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326"/>
  <workbookPr defaultThemeVersion="124226"/>
  <mc:AlternateContent xmlns:mc="http://schemas.openxmlformats.org/markup-compatibility/2006">
    <mc:Choice Requires="x15">
      <x15ac:absPath xmlns:x15ac="http://schemas.microsoft.com/office/spreadsheetml/2010/11/ac" url="C:\Users\Zuli\Desktop\"/>
    </mc:Choice>
  </mc:AlternateContent>
  <bookViews>
    <workbookView xWindow="0" yWindow="0" windowWidth="19200" windowHeight="6950"/>
  </bookViews>
  <sheets>
    <sheet name="Hoja1" sheetId="1" r:id="rId1"/>
  </sheets>
  <externalReferences>
    <externalReference r:id="rId2"/>
  </externalReferences>
  <definedNames>
    <definedName name="_xlnm._FilterDatabase" localSheetId="0" hidden="1">Hoja1!$A$3:$WUS$379</definedName>
    <definedName name="PROGRAMAS">[1]MATRIZ!#REF!</definedName>
  </definedNames>
  <calcPr calcId="162913"/>
</workbook>
</file>

<file path=xl/calcChain.xml><?xml version="1.0" encoding="utf-8"?>
<calcChain xmlns="http://schemas.openxmlformats.org/spreadsheetml/2006/main">
  <c r="L379" i="1" l="1"/>
  <c r="M379" i="1" s="1"/>
  <c r="T378" i="1"/>
  <c r="T377" i="1"/>
  <c r="T376" i="1"/>
  <c r="T375" i="1"/>
  <c r="T374" i="1"/>
  <c r="T373" i="1"/>
  <c r="T372" i="1"/>
  <c r="T371" i="1"/>
  <c r="R370" i="1"/>
  <c r="R369" i="1"/>
  <c r="P367" i="1"/>
  <c r="T366" i="1"/>
  <c r="P366" i="1"/>
  <c r="M365" i="1"/>
  <c r="M364" i="1"/>
  <c r="U363" i="1"/>
  <c r="T363" i="1"/>
  <c r="S363" i="1"/>
  <c r="R363" i="1"/>
  <c r="Q363" i="1"/>
  <c r="P363" i="1"/>
  <c r="Q362" i="1"/>
  <c r="Q361" i="1"/>
  <c r="P360" i="1"/>
  <c r="T359" i="1"/>
  <c r="P359" i="1"/>
  <c r="T358" i="1"/>
  <c r="P358" i="1"/>
  <c r="P356" i="1"/>
  <c r="R354" i="1"/>
  <c r="Q353" i="1"/>
  <c r="U352" i="1"/>
  <c r="T352" i="1"/>
  <c r="S352" i="1"/>
  <c r="R352" i="1"/>
  <c r="S351" i="1"/>
  <c r="Q350" i="1"/>
  <c r="S349" i="1"/>
  <c r="U348" i="1"/>
  <c r="T348" i="1"/>
  <c r="S348" i="1"/>
  <c r="R348" i="1"/>
  <c r="Q348" i="1"/>
  <c r="P348" i="1"/>
  <c r="U347" i="1"/>
  <c r="T347" i="1"/>
  <c r="S347" i="1"/>
  <c r="R347" i="1"/>
  <c r="Q347" i="1"/>
  <c r="P347" i="1"/>
  <c r="U346" i="1"/>
  <c r="T346" i="1"/>
  <c r="S346" i="1"/>
  <c r="R346" i="1"/>
  <c r="Q346" i="1"/>
  <c r="P346" i="1"/>
  <c r="U345" i="1"/>
  <c r="T345" i="1"/>
  <c r="S345" i="1"/>
  <c r="R345" i="1"/>
  <c r="Q345" i="1"/>
  <c r="P345" i="1"/>
  <c r="P344" i="1"/>
  <c r="P343" i="1"/>
  <c r="T340" i="1"/>
  <c r="S340" i="1"/>
  <c r="R340" i="1"/>
  <c r="Q340" i="1"/>
  <c r="P340" i="1"/>
  <c r="T339" i="1"/>
  <c r="S339" i="1"/>
  <c r="R339" i="1"/>
  <c r="Q339" i="1"/>
  <c r="P339" i="1"/>
  <c r="T338" i="1"/>
  <c r="S338" i="1"/>
  <c r="R338" i="1"/>
  <c r="Q338" i="1"/>
  <c r="P338" i="1"/>
  <c r="T337" i="1"/>
  <c r="S337" i="1"/>
  <c r="R337" i="1"/>
  <c r="Q337" i="1"/>
  <c r="P337" i="1"/>
  <c r="T336" i="1"/>
  <c r="S336" i="1"/>
  <c r="R336" i="1"/>
  <c r="P336" i="1"/>
  <c r="T335" i="1"/>
  <c r="S335" i="1"/>
  <c r="R335" i="1"/>
  <c r="Q335" i="1"/>
  <c r="T334" i="1"/>
  <c r="S334" i="1"/>
  <c r="R334" i="1"/>
  <c r="Q334" i="1"/>
  <c r="P334" i="1"/>
  <c r="Q333" i="1"/>
  <c r="S332" i="1"/>
  <c r="U331" i="1"/>
  <c r="T331" i="1"/>
  <c r="S331" i="1"/>
  <c r="R331" i="1"/>
  <c r="Q331" i="1"/>
  <c r="P331" i="1"/>
  <c r="R329" i="1"/>
  <c r="U327" i="1"/>
  <c r="T327" i="1"/>
  <c r="S327" i="1"/>
  <c r="R327" i="1"/>
  <c r="Q327" i="1"/>
  <c r="P327" i="1"/>
  <c r="S326" i="1"/>
  <c r="R325" i="1"/>
  <c r="R324" i="1"/>
  <c r="R323" i="1"/>
  <c r="Q323" i="1"/>
  <c r="U322" i="1"/>
  <c r="T322" i="1"/>
  <c r="S322" i="1"/>
  <c r="R322" i="1"/>
  <c r="Q322" i="1"/>
  <c r="U321" i="1"/>
  <c r="S321" i="1"/>
  <c r="R321" i="1"/>
  <c r="Q321" i="1"/>
  <c r="P321" i="1"/>
  <c r="U320" i="1"/>
  <c r="T320" i="1"/>
  <c r="S320" i="1"/>
  <c r="R320" i="1"/>
  <c r="Q320" i="1"/>
  <c r="P320" i="1"/>
  <c r="U319" i="1"/>
  <c r="T319" i="1"/>
  <c r="S319" i="1"/>
  <c r="Q319" i="1"/>
  <c r="Q318" i="1"/>
  <c r="P318" i="1"/>
  <c r="U316" i="1"/>
  <c r="Q316" i="1"/>
  <c r="U315" i="1"/>
  <c r="S314" i="1"/>
  <c r="U311" i="1"/>
  <c r="T310" i="1"/>
  <c r="S309" i="1"/>
  <c r="S308" i="1"/>
  <c r="R307" i="1"/>
  <c r="Q307" i="1"/>
  <c r="Q306" i="1"/>
  <c r="P305" i="1"/>
  <c r="P304" i="1"/>
  <c r="P303" i="1"/>
  <c r="U302" i="1"/>
  <c r="T302" i="1"/>
  <c r="U301" i="1"/>
  <c r="T301" i="1"/>
  <c r="U300" i="1"/>
  <c r="T300" i="1"/>
  <c r="U299" i="1"/>
  <c r="T299" i="1"/>
  <c r="U298" i="1"/>
  <c r="T298" i="1"/>
  <c r="U297" i="1"/>
  <c r="T297" i="1"/>
  <c r="S297" i="1"/>
  <c r="R297" i="1"/>
  <c r="U296" i="1"/>
  <c r="T296" i="1"/>
  <c r="S296" i="1"/>
  <c r="R296" i="1"/>
  <c r="U295" i="1"/>
  <c r="T295" i="1"/>
  <c r="S295" i="1"/>
  <c r="R295" i="1"/>
  <c r="U294" i="1"/>
  <c r="T294" i="1"/>
  <c r="S294" i="1"/>
  <c r="R294" i="1"/>
  <c r="U293" i="1"/>
  <c r="T293" i="1"/>
  <c r="S293" i="1"/>
  <c r="R293" i="1"/>
  <c r="U292" i="1"/>
  <c r="T292" i="1"/>
  <c r="S292" i="1"/>
  <c r="R292" i="1"/>
  <c r="U291" i="1"/>
  <c r="T291" i="1"/>
  <c r="S291" i="1"/>
  <c r="R291" i="1"/>
  <c r="U290" i="1"/>
  <c r="T290" i="1"/>
  <c r="S290" i="1"/>
  <c r="R290" i="1"/>
  <c r="U289" i="1"/>
  <c r="T289" i="1"/>
  <c r="S289" i="1"/>
  <c r="R289" i="1"/>
  <c r="U288" i="1"/>
  <c r="T288" i="1"/>
  <c r="S288" i="1"/>
  <c r="R288" i="1"/>
  <c r="U287" i="1"/>
  <c r="T287" i="1"/>
  <c r="S287" i="1"/>
  <c r="R287" i="1"/>
  <c r="U286" i="1"/>
  <c r="T286" i="1"/>
  <c r="S286" i="1"/>
  <c r="R286" i="1"/>
  <c r="U285" i="1"/>
  <c r="T285" i="1"/>
  <c r="S285" i="1"/>
  <c r="R285" i="1"/>
  <c r="U284" i="1"/>
  <c r="T284" i="1"/>
  <c r="S284" i="1"/>
  <c r="R284" i="1"/>
  <c r="U283" i="1"/>
  <c r="T283" i="1"/>
  <c r="S283" i="1"/>
  <c r="R283" i="1"/>
  <c r="Q283" i="1"/>
  <c r="P283" i="1"/>
  <c r="U281" i="1"/>
  <c r="T281" i="1"/>
  <c r="S281" i="1"/>
  <c r="R281" i="1"/>
  <c r="Q281" i="1"/>
  <c r="P281" i="1"/>
  <c r="T280" i="1"/>
  <c r="T279" i="1"/>
  <c r="R275" i="1"/>
  <c r="U268" i="1"/>
  <c r="T268" i="1"/>
  <c r="S268" i="1"/>
  <c r="Q268" i="1"/>
  <c r="P268" i="1"/>
  <c r="S265" i="1"/>
  <c r="U254" i="1"/>
  <c r="T254" i="1"/>
  <c r="S254" i="1"/>
  <c r="R254" i="1"/>
  <c r="Q254" i="1"/>
  <c r="U253" i="1"/>
  <c r="U252" i="1"/>
  <c r="U251" i="1"/>
  <c r="T251" i="1"/>
  <c r="S251" i="1"/>
  <c r="R251" i="1"/>
  <c r="Q251" i="1"/>
  <c r="R250" i="1"/>
  <c r="S249" i="1"/>
  <c r="U248" i="1"/>
  <c r="Q247" i="1"/>
  <c r="S245" i="1"/>
  <c r="U244" i="1"/>
  <c r="T244" i="1"/>
  <c r="S244" i="1"/>
  <c r="R244" i="1"/>
  <c r="Q244" i="1"/>
  <c r="P244" i="1"/>
  <c r="U243" i="1"/>
  <c r="S242" i="1"/>
  <c r="R242" i="1"/>
  <c r="U241" i="1"/>
  <c r="T241" i="1"/>
  <c r="R241" i="1"/>
  <c r="Q241" i="1"/>
  <c r="P241" i="1"/>
  <c r="U240" i="1"/>
  <c r="R240" i="1"/>
  <c r="Q240" i="1"/>
  <c r="P240" i="1"/>
  <c r="U239" i="1"/>
  <c r="T239" i="1"/>
  <c r="S239" i="1"/>
  <c r="R239" i="1"/>
  <c r="Q239" i="1"/>
  <c r="P239" i="1"/>
  <c r="U238" i="1"/>
  <c r="T238" i="1"/>
  <c r="S238" i="1"/>
  <c r="R238" i="1"/>
  <c r="Q238" i="1"/>
  <c r="P238" i="1"/>
  <c r="U237" i="1"/>
  <c r="T237" i="1"/>
  <c r="S237" i="1"/>
  <c r="R237" i="1"/>
  <c r="Q237" i="1"/>
  <c r="P237" i="1"/>
  <c r="U236" i="1"/>
  <c r="T236" i="1"/>
  <c r="S236" i="1"/>
  <c r="R236" i="1"/>
  <c r="Q236" i="1"/>
  <c r="P236" i="1"/>
  <c r="U235" i="1"/>
  <c r="T235" i="1"/>
  <c r="S235" i="1"/>
  <c r="R235" i="1"/>
  <c r="Q235" i="1"/>
  <c r="P235" i="1"/>
  <c r="U234" i="1"/>
  <c r="T234" i="1"/>
  <c r="S234" i="1"/>
  <c r="R234" i="1"/>
  <c r="P234" i="1"/>
  <c r="R232" i="1"/>
  <c r="Q232" i="1"/>
  <c r="P232" i="1"/>
  <c r="U231" i="1"/>
  <c r="T231" i="1"/>
  <c r="S230" i="1"/>
  <c r="R230" i="1"/>
  <c r="Q230" i="1"/>
  <c r="P230" i="1"/>
  <c r="U228" i="1"/>
  <c r="U227" i="1"/>
  <c r="T227" i="1"/>
  <c r="S227" i="1"/>
  <c r="R227" i="1"/>
  <c r="Q227" i="1"/>
  <c r="P227" i="1"/>
  <c r="U226" i="1"/>
  <c r="T226" i="1"/>
  <c r="S226" i="1"/>
  <c r="R226" i="1"/>
  <c r="Q226" i="1"/>
  <c r="P226" i="1"/>
  <c r="T225" i="1"/>
  <c r="U224" i="1"/>
  <c r="T224" i="1"/>
  <c r="S224" i="1"/>
  <c r="R224" i="1"/>
  <c r="Q224" i="1"/>
  <c r="P224" i="1"/>
  <c r="R221" i="1"/>
  <c r="U218" i="1"/>
  <c r="R218" i="1"/>
  <c r="U217" i="1"/>
  <c r="T217" i="1"/>
  <c r="S217" i="1"/>
  <c r="R217" i="1"/>
  <c r="Q217" i="1"/>
  <c r="P217" i="1"/>
  <c r="U216" i="1"/>
  <c r="R216" i="1"/>
  <c r="P212" i="1"/>
  <c r="V211" i="1"/>
  <c r="U210" i="1"/>
  <c r="U209" i="1"/>
  <c r="U206" i="1"/>
  <c r="R206" i="1"/>
  <c r="V203" i="1"/>
  <c r="Q203" i="1"/>
  <c r="S202" i="1"/>
  <c r="R202" i="1"/>
  <c r="U200" i="1"/>
  <c r="T200" i="1"/>
  <c r="S200" i="1"/>
  <c r="R200" i="1"/>
  <c r="Q200" i="1"/>
  <c r="P200" i="1"/>
  <c r="U199" i="1"/>
  <c r="T199" i="1"/>
  <c r="S199" i="1"/>
  <c r="R199" i="1"/>
  <c r="Q199" i="1"/>
  <c r="P199" i="1"/>
  <c r="U198" i="1"/>
  <c r="T198" i="1"/>
  <c r="S198" i="1"/>
  <c r="R198" i="1"/>
  <c r="Q198" i="1"/>
  <c r="P198" i="1"/>
  <c r="U197" i="1"/>
  <c r="T197" i="1"/>
  <c r="S197" i="1"/>
  <c r="U196" i="1"/>
  <c r="T196" i="1"/>
  <c r="S196" i="1"/>
  <c r="R196" i="1"/>
  <c r="Q196" i="1"/>
  <c r="P196" i="1"/>
  <c r="U195" i="1"/>
  <c r="T195" i="1"/>
  <c r="S195" i="1"/>
  <c r="U194" i="1"/>
  <c r="T194" i="1"/>
  <c r="S194" i="1"/>
  <c r="R194" i="1"/>
  <c r="Q194" i="1"/>
  <c r="P194" i="1"/>
  <c r="U193" i="1"/>
  <c r="T193" i="1"/>
  <c r="S193" i="1"/>
  <c r="R193" i="1"/>
  <c r="Q193" i="1"/>
  <c r="P193" i="1"/>
  <c r="U192" i="1"/>
  <c r="T192" i="1"/>
  <c r="S192" i="1"/>
  <c r="R192" i="1"/>
  <c r="Q192" i="1"/>
  <c r="P192" i="1"/>
  <c r="U190" i="1"/>
  <c r="T190" i="1"/>
  <c r="S190" i="1"/>
  <c r="R190" i="1"/>
  <c r="Q190" i="1"/>
  <c r="P190" i="1"/>
  <c r="AA188" i="1"/>
  <c r="Z188" i="1"/>
  <c r="Y188" i="1"/>
  <c r="X188" i="1"/>
  <c r="W188" i="1"/>
  <c r="V188" i="1"/>
  <c r="U188" i="1"/>
  <c r="T188" i="1"/>
  <c r="S188" i="1"/>
  <c r="R188" i="1"/>
  <c r="Q188" i="1"/>
  <c r="P188" i="1"/>
  <c r="U187" i="1"/>
  <c r="U186" i="1"/>
  <c r="T185" i="1"/>
  <c r="U183" i="1"/>
  <c r="U182" i="1"/>
  <c r="U181" i="1"/>
  <c r="R181" i="1"/>
  <c r="U180" i="1"/>
  <c r="T180" i="1"/>
  <c r="S180" i="1"/>
  <c r="R180" i="1"/>
  <c r="Q180" i="1"/>
  <c r="P180" i="1"/>
  <c r="U179" i="1"/>
  <c r="T179" i="1"/>
  <c r="S179" i="1"/>
  <c r="R179" i="1"/>
  <c r="Q179" i="1"/>
  <c r="P179" i="1"/>
  <c r="U178" i="1"/>
  <c r="T178" i="1"/>
  <c r="S178" i="1"/>
  <c r="R178" i="1"/>
  <c r="Q178" i="1"/>
  <c r="P178" i="1"/>
  <c r="U177" i="1"/>
  <c r="T177" i="1"/>
  <c r="S177" i="1"/>
  <c r="R177" i="1"/>
  <c r="T174" i="1"/>
  <c r="U173" i="1"/>
  <c r="T173" i="1"/>
  <c r="S173" i="1"/>
  <c r="R173" i="1"/>
  <c r="Q173" i="1"/>
  <c r="P173" i="1"/>
  <c r="U172" i="1"/>
  <c r="T172" i="1"/>
  <c r="S172" i="1"/>
  <c r="R172" i="1"/>
  <c r="Q172" i="1"/>
  <c r="P172" i="1"/>
  <c r="R171" i="1"/>
  <c r="Q171" i="1"/>
  <c r="P171" i="1"/>
  <c r="U170" i="1"/>
  <c r="T170" i="1"/>
  <c r="S170" i="1"/>
  <c r="R170" i="1"/>
  <c r="Q170" i="1"/>
  <c r="P170" i="1"/>
  <c r="U168" i="1"/>
  <c r="T168" i="1"/>
  <c r="S168" i="1"/>
  <c r="R168" i="1"/>
  <c r="Q168" i="1"/>
  <c r="P168" i="1"/>
  <c r="U166" i="1"/>
  <c r="T166" i="1"/>
  <c r="S166" i="1"/>
  <c r="R166" i="1"/>
  <c r="Q166" i="1"/>
  <c r="P166" i="1"/>
  <c r="U164" i="1"/>
  <c r="R164" i="1"/>
  <c r="T163" i="1"/>
  <c r="W157" i="1"/>
  <c r="R156" i="1"/>
  <c r="R155" i="1"/>
  <c r="J154" i="1"/>
  <c r="U146" i="1"/>
  <c r="T145" i="1"/>
  <c r="S142" i="1"/>
  <c r="T136" i="1"/>
  <c r="U134" i="1"/>
  <c r="M134" i="1"/>
  <c r="U133" i="1"/>
  <c r="R133" i="1"/>
  <c r="U131" i="1"/>
  <c r="S129" i="1"/>
  <c r="S128" i="1"/>
  <c r="S127" i="1"/>
  <c r="Q126" i="1"/>
  <c r="P125" i="1"/>
  <c r="P124" i="1"/>
  <c r="T119" i="1"/>
  <c r="U118" i="1"/>
  <c r="T118" i="1"/>
  <c r="S118" i="1"/>
  <c r="R118" i="1"/>
  <c r="Q118" i="1"/>
  <c r="P118" i="1"/>
  <c r="S117" i="1"/>
  <c r="R117" i="1"/>
  <c r="Q117" i="1"/>
  <c r="P117" i="1"/>
  <c r="S116" i="1"/>
  <c r="P116" i="1"/>
  <c r="T115" i="1"/>
  <c r="P115" i="1"/>
  <c r="Q114" i="1"/>
  <c r="P114" i="1"/>
  <c r="Q113" i="1"/>
  <c r="P113" i="1"/>
  <c r="P112" i="1"/>
  <c r="P111" i="1"/>
  <c r="T110" i="1"/>
  <c r="P109" i="1"/>
  <c r="T107" i="1"/>
  <c r="R106" i="1"/>
  <c r="U105" i="1"/>
  <c r="S104" i="1"/>
  <c r="L102" i="1"/>
  <c r="L101" i="1"/>
  <c r="U100" i="1"/>
  <c r="L99" i="1"/>
  <c r="L98" i="1"/>
  <c r="U97" i="1"/>
  <c r="T97" i="1"/>
  <c r="L97" i="1"/>
  <c r="L96" i="1"/>
  <c r="L95" i="1"/>
  <c r="L93" i="1"/>
  <c r="I88" i="1"/>
  <c r="I86" i="1"/>
  <c r="I85" i="1"/>
  <c r="S84" i="1"/>
  <c r="I84" i="1"/>
  <c r="I83" i="1"/>
  <c r="I82" i="1"/>
  <c r="I80" i="1"/>
  <c r="I79" i="1"/>
  <c r="U77" i="1"/>
  <c r="T77" i="1"/>
  <c r="S77" i="1"/>
  <c r="I77" i="1"/>
  <c r="I76" i="1"/>
  <c r="S75" i="1"/>
  <c r="I75" i="1"/>
  <c r="I74" i="1"/>
  <c r="I73" i="1"/>
  <c r="I72" i="1"/>
  <c r="I71" i="1"/>
  <c r="I70" i="1"/>
  <c r="I69" i="1"/>
  <c r="I68" i="1"/>
  <c r="I65" i="1"/>
  <c r="I64" i="1"/>
  <c r="I63" i="1"/>
  <c r="L62" i="1"/>
  <c r="I62" i="1"/>
  <c r="I61" i="1"/>
  <c r="I60" i="1"/>
  <c r="I59" i="1"/>
  <c r="I58" i="1"/>
  <c r="I57" i="1"/>
  <c r="I56" i="1"/>
  <c r="I55" i="1"/>
  <c r="I54" i="1"/>
  <c r="I52" i="1"/>
  <c r="U51" i="1"/>
  <c r="T51" i="1"/>
  <c r="S51" i="1"/>
  <c r="R51" i="1"/>
  <c r="U50" i="1"/>
  <c r="U48" i="1"/>
  <c r="T48" i="1"/>
  <c r="S48" i="1"/>
  <c r="R48" i="1"/>
  <c r="Q48" i="1"/>
  <c r="P48" i="1"/>
  <c r="T47" i="1"/>
  <c r="U46" i="1"/>
  <c r="R46" i="1"/>
  <c r="U45" i="1"/>
  <c r="T45" i="1"/>
  <c r="S45" i="1"/>
  <c r="R45" i="1"/>
  <c r="Q45" i="1"/>
  <c r="P45" i="1"/>
  <c r="U44" i="1"/>
  <c r="T44" i="1"/>
  <c r="S44" i="1"/>
  <c r="R44" i="1"/>
  <c r="Q44" i="1"/>
  <c r="P44" i="1"/>
  <c r="U43" i="1"/>
  <c r="T43" i="1"/>
  <c r="S43" i="1"/>
  <c r="R43" i="1"/>
  <c r="Q43" i="1"/>
  <c r="P43" i="1"/>
  <c r="U42" i="1"/>
  <c r="T42" i="1"/>
  <c r="S42" i="1"/>
  <c r="R42" i="1"/>
  <c r="Q42" i="1"/>
  <c r="P42" i="1"/>
  <c r="U41" i="1"/>
  <c r="T41" i="1"/>
  <c r="S41" i="1"/>
  <c r="R41" i="1"/>
  <c r="Q41" i="1"/>
  <c r="P41" i="1"/>
  <c r="U40" i="1"/>
  <c r="T40" i="1"/>
  <c r="S40" i="1"/>
  <c r="R40" i="1"/>
  <c r="Q40" i="1"/>
  <c r="P40" i="1"/>
  <c r="U39" i="1"/>
  <c r="T39" i="1"/>
  <c r="S39" i="1"/>
  <c r="R39" i="1"/>
  <c r="Q39" i="1"/>
  <c r="P39" i="1"/>
  <c r="U37" i="1"/>
  <c r="T37" i="1"/>
  <c r="S37" i="1"/>
  <c r="R37" i="1"/>
  <c r="Q37" i="1"/>
  <c r="P37" i="1"/>
  <c r="U36" i="1"/>
  <c r="T36" i="1"/>
  <c r="S36" i="1"/>
  <c r="R36" i="1"/>
  <c r="Q36" i="1"/>
  <c r="P36" i="1"/>
  <c r="U35" i="1"/>
  <c r="T35" i="1"/>
  <c r="S35" i="1"/>
  <c r="R35" i="1"/>
  <c r="Q35" i="1"/>
  <c r="P35" i="1"/>
  <c r="U34" i="1"/>
  <c r="T34" i="1"/>
  <c r="S34" i="1"/>
  <c r="R34" i="1"/>
  <c r="Q34" i="1"/>
  <c r="P34" i="1"/>
  <c r="U33" i="1"/>
  <c r="T33" i="1"/>
  <c r="S33" i="1"/>
  <c r="R33" i="1"/>
  <c r="Q33" i="1"/>
  <c r="P33" i="1"/>
  <c r="U32" i="1"/>
  <c r="T32" i="1"/>
  <c r="S32" i="1"/>
  <c r="R32" i="1"/>
  <c r="Q32" i="1"/>
  <c r="P32" i="1"/>
  <c r="Q30" i="1"/>
  <c r="S29" i="1"/>
  <c r="S28" i="1"/>
  <c r="T27" i="1"/>
  <c r="U26" i="1"/>
  <c r="T26" i="1"/>
  <c r="S26" i="1"/>
  <c r="R26" i="1"/>
  <c r="Q26" i="1"/>
  <c r="P26" i="1"/>
  <c r="U25" i="1"/>
  <c r="T25" i="1"/>
  <c r="S25" i="1"/>
  <c r="R25" i="1"/>
  <c r="Q25" i="1"/>
  <c r="P25" i="1"/>
  <c r="U24" i="1"/>
  <c r="T24" i="1"/>
  <c r="S24" i="1"/>
  <c r="R24" i="1"/>
  <c r="U23" i="1"/>
  <c r="T23" i="1"/>
  <c r="S23" i="1"/>
  <c r="R23" i="1"/>
  <c r="Q23" i="1"/>
  <c r="P23" i="1"/>
  <c r="U22" i="1"/>
  <c r="T22" i="1"/>
  <c r="S22" i="1"/>
  <c r="R22" i="1"/>
  <c r="Q22" i="1"/>
  <c r="P22" i="1"/>
  <c r="U21" i="1"/>
  <c r="T21" i="1"/>
  <c r="S21" i="1"/>
  <c r="R21" i="1"/>
  <c r="Q21" i="1"/>
  <c r="P21" i="1"/>
  <c r="U20" i="1"/>
  <c r="T20" i="1"/>
  <c r="S20" i="1"/>
  <c r="R20" i="1"/>
  <c r="Q20" i="1"/>
  <c r="P20" i="1"/>
  <c r="U19" i="1"/>
  <c r="T19" i="1"/>
  <c r="S19" i="1"/>
  <c r="R19" i="1"/>
  <c r="Q19" i="1"/>
  <c r="P19" i="1"/>
  <c r="U18" i="1"/>
  <c r="T18" i="1"/>
  <c r="S18" i="1"/>
  <c r="R18" i="1"/>
  <c r="Q18" i="1"/>
  <c r="P18" i="1"/>
  <c r="T17" i="1"/>
  <c r="R17" i="1"/>
  <c r="P17" i="1"/>
  <c r="U16" i="1"/>
  <c r="T16" i="1"/>
  <c r="S16" i="1"/>
  <c r="R16" i="1"/>
  <c r="Q16" i="1"/>
  <c r="P16" i="1"/>
  <c r="U15" i="1"/>
  <c r="T15" i="1"/>
  <c r="S15" i="1"/>
  <c r="R15" i="1"/>
  <c r="Q15" i="1"/>
  <c r="P15" i="1"/>
  <c r="U14" i="1"/>
  <c r="T14" i="1"/>
  <c r="S14" i="1"/>
  <c r="R14" i="1"/>
  <c r="Q14" i="1"/>
  <c r="P14" i="1"/>
  <c r="U13" i="1"/>
  <c r="T13" i="1"/>
  <c r="S13" i="1"/>
  <c r="R13" i="1"/>
  <c r="Q13" i="1"/>
  <c r="P13" i="1"/>
  <c r="U12" i="1"/>
  <c r="T12" i="1"/>
  <c r="S12" i="1"/>
  <c r="R12" i="1"/>
  <c r="Q12" i="1"/>
  <c r="P12" i="1"/>
  <c r="U11" i="1"/>
  <c r="T11" i="1"/>
  <c r="S11" i="1"/>
  <c r="R11" i="1"/>
  <c r="Q11" i="1"/>
  <c r="P11" i="1"/>
  <c r="U10" i="1"/>
  <c r="T10" i="1"/>
  <c r="S10" i="1"/>
  <c r="R10" i="1"/>
  <c r="Q10" i="1"/>
  <c r="P10" i="1"/>
  <c r="U9" i="1"/>
  <c r="T9" i="1"/>
  <c r="S9" i="1"/>
  <c r="R9" i="1"/>
  <c r="Q9" i="1"/>
  <c r="S7" i="1"/>
  <c r="U6" i="1"/>
  <c r="T6" i="1"/>
  <c r="S6" i="1"/>
  <c r="R6" i="1"/>
  <c r="Q6" i="1"/>
  <c r="S4" i="1"/>
</calcChain>
</file>

<file path=xl/comments1.xml><?xml version="1.0" encoding="utf-8"?>
<comments xmlns="http://schemas.openxmlformats.org/spreadsheetml/2006/main">
  <authors>
    <author>CORPPYP-CHERMOSA</author>
    <author>alex</author>
    <author>USUARIO</author>
    <author>Coordinador Siau</author>
    <author>USUARIO}</author>
    <author>gina</author>
    <author>COORDINADOR</author>
    <author>Jairo Tapias</author>
  </authors>
  <commentList>
    <comment ref="Q6" authorId="0" shapeId="0">
      <text>
        <r>
          <rPr>
            <b/>
            <sz val="9"/>
            <color indexed="81"/>
            <rFont val="Tahoma"/>
            <family val="2"/>
          </rPr>
          <t>CORPPYP-CHERMOSA:</t>
        </r>
        <r>
          <rPr>
            <sz val="9"/>
            <color indexed="81"/>
            <rFont val="Tahoma"/>
            <family val="2"/>
          </rPr>
          <t xml:space="preserve">
</t>
        </r>
        <r>
          <rPr>
            <sz val="18"/>
            <color indexed="81"/>
            <rFont val="Arial"/>
            <family val="2"/>
          </rPr>
          <t xml:space="preserve">SON 35 TEMAS PARA CAPACITACION MENSUALES POR  6 SEDES QUE LO REALIZAN Y EL NUMERO DE CHARLAS POR CADA 2 TEMAS 
</t>
        </r>
      </text>
    </comment>
    <comment ref="P17" authorId="0" shapeId="0">
      <text>
        <r>
          <rPr>
            <b/>
            <sz val="9"/>
            <color indexed="81"/>
            <rFont val="Tahoma"/>
            <family val="2"/>
          </rPr>
          <t>CORPPYP-CHERMOSA:</t>
        </r>
        <r>
          <rPr>
            <sz val="9"/>
            <color indexed="81"/>
            <rFont val="Tahoma"/>
            <family val="2"/>
          </rPr>
          <t xml:space="preserve">
DEL 6 DE ENERPO FEMENINA DE 20 AÑOS</t>
        </r>
      </text>
    </comment>
    <comment ref="R17" authorId="0" shapeId="0">
      <text>
        <r>
          <rPr>
            <b/>
            <sz val="9"/>
            <color indexed="81"/>
            <rFont val="Tahoma"/>
            <family val="2"/>
          </rPr>
          <t>CORPPYP-CHERMOSA:</t>
        </r>
        <r>
          <rPr>
            <sz val="9"/>
            <color indexed="81"/>
            <rFont val="Tahoma"/>
            <family val="2"/>
          </rPr>
          <t xml:space="preserve">
1 DEL 17 DE MARZO FEMENINA DE 39 AÑOS</t>
        </r>
      </text>
    </comment>
    <comment ref="T17" authorId="0" shapeId="0">
      <text>
        <r>
          <rPr>
            <b/>
            <sz val="9"/>
            <color indexed="81"/>
            <rFont val="Tahoma"/>
            <family val="2"/>
          </rPr>
          <t>CORPPYP-CHERMOSA:</t>
        </r>
        <r>
          <rPr>
            <sz val="9"/>
            <color indexed="81"/>
            <rFont val="Tahoma"/>
            <family val="2"/>
          </rPr>
          <t xml:space="preserve">
 2 DE MAYO DE 23 AÑOS</t>
        </r>
      </text>
    </comment>
    <comment ref="Q256" authorId="1" shapeId="0">
      <text>
        <r>
          <rPr>
            <b/>
            <sz val="9"/>
            <color indexed="81"/>
            <rFont val="Tahoma"/>
            <family val="2"/>
          </rPr>
          <t>alex:</t>
        </r>
        <r>
          <rPr>
            <sz val="9"/>
            <color indexed="81"/>
            <rFont val="Tahoma"/>
            <family val="2"/>
          </rPr>
          <t xml:space="preserve">
</t>
        </r>
        <r>
          <rPr>
            <sz val="12"/>
            <color indexed="81"/>
            <rFont val="Tahoma"/>
            <family val="2"/>
          </rPr>
          <t>se proyecto y entrego a planeacion</t>
        </r>
      </text>
    </comment>
    <comment ref="T301" authorId="2" shapeId="0">
      <text>
        <r>
          <rPr>
            <b/>
            <sz val="9"/>
            <color indexed="81"/>
            <rFont val="Tahoma"/>
            <family val="2"/>
          </rPr>
          <t>USUARIO:</t>
        </r>
        <r>
          <rPr>
            <sz val="9"/>
            <color indexed="81"/>
            <rFont val="Tahoma"/>
            <family val="2"/>
          </rPr>
          <t xml:space="preserve">
EL REINGRESO FUE EN MENOS DE 24 HORAS</t>
        </r>
      </text>
    </comment>
    <comment ref="U301" authorId="2" shapeId="0">
      <text>
        <r>
          <rPr>
            <b/>
            <sz val="9"/>
            <color indexed="81"/>
            <rFont val="Tahoma"/>
            <family val="2"/>
          </rPr>
          <t>USUARIO:FUERON 5 REINGRESOS DE MENOS DE 24 HORAS</t>
        </r>
      </text>
    </comment>
    <comment ref="T310" authorId="2" shapeId="0">
      <text>
        <r>
          <rPr>
            <b/>
            <sz val="9"/>
            <color indexed="81"/>
            <rFont val="Tahoma"/>
            <family val="2"/>
          </rPr>
          <t>USUARIO:</t>
        </r>
        <r>
          <rPr>
            <sz val="9"/>
            <color indexed="81"/>
            <rFont val="Tahoma"/>
            <family val="2"/>
          </rPr>
          <t xml:space="preserve">
CLIENTE ASISTENCIAL 52
DIRECCION 
DIRECCION: 31
GERENCIA; 18
TALENTO HUMANO: 14
AMBIENTE FISICO: 27
GESTION DE LA TECONOLOGIA: 18
GESTION DE LA INFORMACION: 14
MEJORAMIENTO CONTINUO: 6</t>
        </r>
      </text>
    </comment>
    <comment ref="Q316" authorId="3" shapeId="0">
      <text>
        <r>
          <rPr>
            <b/>
            <sz val="11"/>
            <color indexed="8"/>
            <rFont val="Calibri"/>
            <family val="2"/>
          </rPr>
          <t xml:space="preserve">FLEMING: 69 CRITERIOS EVALUADOS Y 57 CUMPLIDOS. 
BIOTEST: 72 CRITERIO EVALUADOS Y 59 CUMPLIDOS. 
CLINICA PORVENIR: 84 CRITERIOS EVALUADOS Y 73 CUMPLIDOS. </t>
        </r>
      </text>
    </comment>
    <comment ref="P318" authorId="2" shapeId="0">
      <text>
        <r>
          <rPr>
            <b/>
            <sz val="9"/>
            <color indexed="81"/>
            <rFont val="Tahoma"/>
            <family val="2"/>
          </rPr>
          <t>USUARIO:</t>
        </r>
        <r>
          <rPr>
            <sz val="9"/>
            <color indexed="81"/>
            <rFont val="Tahoma"/>
            <family val="2"/>
          </rPr>
          <t xml:space="preserve">
El Parque
Villa Estadio
Costa Hermosa
Maclovia Niebles
La Esperanza
Manuela Beltran
</t>
        </r>
      </text>
    </comment>
    <comment ref="Q318" authorId="3" shapeId="0">
      <text>
        <r>
          <rPr>
            <b/>
            <sz val="9"/>
            <color indexed="81"/>
            <rFont val="Tahoma"/>
            <family val="2"/>
          </rPr>
          <t>PLANES DE MEJORAMIENTO CENTROS DE SALUD 13 DE JUNIO Y CIUDADELA METROPOLITANA</t>
        </r>
      </text>
    </comment>
    <comment ref="Q319" authorId="3" shapeId="0">
      <text>
        <r>
          <rPr>
            <b/>
            <sz val="9"/>
            <color indexed="81"/>
            <rFont val="Tahoma"/>
            <family val="2"/>
          </rPr>
          <t>SEGUIMIENTO A PLAN DE MEJORAMIENTO CLINICA PORVENIR</t>
        </r>
      </text>
    </comment>
    <comment ref="S319" authorId="2" shapeId="0">
      <text>
        <r>
          <rPr>
            <b/>
            <sz val="9"/>
            <color indexed="81"/>
            <rFont val="Tahoma"/>
            <family val="2"/>
          </rPr>
          <t>USUARIO:</t>
        </r>
        <r>
          <rPr>
            <sz val="9"/>
            <color indexed="81"/>
            <rFont val="Tahoma"/>
            <family val="2"/>
          </rPr>
          <t xml:space="preserve">
SEGUIMIENTO A MANTENIMEINTO DE EQUIPOS BIOMEDICOS ( ESPERANZA, V ESTADIO, MANUELA, SALAMANCA, EL PARQUE, MAVLOVIA)
SEGUIMIENTO PM SEGURIDAD DEL PACIENTE (MATRIZ DE RIESGOS) REFERENCIA Y CONTRAREFENCIA DE APOYO DIAGNOSTICO</t>
        </r>
      </text>
    </comment>
    <comment ref="T319" authorId="2" shapeId="0">
      <text>
        <r>
          <rPr>
            <b/>
            <sz val="9"/>
            <color indexed="81"/>
            <rFont val="Tahoma"/>
            <family val="2"/>
          </rPr>
          <t>USUARIO:</t>
        </r>
        <r>
          <rPr>
            <sz val="9"/>
            <color indexed="81"/>
            <rFont val="Tahoma"/>
            <family val="2"/>
          </rPr>
          <t xml:space="preserve">
SEGUIMIENTO A MANTENIMEINTO DE EQUIPOS BIOMEDICOS (CIUDADELA METROPOLITANA,13 JUNIO Y COSTA HERMOSA)
</t>
        </r>
      </text>
    </comment>
    <comment ref="Q320" authorId="3" shapeId="0">
      <text>
        <r>
          <rPr>
            <b/>
            <sz val="9"/>
            <color indexed="81"/>
            <rFont val="Tahoma"/>
            <family val="2"/>
          </rPr>
          <t>VISITA DE SECRETARIA DE SALUD MUNICIPAL: SEVICIO FARMACEUTICO CENTRO 13 DE JUNIO</t>
        </r>
      </text>
    </comment>
    <comment ref="R320" authorId="3" shapeId="0">
      <text>
        <r>
          <rPr>
            <b/>
            <sz val="9"/>
            <color indexed="81"/>
            <rFont val="Tahoma"/>
            <family val="2"/>
          </rPr>
          <t>VISITA DE COMFACOR (30 MARZO 2017) COOSALUD (21,22 Y 23 MARZO 2017) Y NUEVA EPS (15 MARZO 2017)</t>
        </r>
      </text>
    </comment>
    <comment ref="S320" authorId="2" shapeId="0">
      <text>
        <r>
          <rPr>
            <b/>
            <sz val="9"/>
            <color indexed="81"/>
            <rFont val="Tahoma"/>
            <family val="2"/>
          </rPr>
          <t>USUARIO:</t>
        </r>
        <r>
          <rPr>
            <sz val="9"/>
            <color indexed="81"/>
            <rFont val="Tahoma"/>
            <family val="2"/>
          </rPr>
          <t xml:space="preserve">
CAJACOPI 6 21, 25,26,27,28,DE ABRIL CENTROS (EXEPTO CIUDADELA, 13 DE JUNIO Y COSTA HERMOSA)
COOSALUD (SEGURIDAD PACIENTE Y PARQUE) </t>
        </r>
      </text>
    </comment>
    <comment ref="T320" authorId="2" shapeId="0">
      <text>
        <r>
          <rPr>
            <b/>
            <sz val="9"/>
            <color indexed="81"/>
            <rFont val="Tahoma"/>
            <family val="2"/>
          </rPr>
          <t xml:space="preserve">USUARIO:
</t>
        </r>
        <r>
          <rPr>
            <b/>
            <sz val="9"/>
            <color indexed="81"/>
            <rFont val="Tahoma"/>
            <family val="2"/>
          </rPr>
          <t>CAJACOPI</t>
        </r>
        <r>
          <rPr>
            <sz val="9"/>
            <color indexed="81"/>
            <rFont val="Tahoma"/>
            <family val="2"/>
          </rPr>
          <t xml:space="preserve"> 8,11 Y 12 CIUDADELA, 13 DE JUNIO Y COSTA HERMOSA.</t>
        </r>
        <r>
          <rPr>
            <b/>
            <sz val="9"/>
            <color indexed="81"/>
            <rFont val="Tahoma"/>
            <family val="2"/>
          </rPr>
          <t xml:space="preserve">
</t>
        </r>
        <r>
          <rPr>
            <sz val="9"/>
            <color indexed="81"/>
            <rFont val="Tahoma"/>
            <family val="2"/>
          </rPr>
          <t xml:space="preserve">
</t>
        </r>
        <r>
          <rPr>
            <b/>
            <sz val="9"/>
            <color indexed="81"/>
            <rFont val="Tahoma"/>
            <family val="2"/>
          </rPr>
          <t>COOSALUD:</t>
        </r>
        <r>
          <rPr>
            <sz val="9"/>
            <color indexed="81"/>
            <rFont val="Tahoma"/>
            <family val="2"/>
          </rPr>
          <t xml:space="preserve"> 8 DE MAYO EN SALAMANCA, 12 DE MAYO EN VILLAESTADIO,CIUDADELA METROPOLITANA, MANUELA BELTRAN Y COSTA HERMOSA.
</t>
        </r>
        <r>
          <rPr>
            <b/>
            <sz val="9"/>
            <color indexed="81"/>
            <rFont val="Tahoma"/>
            <family val="2"/>
          </rPr>
          <t xml:space="preserve">SECRETARIA: </t>
        </r>
        <r>
          <rPr>
            <sz val="9"/>
            <color indexed="81"/>
            <rFont val="Tahoma"/>
            <family val="2"/>
          </rPr>
          <t xml:space="preserve">( VIOLENCIA SEXUAL 5 DE MAYO EN 13 DE JUNIO Y EL 10 DE MAYO EN CIUDADELA)
</t>
        </r>
        <r>
          <rPr>
            <b/>
            <sz val="9"/>
            <color indexed="81"/>
            <rFont val="Tahoma"/>
            <family val="2"/>
          </rPr>
          <t>SECRETARIA:</t>
        </r>
        <r>
          <rPr>
            <sz val="9"/>
            <color indexed="81"/>
            <rFont val="Tahoma"/>
            <family val="2"/>
          </rPr>
          <t xml:space="preserve"> </t>
        </r>
        <r>
          <rPr>
            <sz val="9"/>
            <color indexed="81"/>
            <rFont val="Tahoma"/>
            <family val="2"/>
          </rPr>
          <t xml:space="preserve">( VIH Y SIFILIS 4 DE MAYO EN 13 DE JUNIO Y 5 DE MAYO EN CIUDADELA)
</t>
        </r>
        <r>
          <rPr>
            <b/>
            <sz val="9"/>
            <color indexed="81"/>
            <rFont val="Tahoma"/>
            <family val="2"/>
          </rPr>
          <t>SALUD VIDA:</t>
        </r>
        <r>
          <rPr>
            <sz val="9"/>
            <color indexed="81"/>
            <rFont val="Tahoma"/>
            <family val="2"/>
          </rPr>
          <t xml:space="preserve"> TODOS LOS CENTROS DE SALUD 22-26 MAYO
</t>
        </r>
      </text>
    </comment>
    <comment ref="U320" authorId="2" shapeId="0">
      <text>
        <r>
          <rPr>
            <b/>
            <sz val="9"/>
            <color indexed="81"/>
            <rFont val="Tahoma"/>
            <family val="2"/>
          </rPr>
          <t xml:space="preserve">USUARIO:
</t>
        </r>
        <r>
          <rPr>
            <b/>
            <sz val="9"/>
            <color indexed="81"/>
            <rFont val="Tahoma"/>
            <family val="2"/>
          </rPr>
          <t>COOSALUD:</t>
        </r>
        <r>
          <rPr>
            <sz val="9"/>
            <color indexed="81"/>
            <rFont val="Tahoma"/>
            <family val="2"/>
          </rPr>
          <t xml:space="preserve"> 2 DE JUNIO  SEDE COSTA HERMOSA.
</t>
        </r>
        <r>
          <rPr>
            <b/>
            <sz val="9"/>
            <color indexed="81"/>
            <rFont val="Tahoma"/>
            <family val="2"/>
          </rPr>
          <t xml:space="preserve">SECRETARIA: </t>
        </r>
        <r>
          <rPr>
            <sz val="9"/>
            <color indexed="81"/>
            <rFont val="Tahoma"/>
            <family val="2"/>
          </rPr>
          <t xml:space="preserve">( SALUD VISUAL 2 JUNIO) -SEDE 13 JUNIO
</t>
        </r>
        <r>
          <rPr>
            <b/>
            <sz val="9"/>
            <color indexed="81"/>
            <rFont val="Tahoma"/>
            <family val="2"/>
          </rPr>
          <t>SECRETARIA:</t>
        </r>
        <r>
          <rPr>
            <sz val="9"/>
            <color indexed="81"/>
            <rFont val="Tahoma"/>
            <family val="2"/>
          </rPr>
          <t xml:space="preserve"> </t>
        </r>
        <r>
          <rPr>
            <sz val="9"/>
            <color indexed="81"/>
            <rFont val="Tahoma"/>
            <family val="2"/>
          </rPr>
          <t xml:space="preserve">( PRIMERA INFANCIA 5 JUNIO)- SEDE 13 JUNIO
</t>
        </r>
        <r>
          <rPr>
            <b/>
            <sz val="9"/>
            <color indexed="81"/>
            <rFont val="Tahoma"/>
            <family val="2"/>
          </rPr>
          <t xml:space="preserve">SECRETARIA: </t>
        </r>
        <r>
          <rPr>
            <sz val="9"/>
            <color indexed="81"/>
            <rFont val="Tahoma"/>
            <family val="2"/>
          </rPr>
          <t xml:space="preserve">( PROGRAMA AMPLIADO DE INMUNIZACION 22  JUNIO)- SEDE 13 JUNIO
</t>
        </r>
        <r>
          <rPr>
            <b/>
            <sz val="9"/>
            <color indexed="81"/>
            <rFont val="Tahoma"/>
            <family val="2"/>
          </rPr>
          <t>SECRETARIA:</t>
        </r>
        <r>
          <rPr>
            <sz val="9"/>
            <color indexed="81"/>
            <rFont val="Tahoma"/>
            <family val="2"/>
          </rPr>
          <t xml:space="preserve"> ( SEXUALIDAD Y DERECHOS SEXUALES Y REPRODUCTIVO: 28 JUNIO)- SEDE 13 JUNIO
</t>
        </r>
      </text>
    </comment>
    <comment ref="Q321" authorId="3" shapeId="0">
      <text>
        <r>
          <rPr>
            <b/>
            <sz val="9"/>
            <color indexed="81"/>
            <rFont val="Tahoma"/>
            <family val="2"/>
          </rPr>
          <t>SOCIALIZACION DE PLAN DE MEJORA DADO POR LA VISITA REALIZADA POR SECRETARIA DE SALUD MUNICIPAL DEL CENTRO 13 DE JUNIO</t>
        </r>
      </text>
    </comment>
    <comment ref="R321" authorId="4" shapeId="0">
      <text>
        <r>
          <rPr>
            <b/>
            <sz val="9"/>
            <color indexed="81"/>
            <rFont val="Tahoma"/>
            <family val="2"/>
          </rPr>
          <t>USUARIO}:</t>
        </r>
        <r>
          <rPr>
            <sz val="9"/>
            <color indexed="81"/>
            <rFont val="Tahoma"/>
            <family val="2"/>
          </rPr>
          <t xml:space="preserve">
se socializo auidotria eps ambuq</t>
        </r>
      </text>
    </comment>
    <comment ref="S321" authorId="2" shapeId="0">
      <text>
        <r>
          <rPr>
            <b/>
            <sz val="9"/>
            <color indexed="81"/>
            <rFont val="Tahoma"/>
            <family val="2"/>
          </rPr>
          <t>USUARIO:</t>
        </r>
        <r>
          <rPr>
            <sz val="9"/>
            <color indexed="81"/>
            <rFont val="Tahoma"/>
            <family val="2"/>
          </rPr>
          <t xml:space="preserve">
COMFACOR, MUTUAL SER, NUEVA EPS Y COOSALUD</t>
        </r>
      </text>
    </comment>
    <comment ref="T321" authorId="2" shapeId="0">
      <text>
        <r>
          <rPr>
            <b/>
            <sz val="9"/>
            <color indexed="81"/>
            <rFont val="Tahoma"/>
            <family val="2"/>
          </rPr>
          <t>USUARIO:</t>
        </r>
        <r>
          <rPr>
            <sz val="9"/>
            <color indexed="81"/>
            <rFont val="Tahoma"/>
            <family val="2"/>
          </rPr>
          <t xml:space="preserve">
SE PROGRAMO PARA SOCIALIZAR EL 12 DE JUNIO</t>
        </r>
      </text>
    </comment>
    <comment ref="U321" authorId="2" shapeId="0">
      <text>
        <r>
          <rPr>
            <b/>
            <sz val="9"/>
            <color indexed="81"/>
            <rFont val="Tahoma"/>
            <family val="2"/>
          </rPr>
          <t>USUARIO:</t>
        </r>
        <r>
          <rPr>
            <sz val="9"/>
            <color indexed="81"/>
            <rFont val="Tahoma"/>
            <family val="2"/>
          </rPr>
          <t xml:space="preserve">
CAJACOPI, COOSALUD, MUTUAL SER Y SECRETARIA DE SALUD DEPARTAMENTAL.</t>
        </r>
      </text>
    </comment>
    <comment ref="U322" authorId="2" shapeId="0">
      <text>
        <r>
          <rPr>
            <b/>
            <sz val="9"/>
            <color indexed="81"/>
            <rFont val="Tahoma"/>
            <family val="2"/>
          </rPr>
          <t>USUARIO:</t>
        </r>
        <r>
          <rPr>
            <sz val="9"/>
            <color indexed="81"/>
            <rFont val="Tahoma"/>
            <family val="2"/>
          </rPr>
          <t xml:space="preserve">
SE TOMARON LAS VISITAS DE RONDAS DE SEGUIRDAD</t>
        </r>
      </text>
    </comment>
    <comment ref="Q323" authorId="3" shapeId="0">
      <text>
        <r>
          <rPr>
            <b/>
            <sz val="9"/>
            <color indexed="81"/>
            <rFont val="Tahoma"/>
            <family val="2"/>
          </rPr>
          <t>VISITAS DE AUDITORIAS REALIZADAS A LOS TERCEROS: FLEMING, BIOTEST Y CLINICA PORVENIR LOS DIAS 20, 21 Y 22</t>
        </r>
      </text>
    </comment>
    <comment ref="R323" authorId="3" shapeId="0">
      <text>
        <r>
          <rPr>
            <b/>
            <sz val="9"/>
            <color indexed="81"/>
            <rFont val="Tahoma"/>
            <family val="2"/>
          </rPr>
          <t xml:space="preserve">VISITAS DE AUDITORIAS REALIZADAS A LOS TERCEROS EN CENTROS DE SALUD: FLEMING (SALAMANCA,VILLA ESTADIO, 13 DE JUNIO, COSTA HERMOSA 21,22,23 7 27 DE MARZO DE 2017) Y BIOTEST (CIUDADELA, MANUELA  BELTRAN 27 Y 28 DE MARZO -2017)                                                                                                                                                                                                                                                                                                 </t>
        </r>
      </text>
    </comment>
    <comment ref="R324" authorId="3" shapeId="0">
      <text>
        <r>
          <rPr>
            <b/>
            <sz val="11"/>
            <color indexed="8"/>
            <rFont val="Calibri"/>
            <family val="2"/>
          </rPr>
          <t>FLEMING: 285 CRITERIOS EVALUADOS Y 181 CUMPLIDOS. 
BIOTEST: 145 CRITERIO EVALUADOS Y 96 CUMPLIDOS.</t>
        </r>
      </text>
    </comment>
    <comment ref="R325" authorId="3" shapeId="0">
      <text>
        <r>
          <rPr>
            <b/>
            <sz val="9"/>
            <color indexed="81"/>
            <rFont val="Tahoma"/>
            <family val="2"/>
          </rPr>
          <t>SE SOCIALIZAN INFORMES DE LAS VISITAS DE AUDITORIAS  REALIZADAS  EN EL MES DE FEBRERO A LOS TERCEROS  FLEMING, BIOTEST Y CLINICA PORVENIR. SOCIALIZADO EL 31 MARZO DE 2017</t>
        </r>
      </text>
    </comment>
    <comment ref="S326" authorId="2" shapeId="0">
      <text>
        <r>
          <rPr>
            <b/>
            <sz val="9"/>
            <color indexed="81"/>
            <rFont val="Tahoma"/>
            <family val="2"/>
          </rPr>
          <t>USUARIO:</t>
        </r>
        <r>
          <rPr>
            <sz val="9"/>
            <color indexed="81"/>
            <rFont val="Tahoma"/>
            <family val="2"/>
          </rPr>
          <t xml:space="preserve">
NOVEDAD DE CONSULTA EXTERNA CIUDADELA Y 6 APERTURA DE CANCER DE SENOS EN 6 CENTROS DE P Y P Y CAMBIO DE MODALIDADES EN EXTRAMURAL EN 6 CENTROS</t>
        </r>
      </text>
    </comment>
    <comment ref="T327" authorId="3" shapeId="0">
      <text>
        <r>
          <rPr>
            <sz val="14"/>
            <color indexed="81"/>
            <rFont val="Tahoma"/>
            <family val="2"/>
          </rPr>
          <t>Se realizó Comité de Seguridad del paciente el día 31 de mayo</t>
        </r>
        <r>
          <rPr>
            <sz val="9"/>
            <color indexed="81"/>
            <rFont val="Tahoma"/>
            <family val="2"/>
          </rPr>
          <t xml:space="preserve">
</t>
        </r>
      </text>
    </comment>
    <comment ref="R331" authorId="4" shapeId="0">
      <text>
        <r>
          <rPr>
            <b/>
            <sz val="12"/>
            <color indexed="81"/>
            <rFont val="Tahoma"/>
            <family val="2"/>
          </rPr>
          <t>USUARIO}:</t>
        </r>
        <r>
          <rPr>
            <sz val="12"/>
            <color indexed="81"/>
            <rFont val="Tahoma"/>
            <family val="2"/>
          </rPr>
          <t xml:space="preserve">
manuales, procedimientos, protocolos, fomatos
</t>
        </r>
        <r>
          <rPr>
            <sz val="9"/>
            <color indexed="81"/>
            <rFont val="Tahoma"/>
            <family val="2"/>
          </rPr>
          <t xml:space="preserve">
</t>
        </r>
      </text>
    </comment>
    <comment ref="S331" authorId="2" shapeId="0">
      <text>
        <r>
          <rPr>
            <b/>
            <sz val="9"/>
            <color indexed="81"/>
            <rFont val="Tahoma"/>
            <family val="2"/>
          </rPr>
          <t>USUARIO:</t>
        </r>
        <r>
          <rPr>
            <sz val="9"/>
            <color indexed="81"/>
            <rFont val="Tahoma"/>
            <family val="2"/>
          </rPr>
          <t xml:space="preserve">
CORRECCION DE POLITICA</t>
        </r>
      </text>
    </comment>
    <comment ref="T331" authorId="3" shapeId="0">
      <text>
        <r>
          <rPr>
            <b/>
            <sz val="14"/>
            <color indexed="81"/>
            <rFont val="Arial"/>
            <family val="2"/>
          </rPr>
          <t>Se modificó la Política de Seguridad del paciente Institucional.</t>
        </r>
      </text>
    </comment>
    <comment ref="U331" authorId="4" shapeId="0">
      <text>
        <r>
          <rPr>
            <sz val="14"/>
            <color indexed="81"/>
            <rFont val="Arial"/>
            <family val="2"/>
          </rPr>
          <t>SE REVISARON Y LEVANTARON:
F-CGA-026-V1 FORMATO DECREPORTES DE EA Y/O INCIDENTES.
F-CGA-027 FORMATO PARA EL ANÁLISIS EV (PROTOCOLO DE Lóndres)
F-CGA-028-V1 FORMATO  PARA EL CONSOLIDADO DE CÍRCULOS DE CALIDAD Y RONDAS DE SP.
PROGRAMA DE SEGURIDAD DEL PACIENTE.</t>
        </r>
        <r>
          <rPr>
            <sz val="9"/>
            <color indexed="81"/>
            <rFont val="Tahoma"/>
            <family val="2"/>
          </rPr>
          <t xml:space="preserve">
</t>
        </r>
      </text>
    </comment>
    <comment ref="S332" authorId="2" shapeId="0">
      <text>
        <r>
          <rPr>
            <b/>
            <sz val="9"/>
            <color indexed="81"/>
            <rFont val="Tahoma"/>
            <family val="2"/>
          </rPr>
          <t>USUARIO:</t>
        </r>
        <r>
          <rPr>
            <sz val="9"/>
            <color indexed="81"/>
            <rFont val="Tahoma"/>
            <family val="2"/>
          </rPr>
          <t xml:space="preserve">
1 DE EVASION DE PACIENTES CIUDADELA, Y 1 13 DE JUNIO  1 DE BINOMIO MADRE E HIJO CIUDADELA, 1 DE BINOMIO MADRE  E HIJO 13 DE JUNIO</t>
        </r>
      </text>
    </comment>
    <comment ref="S334" authorId="2" shapeId="0">
      <text>
        <r>
          <rPr>
            <b/>
            <sz val="9"/>
            <color indexed="81"/>
            <rFont val="Tahoma"/>
            <family val="2"/>
          </rPr>
          <t>USUARIO:</t>
        </r>
        <r>
          <rPr>
            <sz val="9"/>
            <color indexed="81"/>
            <rFont val="Tahoma"/>
            <family val="2"/>
          </rPr>
          <t xml:space="preserve">
CIUDADELA 4,5 Y 21 DE ABRIL
SALAMANCA 5 DE ABRIL</t>
        </r>
      </text>
    </comment>
    <comment ref="T334" authorId="3" shapeId="0">
      <text>
        <r>
          <rPr>
            <b/>
            <sz val="14"/>
            <color indexed="81"/>
            <rFont val="Arial"/>
            <family val="2"/>
          </rPr>
          <t>se realizaron 5 Rondas de Seguridad del paciente: Ciudadela (3), Salamanca, 13 de Junio,</t>
        </r>
        <r>
          <rPr>
            <b/>
            <sz val="9"/>
            <color indexed="81"/>
            <rFont val="Arial"/>
            <family val="2"/>
          </rPr>
          <t xml:space="preserve"> </t>
        </r>
        <r>
          <rPr>
            <sz val="9"/>
            <color indexed="81"/>
            <rFont val="Tahoma"/>
            <family val="2"/>
          </rPr>
          <t xml:space="preserve">
</t>
        </r>
      </text>
    </comment>
    <comment ref="U334" authorId="4" shapeId="0">
      <text>
        <r>
          <rPr>
            <sz val="14"/>
            <color indexed="81"/>
            <rFont val="Arial"/>
            <family val="2"/>
          </rPr>
          <t xml:space="preserve">SE REALIZRON  4 RONDAS  DE SEGURIDAD DEL PACIENTE:
2 EN VILLA ESTADIO
1 EN LA CENTRAL
1 EN COSTA HERMOSA
</t>
        </r>
      </text>
    </comment>
    <comment ref="S335" authorId="2" shapeId="0">
      <text>
        <r>
          <rPr>
            <b/>
            <sz val="9"/>
            <color indexed="81"/>
            <rFont val="Tahoma"/>
            <family val="2"/>
          </rPr>
          <t>USUARIO:</t>
        </r>
        <r>
          <rPr>
            <sz val="9"/>
            <color indexed="81"/>
            <rFont val="Tahoma"/>
            <family val="2"/>
          </rPr>
          <t xml:space="preserve">
INFORME SALAMANCA, 2 DE CIUDADELA </t>
        </r>
      </text>
    </comment>
    <comment ref="U335" authorId="4" shapeId="0">
      <text>
        <r>
          <rPr>
            <b/>
            <sz val="9"/>
            <color indexed="81"/>
            <rFont val="Tahoma"/>
            <family val="2"/>
          </rPr>
          <t xml:space="preserve">4 INFORMES CONSOLIDADOS
</t>
        </r>
        <r>
          <rPr>
            <sz val="9"/>
            <color indexed="81"/>
            <rFont val="Tahoma"/>
            <family val="2"/>
          </rPr>
          <t xml:space="preserve">
</t>
        </r>
      </text>
    </comment>
    <comment ref="T336" authorId="3" shapeId="0">
      <text>
        <r>
          <rPr>
            <sz val="14"/>
            <color indexed="81"/>
            <rFont val="Arial"/>
            <family val="2"/>
          </rPr>
          <t>Dos eventos adversos: 1 en ciudadela, 1 en 13 de Junio</t>
        </r>
      </text>
    </comment>
    <comment ref="U336" authorId="4" shapeId="0">
      <text>
        <r>
          <rPr>
            <b/>
            <sz val="14"/>
            <color indexed="81"/>
            <rFont val="Arial"/>
            <family val="2"/>
          </rPr>
          <t>EN JUNIO NO HUBO REPORTE DE EVENTOS ADVERSOS EN LOS CENTROS.</t>
        </r>
      </text>
    </comment>
    <comment ref="T337" authorId="3" shapeId="0">
      <text>
        <r>
          <rPr>
            <b/>
            <sz val="14"/>
            <color indexed="81"/>
            <rFont val="Arial"/>
            <family val="2"/>
          </rPr>
          <t xml:space="preserve">Se realizaron dos unidades de análisis y se establecieron los respectivos planes de mejoramiento.La metodología utilizada es Protocolo de Lóndres.
</t>
        </r>
        <r>
          <rPr>
            <sz val="9"/>
            <color indexed="81"/>
            <rFont val="Tahoma"/>
            <family val="2"/>
          </rPr>
          <t xml:space="preserve">
</t>
        </r>
      </text>
    </comment>
    <comment ref="U337" authorId="4" shapeId="0">
      <text>
        <r>
          <rPr>
            <b/>
            <sz val="14"/>
            <color indexed="81"/>
            <rFont val="Arial"/>
            <family val="2"/>
          </rPr>
          <t>NO HUBO REPORTE DE EVENTOS ADVERSOS POR TANTO NO SE REALIZARON UNIDADES</t>
        </r>
        <r>
          <rPr>
            <b/>
            <sz val="9"/>
            <color indexed="81"/>
            <rFont val="Tahoma"/>
            <family val="2"/>
          </rPr>
          <t xml:space="preserve"> DE ANÁLISIS</t>
        </r>
        <r>
          <rPr>
            <sz val="9"/>
            <color indexed="81"/>
            <rFont val="Tahoma"/>
            <family val="2"/>
          </rPr>
          <t xml:space="preserve">
</t>
        </r>
      </text>
    </comment>
    <comment ref="T338" authorId="2" shapeId="0">
      <text>
        <r>
          <rPr>
            <b/>
            <sz val="9"/>
            <color indexed="81"/>
            <rFont val="Tahoma"/>
            <family val="2"/>
          </rPr>
          <t>USUARIO:</t>
        </r>
        <r>
          <rPr>
            <sz val="9"/>
            <color indexed="81"/>
            <rFont val="Tahoma"/>
            <family val="2"/>
          </rPr>
          <t xml:space="preserve">
2 INFORMES DE EVENTOS ADVERSOS </t>
        </r>
      </text>
    </comment>
    <comment ref="U338" authorId="4" shapeId="0">
      <text>
        <r>
          <rPr>
            <b/>
            <sz val="14"/>
            <color indexed="81"/>
            <rFont val="Arial"/>
            <family val="2"/>
          </rPr>
          <t>NO HUBO REPORTE DE EVENTOS ADVERSOS POR TANTO NO SE REALIZARON UNIDADES</t>
        </r>
        <r>
          <rPr>
            <b/>
            <sz val="9"/>
            <color indexed="81"/>
            <rFont val="Tahoma"/>
            <family val="2"/>
          </rPr>
          <t xml:space="preserve"> DE ANÁLISIS</t>
        </r>
        <r>
          <rPr>
            <sz val="9"/>
            <color indexed="81"/>
            <rFont val="Tahoma"/>
            <family val="2"/>
          </rPr>
          <t xml:space="preserve">
</t>
        </r>
      </text>
    </comment>
    <comment ref="T339" authorId="3" shapeId="0">
      <text>
        <r>
          <rPr>
            <b/>
            <sz val="14"/>
            <color indexed="81"/>
            <rFont val="Arial"/>
            <family val="2"/>
          </rPr>
          <t>Cinco socializaciones realizadas a los respectivos Coordinadores de cada centro.</t>
        </r>
        <r>
          <rPr>
            <sz val="9"/>
            <color indexed="81"/>
            <rFont val="Tahoma"/>
            <family val="2"/>
          </rPr>
          <t xml:space="preserve">
DE RONDAS Y 2 DE ANALISIS DE EVENTO CON LOS INVOLUCRADOS</t>
        </r>
      </text>
    </comment>
    <comment ref="U339" authorId="4" shapeId="0">
      <text>
        <r>
          <rPr>
            <b/>
            <sz val="14"/>
            <color indexed="81"/>
            <rFont val="Arial"/>
            <family val="2"/>
          </rPr>
          <t>NO HUBO REPORTE DE EVENTOS ADVERSOS POR TANTO NO SE REALIZARON UNIDADES</t>
        </r>
        <r>
          <rPr>
            <b/>
            <sz val="9"/>
            <color indexed="81"/>
            <rFont val="Tahoma"/>
            <family val="2"/>
          </rPr>
          <t xml:space="preserve"> DE ANÁLISIS</t>
        </r>
        <r>
          <rPr>
            <sz val="9"/>
            <color indexed="81"/>
            <rFont val="Tahoma"/>
            <family val="2"/>
          </rPr>
          <t xml:space="preserve">
</t>
        </r>
      </text>
    </comment>
    <comment ref="T340" authorId="3" shapeId="0">
      <text>
        <r>
          <rPr>
            <b/>
            <sz val="14"/>
            <color indexed="81"/>
            <rFont val="Arial"/>
            <family val="2"/>
          </rPr>
          <t>Se realizaron cinco planes de mejoramiento en atención a las rondas realizadas, en las cuales los hallazgos se resarcieron de manera inmediata</t>
        </r>
        <r>
          <rPr>
            <sz val="9"/>
            <color indexed="81"/>
            <rFont val="Tahoma"/>
            <family val="2"/>
          </rPr>
          <t xml:space="preserve">
</t>
        </r>
      </text>
    </comment>
    <comment ref="U340" authorId="4" shapeId="0">
      <text>
        <r>
          <rPr>
            <b/>
            <sz val="14"/>
            <color indexed="81"/>
            <rFont val="Arial"/>
            <family val="2"/>
          </rPr>
          <t>NO HUBO REPORTE DE EVENTOS ADVERSOS POR TANTO NO SE REALIZARON UNIDADES</t>
        </r>
        <r>
          <rPr>
            <b/>
            <sz val="9"/>
            <color indexed="81"/>
            <rFont val="Tahoma"/>
            <family val="2"/>
          </rPr>
          <t xml:space="preserve"> DE ANÁLISIS</t>
        </r>
        <r>
          <rPr>
            <sz val="9"/>
            <color indexed="81"/>
            <rFont val="Tahoma"/>
            <family val="2"/>
          </rPr>
          <t xml:space="preserve">
</t>
        </r>
      </text>
    </comment>
    <comment ref="T342" authorId="2" shapeId="0">
      <text>
        <r>
          <rPr>
            <b/>
            <sz val="9"/>
            <color indexed="81"/>
            <rFont val="Tahoma"/>
            <family val="2"/>
          </rPr>
          <t>USUARIO:</t>
        </r>
        <r>
          <rPr>
            <sz val="9"/>
            <color indexed="81"/>
            <rFont val="Tahoma"/>
            <family val="2"/>
          </rPr>
          <t xml:space="preserve">
SE INICIO ENVIO A PARTIR DEL DIA 5 TENIENDO ENNCENTA QUE SON VARIAS EPS Y TOCA FILTRAR LA INFORMACION CONFORME SE VA TERMINANDO SE VAN PASANDO</t>
        </r>
      </text>
    </comment>
    <comment ref="P344" authorId="5" shapeId="0">
      <text>
        <r>
          <rPr>
            <b/>
            <sz val="9"/>
            <color indexed="81"/>
            <rFont val="Tahoma"/>
            <family val="2"/>
          </rPr>
          <t>gina:</t>
        </r>
        <r>
          <rPr>
            <sz val="9"/>
            <color indexed="81"/>
            <rFont val="Tahoma"/>
            <family val="2"/>
          </rPr>
          <t xml:space="preserve">
27/01/2017</t>
        </r>
      </text>
    </comment>
    <comment ref="P345" authorId="1" shapeId="0">
      <text>
        <r>
          <rPr>
            <b/>
            <sz val="12"/>
            <color indexed="81"/>
            <rFont val="Tahoma"/>
            <family val="2"/>
          </rPr>
          <t>alex:</t>
        </r>
        <r>
          <rPr>
            <sz val="12"/>
            <color indexed="81"/>
            <rFont val="Tahoma"/>
            <family val="2"/>
          </rPr>
          <t xml:space="preserve">
No  se realizaron  los 3 informes de auditoría médica  y 2 de planes de mejora de 13 y ciudadela</t>
        </r>
      </text>
    </comment>
    <comment ref="Q345" authorId="1" shapeId="0">
      <text>
        <r>
          <rPr>
            <b/>
            <sz val="9"/>
            <color indexed="81"/>
            <rFont val="Tahoma"/>
            <family val="2"/>
          </rPr>
          <t>alex:</t>
        </r>
        <r>
          <rPr>
            <sz val="9"/>
            <color indexed="81"/>
            <rFont val="Tahoma"/>
            <family val="2"/>
          </rPr>
          <t xml:space="preserve">
 se revisaron  y se refrendarons todos los informes del area a exepcion de los </t>
        </r>
        <r>
          <rPr>
            <sz val="12"/>
            <color indexed="81"/>
            <rFont val="Tahoma"/>
            <family val="2"/>
          </rPr>
          <t xml:space="preserve"> 3 informes de auditoria medica de los cuales ninguno se genero satisfactoriamente, </t>
        </r>
      </text>
    </comment>
    <comment ref="R345" authorId="1" shapeId="0">
      <text>
        <r>
          <rPr>
            <b/>
            <sz val="9"/>
            <color indexed="81"/>
            <rFont val="Tahoma"/>
            <family val="2"/>
          </rPr>
          <t>alex:</t>
        </r>
        <r>
          <rPr>
            <sz val="9"/>
            <color indexed="81"/>
            <rFont val="Tahoma"/>
            <family val="2"/>
          </rPr>
          <t xml:space="preserve">
se generaon toods los informes concernientes  avisitas realizadas</t>
        </r>
      </text>
    </comment>
    <comment ref="S345" authorId="2" shapeId="0">
      <text>
        <r>
          <rPr>
            <b/>
            <sz val="9"/>
            <color indexed="81"/>
            <rFont val="Tahoma"/>
            <family val="2"/>
          </rPr>
          <t>USUARIO:</t>
        </r>
        <r>
          <rPr>
            <sz val="9"/>
            <color indexed="81"/>
            <rFont val="Tahoma"/>
            <family val="2"/>
          </rPr>
          <t xml:space="preserve">
SE REFRENDARON TODOS LOS INFORMES EXEPTO EL DE AUTOEVALUACION DE PAMEC
EN TOTAL 3 DE AUDITORIA MEDICA, 1 DE PAMEC, 6 DE CIRCULOS DE CALIDAD, 4 DE RONDAS DE SEGURIDAD Y 1 DE EVENTOS ADVERSOS</t>
        </r>
      </text>
    </comment>
    <comment ref="T345" authorId="2" shapeId="0">
      <text>
        <r>
          <rPr>
            <b/>
            <sz val="9"/>
            <color indexed="81"/>
            <rFont val="Tahoma"/>
            <family val="2"/>
          </rPr>
          <t>USUARIO:</t>
        </r>
        <r>
          <rPr>
            <sz val="9"/>
            <color indexed="81"/>
            <rFont val="Tahoma"/>
            <family val="2"/>
          </rPr>
          <t xml:space="preserve">
4 INFORMES DE AUDITORIA MEDICA
5 DE RONDAS DE SEGURIDAD Y 2 DE EVENTOS
9 CIRCULOS DE CALIDAD
9 DE INDICADORES (1 GENERAL Y 8 EPS Y SISBEN
</t>
        </r>
      </text>
    </comment>
    <comment ref="P346" authorId="1" shapeId="0">
      <text>
        <r>
          <rPr>
            <b/>
            <sz val="9"/>
            <color indexed="81"/>
            <rFont val="Tahoma"/>
            <family val="2"/>
          </rPr>
          <t>alex:</t>
        </r>
        <r>
          <rPr>
            <sz val="9"/>
            <color indexed="81"/>
            <rFont val="Tahoma"/>
            <family val="2"/>
          </rPr>
          <t xml:space="preserve">
se realizaron 8 rondas de sefuirdad- circulos</t>
        </r>
      </text>
    </comment>
    <comment ref="Q346" authorId="1" shapeId="0">
      <text>
        <r>
          <rPr>
            <b/>
            <sz val="12"/>
            <color indexed="81"/>
            <rFont val="Tahoma"/>
            <family val="2"/>
          </rPr>
          <t>alex:</t>
        </r>
        <r>
          <rPr>
            <sz val="12"/>
            <color indexed="81"/>
            <rFont val="Tahoma"/>
            <family val="2"/>
          </rPr>
          <t xml:space="preserve">
se realizaron 3 visitas a  los aliados, 10 circulos de calidad y 8 rondas de seguridad</t>
        </r>
      </text>
    </comment>
    <comment ref="R346" authorId="1" shapeId="0">
      <text>
        <r>
          <rPr>
            <b/>
            <sz val="9"/>
            <color indexed="81"/>
            <rFont val="Tahoma"/>
            <family val="2"/>
          </rPr>
          <t>alex:</t>
        </r>
        <r>
          <rPr>
            <sz val="9"/>
            <color indexed="81"/>
            <rFont val="Tahoma"/>
            <family val="2"/>
          </rPr>
          <t xml:space="preserve">
se hicieron 22 Viistas de Auditoria Medica , / de rondas de seguridad, 8 de Circulos de Calidad y 6 visitas a puntos de toma de y laboratorio cubcontratdaos</t>
        </r>
      </text>
    </comment>
    <comment ref="S346" authorId="2" shapeId="0">
      <text>
        <r>
          <rPr>
            <b/>
            <sz val="9"/>
            <color indexed="81"/>
            <rFont val="Tahoma"/>
            <family val="2"/>
          </rPr>
          <t>USUARIO:</t>
        </r>
        <r>
          <rPr>
            <sz val="9"/>
            <color indexed="81"/>
            <rFont val="Tahoma"/>
            <family val="2"/>
          </rPr>
          <t xml:space="preserve">
NO SE REALIZARON LAS RONDAS DE SEGURIDAD DE TODOS LOS CENTROS DE SALUD FALTARON 5 POR MOTIVOS DE TRANSPORTES
</t>
        </r>
      </text>
    </comment>
    <comment ref="T346" authorId="2" shapeId="0">
      <text>
        <r>
          <rPr>
            <b/>
            <sz val="9"/>
            <color indexed="81"/>
            <rFont val="Tahoma"/>
            <family val="2"/>
          </rPr>
          <t>USUARIO:</t>
        </r>
        <r>
          <rPr>
            <sz val="9"/>
            <color indexed="81"/>
            <rFont val="Tahoma"/>
            <family val="2"/>
          </rPr>
          <t xml:space="preserve">
3 VISITAS DE HABILITACION
9 DE CIRCULOS DE CALIDAD
9 DE AUDITORIA MEDICA
5 VISITAS DE RONDAS DE SEGURIDAD</t>
        </r>
      </text>
    </comment>
    <comment ref="P347" authorId="1" shapeId="0">
      <text>
        <r>
          <rPr>
            <b/>
            <sz val="12"/>
            <color indexed="81"/>
            <rFont val="Tahoma"/>
            <family val="2"/>
          </rPr>
          <t>alex:</t>
        </r>
        <r>
          <rPr>
            <sz val="12"/>
            <color indexed="81"/>
            <rFont val="Tahoma"/>
            <family val="2"/>
          </rPr>
          <t xml:space="preserve">
De los planes de mejoramiento no  se realizaron ni proyeccion ni de los 3 de auidtorias medica y 1 de eventos adversos
( se realizo 1 de PAMEC 2016, 1 De auditorias Externas y 2 de Eventos adversos)</t>
        </r>
      </text>
    </comment>
    <comment ref="Q347" authorId="1" shapeId="0">
      <text>
        <r>
          <rPr>
            <b/>
            <sz val="12"/>
            <color indexed="81"/>
            <rFont val="Tahoma"/>
            <family val="2"/>
          </rPr>
          <t>alex:</t>
        </r>
        <r>
          <rPr>
            <sz val="12"/>
            <color indexed="81"/>
            <rFont val="Tahoma"/>
            <family val="2"/>
          </rPr>
          <t xml:space="preserve">
No se realizado proyeccion de planes dde mejora de los 3 de auidtoria medica, 2 de habilitacion de 13 de junio y ciudadela porque no fueron proyectados y en seguirdad del pacinete 0 debido a que ni fue reportados ni uno evento</t>
        </r>
        <r>
          <rPr>
            <sz val="9"/>
            <color indexed="81"/>
            <rFont val="Tahoma"/>
            <family val="2"/>
          </rPr>
          <t xml:space="preserve"> adverso en este mes</t>
        </r>
      </text>
    </comment>
    <comment ref="R347" authorId="1" shapeId="0">
      <text>
        <r>
          <rPr>
            <b/>
            <sz val="9"/>
            <color indexed="81"/>
            <rFont val="Tahoma"/>
            <family val="2"/>
          </rPr>
          <t>a</t>
        </r>
        <r>
          <rPr>
            <b/>
            <sz val="12"/>
            <color indexed="81"/>
            <rFont val="Tahoma"/>
            <family val="2"/>
          </rPr>
          <t>lex:</t>
        </r>
        <r>
          <rPr>
            <sz val="12"/>
            <color indexed="81"/>
            <rFont val="Tahoma"/>
            <family val="2"/>
          </rPr>
          <t xml:space="preserve">
Proyeccion de planes de mejoramiento  3 de auditoria medica, 7  de seguridad del paciente 1 de auditorias externas Ambuq
</t>
        </r>
      </text>
    </comment>
    <comment ref="S347" authorId="6" shapeId="0">
      <text>
        <r>
          <rPr>
            <b/>
            <sz val="9"/>
            <color indexed="81"/>
            <rFont val="Tahoma"/>
            <family val="2"/>
          </rPr>
          <t>COORDINADOR:</t>
        </r>
        <r>
          <rPr>
            <sz val="9"/>
            <color indexed="81"/>
            <rFont val="Tahoma"/>
            <family val="2"/>
          </rPr>
          <t xml:space="preserve">
3 PLANES DE MEJORA DE AUDITORIA MEDICA
8 PLANES DE MEJORA HABILITACION  Y 1 DE SEGURIDAD DEL PACIENTE</t>
        </r>
      </text>
    </comment>
    <comment ref="T347" authorId="2" shapeId="0">
      <text>
        <r>
          <rPr>
            <b/>
            <sz val="9"/>
            <color indexed="81"/>
            <rFont val="Tahoma"/>
            <family val="2"/>
          </rPr>
          <t>USUARIO:</t>
        </r>
        <r>
          <rPr>
            <sz val="9"/>
            <color indexed="81"/>
            <rFont val="Tahoma"/>
            <family val="2"/>
          </rPr>
          <t xml:space="preserve">
SEGUIMIENTO HABILITACION 4
SEGUIMIENTO MEJORAS SEGURIDAD 5
SEGUIMIENTO AUDITORIA MEDICA 4
</t>
        </r>
      </text>
    </comment>
    <comment ref="U347" authorId="2" shapeId="0">
      <text>
        <r>
          <rPr>
            <b/>
            <sz val="9"/>
            <color indexed="81"/>
            <rFont val="Tahoma"/>
            <family val="2"/>
          </rPr>
          <t>USUARIO:</t>
        </r>
        <r>
          <rPr>
            <sz val="9"/>
            <color indexed="81"/>
            <rFont val="Tahoma"/>
            <family val="2"/>
          </rPr>
          <t xml:space="preserve">
SE HUZO SEGUIMIENTO A COMITES INSITUCIONALES GAGAS, FARMACIA, SEG PCTE, CALIDAd, HC, SALUD PUBLICA</t>
        </r>
      </text>
    </comment>
    <comment ref="J348" authorId="7" shapeId="0">
      <text>
        <r>
          <rPr>
            <b/>
            <sz val="9"/>
            <color indexed="81"/>
            <rFont val="Tahoma"/>
            <family val="2"/>
          </rPr>
          <t>planeación</t>
        </r>
        <r>
          <rPr>
            <sz val="9"/>
            <color indexed="81"/>
            <rFont val="Tahoma"/>
            <family val="2"/>
          </rPr>
          <t xml:space="preserve">
Los controles deben ser máximo 3 y deben ser efectivos y se cumplan.</t>
        </r>
      </text>
    </comment>
    <comment ref="P348" authorId="1" shapeId="0">
      <text>
        <r>
          <rPr>
            <b/>
            <sz val="12"/>
            <color indexed="81"/>
            <rFont val="Tahoma"/>
            <family val="2"/>
          </rPr>
          <t>alex:</t>
        </r>
        <r>
          <rPr>
            <sz val="12"/>
            <color indexed="81"/>
            <rFont val="Tahoma"/>
            <family val="2"/>
          </rPr>
          <t xml:space="preserve">
se refrendaron y firmaron todos los informes expetos los 3 de auditoria medica que no se hicieron </t>
        </r>
      </text>
    </comment>
    <comment ref="Q348" authorId="1" shapeId="0">
      <text>
        <r>
          <rPr>
            <b/>
            <sz val="9"/>
            <color indexed="81"/>
            <rFont val="Tahoma"/>
            <family val="2"/>
          </rPr>
          <t>alex:</t>
        </r>
        <r>
          <rPr>
            <sz val="9"/>
            <color indexed="81"/>
            <rFont val="Tahoma"/>
            <family val="2"/>
          </rPr>
          <t xml:space="preserve">
 se revisaron  y se refrendarons todos los informes del area a exepcion de los </t>
        </r>
        <r>
          <rPr>
            <sz val="12"/>
            <color indexed="81"/>
            <rFont val="Tahoma"/>
            <family val="2"/>
          </rPr>
          <t xml:space="preserve"> 3 informes de auditoria medica de los cuales ninguno se genero satisfactoriamente, </t>
        </r>
      </text>
    </comment>
    <comment ref="R348" authorId="1" shapeId="0">
      <text>
        <r>
          <rPr>
            <b/>
            <sz val="9"/>
            <color indexed="81"/>
            <rFont val="Tahoma"/>
            <family val="2"/>
          </rPr>
          <t>alex:</t>
        </r>
        <r>
          <rPr>
            <sz val="9"/>
            <color indexed="81"/>
            <rFont val="Tahoma"/>
            <family val="2"/>
          </rPr>
          <t xml:space="preserve">
todos refrendados y revisados </t>
        </r>
      </text>
    </comment>
    <comment ref="S348" authorId="2" shapeId="0">
      <text>
        <r>
          <rPr>
            <b/>
            <sz val="9"/>
            <color indexed="81"/>
            <rFont val="Tahoma"/>
            <family val="2"/>
          </rPr>
          <t>USUARIO:</t>
        </r>
        <r>
          <rPr>
            <sz val="9"/>
            <color indexed="81"/>
            <rFont val="Tahoma"/>
            <family val="2"/>
          </rPr>
          <t xml:space="preserve">
SE REFRENDARON TODOS LOS INFORMES EXEPTO EL DE AUTOEVALUACION DE PAMEC
EN TOTAL 3 DE AUDITORIA MEDICA, 1 DE PAMEC, 6 DE CIRCULOS DE CALIDAD, 4 DE RONDAS DE SEGURIDAD Y 1 DE EVENTOS ADVERSOS</t>
        </r>
      </text>
    </comment>
    <comment ref="T348" authorId="2" shapeId="0">
      <text>
        <r>
          <rPr>
            <b/>
            <sz val="9"/>
            <color indexed="81"/>
            <rFont val="Tahoma"/>
            <family val="2"/>
          </rPr>
          <t>USUARIO:</t>
        </r>
        <r>
          <rPr>
            <sz val="9"/>
            <color indexed="81"/>
            <rFont val="Tahoma"/>
            <family val="2"/>
          </rPr>
          <t xml:space="preserve">
NO SE FIRMARON LOS INFORMES DE SEGURIDAD DEL PACIENTE FUERON ENVIADOS POR CORREO
SE REFRENDARON 4 AUDITORIA MEDICA, 3 HABILITACION </t>
        </r>
      </text>
    </comment>
    <comment ref="U348" authorId="2" shapeId="0">
      <text>
        <r>
          <rPr>
            <b/>
            <sz val="9"/>
            <color indexed="81"/>
            <rFont val="Tahoma"/>
            <family val="2"/>
          </rPr>
          <t>USUARIO:</t>
        </r>
        <r>
          <rPr>
            <sz val="9"/>
            <color indexed="81"/>
            <rFont val="Tahoma"/>
            <family val="2"/>
          </rPr>
          <t xml:space="preserve">
5 DE SGURIDAD DE PCTE 4 DE RONDAS</t>
        </r>
      </text>
    </comment>
    <comment ref="J349" authorId="7" shapeId="0">
      <text>
        <r>
          <rPr>
            <b/>
            <sz val="9"/>
            <color indexed="81"/>
            <rFont val="Tahoma"/>
            <family val="2"/>
          </rPr>
          <t>planeación</t>
        </r>
        <r>
          <rPr>
            <sz val="9"/>
            <color indexed="81"/>
            <rFont val="Tahoma"/>
            <family val="2"/>
          </rPr>
          <t xml:space="preserve">
Los controles deben ser máximo 3 y deben ser efectivos y se cumplan.</t>
        </r>
      </text>
    </comment>
    <comment ref="Q350" authorId="1" shapeId="0">
      <text>
        <r>
          <rPr>
            <b/>
            <sz val="9"/>
            <color indexed="81"/>
            <rFont val="Tahoma"/>
            <family val="2"/>
          </rPr>
          <t>alex:</t>
        </r>
        <r>
          <rPr>
            <sz val="9"/>
            <color indexed="81"/>
            <rFont val="Tahoma"/>
            <family val="2"/>
          </rPr>
          <t xml:space="preserve">
</t>
        </r>
        <r>
          <rPr>
            <sz val="12"/>
            <color indexed="81"/>
            <rFont val="Tahoma"/>
            <family val="2"/>
          </rPr>
          <t>se proyecto y entrego a planeacion</t>
        </r>
      </text>
    </comment>
    <comment ref="R352" authorId="1" shapeId="0">
      <text>
        <r>
          <rPr>
            <b/>
            <sz val="9"/>
            <color indexed="81"/>
            <rFont val="Tahoma"/>
            <family val="2"/>
          </rPr>
          <t>alex:</t>
        </r>
        <r>
          <rPr>
            <sz val="9"/>
            <color indexed="81"/>
            <rFont val="Tahoma"/>
            <family val="2"/>
          </rPr>
          <t xml:space="preserve">
se realizo mesa de trabajo con coordinadores de centros de salud para revision de planes hallazgos auditorias externas y proyeccion de planes de mejoramieno</t>
        </r>
      </text>
    </comment>
    <comment ref="S352" authorId="6" shapeId="0">
      <text>
        <r>
          <rPr>
            <b/>
            <sz val="9"/>
            <color indexed="81"/>
            <rFont val="Tahoma"/>
            <family val="2"/>
          </rPr>
          <t>COORDINADOR:</t>
        </r>
        <r>
          <rPr>
            <sz val="9"/>
            <color indexed="81"/>
            <rFont val="Tahoma"/>
            <family val="2"/>
          </rPr>
          <t xml:space="preserve">
SE REALIZARON 2 DIAS DE COMITES PARA TARTAR TEMAS DE LOS CENTROS DE SALUD</t>
        </r>
      </text>
    </comment>
    <comment ref="T352" authorId="2" shapeId="0">
      <text>
        <r>
          <rPr>
            <b/>
            <sz val="9"/>
            <color indexed="81"/>
            <rFont val="Tahoma"/>
            <family val="2"/>
          </rPr>
          <t>USUARIO:</t>
        </r>
        <r>
          <rPr>
            <sz val="9"/>
            <color indexed="81"/>
            <rFont val="Tahoma"/>
            <family val="2"/>
          </rPr>
          <t xml:space="preserve">
SE REALIZO 1 MESA DE TRABAJO DE COMITÉ </t>
        </r>
      </text>
    </comment>
    <comment ref="Q353" authorId="1" shapeId="0">
      <text>
        <r>
          <rPr>
            <b/>
            <sz val="9"/>
            <color indexed="81"/>
            <rFont val="Tahoma"/>
            <family val="2"/>
          </rPr>
          <t>alex:</t>
        </r>
        <r>
          <rPr>
            <sz val="9"/>
            <color indexed="81"/>
            <rFont val="Tahoma"/>
            <family val="2"/>
          </rPr>
          <t xml:space="preserve">
publicacion y divulgacion de actividad para inciio de ciclo de pamec insitucional</t>
        </r>
      </text>
    </comment>
    <comment ref="R354" authorId="1" shapeId="0">
      <text>
        <r>
          <rPr>
            <b/>
            <sz val="9"/>
            <color indexed="81"/>
            <rFont val="Tahoma"/>
            <family val="2"/>
          </rPr>
          <t>alex:</t>
        </r>
        <r>
          <rPr>
            <sz val="9"/>
            <color indexed="81"/>
            <rFont val="Tahoma"/>
            <family val="2"/>
          </rPr>
          <t xml:space="preserve">
solicitud a empresa  señalizacion la incorporacion de señalizacion para atencion prioritaria en los 9 centros de salud</t>
        </r>
      </text>
    </comment>
    <comment ref="S355" authorId="1" shapeId="0">
      <text>
        <r>
          <rPr>
            <b/>
            <sz val="14"/>
            <color indexed="81"/>
            <rFont val="Tahoma"/>
            <family val="2"/>
          </rPr>
          <t>alex:</t>
        </r>
        <r>
          <rPr>
            <sz val="14"/>
            <color indexed="81"/>
            <rFont val="Tahoma"/>
            <family val="2"/>
          </rPr>
          <t xml:space="preserve">
se esta a la espera de mesa de trabajo para revision y lueego llevar a comité par</t>
        </r>
        <r>
          <rPr>
            <sz val="9"/>
            <color indexed="81"/>
            <rFont val="Tahoma"/>
            <family val="2"/>
          </rPr>
          <t>a aprobacion</t>
        </r>
      </text>
    </comment>
  </commentList>
</comments>
</file>

<file path=xl/sharedStrings.xml><?xml version="1.0" encoding="utf-8"?>
<sst xmlns="http://schemas.openxmlformats.org/spreadsheetml/2006/main" count="7047" uniqueCount="2123">
  <si>
    <t>PLAN OPERATIVO ANUAL 2017</t>
  </si>
  <si>
    <t>Seguimiento Plan</t>
  </si>
  <si>
    <t>PROCESO</t>
  </si>
  <si>
    <t>EJE ESTRATEGICO/PERSPECTIVA</t>
  </si>
  <si>
    <t>OBJETIVO ESTRATÉGICO</t>
  </si>
  <si>
    <t>META OBJETIVO ESTRATÉGICO</t>
  </si>
  <si>
    <t>OBJETIVO ESPECÍFICO</t>
  </si>
  <si>
    <t>META OBJETIVO ESPECÍFICO</t>
  </si>
  <si>
    <t>LÍNEA ESTRATÉGICA</t>
  </si>
  <si>
    <t>PROGRAMA</t>
  </si>
  <si>
    <t>PROYECTO</t>
  </si>
  <si>
    <t>ACTIVIDAD</t>
  </si>
  <si>
    <t>META DE LA ACTIVIDAD</t>
  </si>
  <si>
    <t>INDICADOR</t>
  </si>
  <si>
    <t>FÓRMULA DEL INDICADOR</t>
  </si>
  <si>
    <t>RANGOS DE MEDICIÓN</t>
  </si>
  <si>
    <t>FRECUENCIA DE MEDICIÓN DE LA ACTIVIDAD</t>
  </si>
  <si>
    <t>% DE AVANCE ENE</t>
  </si>
  <si>
    <t>% DE AVANCE FEB</t>
  </si>
  <si>
    <t>% DE AVANCE MAR</t>
  </si>
  <si>
    <t>% DE AVANCE ABR</t>
  </si>
  <si>
    <t>% DE AVANCE MAY</t>
  </si>
  <si>
    <t>% DE AVANCE JUN</t>
  </si>
  <si>
    <t>% DE AVANCEJUL</t>
  </si>
  <si>
    <t>% DE AVANCE AGO</t>
  </si>
  <si>
    <t>% DE AVANCE SEPT</t>
  </si>
  <si>
    <t>% DE AVANCE OCT</t>
  </si>
  <si>
    <t>% DE AVANCE NOV</t>
  </si>
  <si>
    <t>% DE AVANCE DIC</t>
  </si>
  <si>
    <t>meta año</t>
  </si>
  <si>
    <t>tiempo de ejeucución en meses</t>
  </si>
  <si>
    <t xml:space="preserve">COORDINACIÓN RESPONSABLE DE LA ACTIVIDAD
</t>
  </si>
  <si>
    <t>UNIDAD/COORDINACIÓN DE APOYO</t>
  </si>
  <si>
    <t>INFORMACIÓN/O DOCUMENTACIÓN REQUERIDA DE LA UNIDAD DE APOYO</t>
  </si>
  <si>
    <t>REGISTRO PARA VERIFICACIÓN</t>
  </si>
  <si>
    <t>Atención primaria en salud</t>
  </si>
  <si>
    <t>perspectiva servicios</t>
  </si>
  <si>
    <t>Liderar a nivel departamental  la aplicación del modelo Atención Primaria en Salud (APS),  buscando un  equilibrio entre la seguridad del paciente y la humanización de los  servicios  de salud en la ESE Hospital Materno Infantil Ciudadela Metropolitana de Soledad para el año 2020</t>
  </si>
  <si>
    <t>Cumplir con el 90% de las actividades proyectadas en los programas y proyectos asistenciales.</t>
  </si>
  <si>
    <t>Realizar estrategia de demanda inducida interinstitucional  y extramural para cumplir con las coberturas de las actividades de detección temprana y protección específica y salud publica.</t>
  </si>
  <si>
    <t>100% De acuerdo a lo contratado PIC</t>
  </si>
  <si>
    <t xml:space="preserve">Cumplimiento  de  las actividades del Plan Anual en Salud PAS 2017 contratadas   por la Secretaría de Salud a  través del contrato interadministrativo PIC Municipal y Departamental </t>
  </si>
  <si>
    <t>Programa de Atención Primaria en salud</t>
  </si>
  <si>
    <t>Plan de Intervenciones Colectiva PAS 2016</t>
  </si>
  <si>
    <t>Realizar actividades educativas programadas en PAS 2017  de cada una de las Dimensiones.</t>
  </si>
  <si>
    <t>cumplimento del 100% de actividades programadas</t>
  </si>
  <si>
    <t>Porcentaje de cumplimiento de No de charlas programadas en PAS 2017</t>
  </si>
  <si>
    <t># de visitas  realizadas/ total de visitas programadas X 100</t>
  </si>
  <si>
    <r>
      <t xml:space="preserve">Rojo: </t>
    </r>
    <r>
      <rPr>
        <sz val="11"/>
        <color theme="1"/>
        <rFont val="Calibri"/>
        <family val="2"/>
        <scheme val="minor"/>
      </rPr>
      <t>≤79%
Amarillo: 80% - 99%
Verde: 100%</t>
    </r>
  </si>
  <si>
    <t>TRIMESTRAL</t>
  </si>
  <si>
    <t xml:space="preserve">Coordiancion PIC       </t>
  </si>
  <si>
    <t>APS</t>
  </si>
  <si>
    <t>Registro de Actividades, consolidado</t>
  </si>
  <si>
    <t>perspectiva procesos internos</t>
  </si>
  <si>
    <t>Contribuir al mejoramiento continuo de la institución a través de acciones que fortalezcan la capacidad administrativa, el desempeño institucional y facilitar la gestión de los recursos del Hospital.</t>
  </si>
  <si>
    <t xml:space="preserve">Cumplir con el 90% de las acciones planteadas en los sistemas de gestión del Hospital
</t>
  </si>
  <si>
    <t>Velar que el Sistema de Control Interno disponga de sus propios mecanismos de verificación y evaluación, que faciliten en tiempo real, realizar seguimiento a la gestión de la organización por parte de los diferentes niveles de autoridad, permitiendo acciones oportunas de prevención, corrección y de mejoramiento.</t>
  </si>
  <si>
    <t>Levantar y mantener el plan de manejo de riesgos institucional que incluya el 100% de los procesos institucionales</t>
  </si>
  <si>
    <t>estrategia de administración del riesgo de gestión</t>
  </si>
  <si>
    <t>Programa de fortalecimiento continuo de la gestión institucional</t>
  </si>
  <si>
    <t>Estandarización de herramientas de Control, Evaluación y Seguimiento</t>
  </si>
  <si>
    <t>Elaborar mapa de riesgos de gestión del proceso de Atención primaria en salud</t>
  </si>
  <si>
    <t>1 mapa de riesgo de gestión</t>
  </si>
  <si>
    <t>documento realizado</t>
  </si>
  <si>
    <t>N° de documentos realizados/N° de documentos proyectados a realizar*100</t>
  </si>
  <si>
    <t>rojo:0%
verde: 100%</t>
  </si>
  <si>
    <t>anual</t>
  </si>
  <si>
    <t>Planeación</t>
  </si>
  <si>
    <t>no aplica</t>
  </si>
  <si>
    <t xml:space="preserve">Mapa de riesgos de gestión del proceso </t>
  </si>
  <si>
    <t>90% De acuerdo a la capacidad fisica instalada para la prestacion de los servicios de detecion temprana, protecion especifica y salud publica</t>
  </si>
  <si>
    <t>Realizar Visitas Domiciliarias para los programas PAI, Caracterización APS y Estrategia AIEPI Comunitaria</t>
  </si>
  <si>
    <t>cumplimento del 90% de actividades programadas</t>
  </si>
  <si>
    <t>Porcentaje de cumplimiento de No charlas programadas en PAS 2017</t>
  </si>
  <si>
    <t># de Charlas Educativas realizadas/ total de Charlas Educativas programadas X 100</t>
  </si>
  <si>
    <t>MENSUAL</t>
  </si>
  <si>
    <t>Coordinador PIC Y PAI</t>
  </si>
  <si>
    <t>100% De acuerdo a la capacidad fisica instalada para la prestacion de los servicios de detecion temprana, protecion especifica y salud publica</t>
  </si>
  <si>
    <t>Elaboración de los informes de las actividades del Plan Anual en Salud PAS 2017 contratadas   por la Secretaría de Salud a través del contrato interadministrativo PIC Municipal y Departamental  como soporte para los procesos de contratación, evaluación y facturación de los contratos Interadministrativo.</t>
  </si>
  <si>
    <t>Realizacion de Informes Trimestrales de la ejecución del PAS 2017</t>
  </si>
  <si>
    <t>Cumpliento del 100% de Actividades Programadas</t>
  </si>
  <si>
    <t>Porcentaje de cumplimiento deinformes trimestrales realizados</t>
  </si>
  <si>
    <t># de informes realizados / Total de Informes Programados x 100</t>
  </si>
  <si>
    <t>Cordinación PIC</t>
  </si>
  <si>
    <t>Recibido informe</t>
  </si>
  <si>
    <t>Informes</t>
  </si>
  <si>
    <t>Habilitación de   los servicios Extramurales como estrategia para el aumento de la oferta de los programas de detección temprana y protección específica</t>
  </si>
  <si>
    <t xml:space="preserve">Programas de deteccion temprana, proteccion especifica y salud publica </t>
  </si>
  <si>
    <t xml:space="preserve">Declaración del Servicio Extramural de Promocion y Prevencion a través de la oficina de Calidad </t>
  </si>
  <si>
    <t>Porcentaje de cumplimiento de  la habilitación del Servicio Extramural de Promoción y Prevención</t>
  </si>
  <si>
    <t># de Servicio Extramural  P y P habilitado/ Total de Servicio  Extramural  P y P Programados para habilitarsex 100</t>
  </si>
  <si>
    <t>ANUAL</t>
  </si>
  <si>
    <t>Subgerencia Cientifica, Calidad Coordinación P y P.</t>
  </si>
  <si>
    <t>Registro unico de Habilitación</t>
  </si>
  <si>
    <t>fortalecimiento de  la estrategia del plan de búsqueda de gestante para lograr la captación temprana de la gestante al ingreso del programa de control prenatal a fin de impactar positivamente las tasas de morbimortalidad maternas evitables.</t>
  </si>
  <si>
    <t>captación de las gestantes sin control prenatal para el ingreso al programa  a través de elpersonal extramural de los programas PAI, APS , PIC, Agentes Educativos.</t>
  </si>
  <si>
    <t>programar el 100 de las gestantes  captadas  a su cita de control prenatal de primera vez</t>
  </si>
  <si>
    <t>Porcentje de cumplimiento del Numero de usuarias Inscritas por primera vez   del plan se busca</t>
  </si>
  <si>
    <t># de Gestantes inscritas halladas del Plan de Busqueda de Gestantes/ Total de gestantes halladas en el Plan de busquedax 100</t>
  </si>
  <si>
    <t>PIC, P y P, APS, PAI</t>
  </si>
  <si>
    <t>Registros del Plan  de busqueda</t>
  </si>
  <si>
    <t>Registro</t>
  </si>
  <si>
    <t xml:space="preserve"> 50% de la Captacion del total de gestante inscritas antes de las 12 semanas de gestación</t>
  </si>
  <si>
    <t>captación temprana antes de la semana 12 de las gestantes sin control prenatal para el ingreso al programa  a través de elpersonal extramural de los programas PAI, APS , PIC, Agentes Educativos.</t>
  </si>
  <si>
    <t>Captacion de  un 50%  del total de gestante inscritas antes de las 12 semanas de gestación</t>
  </si>
  <si>
    <t>Porcentaje de Cumplimiento del gestantes captadas antes de las 12 semanas de gestación</t>
  </si>
  <si>
    <t># de Gestantes de primera vez  que ingresaron antes de las 12 semanas de gestancion/ Total de gestantes inscritas de primera vez al programax 100</t>
  </si>
  <si>
    <t>Rojo: ≤49%
Verde: ≥50%</t>
  </si>
  <si>
    <t>P y P</t>
  </si>
  <si>
    <t>Consolidado de la atención de la detección Temprana de las alteraciones de embarazo y formato de evaluacion del indicador</t>
  </si>
  <si>
    <t>perspectiva financiera</t>
  </si>
  <si>
    <t>Garantizar la sostenibilidad financiera de la ESE en términos de la operación corriente y la operación total</t>
  </si>
  <si>
    <t xml:space="preserve">Los ingresos reconocidos estén por encima de los gastos comprometidos y generar excedentes
</t>
  </si>
  <si>
    <t xml:space="preserve">Realizar una eficiente planeación del presupuesto que permita garantizar una operación corriente adecuada
</t>
  </si>
  <si>
    <t>Realizar el presupuesto de la ESE teniendo en cuenta los recaudos para comprometer el gastos</t>
  </si>
  <si>
    <t>Realización de  evaluación continua de la productividad versus la capacidad física instalada  para los programas de detección temprana y protección específica para evaluar y diagnosticar  los inconvenientes que generan las disminución de la productividad para desarrollar acciones de mejora que busquen  alcanzar la efectividad de los programas</t>
  </si>
  <si>
    <t>Programa de Saneamiento Fiscal y Financiero</t>
  </si>
  <si>
    <t>Saneamiento Fiscal y Financiero</t>
  </si>
  <si>
    <t>Realizacion de la evaluación de productividad por  enfermera de P y P Vs Capacidad fisica  instalada</t>
  </si>
  <si>
    <t>Cumpliento del 80% de Actividades Programadas</t>
  </si>
  <si>
    <t>Porcentaje de Cumplimiento de Productividad   de PyP  enfermera</t>
  </si>
  <si>
    <t>#  de Atenciones de P y P realizadas/ Total de Atenciones de P y P programadas X 100</t>
  </si>
  <si>
    <t>Rojo: ≤49%
Amarillo: 50% -89%
Verde:  ≥80%</t>
  </si>
  <si>
    <t>Subgerencia Cientifica, Coordinaciones Medicas, P y P, Oficinas Estadisticas Vitales.</t>
  </si>
  <si>
    <t>Reporteador, IPSOFT, Registros Estadistico Institucionales, Historias Clinicas.</t>
  </si>
  <si>
    <t>Reporteador, IPSOFT, Registros Estdistico Institucionales, Historias Clinicas.</t>
  </si>
  <si>
    <t>Realizacion de la evaluación de productividad por medico de P y P Vs Capacidad fisica  instalada</t>
  </si>
  <si>
    <t xml:space="preserve">Porcentaje de Cumplimiento de Productividad   de PyP por medico </t>
  </si>
  <si>
    <t>Rojo: ≤49%
Amarillo: 50% -79%
Verde:  ≥80%</t>
  </si>
  <si>
    <t>Realizacion de la evaluación de productividad por medico maternidad   de P y P Vs Capacidad fisica  instalada</t>
  </si>
  <si>
    <t xml:space="preserve">Porcentaje de Cumplimiento de Productividad   de PyP por medico control prenatal </t>
  </si>
  <si>
    <t>Realizacion de la evaluación de productividad por ginecologos para  maternidad   de P y P Vs Capacidad fisica  instalada</t>
  </si>
  <si>
    <t>Porcentaje de Cumplimiento de Productividad   de PyP por ginecologia</t>
  </si>
  <si>
    <t>Rojo: &gt;49%
Amarillo: 50% -79%
Verde: ≤80%</t>
  </si>
  <si>
    <t>Perspectiva sistema de información, crecimiento del recurso humano, tecnología e información</t>
  </si>
  <si>
    <t>Contribuir al logro de la vision institucional a través de los servicios de tecnología, comunicación y estadísticas, por medio de estragias de innovación y capacitacíon a nuestro de colaboradores.</t>
  </si>
  <si>
    <t>Implementar un Sistema de Información Hospitalario</t>
  </si>
  <si>
    <t>Implementar un sistema de información  que permita tomar deciciones sobre la gestión institucional basados en informes estadisticos mensuales, trimestrales, semestrales  y anuales</t>
  </si>
  <si>
    <t>Recopilar, analizar e interpretar en un 100% la informacíon generada en los centros de salud del HOSPITAL MATERNO INFANTIL DE SOLEDAD, a fin de coadyuvar a la toma de desiciones que impacten sobre la gestion hospitalaria</t>
  </si>
  <si>
    <t>Realización de  evaluación continua  del programa de detección temprana de las alteraciones del ambarazo  para evaluar y diagnosticar  el riesgo obstetrico de las gestantes atendidas en el programa de control prenatal  para determinar las variables trazadoras que causan la morbimartalidad materna para generar una intervencion adecuada por parte del asegurador y la E.S.E.</t>
  </si>
  <si>
    <t>Programa registro de información institucional</t>
  </si>
  <si>
    <t>Envío oportuno de la informacíon institucional</t>
  </si>
  <si>
    <t>Reporte de las Gestantes de alto riesgo a sus respectivas Aseguradoras para dar cumplimiento  a la circular 005 de Maternidad Segura.</t>
  </si>
  <si>
    <t>Reporte del 100% de las Gestantes de Alto Riesgo Obstetrico de acuerdo al formato institucional</t>
  </si>
  <si>
    <t>Porcentaje de Cumplimiento del reporte mensual de gestante de alto riesgo enviado a la Aseguradora.</t>
  </si>
  <si>
    <t># de gestantes de alto riesgo obstetrico reportado/ Total de gestantes de alto riesgo obstetrico atendidas  x 100</t>
  </si>
  <si>
    <t>Registros de ARO y oficios de los enviados a los diferentes EAPB.</t>
  </si>
  <si>
    <t>Admi Archi</t>
  </si>
  <si>
    <t>100% De acuerdo a la capacidad fisica instalada para la prestacion de los servicios de detecion temprana, protecion especifica y salud publica y aplicación del modelo de AVVS</t>
  </si>
  <si>
    <t>Realización de  evaluación continua de los programas de detección temprana y protección específica para evaluar la aplicación y  cumplimiento del modelo de atencion de victimas de violencia sexual AVVS.</t>
  </si>
  <si>
    <t xml:space="preserve">Cumplimiento del modelo de atención AVVS </t>
  </si>
  <si>
    <t>Aplicación del modelo de atención Integral AVVS</t>
  </si>
  <si>
    <t>Porcentaje de Cumplimiento de  Aplicación del modelo de atención Integral AVVS</t>
  </si>
  <si>
    <t># de usuarios que  fueron atendidos por el modelo AVVS/ Total de usuarios  con presunto evento VVS x 100</t>
  </si>
  <si>
    <t>Subgerencia Cientifica, Coordinaciones Medicas, P y P, Oficinas Estadisticas Vitales Trabajo Social.</t>
  </si>
  <si>
    <t>Reporteador, IPSOFT, SIVIGILA Registros Estdistico Institucionales, Historias Clinicas y por los  oficios enviado a las EAPB, POLICIA,FISCALIA ICBF .</t>
  </si>
  <si>
    <t>100%  De la aplicabilidad e implementacion del modelo IVE de acuerdo a la sentencia 355 de 2006.</t>
  </si>
  <si>
    <t>Realización de  evaluación continua de la implementacion y aplicabilidad del modelo IVE en la E.S.E</t>
  </si>
  <si>
    <t xml:space="preserve">Implementación del Protocolo  de las Tecnicas aprobadas en el Pais para la atención Integral de la interrupción Voluntaria del Embarazo </t>
  </si>
  <si>
    <t>Cumplimiento del Protocolo IVE en embarazos menores de 10 semanas de gestación</t>
  </si>
  <si>
    <t>Procentaje de Cumplimiento de protocolo IVE solicitado</t>
  </si>
  <si>
    <t># de Usuarias que fueron orientadas  por el protocolo  IVE/ Total de Usuarias que solicitaron IVE</t>
  </si>
  <si>
    <t>Subgerencia Cientifica, Coordinaciones Medicas, P y P, Oficinas Estadisticas Vitales Trabajo social.</t>
  </si>
  <si>
    <t>Reporteador, IPSOFT, Registros Estdistico Institucionales, Historias Clinicas .</t>
  </si>
  <si>
    <t>Reporte de la atención a las Gestantes  según el anexo Tecnico 4725 a sus respectivas Aseguradoras para dar cumplimiento  a la norma.</t>
  </si>
  <si>
    <t>Reporte del 100% de las Gestantes de la atención a las Gestantes  según el anexo Tecnico 4725</t>
  </si>
  <si>
    <t>Porcentaje de Cumplimiento del reporte mensual de gestante por resolucion 4725 Aseguradora.</t>
  </si>
  <si>
    <t># reportes de la atención a las Gestantes  según el anexo Tecnico 4725/ Total de gestantes atendidas en el Programa de Detección Temprana de la Alteraciones del Embarazo  x 100</t>
  </si>
  <si>
    <t xml:space="preserve">Subgerencia Cientifica, Coordinaciones Medicas, P y P, Oficinas Estadisticas Vitales </t>
  </si>
  <si>
    <t>Reporteador, IPSOFT, Registros Estdistico Institucionales, Historias Clinicas, Registro de 4725 por EPS-S enviado.</t>
  </si>
  <si>
    <t>Reporteador, IPSOFT, Registros Estdistico Institucionales, Historias Clinicas. Admi Archi</t>
  </si>
  <si>
    <t>Reporte de las atenciones de primera vez de los programas de Promoción y Prevención según la resolucion 4505 2012  a sus respectivas Aseguradoras para dar cumplimiento  a la norma.</t>
  </si>
  <si>
    <t>Reporte del 100% de las atenciones de primera vez de los programas de Promoción y Prevención según la resolucion 4505 2012  a sus respectivas Aseguradoras para dar cumplimiento  a la norma.</t>
  </si>
  <si>
    <t>Porcentaje de Cumplimiento del de las atenciones de primera vez de los programas de Promoción y Prevención según la resolucion 4505 2012  a sus respectivas Aseguradoras.</t>
  </si>
  <si>
    <t># de las atenciones de primera vez de los programas de Promoción y Prevención según la resolucion 4505 2012  a sus respectivas Aseguradoras reportado/ Total de de las atenciones de primera vez de los programas de Promoción y Prevención  x100.</t>
  </si>
  <si>
    <t>Reporteador, IPSOFT, Registros Estdistico Institucionales, Historias Clinicas, Registro de 4505 por EPS-S enviado.</t>
  </si>
  <si>
    <t>fortalecimiento de  la demanda inducida a través de agentes educativos en salud y  medios de comunicación para aumentar la demanda de los servicios de P y P.</t>
  </si>
  <si>
    <t>Seguimiento a las  Gestantes inasistentes   a sus citas de control.</t>
  </si>
  <si>
    <t>Seguimiento al  100% de las  Gestantes inasistentes   a sus citas de control.</t>
  </si>
  <si>
    <t>Porcentaje de Cumplimiento de seguimiento a  las  Gestantes inasistentes   a sus citas de control.</t>
  </si>
  <si>
    <t># de las  Gestantes inasistentes  con seguimiento  a sus citas de control./ Total de gestantes inasistentes x 100</t>
  </si>
  <si>
    <t>Call Center, Jefes Maternidad Segura,  Coordinaadores Medicos, IPSOFT Agendamiento, P y P</t>
  </si>
  <si>
    <t>Reporteador, IPSOFT, Registros Estdistico Institucionales, Historias Clinicas, registro por oficina call center.</t>
  </si>
  <si>
    <t>Reporteador, IPSOFT, Registros Estdistico Institucionales, Historias Clinicas, call center.</t>
  </si>
  <si>
    <t>Seguimiento a las  usuarios de P y P inasistentes   a sus citas de control.</t>
  </si>
  <si>
    <t>Seguimiento al  90% de las  usuarios de P y P  inasistentes   a sus citas de control.</t>
  </si>
  <si>
    <t>Porcentaje de Cumplimiento de seguimiento a  las   usuarios de P y P inasistentes   a sus citas de control.</t>
  </si>
  <si>
    <t># de las   usuarios de P y P inasistentes  con seguimiento  a sus citas de control./ Total de  usuarios de P y P inasistentes x 100</t>
  </si>
  <si>
    <r>
      <t xml:space="preserve">Rojo: </t>
    </r>
    <r>
      <rPr>
        <sz val="11"/>
        <color theme="1"/>
        <rFont val="Calibri"/>
        <family val="2"/>
        <scheme val="minor"/>
      </rPr>
      <t>≤69%
Amarillo: 70% - 89%
Verde: ≥90%</t>
    </r>
  </si>
  <si>
    <t>MENSAUL</t>
  </si>
  <si>
    <t>Captación para la Inscripción  temprana de los programas de  Crecimiento y Desarrollo, al niño y Planificación Familiar a la futura  Puerpera, antes de la terminación de la gestación.</t>
  </si>
  <si>
    <t>Programación Citas a los 8 días despues del parto o cesarea  del binomio madre hijo para la atencion  en los programas de Cy D , PF  al 80% de la Gestantes asistentes al Programas</t>
  </si>
  <si>
    <t>Porcentaje de Cumplimiento Captación para la Inscripción  temprana de los programas de  Crecimiento y Desarrollo, al niño y Planificación Familiar a la futura  Puerpera, antes de la terminación de la gestación.</t>
  </si>
  <si>
    <t># de binomio madre e hijo atendidos a los 8 días en los programas C yD, PF/ Total de gestantes  esperadas mensualmente para terminacion de las gestación.</t>
  </si>
  <si>
    <t xml:space="preserve">0 presentacion de casos de sifilis congenita  </t>
  </si>
  <si>
    <t xml:space="preserve">Cumplimiento  de  las actividades del Plan de gestion gerencial  2017 de la ESE hospital materno infantil </t>
  </si>
  <si>
    <t>Reportar la incidencia de sífilis congénita en partos atendidos en la ESE</t>
  </si>
  <si>
    <t xml:space="preserve">   0 casos de sifilis congenita de las uusarias gestantes atendidas en el programa de control prenatal de nuestra institucion </t>
  </si>
  <si>
    <t xml:space="preserve">  Incidencia de sífilis congénita en partos atendidos en la ESE</t>
  </si>
  <si>
    <t># casos de sifilis congenita  confirmados / Número de Recién Nacidos atendida por la ESE.</t>
  </si>
  <si>
    <t>Rojo:  ≥1 caso = 0%
Verde: 0 casos = 100%</t>
  </si>
  <si>
    <t>Reporteador, IPSOFT, SIVIGILA ,Registros Estdistico Institucionales, Historias Clinicas.</t>
  </si>
  <si>
    <t>Reporteador, IPSOFT,SIVIGILA, Registros Estdistico Institucionales, Historias Clinicas.</t>
  </si>
  <si>
    <t xml:space="preserve">Mayor o igua que le 80% de adherencia en la guia de manejo de l programa de detecion temprana de las alteraciones del crecimiento y desarrollo.  </t>
  </si>
  <si>
    <t>Programas de deteccion temprana</t>
  </si>
  <si>
    <t xml:space="preserve">Evaluacion de la adherencia de la norma tecnica de detecion temprana de las alteraciones del crecimiento y desarrollo por la uditoria interna concurrente .  </t>
  </si>
  <si>
    <t>alcanzar el 80% de adherencia  en la norma tecnica de detecion temprana de las alteraciones del crecimiento y desarrollo</t>
  </si>
  <si>
    <t>Evalaucion de aplicación de guia de manejo de crecimiento y desarrollo</t>
  </si>
  <si>
    <t>numero de historias clinicas que hacen parte de la muestra representativa de niños y niñas menores de 10 años aquienes se le aplico estrictamente la guia tecnica para la  detecion temprana de las alteraciones del crecimiento y desarrollo/numero de historias clinicas de niños y niñas menores de 10 años incluidos en la muestra representativa aquien se le atendio en consulta de crecimiento y desarrrollo en la ESE.</t>
  </si>
  <si>
    <t>Rojo: 50%
Amarillo: 51% - 79%
Verde: 80%</t>
  </si>
  <si>
    <t xml:space="preserve">Calidad y p y p </t>
  </si>
  <si>
    <t>Informe de auditoria generado de la evaluacion de adherencia a la norma por parte del talento humano auditor.</t>
  </si>
  <si>
    <t>informe que reposa en la oficina calidad y p y p.</t>
  </si>
  <si>
    <t xml:space="preserve">90% De acuerdo a la capacidad fisica instalada para la prestacion de los servicios de Promocion de la slaud,detecion temprana, protecion especifica y salud publica de manera extramural </t>
  </si>
  <si>
    <t>Realizar actividades educativas a traves de los servicios de salud amigables para adolescentes y jovenes en   instituciones educativas del municipio para educar en los temas referentes SSR salud sexual y reproductiva.</t>
  </si>
  <si>
    <t xml:space="preserve">Desarrollar estrategias  de promcion educacion,comunicación e informacion a traves de la actividad de  pares ,jovenes educando  a jovenes la cual se realiza de manera extramural en las diferentes instituciones educativas </t>
  </si>
  <si>
    <t>aumentar en un 50%  el numero de  promocion de la salud a traves de estrategias de educacion, infomacion y comunicación por  SSAAJ</t>
  </si>
  <si>
    <t xml:space="preserve">numero de actividades grupales programadas por pares  jovenes educando a jovenes </t>
  </si>
  <si>
    <t># numero de actividades educativas realizadas / Total de actividades educativas programadas x 100</t>
  </si>
  <si>
    <t>Rojo: &lt; 80%
Amarillo: 80% - 99%
Verde: 100%</t>
  </si>
  <si>
    <t xml:space="preserve">informe de gestion geenrado por el SSAAJ, Registro de charlas educativas </t>
  </si>
  <si>
    <t>90% De acuerdo a la capacidad  del talento humano para la prestacion de los servicios de protecion especifica (PAI) y salud publica ENFERMEDADES  INMUNOPREVENIBLES</t>
  </si>
  <si>
    <t>Realización de  evaluación continua de la productividad versus la capacidad del talento humano   para los programas de protección específica(PAI) para evaluar y diagnosticar  los inconvenientes que generan las disminución de la productividad para desarrollar acciones de mejora que busquen  alcanzar la efectividad del programa</t>
  </si>
  <si>
    <t xml:space="preserve">Realizacion de la evaluación de productividad PAI  por el  talento humano contratado </t>
  </si>
  <si>
    <t xml:space="preserve">Cumpliento del 90% de Actividades Programadas para el talento humano de vacunacion </t>
  </si>
  <si>
    <t xml:space="preserve">Porcentaje de Cumplimiento de  laProductividad  de biologicos aplicados  por el talento humano vacunadoras </t>
  </si>
  <si>
    <t>#  total de  biologicos aplicados  por el talento humano contratado en PAI  / Total de biologicos  programados según el total de vacunadoras contratadas  X 100</t>
  </si>
  <si>
    <t>PAI WEB, Registros Estdistico, 2193, Informe mensual del PAI.</t>
  </si>
  <si>
    <t>Estrategia gestión del riesgo de corrupción</t>
  </si>
  <si>
    <t>Plan Anticorrupción y Atención al Ciudadano</t>
  </si>
  <si>
    <t xml:space="preserve">Realizar seguimiento al mapa de riesgos de gestión del proceso APS   </t>
  </si>
  <si>
    <t>Seguimiento al 100% de Mapa de riesgo de corrupción</t>
  </si>
  <si>
    <t>Porcentaje de Cumplimiento al seguimiento de mapa de riesgo de corrupción</t>
  </si>
  <si>
    <t># de seguimientos realizados al mapa de riesgos de corrupción/Total de seguimientos programados al mapa de riesgo de corrupción</t>
  </si>
  <si>
    <t>mayo-septiembre enero 2018</t>
  </si>
  <si>
    <t xml:space="preserve">PLAN DE ANTICORRUPCION REPORTE </t>
  </si>
  <si>
    <t>REGISTRO</t>
  </si>
  <si>
    <t>Estandarización e integración de sistemas de información</t>
  </si>
  <si>
    <t>Informe para la Rendición de cuentas informe Decreto 2193 de 2004</t>
  </si>
  <si>
    <t>aporte y verificación  de la Información  para la elaboracion del informede  Rendición de cuentas informe Decreto 2193 de 2004</t>
  </si>
  <si>
    <t>Porcentaje de Cumplimiento de la elaboración de Informe para la Rendición de cuentas informe Decreto 2193 de 2004</t>
  </si>
  <si>
    <t xml:space="preserve"> # de informe aportados y verificados de  la Información  para la elaboracion del informe de  Rendición de cuentas informe Decreto 2193 de 2004/Total de  informe requeridos de  la Información  para la elaboracion del informe de  Rendición de cuentas informe Decreto 2193 de 2004</t>
  </si>
  <si>
    <t>trimestral-</t>
  </si>
  <si>
    <t>RIPS, INFORME  DE PRODUCTIVIDAD, INFORMES PAI, PIC.</t>
  </si>
  <si>
    <t>evaluación del mapa de riesgo de gestión</t>
  </si>
  <si>
    <t>evaluacion del porcentaje de inasistencia por programa y causales</t>
  </si>
  <si>
    <t>evaluar la inasistencia en el 100% de los programas institucionales de PyP</t>
  </si>
  <si>
    <t>Incumplimiento en las estimaciones de cubos</t>
  </si>
  <si>
    <t>NUMERO DE INFORMES REALIZADOS*100/N° DE PROGRAMAS INSTITUCIONALES</t>
  </si>
  <si>
    <t>Cuatrimestral</t>
  </si>
  <si>
    <t>NO APLICA</t>
  </si>
  <si>
    <t>INFORME</t>
  </si>
  <si>
    <t>Almacén</t>
  </si>
  <si>
    <t xml:space="preserve">Implementación del 40% de los procesos del Hospital
</t>
  </si>
  <si>
    <t>Implementación instrumentos y herramientas de planificación, gestón y control de la entidad.</t>
  </si>
  <si>
    <t>Levantamiento y estandarización de procesos institucionales.</t>
  </si>
  <si>
    <t>Implementar los procesos levantados en  año 2017</t>
  </si>
  <si>
    <t>Implementar en un 90  los procesos  de  almacénn .</t>
  </si>
  <si>
    <t>Proceso implementados oportunamente.</t>
  </si>
  <si>
    <t>No. procesos implementados /No de procesos entregados por la impresa que los levanto*100.</t>
  </si>
  <si>
    <t>rojo: 0-50%
amarillo: 51- 99%
verde: 100%</t>
  </si>
  <si>
    <t>Anual</t>
  </si>
  <si>
    <t>GESTIÓN DE ALMACÉN</t>
  </si>
  <si>
    <t>GESTIÓN DE CALIDAD</t>
  </si>
  <si>
    <t>ACOMPAÑAMIENTO TÉCNICO</t>
  </si>
  <si>
    <t>PROCESO LEVANTADO</t>
  </si>
  <si>
    <t>Elaborar mapa de riesgos de gestión del proceso de Almacén</t>
  </si>
  <si>
    <t>Optimizar la recepción  de los insumos solicitado por los  centro de salud y las areas Administrativas.</t>
  </si>
  <si>
    <t>Gestionar en un 90% las recepciones de necesidades de los centros y areas administrativas.</t>
  </si>
  <si>
    <t>Recepciones de necesidades autorizadas por la Alta Gerencia</t>
  </si>
  <si>
    <t>No Recepciones aprobadas Gerencia  / No de recepciones entregada por   los centros y Área administrativa*100</t>
  </si>
  <si>
    <t>rojo: 0-50%
amarillo: 51- 89%
verde: 90-100%</t>
  </si>
  <si>
    <t>mensual</t>
  </si>
  <si>
    <t>No aplica</t>
  </si>
  <si>
    <t>Informe de seguimiento</t>
  </si>
  <si>
    <t>Optimizar la recepción  de los insumos solicitado por la institución.</t>
  </si>
  <si>
    <t>Recepcionar el 90% de la compras autorizadas.</t>
  </si>
  <si>
    <r>
      <rPr>
        <sz val="11"/>
        <rFont val="Calibri"/>
        <family val="2"/>
        <scheme val="minor"/>
      </rPr>
      <t>Recepcionar  los insumos comprados por la institución</t>
    </r>
    <r>
      <rPr>
        <sz val="11"/>
        <color rgb="FFFF0000"/>
        <rFont val="Calibri"/>
        <family val="2"/>
        <scheme val="minor"/>
      </rPr>
      <t>.</t>
    </r>
  </si>
  <si>
    <t>No de recepciones aprobadas por contratación/No. recepcion de insumos al almacén*100</t>
  </si>
  <si>
    <t xml:space="preserve">Informe 
</t>
  </si>
  <si>
    <t>Recepcionar el 100% de la solicitud   de los centros.</t>
  </si>
  <si>
    <t>Recepcione de las necesidades de insumos por los centros y área Administrativa para prestar un buen servicio medico</t>
  </si>
  <si>
    <t xml:space="preserve">No. recepcion de insumos al almacén   / No de recepciones solicitadas por los centros centro de salud y las áreas administrativas. </t>
  </si>
  <si>
    <t>Informe</t>
  </si>
  <si>
    <t>Optimizar los registros de las entradas y salidas de los insumos solicitado por los  centro de salud y las areas Administrativas.</t>
  </si>
  <si>
    <t>Registrar el 100% de la entradas y salidas  de insumo de almacén.</t>
  </si>
  <si>
    <t xml:space="preserve">Registrar las entradas y salidas de insumos del almacén en el Kardex . </t>
  </si>
  <si>
    <t>No.registros de entradas y salidas en el Kardex  de almacén   / No. de entradas y salidas  elaboradas en el almacén</t>
  </si>
  <si>
    <t>Registro Kardex</t>
  </si>
  <si>
    <t>Optimizar los registros de las entradas y salidas en el IPSOFT de los insumos solicitado por los  centro de salud y las areas Administrativas.</t>
  </si>
  <si>
    <t>Registrar el 100% de la entradas y salidas  de insumo de almacén en el IPSOF.</t>
  </si>
  <si>
    <t>Registrar las entradas y salidas de insumos del almacén en el IPSOF:</t>
  </si>
  <si>
    <t>No.registros de entradas y salidas en el IPSOF  de almacén   / No. de entradas y salidas  elaboradas en el almacén</t>
  </si>
  <si>
    <t>Registro IPSOFT</t>
  </si>
  <si>
    <t>Estadísticas Hospitalarias</t>
  </si>
  <si>
    <t>Recopilación oportuna de la información institucional</t>
  </si>
  <si>
    <t>Consolidar informacíon de Promocíon y Prevencíon (madres gestantes, crecimiento y desarrollo y adulto joven)</t>
  </si>
  <si>
    <t>Consolidar la  información dentro de los primeros 8 días hábiles de cada mes</t>
  </si>
  <si>
    <t>Porcentaje de cumplimiento de informes consolidados</t>
  </si>
  <si>
    <t># de informes realizados/ total de informes X 100</t>
  </si>
  <si>
    <t>Rojo: &lt; 75%
Amarillo: 76% - 89%
Verde: 90% - 100%</t>
  </si>
  <si>
    <t>Coordiancion Dpto de Estadística</t>
  </si>
  <si>
    <t>Coordinacíon de cada centro de salud</t>
  </si>
  <si>
    <t>Registro detallado de eventos realizados en el programa de promocíon y prevencíon.</t>
  </si>
  <si>
    <t>Informe presentado a los diferentes Coordinadores del hospital materno infantil de Soledad. Archivo digital y fisico de cada informe presentado.</t>
  </si>
  <si>
    <t>Elaborar mapa de riesgos de gestión del proceso de estadísticas hospitalarias</t>
  </si>
  <si>
    <t xml:space="preserve">Consolidar informacíon del servicio de odontologia </t>
  </si>
  <si>
    <t>Odontologos de cada centro de salud. Coordinación de Odontología.</t>
  </si>
  <si>
    <t>Registro detallado de eventos realizados en el programa de Odontología.</t>
  </si>
  <si>
    <t>Consolidar informacíon del servicio de consulta externa y urgencia</t>
  </si>
  <si>
    <t>Coordinacíon de cada centro de salud. Coordinacíon de consulta externa y urgencia. Aplicativo IP-soft.</t>
  </si>
  <si>
    <t>Registro detallado de eventos realizados en el programa de Consulta externa y Urgencias</t>
  </si>
  <si>
    <t xml:space="preserve">Consolidar informacíon de programas especiales y salud pública.  </t>
  </si>
  <si>
    <t>Coordinacíon de cada centro de salud. Coordinacíon de programas especiales y Coordinacíon de salud pública.</t>
  </si>
  <si>
    <t>Registro detallado de eventos realizados en el dpto de programas especiales</t>
  </si>
  <si>
    <t>Consolidar informacíon del servicio de fisioterapia, nutricíon , sicología, diabeticos e hipertensos</t>
  </si>
  <si>
    <t xml:space="preserve">Coordinacíon de cada centro de salud. Coordinacíon cientifica </t>
  </si>
  <si>
    <t>Registro detallado de eventos realizados en el servicio de laboratorio y R-X</t>
  </si>
  <si>
    <t>Consolidar informacíon de laboratorios y R-X</t>
  </si>
  <si>
    <t>Coordinacíon de cada centro de salud. Coordinacíon cientifica.</t>
  </si>
  <si>
    <t>Registro detallado de eventos realizados en el servicio de fisioterapia, nutricíon, diabeticos e hipertensos.</t>
  </si>
  <si>
    <t xml:space="preserve">Auditar la información sobre los nacidos vivos y defunciones ingresados en la plataforma de Estadistica vital RUAF pre- critica por parte de los coordinadores de los centros 13 de Junio y Ciudadela </t>
  </si>
  <si>
    <t>Porcentaje de cumplimiento de auditorias realizadas</t>
  </si>
  <si>
    <t># de auditorias realizadas</t>
  </si>
  <si>
    <t>Coordinacíon de los centro de salud 13 junio y Ciudadela Metropolitana. TICS</t>
  </si>
  <si>
    <t>Registro detallado de los certificados de los nacidos vivos y defunciones.</t>
  </si>
  <si>
    <t>Informe presentado a los diferentes Coordinadores del hospital materno infantil de Soledad. Archivo digital y fisico de cada informe presentado. Informe obtenido de la aplicacíon RUAF</t>
  </si>
  <si>
    <t>consolidar la información recibida para realización del Informe de calidad mensual  c-30 c-056 y semestral</t>
  </si>
  <si>
    <t xml:space="preserve">cargue de información oportuna a los entes de control </t>
  </si>
  <si>
    <t>Porcentaje de informes consolidados</t>
  </si>
  <si>
    <t>Registro detallado de todos los  eventos realizados en el Hospital Materno Infantil de Soledad</t>
  </si>
  <si>
    <t>Auditar la informacion recibida para realización del Informe de produccíon 2193 trimestral y anual</t>
  </si>
  <si>
    <t>Trimestral</t>
  </si>
  <si>
    <t>Informe presentado a los diferentes Coordinadores del hospital materno infantil de Soledad. Archivo digital y fisico de cada informe presentado; informe susministrado a la aplicacíon SIHO</t>
  </si>
  <si>
    <t>Realizar seguimiento al mapa de riesgos de gestion del proceso de estadisticas hospitalarias.</t>
  </si>
  <si>
    <t>1 informe de seguimiento cuatrimestral</t>
  </si>
  <si>
    <t>seguimientos realizados</t>
  </si>
  <si>
    <t># de seguimientos realizados/Total de seguimientos a realizar*100</t>
  </si>
  <si>
    <t>cuatrimestral</t>
  </si>
  <si>
    <t>Informe de seguimiento mapa de riesgos</t>
  </si>
  <si>
    <t>Estrategia de racionalización de trámites</t>
  </si>
  <si>
    <t>control de entrega  oportuna de la informacion de  p y p por parte de las enfermeras jefes</t>
  </si>
  <si>
    <t>100% de certificaciones de acuerdo a la oprtunidad de entrega por parte de las enfermeras</t>
  </si>
  <si>
    <t>oportunidad en entrega de informacion.</t>
  </si>
  <si>
    <t>numero de certificaciones emitidas de entrega a tiempo / numero de informes de p y p por centro</t>
  </si>
  <si>
    <t>Constancia de oportunidad emitidas</t>
  </si>
  <si>
    <t xml:space="preserve">Implementar procedimientos del Sistema de Información.
</t>
  </si>
  <si>
    <t>impementar e 30% de los pocedimientos del sistema de información para la calidad cuatrimestralmente</t>
  </si>
  <si>
    <t>procedimientos
de información
implementados</t>
  </si>
  <si>
    <t xml:space="preserve">N° de actividades ejecutadas/N° de actividades programadas*100 </t>
  </si>
  <si>
    <t>asesoria técnica</t>
  </si>
  <si>
    <t xml:space="preserve">procedimientos del Sistema de Información levantados
</t>
  </si>
  <si>
    <t>Gestión y administración del Riesgo</t>
  </si>
  <si>
    <t>implementar mensualmente a partir del mes de junio actividades para la gestión y administración del Sistema de Administración del riesgo de Lavado de Activos y de la financiación del terrorismo SARLAFT</t>
  </si>
  <si>
    <t>Implementar el 100% de las actividades SARLAFT</t>
  </si>
  <si>
    <t>SARLAFT implementado</t>
  </si>
  <si>
    <t>Mensual</t>
  </si>
  <si>
    <t>Política SARLAFT</t>
  </si>
  <si>
    <t>Cumplir con el 90% de las acciones de seguimiento de gestión proyectadas de los componentes del Sistema de Control Interno</t>
  </si>
  <si>
    <t>Implementación instrumentos y herramientas de gestión y control de la entidad.</t>
  </si>
  <si>
    <t>Liderar la implementacion, mantenimiento, mejora y fortalecimiento continua del MECI</t>
  </si>
  <si>
    <t>Implementar el 100% de las actividades MECI</t>
  </si>
  <si>
    <t>MECI implementado</t>
  </si>
  <si>
    <t>Todas las áreas</t>
  </si>
  <si>
    <t>Informeación requerida de acuerdo al MECI</t>
  </si>
  <si>
    <t>evidencias MECI</t>
  </si>
  <si>
    <t>Facturación</t>
  </si>
  <si>
    <t>Garantizar trazabilidad en el proceso de facturación que permita generar facturas con las mínimas objeciones por parte de las EPS.</t>
  </si>
  <si>
    <t>Disminuir el porcentaje de objeciones a un 8%</t>
  </si>
  <si>
    <t>Fortalecimiento del proceso de auditoria de facturación</t>
  </si>
  <si>
    <t>Verificar errores presentados por facturacion en el reporteador</t>
  </si>
  <si>
    <t>&lt;=10%</t>
  </si>
  <si>
    <t>% de errores encontrados en la facturacion de atenciones</t>
  </si>
  <si>
    <t># de errores/ Total de actividades*100</t>
  </si>
  <si>
    <t>Rojo: &gt;21%
Amarillo: 11% - 20%
Verde:0%- 10%</t>
  </si>
  <si>
    <t>Mensualmente</t>
  </si>
  <si>
    <t>UNIDAD NDE FACTURACION</t>
  </si>
  <si>
    <t>facturacion central</t>
  </si>
  <si>
    <t>Elaborar mapa de riesgos de gestión del proceso de facturación</t>
  </si>
  <si>
    <t>Verificar la correccion de errores</t>
  </si>
  <si>
    <t>% de errores encontrados corregidos</t>
  </si>
  <si>
    <t># de errores corregidos / # total de errores encontrados *100</t>
  </si>
  <si>
    <t>Rojo: 0% - 79% 
Amarillo:80% -99%
Verde:100%</t>
  </si>
  <si>
    <t>Verificar  que la liquidacion de la factura este de acuerdo con la contratacion.</t>
  </si>
  <si>
    <t>Verificación del 100% de las factuas liquidadas</t>
  </si>
  <si>
    <t>% de facturas liquidadas correctamente</t>
  </si>
  <si>
    <t>N° de facturas liquidadas que cumplen con lo contratado/N° total de facturas liquidadas*100</t>
  </si>
  <si>
    <t>copia de las liquidaciones de cada contrato mensualmente (los primros cinco dias de cada mes )</t>
  </si>
  <si>
    <t xml:space="preserve">verificar el envio oprtuno a las diferentes eps </t>
  </si>
  <si>
    <t>Radicación del 100% de las facturas  generadas</t>
  </si>
  <si>
    <t>% de radicación de facturas generadas</t>
  </si>
  <si>
    <t>N° de facturas radicas/ N° de facturas liquidadas*100</t>
  </si>
  <si>
    <t>total de facturas fisicas radicadas en el mas(cinco dias despues del dia veinte de cada mes)</t>
  </si>
  <si>
    <t>consolidar las glosas generadas por cada eps</t>
  </si>
  <si>
    <t>Consolidar  el 100% de las glosas recibidas</t>
  </si>
  <si>
    <t>% de glosas consolidadas</t>
  </si>
  <si>
    <t>glosas consolidadas /total de glosas</t>
  </si>
  <si>
    <t>total de glosas respondidas a las eps.</t>
  </si>
  <si>
    <t>copia de las respuestas enviadas</t>
  </si>
  <si>
    <t xml:space="preserve">auditar previa al envio a las eps </t>
  </si>
  <si>
    <t>Auditar  el total de eventos a enviar a las EAPB</t>
  </si>
  <si>
    <t>% de eventos auditados</t>
  </si>
  <si>
    <t># de total de eventos auditados/total de eventos generados</t>
  </si>
  <si>
    <t>auditar  previa a la generacion o liquidacion de las facturas por evento</t>
  </si>
  <si>
    <t>auditar clinicamente las atenciones  antes de que sean liquidadas</t>
  </si>
  <si>
    <t>% de facturas auditadas</t>
  </si>
  <si>
    <t># total de atenciones auditadas por paciente   por evntos / eventos</t>
  </si>
  <si>
    <t xml:space="preserve">consolidar las facturas realizadas mensualmente </t>
  </si>
  <si>
    <t xml:space="preserve">facturar el 100% de lo contratado </t>
  </si>
  <si>
    <t>% de facturas consolidadas</t>
  </si>
  <si>
    <t>total de facturas consolididas en archivo/total facturado</t>
  </si>
  <si>
    <t>UNIDAD DE FACTURACION</t>
  </si>
  <si>
    <t>reporte de facturas generadas.</t>
  </si>
  <si>
    <t>registro en ipsoft</t>
  </si>
  <si>
    <t xml:space="preserve">implementar seguimiento a las facturas radicadas </t>
  </si>
  <si>
    <t xml:space="preserve">verificar que  lo  facturado este efectivamente radicado </t>
  </si>
  <si>
    <t>Seguimiento a facturas radicadas</t>
  </si>
  <si>
    <t>total radicado /total de facturas generadas</t>
  </si>
  <si>
    <t xml:space="preserve">REPORTE DE BFACTURAS RADICADAS </t>
  </si>
  <si>
    <t xml:space="preserve">fisico de facturas radicadas </t>
  </si>
  <si>
    <t xml:space="preserve">mejorar la contratacion  </t>
  </si>
  <si>
    <t xml:space="preserve">un  100% de los contratos firmados </t>
  </si>
  <si>
    <t>contratacion actual vs contatacion del año inmediatamente anterior</t>
  </si>
  <si>
    <t>total de contratos devidamente firmados</t>
  </si>
  <si>
    <t>soporte de los contratos legalizados</t>
  </si>
  <si>
    <t xml:space="preserve"> aumentar  las restricciones en el sofware</t>
  </si>
  <si>
    <t xml:space="preserve"> un 100%  de parametrizacion por ,con respecto a la normatividad vigente.</t>
  </si>
  <si>
    <t>Efectividad del sistema de información</t>
  </si>
  <si>
    <t>errores encontrados / total de atenciones.</t>
  </si>
  <si>
    <t xml:space="preserve">informe de erros encontrados </t>
  </si>
  <si>
    <t>pantallazos de erropsrers encontrados</t>
  </si>
  <si>
    <t>Financiera</t>
  </si>
  <si>
    <t xml:space="preserve">Garantizar la sostenibilidad financiera de la ESE en términos de la operación corriente y la operación total
</t>
  </si>
  <si>
    <t xml:space="preserve">Los ingresos reconocidos estén por encima de los gastos comprometidos y generar excedentes </t>
  </si>
  <si>
    <t>Realizar una eficiente planeación del presupuesto que permita garantizar una operación corriente adecuada</t>
  </si>
  <si>
    <t>Realizar el presupuesto de la ESE teniendo en cuenta los recaudos para comprometer el gastos.</t>
  </si>
  <si>
    <t>Conocer las necesaides por cada centro de costos</t>
  </si>
  <si>
    <t>Elaborar el proyecto marco de presupuesto</t>
  </si>
  <si>
    <t>Aprobación del Proyecto marco de presupuesto</t>
  </si>
  <si>
    <t>Presupuesto aprobado 2018</t>
  </si>
  <si>
    <t>Acto administrativo de aprobación del presupuesto 2018</t>
  </si>
  <si>
    <t>rojo: 0
verde: 1</t>
  </si>
  <si>
    <t xml:space="preserve">Jefe de Unidad Financiera/Presupuesto 
</t>
  </si>
  <si>
    <t>Todos los procesos</t>
  </si>
  <si>
    <t>Necesidades por centros de costos</t>
  </si>
  <si>
    <t>Acto de aprobación del presupúesto</t>
  </si>
  <si>
    <t xml:space="preserve">Garantizar la sostenibilidad financiera de la ESE en términos de la operación corriente y la operación total
financiera de la ESE en términos de la operación corriente y la operación total </t>
  </si>
  <si>
    <t>Mantener el equilibrio presupestal de la entidad</t>
  </si>
  <si>
    <t>Realizar ajustes en la unidades financieras</t>
  </si>
  <si>
    <t>Seguimeinto a las ejecuciones presupuestal ( Equilibrio Presupuestal )</t>
  </si>
  <si>
    <t xml:space="preserve">Resultado del equilibrio </t>
  </si>
  <si>
    <t xml:space="preserve">Equilibrio presupuestal </t>
  </si>
  <si>
    <t>Valor de la ejecucion de ingresos totales recaudados en la vigencia incluyendo cxc de la vigencia anterior / valorde la ejecucion de gastos comprometidos incluyendo cxp de la vigencia anterior</t>
  </si>
  <si>
    <t>Rojo:&lt;0,80
Amarillo:0,80-0,99
Verde:&gt;1,00</t>
  </si>
  <si>
    <t xml:space="preserve">anual </t>
  </si>
  <si>
    <t xml:space="preserve">Ejecucion mensual del presupuesto </t>
  </si>
  <si>
    <t xml:space="preserve">Ejecucion mensual del presupuesto oficial </t>
  </si>
  <si>
    <t xml:space="preserve">Cumplir con el cargue de informacion al CGR -presupuestal </t>
  </si>
  <si>
    <t xml:space="preserve">Cumplir con el cargue de la informacion de manera oportuna y tiempos establecidos </t>
  </si>
  <si>
    <t>Porgrama de Saneacmiento Fiscal y Financiero</t>
  </si>
  <si>
    <t xml:space="preserve">reportar CGR presupuestal </t>
  </si>
  <si>
    <t xml:space="preserve">Enviar oportunamente el reporte en la plataforma CGR presupuestal </t>
  </si>
  <si>
    <t>Oportunidad de la información</t>
  </si>
  <si>
    <t xml:space="preserve">registro en los plazos definidos por la Contraloria General de la republica </t>
  </si>
  <si>
    <t>rojo: 0
verde: envio oportuno</t>
  </si>
  <si>
    <t>trimestral</t>
  </si>
  <si>
    <t>pantallazo de  reporte envio exitoso emitido por la plataforma CGR presupuestal</t>
  </si>
  <si>
    <t xml:space="preserve">controlar el gastos de la vigencia corriente </t>
  </si>
  <si>
    <t xml:space="preserve">los gastos totales anuales de la vigencia corriente no superen los gastos anuales de la vigencia anterior </t>
  </si>
  <si>
    <t>racionalizacion del gasto</t>
  </si>
  <si>
    <t>(total Gastos comprometidos actualmente - total de gastos comprometidos mes V. A) / total gastos compretidos mes V.A *100</t>
  </si>
  <si>
    <t>Rojo &lt;10%                       verde&gt;10%</t>
  </si>
  <si>
    <t xml:space="preserve">trimestral </t>
  </si>
  <si>
    <t>Generar un equilibrio</t>
  </si>
  <si>
    <t xml:space="preserve">Controlar de manera eficiente el presupuesto aprobado </t>
  </si>
  <si>
    <t xml:space="preserve">Generar informes Trimestrales de resultado presupuestal </t>
  </si>
  <si>
    <t xml:space="preserve">Toma de decisiones gerencial </t>
  </si>
  <si>
    <t>Informes trimestrales presentados a gerencia</t>
  </si>
  <si>
    <t xml:space="preserve">cumplimiento en la presentacion de informe a gerencia </t>
  </si>
  <si>
    <t xml:space="preserve">rojo: No presentados
verde: Presentados </t>
  </si>
  <si>
    <t xml:space="preserve">Analisis del presupuesto </t>
  </si>
  <si>
    <t xml:space="preserve">Presentacion de informe de Gerencia </t>
  </si>
  <si>
    <t xml:space="preserve">Generar unos estados financieros básicos (Balance general y estados de resultados) razonables, que permitan evidenciar la situación financiera real de la ESE </t>
  </si>
  <si>
    <t xml:space="preserve">Entregar a la gerencia y a los entes de control estados financieros razonables. </t>
  </si>
  <si>
    <t xml:space="preserve">Generar unos estados financieros básicos (balance general y estados de resultados) razonables, que permitan evidenciar la situación financiera real de la ESE 
</t>
  </si>
  <si>
    <t>Depurar los saldos de cada cuenta contable registrada en los estados financieros</t>
  </si>
  <si>
    <t>Depurar el 100% de las cuentas contables</t>
  </si>
  <si>
    <t>Razonabilidad de los estados financieros</t>
  </si>
  <si>
    <t>N° de cuentas contables depuradas/N° total de cuentas contables de los EF*100</t>
  </si>
  <si>
    <t>Rojo:&lt;60
Amarillo:61-94
Verde:95-100</t>
  </si>
  <si>
    <t>Contabilidad</t>
  </si>
  <si>
    <t>Estados Financieros</t>
  </si>
  <si>
    <t xml:space="preserve">Generar unos estados financieros básicos (balance general y estados de resultados) razonables, que permitan evidenciar la situación financiera real de la ESE </t>
  </si>
  <si>
    <t>Entregar a la gerencia y a los entes de control estados financieros razonables.</t>
  </si>
  <si>
    <t>Solicitar al comité de sostenimiento contable autorización de los ajustes pertinentes</t>
  </si>
  <si>
    <t>Someter a comité todas las variaciones o ajustes que deban realizarse a los estados financieros</t>
  </si>
  <si>
    <t>Autorización de ajustes</t>
  </si>
  <si>
    <t xml:space="preserve">N° de ajustes aprobados  /N°de ajustes solicitados </t>
  </si>
  <si>
    <t>Actas de comité</t>
  </si>
  <si>
    <t>Registrar en el software contable los ajustes autorizados por los Comités</t>
  </si>
  <si>
    <t>registrar en software financiero  el 100% de los ajustes autorizados por los diferentes comité</t>
  </si>
  <si>
    <t>Ajustes registrados</t>
  </si>
  <si>
    <t>Ajustes registrados/Total de  ajustes autorizados*100</t>
  </si>
  <si>
    <t>Comprobante de ajustes</t>
  </si>
  <si>
    <t>Cumplir con el cargue de informacion a la contaduria general de la nacion - Plataforma CHIP</t>
  </si>
  <si>
    <t>Realizar el carge de la informacion en la fecha estipulada</t>
  </si>
  <si>
    <t xml:space="preserve">reportar CHIP contable  presupuestal </t>
  </si>
  <si>
    <t xml:space="preserve">Enviar oportunamente el reporte en la plataforma CHIP </t>
  </si>
  <si>
    <t xml:space="preserve">registro en los plazos definidos por laContaduria Gereneal de la Nacion </t>
  </si>
  <si>
    <t xml:space="preserve">Rojo: 0- No cumplimiento                                    Verde:1-Cumplimiento </t>
  </si>
  <si>
    <t>Depurar la cartera de la ESE para poder identificar claramente cuanto se tiene para financiar los pasivos de la empresa.</t>
  </si>
  <si>
    <t>Conciliar la cartera con todas las EAPB para determinar saldos reales</t>
  </si>
  <si>
    <t xml:space="preserve">Registrar en el software financiero los ajustes derivados de la conciliación de glosas </t>
  </si>
  <si>
    <t>Registro del 100% de las conciliaciones</t>
  </si>
  <si>
    <t>Conciliaciones registradas</t>
  </si>
  <si>
    <t>N° de actos de conciliaciónes registradas/Total de conciliaciones realizadas*100</t>
  </si>
  <si>
    <t>Rojo: 0% - 59% 
Amarillo:60% -89%
Verde: 90% - 100%</t>
  </si>
  <si>
    <t xml:space="preserve">conciliaciones </t>
  </si>
  <si>
    <t xml:space="preserve">Seguimiento de los  pasivos de la entidad  </t>
  </si>
  <si>
    <t xml:space="preserve">Sanear y disminuir considerablemente los pasivos de la entidad </t>
  </si>
  <si>
    <t xml:space="preserve">reduccion del Pasivo </t>
  </si>
  <si>
    <t>(pasivo total trimestre actaul evaluado - pasivo total trimestre anterior) /pasivo total  trimestre anterior *100</t>
  </si>
  <si>
    <t>Rojo: 0% - 79% 
Amarillo:80% -99%
Verde: 100%</t>
  </si>
  <si>
    <t>estados Financieros</t>
  </si>
  <si>
    <t xml:space="preserve">seguimiento al recaudo total mensualizado </t>
  </si>
  <si>
    <t xml:space="preserve">aumentar el recaudo total mensual con referencia al mismo mes de la vigencia anterior  </t>
  </si>
  <si>
    <t>Seguimiento al comportamiento del recaudo</t>
  </si>
  <si>
    <t xml:space="preserve">Contabilidad/Recaudo </t>
  </si>
  <si>
    <t>recaudo reportado</t>
  </si>
  <si>
    <t xml:space="preserve">Realizar el proceso de causacion de acuerdo a la normatividad vigente </t>
  </si>
  <si>
    <t xml:space="preserve">Causar todos los registros economicos de la intitucion </t>
  </si>
  <si>
    <t xml:space="preserve">Causar de manera inmediata las cuentas por pagar de la institucion </t>
  </si>
  <si>
    <t xml:space="preserve">causar el 100% de las cuentas por pagar </t>
  </si>
  <si>
    <t xml:space="preserve">Causaciones realizadas </t>
  </si>
  <si>
    <t>N°de cuentas cusadas/ N° de cuentas recibidas en el area de contabilidad *100</t>
  </si>
  <si>
    <t>Rojo: 0% - 59% 
Amarillo:60% -99%
Verde: 100%</t>
  </si>
  <si>
    <t>Informe de causación</t>
  </si>
  <si>
    <t>Pagar las obligaciones de acuerdo al recaudo por concepto de la prestación de servicios y otros ingresos</t>
  </si>
  <si>
    <t xml:space="preserve">Cancelar mes vencido  las obligaciones generadas por la empresa </t>
  </si>
  <si>
    <t xml:space="preserve">Pagar las obligaciones de acuerdo al recaudo por concepto de la prestación de servicios y otros ingresos
</t>
  </si>
  <si>
    <t>Elaborar los egresos del mes inmediatamente se realice el pago</t>
  </si>
  <si>
    <t>Elaboración de egresos del  de los pagos</t>
  </si>
  <si>
    <t>Egresos elaborados</t>
  </si>
  <si>
    <t>n° de egresos elaborados/N de pagos realizados*100</t>
  </si>
  <si>
    <t>Rojo:0-59
Amarillo:60-99
Verde:100</t>
  </si>
  <si>
    <t>tesoreria</t>
  </si>
  <si>
    <t>Tesoreria</t>
  </si>
  <si>
    <t>informe de agresos realizados, matriz, relación de egresos del software</t>
  </si>
  <si>
    <t xml:space="preserve">Realizar programacion de pago de acuerdo a la cuentas por pagar radicadas en la institucion </t>
  </si>
  <si>
    <t xml:space="preserve">Cancelar mes vencido  las obligaciones generadas por la empresa  </t>
  </si>
  <si>
    <t xml:space="preserve">Pago oportuno </t>
  </si>
  <si>
    <t>N° de cuentas por pagar giradas/ N° de cuentas radicadas en tesoreria *100</t>
  </si>
  <si>
    <t>Rojo:0-59
Amarillo:60-94
Verde:95-100</t>
  </si>
  <si>
    <t xml:space="preserve">cuentas por pagar remitidas a tesoreria </t>
  </si>
  <si>
    <t>Formato de programación de pagos</t>
  </si>
  <si>
    <t>Control cronologico del pasivo de la entidad</t>
  </si>
  <si>
    <t xml:space="preserve">Implementar y levantar el proceso y procedimiento del pago de las cuentas por pagar desde su radicacion hasta el giro y/o transferencia </t>
  </si>
  <si>
    <t xml:space="preserve">Cancelar las Cuentas a su debido tiempo, para evitar procesos juridicos </t>
  </si>
  <si>
    <t>Porcentaje de elaboracion del proceso y procedimiendo de tesoreria</t>
  </si>
  <si>
    <t>Rojo: 0% - 79% 
Amarillo:80% -95%
Verde: 96% - 100%</t>
  </si>
  <si>
    <t xml:space="preserve">todos los proces y procedimientos ejectuados </t>
  </si>
  <si>
    <t xml:space="preserve">Documentacion elaborada y aplicada </t>
  </si>
  <si>
    <t>verificar las cuentas por pagar fisicas con sus respectivos soportes  y validarlas en el sistema Asclepius previo al respectivo pago</t>
  </si>
  <si>
    <t>no incurrir en pagos dobles</t>
  </si>
  <si>
    <t>verificacion de la s cuentas por pagar</t>
  </si>
  <si>
    <t xml:space="preserve">Nª de cuentas auditadas/ Nª de cuentas radicadas*100 </t>
  </si>
  <si>
    <t xml:space="preserve">programacion de pagos </t>
  </si>
  <si>
    <t>reporte de las cuentas auditadas</t>
  </si>
  <si>
    <t xml:space="preserve">registrar mes corriente   los ingresos obtenidos por la empresa </t>
  </si>
  <si>
    <t xml:space="preserve">Elaborar los comprobantes de ingresos del mes inmediatamente se recibe </t>
  </si>
  <si>
    <t xml:space="preserve">Elaboración del comprobante de  ingresos  </t>
  </si>
  <si>
    <t xml:space="preserve">Comprobante de ingresos </t>
  </si>
  <si>
    <t>n° de comprobante de ingresos /N de ingresos recibidos*100</t>
  </si>
  <si>
    <t>egresos</t>
  </si>
  <si>
    <t xml:space="preserve">Depurar la cartera de la ESE para poder identificar claramente cuanto se tiene para financiar los pasivos de la empresa.
 </t>
  </si>
  <si>
    <t>Conciliar y depurar  los saldos de cartera reportados en el software financiero con cada EPS</t>
  </si>
  <si>
    <t>100% de los saldos de las EPS conciliados</t>
  </si>
  <si>
    <t>Conciliación de saldos</t>
  </si>
  <si>
    <t>N° de EPS conciliadas/N° total de EPS programadas*100</t>
  </si>
  <si>
    <t>cartera</t>
  </si>
  <si>
    <t xml:space="preserve">cartera </t>
  </si>
  <si>
    <t>Facturas radicadas
Comprobantes de ingresos
Glosas aceptadas y objetadas</t>
  </si>
  <si>
    <t>Acta de conciliación
comprobantes de ajustes</t>
  </si>
  <si>
    <t xml:space="preserve">Reportar la circular 030 </t>
  </si>
  <si>
    <t>Enviar oportunamente el reporte en la plataforma PISCIS</t>
  </si>
  <si>
    <t>registro en los plazos definidos por la SUPERSALUD</t>
  </si>
  <si>
    <t>rojo: 0 - envio inoportuno 
verde: 1 -envio oportuno</t>
  </si>
  <si>
    <t>estado de carteras conciliadas</t>
  </si>
  <si>
    <t>Envio exitoso</t>
  </si>
  <si>
    <t xml:space="preserve">Depurar la cartera de la ESE para poder identificar claramente cuanto se tiene para financiar los pasivos de la empresa.
</t>
  </si>
  <si>
    <t xml:space="preserve">Control de seguimiento a la recuperacion de la cartera de vigencia anterior  </t>
  </si>
  <si>
    <t xml:space="preserve">recaudar cartera de vigencia anterior </t>
  </si>
  <si>
    <t>Seguimiento al comportamiento del recaudo de vigencias anteriores</t>
  </si>
  <si>
    <t xml:space="preserve">informe seguimiento </t>
  </si>
  <si>
    <t xml:space="preserve">Elaborar y liquidar nomina y demas prestaciones sociales de manera oportuna </t>
  </si>
  <si>
    <t xml:space="preserve">no tener deudas por concepto de salarios y prestaciones sociales </t>
  </si>
  <si>
    <t xml:space="preserve">Pagar las obligaciones de acuerdo al recaudo por concepto de salarios y prestaciones sociales </t>
  </si>
  <si>
    <t>Parametrizacion correcta de la cuentas contables de nominas avaladas por el contador en compañía de contratista del software</t>
  </si>
  <si>
    <t xml:space="preserve">100% parametrizado modulo de nomina de acuerdo a la normatividad vigente </t>
  </si>
  <si>
    <t xml:space="preserve">modulo de nomina parametrizado </t>
  </si>
  <si>
    <t xml:space="preserve">% modulo de nomina parametrizado </t>
  </si>
  <si>
    <t>Rojo: 0% - 79% 
Amarillo:89%
Verde: 90%</t>
  </si>
  <si>
    <t>semestral</t>
  </si>
  <si>
    <t xml:space="preserve">nomina </t>
  </si>
  <si>
    <t xml:space="preserve">nomina / contabilidad / Software </t>
  </si>
  <si>
    <t xml:space="preserve">nomatividad vigente </t>
  </si>
  <si>
    <t xml:space="preserve">Software </t>
  </si>
  <si>
    <t xml:space="preserve">Elaborar la nomina y demas liquidaciones de manera oportuna </t>
  </si>
  <si>
    <t xml:space="preserve">Remitir la nomina liquidada para su revision y aprobacion los 28 dias de cada mes   </t>
  </si>
  <si>
    <t>Nomina entregada</t>
  </si>
  <si>
    <t xml:space="preserve">Cumplimiento del plazo </t>
  </si>
  <si>
    <t xml:space="preserve">Rojo: 0 - No cumplimiento                             Verde: 1 - Cumplimiento </t>
  </si>
  <si>
    <t xml:space="preserve">mesual </t>
  </si>
  <si>
    <t xml:space="preserve">Novedades que afecten la nomina recibidas a tiempo </t>
  </si>
  <si>
    <t xml:space="preserve">Correo electronico de la nomina elaborada </t>
  </si>
  <si>
    <t xml:space="preserve">Desarrollar e implementar el 100% de la estrategia de gobierno en línea. </t>
  </si>
  <si>
    <t>Estrategia racionalización de trámites</t>
  </si>
  <si>
    <t>implementación de procedimiento para emisión de certificados financieros</t>
  </si>
  <si>
    <t>procedimiento implementado</t>
  </si>
  <si>
    <t xml:space="preserve">Director Financiero </t>
  </si>
  <si>
    <t>N.A</t>
  </si>
  <si>
    <t>Procedimiento  implementado PARA emisión certificado de ingresos y retenciones 
Procedimiento implementadopara emisión de Certificado de  deuda a proveedores y demás</t>
  </si>
  <si>
    <t xml:space="preserve">Continuar con el proceso de saneamiento de pasivos el cual estará acorde a los recaudos de la empresa por venta de servicios y otros ingresos
</t>
  </si>
  <si>
    <t xml:space="preserve">Restablecer la solidez economica y financiera la de la entidad </t>
  </si>
  <si>
    <t xml:space="preserve">Ejecutar el 100% de los recursos aprobados </t>
  </si>
  <si>
    <t>Segumiento y monitoreo  al PSFF</t>
  </si>
  <si>
    <t xml:space="preserve">Ejecutar el total de los recursos aprobados para el saneamiento de pasivo  </t>
  </si>
  <si>
    <t xml:space="preserve">Recursos </t>
  </si>
  <si>
    <t xml:space="preserve">recursos solicitados/ recursos aprobados </t>
  </si>
  <si>
    <t xml:space="preserve">informacion mensual de la fiduprevisora </t>
  </si>
  <si>
    <t xml:space="preserve">informe final de ejecucion de los recursos </t>
  </si>
  <si>
    <t xml:space="preserve">Velar que el Sistema de Control Interno disponga de sus propios mecanismos de verificación y evaluación, que faciliten en tiempo real, realizar seguimiento a la gestión de la organización por parte de los diferentes niveles de autoridad, permitiendo acciones oportunas de prevención, corrección y de mejoramient
</t>
  </si>
  <si>
    <t>Implementación instrumentos y herramientas de gestión y control de la entidad</t>
  </si>
  <si>
    <t xml:space="preserve">Levantar los manuales de procesos y procedimeintos de la unidad financira </t>
  </si>
  <si>
    <t xml:space="preserve">Documentar e implementar los manuales de procesos y procedimietos </t>
  </si>
  <si>
    <t xml:space="preserve">Implementacion de manuales de procesos y procedimientos </t>
  </si>
  <si>
    <t>N° de procesos implementados/ total de procesos a implementar*100</t>
  </si>
  <si>
    <t>Disponibildiad de toda la informacion requerida</t>
  </si>
  <si>
    <t>Documentacion final del manual de procesos y procedimientos de la unidad financiera</t>
  </si>
  <si>
    <t>Estrategia de rendición de cuentas</t>
  </si>
  <si>
    <t>Suministrar y reportarla informacion correspondiete al decreto 2193</t>
  </si>
  <si>
    <t xml:space="preserve">Cumplir el 100%  de los envios exitosos de manera oportuna </t>
  </si>
  <si>
    <t xml:space="preserve">reporte oportuno </t>
  </si>
  <si>
    <t xml:space="preserve">Envio exitoso y oportuno </t>
  </si>
  <si>
    <t xml:space="preserve">Rojo: 0 - envio inoportuno verde: envio oportuno </t>
  </si>
  <si>
    <t xml:space="preserve">Trimestral </t>
  </si>
  <si>
    <t xml:space="preserve">Cierre financiero  trimestral </t>
  </si>
  <si>
    <t>Envio exitoso en el plazo aportuno</t>
  </si>
  <si>
    <t xml:space="preserve">Suministrar y reportarla informacion correspondiete a la circular financiera </t>
  </si>
  <si>
    <t xml:space="preserve">Rojo: 0 - envio inoportuno Verde: envio oportuno </t>
  </si>
  <si>
    <t>Elaborar mapa riesgos de gestión del proceso financiero</t>
  </si>
  <si>
    <t xml:space="preserve">Elaborar mapa Riesgos de corrupcion de la undiad financiera </t>
  </si>
  <si>
    <t>mapa de procesos elaborado</t>
  </si>
  <si>
    <t>Rojo: no elaborado           verde: elaborado</t>
  </si>
  <si>
    <t xml:space="preserve">Riesgos de cada area </t>
  </si>
  <si>
    <t xml:space="preserve">Mapa de riego aprobado y publicado </t>
  </si>
  <si>
    <t>Gestión documental</t>
  </si>
  <si>
    <t>Cumplir con la implementación del 50% del PGD.</t>
  </si>
  <si>
    <t>Programa de Gestion Documental.</t>
  </si>
  <si>
    <t>Crear y documentar Comité Interno de Archivo</t>
  </si>
  <si>
    <t>Comité Interno de Archivo creado</t>
  </si>
  <si>
    <t>N° de comités de archisvos creados/N° de comités de archivo proyectados crear*100</t>
  </si>
  <si>
    <t>rojo: 0 =0%
verde: 1 =100%</t>
  </si>
  <si>
    <t>Unidad de Planeación</t>
  </si>
  <si>
    <t>Unidad de Control Interno</t>
  </si>
  <si>
    <t>Ley de archivo</t>
  </si>
  <si>
    <t>Resolución de creación del Comité Interno de archivo</t>
  </si>
  <si>
    <t>Elaborar mapa de riesgos de gestión del proceso de gestión documental</t>
  </si>
  <si>
    <t>Formular y adoptar Política de Gestión Documental construido por los componentes del Art. 6 del Decreto 2609 de 2012, alineada con el Plan Estratégico, Plan Operativo y Plan Institucional de Archivo  - PINAR</t>
  </si>
  <si>
    <t>Políica de gestión documental formulada y adoptada</t>
  </si>
  <si>
    <t>N° de políticas aprobadas/ N° de políticas formuladas*1 00</t>
  </si>
  <si>
    <t xml:space="preserve">Resolución de adopción de política por Comité Interno de Archivo </t>
  </si>
  <si>
    <t>Divulgar a todos los niveles de la institución la Política de Gestión Documental</t>
  </si>
  <si>
    <t>Publicación en página web</t>
  </si>
  <si>
    <t>política publicada en página web</t>
  </si>
  <si>
    <t>rojo: 0= 0% 
verde:1= 100%</t>
  </si>
  <si>
    <t>TIC</t>
  </si>
  <si>
    <t>Captura de pantalla</t>
  </si>
  <si>
    <t>Elaborar, aprobar, publicar e implementar los instrumentos archivísiticos</t>
  </si>
  <si>
    <t>Implementación de instrumentos archivísticos</t>
  </si>
  <si>
    <t>N° de instrumentos archivísticos implementados/N° de instrumentos archivísticos proyectados*100</t>
  </si>
  <si>
    <t>rojo: 0% - 50%
Amarillo: 51% - 89%
Verde: 90% - 100%</t>
  </si>
  <si>
    <t>Coordinación de Gestión Documental</t>
  </si>
  <si>
    <t>Instrumento archivístico aprobado por Comité</t>
  </si>
  <si>
    <t>Realizar un diagnóstico integral teniendo como marco los procesos archivísticos que permitan identificar y evaluar los aspectos críticos de la Gestión Documental.</t>
  </si>
  <si>
    <t>Diagnóstico elaborado</t>
  </si>
  <si>
    <t>N° de diagnósticos elaborados/N° total de diagnósticos proyectados*100</t>
  </si>
  <si>
    <t>Unidad de Planeación
Unidad de Control Interno
Unidad de calidad
Unidad TIC</t>
  </si>
  <si>
    <t>Todas las Unidades</t>
  </si>
  <si>
    <t>requermientos de la norma</t>
  </si>
  <si>
    <t>Documento Diagnóstico Integral Proceso Gestión Documental</t>
  </si>
  <si>
    <t>Establecer la metodología para la planeación e implementación del PGD que defina alcance, objetivos, indicadores e identifique los riesgos de alto nivel entre otros.</t>
  </si>
  <si>
    <t>Metodología para la planeación e implementación del PGD elaborada</t>
  </si>
  <si>
    <t>N° de metodologías elaboradas/N° total de metodologías proyectadas*100</t>
  </si>
  <si>
    <t>Documento metodológico</t>
  </si>
  <si>
    <t>Implementar procdimiento de solicitud de HC</t>
  </si>
  <si>
    <t>coordinación de archivo</t>
  </si>
  <si>
    <t>N.A.</t>
  </si>
  <si>
    <t>Procedimiento documentado e implmentado de solicitud de HC</t>
  </si>
  <si>
    <t>Diseñar, implementar, adoptar, socializar y publicar los procesos de la Gestión Documental según Decreto 2609 de 2012.</t>
  </si>
  <si>
    <t>Procesos levantados e implementados</t>
  </si>
  <si>
    <t>N° de procesos publicados de GD/N° de procesos de Gestión Documental levantados*100</t>
  </si>
  <si>
    <t>Coordinador de Gestión Documental</t>
  </si>
  <si>
    <t>Unidad de Auditoria y Calidad</t>
  </si>
  <si>
    <t>Asesoría Técnica</t>
  </si>
  <si>
    <t>Documento procesos levantados
Acta de aprobación de procesos por Comité de Calidad.
Captura de publicación de procesos</t>
  </si>
  <si>
    <t>Elaborar cronograma de implementación del PGD</t>
  </si>
  <si>
    <t>Cronograma elaborado</t>
  </si>
  <si>
    <t>N° de cronogramas elaborados/N° total de cronogramas proyectados*100</t>
  </si>
  <si>
    <t>Documento Cronograma aprobado por la Alta Gerencia</t>
  </si>
  <si>
    <t>Implementación del 40% de los procesos del Hospital</t>
  </si>
  <si>
    <t>Diseñar, implementar, adoptar, socializar y publicar los procesos Institucionales</t>
  </si>
  <si>
    <t>Procesos levantados e implementados en un 100% de acuerdo al cronograma de levantamiento</t>
  </si>
  <si>
    <t>N° de procesos institucionales implementados/N°  de procesos institucionales levantados*100</t>
  </si>
  <si>
    <t>Cumplir con el 90% del Plan de Desarrollo Institucional</t>
  </si>
  <si>
    <t>Socializar Plan de desarrollo Institucional</t>
  </si>
  <si>
    <t>Socializar a los líderes de las unidades el PDI</t>
  </si>
  <si>
    <t>Socilización PDI</t>
  </si>
  <si>
    <t>N° de líderes a los que se les realizó la socialización/N° de líderes de las unidades y/o coordinaciones institucionales*100</t>
  </si>
  <si>
    <t xml:space="preserve">rojo: 0% - 70%
amarillo: 71% - 99%
verde: 100% </t>
  </si>
  <si>
    <t>Diapositivas para socialización
Listado de asistencia</t>
  </si>
  <si>
    <t>Implementación instrumentos y herramientas de planificación, gestión y control de la entidad.</t>
  </si>
  <si>
    <t>Socializar metodología para elaboración de políticas institucionales y operativas</t>
  </si>
  <si>
    <t>Socializar a los líderes de las unidades la metodología para el levantamiento y despliegue de las políticas institucionales y operativas</t>
  </si>
  <si>
    <t>Socializalización de la metodología para el levantamiento y despliegue de las políticas institucionales y operativas</t>
  </si>
  <si>
    <t>N° de líderes a los que se les realizó la socialización/N° de líderes de las unidades y/o coordinaciones institucionales*101</t>
  </si>
  <si>
    <t>Diapositivas para socialización
Evidencia fotográfica
Listado de asistencia</t>
  </si>
  <si>
    <t>Fortalecer la gestión del talento humano propiciando su desarrollo integral a través de estrategias enfocadas en el crecimiento y desarrollo de sus competencias.</t>
  </si>
  <si>
    <t>gestionar la implementación del 100% de programas y proyectos enfocados en el fortalecimiento del recurso humano</t>
  </si>
  <si>
    <t xml:space="preserve">Potenciar las competencias del recurso humano a través políticas y gestón eficientes alineada con la estructura organizacional </t>
  </si>
  <si>
    <t>Actualización del Código de ética y buen Gobierno del Hospital</t>
  </si>
  <si>
    <t xml:space="preserve">Consolidar la política de gestión y desarrollo integral del talento humano que a las necesidades de cada area d ela institucion </t>
  </si>
  <si>
    <t xml:space="preserve">Programa Gestion Integral del talento Humano (PGITH) </t>
  </si>
  <si>
    <t xml:space="preserve">Proyecto Desarrollo de la cultura organizacional </t>
  </si>
  <si>
    <t>Actualizar del codigo de etica y buen Gobierno</t>
  </si>
  <si>
    <t>a 30 de Mayo  se habra actualizado  el codigo de etica y buen gobierno</t>
  </si>
  <si>
    <t>N° de Documento actualizado</t>
  </si>
  <si>
    <t>N° de documentos actualizado oportunamente/N° de documento proyectado a actualizar en la fecha oportuna</t>
  </si>
  <si>
    <t>Rojo = 0%
Verde = 100%</t>
  </si>
  <si>
    <t>Documento Código de Buen Gobierno actualizado</t>
  </si>
  <si>
    <t>Realizar informe de estado de proyectos inlcuidos en la vigencia anterior en Plan bienal de Inversiones</t>
  </si>
  <si>
    <t>1 informe semestral  del estado de los proyectos incluidos en la vigencia anterior</t>
  </si>
  <si>
    <t>Informes de estado de proyectos vigencia anterior PBI</t>
  </si>
  <si>
    <t>N° de informes realizados/N° de informes proyectados*100</t>
  </si>
  <si>
    <t>Rojo:0
Verde: 1 =100%</t>
  </si>
  <si>
    <t>Informe seguimiento Plan Bienal de Inversiones HMI</t>
  </si>
  <si>
    <t>Plan Bienal de Inversiones</t>
  </si>
  <si>
    <t>Incluir proyectos en Plan Bienal de Inversiones en el tiempo definido por la Secretaría Departamental de salud</t>
  </si>
  <si>
    <t xml:space="preserve">Proyectos  incluidos en el tiempo establecido según según requisitos de presentación </t>
  </si>
  <si>
    <t>% Proyectos incluidos en Plan Bienal de Inversiones que cumplen con los requisitos</t>
  </si>
  <si>
    <t>N° Proyectos incluidos en el tiempo establecido en el Plan Bienal de Inversiones que cumplen con los requisitos/Total de proyectos programados a incluir*100</t>
  </si>
  <si>
    <t>Rojo: &lt;100%
Verde:100%</t>
  </si>
  <si>
    <t>Fichas A y B de los proyectos incluidos en el Aplicativo web</t>
  </si>
  <si>
    <t>Consolidar Plan Anticorrupción y atención al ciudadano para la vigencia 2017</t>
  </si>
  <si>
    <t>Un Plan Anticorrupción y atención al ciudadano elaborado</t>
  </si>
  <si>
    <t>n° de documentos elaborados</t>
  </si>
  <si>
    <t>N° de documentos elaborados</t>
  </si>
  <si>
    <t>rojo: 0
Verde: 1</t>
  </si>
  <si>
    <t>Documento consolidado PAAC V2 2017</t>
  </si>
  <si>
    <t>Enviar a RRHH resentación de sensibilización en temas asociados con Rendición de Cuentas, ética e integralidad, estatuto anticorrupción, Transparencia y Marco Ético hospitalario  para sensibilizar al cliente interno sobre los lineamientos de la ley anticorrupción.</t>
  </si>
  <si>
    <t>Una Presentación de sensibilización en temas anticorrupción y atención al ciudadano</t>
  </si>
  <si>
    <t>N° de presentaciones se sensibilización de anticorrupción y atención al ciudadano</t>
  </si>
  <si>
    <t>N° de presentaciones realizadas y enviadas</t>
  </si>
  <si>
    <t>Captura de pantalla de  envío de información
Documento realizado y enviado</t>
  </si>
  <si>
    <t xml:space="preserve">Realizar mesa de trabajo para la revisión, análisis y aplicación de la Guía para la Gestión del Riesgo de Corrupción y de gestión y ajustes a la matriz de riesgos de corrupción que, en consecuencia, resulten pertinentes </t>
  </si>
  <si>
    <t xml:space="preserve">1 mesa de trabajo </t>
  </si>
  <si>
    <t>Mesa de trabajo de sensibilización y socialización de la guías de administración y gestión de los riesgos</t>
  </si>
  <si>
    <t>N° de Mesas de trabajo  de sensibilización y socialización de la guías de administración y gestión de los riesgos</t>
  </si>
  <si>
    <t>rojo:0
verde:1</t>
  </si>
  <si>
    <t>Comunicado interno de invitación
Evidencia de recordatorio de la actividad
Documento a socilizar (POWER POINT)
Listado de asistencia</t>
  </si>
  <si>
    <t>Realizar mesas de trabajo para la construcción del mapa de riesgos de gestión por procesos y mapa de riesgos de corrupción por procesos verificando la inclusión de riesgos asociados a la visibilidad, institucionalidad, control y sanción y delitos en el mapa de riesgos de corrupción</t>
  </si>
  <si>
    <t>10 mesas de trabajo</t>
  </si>
  <si>
    <t>% de mesas de trabajo para la construcción de los mapas de riesgos por procesos</t>
  </si>
  <si>
    <t>N° de mesas de trabajo para la construcción de los mapas de riesgos por procesos realizadas/N° de mesas de trabajo para la construcción de los mapas de riesgos por procesos proyectadas*100</t>
  </si>
  <si>
    <t>Consolidar mapa Riesgos Institucional según lo establecido en el manual de administración de riesgos vigente</t>
  </si>
  <si>
    <t>Consolidar 1 mapa de riesgos institucional</t>
  </si>
  <si>
    <t>% de mapas de riesgos consolidados</t>
  </si>
  <si>
    <t>N° de mapas de riesgos consolidados/N° de mapas de riesgos proyectados*100</t>
  </si>
  <si>
    <t>rojo:0% -99%
verde:100%</t>
  </si>
  <si>
    <t>Mapa de riesgos consolidado</t>
  </si>
  <si>
    <t>Socializar mapas de Riesgos proyectados con cada líder del proceso</t>
  </si>
  <si>
    <t>Realizar una Jornada ( Charla o taller) relacionada a la disfusion del mapa de Riesgos por proceso</t>
  </si>
  <si>
    <t xml:space="preserve">N° de socializaciones de mapas de riesgos </t>
  </si>
  <si>
    <t>N° de socializaciones de mapas de riesgos realizadas</t>
  </si>
  <si>
    <t>Mapas de riesgo por procesos socilizado</t>
  </si>
  <si>
    <t xml:space="preserve">Publicar las matrices de Riesgos de actualizadas con corte a los periodos establecidos, abril 30, agosto 31 y diciembre 31 o cuando se requiera, y socializar su publicación </t>
  </si>
  <si>
    <t>1 Publicacion CUATRIMESTRAL SEGÚN AJUSTES en pagina web de la entidad</t>
  </si>
  <si>
    <t>N° de publicaciones realizadas</t>
  </si>
  <si>
    <t>N° de publicaciones realizadas/N° de publicaciones proyectas</t>
  </si>
  <si>
    <t>CUATRIMESTRAL</t>
  </si>
  <si>
    <t>Matrices de riesgos publicadas en página web</t>
  </si>
  <si>
    <t xml:space="preserve">Socialización de la politica anticorrupción y
atención y ciudadano </t>
  </si>
  <si>
    <t>1 Publicacion ANUAL en pagina web de la entidad</t>
  </si>
  <si>
    <t>N° de socializaciones realizadas</t>
  </si>
  <si>
    <t>N° de socializaciones  realizadas/N° de socializaciones proyectas</t>
  </si>
  <si>
    <t>Documento publicado, captura de pantalla que evidencie la acción</t>
  </si>
  <si>
    <t>Desarrollar mesas de trabajo para socialización de metodología de elaboración del Plan Operativo Anual.</t>
  </si>
  <si>
    <t>Realizar mesas de trabajo con las diferentes unidades del Hospital para elaboración del POA 2017</t>
  </si>
  <si>
    <t>n° de mesas de trabajo realizadas</t>
  </si>
  <si>
    <t>n° de mesas de trabajo realizadas en el mes de mayo/N° total de mesas de trabjo proyectadas en el mes de mayo
n° de mesas de trabajo realizadas en el mes de junio/N° total de mesas de trabjo proyectadas en el mes de junio</t>
  </si>
  <si>
    <t>Listado de asistencia</t>
  </si>
  <si>
    <t xml:space="preserve">Monitorear mensualmente los Planes Operativos de cada Unidad. </t>
  </si>
  <si>
    <t>1 seguimiento mensual mes vencido</t>
  </si>
  <si>
    <t>seguimiento a los POA</t>
  </si>
  <si>
    <t>N° de seguimiento realizados/N° de poas entregados*100</t>
  </si>
  <si>
    <t>Todas las unidades</t>
  </si>
  <si>
    <t>POA actualizados mes a mes</t>
  </si>
  <si>
    <t xml:space="preserve">Hacer seguimiento a los mapas de riesgos por lo menos 3 veces al año, abril 30, agosto 31 y diciembre 31 y actualizar para su publicación </t>
  </si>
  <si>
    <t xml:space="preserve">1 SEGUIMIENTO SEMESTRAL </t>
  </si>
  <si>
    <t>Seguimiento a mapas de riesgos institucionales</t>
  </si>
  <si>
    <t>n° de seguimientos proyectados/N° de seguimientos proyectados a realizar*100</t>
  </si>
  <si>
    <t>Autoevaluación por parte del Líder del proceso</t>
  </si>
  <si>
    <t>Informe de seguimiento Matrices de riesgos</t>
  </si>
  <si>
    <t xml:space="preserve">elaborar un informe de debilidades y fortalezas internas sobre las acciones programadas para la Rendición de Cuentas,  incluyendo la evaluación realizada por los participantes de los eventos realizados. </t>
  </si>
  <si>
    <t>1 Informe para la rendición de cuentas</t>
  </si>
  <si>
    <t>N° de informes de rendición de cuentas</t>
  </si>
  <si>
    <t>SEMESTRAL</t>
  </si>
  <si>
    <t>Líder componente rendición de cuentas</t>
  </si>
  <si>
    <t>documentos socializados durante la rendición de cuentas</t>
  </si>
  <si>
    <t>Informe de debilidades y fortalezas internas sobre el proceso de rendición de cuentas</t>
  </si>
  <si>
    <t>Estrategia transparencia y acceso a la información</t>
  </si>
  <si>
    <t>Realizar la caracterizacion de los grupos de valor</t>
  </si>
  <si>
    <t>100% Grupos de valor del Hospital caracterizados</t>
  </si>
  <si>
    <t>N° de documentos actualizados y divulgados</t>
  </si>
  <si>
    <t>N° de documentos actualizados y divulgados/N° de documentos proyectados a actualizar y divulgar*100</t>
  </si>
  <si>
    <t>Documento elaborado</t>
  </si>
  <si>
    <t>Realizar diagnostico de la información institucional registrada en el enlace de transparencia y acceso a la información frente a la normativa vigente.</t>
  </si>
  <si>
    <t>2 diagnósticos al año sobre el estado de la información de conocimiento público de la entidad.</t>
  </si>
  <si>
    <t>N° de documentos realizados</t>
  </si>
  <si>
    <t>Informe diagnostico de la información institucional registrada en el enlace de transparencia y acceso a la información frente a la normativa vigente.</t>
  </si>
  <si>
    <t>Sensibilizar al cliente externo sobre los lineamientos de Ley de Transparencia y Acceso a la Información</t>
  </si>
  <si>
    <t>realizar por lo menos 1 videoclip o mensaje publicitario en la página web de la entidad para sensibilización del cliente interno</t>
  </si>
  <si>
    <t>N° de acciones realizadas para dar a conocer la ley de transparencia y acceso a la información al cliente externo</t>
  </si>
  <si>
    <t>rojo:0
verde:=&gt;1</t>
  </si>
  <si>
    <t>Documento (power point) elaborado
Listado de asistencial
Evidencia fotográfica</t>
  </si>
  <si>
    <t>Actualizar manual de Administración de Riesgos de la ESE Hospital Materno Infantil de Soledad incluyendo políticas de administración de riesgos de corrupción</t>
  </si>
  <si>
    <t xml:space="preserve">Documento manual de administración de riesgos actualizadov2, </t>
  </si>
  <si>
    <t>documento actualizado</t>
  </si>
  <si>
    <t>n° de documentos actrualizados/N° de documentos programados a actualizar*100</t>
  </si>
  <si>
    <t>Aplicativos diligenciados</t>
  </si>
  <si>
    <t>Aplicativo actualizadado
resolución de aprobación</t>
  </si>
  <si>
    <t>Elaborar mapa de riesgos de gestión del proceso de planeación</t>
  </si>
  <si>
    <t>Mapa de riesgos de gestión del proceso de Planeación</t>
  </si>
  <si>
    <t>Socializar Manual Administración de Riesgos adoptado por la ESE v2</t>
  </si>
  <si>
    <t>Documento socializado</t>
  </si>
  <si>
    <t>documento socializado</t>
  </si>
  <si>
    <t>N° de documentos socializados/N° de documentos proyectados a socializar*100</t>
  </si>
  <si>
    <t xml:space="preserve">planeación </t>
  </si>
  <si>
    <t>Publicar en la página Web de la Entidad el Manual de Administración de Riesgos v2</t>
  </si>
  <si>
    <t>Manual de administración de riesgos publicado</t>
  </si>
  <si>
    <t>Documento publicado en el enlace de transparencia y acceso a la información</t>
  </si>
  <si>
    <t xml:space="preserve">Link en enlace de transparencia y acceso a la información con documento </t>
  </si>
  <si>
    <t>Socialización de la politica anticorrupción y atención y ciudadano</t>
  </si>
  <si>
    <t>Publicar la política de administración de riesgos de La ESE incluyendo las políticas de riesgos de corrupción aprobadas para la vigencia 2017.</t>
  </si>
  <si>
    <t>Política de administración de riesgos publicada en la web.</t>
  </si>
  <si>
    <t>N° de documentos publicados/N° de documentos proyectados a publicar*100</t>
  </si>
  <si>
    <t>Ampliar la información del módulo de preguntas frecuentes a todas las áreas de la entidad, teniendo en cuenta la retroalimentación con el ciudadano e incluir dentro del módulo una aplicación que permita monitorear su consulta.</t>
  </si>
  <si>
    <t>30% de ampliación de información de preguntas frecuentes</t>
  </si>
  <si>
    <t>Gestión en la página web</t>
  </si>
  <si>
    <t>N° de preguntas publicadas en la vigencia -  N° de preguntas publicadas en la vigencia</t>
  </si>
  <si>
    <t>Informe enviado a la Unidad TIC para publicación</t>
  </si>
  <si>
    <t>Realizar actividades de sensibilización y capacitación en temas de transparencia, marco ético Hospitalario y cultura de la legalidad</t>
  </si>
  <si>
    <t>Realizar dos jornadas de capacitación en el año durante el proceso de inducción</t>
  </si>
  <si>
    <t xml:space="preserve">Sensibilización </t>
  </si>
  <si>
    <t>Documento enviado a RRHH para socialización en inducción y reinducción</t>
  </si>
  <si>
    <t>Levantamiento de inventario de activos de información y el índice de información clasificada y reservada.</t>
  </si>
  <si>
    <t>Inventario - listado</t>
  </si>
  <si>
    <t>publicaciones según norma</t>
  </si>
  <si>
    <t>Numero de informes publicados / No. De informes inventariados</t>
  </si>
  <si>
    <t>Inventario de activos de información y el índice de información clasificada y reservada.</t>
  </si>
  <si>
    <t>Actualización de la información contenida en el enlace de transparencia y acceso a la información como principal medio de acercamiento con la comunidad frente a la normativa vigente.</t>
  </si>
  <si>
    <t>Enlace de transparencia y acceso a la información del sitio web de la ESE con la información, actualizada.</t>
  </si>
  <si>
    <t># de publicaciones</t>
  </si>
  <si>
    <t xml:space="preserve">rojo: 0% - 39%
amarillo: 40% - 99%
verde: 100% </t>
  </si>
  <si>
    <t>Información del enlace actualizada con responsabilidad en el proceso de planeación</t>
  </si>
  <si>
    <t xml:space="preserve">Establecer metodología para formulación, presentación, seguimiento y evaluaciónde indicadores </t>
  </si>
  <si>
    <t>1 metodología establecida</t>
  </si>
  <si>
    <t>n° de metodología para elabración de indicadores</t>
  </si>
  <si>
    <t>Apoyo técnico</t>
  </si>
  <si>
    <t xml:space="preserve">Procedimiento levantado </t>
  </si>
  <si>
    <t xml:space="preserve">Socializar metodología para formulación, presentación, seguimiento y evaluaciónde indicadores </t>
  </si>
  <si>
    <t>1 socialización de la metodología para presentación de indicadores establecidea</t>
  </si>
  <si>
    <t>n° de socializaciones realizadas</t>
  </si>
  <si>
    <t>Procedimiento implmentado y socializado</t>
  </si>
  <si>
    <t>Implementar acciones para la implementación del modelo estándar de control Interno</t>
  </si>
  <si>
    <t>100% de las acciones implementadas</t>
  </si>
  <si>
    <t>Madurez del MECI</t>
  </si>
  <si>
    <t>N° de acciones realizadas para contribuir al perfeccionamiento del Modelo Estandar de Control Interno Institucional/N° de acciones a desarrollar por parte del proceso de Planeación*100</t>
  </si>
  <si>
    <t xml:space="preserve">Acta de VoBo por parte del Profesional MECI
</t>
  </si>
  <si>
    <t xml:space="preserve">Establecer indicadores de gestión, de producto y de resultaodo por unidades gestión con sus respectivas hojas de vida
</t>
  </si>
  <si>
    <t>100% de los indicadores institucionales establecidos con hoja de vida</t>
  </si>
  <si>
    <t>% de indicadores con hoja de vida</t>
  </si>
  <si>
    <t>n° de indicadores construidos que cuentan con hoja de vida/N° de indicadores establecidos</t>
  </si>
  <si>
    <t xml:space="preserve">Indicadores de gestión, de producto y de resultaodo por unidades gestión con sus respectivas hojas de vida
</t>
  </si>
  <si>
    <t>Recursos Humanos</t>
  </si>
  <si>
    <t>Implementar el 100% de los programas institucionales de RRHH</t>
  </si>
  <si>
    <t xml:space="preserve">Diseñar el Plan estrategico de talento Humano 2017-2020 </t>
  </si>
  <si>
    <t xml:space="preserve">A 30 de septiembre se habra diseñado el Plan estartegico de talento Humano 2017 - 2020  </t>
  </si>
  <si>
    <t>N° de documentos diseñado  oportunamente/N° de documento proyectado a actualizar en la fecha oportuna</t>
  </si>
  <si>
    <t>Rojo: 0%
Verde: 100%</t>
  </si>
  <si>
    <t>Coordinador de Talento humano</t>
  </si>
  <si>
    <t>N/A</t>
  </si>
  <si>
    <t xml:space="preserve">documento firmado </t>
  </si>
  <si>
    <t>Elaborar mapa de riesgos de gestión del proceso de recursos humanos</t>
  </si>
  <si>
    <t>Realizar jornada de inducccion  para el personal que ingrese al hospital.</t>
  </si>
  <si>
    <t>A 30 de septiembre se habra realizado las actividades de induccion programadas</t>
  </si>
  <si>
    <t>N° de actividades de induccion realizadas</t>
  </si>
  <si>
    <t>No de actividades de induccion realizadas/No de actividades de induccion total programadas*100</t>
  </si>
  <si>
    <t>Rojo: &lt; 50%
Amarillo: 51% - 89%
Verde: 90 - 100%</t>
  </si>
  <si>
    <t>Formato de induccion</t>
  </si>
  <si>
    <t>Realizar una jornada de reinduccion de carácter anual para todo el personal que trabaja en la entidad</t>
  </si>
  <si>
    <t>a 30 de septiembre se habra realizado 1 actividad de reinduccion con la participacion del personal que labora en el hospital</t>
  </si>
  <si>
    <t>No de actividad de reinduccion realizada</t>
  </si>
  <si>
    <t>No de actividad de Reinduccion realizada oportunamente/No de actividad de reinduccion  proyectada en la fecha oportuna</t>
  </si>
  <si>
    <t>Coordinacion de Talento humano</t>
  </si>
  <si>
    <t>Subgerencia administrativa y cientifica, control interno</t>
  </si>
  <si>
    <t>Actualizaciones realizadas a la plataforma institucional y procesos de cada area</t>
  </si>
  <si>
    <t>Actas de asistencia y registro fotografico</t>
  </si>
  <si>
    <t xml:space="preserve">Incluir en  las Jornadas de Inducción y Reinducción de la Entidad, el desarrollo de temas asociados con Rendición de Cuentas, etica e integralidad, estatuto anticorrupcion </t>
  </si>
  <si>
    <t>A 31 de diciembre se habra realizado 3 actividades de induccion al personal incluyendo temas de rendicion de cuenta, etica, integralidad</t>
  </si>
  <si>
    <t>planeacion, control interno</t>
  </si>
  <si>
    <t xml:space="preserve">Realizar actividades de sensibilización y capacitación en temas de transparencia, marco ético Hospitalario, cultura de la legalidad </t>
  </si>
  <si>
    <t>A 31 de diciembre se habra realizado 2 actividades  en temas de transparencia, marco ético Hospitalario, cultura de la legalidad</t>
  </si>
  <si>
    <t>N° de actividades de sencibilizacion  realizadas</t>
  </si>
  <si>
    <t>No de actividades de sencibilizacion realizadas / No de actividades de induccion total programadas*100</t>
  </si>
  <si>
    <t xml:space="preserve"> Control Interno, Planeacion, equipo de comunicaciones y TIC</t>
  </si>
  <si>
    <t xml:space="preserve">Realizar concurso interno  para generar cultura de la legalidad </t>
  </si>
  <si>
    <t>A 31 de diciembre se habra realizado 1 concurso para generar cultura de la legalidad</t>
  </si>
  <si>
    <t>N° de actividades realizadas</t>
  </si>
  <si>
    <t>No de actividades realizadas / No de actividades  total programadas*100</t>
  </si>
  <si>
    <t xml:space="preserve">Solicitar a la Funcion Publica usuario y contraseña para el cargue de las Hojas de vida de los funcionarios y contratistas </t>
  </si>
  <si>
    <t xml:space="preserve">a 30 de mayo se tendra evidencia de la solictud  de usuario y contraseña de la plataforma SIGEP </t>
  </si>
  <si>
    <t xml:space="preserve">No de documento </t>
  </si>
  <si>
    <t>No de docuemto enviado a la Funcion Publica  /No de documento necesario para cumplir la actividad *100</t>
  </si>
  <si>
    <t xml:space="preserve">solicitud </t>
  </si>
  <si>
    <t xml:space="preserve">Correo electronico enviado a la Funcion Publica </t>
  </si>
  <si>
    <t xml:space="preserve">Realizar el cargue masivo de los datos peronales de los funcionarios y contratitas en link de la pagina de la Funcion Publica </t>
  </si>
  <si>
    <t xml:space="preserve">a 30 de junio estara terminado el cargue de la informacion de funcionarios y contratistas en el link de la Funcion publica  </t>
  </si>
  <si>
    <t>No de actividad</t>
  </si>
  <si>
    <t>No informacion cargada al link de la funcion publica   /No informacion requerida por la funcion publica *100</t>
  </si>
  <si>
    <t xml:space="preserve">datos de todos los funcionarios de nomina y contratistas </t>
  </si>
  <si>
    <t xml:space="preserve">entrega de usuario y contraseña </t>
  </si>
  <si>
    <t>implementar la actualizacion de las hojas de vida de funcionarios y contratistas a traves del Sistema de informacion Y gestion del empleo (SIGEP)</t>
  </si>
  <si>
    <t xml:space="preserve">a 31 de agosto se habra  actualizando las hojas de vida a traves d ela plataforma SIGEP </t>
  </si>
  <si>
    <t xml:space="preserve">hojas de vida actualizadas </t>
  </si>
  <si>
    <t>No de hojas de vida actualizadas en el SIGEP /No de total de funcionarios y contratistas *100</t>
  </si>
  <si>
    <t xml:space="preserve">Gerencia </t>
  </si>
  <si>
    <t xml:space="preserve">relacion de cargue exitoso de la informacion por funcionario y contratista </t>
  </si>
  <si>
    <t xml:space="preserve">Actualizar del codigo de etica </t>
  </si>
  <si>
    <t>a 30 de octubre se habra actualizado  el codigo de etica y buen gobierno</t>
  </si>
  <si>
    <t>Coordinacion de talento humano</t>
  </si>
  <si>
    <t>Jefe de juridica, control interno y calidad</t>
  </si>
  <si>
    <t>Legislacion y metodologia</t>
  </si>
  <si>
    <t xml:space="preserve">resolucion de aprobacion </t>
  </si>
  <si>
    <t>Socializar del codigo de etica y buen Gobierno a todos los empleados de la Institucion</t>
  </si>
  <si>
    <t>a 30 de noviembre, el 90% de los empleados habran recibido socializacion del codigo de etica y buen Gobierno</t>
  </si>
  <si>
    <t>% de empleados que recibieron socializacion del codigo de etica y buen Gobierno</t>
  </si>
  <si>
    <t>N° de empleados que recibieron la capacitacion/ No de empleados convocados*100</t>
  </si>
  <si>
    <t xml:space="preserve">Gerencia, subgerencias, Coordinadores medicos y lideres de procesos </t>
  </si>
  <si>
    <t>papeleria pre impresa</t>
  </si>
  <si>
    <t>Actualización del reglamento interno de trabajo del HMI</t>
  </si>
  <si>
    <t>Actualizar reglamento interno de trabajo</t>
  </si>
  <si>
    <t>A 30 de agosto  se habra actualizado el reglamento interno de trabajo</t>
  </si>
  <si>
    <t>N° de documento actualizado</t>
  </si>
  <si>
    <t>N° de documento actualizado/N° de documento proyectado*101</t>
  </si>
  <si>
    <t>Gerencia, Jefe oficina juridica y control interno</t>
  </si>
  <si>
    <t>normatividad vigente</t>
  </si>
  <si>
    <t>Acta de acuerdo junta directiva</t>
  </si>
  <si>
    <t>Socializar y entregar el reglamento interno de trabajo</t>
  </si>
  <si>
    <t>A 30 de septiembre , el 100% de los empleados habran recibido socializacion del del regalmento de trabajo</t>
  </si>
  <si>
    <t>% de empleados que recibieron socializacion del reglamento interno de trabajo</t>
  </si>
  <si>
    <t>N° de empleados que asistieron a la socializacion/ No de empleados convocados*100</t>
  </si>
  <si>
    <t>Implementación del 100% de los procesos y procedimientos del recurso humano</t>
  </si>
  <si>
    <t>Garantizar el proceso de evaluacion de desempeño a los empleados de carrera</t>
  </si>
  <si>
    <t>A 31 de diciembre se habra realizado las evaluaciones de desempeño a todos los funcionarios de carrera</t>
  </si>
  <si>
    <t>N° de evaluaciones de desempeño aplicadas</t>
  </si>
  <si>
    <t>Comision de personal, Jefes inmediatos de los empleados de carrera</t>
  </si>
  <si>
    <t>Formato de evaluacion de desempeño de la DAFP</t>
  </si>
  <si>
    <t>Evaluacion de desemepño</t>
  </si>
  <si>
    <t>Diseñar manual de procesos y procedimientos de Talento humano</t>
  </si>
  <si>
    <t>A 30 de diciembre  se habrá medido la línea base de asusentismo laboral en los trabjadores de nómina</t>
  </si>
  <si>
    <t>N° De documento realizado</t>
  </si>
  <si>
    <t>N° de documento realizado</t>
  </si>
  <si>
    <t xml:space="preserve">integrantes de la oficina de Talento Humano </t>
  </si>
  <si>
    <t xml:space="preserve">formato de Procedimieto para levantamiento de procesos </t>
  </si>
  <si>
    <t xml:space="preserve">Manual de procesos y procedimiento </t>
  </si>
  <si>
    <t>Medir línea base de ausentismo laboral</t>
  </si>
  <si>
    <t>A 30 de diciembre  se habra diseñado el manual de procesos y procedimientos de Talento humano</t>
  </si>
  <si>
    <t>Documento</t>
  </si>
  <si>
    <t>Plan de capacitaciones de acuerdo a las necesidades de cada área de gestión actualizado</t>
  </si>
  <si>
    <t xml:space="preserve">Proyecto  de Educacion Continua </t>
  </si>
  <si>
    <t>Diseñar  del plan institucional de capacitaciones</t>
  </si>
  <si>
    <t>Para el primer trimestre del año 2017 se habra diseñado el plan de capacitaciones</t>
  </si>
  <si>
    <t>N° de documento realizado/N° de documento*100</t>
  </si>
  <si>
    <t>Lideres de procesos, subgerencia administrativa y subgerencia cientifica</t>
  </si>
  <si>
    <t xml:space="preserve"> Diligenciamiento de formatos de necesidad de capacitaciones</t>
  </si>
  <si>
    <t>Resolucion de aprobacion del plan de capacitaciones</t>
  </si>
  <si>
    <t>Plan de Bienestar social implementado</t>
  </si>
  <si>
    <t xml:space="preserve">Proyecto Bienestar Social </t>
  </si>
  <si>
    <t>Diseñar,  aprobar e implementar  del Plan Bienestar Social</t>
  </si>
  <si>
    <t>Para el primer trimestre del año se habra diseñado el plan de bienestar social</t>
  </si>
  <si>
    <t>N° de documento realizado/N° de documento</t>
  </si>
  <si>
    <t>Comité de bienestar social</t>
  </si>
  <si>
    <t>Actas de reunion de aprobacion del plan de actividades de Bienestar social</t>
  </si>
  <si>
    <t>Resolucion de aprobacion del plan de bienestar social</t>
  </si>
  <si>
    <t>Plan de incentivos diseñado</t>
  </si>
  <si>
    <t>Diseñar e implementar  plan de incentivos</t>
  </si>
  <si>
    <t xml:space="preserve">A 30 de septiembre se habra diseñado el plan de incentivos </t>
  </si>
  <si>
    <t xml:space="preserve">presentacion del proyecto de plan de incentivos </t>
  </si>
  <si>
    <t xml:space="preserve">Resolucion de aprobacion del plan de incentivos </t>
  </si>
  <si>
    <t>Diseño de la encuesta de clima laboral</t>
  </si>
  <si>
    <t xml:space="preserve">Proyecto de medicion e intervencion del clima organizacional  </t>
  </si>
  <si>
    <t>Realizar encuesta de clima organizacional de la entidad</t>
  </si>
  <si>
    <t>A 30 de agosto se habra aplicado encuesta de clima organizacional a los colaboradores de la entidad</t>
  </si>
  <si>
    <t>70% de participacion de los colaboradores en el diligenciamiento de la encuesta de clima organizacional</t>
  </si>
  <si>
    <t>No de colaboradores participantes /total de funcionarios y contratistas del Hospital</t>
  </si>
  <si>
    <t xml:space="preserve">formatos de encuentas suministrado por la ARL </t>
  </si>
  <si>
    <t xml:space="preserve">formatos diligenciados </t>
  </si>
  <si>
    <t>Diseñar estrategias de mejoramiento del clima laboral</t>
  </si>
  <si>
    <t>A 30  de septiembre se habra diseñado las estrategias de clima organizacional</t>
  </si>
  <si>
    <t>Avance en el diseño de estrategias de mejoramiento del clima organizacional</t>
  </si>
  <si>
    <t xml:space="preserve">No de documento realizado </t>
  </si>
  <si>
    <t xml:space="preserve">psicologa </t>
  </si>
  <si>
    <t xml:space="preserve">formato diligenciado de las encuestas </t>
  </si>
  <si>
    <t xml:space="preserve">documento estrategias de intervencion </t>
  </si>
  <si>
    <t>Implementar  de estrategias de mejoramiento del clima organizacional</t>
  </si>
  <si>
    <t>A 31 de diciembre se habra implementado las estrategias para mejorar el clima organizacional</t>
  </si>
  <si>
    <t>80% de las estrategias de clima organizacional implementadas</t>
  </si>
  <si>
    <t>No de estrategias para mejorar el clima organizacional ejecutadas/ total de estrategias de clima organizacional diseñadas</t>
  </si>
  <si>
    <t xml:space="preserve">actividades desarrolladas, registro fotografico </t>
  </si>
  <si>
    <t>Disminuir en un 1% la ocurrencia de accidentes laborales.</t>
  </si>
  <si>
    <t xml:space="preserve">Proyecto Sistema de gestion seguridad y salud en el trabajo </t>
  </si>
  <si>
    <t>Implementar sistema de gestion de seguridad y salud en el trabajo</t>
  </si>
  <si>
    <t xml:space="preserve">A 30 de noviembre se habra iniciado la implementacion  del sistema de seguridad y salud en el trabjo  </t>
  </si>
  <si>
    <t xml:space="preserve">coordinadora de seguridad y salud ene l trabajo </t>
  </si>
  <si>
    <t xml:space="preserve">documentacion del sitema integrado de seguridad y salud en el trabajo </t>
  </si>
  <si>
    <t>Realizar semana de la seguridad y salud en el trabajo</t>
  </si>
  <si>
    <t xml:space="preserve">A 31 de diciembre se habra realizado las actividades de la semana de la seguridad y salud en el trabajo </t>
  </si>
  <si>
    <t>85% de participacion de los colaboradores en las actividades de la semana de seguridad y salud ne le trabajo</t>
  </si>
  <si>
    <t>No de colaboradores participantes /No de colaboradores convocados</t>
  </si>
  <si>
    <t>Gerencia, Copass, ARL, Comité de bienestar social</t>
  </si>
  <si>
    <t xml:space="preserve">Souvenires, publicidad, facilitadores para las actividades a realizar </t>
  </si>
  <si>
    <t>Registro fotografico y actas de asistencias</t>
  </si>
  <si>
    <t>Realizar reuniones cuatrimestrales para llevar a la mesa de trabajo todos los aspectos relacionados con la convivencia laboral</t>
  </si>
  <si>
    <t>a 31 de diciembre se habran realizado 3 reuniones del comité de convivencia laboral</t>
  </si>
  <si>
    <t>N° de reuniones del comité de convivencia laboral</t>
  </si>
  <si>
    <t>N° de reuniones realizadas/ N° de reuniones programadas*100</t>
  </si>
  <si>
    <t xml:space="preserve">Cuatrimestral </t>
  </si>
  <si>
    <t>Comité de convivencia laboral</t>
  </si>
  <si>
    <t xml:space="preserve">ARL - Psicologa </t>
  </si>
  <si>
    <t xml:space="preserve">Asesoria referente en el tema </t>
  </si>
  <si>
    <t>actas de reunion</t>
  </si>
  <si>
    <t xml:space="preserve">Realizar trimestralmente el informe del Decreto 2193 correspondiente ala informacion de contratacion del talento humano </t>
  </si>
  <si>
    <t xml:space="preserve">a 31 de diciembre se habran realizado 4 informes trimestrales en la plataforma SIHO </t>
  </si>
  <si>
    <t xml:space="preserve">N° de informes rendidos </t>
  </si>
  <si>
    <t>N° de informes rendidos / N° de informes programados por rendir *100</t>
  </si>
  <si>
    <t xml:space="preserve">direccion financiera </t>
  </si>
  <si>
    <t xml:space="preserve">Contratacion mensual </t>
  </si>
  <si>
    <t xml:space="preserve">Certificacion de informacion </t>
  </si>
  <si>
    <t xml:space="preserve">realizar el informe semestral y anual correspodiente a la contratacion de recursos Humano a la Contraloria general de la Republica </t>
  </si>
  <si>
    <t xml:space="preserve">a 31 de diciembre se habran realizado 2 informes uno semestarl y otro anual  </t>
  </si>
  <si>
    <t xml:space="preserve">Anual </t>
  </si>
  <si>
    <t xml:space="preserve">Direccion financiera </t>
  </si>
  <si>
    <t xml:space="preserve">realizar el informe mensual correspodiente a la contratacion de recursos Humano a la Contraloria municipal  </t>
  </si>
  <si>
    <t xml:space="preserve">a 31 de diciembre se habran realizado 12 informes en la plataforma SIA OBSERVA   </t>
  </si>
  <si>
    <t xml:space="preserve">Mensual </t>
  </si>
  <si>
    <t>Estrategia de servicio al ciudadano</t>
  </si>
  <si>
    <t>Establecer, socializar e implementar el procedimiento de gestión de pqrsd del cliente interno</t>
  </si>
  <si>
    <t>Manual de proceso de pqrsd interno</t>
  </si>
  <si>
    <t>Manual de proceso de pqrsd interno levantados</t>
  </si>
  <si>
    <t>N° de manuales levantados/N° de manuales proyectados*100</t>
  </si>
  <si>
    <t>Documento Manual de proceso de pqrsd interno levantado</t>
  </si>
  <si>
    <t>Urgencias</t>
  </si>
  <si>
    <t>Asegurar una atención oportuna, ordenada y humanizada en el servicio de urgencias</t>
  </si>
  <si>
    <t>Cumplir con los tiempos establecidos de clasificacion TRIAGE</t>
  </si>
  <si>
    <t>Oportunidad para la atención inicial de urgencias: ≤20 minutos de urgencias.</t>
  </si>
  <si>
    <t>Mejoramiento del proceso de TRIAGE en el servicio de urgencias</t>
  </si>
  <si>
    <t>Programa de prestación Integral de servicios de salud</t>
  </si>
  <si>
    <t>Proyecto de innovación en la prestación de servicios de salud</t>
  </si>
  <si>
    <t>Cumplir con los tiempos establecidos para una atencion oportuna en triage II</t>
  </si>
  <si>
    <t>Cumplir los tiempos establecidos para una atencion oportuna en triage II</t>
  </si>
  <si>
    <t>Oportunidad en la atención de urgencias de triage II</t>
  </si>
  <si>
    <t>Sumatoria total del tiempo transcurrido entre la atencion del triage y la consulta de urgencias/ total pacientes atendidos</t>
  </si>
  <si>
    <t xml:space="preserve">ROJO:Califique con 0%,  si la atencion del paciente  en la sala de  espera no cumplio con el tiempo establecido para la atencion de triage II
VERDE: Califique con 100%,  si la atencion del paciente  en la sala de  espera cumplio con el tiempo establecido para la atencion de triage II 
</t>
  </si>
  <si>
    <t>Coordinacion de urgencias</t>
  </si>
  <si>
    <t>Facturacion</t>
  </si>
  <si>
    <t>reporteador</t>
  </si>
  <si>
    <t>RIPS DE URGENCIAS</t>
  </si>
  <si>
    <t>Elaborar mapa de riesgos de gestión del proceso de Urgencias</t>
  </si>
  <si>
    <t>Cumplir con los tiempos de clasificacion TRIAGE establecidos</t>
  </si>
  <si>
    <t>Seguimiento a los reingresos en el servicio de urgencias</t>
  </si>
  <si>
    <t>Humanización del servicio de urgencias</t>
  </si>
  <si>
    <t>Brindar educacion a la comunidad sobre el porceso de triage.</t>
  </si>
  <si>
    <t>Capacitar a los usuarios que se encuentren en la sala de espera del servicio de urgencias</t>
  </si>
  <si>
    <t># de capacitaciones realizadas</t>
  </si>
  <si>
    <t># de capacitaciones realizadas/# de capacitaciones programadas</t>
  </si>
  <si>
    <t xml:space="preserve">ROJO: 0 - 69%    de las capacitaciones programadas                Amarillo: 70 - 89%  de las capacitaciones programadas                               Verde: 90- 100% de las capacitaciones programadas  </t>
  </si>
  <si>
    <t>Evidencia fotográfica
Listado de asistencia</t>
  </si>
  <si>
    <t xml:space="preserve">Cumplir con el 90% de las acciones planteadas en los sistemas de gestión del Hospital
</t>
  </si>
  <si>
    <t>Garantizar el cumplimiento del sistema obligatorio de garantía de la calidad Institucional con el fin de alcanzar altos estándares de calidad en la prestación de servicios, con visión a la acreditación y minimizando los riesgos en la atención, a través de mecanismos de evaluación, control y seguimiento.</t>
  </si>
  <si>
    <t xml:space="preserve">Implementar el 100% del Programa de Seguridad del Paciente
</t>
  </si>
  <si>
    <t>Implementar las buenas prácticas de atención segua</t>
  </si>
  <si>
    <t>Programa Hospital Seguro "Por tu seguridad nuestro trabajo es equipo"</t>
  </si>
  <si>
    <t>Implementación  de política  de seguridad del paciente</t>
  </si>
  <si>
    <t>socializar las guias de las 5 primeras causas de morbilidad en el servicio de urgencias primer trimestre del año en curso</t>
  </si>
  <si>
    <t>cumplir con el 100% de las socializaciones de las guias</t>
  </si>
  <si>
    <t>% de socializacion de los guias de urgencias</t>
  </si>
  <si>
    <t># de actas de socializacion / # de guias</t>
  </si>
  <si>
    <t xml:space="preserve">ROJO: 0 - 69%    de las capacitaciones programadas                Amarillo: 70 - 99%  de las capacitaciones programadas                               Verde: 100% de las capacitaciones programadas  </t>
  </si>
  <si>
    <t>Recursos humanos</t>
  </si>
  <si>
    <t>ACTAS DE SOCIALIZACION</t>
  </si>
  <si>
    <t>ASISTENCIAS Y ACTAS</t>
  </si>
  <si>
    <t>Mantener el reingreso por el servicio de urgencias por debajo de 0,03</t>
  </si>
  <si>
    <t xml:space="preserve"> Identificar los niveles de reingresos Hospitalarios.</t>
  </si>
  <si>
    <t>Menor o Igual a 0,03</t>
  </si>
  <si>
    <t>Reingreso al Servicio de Urgencias  (menos de 72 horas).</t>
  </si>
  <si>
    <t>No. de reingreso al servicio de Urgencias en menos de 72 horas X 100 /  No. total de pacientes registrados en el servicio de Urgencias.</t>
  </si>
  <si>
    <t>Califique con (0),  si durante la vigencia evaluada el indicador específico arrojó un resultado mayor de 0,10
Califique con (1),  si durante la vigencia evaluada el indicador específico arrojó un resultado entre 0,06  y 0,09
Califique con (3),  si durante la vigencia evaluada el indicador específico arrojó un resultado entre 0,031  y 0,059
Califique con (5), si durante la vigencia evaluada el indicador específico arrojó un resultado inferior a 0,03</t>
  </si>
  <si>
    <t>Jefes de urgencias</t>
  </si>
  <si>
    <t>Historia clinica</t>
  </si>
  <si>
    <t>Reporteador</t>
  </si>
  <si>
    <t xml:space="preserve"> Realizar informe para el envío oportuno de las actividades descritas en la resolucion 2193 de 2004</t>
  </si>
  <si>
    <t xml:space="preserve">presentacion oportuna de la información del  reporte  en la resolucion  2193  </t>
  </si>
  <si>
    <t>oportunidad en el reporte  de las actividades  en 2193</t>
  </si>
  <si>
    <t># de informes  repórtados de la res. 2193 en el período/ # total de informes a reportar*100</t>
  </si>
  <si>
    <t xml:space="preserve">rojo: 0% 
Verde 100% </t>
  </si>
  <si>
    <t>Coordinador de Urgencias</t>
  </si>
  <si>
    <t>Certificado por parte del Jefe de Estadística de la oportunidad del envio del informe</t>
  </si>
  <si>
    <t>Realizar seguimiento al mapa de riesgos de gestion de procesos DE URGENCIAS</t>
  </si>
  <si>
    <t>seguimiento al 100% del mapa de gestion del riesgo de procesos</t>
  </si>
  <si>
    <t>porcentaje de cumplimiento al seguimiento al mapa de riesgo de gestion de procesos</t>
  </si>
  <si>
    <t># de seguimientos realizados al mapa de riesgos de gestio de procesos/total de seguimientos programados al mapa de riesgo de gestion</t>
  </si>
  <si>
    <t>Informe de seguimiento del líder del proceso al mapa de riesgos</t>
  </si>
  <si>
    <t>Odontología</t>
  </si>
  <si>
    <t xml:space="preserve">Cumplir con el 90% de las actividades proyectadas en los programas y proyectos asistenciales
</t>
  </si>
  <si>
    <t xml:space="preserve">Mejorar el acceso y oportunidad en la prestación de servicios médicos, diagnósticos y terapéuticos
</t>
  </si>
  <si>
    <t>Mantener la oportunidad promedio en la atención de consulta médica odontológica en 3 días</t>
  </si>
  <si>
    <t>Aumentar los niveles de satisfacción de nuestros usuarios creando fidelidad hacia nuestros servicios</t>
  </si>
  <si>
    <t>INFORME DE OPORTUNIDAD DE CITAS PARA PRESTAR EL SERVICIO     DE  ODONTOLOGÍA</t>
  </si>
  <si>
    <t>Menor o Igual  a 3</t>
  </si>
  <si>
    <t>Oportunidad de la asignacion de citas en la consulta Odontologícas</t>
  </si>
  <si>
    <t xml:space="preserve">Sumatoria total de los días calendario transcurridos entre la fecha en la cual el paciente solicita cita para ser atendido en la consulta  Odontologíca y la fecha para la cual es asignada la cita./   Numero total de consultas  odontologicas  generales asignadas en la institución </t>
  </si>
  <si>
    <t xml:space="preserve">Califique con (0),  si durante la vigencia evaluada el indicador arrojó un resultado mayor o igual a 6 días=25%
Califique con (1),  si durante la vigencia evaluada el indicador arrojó un resultado igual a 5 días=50%
Califique con (3),  si durante la vigencia evaluada el indicador arrojó un resultado igual a 4 días=75%
Califique con (5),  si durante la vigencia evaluada el indicador arrojó un resultado menor o igual a 3 días=100%
</t>
  </si>
  <si>
    <t>COORDINACION DE ODONTOLOGÍA</t>
  </si>
  <si>
    <t>Recursos humanos y central de citas</t>
  </si>
  <si>
    <t>recusos humanos: capacidad fisica debe conincidir con capacidad instalada.                       Central de citas: informe mensual de oportunidad  de citas e inasistencia por medico y  por centros.</t>
  </si>
  <si>
    <t>Informe de productividad</t>
  </si>
  <si>
    <t>Elaborar mapa de riesgos de gestión del proceso de odontología</t>
  </si>
  <si>
    <t xml:space="preserve"> Socializar los protocolos del  servicio  de Odontologia</t>
  </si>
  <si>
    <t xml:space="preserve">Socializar el 100% de los ptocolos de odontología: 1 protocolo por mes por cuatro meses  </t>
  </si>
  <si>
    <t>% de protocolos socializados</t>
  </si>
  <si>
    <t xml:space="preserve">No. de actas de socialización/ No. De
protocolos </t>
  </si>
  <si>
    <t xml:space="preserve">ROJO: 0 - 59%   de los protocolos socializados                     
AMARILLO: 60 - 99% de los protocolos socializados                          VERDE: 100%   de los protocolos socializados </t>
  </si>
  <si>
    <t xml:space="preserve">Plan de capacitaciones </t>
  </si>
  <si>
    <t>Actas de socialización</t>
  </si>
  <si>
    <t xml:space="preserve"> Reporte de cada una de las actividades odontologicas descritas en la resolucion 2193</t>
  </si>
  <si>
    <t xml:space="preserve">Cumplimiento de las actividades reportadas en 2193  </t>
  </si>
  <si>
    <t># de actividades reportadas en la resolucion 2193</t>
  </si>
  <si>
    <t># de actividades repórtadas de la res. 2193 en el período/ metas de saneamiento fiscal</t>
  </si>
  <si>
    <t xml:space="preserve">ROJO: 0 - 59%                       
AMARILLO: 60 - 99%                           
VERDE: 100%   </t>
  </si>
  <si>
    <t>ODONTOLOGOS CENTRAL DE CITAS, IP SOFT</t>
  </si>
  <si>
    <t>ESTADISTICAS GENERADAS  POR ODONTOLOGOS Y EL SISTEMA</t>
  </si>
  <si>
    <t xml:space="preserve">IP- SOFT  Y ESTADISTICAS </t>
  </si>
  <si>
    <t>Realizar estrategia de demanda inducida interinstitucional y extramural para cumplir con las coberturas de las actividades de detección temprana y protección específica y salud pública</t>
  </si>
  <si>
    <t xml:space="preserve">Incrementar en 5%
el control de placa
bacteriana en los
menores de 2 a 18 años objetos del
proyecto de salud
oral
</t>
  </si>
  <si>
    <t>Proyecto salud oral</t>
  </si>
  <si>
    <t>Realizar controles placa a la poblacion objeto  del proyecto de salud oral en el periodo.</t>
  </si>
  <si>
    <t>EL 100% de los controles placa  realizados a la poblacion objeto  del proyecto de salud oral en el periodo en relacion al año anterior</t>
  </si>
  <si>
    <t>% de controles placa realizados a la poblacion objeto  del proyecto de salud oral  en el período</t>
  </si>
  <si>
    <t>N° de controles placa realizados a la poblacion objeto del proyecto de salud oral  /Total de controles placa  realizados  en la vigencia anterior  de acuerdo a la meta estrategica</t>
  </si>
  <si>
    <t xml:space="preserve">ROJO: 0 - 59%   control placa realizado                                   AMARILLO: 60 - 99%     control placa realizado                           VERDE: 100%   control placa realizado </t>
  </si>
  <si>
    <t>Odontologos</t>
  </si>
  <si>
    <t xml:space="preserve">medición de la eficiencia y efectividad de los programas asistenciales </t>
  </si>
  <si>
    <t>Evaluar la productividad  del servicio odontología institucional</t>
  </si>
  <si>
    <t>EL 80% de la productividad del servicio de odontologia en el periodo de acuerdo a la capacidad instalada institucional</t>
  </si>
  <si>
    <t>% de  productividad  del servicio  en el periodo</t>
  </si>
  <si>
    <t>N° de usuarios atendidos en el período / N° de usuarios programados  de acuerdo a la capacidad instalada</t>
  </si>
  <si>
    <t xml:space="preserve">ROJO: 0 - 59%                       
AMARILLO: 60 - 79%                           
 VERDE: 80- 100%   </t>
  </si>
  <si>
    <t>Auditoria del cargue de la información de  las historias clinicas de Odontología</t>
  </si>
  <si>
    <t>El 80% de las Historia clinicas auditadas debe tener la informacion  cargada completa</t>
  </si>
  <si>
    <t>% de historias clinicas auditadas con informacion completa</t>
  </si>
  <si>
    <t>N° de historias  clinicas auditadas con informacion completa/total de historias clinicas de muestra representativa auditadas</t>
  </si>
  <si>
    <t xml:space="preserve">ROJO: 0 - 59%   Historias clinicas auditadas                  AMARILLO: 60 - 79%     Historias clinicas auditadas                          VERDE: 80- 100%  Historias clinicas auditadas </t>
  </si>
  <si>
    <t>ODONTOLOGOS , IP SOFT</t>
  </si>
  <si>
    <t xml:space="preserve">Auditoria de adherencia a guias  de practica clínica del servicio de  odontología
</t>
  </si>
  <si>
    <t>El 80% de adherencia a guías de practica clínica del servicio de  odontología</t>
  </si>
  <si>
    <t>% de adherencia a guias  de practica clínica del servicio de  odontología</t>
  </si>
  <si>
    <t>Número  de criterios cumplidos / Numero total de  criterios  evaluados  X 100</t>
  </si>
  <si>
    <t xml:space="preserve">ROJO: 0 - 59%                       
AMARILLO: 60 - 79%                            
VERDE: 80- 100%   </t>
  </si>
  <si>
    <t>IPSOFT</t>
  </si>
  <si>
    <t>HISTORIAS CLINICAS</t>
  </si>
  <si>
    <t>FORMATO  DE  EVALUACION  ADHERENCIA</t>
  </si>
  <si>
    <t>Realizar seguimiento  al proceso de  Bioseguridad y Estrilización  en el servicio de Odontologia</t>
  </si>
  <si>
    <t>Realizar 3 seguimientos  al año a la adherencia al  proceso de bioseguridad y esterilizacion del servicio de odontología</t>
  </si>
  <si>
    <t>Seguimiento a la adherencia al proceso de bioseguridad y esterilización  del servicio de odontología</t>
  </si>
  <si>
    <t xml:space="preserve">Número total de evaluaciones con resultados satisfactorios / Total de Evaluaciones realizadas </t>
  </si>
  <si>
    <t xml:space="preserve">ROJO: 0%                                                  
VERDE:  100%   </t>
  </si>
  <si>
    <t>Verificación del diligenciamiento de consentimiento informado para los procedimientos odontológicos</t>
  </si>
  <si>
    <t>El 80% de los  procedimeintos que requieran consentimeintos informados deben estar diligenciados</t>
  </si>
  <si>
    <t>% de consentimientos informados diligenciados</t>
  </si>
  <si>
    <t>N° de consentimientos informados diligenciados de la muestra/ Total de consentimientos informados auditados</t>
  </si>
  <si>
    <t xml:space="preserve">ROJO: 0 - 59%                      
 AMARILLO: 60 - 79%                         
   VERDE: 80- 100%   </t>
  </si>
  <si>
    <t>ODONTOLOGOS</t>
  </si>
  <si>
    <t>REGISTOS DIARIOS CONSENTIMIENTOS INFORMADOS DILIGENCIADOS</t>
  </si>
  <si>
    <t>FORMATO DE RECOLECCION DE INFORMACION</t>
  </si>
  <si>
    <t>Realizar seguimiento al mapa de riesgos de gestión  del proceso de Odontología</t>
  </si>
  <si>
    <t>Realizar 3  informes del seguimiento  a las acciones  del control asociadas al  mapa de riesgos de gestion, 1 cuatrimestral</t>
  </si>
  <si>
    <t xml:space="preserve">N° de informes del seguimiento  a las acciones de control asociadas al mapa de riesgos de gestion </t>
  </si>
  <si>
    <t xml:space="preserve">N° de informes del seguimiento  a las acciones de control  del mapa de riesgos de gestión </t>
  </si>
  <si>
    <t>INFORME DE SEGUIMIENTO AL MAPA DE RIESGOS POR LÍDER DEL PROCESO</t>
  </si>
  <si>
    <t>Realizar visita a cada uno de los centros de atención materno infantil interactuar con el cliente interno, realizar mesa de trabajo para socializar información de avances,  dificultades, hallazgos, cambios o nuevas directrices  institucionales</t>
  </si>
  <si>
    <t>Realizar  2 mesas de trabajo  en el año por cada centro de salud.</t>
  </si>
  <si>
    <t>N° de mesas de trabajo realizadas en los centros de salud.</t>
  </si>
  <si>
    <t>N° de mesas de trabajo realizadas en los centros de salud /Total de mesas programadas a realizar</t>
  </si>
  <si>
    <t xml:space="preserve">ROJO: 0 - 3=33%                       
AMARILLO: 4-7=66%                         
   VERDE: 8 = 100%   </t>
  </si>
  <si>
    <t>EVIDENCIA FOTOGRÁFICA
ACTA  Y LISTADO DE ASISTENCIA
INFORME PRESENTADO</t>
  </si>
  <si>
    <t>Implementar acciones de mejora de acuerdo con los resultados de la evaluación de las encuestas aplicadas</t>
  </si>
  <si>
    <t>Cumplir  con el 80% de las actividades programadas en el plan de mejoramiento de acuerdo a los hallazgos  reportados por la oficina SIAU</t>
  </si>
  <si>
    <t>% de actividades ejecutadas</t>
  </si>
  <si>
    <t>N° de  actividades ejecutadas / Total de actividades programadas de acuerdo a los  hallazgos reportados por la oficina de SIAU</t>
  </si>
  <si>
    <t>Cuatrimestre</t>
  </si>
  <si>
    <t>PLAN DE MEJORAMIENTO IMPLEMENTADO</t>
  </si>
  <si>
    <t>Servicio farmaceutico</t>
  </si>
  <si>
    <t>Establecer los controles necesarios para la dispensación oportuna de todos los requerimientos de los medicamentos por parte de los diferentes servicios</t>
  </si>
  <si>
    <t>Proyecto uso racional de medicamentos</t>
  </si>
  <si>
    <t>REALIZAR DISPENSACION TOTAL MENSUAL EN EL SERVICIO FARMACEUTICO PARA SATISFACER LA NECESIDADES DE LOS SERVICIOS.</t>
  </si>
  <si>
    <t>MEDICAMENTOS  Y DISPOSITIVOS  MEDICOS  ENTREGADOS EN UN 100 %</t>
  </si>
  <si>
    <t>DISPENSACION DE MEDICAMENTOS  Y DISPOSITIVOS MEDICOS  DISPONIBLES</t>
  </si>
  <si>
    <t xml:space="preserve"># DE MEDICAMENTOS DISPONIBLES /  # DE MEDICAMENTOS SOLICITADOS x 100 </t>
  </si>
  <si>
    <r>
      <rPr>
        <sz val="11"/>
        <color rgb="FFFF0000"/>
        <rFont val="Calibri"/>
        <family val="2"/>
        <scheme val="minor"/>
      </rPr>
      <t>ROJO</t>
    </r>
    <r>
      <rPr>
        <sz val="11"/>
        <color theme="1"/>
        <rFont val="Calibri"/>
        <family val="2"/>
        <scheme val="minor"/>
      </rPr>
      <t xml:space="preserve">: 0 - 69%   de lo  medicamentos entregados          
</t>
    </r>
    <r>
      <rPr>
        <sz val="11"/>
        <color rgb="FFFF0000"/>
        <rFont val="Calibri"/>
        <family val="2"/>
        <scheme val="minor"/>
      </rPr>
      <t>Amarillo</t>
    </r>
    <r>
      <rPr>
        <sz val="11"/>
        <color theme="1"/>
        <rFont val="Calibri"/>
        <family val="2"/>
        <scheme val="minor"/>
      </rPr>
      <t xml:space="preserve">: 70 - 89%     de lo  medicamentos entregados                      
 </t>
    </r>
    <r>
      <rPr>
        <sz val="11"/>
        <color rgb="FFFF0000"/>
        <rFont val="Calibri"/>
        <family val="2"/>
        <scheme val="minor"/>
      </rPr>
      <t>Verde:</t>
    </r>
    <r>
      <rPr>
        <sz val="11"/>
        <color theme="1"/>
        <rFont val="Calibri"/>
        <family val="2"/>
        <scheme val="minor"/>
      </rPr>
      <t xml:space="preserve"> 90- 100%   de lo  medicamentos entregados    </t>
    </r>
  </si>
  <si>
    <t>SERVICIO FARMACEUTICO</t>
  </si>
  <si>
    <t>COMPRAS    Y    TRANSPORTE</t>
  </si>
  <si>
    <t>FORMATO DE SALIDAS DE MEDICAMENTOS</t>
  </si>
  <si>
    <t>ORDENES   DE   COMPRA</t>
  </si>
  <si>
    <t>Elaborar mapa de riesgos de gestión del proceso del servicio farmaceutico</t>
  </si>
  <si>
    <t>Consulta externa general y apoyo dx</t>
  </si>
  <si>
    <t>Mantener la oportunidad promedio en la atención de consulta de imágenes diagnósticas y apoyo terapéutico en 3 días.</t>
  </si>
  <si>
    <t>proyecto de imageneología y laboratorio</t>
  </si>
  <si>
    <t>Seguimiento a la oportunidad de citas en imagenología y laboratorio,  Capacitar a todo el personal en procesos del área de Imágenes Y  Laboratorios, Realizar Evaluación y seguimiento de la adherencia a los procedimientos, guías  de apoyo diagnóstico y terapéutico</t>
  </si>
  <si>
    <t>Oportunidad en la atención en  los servicios de Imagenologia</t>
  </si>
  <si>
    <t>(Sumatoria total de los días calendarios transcurridos entre la fecha en la cual el paciente solicita cita para ser atendido en imágenes diagnósticas y la fecha para la cual es asignada la cita/Número total de atenciones en imágenes diagnosticas durante el periodo)</t>
  </si>
  <si>
    <t xml:space="preserve">Califique con (0),  si durante la vigencia evaluada el indicador arrojó un resultado mayor o igual a 6 días = rojo =25% 
Califique con (1),  si durante la vigencia evaluada el indicador arrojó un resultado igual a 5 días = amarillo=50%
Califique con (3),  si durante la vigencia evaluada el indicador arrojó un resultado igual a 4 días.= amarillo=75%
Califique con (5),  si durante la vigencia evaluada el indicador arrojó un resultado menor o igual a 3 días = verde=100%
</t>
  </si>
  <si>
    <t>COORDINACION DE APOYO DIAGNÓSTICO Y TERAPEUTICO</t>
  </si>
  <si>
    <t>LOS ALIADOS ESTRATEGICOS</t>
  </si>
  <si>
    <t>Estadisiticas de la clinica Porvenir la cual debe coincidir con el ip-soft</t>
  </si>
  <si>
    <t>Elaborar mapa de riesgos de gestión del proceso de consulta externa</t>
  </si>
  <si>
    <t>Mantener la oportunidad promedio en la atención de consulta médica general en 3 días</t>
  </si>
  <si>
    <t>SEGUIMIENTO A LA   OPORTUNIDAD DE CITAS PARA PRESTAR EL SERVICIO  DE CONSULTA EXTERNA</t>
  </si>
  <si>
    <t>Oportunidad de la asignacion de citas en la consulta Externa</t>
  </si>
  <si>
    <t xml:space="preserve">Sumatoria total de los días calendario transcurridos entre la fecha en la cual el paciente solicita cita para ser atendido en la consulta  externa y la fecha para la cual es asignada la cita./   Numero total de consultas  externa  generales asignadas en la institución </t>
  </si>
  <si>
    <t>COORDINACION DE CONSULTA EXTERNA</t>
  </si>
  <si>
    <t xml:space="preserve">El 90% de los pacientes con enfermedades cardiovasculares  tengan la  presión arterial esperada </t>
  </si>
  <si>
    <t>Evaluación y seguimiento a las auditorias en los servicios médicos, diagnósticos y terapéuticos.</t>
  </si>
  <si>
    <t>Proyecto de control de la Hipertensión y Diabetes</t>
  </si>
  <si>
    <t>HACER SEGUIMIENTO A LOS PACIENTES QUE PERTENECEN AL PROGRAMA DE RIESGO CARDIOVASCULAR TENIENDO EN CUANTA QUE LA PRESION ARTERIAL DEBE ESTAR CONTROLADA</t>
  </si>
  <si>
    <t>QUE EL 90% DE LOS PACIENTES CON ENFERMEDADES CARDIOVASCULARES  TENGAN LA  PRESION ARTERIAL ESPERADA  DE 140/90 mm/hg</t>
  </si>
  <si>
    <t xml:space="preserve">Proporcion de pacientes con Hipertension Arterial Controlada </t>
  </si>
  <si>
    <t>Número total de pacientes que seis meses después de diagnosticada su hipertensión arterial presentan niveles de tensión arterial esperados de acuerdo con las metas recomendadas por la Guía de Practica Clínica basada en evidencia /  Número total de pacientes hipertensos diagnosticados</t>
  </si>
  <si>
    <t xml:space="preserve">Rojo: 0 - 60% pacientes   presentan niveles de tensión arterial esperados.                
Amarillo: 61 - 79%  . pacientes   presentan niveles de tensión arterial esperados.                                                         
 Verde: 80- 100%  pacientes   presentan niveles de tensión arterial esperados.  </t>
  </si>
  <si>
    <t>COORDINADORA DE CONSULTA EXTERNA</t>
  </si>
  <si>
    <t>recusos humanos: capacidad fisica debe conincidir con capacidad instalada.</t>
  </si>
  <si>
    <t>Evaluar la productividad  del servicio de consulta externa institucional</t>
  </si>
  <si>
    <t>EL 90% de la productividad del servicio de consulta externa en el periodo de acuerdo a la capacidad instalada institucional</t>
  </si>
  <si>
    <t xml:space="preserve">ROJO: 0 - 59%                      
AMARILLO: 60 - 79%                            
VERDE: 80- 100%   </t>
  </si>
  <si>
    <t>Evaluar la productividad  del servicio de programa Enfermeddaes Cronicas No Transimisibles institucional</t>
  </si>
  <si>
    <t>EL 90% de la productividad del programa Enfermeddaes Cronicas No Transimisibles ( Hipertension y Diabetes)  en el periodo de acuerdo a la capacidad instalada institucional</t>
  </si>
  <si>
    <t xml:space="preserve">ROJO: 0 - 59%                      
AMARILLO: 60 - 79%                          
VERDE: 80- 100%   </t>
  </si>
  <si>
    <t>Evaluar la productividad  del servicio de nutrición institucional</t>
  </si>
  <si>
    <t>EL 90% de la productividad  del   servicio de nutrición en el periodo de acuerdo a la capacidad instalada institucional</t>
  </si>
  <si>
    <t>Evaluar la productividad  del servicio de psicología institucional</t>
  </si>
  <si>
    <t>EL 90% de la productividad  del   servicio de psicología en el periodo de acuerdo a la capacidad instalada institucional</t>
  </si>
  <si>
    <t xml:space="preserve">ROJO: 0 - 59%                      
 AMARILLO: 60 - 79%                          
  VERDE: 80- 100%   </t>
  </si>
  <si>
    <t>Evaluar la productividad  del servicio de terapia física  institucional</t>
  </si>
  <si>
    <t>EL 90% de la productividad  del   servicio de terapia física en el periodo de acuerdo a la capacidad instalada institucional</t>
  </si>
  <si>
    <t xml:space="preserve">ROJO: 0 - 59%                       
AMARILLO: 60 - 79%                          
  VERDE: 80- 100%   </t>
  </si>
  <si>
    <t xml:space="preserve"> cumplimiento del envío del reporte descritas en la resolucion 2193</t>
  </si>
  <si>
    <t xml:space="preserve">rojo: 0% .  
Verde 100% </t>
  </si>
  <si>
    <t>coordinadora de Apoyo Diagnóstico y Terapeutico.</t>
  </si>
  <si>
    <t xml:space="preserve">Rips sistematizados , la cual debe coincidir con el ip-soft. Reporteador </t>
  </si>
  <si>
    <t xml:space="preserve"> cumplimiento del envío del reporte descritas en la resolucion 2463 a las EPS </t>
  </si>
  <si>
    <t>presentacion oportuna de la información del  reporte  en la resolucion  2463</t>
  </si>
  <si>
    <t>oportunidad en el reporte  de las actividades  en 2463</t>
  </si>
  <si>
    <t># de informes  repórtados de la res. 2463 en el período/ # total de informes a reportar*101</t>
  </si>
  <si>
    <t xml:space="preserve">rojo: 0% .  Verde 100% </t>
  </si>
  <si>
    <t>Médicos del Programa Cardiovascular</t>
  </si>
  <si>
    <t>Rips sistematizados , la cual debe coincidir con el ip-soft</t>
  </si>
  <si>
    <t xml:space="preserve"> Socializar los protocolos de Apoyo Terapeutico </t>
  </si>
  <si>
    <t xml:space="preserve">SOCIALIZAR EL 100% DE LAS GUIAS </t>
  </si>
  <si>
    <t xml:space="preserve">ROJO: 0 - 59%   de los  protocolos socializados                     AMARILLO: 60 - 99%   de los  protocolos socializados                         
VERDE:  100%   de los protocolos socializados </t>
  </si>
  <si>
    <t xml:space="preserve">COORDINADORA DE CONSULTA EXTERNA Y RECURSOS HUMANOS </t>
  </si>
  <si>
    <t xml:space="preserve">Recursos humanos  y Subgerencia Cientifica </t>
  </si>
  <si>
    <t>Guias  de Atención de Psicología, nutrición, terapia fisica y terapia respiratoria.  y Protocolo de Violencia Sexual .</t>
  </si>
  <si>
    <t>Actas de socialización , pres test y post- tes.</t>
  </si>
  <si>
    <t>Lograr que la adherencia a guías de  aplicación de guía de manejo específica de Enfermedad Hipertensiva sea del 90%  de acuerdo a la muestra representativa mensual generada</t>
  </si>
  <si>
    <t>Evaluacion en porcentaje de adherencia a guia de hipertension arterial.</t>
  </si>
  <si>
    <t>Alcanzar el 90% de adherencia   a guia de hipertension arterial.</t>
  </si>
  <si>
    <t>Evaluacion de aplicación de Guia de manejo especifica : Guia de Atencion de enfermedad hipertensiva.</t>
  </si>
  <si>
    <t>Numero de historias clinicas que hacen parte de la muestra representativa con aplicación estricta  de la Guia de atencion de enfermedad hipertensiva  adoptada por la ESE / total de historias clinicas auditadas de la muestra  representativa de pacientes con diagnóstico de hipertension arterial atendidos en la ESE en la vigencia  objeto de evaluación.</t>
  </si>
  <si>
    <t xml:space="preserve"> &gt;90 verde.      &lt;90 rojo</t>
  </si>
  <si>
    <t>Auditoria y Calidad</t>
  </si>
  <si>
    <t>Coordinacion de consulta externa.</t>
  </si>
  <si>
    <t>Informe que reposa en la oficina calidad.</t>
  </si>
  <si>
    <t>Gestión ambiental</t>
  </si>
  <si>
    <t xml:space="preserve">Garantizar el cumplimiento del sistema obligatorio de garantía de la calidad Institucional con el fin de alcanzar altos estándares de calidad en la prestación de servicios, con visión a la acreditación y minimizando los riesgos en la atención, a través de mecanismos de evaluación, control y seguimiento.
</t>
  </si>
  <si>
    <t xml:space="preserve">Cumplimiento del 100%
de las actividades propuestas en el
cronograma del Plan de Mejora de los 4 componentes del SOGC
</t>
  </si>
  <si>
    <t>Implementación Política de Gestión Integral de Residuos Hospitalarios y similares.</t>
  </si>
  <si>
    <t>Programa de Bioseguridad</t>
  </si>
  <si>
    <t>Y</t>
  </si>
  <si>
    <t>Realizar jornadas de fumigación, identificación de madrigueras de plagas y colocación de sebos para evitar focos infecciosos en el Hospital.</t>
  </si>
  <si>
    <t>A 31 de diciembre se habrán realizado cuatro actividades de control integral de plagas en cada Centro de Salud del Hospital</t>
  </si>
  <si>
    <t>No. de actividades de control integral de plagas realizadas</t>
  </si>
  <si>
    <t>No. de actividades de control integral realizadas/No. Total de actividades de control integral  programadas+100</t>
  </si>
  <si>
    <t>Coordinador Ambiental</t>
  </si>
  <si>
    <t>Compras</t>
  </si>
  <si>
    <t>Certificado de Fumigación</t>
  </si>
  <si>
    <t>Proyecto Manejo Seguro de Residuos Hospitalarios</t>
  </si>
  <si>
    <t>Realizar jornadas de reinducción en Gestión Integral de Residuos para todo el personal que trabaja en el Hospital.</t>
  </si>
  <si>
    <t xml:space="preserve">A 31 de diciembre se habrán realizado una actividad de reinducción en Gestión Integral de Residuos en cada Centro de Salud del Hospital (9 actividades al año) </t>
  </si>
  <si>
    <t>No. de actividades de reinduccion realizadas</t>
  </si>
  <si>
    <t>No. de actividades de reinducción en GIR realizadas/No. Total de actividades de GIR programadas*100</t>
  </si>
  <si>
    <t>Talento Humano</t>
  </si>
  <si>
    <t>Convocatoria a Capacitación</t>
  </si>
  <si>
    <t>Actas de asistencia y registro fotográfico</t>
  </si>
  <si>
    <t>Proyecto de Cambio de Insumos de Aseo</t>
  </si>
  <si>
    <t xml:space="preserve">Identificar los insumos de limpieza y desinfección que ofrezcan mejor rendimiento en cuanto a la reducción de carga microbiana en superficies, sin colocar en riesgo la salud de las personas o el estado de los activos del Hospital.
Coordinar a través del Comité de Gagas, la presentación de distribuidores comerciales de insumos de aseo especializados.
Efectuar el cambio progresivo de los insumos de limpieza y desinfección utilizados actualmente en el Hospital por otros de mayor efectividad.
Hacer inducción en el uso de los nuevos productos al personal de Servicios Generales.
Realizar seguimiento al personal de Servicios Generales en cuanto a la adherencia en la utilización de los insumos de aseo. </t>
  </si>
  <si>
    <t>A 31 de diciembre se habrán realizado la sustitución del hipoclorito de sodio por un insumo especializado para desinfección en el 100% de los Centro de Salud del Hospital</t>
  </si>
  <si>
    <t>Porcentaje de centros en los cualeas se ha sustitudo el Hipoclorito</t>
  </si>
  <si>
    <t>N° de centros en los cualeas se ha sustitudo el Hipoclorito/N° de centros de la red Hospital Materno Infantil de Soledad*100</t>
  </si>
  <si>
    <t>Rojo: 0 % -50%
Amarillo: 50% - 99%
Verde:: 100%</t>
  </si>
  <si>
    <t>Gerencia
Subgerencia Científica
Subgerencia Administrativa
Compras</t>
  </si>
  <si>
    <t>Visto bueno para el cambio</t>
  </si>
  <si>
    <t>Proyecto de Seguimiento a la Implementación del PGIRHS</t>
  </si>
  <si>
    <t>Realizar verificación trimestral del cumplimiento de la implementación del PGIRHS.</t>
  </si>
  <si>
    <t>A 31 de diciembre se habrán realizado cuatro actividades de verificación de la implementación del PGIRHS en cada Centro de Salud del Hospital</t>
  </si>
  <si>
    <t>Porcentaje de actividades de verificación realizadas</t>
  </si>
  <si>
    <t>No. de actividades de verificación en seguimiento de la implementación del PGIRHS realizadas/ No. de actividades de verificación en seguimiento de la implementación del PGIRHS proyectadas*100</t>
  </si>
  <si>
    <t>Calidad</t>
  </si>
  <si>
    <t>Acompañamiento en la verificación</t>
  </si>
  <si>
    <t>Programa de Gestión Ambiental</t>
  </si>
  <si>
    <t>Proyecto de Reducción del Consumo de Papel</t>
  </si>
  <si>
    <t>Disminuir el consumo de papel el las actividades propias de Gestión Ambiental mediante el desarrollo de Carpetas Ambientales Digitales</t>
  </si>
  <si>
    <t>Reducir un 70% del consumo de papel en las actividades de Gestión Ambiental con respecto al año 2016</t>
  </si>
  <si>
    <t xml:space="preserve">Dismi nución del consumo de resmas </t>
  </si>
  <si>
    <t>(No. De resmas consumidas en el año 2016 - No. De resmas consumidas en el año 2017)/No. De resmas consumidas en el año 2016*100</t>
  </si>
  <si>
    <t>Rojo: 0% - 39%
Amarillo: 40% - 69%
Verde: 70%</t>
  </si>
  <si>
    <t>Subgerencia Científica</t>
  </si>
  <si>
    <t>Soporte de salida de almacén</t>
  </si>
  <si>
    <t>Proyecto de Caracterización de Aguas residuales</t>
  </si>
  <si>
    <t>Identificar los parámetros a evaluar en las aguas residuales del Hospital.
Cotizar con laboratorios acreditados la caracterización de aguas residuales.
Programar en coordinación con la autoridad ambiental la toma de muestras de aguas residuales.
Remitir los resultados de caracterización a la autoridad ambiental para el trámite del permiso de vertimientos.</t>
  </si>
  <si>
    <t>A 31 de diciembre se habrán realizado las caracterizaciones de aguas residuales en la totalidad de los Centros de Salud del Hospital</t>
  </si>
  <si>
    <t>Porcentaje de Centros de Salud con caracterizaciones de aguas residuales realizadas</t>
  </si>
  <si>
    <t>No. de Centros de Salud con caracterizaciones de aguas residuales realizadas/No. de Centros de Salud con caracterizaciones de aguas residuales proyectadas*100</t>
  </si>
  <si>
    <t>Visto bueno para la contratación</t>
  </si>
  <si>
    <t>Documentos radicados ante la CRA.</t>
  </si>
  <si>
    <t>Proyecto de Ahorro y Uso Racional del Agua</t>
  </si>
  <si>
    <t>Realizar jornadas de sensibilización en uso racional del agua para el personal que trabaja en el Hospital y los usuarios.</t>
  </si>
  <si>
    <t>A 31 de diciembre se habrán realizado dos actividades de sensibilización en uso racional del agua en cada Centro de Salud del Hospital</t>
  </si>
  <si>
    <t>Porcentaje de actividades de sensibilización realizadas</t>
  </si>
  <si>
    <t>No. de actividades de sensibilización en uso racional del agua realizadas/No. de actividades de sensibilización en uso racional del agua proyectadas*100</t>
  </si>
  <si>
    <t>Proyecto de Uso Efciente de la Energía</t>
  </si>
  <si>
    <t>Realizar jornadas de sensibilización en uso eficiente de la energía para el personal que trabaja en el Hospital y los usuarios.</t>
  </si>
  <si>
    <t>A 31 de diciembre se habrán realizado dos actividades de sensibilización en uso eficiente de la energía para el personal que trabaja en el Hospital y los usuarios</t>
  </si>
  <si>
    <t xml:space="preserve">No. de actividades de sensibilización en uso eficiente de la energía realizadas/No. de actividades de sensibilización en uso eficiente de la energía pryectadas*100
</t>
  </si>
  <si>
    <t>Cumplir con las acciones proyectadas en el mapa de riesgo de gestión para evitar la materialización de los riesgos asociados al proceso de gestión ambiental</t>
  </si>
  <si>
    <t>Cumplir con el 100% de las actividades programadas</t>
  </si>
  <si>
    <t>Cumplimiento mapa de riesgos de gestión</t>
  </si>
  <si>
    <t>N° de actividades programadas/N° de actividades proyectadas*100</t>
  </si>
  <si>
    <t>rojo: 0% - 99% verde:100%</t>
  </si>
  <si>
    <t>Subgerencia Administrativa y Financiera</t>
  </si>
  <si>
    <t>Informes solicitados a Gerencia
Solicitudes enviadas a recursos Físicos</t>
  </si>
  <si>
    <t>Elaborar mapa de riesgos de gestión del proceso de gestión ambiental</t>
  </si>
  <si>
    <t>Mapa de riesgos de gestión del proceso de Gestión ambiental</t>
  </si>
  <si>
    <t>Jurídica</t>
  </si>
  <si>
    <t>Implementacion de la PREVENCION DEL DAÑO ANTIJURIDICO</t>
  </si>
  <si>
    <t>Prevención del daño antijurídico</t>
  </si>
  <si>
    <t>Capacitar a la parte asistencial de la entidad en Responsabilidad Civil Médica.</t>
  </si>
  <si>
    <t>Realizar cuatro (4) sesiones anuales de capacitación al personal asistencial de la ESE.</t>
  </si>
  <si>
    <t>Porcentaje de sesiones de capacitaciones  en responsabilidad civil médica.</t>
  </si>
  <si>
    <t>N° de sesiones de capacitaciones en responsabilidad civil médica realizadas/total de sesiones de capacitaciones de responsabilidad civile medica proyectadas.</t>
  </si>
  <si>
    <t>rojo: 0 - 50%
amarillo: 51% - 99%
verde: 100%</t>
  </si>
  <si>
    <t xml:space="preserve">UNIDAD JURIDICA </t>
  </si>
  <si>
    <t>Recursos Humanos
Recursos Logísticos</t>
  </si>
  <si>
    <t>Recursos Humanos: Listado del personal asistencial de todos los puntos de la red hospitalaria de la ESE.
Cronograma de los espacios disponibles para las sesiones de cada centro.
Recursos logisiticos: transporte.</t>
  </si>
  <si>
    <t>Acta de las sesiones celebradas.
Registro fotográfico.</t>
  </si>
  <si>
    <t>Elaborar mapa de riesgos de gestión del proceso jurídico</t>
  </si>
  <si>
    <t>Elaborar mapa de riesgos de corrupción del proceso jurídico</t>
  </si>
  <si>
    <t xml:space="preserve">Mapa de riesgos de corrupción del proceso </t>
  </si>
  <si>
    <t>Representar judicialmente y administrativamente a la ESE ante los organismos de control.</t>
  </si>
  <si>
    <t xml:space="preserve">90% de casos representados ante autoridades judiciales y los entes de control. </t>
  </si>
  <si>
    <t>Porcentaje de casos representados judicialmente y administrativamente ante las autoridades judiciales y entes de control.</t>
  </si>
  <si>
    <t>Número de casos judiciales y administrativos representados/total de casos judciales y administrativos notificados</t>
  </si>
  <si>
    <t>rojo: 0 - 59%
amarillo: 60% - 89%
verde: 90% - 100%</t>
  </si>
  <si>
    <t>todas las dependencias 
de la ESE</t>
  </si>
  <si>
    <t>Informacion y documentación
requerida según el caso.</t>
  </si>
  <si>
    <t>Actas y/o soportes de Representaciones
ante los organos de control</t>
  </si>
  <si>
    <t>Responder los derechos de peticion dentro de los terminos de ley.</t>
  </si>
  <si>
    <t>90% de respuesta
en los derechos de peticion presentados.</t>
  </si>
  <si>
    <t>Porcentaje de 
respuestas de los 
derechos de peticion.</t>
  </si>
  <si>
    <t>Numero de respuestas de 
derechos de petición/
numeros de peticiones
presentadas ante la ESE.</t>
  </si>
  <si>
    <t>Información y documentación
 requerida según el caso.</t>
  </si>
  <si>
    <t>Actas y/o soportes de
 los derechos de petición respondidos.</t>
  </si>
  <si>
    <t>Implementacion de herramientas de control al proceso de contratación en la ESE.</t>
  </si>
  <si>
    <t>100% de contratos con el
lleno de todos sus requisitos legales.</t>
  </si>
  <si>
    <t>porcentaje de contratos 
con el lleno total 
de sus requisitos 
legales.</t>
  </si>
  <si>
    <t>numero de 
contratos con el lleno de todos sus requisitos legales/numero de contratos realizados 
en la vigencia 2017</t>
  </si>
  <si>
    <t xml:space="preserve">Oficina de contratación </t>
  </si>
  <si>
    <t>formatos diligenciados
de listas de chequeo de requisitos para celebrar contratos con la ESE.</t>
  </si>
  <si>
    <t>Formulación de políticas de prevención del daño antijurídico</t>
  </si>
  <si>
    <t>Politica de Prevencion del Daño antijuridico Formulada</t>
  </si>
  <si>
    <t>Politica Adoptada</t>
  </si>
  <si>
    <t>Numero de Politicas Adoptada</t>
  </si>
  <si>
    <t>rojo: 0= 0 % 
verde: 1= 100%</t>
  </si>
  <si>
    <t>Resolución de adopción</t>
  </si>
  <si>
    <t>fijar parámetros sobre la viabilidad de las conciliaciones con el fin de prevenir el daño antijurídico</t>
  </si>
  <si>
    <t xml:space="preserve">Parametros Definidos  </t>
  </si>
  <si>
    <t xml:space="preserve">Parametros Definidos </t>
  </si>
  <si>
    <t xml:space="preserve">Numero de Parametros Definidos </t>
  </si>
  <si>
    <t>publicar la información requerida sobre transparencia y acceso a la información pública para contribuir a la política de gobierno en línea</t>
  </si>
  <si>
    <t>Publicar el 100% dela documentación requerida en el enlace de transparencia y acceso a la información</t>
  </si>
  <si>
    <t>Publicaciones enlace de transparencia y acceso a la información</t>
  </si>
  <si>
    <t>Publicaciones realizadas/publicaciones requeridas según la ley de transparencia y acceso a la información*100</t>
  </si>
  <si>
    <t>Ejercer el control Interno Disciplinario en la Entidad - Jornada de Sensibilizacion sobre el Control Interno Disciplinario</t>
  </si>
  <si>
    <t>sensibilizar 90% del personal que colabora en el Hospital sobre Control Interno Disciplinario</t>
  </si>
  <si>
    <t>% de personal sensibilizado en Control Interno Disciplinario</t>
  </si>
  <si>
    <t>N° de personal sensibilizados sobre el control interno disciplinario/Total de personal sensibilizados en control interno disciplinario*100</t>
  </si>
  <si>
    <t>Actualizar el Manual de Contratacion de la ESE</t>
  </si>
  <si>
    <t xml:space="preserve">Manual de Contratacion Actualizado </t>
  </si>
  <si>
    <t>Numero de documentos actualizados/numero de documentos a actualizar</t>
  </si>
  <si>
    <t>Generar un Reporte Mensual a la unidad Financiera sobre las demandas iniciadas en contra de la ESE  y las archivadas</t>
  </si>
  <si>
    <t>Informe mensual sobre las demandas Iniciadas en contra de la ESE y las archivadas</t>
  </si>
  <si>
    <t xml:space="preserve">Informe Generado </t>
  </si>
  <si>
    <t>numero de procesos reportados/numero de procesos relacionados en la base de datos*100</t>
  </si>
  <si>
    <t>Realizar seguimiento al mapa de riesgo de Gestion y de Corrupcion de la Oficina Juridica. Mayo de 2017
Septiembre de
2017
Enero de 2018</t>
  </si>
  <si>
    <t>seguimiento al mapa de riesgos de gestión y al mapa de riesgos de corrupción</t>
  </si>
  <si>
    <t xml:space="preserve">Seguimiento al mapa de riesgos </t>
  </si>
  <si>
    <t>N° de seguimientos realizados/N° de seguimientos a realizar*100</t>
  </si>
  <si>
    <t>Reportar informacion de la Ejecucion Contractual de la entidad referente al cumplimiento de requisitos legales para contratar  en la plataforma SIA  mensual</t>
  </si>
  <si>
    <t>Publicar el 100% de la contratacion suscrita mensualmente</t>
  </si>
  <si>
    <t>Contratacion Publicada en SIA</t>
  </si>
  <si>
    <t>Numero de contratos publicados/numero de contratos suscritos * 100</t>
  </si>
  <si>
    <t>Publicacion de Procesos Contractuales para la adquisicion Bienes y Servicios en el SECOP</t>
  </si>
  <si>
    <t>Contratacion Publicada en SECOP</t>
  </si>
  <si>
    <t>evaluación mapa de riesgo de corrupción</t>
  </si>
  <si>
    <t>Realizar reuniones periodicas entre el personal jurídico y el personal de presupuesto para coordinar la ruta crítica del proceso de solicitud de CDP soportado con el Estudio previo y definir las funciones que afectan a cada equipo de trabajo.</t>
  </si>
  <si>
    <t>Ruta crítica del proceso de solicitud de CDP  soportado con el Estudio previo establecido</t>
  </si>
  <si>
    <t>Avance de definición de acciones del proceso.</t>
  </si>
  <si>
    <t>Numero de procesos adoptados/numero de procesos documentados* 100</t>
  </si>
  <si>
    <t xml:space="preserve">Solicitar charlas y capacitaciones a la Procuraduría en temas relacionados con conciliaciones dirigidos al Comité de conciliaciones </t>
  </si>
  <si>
    <t>capacitar a todos los integrantes del Comité de conciliaciones en temas relacionados con conciliaciones</t>
  </si>
  <si>
    <t>persona capacitadado</t>
  </si>
  <si>
    <t>N° de personal capacitadas en conciliaciones/Total de personal a capacitar en conciliaciones*100</t>
  </si>
  <si>
    <t xml:space="preserve">Organizar y asignar al personal de la Unidad jurídica las responsabilidades sobre los procesos judiciales a fin de evitar la materialización del riesgo </t>
  </si>
  <si>
    <t>organizar el 100% de los procesos judiciales</t>
  </si>
  <si>
    <t>Oportunidad en la defensa judicial</t>
  </si>
  <si>
    <t>N° de procesos representados judicialmente por los apoderados/Total de procesos en contra de la ESE*100</t>
  </si>
  <si>
    <t xml:space="preserve">Herramienta tecnológica implementada
plan de trabajo
</t>
  </si>
  <si>
    <t>Elaboracion y Ejecucion del Plan de Mejoramiento de la Gestion Juridica</t>
  </si>
  <si>
    <t>Ejecutar el 100% de las actividades programadas  en el Plan</t>
  </si>
  <si>
    <t>Porcentaje de actividades ejecutadas</t>
  </si>
  <si>
    <t>Numero de actividades ejecutadas /numero de actividades programadas en el plan *100</t>
  </si>
  <si>
    <t>Siau</t>
  </si>
  <si>
    <r>
      <t>v</t>
    </r>
    <r>
      <rPr>
        <sz val="11"/>
        <color theme="1"/>
        <rFont val="Calibri"/>
        <family val="2"/>
        <scheme val="minor"/>
      </rPr>
      <t>  Asegurar la Satisfacción del usuario brindando un servicio Humanizado que permita el cumplimiento de los indicadores de gestión.</t>
    </r>
  </si>
  <si>
    <r>
      <t>v</t>
    </r>
    <r>
      <rPr>
        <sz val="11"/>
        <color theme="1"/>
        <rFont val="Calibri"/>
        <family val="2"/>
        <scheme val="minor"/>
      </rPr>
      <t>  Satisfacer las necesidades de los usuarios un 90% según los indicadores de Gestión.</t>
    </r>
  </si>
  <si>
    <t xml:space="preserve">Seguimiento de  la Percepción de Calidad de nuestros usuarios </t>
  </si>
  <si>
    <t>Programa Sistema de Información y Atención al Usuario</t>
  </si>
  <si>
    <t xml:space="preserve">Mejoramiento de la experiencia de servicio de los usuarios del Hospital </t>
  </si>
  <si>
    <t>APLICAR ENCUESTAS DE SATISFACCION AL USUARIO ATENDIDO EN LOS CENTROS DE SALUD</t>
  </si>
  <si>
    <t>95% DE LAS ENCUESTAS PROGRAMADAS EN CENTROS DE SALUD</t>
  </si>
  <si>
    <t>% DE ENCUESTAS REALIZADAS AL USUARIO DE LOS CENTROS DE SALUD</t>
  </si>
  <si>
    <t xml:space="preserve"> ENCUESTAS REALIZADAS/ DE ENCUESTAS PROGRAMADAS *100</t>
  </si>
  <si>
    <t>Rojo: &lt;69 
Amarillo: 70% - 94%
Verde: 95% -100%</t>
  </si>
  <si>
    <t>UNIDAD SIAU</t>
  </si>
  <si>
    <t>NA</t>
  </si>
  <si>
    <t xml:space="preserve">INFORMES </t>
  </si>
  <si>
    <t>Elaborar mapa de riesgos de gestión del proceso de SIAU</t>
  </si>
  <si>
    <t>Seguimiento de  la Percepción de Calidad de nuestros usuarios creando fidelidad hacia nuestros servicios</t>
  </si>
  <si>
    <t xml:space="preserve">ANÁLISIS DE DATOS OBTENIDOS DE LA APLICACIÓN DE ENCUESTA DE SATISFACCIÓN </t>
  </si>
  <si>
    <t>90% DE USUARIOS SATISFECHOS CON EL SERVICIO</t>
  </si>
  <si>
    <t>% DE USUARIOS SATISFECHOS POR EL SERVICIO</t>
  </si>
  <si>
    <t>USUARIOS SATISFECHOS /  USUARIOS ENCUESTADOS</t>
  </si>
  <si>
    <t>Rojo: &lt;69
Amarillo: 70% - 89%
Verde: 90%/100%</t>
  </si>
  <si>
    <t>Gestionar el 100% de las PQRSD que el usuario interpone</t>
  </si>
  <si>
    <t>GESTIONAR  LAS PQRSD QUE EL USUARIO INTERPONE VIA TELEFONICA</t>
  </si>
  <si>
    <t>100% DE LAS PQRS RESPONDIDAS VIA TELEFONICA</t>
  </si>
  <si>
    <t>% DE RECLAMACIONES RESPONDIDAS</t>
  </si>
  <si>
    <t># PQR RESUELTAS/ TOTAL DE PQR</t>
  </si>
  <si>
    <t>Rojo: &lt;69
Amarillo: 70% - 99%
Verde: 100%</t>
  </si>
  <si>
    <t>RESPUESTAS TELEFONICAS</t>
  </si>
  <si>
    <t>GESTIONAR A LAS PQRSD QUE EL USUARIO INTERPONE VIA WEB</t>
  </si>
  <si>
    <t>100% DE LAS PQRS RESPONDIDAS VIA WEB</t>
  </si>
  <si>
    <t>RESPUESTAS POR CORREO Y TELEFONICA</t>
  </si>
  <si>
    <t>GESTIONAR A LAS PQRSD QUE EL USUARIO INTERPONE BUZON CONSULTA EXTERNA</t>
  </si>
  <si>
    <t>100% DE LAS PQRS RESPONDIDAS DEL BUZON SE DUGERENCIACONSULTA EXTERNA</t>
  </si>
  <si>
    <t>RESPUESTA PERSONAL Y TELEFONICA</t>
  </si>
  <si>
    <t>GESTIONAR LAS PQRSD QUE EL USUARIO INTERPONE ESCRITA EN NUESTRAS OFICINAS DE ATENCION AL USUARIO EN CONSULTA EXTERNA</t>
  </si>
  <si>
    <t>100% DE LAS PQRS RESPONDIDAS EN FORMA ESCRITA EN NUESTRA OFICINA DE ATENCION AL USUARIO</t>
  </si>
  <si>
    <t>GESTIONAR LAS PQRSD QUE EL USUARIO INTERPONE VERBALES EN NUESTRAS OFICINAS DE ATENCION AL USUARIO EN CONSULTA EXTERNA</t>
  </si>
  <si>
    <t>100% DE LAS PQRS RESPONDIDAS EN FORMA VERBAL EN NUESTRA OFICINA DE ATENCION AL USUARIO</t>
  </si>
  <si>
    <t>GESTIONAR LAS PQRSD QUE EL USUARIO INTERPONE BUZON EN URGENCIAS</t>
  </si>
  <si>
    <t>100% DE LAS PQRS RESPONDIDAS DEL BUZON SE SUGERENCIA DE URGENCIA</t>
  </si>
  <si>
    <t>GESTIONAR LAS PQRSD QUE EL USUARIO INTERPONE ESCRITA EN NUESTRAS OFICINAS DE ATENCION AL USUARIO EN URGENCIA</t>
  </si>
  <si>
    <t>100% DE LAS PQRS RESPONDIDAS EN FORMA ESCRITA EN NUESTRA OFICINA DE ATENCION AL USUARIO EN URGENCIA</t>
  </si>
  <si>
    <t>Fortalecimiento de Programas de Capacitación en los procesos del área</t>
  </si>
  <si>
    <t>CAPACITACIÓN A EQUIPO DE TRABAJO SOCIAL Y AUXILIARES DE ATENCIÓN AL USUARIO EN PROCESOS SIAU</t>
  </si>
  <si>
    <t xml:space="preserve">100% De COLABORADORES de Atención al Usuario capacitados </t>
  </si>
  <si>
    <t>%COLABORADORES CAPACITADOS EN PROCESOS SIAU</t>
  </si>
  <si>
    <t>#COLABORADORES CAPACITADOS/#COLABORADORES</t>
  </si>
  <si>
    <t>GESTIÓN DE CALIDAD-TALENTO HUMANO</t>
  </si>
  <si>
    <t>ACTAS DE ACTIVIDAD Y DE ASISTENCIA</t>
  </si>
  <si>
    <t xml:space="preserve">EVALUACIÓN A COLABORADORES DE LA ADHERENCIA A LOS PROCESOS Y MANUALES DE ATENCIÓN AL USUARIO </t>
  </si>
  <si>
    <t>100% DE COLABORADORES DE ATENCIÓN AL USUARIO EVALUADOS</t>
  </si>
  <si>
    <t>%COLABORADORES EVALUADOS EN PROCESOS SIAU</t>
  </si>
  <si>
    <t>#COLABORADORES EVALUADOS/#COLABORADORES</t>
  </si>
  <si>
    <t>CAPACITACIÓN A USUARIOS EN SALA EN PROCESOS DEL ÁREA</t>
  </si>
  <si>
    <t xml:space="preserve"> 5%Usuarios del hospital capacitados en los SSSSS</t>
  </si>
  <si>
    <t>% de Usuarios capacitados en sala</t>
  </si>
  <si>
    <t>#usuarios capacitados/#de usuarios atendidos *100</t>
  </si>
  <si>
    <t xml:space="preserve">Realizar capacitaciones al 90% del cliente  interno en humanización del servicio de salud </t>
  </si>
  <si>
    <t>Humanización de los servicios de salud</t>
  </si>
  <si>
    <t>REALIZAR CAPACITACIONES A CLIENTE  INTERNO EN HUMANIZACIÓN DEL SERVICIO DE SALUD</t>
  </si>
  <si>
    <t xml:space="preserve">90% DE COLABORADORES CAPACITADOS EN POLÍTICA DE HUMANIZACIÓN </t>
  </si>
  <si>
    <t>%COLABORADORES CAPACITADOS EN HUMANIZACIÓN DE LOS SERVICIOS DE SALUD</t>
  </si>
  <si>
    <t>Rojo: &lt;69
Amarillo: 70% - 89%
Verde: 90%-100%</t>
  </si>
  <si>
    <r>
      <t>v</t>
    </r>
    <r>
      <rPr>
        <sz val="11"/>
        <color theme="1"/>
        <rFont val="Calibri"/>
        <family val="2"/>
        <scheme val="minor"/>
      </rPr>
      <t>  Promover la participación de las comunidades del municipio de Soledad en los procesos del Hospital</t>
    </r>
  </si>
  <si>
    <t xml:space="preserve">Hacer extensivo a la mayor cantidad de población del municipio el Portafolio de Servicios del Hospital de las comunidades a través del acompañamiento del 6% de las JAC de los municipios. </t>
  </si>
  <si>
    <t>Inclusión de la Comunidad en procesos de la Institución</t>
  </si>
  <si>
    <t>Programa de participación social</t>
  </si>
  <si>
    <t>Promoción de la inclusión de las comunidades del municipio de Soledad</t>
  </si>
  <si>
    <t>CAPACITACIÓN  ASOCIACIÓN DE USUARIOS  DEL HOSPITAL</t>
  </si>
  <si>
    <t>1 CAPACITACIONES  AL AÑO A  LOS MIEMBROS DE LA ASOCIACIÓN DE USUARIOS</t>
  </si>
  <si>
    <t>NÚMERO DE CAPACITACIONES REALIZADAS</t>
  </si>
  <si>
    <t>#CAPACITACIONES REALIZADAS/# CAPACITACIONES PROGRAMADAS</t>
  </si>
  <si>
    <t>Rojo: 0
Verde: 1</t>
  </si>
  <si>
    <t>DIVULGAR ANTE LAS COMUNIDADES Y JAL EL PORTAFOLIO DE SERVICIOS DEL HOSPITAL</t>
  </si>
  <si>
    <t>REALIZAR 1 PRESENTACIÓN  ANTE LA JAL DEL PORTAFOLIO DE SERVICIOS Y PROGRAMAS DEL HOSPITAL</t>
  </si>
  <si>
    <t>NÚMERO DE PRESTACIONES REALIZADAS</t>
  </si>
  <si>
    <t>#PRESENTACIONES REALIZADAS/#PRESENTACIONES PROGRAMADAS</t>
  </si>
  <si>
    <t>Rojo:0
Verde: 1</t>
  </si>
  <si>
    <t>Promover el acercamiento entre la comunidad y la institución a través del acercamiento con las JAC del municipio</t>
  </si>
  <si>
    <t>tener acercamientos con el 6% de las juntas de acción local</t>
  </si>
  <si>
    <t xml:space="preserve">Numero de socializaciones </t>
  </si>
  <si>
    <t>#socializaciones con jal/número de jal conformadas en el municipio</t>
  </si>
  <si>
    <t>rojo: 0   Amarillo: 1 Verde 2</t>
  </si>
  <si>
    <t>Publicar información del proceso a la comunidad</t>
  </si>
  <si>
    <t>Informar a los usuarios y comunidad en general el comportamientamiento del área</t>
  </si>
  <si>
    <t>Número de informes</t>
  </si>
  <si>
    <t>#informes del área publicados en página web y cartelera</t>
  </si>
  <si>
    <t>Rojo: 0   Verde 1</t>
  </si>
  <si>
    <t>Información publicada</t>
  </si>
  <si>
    <t>Rediseñar encuestas de satisfacción</t>
  </si>
  <si>
    <t>actualizar formato de encuesta de satisfacción que cumpla con la norma vigente</t>
  </si>
  <si>
    <t>1 formato nuevo de encuestas de satisfacción</t>
  </si>
  <si>
    <t>1 formato nuevo de encuesta de satisfacción implementado</t>
  </si>
  <si>
    <t>Rojo: 0   verde: 1</t>
  </si>
  <si>
    <t>Encuesta rediseñada</t>
  </si>
  <si>
    <t>realizar retroalimentación con Coordinadores de los Centros, Gerencia y Subgerencia científica el comportamiento de la satisfacción global de los usuarios</t>
  </si>
  <si>
    <t>Dar a conocer a los Coordinadores y Directivos del Hospital el comportamiento de la Satisfacción de los usuario</t>
  </si>
  <si>
    <t>Número de informes y actas de socialización</t>
  </si>
  <si>
    <t>#de informes/trimestre</t>
  </si>
  <si>
    <t>Rojo: 0 Verde:1</t>
  </si>
  <si>
    <t>Realizar planes de mejoramiento basados en los hallazgos reportados en los informes SIAU</t>
  </si>
  <si>
    <t>Formular plan de mejoramiento a los hallazgos reportados por el area de SIAU</t>
  </si>
  <si>
    <t xml:space="preserve">1 plan de mejoramiento cuatrimestral </t>
  </si>
  <si>
    <t>#plan de mejoramiento/1 periodo cotrimestral</t>
  </si>
  <si>
    <t>Rojo: 0    Verde: 1</t>
  </si>
  <si>
    <t>Plan de mejoramiento</t>
  </si>
  <si>
    <t>Hacer seguimiento a planes de mejoramientos de los hallazgos encontrados por el área</t>
  </si>
  <si>
    <t>Evaluar si las medidas adoptadas para mejorar la satisfacción de los usuarios han impactado positivamente la satisfacción de los usuarios</t>
  </si>
  <si>
    <t xml:space="preserve">1 Evaluación </t>
  </si>
  <si>
    <t>#evaluaciones</t>
  </si>
  <si>
    <t>Rojp: 0 Verde:1</t>
  </si>
  <si>
    <t>Todas las unidades que competa la PQRSDF</t>
  </si>
  <si>
    <t xml:space="preserve">Planes de mejoramiento </t>
  </si>
  <si>
    <t>Realizar seguimiento de las solicitudes de acceso a la información teniendo en cuenta número de solicitudes recibidas, número de solicitudes que fueron trasladadas a otra institución, tiempo de respuesta a cada solicitud y número de solicitudes en las que se negó el acceso a la información y asignación de número único de radicado.</t>
  </si>
  <si>
    <t>Seguimiento a las solicitudes de información</t>
  </si>
  <si>
    <t>Documento Elaborado</t>
  </si>
  <si>
    <t>Mantener una infraestructura especializada que brinde un soporte tecnológico de acuerdo a las necesidades del Hospital</t>
  </si>
  <si>
    <t>Apoyardesde la Unidad TIC con servicios de tecnología y de comunicaciones el cumplimiento de los objetivos y estrategias institucionales para contribuir al logro de la visión institucional</t>
  </si>
  <si>
    <t>Mantener el 100%  de la plataforma tecnológica (computadores, servidores, cableado estructurado, CCTV, Seguridad Informática)</t>
  </si>
  <si>
    <t>Implementación de tecnologías que facilite y optimicen los procesos del Hospital</t>
  </si>
  <si>
    <t>Programa de actualización y mejora de los servicios y la infraestructura TIC del Hospital Materno Infantil de Soledad</t>
  </si>
  <si>
    <t>Proyecto de actualización de servidores</t>
  </si>
  <si>
    <t>Actualizacion de servidores</t>
  </si>
  <si>
    <t xml:space="preserve">Adquirir 2 servidores para la implementación de NAS (tecnología de almacenamiento), en el mes de noviembre </t>
  </si>
  <si>
    <t>Número de Servidores adquiridos</t>
  </si>
  <si>
    <t>Numero de servidores adquiridos / numeros de servidores por adquieir *100</t>
  </si>
  <si>
    <t>rojo: 0= 0% - 99% 
verde: 1 = 100%</t>
  </si>
  <si>
    <t>Unidad TIC</t>
  </si>
  <si>
    <t>gerencia / presupuesto / TIC</t>
  </si>
  <si>
    <t>Elaborar mapa Riesgos de corrupción del proceso de TIC</t>
  </si>
  <si>
    <t>Mapa de Riesgos de corrupción de procesos</t>
  </si>
  <si>
    <t>Elaboracion de Mapa de Riesgo</t>
  </si>
  <si>
    <t># de mapas a realizados/ # de mapas de riesgo de corrucpcion de procesos a realizar</t>
  </si>
  <si>
    <t>Rojo:&lt;80%
Amarillo: 81%- 99%
Verde: 100%</t>
  </si>
  <si>
    <t>UNIDAD DE AUDITORIA Y CALIDAD</t>
  </si>
  <si>
    <t>Mapa de Anticorrupcion</t>
  </si>
  <si>
    <t>Elaborar mapa de riesgos de gestión del proceso TIC</t>
  </si>
  <si>
    <t>Proyecto de manteniemiento preventivo de equipos de computo</t>
  </si>
  <si>
    <t>Realizar mantenimiento preventivo de los equipos de computo en los centros de salud del Hospital</t>
  </si>
  <si>
    <t>Realizar mantenimiento preventivo a 220 equipos de computo</t>
  </si>
  <si>
    <t>Número de equipos de computo a los cuales se le realiza mantenimiento.</t>
  </si>
  <si>
    <t>número de equipos de computo a los que se realiza mantenimiento / número de equipos totales *100</t>
  </si>
  <si>
    <t>Rojo:0% - 79%
Verde: Mayor o igual a 80%</t>
  </si>
  <si>
    <t>TIC/COORDINACION TRANSPORTE</t>
  </si>
  <si>
    <t>Proyecto de adquisición de equipos</t>
  </si>
  <si>
    <t>Adquision de equipos de computo</t>
  </si>
  <si>
    <t>Adquirir 50 equipos de computos</t>
  </si>
  <si>
    <t>Numero de equipos informaticos adquiridos</t>
  </si>
  <si>
    <t>Numero de equipos informáticos adquiridos / numero de  equipos  totales  * 100</t>
  </si>
  <si>
    <t>rojo: 0% - 24%
verde:25%</t>
  </si>
  <si>
    <t>Adquision de impresoras</t>
  </si>
  <si>
    <t>Adquirir 20 impresoras</t>
  </si>
  <si>
    <t>Numero de impresoras adquiridos</t>
  </si>
  <si>
    <t>numero de impresoras adquridas / numero de  impresoras totales * 100</t>
  </si>
  <si>
    <t>rojo: 0 - 69%
verde: mayor o igual 70%</t>
  </si>
  <si>
    <t>Actualizar el Sistema de Información IPSOFT asistencial y financiero (Historia clínica de PYP, urgencias, NIIF, reportes) en un 100%</t>
  </si>
  <si>
    <t>Proyecto de actualización del sistema de información</t>
  </si>
  <si>
    <t>Adquirir las licencias del sistema de información IPSOFT en los modulos de Historia clinica de PYP, urgencias)</t>
  </si>
  <si>
    <t xml:space="preserve">Adquirir 2 modulos de software </t>
  </si>
  <si>
    <t>Numero de licencias adquiridas</t>
  </si>
  <si>
    <t>número de licencias adquiridas / numero totales de licencias *100</t>
  </si>
  <si>
    <t>Implantar el 100% de las políticas de seguridad informática</t>
  </si>
  <si>
    <t>Implementar las politicas de seguridad informatica</t>
  </si>
  <si>
    <t>Adquirir licencias de antivirus para los equipos de computos</t>
  </si>
  <si>
    <t>Adquirir 250 licencias de antivirus</t>
  </si>
  <si>
    <t>Desarrollar e implementar  la estrategia de gobierno en linea</t>
  </si>
  <si>
    <t>Implementar la estrategia de gobierno en linea</t>
  </si>
  <si>
    <t xml:space="preserve">Implementar la estategia de gobierno en linea </t>
  </si>
  <si>
    <t xml:space="preserve">Implementar la estrategia de gobierno en linea </t>
  </si>
  <si>
    <t xml:space="preserve">Número de requerimiento de gobierno en línea </t>
  </si>
  <si>
    <t xml:space="preserve"> Requerimientos desarrollados/No Requermientos de gobierno en línea * 100</t>
  </si>
  <si>
    <t>TIC / TODAS LAS DEPENCIAS</t>
  </si>
  <si>
    <t>Implementación de servidor de correo electronico institucional</t>
  </si>
  <si>
    <t>Proveer de un servicio de correo electronico</t>
  </si>
  <si>
    <t xml:space="preserve">Implementar servidor de correo de mayor rapidez, en los envios interno, mayor seguridad, sin limitaciones (tamaño, velocidad de transferencia), </t>
  </si>
  <si>
    <t>Implementar Servidor de Correo Local</t>
  </si>
  <si>
    <t>Implementacion del servidor de correo</t>
  </si>
  <si>
    <t>No. De actividades realizadas / No. Total de actividades proyectadas*100</t>
  </si>
  <si>
    <t>Sistema de Información de Recursos Humanos</t>
  </si>
  <si>
    <t>Proyectos de implementación de sistema de infromación de Recursos Humanos</t>
  </si>
  <si>
    <t>Implementar un sistema de información de Recurso Humanos que permita tomar decisiones gerenciales y gestión del personal de la institución</t>
  </si>
  <si>
    <t>Implementar sistema de información</t>
  </si>
  <si>
    <t>No de actividades para el funcionamiento del sistema</t>
  </si>
  <si>
    <t>No. De actividades realizadas / No. Total de actividades</t>
  </si>
  <si>
    <t xml:space="preserve"> </t>
  </si>
  <si>
    <t>Implementación de Intranet Institucional</t>
  </si>
  <si>
    <t>Implementar de Intranet Institucional, con el objetivo de cubrir las necesidades de integración y de comunicación interna</t>
  </si>
  <si>
    <t xml:space="preserve">Implementar sistema de información </t>
  </si>
  <si>
    <t>No.de Actividades estipuladas en cronograma para implementación de Intranet Institucional</t>
  </si>
  <si>
    <t>Implementación de plan de contigencia de redes</t>
  </si>
  <si>
    <t>Proyectos de Plan de Contigencia de redes</t>
  </si>
  <si>
    <t>Implementar plan de contingencia con el fin de estar preparados para cualquier eventualidas que se pueda presentar sin ocacionar traumatismo en el servicio</t>
  </si>
  <si>
    <t>Inplementar plan de contingencia</t>
  </si>
  <si>
    <t>No. De actividades estipuladas en el plan de contingencia de redes de la institución</t>
  </si>
  <si>
    <t>Apoyar, asesorar, auditar y entregar informe de cumplimiento en las actividades de promoción y prevención</t>
  </si>
  <si>
    <t>Proyecto de Soporte a las dependencia cientifica del hospital</t>
  </si>
  <si>
    <t>Dar soporte mensual en las actividades relacionadas con los informenes de promoción y prevención, Consulta Externa, Urgencias,  Resolución 4505, Resolucion 256, Asesorias ofimaticas en la entrega de informe.</t>
  </si>
  <si>
    <t>Dar soporte mensual en las actividades de Subgerencia Cientifica</t>
  </si>
  <si>
    <t>No de informe entregado x eps</t>
  </si>
  <si>
    <t>PIC / TIC</t>
  </si>
  <si>
    <t>Adquisición de nuevo hosting para correo institucional</t>
  </si>
  <si>
    <t>Adquisición de Hosting</t>
  </si>
  <si>
    <t>Adquisición de nuevo hosting para pagina web de la institución</t>
  </si>
  <si>
    <t>No de actividades programadas</t>
  </si>
  <si>
    <t>No. Hosting adquiridos / total de hostings</t>
  </si>
  <si>
    <t>Actualización de sistema de telefonía IP.</t>
  </si>
  <si>
    <t>actualización de sistema de telefonía IP.</t>
  </si>
  <si>
    <t>rojo: 0%  - 49%
verde:50%</t>
  </si>
  <si>
    <t>Mantenimiento de las torres</t>
  </si>
  <si>
    <t>Realizar mantenimientos de las torres</t>
  </si>
  <si>
    <t>Mantenimientos de 9 torres autosoportadas</t>
  </si>
  <si>
    <t>No de Mantenimientos realizados/ No. Total de torres</t>
  </si>
  <si>
    <t>Cambio de sistema CCTV.</t>
  </si>
  <si>
    <t>Implementar sistema CCTV - Nueva tecnología</t>
  </si>
  <si>
    <t>Actualización del sistema CCTV.</t>
  </si>
  <si>
    <t>rojo: 0% - 29%
verde:30%</t>
  </si>
  <si>
    <t>Cableado estructurado ciudadela.</t>
  </si>
  <si>
    <t>Cambiar cableado estructurado centro Ciudadela Metropolitana</t>
  </si>
  <si>
    <t>Cambio de cableado estructurado ciudadela.</t>
  </si>
  <si>
    <t xml:space="preserve">Instalación de polo a tierra </t>
  </si>
  <si>
    <t>Implementar sistema de polo a tierra manuela, 13, villa estadio.</t>
  </si>
  <si>
    <t>polos tierra ciudadela, manuela, 13, villa estadio</t>
  </si>
  <si>
    <t>Adquisición de UPS.</t>
  </si>
  <si>
    <t>Adquisición de UPS</t>
  </si>
  <si>
    <t>Adquisición de 4 UPS</t>
  </si>
  <si>
    <t>No. de UPS</t>
  </si>
  <si>
    <t>No. De UPS adquidas / No. Total de UPS</t>
  </si>
  <si>
    <t xml:space="preserve">Licenciamiento Windows </t>
  </si>
  <si>
    <t xml:space="preserve">Adquisición de licencencias Windows </t>
  </si>
  <si>
    <t xml:space="preserve">Adquisición de  177 licencencias Windows </t>
  </si>
  <si>
    <t>No. De licencias de windows</t>
  </si>
  <si>
    <t>rojo: 0% - 24
verde:25%</t>
  </si>
  <si>
    <t>Licenciamiento Office.</t>
  </si>
  <si>
    <t xml:space="preserve">Adquisición de  licencencias Officce </t>
  </si>
  <si>
    <t>No. De licencias de Office</t>
  </si>
  <si>
    <t>rojo: 0% - 9%
verde:10%</t>
  </si>
  <si>
    <t>Seguridad perimetral firewall.</t>
  </si>
  <si>
    <t>Implementación de seguridad perimetral - firewall</t>
  </si>
  <si>
    <t>Cumplir con las acciones proyectadas en el mapa de riesgo de gestión para evitar la materialización de los riesgos asociados al proceso TIC</t>
  </si>
  <si>
    <t>Informe de matenimientos realizados a los equipos.
Informe de registro de solicitudes en el software
Informe de Procesamiento de la información bajo
los estandares de calidad
establecidos por la resolución
4505, y exigidas por las EPS.</t>
  </si>
  <si>
    <t>Cumplir con las acciones proyectadas en el mapa de riesgo de corrupción para evitar la materialización de los riesgos asociados al proceso TIC</t>
  </si>
  <si>
    <t>Cumplimiento mapa de riesgos de corrupción</t>
  </si>
  <si>
    <t xml:space="preserve">Definición de roles y lineamientos
 politicas de seguridad de la información 
Sensibilizaciones sobre temas de corrupción y ética
nforme de verificación de coincidencias entre los codigos de activación ingresados con la licencias fisicas. </t>
  </si>
  <si>
    <t>Auditoria y calidad</t>
  </si>
  <si>
    <t>Cumplir con el 90% de las acciones planteadas en los sistemas de gestión del Hospital</t>
  </si>
  <si>
    <t>Garantizar el cumplimiento del sistema obligatorio de garantía de la calidad Institucional con el fin de alcanzar altos estándares de calidad en la prestación de servicios, con visión a la acreditación y minimizando los riesgos en la atención, a  través de mecanismos de evaluación, control y seguimiento.</t>
  </si>
  <si>
    <t xml:space="preserve">Cumplimiento del 100%
de las actividades propuestas en el
cronograma del Plan de Mejora de los 4 componentes del SOGC
</t>
  </si>
  <si>
    <t>Evaluación y acompañamiento permanente en el diseño e implementación de planes de mejoramiento continuo producto de Evaluación de aplicación de guía de manejo específica: Guía de atención de Enfermedad Hipertensiva que ayuden a  optimizar los procesos administrativos y asistenciales enfocados en la satisfacción, Humanización, seguridad y resolución de las necesidades en salud de nuestros usuarios.</t>
  </si>
  <si>
    <t>Proyecto de Auditoria Habilitacion y Planes de mejoramiento continuo</t>
  </si>
  <si>
    <t xml:space="preserve">Auditar mensualmente la muestra representativa de historias clinicas del programa de Hipertension Arterial </t>
  </si>
  <si>
    <t>100% de historias clinicas auditadas</t>
  </si>
  <si>
    <t>% de historias clinica auditadas.</t>
  </si>
  <si>
    <t>historias clinicas auditadas/# total de la muestra representativa a evaluar</t>
  </si>
  <si>
    <t>Rojo: 0% - 84%
Amarillo: 85% - 99%
Verde: 100%</t>
  </si>
  <si>
    <t>TIC, COORDINACION DE APOYO DIAGNOSTICO</t>
  </si>
  <si>
    <t>BASE DE DATOS, H.C DIGITALIZADAS</t>
  </si>
  <si>
    <t>PLANTILLA EVALUATIVA</t>
  </si>
  <si>
    <t>Elaborar mapa de riesgos de gestión del proceso de Auditoria y calidad</t>
  </si>
  <si>
    <t xml:space="preserve">Realizar informe mensual  de resultados y planes de mejora en relacion a  la adherencia de la guia del programa de Hipertension Arterial </t>
  </si>
  <si>
    <t xml:space="preserve">100% de informes realizados </t>
  </si>
  <si>
    <t>% de informes realizados.</t>
  </si>
  <si>
    <t># de informes realizados/ total de informes programados.</t>
  </si>
  <si>
    <t>Rojo:  &lt;99%
Verde: 100%</t>
  </si>
  <si>
    <t>INFORMES</t>
  </si>
  <si>
    <t xml:space="preserve">Socializar el informe de resultados y planes de mejora en relacion a la adherencia de la guia del programa de Hipertension Arterial </t>
  </si>
  <si>
    <t>Socializar el 100% del informe y planes de mejora.</t>
  </si>
  <si>
    <t>% de socializaciones.</t>
  </si>
  <si>
    <t>#de socializaciones realizadas/total de socializaciones programadas.</t>
  </si>
  <si>
    <t>Rojo: &lt;99%
Verde: 100%</t>
  </si>
  <si>
    <t xml:space="preserve">Realizar seguimiento al cumplimiento de los planes de mejoramiento </t>
  </si>
  <si>
    <t>Evaluar el 100% del cumplimiento de los planes de mejora</t>
  </si>
  <si>
    <t>% de cumplimiento.</t>
  </si>
  <si>
    <t>No de planes de mejora  que cumplen / total de planes de mejora socializados .</t>
  </si>
  <si>
    <t>Rojo: 0% - 89%
Amarillo: 90% -99%
Verde: 100%</t>
  </si>
  <si>
    <t xml:space="preserve">COORDINACION P Y P </t>
  </si>
  <si>
    <t>Evaluación y acompañamiento permanente en el diseño e implementación de planes de mejoramiento continuo producto de Evaluación de aplicación de guía de manejo: Crecimiento y Desarrollo que ayuden a  optimizar los procesos administrativos y asistenciales enfocados en la satisfacción, Humanización, seguridad y resolución de las necesidades en salud de nuestros usuarios.</t>
  </si>
  <si>
    <t>Auditar mensualmente la muestra representativa de historias clinicas adherida a las guia del programa de crecimiento y desarrollo.</t>
  </si>
  <si>
    <t>GESTION DOCUMENTAL</t>
  </si>
  <si>
    <t>H.C DIGITALIZADAS</t>
  </si>
  <si>
    <t>Realizar informe mensual  de resultados y planes de mejora en relacion a  la adherencia de la guia del programa de crecimiento y desarrollo.</t>
  </si>
  <si>
    <t>Socializar el informe de resultados y planes de mejora en relacion a la adherencia de la guia del programa de crecimiento y desarrollo.</t>
  </si>
  <si>
    <t xml:space="preserve">realizar seguimiento al cumplimiento de los planes de mejoramiento </t>
  </si>
  <si>
    <t>Evaluación y acompañamiento permanente en el diseño e implementación de planes de mejoramiento continuo producto de Evaluación de adherencia a guías y aplicación de protocolos del servicio de urgencias que ayuden a  optimizar los procesos administrativos y asistenciales enfocados en la satisfacción, Humanización, seguridad y resolución de las necesidades en salud de nuestros usuarios.</t>
  </si>
  <si>
    <t>Auditar mensualmente la muestra representativa de historias clinicas adherida a las guia del  servicio de urgencias</t>
  </si>
  <si>
    <t>Realizar informe mensual  de resultados y planes de mejora en relacion a  la adherencia de las guias de  Morbilidad de urgencias.</t>
  </si>
  <si>
    <t>Socializar el informe de resultados y planes de mejora en relacion a la adherencia de la guias  de Morbilidad de urgencias.</t>
  </si>
  <si>
    <t>Evaluación y acompañamiento permanente en el diseño e implementación de planes de mejoramiento continuo producto de Evaluación de adherencia a guías y aplicación de protocolos de otros servicios de PyP que ayuden a  optimizar los procesos administrativos y asistenciales enfocados en la satisfacción, Humanización, seguridad y resolución de las necesidades en salud de nuestros usuarios.</t>
  </si>
  <si>
    <t>Auditar mensualmente la muestra representativa de historias clinicas adheridas a las guias de los programas de P Y P ( P/F, C.A CERVIX, GESTANTES, ADULTO JOVEN Y MAYOR) .</t>
  </si>
  <si>
    <t>Realizar informe mensual  de resultados y planes de mejora en relacion a  la adherencia de la guias de los programas de P Y P ( P/F, C.A CERVIX, GESTANTES, ADULTO JOVEN Y MAYOR) .</t>
  </si>
  <si>
    <t>Socializar el informe de resultados y planes de mejora en relacion a la adherencia de las guias de los programas de P Y P ( P/F, C.A CERVIX, GESTANTES, ADULTO JOVEN Y MAYOR) .</t>
  </si>
  <si>
    <t>Realizar seguimiento al cumplimiento de los planes de mejoramiento.</t>
  </si>
  <si>
    <t>Evaluación y acompañamiento permanente en el diseño e implementación de planes de mejoramiento continuo producto de la identificación de los niveles de reingresos Hospitalarios que ayuden a  optimizar los procesos administrativos y asistenciales enfocados en la satisfacción, Humanización, seguridad y resolución de las necesidades en salud de nuestros usuarios.</t>
  </si>
  <si>
    <t>Proyecto de preparación para la acreditación</t>
  </si>
  <si>
    <t>Auditar mensualmente los reingresos reportados en la urgencia</t>
  </si>
  <si>
    <t>historias clinicas auditadas/# total de Historias de reingresos reportados</t>
  </si>
  <si>
    <t>GESTION DOCUMENTAL COORDINACION DE URGENCIAS</t>
  </si>
  <si>
    <t>H.C , REPORTES DE REINGRESOS</t>
  </si>
  <si>
    <t>Realizar informe mensual  de resultados y recomendaciones  en relacion a los hallazgos detectados en la auditoria</t>
  </si>
  <si>
    <t xml:space="preserve">No de informes realizados/ total de reingresos reportados </t>
  </si>
  <si>
    <t>COORDNACION DE URGENCIAS</t>
  </si>
  <si>
    <t>Socializar el informe de resultados de Auditoria a  los reingresos y recomendaciones</t>
  </si>
  <si>
    <t>No de socializaciones realizadas/total de socializaciones a realizar</t>
  </si>
  <si>
    <t>COORDINACION DE URGENCIAS</t>
  </si>
  <si>
    <t>Generar  reporte de reingresos entre 24 y de 72 horas</t>
  </si>
  <si>
    <t>Esatblecer 100 % de Reingresos antes de 72 Horas</t>
  </si>
  <si>
    <t>% de reingresos Entre 24 y 72 Horas</t>
  </si>
  <si>
    <t>No de consultas en urgencias , por el mismo diagnostico y el mismo paciente Mayor de 24 Horas y menos de 72 horas  que hacen parte de la muestra representantiva/ No total de consultas de urgencias durante el periodo incluidas en la muestra representantiva</t>
  </si>
  <si>
    <t>Rojo: &gt; 0,03%
Verde: &lt;0,03 %</t>
  </si>
  <si>
    <t>realizar seguimiento al cumplimiento de los planes de mejoramiento.</t>
  </si>
  <si>
    <t xml:space="preserve">Cumplir con el 90% del PAMEC planteado para la vigencia
</t>
  </si>
  <si>
    <t>Evaluación del mejoramiento de la calidad observada respecto de la calidad esperada de la atención de salud que reciben los usuarios</t>
  </si>
  <si>
    <t>Verficacion de Actividades ejecutadas de PAMEC en las diferentes areas del ciclo anterior</t>
  </si>
  <si>
    <t>100% de Actividades de  PAMEC Verificadas</t>
  </si>
  <si>
    <t>% de actividades verificadas</t>
  </si>
  <si>
    <t>No total de Actividades Verificadas / No Total de Actividaes a Verificar</t>
  </si>
  <si>
    <t>Rojo: 0% - 89%
Amarillo: 90-95%
Verde: 96% -100%</t>
  </si>
  <si>
    <t>UNIDAD AUDITORIA Y CALIDAD</t>
  </si>
  <si>
    <t>GERENCIA , SUBGERENCIA CIENTIFICA, SUBGERENCIA ADMINISTRATIVA, CONTROL INTERNO</t>
  </si>
  <si>
    <t>REPORTES, INFORMES</t>
  </si>
  <si>
    <t>Generacion de Resultados de Actividaes Ejecutadas del PAMEC del ciclo Anterior año 2016</t>
  </si>
  <si>
    <t>90% de Cumplimiento de Actividades de PAMEC</t>
  </si>
  <si>
    <t>% de cumplimiento de Acciones de Mejoramiento</t>
  </si>
  <si>
    <t>N° de Acciones de Mejora ejecutadas derivadas de las Auditorias/Total de acciones de mejoramiento programadas para la vigencia derivadas de los planes de mejora de Auditoria registrados en el PAMEC.</t>
  </si>
  <si>
    <t>Cierre de Ciclo de PAMEC año 2016</t>
  </si>
  <si>
    <t>Certificacion de cierre de ciclo y cumplimiento de PAMEC</t>
  </si>
  <si>
    <t>No total de actas Generadas de cierre de Cliclo</t>
  </si>
  <si>
    <t>No total de certificaciones generadas para cierre 2016 / No total de certificaciones  a generar</t>
  </si>
  <si>
    <t>CERTIFICACION, INFORME</t>
  </si>
  <si>
    <t>Socializacion de Resultados Obtenidos en Pamec 2016</t>
  </si>
  <si>
    <t>Socializar el 100% del informe de Cumplimiento de PAMEC 2016</t>
  </si>
  <si>
    <t>% de socializacion de Resultados de evaluacion pamec 2016</t>
  </si>
  <si>
    <t>Total de socializaciones realizadas/ Total de socializaciones programadas</t>
  </si>
  <si>
    <t>Rojo:0% - 89%
amarillo: 90% - 99%
Verde:  100%</t>
  </si>
  <si>
    <t>ACTA DE SOCIALIZACION</t>
  </si>
  <si>
    <t xml:space="preserve">Autoevaluación de Resolución 123, Estándares de Acreditación </t>
  </si>
  <si>
    <t>100%  de Estandares  de acreditacion de autoevaluados</t>
  </si>
  <si>
    <t>% de criterios evaluados</t>
  </si>
  <si>
    <t>Total de Criterios Evaluados / No Total de Criterios a Evaluar</t>
  </si>
  <si>
    <t>PLANTILLA DE EVALUACION, ACTAS E INFORMES</t>
  </si>
  <si>
    <t>Selección y Priorizacion de Procesos</t>
  </si>
  <si>
    <t>100% de Actividades de ruta Criticas ejecutadas</t>
  </si>
  <si>
    <t>% de Actividades Ejecutadas</t>
  </si>
  <si>
    <r>
      <t xml:space="preserve">Total de Actividades de Ruta Critica a ejecutar/  </t>
    </r>
    <r>
      <rPr>
        <sz val="12"/>
        <color indexed="10"/>
        <rFont val="Calibri"/>
        <family val="2"/>
      </rPr>
      <t xml:space="preserve">Total </t>
    </r>
    <r>
      <rPr>
        <sz val="12"/>
        <rFont val="Calibri"/>
        <family val="2"/>
      </rPr>
      <t xml:space="preserve">Actividades de Ruta Critica </t>
    </r>
    <r>
      <rPr>
        <sz val="12"/>
        <color indexed="10"/>
        <rFont val="Calibri"/>
        <family val="2"/>
      </rPr>
      <t>Programadas</t>
    </r>
  </si>
  <si>
    <t>Definicion Calidad Esperada y Medicion de desempeño</t>
  </si>
  <si>
    <t>INFORME DE PLANES DE MEJORAMIENTO</t>
  </si>
  <si>
    <t>Formulacion de Plan de Auditoria y Mejoramiento de la calidad  2017</t>
  </si>
  <si>
    <t>Formulacion de planes de mejoramiento para el año 2017</t>
  </si>
  <si>
    <t>No total de planes de mejora Formulados</t>
  </si>
  <si>
    <t>Total planes de mejoramiento formulados / Total planes de mejoramiento programados</t>
  </si>
  <si>
    <t>Rojo: 0 - 6 
Verde: mayor o igual a 8</t>
  </si>
  <si>
    <t>Socializacion de Actividades Proyectadas a Ejecutar del PAMEC en las diferentes areas 2017</t>
  </si>
  <si>
    <t>Socializar el 100% de Planes de Mejora 2017</t>
  </si>
  <si>
    <t>% de socializacion de Resultados de evaluacion pamec ciclo 2017</t>
  </si>
  <si>
    <t>GERENCIA , SUBGERENCIA CIENTIFICA, SUBGERENCIA ADMINISTRATIVA, CONTROL INTERNO, JEFES DE UNIDADES</t>
  </si>
  <si>
    <t xml:space="preserve">INFORMES, REPORTES, ACTAS </t>
  </si>
  <si>
    <t>INFORME  DE SEGUIMIENTO</t>
  </si>
  <si>
    <t>Seguimiento a ejecucion de actividades mensuales</t>
  </si>
  <si>
    <t>Seguimiento del 100% de ls actividades</t>
  </si>
  <si>
    <t>Proporción de actividades evaluadas</t>
  </si>
  <si>
    <t xml:space="preserve">Actividades a revisadas / Actividades a revisar </t>
  </si>
  <si>
    <t xml:space="preserve">Aprendizaje organizacional </t>
  </si>
  <si>
    <t>Evaluar el 100% del cumplimiento de Procesos estandarizados</t>
  </si>
  <si>
    <t>% Procesos Estadandarizados</t>
  </si>
  <si>
    <t>Total de Actividades Estandarizadas/ Total de Actividades Programadas para estandarizar</t>
  </si>
  <si>
    <t xml:space="preserve">Alcanzar un promedio de calificación de autoevaluación en desarrollo del ciclo de preparación para la acreditación de 1.2
</t>
  </si>
  <si>
    <t xml:space="preserve">Autoevaluacion del cumplimiento de las actividades de planes de Mejoramiento establecidas  en el PAMEC Insititucional para cierre de Ciclo en los términos del Art 2. de la Res. 2181 de 2008. </t>
  </si>
  <si>
    <t>Autoevaluar el cumplimiento de las actividades de planes de Mejoramiento establecidas  en el PAMEC Insititucional para cierre de Ciclo</t>
  </si>
  <si>
    <t xml:space="preserve">1,20 de calificacion </t>
  </si>
  <si>
    <t>Mejoramiento continuo  de calidad para entidades no acreditadas con autoevaluacion de la vigencia anterior</t>
  </si>
  <si>
    <t xml:space="preserve">Calificación obtenida en la vigencia evaluada </t>
  </si>
  <si>
    <t>Rojo: &lt;1,00 =25%
Amarillo: : 1,1 - 1,19 =50%
Verde: mayor o igual a 1,20 =100%</t>
  </si>
  <si>
    <t>Cumplir con las condiciones básicas de capacidad Tecnológica, administrativa, científica y financiera bajo un criterio real de autoevaluación del SUH</t>
  </si>
  <si>
    <t>Autoevaluacion del cumplimiento en las condiciones de habilitacion en base a la Resolucion 2003 de 2014</t>
  </si>
  <si>
    <t>100% de visitas realizadas</t>
  </si>
  <si>
    <t>% de visitas realizadas o ejecutadas</t>
  </si>
  <si>
    <t>No total de vistas realizadas / No total de vistas programadas</t>
  </si>
  <si>
    <t>Hojas de vida - Talento humano                                Soportes de mantenimiento infraestructura y equipos biomedicos - Gerencia administrativa entre otros</t>
  </si>
  <si>
    <t>Actas e informes</t>
  </si>
  <si>
    <t>Generacion de Informe de cumplimiento de Condiciones de Habilitacion</t>
  </si>
  <si>
    <t>100% de cumplimiento de condiciones de habilitacion</t>
  </si>
  <si>
    <t>% de cumplimiento en habilitacion</t>
  </si>
  <si>
    <t>No de criterios que cumplen / No de criterios evaluados</t>
  </si>
  <si>
    <t>Formatos de Planes de mejoramiento, Actas</t>
  </si>
  <si>
    <t xml:space="preserve">Socializacion de los hallazgos encontrados en la autoevaluacion en base a  la Resolucion 2003 del 2014 </t>
  </si>
  <si>
    <t>100% de socializaciones a realizar</t>
  </si>
  <si>
    <t>% de socializaciones ejecutadas</t>
  </si>
  <si>
    <t>No total de socializaciones realizadas / No total de socializaciones programadas</t>
  </si>
  <si>
    <t>Generacion y Consolidacion de Acciones de mejoramiento del estándares con base a la Resolución 2003 de 2014  Ciclo PHVA</t>
  </si>
  <si>
    <t>100% de Acciones de Mejoramiento a realizados</t>
  </si>
  <si>
    <t>% de Acciones  de mejoramiento ejecutados</t>
  </si>
  <si>
    <t>No total de Planes de mejoramiento realizados / No total de planes de mejoramiento programados</t>
  </si>
  <si>
    <t>Visitas de seguimiento a los planes de mejoramiento a los hallazgos encontrados en la autoevaluacion en base a la Resolucion 2003 de 2014</t>
  </si>
  <si>
    <t>100% de las visitas de  seguimiento a los planes de mejoramiento  a realizar</t>
  </si>
  <si>
    <t>% de las visitas de seguimiento a los planes de mejoramiento realizados</t>
  </si>
  <si>
    <t>No total de vistas de seguimiento  realizados / No total de visitas de seguimiento programadas</t>
  </si>
  <si>
    <t>Acompañamiento en  Auditorias externas</t>
  </si>
  <si>
    <t>100% de auditorias externas recibidas</t>
  </si>
  <si>
    <t>% de auditorias externas recibidas</t>
  </si>
  <si>
    <t>No total de auditorias recibidas / No total de auditorias externas programadas</t>
  </si>
  <si>
    <t>Socializacion e implementacion de  Planes de Mejoramiento de Auditorias Externas primer semestre</t>
  </si>
  <si>
    <t>100% de Planes de Mejoramiento a realizados</t>
  </si>
  <si>
    <t>% de planes de mejoramiento Proyectados y socializados</t>
  </si>
  <si>
    <t>No total de Planes de mejoramiento socializados / No total de planes de mejoramiento a socializar</t>
  </si>
  <si>
    <t>informes</t>
  </si>
  <si>
    <t>Círculos de Calidad</t>
  </si>
  <si>
    <t>100% de Circulos de Calidad</t>
  </si>
  <si>
    <t>% de Circulos de Calidad</t>
  </si>
  <si>
    <t>No total de Circulos de Calidad Realizados / No total de Circulos de Calidad programados</t>
  </si>
  <si>
    <t>Auditoria y seguimiento a entidades subcontratas para apoyo en la prestación de servicios</t>
  </si>
  <si>
    <t>Generacion de Informe de cumplimiento de Condiciones de Habilitacion entidades subcontratadas para apoyo en la prestación de servicios</t>
  </si>
  <si>
    <t xml:space="preserve"> Formatos, Actas</t>
  </si>
  <si>
    <t>Socialización de los hallazgos encontrados en la autoevaluación en base a  la Resolución 2003 del 2014 de entidades subcontratadas</t>
  </si>
  <si>
    <t>Reporte de Novedades de Servicios</t>
  </si>
  <si>
    <t>100% de Novedades registradas</t>
  </si>
  <si>
    <t>% de Novedades registradas</t>
  </si>
  <si>
    <t>No total de Novedades a registradas( No de Novedades a registrar</t>
  </si>
  <si>
    <t>Implementar el 100% del Programa de Seguridad del Paciente</t>
  </si>
  <si>
    <t xml:space="preserve">Gestionar acciones que propendan por la minimización de riesgos en la atención del paciente </t>
  </si>
  <si>
    <t>proyecto implementación programa de seguridad del paciente</t>
  </si>
  <si>
    <t>Comité de Seguridad del Paciente</t>
  </si>
  <si>
    <t>100% de realizacion de Comité</t>
  </si>
  <si>
    <t>Desarrollo de Comites</t>
  </si>
  <si>
    <t>No de Comites Realizar / No Total de  Comites a Realizar</t>
  </si>
  <si>
    <t>Evaluacion de Buenas Practicas del programa de seguridad del paciente</t>
  </si>
  <si>
    <t xml:space="preserve">100 % de cumplimiento de  </t>
  </si>
  <si>
    <t>% de cumplimiento en el programa de seguridad del paciente</t>
  </si>
  <si>
    <t>No Total de criterios evaluados /total criterios del programa de seguridad del paciente</t>
  </si>
  <si>
    <t>Unidades Adminisrativas y Unidades Asistenciales</t>
  </si>
  <si>
    <t>Reportes</t>
  </si>
  <si>
    <t>Generacion de Informe de cumplimiento de Buenas Programa de Seguridad del paciente</t>
  </si>
  <si>
    <t>100% de cumplimiento del programa de Seguridad del paciente</t>
  </si>
  <si>
    <t>% de cumplimiento en Programa de seguridad del paciente</t>
  </si>
  <si>
    <t>Planes de mejoramiento del Programa de Seguridad del paciente</t>
  </si>
  <si>
    <t>% de Planes de mejoramiento ejecutados</t>
  </si>
  <si>
    <t>Ajustes y Reativacion del programa de seguridad del paciente</t>
  </si>
  <si>
    <t>Aprobacion de ajustes al   programa de seguridad del paciente</t>
  </si>
  <si>
    <t>No total de documentos levantados en el programa de seguridad del paciente</t>
  </si>
  <si>
    <t>(Total de documentacion de: procedimientos, manuales, guias e instructivos de un proceso levantados  en un periodo / total de documentacion de: procedimientos, manuales, guias e instructivos de un procesoa levantar en el periodo)*100</t>
  </si>
  <si>
    <t>Manuales, procedimientos, protocolos, formatos</t>
  </si>
  <si>
    <t>Capacitar al personal de la ESE en politicas de seguridad del paciente</t>
  </si>
  <si>
    <t>100% de capacitaciones</t>
  </si>
  <si>
    <t>% de capacitaciones realizadas</t>
  </si>
  <si>
    <t>No. Total de capacitaciones realizadas / No total de capacitaciones programadas</t>
  </si>
  <si>
    <t>Rojo:&lt;80%
Amarillo: 81%- 90%
Verde: 91%-100%</t>
  </si>
  <si>
    <t>Actas</t>
  </si>
  <si>
    <t>Conformacion o creacion de grupos de Seguridad del paciente en los diferentes centros de la ESE año 2016</t>
  </si>
  <si>
    <t>100% de grupos creados</t>
  </si>
  <si>
    <t>% de grupos conformados</t>
  </si>
  <si>
    <t>No total de grupos conformados / No total de grupos planeados a conformar</t>
  </si>
  <si>
    <t>Personal asistencial de todos los centros de salud de la ESE</t>
  </si>
  <si>
    <t xml:space="preserve"> Rondas de Seguridad del paciente para Seguimiento a la implementacion del programa </t>
  </si>
  <si>
    <t>100% de rondas de seguridad del paciente programadas</t>
  </si>
  <si>
    <t>% de rondas de seguridad del paciente realizadas</t>
  </si>
  <si>
    <t>No total de rondas realizadas / No total de rondas programadas</t>
  </si>
  <si>
    <t>Generacion de Informes de Rondas de Seguridad</t>
  </si>
  <si>
    <t>100% de informes de  Seguridad del paciente</t>
  </si>
  <si>
    <t>% de informe de  Actividades de las rondas de seguridad</t>
  </si>
  <si>
    <t>No de Informes  ejecutadas / No de Rondas  ejecutadas</t>
  </si>
  <si>
    <t>Proporción de vigilancia de Eventos adversos : 100 %</t>
  </si>
  <si>
    <t>Seguimiento a los eventos e incidentes adversos</t>
  </si>
  <si>
    <t>Seguimiento a reporte de incidentes y eventos adversos.</t>
  </si>
  <si>
    <t>100% de eventos adversos reportados</t>
  </si>
  <si>
    <t>% de eventos o incidentes adversos reportados</t>
  </si>
  <si>
    <t>No. Total de eventos adversos ocurridos/ No. De eventos adversos reportados</t>
  </si>
  <si>
    <t>Analisis de Incidentes y /o eventos Reportados</t>
  </si>
  <si>
    <t>100% deEventos Analizados</t>
  </si>
  <si>
    <t>Analisis de Eventos Adversos</t>
  </si>
  <si>
    <t>Total de eventos adversosAnalizados /Total de eventos adversos reportados</t>
  </si>
  <si>
    <t>Jefes de urgencias, personal asistencial</t>
  </si>
  <si>
    <t>Realizar informe mensual  de resultados y planes de mejora en relacion a los eventos reportados</t>
  </si>
  <si>
    <t>No de informes realizados/ total de informes a realizar</t>
  </si>
  <si>
    <t>Socializar el informe de resultados y planes de mejora</t>
  </si>
  <si>
    <t>Informes, Actas</t>
  </si>
  <si>
    <t xml:space="preserve">Revision y validacion de Indicadores reportados </t>
  </si>
  <si>
    <t>Revisar 100 % los indicadores de circular Unica reportados</t>
  </si>
  <si>
    <t>Oportunidad de validacion de inidcadores circular unica</t>
  </si>
  <si>
    <t>No de Dias transcurridos asignados para la validacion de los  indicadores</t>
  </si>
  <si>
    <t>Rojo:3 =33%
Amarillo:2 =50%
Verde:1  =100%</t>
  </si>
  <si>
    <t>ESTADISTICAS</t>
  </si>
  <si>
    <t>TALERO DE INDICADORES</t>
  </si>
  <si>
    <t>FORMATO DE REPORTE</t>
  </si>
  <si>
    <t xml:space="preserve">Envio de Indicadores a EPS </t>
  </si>
  <si>
    <t>Reporte de 100% indicadores 5 primeros dias</t>
  </si>
  <si>
    <t>Reporte Oportuno de Indicadores Circular Unica</t>
  </si>
  <si>
    <t xml:space="preserve">No de Dias transcurridos para la entrega de los indicadores </t>
  </si>
  <si>
    <t>Rojo:&gt; de 5 =0%
Verde: 5 =100%</t>
  </si>
  <si>
    <t>Envio de Indicadores a SIHO Resolucion 256</t>
  </si>
  <si>
    <t>Reporte de 100% indicadores con cortes establecidos</t>
  </si>
  <si>
    <t>Reporte Oportuno de Indicadores Indicadores de Calidad</t>
  </si>
  <si>
    <t>Rojo: 0%= &gt; 1 de 30 de fecha limite semestral
Amarillo:
Verde: 100% = 1 dia 30 de fecha limite semestral</t>
  </si>
  <si>
    <t>Envio de Indicadores a Supersalud Decreto  2193</t>
  </si>
  <si>
    <t>No de Dias transcurridos para el envio de los indicadores</t>
  </si>
  <si>
    <t>Rojo: 1 &gt; de 25 Feb de fecha limite 
Verde: 1 dia 24 de fecha limite</t>
  </si>
  <si>
    <t>Solicitud de Cumplimiento en la generacion de la informacion, Sistematizacion de la Informacion</t>
  </si>
  <si>
    <t>Solicitud de Informes del area</t>
  </si>
  <si>
    <t xml:space="preserve">  % De informes Reportados </t>
  </si>
  <si>
    <t># De informes Reportados/ Total de Informes a Reportar</t>
  </si>
  <si>
    <t>Informes, reportes</t>
  </si>
  <si>
    <t>Revision de Cumplimiento en Fechas de visitas Programadas en cronograma, Solicitar y revisar actas de Visitas realizadas</t>
  </si>
  <si>
    <t>Verificacion  de cumplimiento en cronogramas de las diferentes areas de la unidad</t>
  </si>
  <si>
    <t>Cumplimiento de Cronograma de Visitas</t>
  </si>
  <si>
    <t># de Visitas Realizadas/ Total de visitas Programadas</t>
  </si>
  <si>
    <t>Cronograma, Actas, Informes</t>
  </si>
  <si>
    <t>Poa</t>
  </si>
  <si>
    <t>Revisar los Planes de Mejoramiento Proyectados, Actas de Reunion,  Actas de Seguimiento a planes de mejoramiento,solicitar Informes de Seguimiento</t>
  </si>
  <si>
    <t>Planes de mejoramiento  revisados</t>
  </si>
  <si>
    <t>% de Planes de Mejoramienro  Revisados</t>
  </si>
  <si>
    <t># de Planes de Mejoramiento a Revisar/ # de Planes de Mejoramiento Programados para revisar</t>
  </si>
  <si>
    <t>Actas, Informes de seguiimiento</t>
  </si>
  <si>
    <t>Formato  Seguimiento  Planes de mejoramiento</t>
  </si>
  <si>
    <t xml:space="preserve">En toda actuación que requiera la intervención de la Unidad de auditoría y calidad, se identifique de manera expresa quien realiza la actividad y quien la aprueba. </t>
  </si>
  <si>
    <t>Informes con  firmas de proyeccion y revision de informes</t>
  </si>
  <si>
    <t xml:space="preserve">% de Informes con Proyeccion y Revision </t>
  </si>
  <si>
    <t># de Informes generados con firma de proyeccion y revisiosn/ # de Informes generados</t>
  </si>
  <si>
    <t>Sensibilizaciones sobre temas de corrupción y ética de los Auditores</t>
  </si>
  <si>
    <t xml:space="preserve">Actas de Socializacion </t>
  </si>
  <si>
    <t># de socializaciones realizadas/ # de socializaciones a realizar</t>
  </si>
  <si>
    <t>Actas de Socializacion</t>
  </si>
  <si>
    <t>Elaborar mapa Riesgos de corrupción del proceso de calidad y auditoria</t>
  </si>
  <si>
    <t>Realizar seguimiento al mapa de riesgos de corrupción  de calidad y auditoria</t>
  </si>
  <si>
    <t>Informes de líder del proceso</t>
  </si>
  <si>
    <t>% de seguimiento realizados al mapa de Riesgo</t>
  </si>
  <si>
    <t># de Seguimientos realizados /# de seguimientos a realizar</t>
  </si>
  <si>
    <t>Informe de Seguimiento trimestral</t>
  </si>
  <si>
    <t>Resultado final</t>
  </si>
  <si>
    <t>Realizar visita a cada uno de los centros de atención materno infantil interactuar con el cliente interno, realizar mesa de trabajo para socializar información de avances, dificultades, hallazgos, cambios o nuevas directrices institucionales</t>
  </si>
  <si>
    <t>Dos mesas de trabajo por centro de salud en el año</t>
  </si>
  <si>
    <t>% de mesas de Trabajo con centros de salud</t>
  </si>
  <si>
    <t># de mesas de trabajo a realizadas/ # de mesas de trabajo a realizar</t>
  </si>
  <si>
    <t>Realización de actividades de promoción y divulgación en el impacto de planes de mejoramiento continuo ejecutados para obtener una mayor calidad en la prestación del servicio/seguridad del paciente</t>
  </si>
  <si>
    <t>Dos actividades de promoción y divulgación al año</t>
  </si>
  <si>
    <t>% de actividdaes Promovidas o divulgadas</t>
  </si>
  <si>
    <t># de actividades de promocion  y divulgacion realizadas/ # de Actividades de promocion y divulgacion a realizar</t>
  </si>
  <si>
    <t>Implementar criterio de atención diferencial a los usuarios con necesidades específicas</t>
  </si>
  <si>
    <t>Señalización iconográfica, lenguaje de señas, Braille</t>
  </si>
  <si>
    <t>Señalizaciones de atencion diferencial</t>
  </si>
  <si>
    <t xml:space="preserve"># de Señalizaciones Gestionadas de Atencion diferencial / # de Señalizaciones de atencion diferencial  a Gestionar </t>
  </si>
  <si>
    <t>Diseño e implementación de nueva encuesta de satisfacción que cumpla con la normatividad vigente</t>
  </si>
  <si>
    <t>Nueva encuesta formatos Resolución de adopción. S</t>
  </si>
  <si>
    <t>Aporbacion de Encuesta de satisfaccion</t>
  </si>
  <si>
    <t># de formatos aprobados de encuesta de satisfaccion</t>
  </si>
  <si>
    <t>Control interno</t>
  </si>
  <si>
    <t>PROCESOS INTERNOS</t>
  </si>
  <si>
    <t>Contribuir al mejoramiento continuo de la institucion a traves de acciones que fortalezcan la capacidad administrativa, el desempeño institucional y facilitar la gestion de los recursos de la entidad.</t>
  </si>
  <si>
    <t>Cumplir con el 90% de las acciones proyectas en los sistemas de gestion del hospital.</t>
  </si>
  <si>
    <t xml:space="preserve">Velar que el Sistema de Control Interno disponga de sus propios mecanismos de verificación y evaluación, que faciliten en tiempo real, realizar seguimiento a la gestión de la organización por parte de los diferentes niveles de autoridad, permitiendo acciones oportunas de prevención, corrección y de mejoramiento.
</t>
  </si>
  <si>
    <t xml:space="preserve">Cumplir con el 90% de las acciones de seguimiento de gestion proyectadas </t>
  </si>
  <si>
    <t>Implementar instrumentos y herramientas de gestion y control de la entidad.</t>
  </si>
  <si>
    <t>Programa de fortalecimiento continuo de la gestion institucional</t>
  </si>
  <si>
    <t>Evaluacion y Seguimiento</t>
  </si>
  <si>
    <t>Evaluar que las actividades de los planes de accion se cumplan según las metas trazadas en el mismo</t>
  </si>
  <si>
    <t>Evaluación del 100% a los planes de accion</t>
  </si>
  <si>
    <t>Evaluación de actividades del plan de accion</t>
  </si>
  <si>
    <t>Informe de evaluación del POA</t>
  </si>
  <si>
    <t>Rojo: 0
Verde:1</t>
  </si>
  <si>
    <t>Semestral</t>
  </si>
  <si>
    <t>CONTROL INTERNO</t>
  </si>
  <si>
    <t>Todos los Procesos</t>
  </si>
  <si>
    <t>Plan operativo anual</t>
  </si>
  <si>
    <t>Informe de evaluación a planes de accion</t>
  </si>
  <si>
    <t>Elaborar mapa de riesgos de gestión del proceso de control interno</t>
  </si>
  <si>
    <t>Seguimiento al Plan  Anticuorrupcion y de Atencion al Ciudadano</t>
  </si>
  <si>
    <t>Seguimiento del 100% de los componentes del PAAC</t>
  </si>
  <si>
    <t>Seguimiento actividades del plan</t>
  </si>
  <si>
    <t xml:space="preserve">Informacion a que hace referencia en el PAAC </t>
  </si>
  <si>
    <t>Informe cuatrimestral de seguimiento al PAAC</t>
  </si>
  <si>
    <t>Seguimiento  mapas de riesgo de gestión y de corrupcón</t>
  </si>
  <si>
    <t>Seguimiento del 100% de los controles diseñados.</t>
  </si>
  <si>
    <t>Seguimiento a la Efectividad de los controles</t>
  </si>
  <si>
    <t>Informe de seguimiento a los mapas de riesgos</t>
  </si>
  <si>
    <t>Mapas de riesgos</t>
  </si>
  <si>
    <t>Informe cuatrimestral de seguimiento a loa mapas de riesgos por procesos</t>
  </si>
  <si>
    <t>Elaboracion del programa ANUAL de auditoria</t>
  </si>
  <si>
    <t>programación del universo de las auditorias basadas en riesgos</t>
  </si>
  <si>
    <t>Programa Anual de Auditoria enviado a comité para su aprobacion</t>
  </si>
  <si>
    <t>Programa Anual de Auditoria</t>
  </si>
  <si>
    <t>Unidad de Calidad</t>
  </si>
  <si>
    <t xml:space="preserve">Informes anteriores de auditoria </t>
  </si>
  <si>
    <t xml:space="preserve">
Programa anual de auditoria proyectado</t>
  </si>
  <si>
    <t>Diligeciamiento de la encuesta de evaluación del sistem de control interno MECI-CALIDAD</t>
  </si>
  <si>
    <t>Diligenciamiento del 100% de la encuesta</t>
  </si>
  <si>
    <t>Cuestionario diligenciado</t>
  </si>
  <si>
    <t>Resultados de la encuensta evaluada por el DAFP</t>
  </si>
  <si>
    <t>Información por cada componente del MECI evaluado</t>
  </si>
  <si>
    <t>Certificado de envio</t>
  </si>
  <si>
    <t>Evaluación de control interno contable (cualitativo y cuantitativo)</t>
  </si>
  <si>
    <t>Nivel de madurez del control interno contable</t>
  </si>
  <si>
    <t>Resultados de la encuensta evaluada por la Contaduria General de la Nacion</t>
  </si>
  <si>
    <t>Unidad Financiera</t>
  </si>
  <si>
    <t>Procesos y procedimientos contables</t>
  </si>
  <si>
    <t>Cuestionario evaluado por la Contaduría General de la Nación</t>
  </si>
  <si>
    <t>Ejecutar el cronogrma del programa anual de auditoria.</t>
  </si>
  <si>
    <t>Cuplimiento del Cronograma del Programa Anual de Auditoria</t>
  </si>
  <si>
    <t>Auditorias practicadas por procesos</t>
  </si>
  <si>
    <t>No de auditorias realizadas  / No de auditorias programadas*100</t>
  </si>
  <si>
    <t>Rojo:&lt;60
Amarillo:61-99
Verde:100%</t>
  </si>
  <si>
    <t>Informes finales</t>
  </si>
  <si>
    <t xml:space="preserve">Seguimiento al cumplimiento de planes de mejoras por procesos </t>
  </si>
  <si>
    <t>Seguimiento al 100% de las actividades del plan</t>
  </si>
  <si>
    <t>Evidencias documentales por cada actividad</t>
  </si>
  <si>
    <t>Seguimiento al desarrollo de los planes de mejoramientos fruto de las auditorias practicadas por los diferentes entes de control externo</t>
  </si>
  <si>
    <t>Elaboración y publicación en la pagina web informe cuatrimestral del estado del control interno de la entidad</t>
  </si>
  <si>
    <t>Tres informes ejecutivos, breve resumen del sistema de control interno por cada componente del MECI presentados a Gerencia y publicados</t>
  </si>
  <si>
    <t>Informe cuatrimestral</t>
  </si>
  <si>
    <t>No. De informes publicados / No. Total de informes elaborados</t>
  </si>
  <si>
    <t>Informacion a que hace referencia en los mapas de riesgos de la entidad</t>
  </si>
  <si>
    <t>Formato de seguimiento</t>
  </si>
  <si>
    <t>Elaboracion de informe sobre la gestion de la oficina SIAU</t>
  </si>
  <si>
    <t>Evaluacion de la gestion PQRSD-F</t>
  </si>
  <si>
    <t>Informe de seguimiento semestral</t>
  </si>
  <si>
    <t>No. De informes elaborados y publicados / No. Total de informes obligatorios al año</t>
  </si>
  <si>
    <t>Unidad SIAU</t>
  </si>
  <si>
    <t>Encuesta de satisfaccion, PQRSD-F</t>
  </si>
  <si>
    <t>Elaboracion de informe seguimiento a ejecucion presupuestal</t>
  </si>
  <si>
    <t>Seguimiento ejecucion presupuestal</t>
  </si>
  <si>
    <t>Informe de seguimiento anual</t>
  </si>
  <si>
    <t>Ejecuciones presupuestales</t>
  </si>
  <si>
    <t>Verificación del envio oportuno de los informes obligatorios en los terminos estipulados por ley.</t>
  </si>
  <si>
    <t>Envio exitoso de todos los informes enviados</t>
  </si>
  <si>
    <t>Oportunidad en el envio de los reportes</t>
  </si>
  <si>
    <t>No de reportes enviados oportunamente / No total de reportes obligados a enviar</t>
  </si>
  <si>
    <t>Rojo:0-60
Amarillo:61-99
Verde:100</t>
  </si>
  <si>
    <t>bimensual</t>
  </si>
  <si>
    <t>Planes de Mejoramiento suscritos por los responsables de los procesos</t>
  </si>
  <si>
    <t>Informe de seguimiento a planes de mejoramiento</t>
  </si>
  <si>
    <t>Ejecutar acciones de mapas de riesgos procesos de control interno</t>
  </si>
  <si>
    <t>acciones ejecutadas</t>
  </si>
  <si>
    <t>Control eficiente mapas de riesgos</t>
  </si>
  <si>
    <t>No de acciones realizadas / No de acciones programadas</t>
  </si>
  <si>
    <t>Cumplir con las acciones proyectadas en el mapa de riesgo de gestión para evitar la materialización de los riesgos asociados al proceso de consulta externa general</t>
  </si>
  <si>
    <t>cutrimestral</t>
  </si>
  <si>
    <t>jefe unidad de servicios asistenciales</t>
  </si>
  <si>
    <t>informe para determinar la necesidad real de medicos con base a la capacidad fisica y a nuestra capacidad instalada.</t>
  </si>
  <si>
    <t>urgencias</t>
  </si>
  <si>
    <t>Cumplir con las acciones proyectadas en el mapa de riesgo de gestión para evitar la materialización de los riesgos asociados al proceso de urgencias</t>
  </si>
  <si>
    <t>Coordiador ugencias</t>
  </si>
  <si>
    <t xml:space="preserve">informe de auditoria sobre el cum'plimiento de los requisitos de la seguridad del paciente personal asistencial 
</t>
  </si>
  <si>
    <t>Cumplir con las acciones proyectadas en el mapa de riesgo de gestión para evitar la materialización de los riesgos asociados al proceso financiero</t>
  </si>
  <si>
    <t>Jefe unidad financiera</t>
  </si>
  <si>
    <t xml:space="preserve">Actas de socialización del procedimiento gestion financiera implementado
informes en comités, junta directiva para el analisis y toma de decisiones presentados
informes a entes de control presentados
Actas de socialización de los procedimientos gestion contable y gestion de tesorería implementados
informe de monitoreo el cronograma (calendario) tributario y programacion de pagos 
Actas de socialización de los procesos y procedimiento para la generacion de CDP y RP implementados
Actas de socialización del proceso y procedimiento del pago de las cuentas por pagar desde su radicacion hasta el giro y/o transferencia implementado
Actas de socialización del procedimiento para realizar depuracion de cartera en los tiempos estipulados implementado
Actas de socialización de los procedimientos para identificar los acreedores de los pasivos implementado
informe enviado al proveedor de software sonbre la problemática que afecta con el fin de parametrizar el sistema operativo
</t>
  </si>
  <si>
    <t>almacén</t>
  </si>
  <si>
    <t>Cumplir con las acciones proyectadas en el mapa de riesgo de gestión para evitar la materialización de los riesgos asociados al proceso de gestión de almacén</t>
  </si>
  <si>
    <t>Almacenista</t>
  </si>
  <si>
    <t xml:space="preserve">Procedimiento de entradas y salidas de bienes de los centros de salud documentado
Actas de socialización de las Políticas sobre ingreso y salida de bienes del Hospital
Informe de ajustes realizados al módulo inventario almacén.
Verificar funciones del almacenista dentro del manual de funciones del Hospital
</t>
  </si>
  <si>
    <t>facturación</t>
  </si>
  <si>
    <t>Cumplir con las acciones proyectadas en el mapa de riesgo de gestión para evitar la materialización de los riesgos asociados al proceso de facturación</t>
  </si>
  <si>
    <t>jefe unidad de facturación</t>
  </si>
  <si>
    <t>Informe de seguimiento diario a todos los coordinadores de facturación. Seguimiento a la facturación, Gestión telefónico y vía email, asesoría personal y los controles ejercidos.</t>
  </si>
  <si>
    <t>Cumplir con las acciones proyectadas en el mapa de riesgo de gestión para evitar la materialización de los riesgos asociados al proceso de gestión documental</t>
  </si>
  <si>
    <t>coordinador archivo central</t>
  </si>
  <si>
    <t xml:space="preserve">Informe de mantenimiento preventivo a las instalaciones eléctricas, escaleras 
mantener los niveles de seguridad del software del hospital alto 
actas de socialización de los formatos de registro de entrada y salida de documentos implementados
actas de socialización del procedimiento de entrega y recibo de documentos
actas de socialización del libro custodio de la documentación implementado
actas de socialización del procedimiento de control de la trazabilidad de la documentación implementado
actas de sensibilización sobre el uso adecuado de las escaleras, en cuanto a las normas de seguridad.
</t>
  </si>
  <si>
    <t>Cumplir con las acciones proyectadas en el mapa de riesgo de gestión para evitar la materialización de los riesgos asociados al proceso de recursos humanos</t>
  </si>
  <si>
    <t>Jefe de recursos Humanos</t>
  </si>
  <si>
    <t xml:space="preserve">Informe mensual de capacitaciones realizadas vs la ejecución del rubro de capacitaciones del presupuesto.
listado mensual de los contratistas que incumplen con el procedimiento.
</t>
  </si>
  <si>
    <t>Cumplir con las acciones proyectadas en el mapa de riesgo de gestión para evitar la materialización de los riesgos asociados al proceso SIAU</t>
  </si>
  <si>
    <t>Jefe unidad SIAU</t>
  </si>
  <si>
    <t xml:space="preserve">Informe gestión utilización sistema admiarchi para radicación de PQRSD
Digitalización PQRSD
</t>
  </si>
  <si>
    <t>Apoyo logístico</t>
  </si>
  <si>
    <t>ampliación de los canales de comunicación para asignación de citas</t>
  </si>
  <si>
    <t>aumento de recepción de llamadas</t>
  </si>
  <si>
    <t>Coordiancion de call center</t>
  </si>
  <si>
    <t>reporte de asignación de citas</t>
  </si>
  <si>
    <t>&lt;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</si>
</sst>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quot;$&quot;\ * #,##0.00_);_(&quot;$&quot;\ * \(#,##0.00\);_(&quot;$&quot;\ * &quot;-&quot;??_);_(@_)"/>
    <numFmt numFmtId="165" formatCode="_-* #,##0.00\ _€_-;\-* #,##0.00\ _€_-;_-* &quot;-&quot;??\ _€_-;_-@_-"/>
    <numFmt numFmtId="166" formatCode="0.0%"/>
    <numFmt numFmtId="167" formatCode="0.000"/>
    <numFmt numFmtId="168" formatCode="0.0"/>
  </numFmts>
  <fonts count="35"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b/>
      <sz val="48"/>
      <color theme="1"/>
      <name val="Calibri"/>
      <family val="2"/>
      <scheme val="minor"/>
    </font>
    <font>
      <sz val="11"/>
      <name val="Calibri"/>
      <family val="2"/>
      <scheme val="minor"/>
    </font>
    <font>
      <sz val="12"/>
      <color theme="1"/>
      <name val="Calibri"/>
      <family val="2"/>
      <scheme val="minor"/>
    </font>
    <font>
      <sz val="12"/>
      <name val="Calibri"/>
      <family val="2"/>
      <scheme val="minor"/>
    </font>
    <font>
      <sz val="11"/>
      <color rgb="FF000000"/>
      <name val="Calibri"/>
      <family val="2"/>
      <scheme val="minor"/>
    </font>
    <font>
      <sz val="10"/>
      <name val="Calibri"/>
      <family val="2"/>
      <scheme val="minor"/>
    </font>
    <font>
      <b/>
      <sz val="10"/>
      <color theme="1"/>
      <name val="Calibri"/>
      <family val="2"/>
      <scheme val="minor"/>
    </font>
    <font>
      <b/>
      <sz val="11"/>
      <color rgb="FF000000"/>
      <name val="Calibri"/>
      <family val="2"/>
      <scheme val="minor"/>
    </font>
    <font>
      <b/>
      <sz val="11"/>
      <name val="Calibri"/>
      <family val="2"/>
      <scheme val="minor"/>
    </font>
    <font>
      <i/>
      <sz val="11"/>
      <color rgb="FF000000"/>
      <name val="Calibri"/>
      <family val="2"/>
      <scheme val="minor"/>
    </font>
    <font>
      <sz val="14"/>
      <color theme="1"/>
      <name val="Calibri"/>
      <family val="2"/>
      <scheme val="minor"/>
    </font>
    <font>
      <sz val="11"/>
      <color theme="1"/>
      <name val="Arial"/>
      <family val="2"/>
    </font>
    <font>
      <b/>
      <sz val="12"/>
      <color theme="1"/>
      <name val="Calibri"/>
      <family val="2"/>
      <scheme val="minor"/>
    </font>
    <font>
      <sz val="12"/>
      <color theme="1"/>
      <name val="Calibri"/>
      <family val="2"/>
    </font>
    <font>
      <sz val="12"/>
      <color rgb="FF000000"/>
      <name val="Calibri"/>
      <family val="2"/>
      <scheme val="minor"/>
    </font>
    <font>
      <sz val="12"/>
      <color indexed="10"/>
      <name val="Calibri"/>
      <family val="2"/>
    </font>
    <font>
      <sz val="12"/>
      <name val="Calibri"/>
      <family val="2"/>
    </font>
    <font>
      <sz val="12"/>
      <color rgb="FF000000"/>
      <name val="Calibri"/>
      <family val="2"/>
    </font>
    <font>
      <sz val="12"/>
      <name val="Arial"/>
      <family val="2"/>
    </font>
    <font>
      <b/>
      <sz val="9"/>
      <color indexed="81"/>
      <name val="Tahoma"/>
      <family val="2"/>
    </font>
    <font>
      <sz val="9"/>
      <color indexed="81"/>
      <name val="Tahoma"/>
      <family val="2"/>
    </font>
    <font>
      <sz val="18"/>
      <color indexed="81"/>
      <name val="Arial"/>
      <family val="2"/>
    </font>
    <font>
      <sz val="12"/>
      <color indexed="81"/>
      <name val="Tahoma"/>
      <family val="2"/>
    </font>
    <font>
      <b/>
      <sz val="11"/>
      <color indexed="8"/>
      <name val="Calibri"/>
      <family val="2"/>
    </font>
    <font>
      <sz val="14"/>
      <color indexed="81"/>
      <name val="Tahoma"/>
      <family val="2"/>
    </font>
    <font>
      <b/>
      <sz val="12"/>
      <color indexed="81"/>
      <name val="Tahoma"/>
      <family val="2"/>
    </font>
    <font>
      <b/>
      <sz val="14"/>
      <color indexed="81"/>
      <name val="Arial"/>
      <family val="2"/>
    </font>
    <font>
      <sz val="14"/>
      <color indexed="81"/>
      <name val="Arial"/>
      <family val="2"/>
    </font>
    <font>
      <b/>
      <sz val="9"/>
      <color indexed="81"/>
      <name val="Arial"/>
      <family val="2"/>
    </font>
    <font>
      <b/>
      <sz val="14"/>
      <color indexed="81"/>
      <name val="Tahoma"/>
      <family val="2"/>
    </font>
  </fonts>
  <fills count="21">
    <fill>
      <patternFill patternType="none"/>
    </fill>
    <fill>
      <patternFill patternType="gray125"/>
    </fill>
    <fill>
      <patternFill patternType="solid">
        <fgColor theme="0"/>
        <bgColor indexed="64"/>
      </patternFill>
    </fill>
    <fill>
      <patternFill patternType="solid">
        <fgColor theme="3" tint="-0.499984740745262"/>
        <bgColor indexed="64"/>
      </patternFill>
    </fill>
    <fill>
      <patternFill patternType="solid">
        <fgColor theme="4" tint="-0.249977111117893"/>
        <bgColor indexed="64"/>
      </patternFill>
    </fill>
    <fill>
      <patternFill patternType="solid">
        <fgColor rgb="FF00B050"/>
        <bgColor indexed="64"/>
      </patternFill>
    </fill>
    <fill>
      <patternFill patternType="solid">
        <fgColor theme="3" tint="0.59999389629810485"/>
        <bgColor indexed="64"/>
      </patternFill>
    </fill>
    <fill>
      <patternFill patternType="solid">
        <fgColor theme="1"/>
        <bgColor indexed="64"/>
      </patternFill>
    </fill>
    <fill>
      <patternFill patternType="solid">
        <fgColor theme="2" tint="-0.249977111117893"/>
        <bgColor indexed="64"/>
      </patternFill>
    </fill>
    <fill>
      <patternFill patternType="solid">
        <fgColor rgb="FFFF0000"/>
        <bgColor indexed="64"/>
      </patternFill>
    </fill>
    <fill>
      <patternFill patternType="solid">
        <fgColor theme="0" tint="-0.249977111117893"/>
        <bgColor indexed="64"/>
      </patternFill>
    </fill>
    <fill>
      <patternFill patternType="solid">
        <fgColor rgb="FF7030A0"/>
        <bgColor indexed="64"/>
      </patternFill>
    </fill>
    <fill>
      <patternFill patternType="solid">
        <fgColor rgb="FF92D050"/>
        <bgColor indexed="64"/>
      </patternFill>
    </fill>
    <fill>
      <patternFill patternType="solid">
        <fgColor rgb="FF00B0F0"/>
        <bgColor indexed="64"/>
      </patternFill>
    </fill>
    <fill>
      <patternFill patternType="solid">
        <fgColor theme="8" tint="-0.249977111117893"/>
        <bgColor indexed="64"/>
      </patternFill>
    </fill>
    <fill>
      <patternFill patternType="solid">
        <fgColor rgb="FFFFFF00"/>
        <bgColor indexed="64"/>
      </patternFill>
    </fill>
    <fill>
      <patternFill patternType="solid">
        <fgColor theme="4" tint="0.59999389629810485"/>
        <bgColor indexed="64"/>
      </patternFill>
    </fill>
    <fill>
      <patternFill patternType="solid">
        <fgColor theme="8" tint="0.79998168889431442"/>
        <bgColor indexed="64"/>
      </patternFill>
    </fill>
    <fill>
      <patternFill patternType="solid">
        <fgColor rgb="FFFFFFFF"/>
        <bgColor indexed="64"/>
      </patternFill>
    </fill>
    <fill>
      <patternFill patternType="solid">
        <fgColor rgb="FFCCFFFF"/>
        <bgColor indexed="64"/>
      </patternFill>
    </fill>
    <fill>
      <patternFill patternType="solid">
        <fgColor rgb="FFFFC000"/>
        <bgColor indexed="64"/>
      </patternFill>
    </fill>
  </fills>
  <borders count="25">
    <border>
      <left/>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right style="thin">
        <color indexed="64"/>
      </right>
      <top style="medium">
        <color indexed="64"/>
      </top>
      <bottom style="medium">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s>
  <cellStyleXfs count="3">
    <xf numFmtId="0" fontId="0" fillId="0" borderId="0"/>
    <xf numFmtId="9" fontId="1" fillId="0" borderId="0" applyFont="0" applyFill="0" applyBorder="0" applyAlignment="0" applyProtection="0"/>
    <xf numFmtId="164" fontId="1" fillId="0" borderId="0" applyFont="0" applyFill="0" applyBorder="0" applyAlignment="0" applyProtection="0"/>
  </cellStyleXfs>
  <cellXfs count="360">
    <xf numFmtId="0" fontId="0" fillId="0" borderId="0" xfId="0"/>
    <xf numFmtId="0" fontId="0" fillId="2" borderId="0" xfId="0" applyFont="1" applyFill="1" applyAlignment="1">
      <alignment vertical="center" wrapText="1"/>
    </xf>
    <xf numFmtId="0" fontId="2" fillId="3" borderId="3" xfId="0" applyFont="1" applyFill="1" applyBorder="1" applyAlignment="1">
      <alignment vertical="center" wrapText="1"/>
    </xf>
    <xf numFmtId="165" fontId="2" fillId="3" borderId="3" xfId="2" applyNumberFormat="1" applyFont="1" applyFill="1" applyBorder="1" applyAlignment="1">
      <alignment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0" fillId="2" borderId="0" xfId="0" applyFont="1" applyFill="1" applyAlignment="1">
      <alignment horizontal="center" vertical="center" wrapText="1"/>
    </xf>
    <xf numFmtId="0" fontId="0" fillId="0" borderId="0" xfId="0" applyFont="1" applyFill="1" applyAlignment="1">
      <alignment wrapText="1"/>
    </xf>
    <xf numFmtId="0" fontId="6" fillId="0" borderId="4" xfId="0" applyFont="1" applyFill="1" applyBorder="1" applyAlignment="1">
      <alignment vertical="center" wrapText="1"/>
    </xf>
    <xf numFmtId="0" fontId="0" fillId="0" borderId="5" xfId="0" applyFont="1" applyFill="1" applyBorder="1" applyAlignment="1">
      <alignment vertical="center" wrapText="1"/>
    </xf>
    <xf numFmtId="0" fontId="0" fillId="0" borderId="6" xfId="0" applyFont="1" applyFill="1" applyBorder="1" applyAlignment="1">
      <alignment vertical="center" wrapText="1"/>
    </xf>
    <xf numFmtId="0" fontId="0" fillId="0" borderId="4" xfId="0" applyFont="1" applyFill="1" applyBorder="1" applyAlignment="1">
      <alignment vertical="center" wrapText="1"/>
    </xf>
    <xf numFmtId="0" fontId="0" fillId="0" borderId="7" xfId="0" applyFont="1" applyFill="1" applyBorder="1" applyAlignment="1">
      <alignment vertical="center" wrapText="1"/>
    </xf>
    <xf numFmtId="0" fontId="0" fillId="0" borderId="4" xfId="0" applyFont="1" applyFill="1" applyBorder="1" applyAlignment="1">
      <alignment horizontal="center" vertical="center" wrapText="1"/>
    </xf>
    <xf numFmtId="9" fontId="0" fillId="7" borderId="4" xfId="0" applyNumberFormat="1" applyFont="1" applyFill="1" applyBorder="1" applyAlignment="1">
      <alignment vertical="center" wrapText="1"/>
    </xf>
    <xf numFmtId="9" fontId="0" fillId="0" borderId="4" xfId="0" applyNumberFormat="1" applyFont="1" applyFill="1" applyBorder="1" applyAlignment="1">
      <alignment vertical="center" wrapText="1"/>
    </xf>
    <xf numFmtId="9" fontId="0" fillId="8" borderId="4" xfId="1" applyFont="1" applyFill="1" applyBorder="1" applyAlignment="1">
      <alignment vertical="center" wrapText="1"/>
    </xf>
    <xf numFmtId="1" fontId="0" fillId="8" borderId="4" xfId="1" applyNumberFormat="1" applyFont="1" applyFill="1" applyBorder="1" applyAlignment="1">
      <alignment horizontal="right" vertical="center" wrapText="1"/>
    </xf>
    <xf numFmtId="0" fontId="0" fillId="0" borderId="0" xfId="0" applyFont="1" applyAlignment="1">
      <alignment wrapText="1"/>
    </xf>
    <xf numFmtId="0" fontId="6" fillId="0" borderId="3" xfId="0" applyFont="1" applyFill="1" applyBorder="1" applyAlignment="1">
      <alignment vertical="center" wrapText="1"/>
    </xf>
    <xf numFmtId="0" fontId="0" fillId="0" borderId="4" xfId="0" applyFont="1" applyFill="1" applyBorder="1" applyAlignment="1">
      <alignment wrapText="1"/>
    </xf>
    <xf numFmtId="0" fontId="0" fillId="0" borderId="8" xfId="0" applyFont="1" applyFill="1" applyBorder="1" applyAlignment="1">
      <alignment horizontal="center" vertical="center" wrapText="1"/>
    </xf>
    <xf numFmtId="0" fontId="0" fillId="0" borderId="4" xfId="0" applyFont="1" applyBorder="1" applyAlignment="1">
      <alignment wrapText="1"/>
    </xf>
    <xf numFmtId="9" fontId="6" fillId="9" borderId="4" xfId="0" applyNumberFormat="1" applyFont="1" applyFill="1" applyBorder="1" applyAlignment="1">
      <alignment vertical="center" wrapText="1"/>
    </xf>
    <xf numFmtId="9" fontId="6" fillId="7" borderId="4" xfId="0" applyNumberFormat="1" applyFont="1" applyFill="1" applyBorder="1" applyAlignment="1">
      <alignment vertical="center" wrapText="1"/>
    </xf>
    <xf numFmtId="0" fontId="0" fillId="7" borderId="0" xfId="0" applyFont="1" applyFill="1"/>
    <xf numFmtId="1" fontId="6" fillId="8" borderId="4" xfId="0" applyNumberFormat="1" applyFont="1" applyFill="1" applyBorder="1" applyAlignment="1">
      <alignment horizontal="right" vertical="center" wrapText="1"/>
    </xf>
    <xf numFmtId="0" fontId="0" fillId="0" borderId="5" xfId="0" applyFont="1" applyBorder="1" applyAlignment="1">
      <alignment wrapText="1"/>
    </xf>
    <xf numFmtId="0" fontId="0" fillId="0" borderId="0" xfId="0" applyFont="1"/>
    <xf numFmtId="0" fontId="0" fillId="0" borderId="0" xfId="0" applyFont="1" applyFill="1" applyBorder="1"/>
    <xf numFmtId="9" fontId="7" fillId="0" borderId="4" xfId="0" applyNumberFormat="1" applyFont="1" applyFill="1" applyBorder="1" applyAlignment="1">
      <alignment vertical="center" wrapText="1"/>
    </xf>
    <xf numFmtId="1" fontId="0" fillId="8" borderId="4" xfId="0" applyNumberFormat="1" applyFont="1" applyFill="1" applyBorder="1" applyAlignment="1">
      <alignment horizontal="right" vertical="center" wrapText="1"/>
    </xf>
    <xf numFmtId="0" fontId="0" fillId="7" borderId="4" xfId="0" applyFont="1" applyFill="1" applyBorder="1" applyAlignment="1">
      <alignment vertical="center" wrapText="1"/>
    </xf>
    <xf numFmtId="0" fontId="0" fillId="2" borderId="4" xfId="0" applyFont="1" applyFill="1" applyBorder="1" applyAlignment="1">
      <alignment vertical="center" wrapText="1"/>
    </xf>
    <xf numFmtId="0" fontId="0" fillId="2" borderId="5" xfId="0" applyFont="1" applyFill="1" applyBorder="1" applyAlignment="1">
      <alignment horizontal="left" vertical="center" wrapText="1"/>
    </xf>
    <xf numFmtId="0" fontId="0" fillId="0" borderId="5" xfId="0" applyFont="1" applyFill="1" applyBorder="1" applyAlignment="1">
      <alignment horizontal="left" vertical="center" wrapText="1"/>
    </xf>
    <xf numFmtId="9" fontId="0" fillId="5" borderId="4" xfId="0" applyNumberFormat="1" applyFont="1" applyFill="1" applyBorder="1" applyAlignment="1">
      <alignment vertical="center" wrapText="1"/>
    </xf>
    <xf numFmtId="2" fontId="7" fillId="0" borderId="4" xfId="0" applyNumberFormat="1" applyFont="1" applyFill="1" applyBorder="1" applyAlignment="1">
      <alignment vertical="center" wrapText="1"/>
    </xf>
    <xf numFmtId="2" fontId="0" fillId="0" borderId="4" xfId="0" applyNumberFormat="1" applyFont="1" applyFill="1" applyBorder="1" applyAlignment="1">
      <alignment vertical="center" wrapText="1"/>
    </xf>
    <xf numFmtId="0" fontId="6" fillId="0" borderId="4" xfId="0" applyFont="1" applyFill="1" applyBorder="1" applyAlignment="1">
      <alignment horizontal="center" vertical="center" wrapText="1"/>
    </xf>
    <xf numFmtId="0" fontId="0" fillId="0" borderId="4" xfId="0" applyFont="1" applyFill="1" applyBorder="1" applyAlignment="1">
      <alignment horizontal="left" vertical="center" wrapText="1"/>
    </xf>
    <xf numFmtId="0" fontId="6" fillId="10" borderId="4" xfId="0" applyFont="1" applyFill="1" applyBorder="1" applyAlignment="1">
      <alignment horizontal="center" vertical="center" wrapText="1"/>
    </xf>
    <xf numFmtId="0" fontId="6" fillId="7"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0" fillId="10" borderId="5" xfId="0" applyFont="1" applyFill="1" applyBorder="1" applyAlignment="1">
      <alignment vertical="center" wrapText="1"/>
    </xf>
    <xf numFmtId="0" fontId="6" fillId="0" borderId="0" xfId="0" applyFont="1" applyFill="1" applyAlignment="1">
      <alignment horizontal="left" vertical="center" wrapText="1"/>
    </xf>
    <xf numFmtId="0" fontId="6" fillId="0" borderId="5" xfId="0" applyFont="1" applyFill="1" applyBorder="1" applyAlignment="1">
      <alignment vertical="center" wrapText="1"/>
    </xf>
    <xf numFmtId="9" fontId="6" fillId="7" borderId="5" xfId="0" applyNumberFormat="1" applyFont="1" applyFill="1" applyBorder="1" applyAlignment="1">
      <alignment vertical="center" wrapText="1"/>
    </xf>
    <xf numFmtId="9" fontId="6" fillId="0" borderId="5" xfId="0" applyNumberFormat="1" applyFont="1" applyFill="1" applyBorder="1" applyAlignment="1">
      <alignment vertical="center" wrapText="1"/>
    </xf>
    <xf numFmtId="1" fontId="0" fillId="8" borderId="5" xfId="0" applyNumberFormat="1" applyFont="1" applyFill="1" applyBorder="1" applyAlignment="1">
      <alignment horizontal="right" vertical="center" wrapText="1"/>
    </xf>
    <xf numFmtId="0" fontId="6" fillId="0" borderId="4" xfId="0" applyFont="1" applyFill="1" applyBorder="1" applyAlignment="1">
      <alignment horizontal="left" vertical="center" wrapText="1"/>
    </xf>
    <xf numFmtId="1" fontId="6" fillId="8" borderId="5" xfId="0" applyNumberFormat="1" applyFont="1" applyFill="1" applyBorder="1" applyAlignment="1">
      <alignment horizontal="right" vertical="center" wrapText="1"/>
    </xf>
    <xf numFmtId="0" fontId="3" fillId="0" borderId="5" xfId="0" applyFont="1" applyFill="1" applyBorder="1" applyAlignment="1">
      <alignment vertical="center" wrapText="1"/>
    </xf>
    <xf numFmtId="0" fontId="0" fillId="0" borderId="9" xfId="0" applyFont="1" applyFill="1" applyBorder="1" applyAlignment="1">
      <alignment vertical="center" wrapText="1"/>
    </xf>
    <xf numFmtId="9" fontId="8" fillId="0" borderId="5" xfId="0" applyNumberFormat="1" applyFont="1" applyFill="1" applyBorder="1" applyAlignment="1">
      <alignment vertical="center" wrapText="1"/>
    </xf>
    <xf numFmtId="0" fontId="0" fillId="7" borderId="4" xfId="0" applyFont="1" applyFill="1" applyBorder="1"/>
    <xf numFmtId="0" fontId="0" fillId="10" borderId="4" xfId="0" applyFont="1" applyFill="1" applyBorder="1" applyAlignment="1">
      <alignment vertical="center" wrapText="1"/>
    </xf>
    <xf numFmtId="1" fontId="0" fillId="8" borderId="4" xfId="0" applyNumberFormat="1" applyFont="1" applyFill="1" applyBorder="1" applyAlignment="1">
      <alignment horizontal="right"/>
    </xf>
    <xf numFmtId="165" fontId="0" fillId="0" borderId="4" xfId="2" applyNumberFormat="1" applyFont="1" applyFill="1" applyBorder="1" applyAlignment="1">
      <alignment vertical="center" wrapText="1"/>
    </xf>
    <xf numFmtId="0" fontId="0" fillId="11" borderId="4" xfId="0" applyFont="1" applyFill="1" applyBorder="1" applyAlignment="1">
      <alignment vertical="center" wrapText="1"/>
    </xf>
    <xf numFmtId="0" fontId="6" fillId="0" borderId="4" xfId="0" applyFont="1" applyFill="1" applyBorder="1" applyAlignment="1">
      <alignment horizontal="justify" vertical="center"/>
    </xf>
    <xf numFmtId="0" fontId="6" fillId="0" borderId="4" xfId="0" applyFont="1" applyFill="1" applyBorder="1" applyAlignment="1">
      <alignment horizontal="justify" vertical="center" wrapText="1"/>
    </xf>
    <xf numFmtId="0" fontId="9" fillId="0" borderId="4" xfId="0" applyFont="1" applyFill="1" applyBorder="1" applyAlignment="1">
      <alignment horizontal="left" vertical="center" wrapText="1" readingOrder="1"/>
    </xf>
    <xf numFmtId="0" fontId="0" fillId="0" borderId="4" xfId="0" applyFont="1" applyFill="1" applyBorder="1" applyAlignment="1">
      <alignment horizontal="right" vertical="center" wrapText="1"/>
    </xf>
    <xf numFmtId="9" fontId="1" fillId="0" borderId="4" xfId="1" applyFont="1" applyFill="1" applyBorder="1" applyAlignment="1">
      <alignment vertical="center" wrapText="1"/>
    </xf>
    <xf numFmtId="166" fontId="1" fillId="0" borderId="4" xfId="1" applyNumberFormat="1" applyFont="1" applyFill="1" applyBorder="1" applyAlignment="1">
      <alignment vertical="center" wrapText="1"/>
    </xf>
    <xf numFmtId="9" fontId="0" fillId="0" borderId="4" xfId="1" applyFont="1" applyFill="1" applyBorder="1" applyAlignment="1">
      <alignment vertical="center" wrapText="1"/>
    </xf>
    <xf numFmtId="9" fontId="10" fillId="7" borderId="4" xfId="0" applyNumberFormat="1" applyFont="1" applyFill="1" applyBorder="1" applyAlignment="1">
      <alignment vertical="center" wrapText="1"/>
    </xf>
    <xf numFmtId="9" fontId="11" fillId="0" borderId="4" xfId="1" applyFont="1" applyFill="1" applyBorder="1" applyAlignment="1">
      <alignment vertical="center" wrapText="1"/>
    </xf>
    <xf numFmtId="0" fontId="0" fillId="0" borderId="2" xfId="0" applyFont="1" applyFill="1" applyBorder="1" applyAlignment="1">
      <alignment horizontal="center" vertical="center" wrapText="1"/>
    </xf>
    <xf numFmtId="0" fontId="0" fillId="0" borderId="10" xfId="0" applyFont="1" applyFill="1" applyBorder="1" applyAlignment="1">
      <alignment vertical="center" wrapText="1"/>
    </xf>
    <xf numFmtId="0" fontId="0" fillId="0" borderId="0" xfId="0" applyFont="1" applyFill="1" applyAlignment="1">
      <alignment vertical="center" wrapText="1"/>
    </xf>
    <xf numFmtId="165" fontId="0" fillId="0" borderId="10" xfId="2" applyNumberFormat="1" applyFont="1" applyFill="1" applyBorder="1" applyAlignment="1">
      <alignment vertical="center" wrapText="1"/>
    </xf>
    <xf numFmtId="0" fontId="0" fillId="7" borderId="8" xfId="0" applyFont="1" applyFill="1" applyBorder="1" applyAlignment="1">
      <alignment vertical="center" wrapText="1"/>
    </xf>
    <xf numFmtId="166" fontId="11" fillId="0" borderId="4" xfId="1" applyNumberFormat="1" applyFont="1" applyFill="1" applyBorder="1" applyAlignment="1">
      <alignment vertical="center" wrapText="1"/>
    </xf>
    <xf numFmtId="0" fontId="6" fillId="0" borderId="8" xfId="0" applyFont="1" applyFill="1" applyBorder="1" applyAlignment="1">
      <alignment vertical="center" wrapText="1"/>
    </xf>
    <xf numFmtId="0" fontId="0" fillId="0" borderId="8" xfId="0" applyFont="1" applyFill="1" applyBorder="1" applyAlignment="1">
      <alignment vertical="center" wrapText="1"/>
    </xf>
    <xf numFmtId="0" fontId="0" fillId="0" borderId="8" xfId="0" applyFont="1" applyFill="1" applyBorder="1" applyAlignment="1">
      <alignment horizontal="left" vertical="center" wrapText="1"/>
    </xf>
    <xf numFmtId="9" fontId="0" fillId="12" borderId="8" xfId="1" applyFont="1" applyFill="1" applyBorder="1" applyAlignment="1">
      <alignment horizontal="center" vertical="center" wrapText="1"/>
    </xf>
    <xf numFmtId="1" fontId="0" fillId="8" borderId="10" xfId="1" applyNumberFormat="1" applyFont="1" applyFill="1" applyBorder="1" applyAlignment="1">
      <alignment horizontal="right" vertical="center" wrapText="1"/>
    </xf>
    <xf numFmtId="0" fontId="0" fillId="0" borderId="11" xfId="0" applyFont="1" applyFill="1" applyBorder="1" applyAlignment="1">
      <alignment vertical="center" wrapText="1"/>
    </xf>
    <xf numFmtId="165" fontId="0" fillId="0" borderId="8" xfId="2" applyNumberFormat="1" applyFont="1" applyFill="1" applyBorder="1" applyAlignment="1">
      <alignment vertical="center" wrapText="1"/>
    </xf>
    <xf numFmtId="0" fontId="0" fillId="0" borderId="4" xfId="0" applyFont="1" applyFill="1" applyBorder="1" applyAlignment="1">
      <alignment horizontal="justify" vertical="top" wrapText="1"/>
    </xf>
    <xf numFmtId="9" fontId="0" fillId="5" borderId="4" xfId="1" applyFont="1" applyFill="1" applyBorder="1" applyAlignment="1">
      <alignment horizontal="center" vertical="center" wrapText="1"/>
    </xf>
    <xf numFmtId="0" fontId="0" fillId="0" borderId="0" xfId="0" applyFont="1" applyFill="1" applyBorder="1" applyAlignment="1">
      <alignment wrapText="1"/>
    </xf>
    <xf numFmtId="0" fontId="6" fillId="0" borderId="12" xfId="0" applyFont="1" applyFill="1" applyBorder="1" applyAlignment="1">
      <alignment vertical="center" wrapText="1"/>
    </xf>
    <xf numFmtId="0" fontId="0" fillId="0" borderId="12" xfId="0" applyFont="1" applyFill="1" applyBorder="1" applyAlignment="1">
      <alignment vertical="center" wrapText="1"/>
    </xf>
    <xf numFmtId="0" fontId="0" fillId="0" borderId="12" xfId="0" applyFont="1" applyFill="1" applyBorder="1" applyAlignment="1">
      <alignment horizontal="center" vertical="center" wrapText="1"/>
    </xf>
    <xf numFmtId="0" fontId="0" fillId="7" borderId="12" xfId="0" applyFont="1" applyFill="1" applyBorder="1" applyAlignment="1">
      <alignment vertical="center" wrapText="1"/>
    </xf>
    <xf numFmtId="9" fontId="0" fillId="5" borderId="12" xfId="1" applyFont="1" applyFill="1" applyBorder="1" applyAlignment="1">
      <alignment horizontal="center" vertical="center" wrapText="1"/>
    </xf>
    <xf numFmtId="1" fontId="0" fillId="8" borderId="3" xfId="1" applyNumberFormat="1" applyFont="1" applyFill="1" applyBorder="1" applyAlignment="1">
      <alignment horizontal="right" vertical="center" wrapText="1"/>
    </xf>
    <xf numFmtId="0" fontId="0" fillId="0" borderId="13" xfId="0" applyFont="1" applyFill="1" applyBorder="1" applyAlignment="1">
      <alignment vertical="center" wrapText="1"/>
    </xf>
    <xf numFmtId="165" fontId="0" fillId="0" borderId="12" xfId="2" applyNumberFormat="1" applyFont="1" applyFill="1" applyBorder="1" applyAlignment="1">
      <alignment vertical="center" wrapText="1"/>
    </xf>
    <xf numFmtId="0" fontId="9" fillId="0" borderId="8" xfId="0" applyFont="1" applyFill="1" applyBorder="1" applyAlignment="1">
      <alignment horizontal="left" vertical="center" wrapText="1" readingOrder="1"/>
    </xf>
    <xf numFmtId="9" fontId="0" fillId="5" borderId="8" xfId="1" applyFont="1" applyFill="1" applyBorder="1" applyAlignment="1">
      <alignment horizontal="center" vertical="center" wrapText="1"/>
    </xf>
    <xf numFmtId="0" fontId="0" fillId="0" borderId="8" xfId="0" applyFont="1" applyFill="1" applyBorder="1" applyAlignment="1">
      <alignment horizontal="left" vertical="top" wrapText="1"/>
    </xf>
    <xf numFmtId="0" fontId="0" fillId="0" borderId="4" xfId="0" applyFont="1" applyFill="1" applyBorder="1" applyAlignment="1">
      <alignment horizontal="left" vertical="top" wrapText="1"/>
    </xf>
    <xf numFmtId="0" fontId="9" fillId="0" borderId="4" xfId="0" applyFont="1" applyFill="1" applyBorder="1" applyAlignment="1">
      <alignment horizontal="center" vertical="top" wrapText="1" readingOrder="1"/>
    </xf>
    <xf numFmtId="0" fontId="9" fillId="0" borderId="4" xfId="0" applyFont="1" applyFill="1" applyBorder="1" applyAlignment="1">
      <alignment horizontal="center" vertical="center" wrapText="1" readingOrder="1"/>
    </xf>
    <xf numFmtId="0" fontId="0" fillId="0" borderId="8" xfId="0" applyFont="1" applyBorder="1" applyAlignment="1">
      <alignment horizontal="center" vertical="center" wrapText="1"/>
    </xf>
    <xf numFmtId="0" fontId="0" fillId="11" borderId="8" xfId="0" applyFont="1" applyFill="1" applyBorder="1" applyAlignment="1">
      <alignment horizontal="center" vertical="center" wrapText="1"/>
    </xf>
    <xf numFmtId="0" fontId="0" fillId="7" borderId="14" xfId="0" applyFont="1" applyFill="1" applyBorder="1" applyAlignment="1">
      <alignment vertical="center" wrapText="1"/>
    </xf>
    <xf numFmtId="0" fontId="0" fillId="0" borderId="14" xfId="0" applyFont="1" applyFill="1" applyBorder="1" applyAlignment="1">
      <alignment vertical="center" wrapText="1"/>
    </xf>
    <xf numFmtId="0" fontId="0" fillId="0" borderId="14" xfId="0" applyFont="1" applyFill="1" applyBorder="1" applyAlignment="1">
      <alignment horizontal="center" vertical="center" wrapText="1"/>
    </xf>
    <xf numFmtId="9" fontId="0" fillId="5" borderId="14" xfId="1" applyFont="1" applyFill="1" applyBorder="1" applyAlignment="1">
      <alignment horizontal="center" vertical="center" wrapText="1"/>
    </xf>
    <xf numFmtId="1" fontId="0" fillId="8" borderId="15" xfId="1" applyNumberFormat="1" applyFont="1" applyFill="1" applyBorder="1" applyAlignment="1">
      <alignment horizontal="right" vertical="center" wrapText="1"/>
    </xf>
    <xf numFmtId="0" fontId="0" fillId="0" borderId="16" xfId="0" applyFont="1" applyFill="1" applyBorder="1" applyAlignment="1">
      <alignment horizontal="left" vertical="center" wrapText="1"/>
    </xf>
    <xf numFmtId="0" fontId="0" fillId="13" borderId="8" xfId="0" applyFont="1" applyFill="1" applyBorder="1" applyAlignment="1">
      <alignment horizontal="center" vertical="center" wrapText="1"/>
    </xf>
    <xf numFmtId="0" fontId="0" fillId="0" borderId="11" xfId="0" applyFont="1" applyFill="1" applyBorder="1" applyAlignment="1">
      <alignment horizontal="left" vertical="center" wrapText="1"/>
    </xf>
    <xf numFmtId="0" fontId="0" fillId="0" borderId="0" xfId="0" applyFont="1" applyFill="1"/>
    <xf numFmtId="9" fontId="0" fillId="9" borderId="4" xfId="0" applyNumberFormat="1" applyFont="1" applyFill="1" applyBorder="1" applyAlignment="1">
      <alignment vertical="center" wrapText="1"/>
    </xf>
    <xf numFmtId="0" fontId="0" fillId="7" borderId="0" xfId="0" applyFont="1" applyFill="1" applyAlignment="1">
      <alignment vertical="center" wrapText="1"/>
    </xf>
    <xf numFmtId="9" fontId="0" fillId="0" borderId="3" xfId="0" applyNumberFormat="1" applyFont="1" applyFill="1" applyBorder="1" applyAlignment="1">
      <alignment vertical="center" wrapText="1"/>
    </xf>
    <xf numFmtId="0" fontId="0" fillId="11" borderId="4" xfId="0" applyFont="1" applyFill="1" applyBorder="1" applyAlignment="1">
      <alignment wrapText="1"/>
    </xf>
    <xf numFmtId="0" fontId="6" fillId="0" borderId="4" xfId="0" applyFont="1" applyBorder="1" applyAlignment="1">
      <alignment horizontal="center" vertical="center" wrapText="1"/>
    </xf>
    <xf numFmtId="0" fontId="0" fillId="10" borderId="4" xfId="0" applyFont="1" applyFill="1" applyBorder="1" applyAlignment="1">
      <alignment wrapText="1"/>
    </xf>
    <xf numFmtId="0" fontId="6" fillId="7" borderId="0" xfId="0" applyFont="1" applyFill="1" applyAlignment="1">
      <alignment horizontal="center" vertical="center" wrapText="1"/>
    </xf>
    <xf numFmtId="0" fontId="6" fillId="7" borderId="4" xfId="0" applyFont="1" applyFill="1" applyBorder="1" applyAlignment="1">
      <alignment vertical="center" wrapText="1"/>
    </xf>
    <xf numFmtId="0" fontId="0" fillId="13" borderId="4" xfId="0" applyFont="1" applyFill="1" applyBorder="1" applyAlignment="1">
      <alignment wrapText="1"/>
    </xf>
    <xf numFmtId="0" fontId="0" fillId="9" borderId="4" xfId="0" applyFont="1" applyFill="1" applyBorder="1" applyAlignment="1">
      <alignment wrapText="1"/>
    </xf>
    <xf numFmtId="0" fontId="0" fillId="5" borderId="4" xfId="0" applyFont="1" applyFill="1" applyBorder="1" applyAlignment="1">
      <alignment wrapText="1"/>
    </xf>
    <xf numFmtId="9" fontId="6" fillId="9" borderId="4" xfId="1" applyFont="1" applyFill="1" applyBorder="1" applyAlignment="1">
      <alignment vertical="center" wrapText="1"/>
    </xf>
    <xf numFmtId="0" fontId="6" fillId="9" borderId="4" xfId="0" applyFont="1" applyFill="1" applyBorder="1" applyAlignment="1">
      <alignment vertical="center" wrapText="1"/>
    </xf>
    <xf numFmtId="0" fontId="0" fillId="0" borderId="4" xfId="0" applyFont="1" applyFill="1" applyBorder="1" applyAlignment="1">
      <alignment horizontal="center" vertical="center"/>
    </xf>
    <xf numFmtId="9" fontId="0" fillId="7" borderId="4" xfId="1" applyFont="1" applyFill="1" applyBorder="1"/>
    <xf numFmtId="9" fontId="0" fillId="0" borderId="4" xfId="1" applyFont="1" applyFill="1" applyBorder="1"/>
    <xf numFmtId="1" fontId="0" fillId="8" borderId="4" xfId="1" applyNumberFormat="1" applyFont="1" applyFill="1" applyBorder="1" applyAlignment="1">
      <alignment horizontal="right"/>
    </xf>
    <xf numFmtId="0" fontId="0" fillId="0" borderId="5" xfId="0" applyFont="1" applyBorder="1" applyAlignment="1">
      <alignment horizontal="center" vertical="center" wrapText="1"/>
    </xf>
    <xf numFmtId="0" fontId="0" fillId="0" borderId="4" xfId="0" applyFont="1" applyBorder="1" applyAlignment="1">
      <alignment horizontal="center" vertical="center"/>
    </xf>
    <xf numFmtId="0" fontId="0" fillId="0" borderId="4" xfId="0" applyFont="1" applyBorder="1" applyAlignment="1">
      <alignment horizontal="center" vertical="center" wrapText="1"/>
    </xf>
    <xf numFmtId="0" fontId="0" fillId="0" borderId="4" xfId="0" applyFont="1" applyFill="1" applyBorder="1" applyAlignment="1">
      <alignment horizontal="center" wrapText="1"/>
    </xf>
    <xf numFmtId="9" fontId="0" fillId="8" borderId="4" xfId="1" applyFont="1" applyFill="1" applyBorder="1"/>
    <xf numFmtId="0" fontId="3" fillId="7" borderId="4" xfId="0" applyFont="1" applyFill="1" applyBorder="1"/>
    <xf numFmtId="1" fontId="3" fillId="8" borderId="4" xfId="0" applyNumberFormat="1" applyFont="1" applyFill="1" applyBorder="1" applyAlignment="1">
      <alignment horizontal="right"/>
    </xf>
    <xf numFmtId="0" fontId="0" fillId="0" borderId="4" xfId="0" applyFont="1" applyBorder="1" applyAlignment="1">
      <alignment vertical="center" wrapText="1"/>
    </xf>
    <xf numFmtId="0" fontId="0" fillId="13" borderId="4" xfId="0" applyFont="1" applyFill="1" applyBorder="1" applyAlignment="1">
      <alignment horizontal="center" vertical="center" wrapText="1"/>
    </xf>
    <xf numFmtId="0" fontId="0" fillId="14" borderId="5" xfId="0" applyFont="1" applyFill="1" applyBorder="1" applyAlignment="1">
      <alignment horizontal="center" vertical="center" wrapText="1"/>
    </xf>
    <xf numFmtId="0" fontId="0" fillId="14" borderId="4" xfId="0" applyFont="1" applyFill="1" applyBorder="1" applyAlignment="1">
      <alignment horizontal="center" vertical="center" wrapText="1"/>
    </xf>
    <xf numFmtId="0" fontId="0" fillId="14" borderId="4" xfId="0" applyFont="1" applyFill="1" applyBorder="1" applyAlignment="1">
      <alignment horizontal="center" vertical="center"/>
    </xf>
    <xf numFmtId="0" fontId="6" fillId="0" borderId="0" xfId="0" applyFont="1" applyFill="1" applyAlignment="1">
      <alignment vertical="center" wrapText="1"/>
    </xf>
    <xf numFmtId="0" fontId="0" fillId="0" borderId="10" xfId="0" applyFont="1" applyFill="1" applyBorder="1" applyAlignment="1">
      <alignment horizontal="center" vertical="center" wrapText="1"/>
    </xf>
    <xf numFmtId="0" fontId="12" fillId="0" borderId="0" xfId="0" applyFont="1" applyFill="1" applyAlignment="1">
      <alignment horizontal="justify" vertical="center" readingOrder="1"/>
    </xf>
    <xf numFmtId="0" fontId="6" fillId="0" borderId="10" xfId="0" applyFont="1" applyFill="1" applyBorder="1" applyAlignment="1">
      <alignment vertical="center" wrapText="1"/>
    </xf>
    <xf numFmtId="0" fontId="0" fillId="0" borderId="4" xfId="0" applyFont="1" applyFill="1" applyBorder="1" applyAlignment="1">
      <alignment horizontal="center"/>
    </xf>
    <xf numFmtId="0" fontId="0" fillId="0" borderId="4" xfId="0" applyFont="1" applyBorder="1" applyAlignment="1">
      <alignment vertical="center"/>
    </xf>
    <xf numFmtId="0" fontId="0" fillId="0" borderId="3" xfId="0" applyFont="1" applyFill="1" applyBorder="1" applyAlignment="1">
      <alignment wrapText="1"/>
    </xf>
    <xf numFmtId="0" fontId="0" fillId="0" borderId="3" xfId="0" applyFont="1" applyFill="1" applyBorder="1" applyAlignment="1">
      <alignment horizontal="center" vertical="center" wrapText="1"/>
    </xf>
    <xf numFmtId="0" fontId="0" fillId="0" borderId="3" xfId="0" applyFont="1" applyFill="1" applyBorder="1" applyAlignment="1">
      <alignment vertical="center" wrapText="1"/>
    </xf>
    <xf numFmtId="0" fontId="0" fillId="7" borderId="3" xfId="0" applyFont="1" applyFill="1" applyBorder="1"/>
    <xf numFmtId="0" fontId="0" fillId="0" borderId="17" xfId="0" applyFont="1" applyBorder="1" applyAlignment="1">
      <alignment horizontal="center" vertical="center" wrapText="1"/>
    </xf>
    <xf numFmtId="0" fontId="0" fillId="0" borderId="3" xfId="0" applyFont="1" applyBorder="1" applyAlignment="1">
      <alignment vertical="center" wrapText="1"/>
    </xf>
    <xf numFmtId="0" fontId="12" fillId="0" borderId="4" xfId="0" applyFont="1" applyFill="1" applyBorder="1" applyAlignment="1">
      <alignment horizontal="justify" vertical="center" readingOrder="1"/>
    </xf>
    <xf numFmtId="0" fontId="0" fillId="0" borderId="10" xfId="0" applyFont="1" applyFill="1" applyBorder="1" applyAlignment="1">
      <alignment wrapText="1"/>
    </xf>
    <xf numFmtId="0" fontId="0" fillId="0" borderId="10" xfId="0" applyFont="1" applyFill="1" applyBorder="1" applyAlignment="1">
      <alignment horizontal="left" vertical="center" wrapText="1"/>
    </xf>
    <xf numFmtId="0" fontId="0" fillId="0" borderId="10" xfId="0" applyFont="1" applyFill="1" applyBorder="1" applyAlignment="1">
      <alignment horizontal="center" vertical="center"/>
    </xf>
    <xf numFmtId="0" fontId="0" fillId="7" borderId="10" xfId="0" applyFont="1" applyFill="1" applyBorder="1"/>
    <xf numFmtId="1" fontId="0" fillId="8" borderId="10" xfId="0" applyNumberFormat="1" applyFont="1" applyFill="1" applyBorder="1" applyAlignment="1">
      <alignment horizontal="right"/>
    </xf>
    <xf numFmtId="0" fontId="0" fillId="0" borderId="2"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0" xfId="0" applyFont="1" applyBorder="1" applyAlignment="1">
      <alignment vertical="center" wrapText="1"/>
    </xf>
    <xf numFmtId="0" fontId="0" fillId="0" borderId="15" xfId="0" applyFont="1" applyFill="1" applyBorder="1" applyAlignment="1">
      <alignment vertical="center" wrapText="1"/>
    </xf>
    <xf numFmtId="0" fontId="0" fillId="0" borderId="15" xfId="0" applyFont="1" applyFill="1" applyBorder="1" applyAlignment="1">
      <alignment horizontal="center" vertical="center" wrapText="1"/>
    </xf>
    <xf numFmtId="0" fontId="0" fillId="0" borderId="4" xfId="0" applyFont="1" applyFill="1" applyBorder="1" applyAlignment="1">
      <alignment horizontal="left" vertical="center"/>
    </xf>
    <xf numFmtId="9" fontId="0" fillId="0" borderId="4" xfId="0" applyNumberFormat="1" applyFont="1" applyFill="1" applyBorder="1" applyAlignment="1">
      <alignment wrapText="1"/>
    </xf>
    <xf numFmtId="0" fontId="0" fillId="0" borderId="5" xfId="0" applyFont="1" applyBorder="1" applyAlignment="1">
      <alignment vertical="center" wrapText="1"/>
    </xf>
    <xf numFmtId="0" fontId="0" fillId="15" borderId="4" xfId="0" applyFont="1" applyFill="1" applyBorder="1" applyAlignment="1">
      <alignment wrapText="1"/>
    </xf>
    <xf numFmtId="0" fontId="0" fillId="0" borderId="4" xfId="0" applyFont="1" applyBorder="1"/>
    <xf numFmtId="0" fontId="6" fillId="0" borderId="4" xfId="0" applyNumberFormat="1" applyFont="1" applyFill="1" applyBorder="1" applyAlignment="1">
      <alignment horizontal="center" vertical="center" wrapText="1"/>
    </xf>
    <xf numFmtId="9" fontId="6" fillId="0" borderId="4" xfId="0" applyNumberFormat="1" applyFont="1" applyFill="1" applyBorder="1" applyAlignment="1">
      <alignment horizontal="center" vertical="center" wrapText="1"/>
    </xf>
    <xf numFmtId="2" fontId="4" fillId="12" borderId="4" xfId="1" applyNumberFormat="1" applyFont="1" applyFill="1" applyBorder="1" applyAlignment="1">
      <alignment horizontal="center" vertical="center" wrapText="1"/>
    </xf>
    <xf numFmtId="1" fontId="4" fillId="8" borderId="4" xfId="1" applyNumberFormat="1" applyFont="1" applyFill="1" applyBorder="1" applyAlignment="1">
      <alignment horizontal="right" vertical="center" wrapText="1"/>
    </xf>
    <xf numFmtId="0" fontId="0" fillId="2" borderId="5" xfId="0" applyFont="1" applyFill="1" applyBorder="1" applyAlignment="1">
      <alignment horizontal="center" vertical="center" wrapText="1"/>
    </xf>
    <xf numFmtId="0" fontId="0" fillId="2" borderId="4" xfId="0" applyFont="1" applyFill="1" applyBorder="1" applyAlignment="1">
      <alignment horizontal="center" vertical="center" wrapText="1"/>
    </xf>
    <xf numFmtId="9" fontId="4" fillId="12" borderId="4" xfId="0" applyNumberFormat="1" applyFont="1" applyFill="1" applyBorder="1" applyAlignment="1">
      <alignment horizontal="center" vertical="center" wrapText="1"/>
    </xf>
    <xf numFmtId="1" fontId="4" fillId="8" borderId="4" xfId="0" applyNumberFormat="1" applyFont="1" applyFill="1" applyBorder="1" applyAlignment="1">
      <alignment horizontal="right" vertical="center" wrapText="1"/>
    </xf>
    <xf numFmtId="0" fontId="6" fillId="0" borderId="4" xfId="0" applyFont="1" applyFill="1" applyBorder="1" applyAlignment="1">
      <alignment horizontal="justify" vertical="center" wrapText="1" readingOrder="1"/>
    </xf>
    <xf numFmtId="0" fontId="13" fillId="12" borderId="4" xfId="0" applyFont="1" applyFill="1" applyBorder="1" applyAlignment="1">
      <alignment horizontal="center" vertical="center" wrapText="1"/>
    </xf>
    <xf numFmtId="1" fontId="13" fillId="8" borderId="4" xfId="0" applyNumberFormat="1" applyFont="1" applyFill="1" applyBorder="1" applyAlignment="1">
      <alignment horizontal="right" vertical="center" wrapText="1"/>
    </xf>
    <xf numFmtId="9" fontId="4" fillId="12" borderId="4" xfId="1" applyFont="1" applyFill="1" applyBorder="1" applyAlignment="1">
      <alignment horizontal="center" vertical="center" wrapText="1"/>
    </xf>
    <xf numFmtId="0" fontId="6" fillId="0" borderId="4" xfId="0" applyFont="1" applyFill="1" applyBorder="1" applyAlignment="1">
      <alignment wrapText="1"/>
    </xf>
    <xf numFmtId="0" fontId="13" fillId="0" borderId="4" xfId="0" applyFont="1" applyFill="1" applyBorder="1" applyAlignment="1">
      <alignment horizontal="justify" vertical="center" readingOrder="1"/>
    </xf>
    <xf numFmtId="0" fontId="3" fillId="0" borderId="4" xfId="0" applyFont="1" applyFill="1" applyBorder="1" applyAlignment="1">
      <alignment vertical="center" wrapText="1"/>
    </xf>
    <xf numFmtId="0" fontId="6" fillId="0" borderId="4" xfId="0" applyFont="1" applyFill="1" applyBorder="1" applyAlignment="1">
      <alignment horizontal="center" wrapText="1"/>
    </xf>
    <xf numFmtId="2" fontId="6" fillId="0" borderId="4" xfId="0" applyNumberFormat="1" applyFont="1" applyFill="1" applyBorder="1" applyAlignment="1">
      <alignment vertical="center" wrapText="1"/>
    </xf>
    <xf numFmtId="1" fontId="7" fillId="5" borderId="10" xfId="0" applyNumberFormat="1" applyFont="1" applyFill="1" applyBorder="1" applyAlignment="1">
      <alignment vertical="center" wrapText="1"/>
    </xf>
    <xf numFmtId="1" fontId="8" fillId="5" borderId="4" xfId="0" applyNumberFormat="1" applyFont="1" applyFill="1" applyBorder="1" applyAlignment="1">
      <alignment vertical="center" wrapText="1"/>
    </xf>
    <xf numFmtId="0" fontId="6" fillId="0" borderId="5" xfId="0" applyFont="1" applyFill="1" applyBorder="1" applyAlignment="1">
      <alignment horizontal="left" vertical="center" wrapText="1"/>
    </xf>
    <xf numFmtId="9" fontId="6" fillId="7" borderId="4" xfId="1" applyFont="1" applyFill="1" applyBorder="1" applyAlignment="1">
      <alignment vertical="center" wrapText="1"/>
    </xf>
    <xf numFmtId="9" fontId="6" fillId="0" borderId="4" xfId="1" applyFont="1" applyFill="1" applyBorder="1" applyAlignment="1">
      <alignment vertical="center" wrapText="1"/>
    </xf>
    <xf numFmtId="9" fontId="6" fillId="5" borderId="4" xfId="1" applyFont="1" applyFill="1" applyBorder="1" applyAlignment="1">
      <alignment vertical="center" wrapText="1"/>
    </xf>
    <xf numFmtId="9" fontId="8" fillId="5" borderId="4" xfId="1" applyFont="1" applyFill="1" applyBorder="1" applyAlignment="1">
      <alignment vertical="center" wrapText="1"/>
    </xf>
    <xf numFmtId="1" fontId="6" fillId="8" borderId="4" xfId="1" applyNumberFormat="1" applyFont="1" applyFill="1" applyBorder="1" applyAlignment="1">
      <alignment horizontal="right" vertical="center" wrapText="1"/>
    </xf>
    <xf numFmtId="9" fontId="8" fillId="0" borderId="4" xfId="1" applyNumberFormat="1" applyFont="1" applyFill="1" applyBorder="1" applyAlignment="1">
      <alignment vertical="center" wrapText="1"/>
    </xf>
    <xf numFmtId="9" fontId="8" fillId="0" borderId="4" xfId="1" applyFont="1" applyFill="1" applyBorder="1" applyAlignment="1">
      <alignment vertical="center" wrapText="1"/>
    </xf>
    <xf numFmtId="0" fontId="6" fillId="10" borderId="4" xfId="0" applyFont="1" applyFill="1" applyBorder="1" applyAlignment="1">
      <alignment vertical="center" wrapText="1"/>
    </xf>
    <xf numFmtId="0" fontId="8" fillId="7" borderId="4" xfId="0" applyFont="1" applyFill="1" applyBorder="1" applyAlignment="1">
      <alignment vertical="center" wrapText="1"/>
    </xf>
    <xf numFmtId="0" fontId="6" fillId="13" borderId="4" xfId="0" applyFont="1" applyFill="1" applyBorder="1" applyAlignment="1">
      <alignment vertical="center" wrapText="1"/>
    </xf>
    <xf numFmtId="0" fontId="6" fillId="15" borderId="4" xfId="0" applyFont="1" applyFill="1" applyBorder="1" applyAlignment="1">
      <alignment vertical="center" wrapText="1"/>
    </xf>
    <xf numFmtId="0" fontId="6" fillId="0" borderId="0" xfId="0" applyFont="1" applyFill="1" applyAlignment="1">
      <alignment horizontal="justify" vertical="center" wrapText="1"/>
    </xf>
    <xf numFmtId="0" fontId="6" fillId="0" borderId="0" xfId="0" applyFont="1" applyFill="1" applyAlignment="1">
      <alignment horizontal="justify" vertical="center"/>
    </xf>
    <xf numFmtId="0" fontId="14" fillId="0" borderId="0" xfId="0" applyFont="1" applyFill="1" applyAlignment="1">
      <alignment horizontal="center" vertical="center" wrapText="1"/>
    </xf>
    <xf numFmtId="0" fontId="0" fillId="0" borderId="18"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0" fillId="0" borderId="5" xfId="0" applyFont="1" applyFill="1" applyBorder="1" applyAlignment="1">
      <alignment horizontal="center" vertical="center" wrapText="1"/>
    </xf>
    <xf numFmtId="9" fontId="0" fillId="2" borderId="4" xfId="0" applyNumberFormat="1" applyFont="1" applyFill="1" applyBorder="1" applyAlignment="1">
      <alignment vertical="center" wrapText="1"/>
    </xf>
    <xf numFmtId="0" fontId="0" fillId="15" borderId="5" xfId="0" applyFont="1" applyFill="1" applyBorder="1" applyAlignment="1">
      <alignment horizontal="left" vertical="center" wrapText="1"/>
    </xf>
    <xf numFmtId="0" fontId="0" fillId="15" borderId="4" xfId="0" applyFont="1" applyFill="1" applyBorder="1" applyAlignment="1">
      <alignment vertical="center" wrapText="1"/>
    </xf>
    <xf numFmtId="0" fontId="0" fillId="0" borderId="4" xfId="0" applyFont="1" applyFill="1" applyBorder="1" applyAlignment="1">
      <alignment horizontal="left" wrapText="1" indent="1"/>
    </xf>
    <xf numFmtId="0" fontId="9" fillId="0" borderId="4" xfId="0" applyFont="1" applyFill="1" applyBorder="1" applyAlignment="1">
      <alignment horizontal="center" vertical="center" wrapText="1"/>
    </xf>
    <xf numFmtId="0" fontId="6" fillId="0" borderId="4" xfId="0" applyFont="1" applyFill="1" applyBorder="1" applyAlignment="1">
      <alignment horizontal="left" wrapText="1"/>
    </xf>
    <xf numFmtId="1" fontId="0" fillId="0" borderId="4" xfId="0" applyNumberFormat="1" applyFont="1" applyFill="1" applyBorder="1" applyAlignment="1">
      <alignment horizontal="center" vertical="center" wrapText="1"/>
    </xf>
    <xf numFmtId="1" fontId="7" fillId="0" borderId="4" xfId="0" applyNumberFormat="1" applyFont="1" applyFill="1" applyBorder="1" applyAlignment="1">
      <alignment horizontal="center" vertical="center" wrapText="1"/>
    </xf>
    <xf numFmtId="167" fontId="7" fillId="0" borderId="4" xfId="1" applyNumberFormat="1" applyFont="1" applyFill="1" applyBorder="1" applyAlignment="1">
      <alignment horizontal="center" vertical="center" wrapText="1"/>
    </xf>
    <xf numFmtId="0" fontId="7" fillId="7" borderId="0" xfId="0" applyFont="1" applyFill="1"/>
    <xf numFmtId="1" fontId="7" fillId="5" borderId="4" xfId="0" applyNumberFormat="1" applyFont="1" applyFill="1" applyBorder="1" applyAlignment="1">
      <alignment horizontal="center" vertical="center" wrapText="1"/>
    </xf>
    <xf numFmtId="168" fontId="7" fillId="0" borderId="4" xfId="0" applyNumberFormat="1" applyFont="1" applyFill="1" applyBorder="1" applyAlignment="1">
      <alignment horizontal="center" vertical="center" wrapText="1"/>
    </xf>
    <xf numFmtId="0" fontId="0" fillId="0" borderId="4" xfId="0" applyFont="1" applyFill="1" applyBorder="1" applyAlignment="1">
      <alignment horizontal="justify" vertical="center"/>
    </xf>
    <xf numFmtId="9" fontId="7" fillId="0" borderId="4" xfId="1" applyFont="1" applyFill="1" applyBorder="1" applyAlignment="1">
      <alignment vertical="center" wrapText="1"/>
    </xf>
    <xf numFmtId="9" fontId="0" fillId="0" borderId="4" xfId="1" applyFont="1" applyFill="1" applyBorder="1" applyAlignment="1">
      <alignment horizontal="center" vertical="center" wrapText="1"/>
    </xf>
    <xf numFmtId="9" fontId="7" fillId="0" borderId="4" xfId="1" applyFont="1" applyFill="1" applyBorder="1" applyAlignment="1">
      <alignment horizontal="center" vertical="center" wrapText="1"/>
    </xf>
    <xf numFmtId="0" fontId="6" fillId="0" borderId="4" xfId="0" applyFont="1" applyFill="1" applyBorder="1" applyAlignment="1">
      <alignment horizontal="center" vertical="center"/>
    </xf>
    <xf numFmtId="9" fontId="3" fillId="7" borderId="4" xfId="1" applyFont="1" applyFill="1" applyBorder="1"/>
    <xf numFmtId="9" fontId="6" fillId="16" borderId="4" xfId="1" applyFont="1" applyFill="1" applyBorder="1"/>
    <xf numFmtId="9" fontId="3" fillId="0" borderId="4" xfId="1" applyFont="1" applyFill="1" applyBorder="1"/>
    <xf numFmtId="1" fontId="3" fillId="8" borderId="4" xfId="1" applyNumberFormat="1" applyFont="1" applyFill="1" applyBorder="1" applyAlignment="1">
      <alignment horizontal="right"/>
    </xf>
    <xf numFmtId="0" fontId="6" fillId="0" borderId="5" xfId="0" applyFont="1" applyBorder="1" applyAlignment="1">
      <alignment horizontal="center" vertical="center" wrapText="1"/>
    </xf>
    <xf numFmtId="0" fontId="6" fillId="0" borderId="4" xfId="0" applyFont="1" applyBorder="1" applyAlignment="1">
      <alignment horizontal="center" vertical="center"/>
    </xf>
    <xf numFmtId="0" fontId="3" fillId="0" borderId="4" xfId="0" applyFont="1" applyFill="1" applyBorder="1"/>
    <xf numFmtId="0" fontId="3" fillId="0" borderId="4" xfId="0" applyFont="1" applyFill="1" applyBorder="1" applyAlignment="1">
      <alignment horizontal="center" vertical="center"/>
    </xf>
    <xf numFmtId="1" fontId="6" fillId="8" borderId="4" xfId="1" applyNumberFormat="1" applyFont="1" applyFill="1" applyBorder="1" applyAlignment="1">
      <alignment horizontal="right"/>
    </xf>
    <xf numFmtId="0" fontId="3" fillId="2" borderId="4" xfId="0" applyFont="1" applyFill="1" applyBorder="1"/>
    <xf numFmtId="0" fontId="3" fillId="16" borderId="4" xfId="0" applyFont="1" applyFill="1" applyBorder="1"/>
    <xf numFmtId="9" fontId="3" fillId="8" borderId="4" xfId="1" applyFont="1" applyFill="1" applyBorder="1"/>
    <xf numFmtId="9" fontId="6" fillId="8" borderId="4" xfId="1" applyFont="1" applyFill="1" applyBorder="1"/>
    <xf numFmtId="0" fontId="3" fillId="2" borderId="4" xfId="0" applyFont="1" applyFill="1" applyBorder="1" applyAlignment="1">
      <alignment horizontal="center" vertical="center"/>
    </xf>
    <xf numFmtId="0" fontId="12" fillId="0" borderId="4" xfId="0" applyFont="1" applyFill="1" applyBorder="1" applyAlignment="1">
      <alignment wrapText="1"/>
    </xf>
    <xf numFmtId="0" fontId="0" fillId="0" borderId="4" xfId="0" applyFont="1" applyFill="1" applyBorder="1"/>
    <xf numFmtId="9" fontId="0" fillId="9" borderId="4" xfId="1" applyFont="1" applyFill="1" applyBorder="1"/>
    <xf numFmtId="0" fontId="0" fillId="0" borderId="5" xfId="0" applyFont="1" applyBorder="1"/>
    <xf numFmtId="9" fontId="0" fillId="9" borderId="4" xfId="1" applyFont="1" applyFill="1" applyBorder="1" applyAlignment="1">
      <alignment vertical="center" wrapText="1"/>
    </xf>
    <xf numFmtId="0" fontId="0" fillId="17" borderId="5" xfId="0" applyFont="1" applyFill="1" applyBorder="1" applyAlignment="1">
      <alignment horizontal="left" vertical="center" wrapText="1"/>
    </xf>
    <xf numFmtId="0" fontId="0" fillId="17" borderId="4" xfId="0" applyFont="1" applyFill="1" applyBorder="1" applyAlignment="1">
      <alignment vertical="center" wrapText="1"/>
    </xf>
    <xf numFmtId="0" fontId="9" fillId="0" borderId="4" xfId="0" applyFont="1" applyFill="1" applyBorder="1" applyAlignment="1">
      <alignment horizontal="justify" vertical="center" readingOrder="1"/>
    </xf>
    <xf numFmtId="9" fontId="0" fillId="5" borderId="4" xfId="1" applyFont="1" applyFill="1" applyBorder="1" applyAlignment="1">
      <alignment vertical="center" wrapText="1"/>
    </xf>
    <xf numFmtId="0" fontId="0" fillId="15" borderId="4" xfId="0" applyFont="1" applyFill="1" applyBorder="1" applyAlignment="1">
      <alignment horizontal="left" vertical="center" wrapText="1"/>
    </xf>
    <xf numFmtId="9" fontId="0" fillId="7" borderId="4" xfId="1" applyFont="1" applyFill="1" applyBorder="1" applyAlignment="1">
      <alignment vertical="center" wrapText="1"/>
    </xf>
    <xf numFmtId="0" fontId="0" fillId="15" borderId="0" xfId="0" applyFont="1" applyFill="1" applyAlignment="1">
      <alignment wrapText="1"/>
    </xf>
    <xf numFmtId="0" fontId="0" fillId="18" borderId="4" xfId="0" applyFont="1" applyFill="1" applyBorder="1" applyAlignment="1">
      <alignment vertical="center" wrapText="1"/>
    </xf>
    <xf numFmtId="0" fontId="0" fillId="15" borderId="3" xfId="0" applyFont="1" applyFill="1" applyBorder="1" applyAlignment="1">
      <alignment horizontal="left" vertical="center" wrapText="1"/>
    </xf>
    <xf numFmtId="9" fontId="0" fillId="12" borderId="4" xfId="1" applyFont="1" applyFill="1" applyBorder="1" applyAlignment="1">
      <alignment vertical="center" wrapText="1"/>
    </xf>
    <xf numFmtId="0" fontId="0" fillId="19" borderId="4" xfId="0" applyFont="1" applyFill="1" applyBorder="1" applyAlignment="1">
      <alignment vertical="center" wrapText="1"/>
    </xf>
    <xf numFmtId="0" fontId="0" fillId="15" borderId="20" xfId="0" applyFont="1" applyFill="1" applyBorder="1" applyAlignment="1">
      <alignment horizontal="justify" vertical="center" wrapText="1"/>
    </xf>
    <xf numFmtId="0" fontId="0" fillId="5" borderId="0" xfId="0" applyFont="1" applyFill="1" applyBorder="1" applyAlignment="1">
      <alignment horizontal="left" vertical="center" wrapText="1"/>
    </xf>
    <xf numFmtId="0" fontId="0" fillId="0" borderId="0" xfId="0" applyFont="1" applyFill="1" applyBorder="1" applyAlignment="1">
      <alignment vertical="center" wrapText="1"/>
    </xf>
    <xf numFmtId="0" fontId="0" fillId="0" borderId="0" xfId="0" applyFont="1" applyFill="1" applyBorder="1" applyAlignment="1">
      <alignment horizontal="center" vertical="center" wrapText="1"/>
    </xf>
    <xf numFmtId="0" fontId="0" fillId="9" borderId="4" xfId="0" applyFont="1" applyFill="1" applyBorder="1"/>
    <xf numFmtId="0" fontId="15" fillId="0" borderId="4" xfId="0" applyFont="1" applyFill="1" applyBorder="1"/>
    <xf numFmtId="0" fontId="7" fillId="0" borderId="4" xfId="0" applyFont="1" applyFill="1" applyBorder="1" applyAlignment="1">
      <alignment vertical="center" wrapText="1"/>
    </xf>
    <xf numFmtId="0" fontId="7" fillId="0" borderId="4" xfId="0" applyFont="1" applyFill="1" applyBorder="1" applyAlignment="1">
      <alignment horizontal="center" vertical="center" wrapText="1"/>
    </xf>
    <xf numFmtId="0" fontId="7" fillId="7" borderId="4" xfId="0" applyFont="1" applyFill="1" applyBorder="1" applyAlignment="1">
      <alignment horizontal="center" vertical="center" wrapText="1"/>
    </xf>
    <xf numFmtId="0" fontId="7" fillId="7" borderId="4" xfId="0" applyFont="1" applyFill="1" applyBorder="1" applyAlignment="1">
      <alignment vertical="center" wrapText="1"/>
    </xf>
    <xf numFmtId="1" fontId="7" fillId="8" borderId="4" xfId="0" applyNumberFormat="1" applyFont="1" applyFill="1" applyBorder="1" applyAlignment="1">
      <alignment horizontal="right" vertical="center" wrapText="1"/>
    </xf>
    <xf numFmtId="0" fontId="7" fillId="0" borderId="5" xfId="0" applyFont="1" applyFill="1" applyBorder="1" applyAlignment="1">
      <alignment horizontal="center" vertical="center" wrapText="1"/>
    </xf>
    <xf numFmtId="9" fontId="0" fillId="5" borderId="4" xfId="1" applyFont="1" applyFill="1" applyBorder="1"/>
    <xf numFmtId="0" fontId="0" fillId="2" borderId="4" xfId="0" applyFont="1" applyFill="1" applyBorder="1"/>
    <xf numFmtId="9" fontId="0" fillId="0" borderId="4" xfId="0" applyNumberFormat="1" applyFont="1" applyFill="1" applyBorder="1"/>
    <xf numFmtId="0" fontId="0" fillId="0" borderId="17" xfId="0" applyFont="1" applyFill="1" applyBorder="1" applyAlignment="1">
      <alignment vertical="center" wrapText="1"/>
    </xf>
    <xf numFmtId="0" fontId="6" fillId="0" borderId="3" xfId="0" applyFont="1" applyFill="1" applyBorder="1" applyAlignment="1">
      <alignment horizontal="center" vertical="center" wrapText="1"/>
    </xf>
    <xf numFmtId="0" fontId="0" fillId="2" borderId="4" xfId="0" applyFont="1" applyFill="1" applyBorder="1" applyAlignment="1">
      <alignment horizontal="left" vertical="center" wrapText="1"/>
    </xf>
    <xf numFmtId="0" fontId="16" fillId="0" borderId="4" xfId="0" applyFont="1" applyFill="1" applyBorder="1" applyAlignment="1">
      <alignment vertical="center" wrapText="1"/>
    </xf>
    <xf numFmtId="9" fontId="7" fillId="15" borderId="4" xfId="0" applyNumberFormat="1"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4" xfId="0" applyFont="1" applyFill="1" applyBorder="1" applyAlignment="1">
      <alignment horizontal="center" vertical="center" wrapText="1"/>
    </xf>
    <xf numFmtId="1" fontId="7" fillId="15" borderId="4" xfId="0" applyNumberFormat="1" applyFont="1" applyFill="1" applyBorder="1" applyAlignment="1">
      <alignment horizontal="center" vertical="center" wrapText="1"/>
    </xf>
    <xf numFmtId="9" fontId="7" fillId="7" borderId="4" xfId="0" applyNumberFormat="1" applyFont="1" applyFill="1" applyBorder="1" applyAlignment="1">
      <alignment horizontal="center" vertical="center" wrapText="1"/>
    </xf>
    <xf numFmtId="9" fontId="7" fillId="0" borderId="4" xfId="0" applyNumberFormat="1" applyFont="1" applyFill="1" applyBorder="1" applyAlignment="1">
      <alignment horizontal="center" vertical="center" wrapText="1"/>
    </xf>
    <xf numFmtId="0" fontId="7" fillId="15" borderId="4" xfId="0" applyFont="1" applyFill="1" applyBorder="1" applyAlignment="1">
      <alignment horizontal="center" vertical="center" wrapText="1"/>
    </xf>
    <xf numFmtId="1" fontId="7" fillId="7" borderId="4" xfId="0" applyNumberFormat="1" applyFont="1" applyFill="1" applyBorder="1" applyAlignment="1">
      <alignment horizontal="center" vertical="center" wrapText="1"/>
    </xf>
    <xf numFmtId="0" fontId="7" fillId="20" borderId="4" xfId="0" applyFont="1" applyFill="1" applyBorder="1" applyAlignment="1">
      <alignment vertical="center" wrapText="1"/>
    </xf>
    <xf numFmtId="9" fontId="7" fillId="12" borderId="4" xfId="1" applyFont="1" applyFill="1" applyBorder="1" applyAlignment="1">
      <alignment horizontal="center" vertical="center" wrapText="1"/>
    </xf>
    <xf numFmtId="9" fontId="7" fillId="7" borderId="4" xfId="1" applyFont="1" applyFill="1" applyBorder="1" applyAlignment="1">
      <alignment horizontal="center" vertical="center" wrapText="1"/>
    </xf>
    <xf numFmtId="0" fontId="18" fillId="0" borderId="0" xfId="0" applyFont="1" applyFill="1" applyAlignment="1">
      <alignment wrapText="1"/>
    </xf>
    <xf numFmtId="166" fontId="7" fillId="7" borderId="4" xfId="1" applyNumberFormat="1" applyFont="1" applyFill="1" applyBorder="1" applyAlignment="1">
      <alignment horizontal="center" vertical="center" wrapText="1"/>
    </xf>
    <xf numFmtId="9" fontId="7" fillId="7" borderId="4" xfId="1" applyNumberFormat="1" applyFont="1" applyFill="1" applyBorder="1" applyAlignment="1">
      <alignment horizontal="center" vertical="center" wrapText="1"/>
    </xf>
    <xf numFmtId="0" fontId="8" fillId="0" borderId="4" xfId="0" applyFont="1" applyFill="1" applyBorder="1" applyAlignment="1">
      <alignment horizontal="left" vertical="center" wrapText="1"/>
    </xf>
    <xf numFmtId="0" fontId="19" fillId="0" borderId="4" xfId="0" applyFont="1" applyFill="1" applyBorder="1" applyAlignment="1">
      <alignment wrapText="1"/>
    </xf>
    <xf numFmtId="0" fontId="7" fillId="5" borderId="0" xfId="0" applyFont="1" applyFill="1" applyAlignment="1">
      <alignment horizontal="center" vertical="center" wrapText="1"/>
    </xf>
    <xf numFmtId="9" fontId="7" fillId="5" borderId="0" xfId="1" applyFont="1" applyFill="1" applyAlignment="1">
      <alignment horizontal="center" vertical="center" wrapText="1"/>
    </xf>
    <xf numFmtId="37" fontId="8" fillId="7" borderId="4" xfId="0" applyNumberFormat="1" applyFont="1" applyFill="1" applyBorder="1" applyAlignment="1">
      <alignment horizontal="center" vertical="center" wrapText="1"/>
    </xf>
    <xf numFmtId="1" fontId="7" fillId="8" borderId="4" xfId="1" applyNumberFormat="1" applyFont="1" applyFill="1" applyBorder="1" applyAlignment="1">
      <alignment horizontal="right" vertical="center" wrapText="1"/>
    </xf>
    <xf numFmtId="0" fontId="22" fillId="0" borderId="4" xfId="0" applyFont="1" applyFill="1" applyBorder="1" applyAlignment="1">
      <alignment vertical="center" wrapText="1"/>
    </xf>
    <xf numFmtId="0" fontId="8" fillId="0" borderId="4" xfId="0" applyFont="1" applyFill="1" applyBorder="1" applyAlignment="1">
      <alignment vertical="center" wrapText="1"/>
    </xf>
    <xf numFmtId="0" fontId="7" fillId="7" borderId="0" xfId="0" applyFont="1" applyFill="1" applyAlignment="1">
      <alignment vertical="center" wrapText="1"/>
    </xf>
    <xf numFmtId="0" fontId="7" fillId="0" borderId="4" xfId="0" applyNumberFormat="1" applyFont="1" applyFill="1" applyBorder="1" applyAlignment="1">
      <alignment vertical="center" wrapText="1"/>
    </xf>
    <xf numFmtId="9" fontId="7" fillId="6" borderId="4" xfId="1" applyFont="1" applyFill="1" applyBorder="1" applyAlignment="1">
      <alignment horizontal="center" vertical="center" wrapText="1"/>
    </xf>
    <xf numFmtId="0" fontId="19" fillId="0" borderId="4" xfId="0" applyFont="1" applyFill="1" applyBorder="1"/>
    <xf numFmtId="9" fontId="7" fillId="15" borderId="4" xfId="1" applyFont="1" applyFill="1" applyBorder="1" applyAlignment="1">
      <alignment horizontal="center" vertical="center" wrapText="1"/>
    </xf>
    <xf numFmtId="0" fontId="7" fillId="7" borderId="4" xfId="0" applyNumberFormat="1" applyFont="1" applyFill="1" applyBorder="1" applyAlignment="1">
      <alignment horizontal="center" vertical="center" wrapText="1"/>
    </xf>
    <xf numFmtId="0" fontId="7" fillId="0" borderId="4" xfId="0" applyFont="1" applyFill="1" applyBorder="1" applyAlignment="1">
      <alignment horizontal="left" wrapText="1"/>
    </xf>
    <xf numFmtId="0" fontId="7" fillId="0" borderId="4" xfId="0" applyFont="1" applyFill="1" applyBorder="1" applyAlignment="1">
      <alignment horizontal="left" vertical="center" wrapText="1"/>
    </xf>
    <xf numFmtId="9" fontId="7" fillId="0" borderId="4" xfId="1" applyFont="1" applyFill="1" applyBorder="1" applyAlignment="1">
      <alignment horizontal="center" wrapText="1"/>
    </xf>
    <xf numFmtId="0" fontId="6" fillId="0" borderId="15" xfId="0" applyFont="1" applyFill="1" applyBorder="1" applyAlignment="1">
      <alignment vertical="center" wrapText="1"/>
    </xf>
    <xf numFmtId="0" fontId="23" fillId="0" borderId="4" xfId="0" applyFont="1" applyFill="1" applyBorder="1" applyAlignment="1" applyProtection="1">
      <alignment horizontal="left" vertical="center" wrapText="1"/>
      <protection locked="0"/>
    </xf>
    <xf numFmtId="0" fontId="7" fillId="5" borderId="4" xfId="0" applyFont="1" applyFill="1" applyBorder="1" applyAlignment="1">
      <alignment horizontal="center" vertical="center" wrapText="1"/>
    </xf>
    <xf numFmtId="0" fontId="7" fillId="0" borderId="4" xfId="0" applyFont="1" applyFill="1" applyBorder="1" applyAlignment="1" applyProtection="1">
      <alignment horizontal="left" vertical="center" wrapText="1"/>
      <protection locked="0"/>
    </xf>
    <xf numFmtId="2" fontId="7" fillId="5" borderId="4" xfId="0" applyNumberFormat="1" applyFont="1" applyFill="1" applyBorder="1" applyAlignment="1">
      <alignment horizontal="center" vertical="center" wrapText="1"/>
    </xf>
    <xf numFmtId="1" fontId="7" fillId="20" borderId="4" xfId="0" applyNumberFormat="1" applyFont="1" applyFill="1" applyBorder="1" applyAlignment="1">
      <alignment horizontal="center" vertical="center" wrapText="1"/>
    </xf>
    <xf numFmtId="0" fontId="0" fillId="0" borderId="0" xfId="0" applyFill="1"/>
    <xf numFmtId="0" fontId="0" fillId="9" borderId="4" xfId="0" applyFont="1" applyFill="1" applyBorder="1" applyAlignment="1">
      <alignment vertical="center" wrapText="1"/>
    </xf>
    <xf numFmtId="0" fontId="0" fillId="13" borderId="4" xfId="0" applyFont="1" applyFill="1" applyBorder="1" applyAlignment="1">
      <alignment vertical="center" wrapText="1"/>
    </xf>
    <xf numFmtId="9" fontId="7" fillId="5" borderId="4" xfId="1" applyFont="1" applyFill="1" applyBorder="1" applyAlignment="1">
      <alignment horizontal="center" vertical="center" wrapText="1"/>
    </xf>
    <xf numFmtId="0" fontId="9" fillId="0" borderId="3" xfId="0" applyFont="1" applyFill="1" applyBorder="1" applyAlignment="1">
      <alignment horizontal="justify" vertical="center" readingOrder="1"/>
    </xf>
    <xf numFmtId="0" fontId="7" fillId="0" borderId="3" xfId="0" applyFont="1" applyFill="1" applyBorder="1" applyAlignment="1">
      <alignment vertical="center" wrapText="1"/>
    </xf>
    <xf numFmtId="0" fontId="7" fillId="0" borderId="3" xfId="0" applyFont="1" applyFill="1" applyBorder="1" applyAlignment="1">
      <alignment horizontal="center" vertical="center" wrapText="1"/>
    </xf>
    <xf numFmtId="0" fontId="8" fillId="0" borderId="3" xfId="0" applyFont="1" applyFill="1" applyBorder="1" applyAlignment="1">
      <alignment vertical="center" wrapText="1"/>
    </xf>
    <xf numFmtId="165" fontId="7" fillId="0" borderId="4" xfId="2" applyNumberFormat="1" applyFont="1" applyFill="1" applyBorder="1" applyAlignment="1">
      <alignment vertical="center" wrapText="1"/>
    </xf>
    <xf numFmtId="0" fontId="0" fillId="8" borderId="4" xfId="0" applyFont="1" applyFill="1" applyBorder="1" applyAlignment="1">
      <alignment horizontal="right"/>
    </xf>
    <xf numFmtId="0" fontId="7" fillId="15" borderId="4" xfId="0" applyFont="1" applyFill="1" applyBorder="1" applyAlignment="1">
      <alignment vertical="center" wrapText="1"/>
    </xf>
    <xf numFmtId="165" fontId="7" fillId="15" borderId="4" xfId="2" applyNumberFormat="1" applyFont="1" applyFill="1" applyBorder="1" applyAlignment="1">
      <alignment vertical="center" wrapText="1"/>
    </xf>
    <xf numFmtId="0" fontId="7" fillId="0" borderId="10" xfId="0" applyFont="1" applyFill="1" applyBorder="1" applyAlignment="1">
      <alignment vertical="center" wrapText="1"/>
    </xf>
    <xf numFmtId="0" fontId="8" fillId="0" borderId="4" xfId="0" applyFont="1" applyFill="1" applyBorder="1" applyAlignment="1">
      <alignment horizontal="center" vertical="center" wrapText="1"/>
    </xf>
    <xf numFmtId="0" fontId="0" fillId="5" borderId="4" xfId="0" applyFont="1" applyFill="1" applyBorder="1" applyAlignment="1">
      <alignment vertical="center" wrapText="1"/>
    </xf>
    <xf numFmtId="165" fontId="7" fillId="0" borderId="10" xfId="2" applyNumberFormat="1" applyFont="1" applyFill="1" applyBorder="1" applyAlignment="1">
      <alignment vertical="center" wrapText="1"/>
    </xf>
    <xf numFmtId="0" fontId="17" fillId="7" borderId="4" xfId="0" applyFont="1" applyFill="1" applyBorder="1" applyAlignment="1">
      <alignment vertical="center" wrapText="1"/>
    </xf>
    <xf numFmtId="0" fontId="6" fillId="0" borderId="0" xfId="0" applyFont="1" applyFill="1" applyBorder="1" applyAlignment="1">
      <alignment horizontal="center" vertical="center" wrapText="1"/>
    </xf>
    <xf numFmtId="0" fontId="0" fillId="0" borderId="0" xfId="0" applyFont="1" applyAlignment="1">
      <alignment horizontal="center"/>
    </xf>
    <xf numFmtId="0" fontId="0" fillId="0" borderId="0" xfId="0" applyFont="1" applyAlignment="1">
      <alignment horizontal="right"/>
    </xf>
    <xf numFmtId="0" fontId="0" fillId="0" borderId="18" xfId="0" applyFont="1" applyFill="1" applyBorder="1" applyAlignment="1">
      <alignment vertical="center" wrapText="1"/>
    </xf>
    <xf numFmtId="0" fontId="0" fillId="0" borderId="18" xfId="0" applyFont="1" applyBorder="1" applyAlignment="1">
      <alignment wrapText="1"/>
    </xf>
    <xf numFmtId="0" fontId="0" fillId="2" borderId="18" xfId="0" applyFont="1" applyFill="1" applyBorder="1" applyAlignment="1">
      <alignment vertical="center" wrapText="1"/>
    </xf>
    <xf numFmtId="0" fontId="6" fillId="0" borderId="18" xfId="0" applyFont="1" applyFill="1" applyBorder="1" applyAlignment="1">
      <alignment horizontal="center" vertical="center" wrapText="1"/>
    </xf>
    <xf numFmtId="165" fontId="0" fillId="0" borderId="18" xfId="2" applyNumberFormat="1" applyFont="1" applyFill="1" applyBorder="1" applyAlignment="1">
      <alignment vertical="center" wrapText="1"/>
    </xf>
    <xf numFmtId="165" fontId="0" fillId="0" borderId="21" xfId="2" applyNumberFormat="1" applyFont="1" applyFill="1" applyBorder="1" applyAlignment="1">
      <alignment vertical="center" wrapText="1"/>
    </xf>
    <xf numFmtId="0" fontId="0" fillId="0" borderId="22" xfId="0" applyFont="1" applyFill="1" applyBorder="1" applyAlignment="1">
      <alignment vertical="center" wrapText="1"/>
    </xf>
    <xf numFmtId="0" fontId="0" fillId="0" borderId="23" xfId="0" applyFont="1" applyFill="1" applyBorder="1" applyAlignment="1">
      <alignment vertical="center" wrapText="1"/>
    </xf>
    <xf numFmtId="0" fontId="0" fillId="0" borderId="24" xfId="0" applyFont="1" applyFill="1" applyBorder="1" applyAlignment="1">
      <alignment vertical="center" wrapText="1"/>
    </xf>
    <xf numFmtId="0" fontId="0" fillId="0" borderId="18" xfId="0" applyFont="1" applyBorder="1" applyAlignment="1">
      <alignment horizontal="center" vertical="center" wrapText="1"/>
    </xf>
    <xf numFmtId="0" fontId="0" fillId="0" borderId="18" xfId="0" applyFont="1" applyBorder="1" applyAlignment="1">
      <alignment vertical="center" wrapText="1"/>
    </xf>
    <xf numFmtId="0" fontId="0" fillId="14" borderId="18" xfId="0" applyFont="1" applyFill="1" applyBorder="1" applyAlignment="1">
      <alignment horizontal="center" vertical="center" wrapText="1"/>
    </xf>
    <xf numFmtId="0" fontId="0" fillId="14" borderId="18" xfId="0" applyFont="1" applyFill="1" applyBorder="1" applyAlignment="1">
      <alignment vertical="center" wrapText="1"/>
    </xf>
    <xf numFmtId="0" fontId="0" fillId="0" borderId="6" xfId="0" applyFont="1" applyBorder="1" applyAlignment="1">
      <alignment vertical="center" wrapText="1"/>
    </xf>
    <xf numFmtId="0" fontId="0" fillId="0" borderId="21" xfId="0" applyFont="1" applyBorder="1" applyAlignment="1">
      <alignment vertical="center" wrapText="1"/>
    </xf>
    <xf numFmtId="0" fontId="0" fillId="2" borderId="18" xfId="0" applyFont="1" applyFill="1" applyBorder="1" applyAlignment="1">
      <alignment horizontal="center" vertical="center" wrapText="1"/>
    </xf>
    <xf numFmtId="0" fontId="6" fillId="0" borderId="18" xfId="0" applyFont="1" applyFill="1" applyBorder="1" applyAlignment="1">
      <alignment vertical="center" wrapText="1"/>
    </xf>
    <xf numFmtId="0" fontId="0" fillId="15" borderId="18" xfId="0" applyFont="1" applyFill="1" applyBorder="1" applyAlignment="1">
      <alignment vertical="center" wrapText="1"/>
    </xf>
    <xf numFmtId="0" fontId="6" fillId="0" borderId="18" xfId="0" applyFont="1" applyBorder="1" applyAlignment="1">
      <alignment horizontal="center" vertical="center" wrapText="1"/>
    </xf>
    <xf numFmtId="0" fontId="6" fillId="0" borderId="18" xfId="0" applyFont="1" applyBorder="1" applyAlignment="1">
      <alignment vertical="center" wrapText="1"/>
    </xf>
    <xf numFmtId="0" fontId="0" fillId="0" borderId="18" xfId="0" applyFont="1" applyBorder="1"/>
    <xf numFmtId="0" fontId="0" fillId="17" borderId="18" xfId="0" applyFont="1" applyFill="1" applyBorder="1" applyAlignment="1">
      <alignment vertical="center" wrapText="1"/>
    </xf>
    <xf numFmtId="0" fontId="0" fillId="0" borderId="18" xfId="0" applyFont="1" applyFill="1" applyBorder="1" applyAlignment="1">
      <alignment horizontal="left" vertical="center" wrapText="1"/>
    </xf>
    <xf numFmtId="0" fontId="7" fillId="0" borderId="18" xfId="0" applyFont="1" applyFill="1" applyBorder="1" applyAlignment="1">
      <alignment horizontal="center" vertical="center" wrapText="1"/>
    </xf>
    <xf numFmtId="0" fontId="0" fillId="2" borderId="6" xfId="0" applyFont="1" applyFill="1" applyBorder="1" applyAlignment="1">
      <alignment vertical="center" wrapText="1"/>
    </xf>
    <xf numFmtId="165" fontId="17" fillId="0" borderId="18" xfId="2" applyNumberFormat="1" applyFont="1" applyFill="1" applyBorder="1" applyAlignment="1">
      <alignment horizontal="center" vertical="center" wrapText="1"/>
    </xf>
    <xf numFmtId="165" fontId="7" fillId="0" borderId="18" xfId="2" applyNumberFormat="1" applyFont="1" applyFill="1" applyBorder="1" applyAlignment="1">
      <alignment horizontal="center" vertical="center" wrapText="1"/>
    </xf>
    <xf numFmtId="0" fontId="7" fillId="0" borderId="18" xfId="0" applyFont="1" applyFill="1" applyBorder="1" applyAlignment="1">
      <alignment vertical="center" wrapText="1"/>
    </xf>
    <xf numFmtId="165" fontId="7" fillId="0" borderId="18" xfId="2" applyNumberFormat="1" applyFont="1" applyFill="1" applyBorder="1" applyAlignment="1">
      <alignment vertical="center" wrapText="1"/>
    </xf>
    <xf numFmtId="0" fontId="7" fillId="0" borderId="21" xfId="0" applyFont="1" applyFill="1" applyBorder="1" applyAlignment="1">
      <alignment vertical="center" wrapText="1"/>
    </xf>
    <xf numFmtId="0" fontId="5" fillId="2" borderId="1" xfId="0" applyFont="1" applyFill="1" applyBorder="1" applyAlignment="1">
      <alignment horizontal="center" vertical="center"/>
    </xf>
    <xf numFmtId="0" fontId="4" fillId="2" borderId="9" xfId="0" applyFont="1" applyFill="1" applyBorder="1" applyAlignment="1">
      <alignment horizontal="center" vertical="center"/>
    </xf>
  </cellXfs>
  <cellStyles count="3">
    <cellStyle name="Millares 2" xfId="2"/>
    <cellStyle name="Normal" xfId="0" builtinId="0"/>
    <cellStyle name="Porcentaje" xfId="1" builtinId="5"/>
  </cellStyles>
  <dxfs count="1607">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262282</xdr:colOff>
      <xdr:row>0</xdr:row>
      <xdr:rowOff>179457</xdr:rowOff>
    </xdr:from>
    <xdr:to>
      <xdr:col>1</xdr:col>
      <xdr:colOff>440082</xdr:colOff>
      <xdr:row>1</xdr:row>
      <xdr:rowOff>0</xdr:rowOff>
    </xdr:to>
    <xdr:pic>
      <xdr:nvPicPr>
        <xdr:cNvPr id="2" name="2 Imagen">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2282" y="179457"/>
          <a:ext cx="1101725" cy="6777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Zuli/Downloads/POA%20ABRIL%202017/POA%202017%20JUR&#205;DICA%20ENE%20-%20ABR.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sheetNames>
    <sheetDataSet>
      <sheetData sheetId="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US379"/>
  <sheetViews>
    <sheetView tabSelected="1" workbookViewId="0">
      <pane ySplit="3" topLeftCell="A4" activePane="bottomLeft" state="frozen"/>
      <selection pane="bottomLeft" activeCell="A4" sqref="A4"/>
    </sheetView>
  </sheetViews>
  <sheetFormatPr baseColWidth="10" defaultColWidth="11.453125" defaultRowHeight="20.149999999999999" customHeight="1" x14ac:dyDescent="0.35"/>
  <cols>
    <col min="1" max="14" width="13.81640625" style="29" customWidth="1"/>
    <col min="15" max="15" width="13.81640625" style="326" customWidth="1"/>
    <col min="16" max="27" width="6.1796875" style="29" customWidth="1"/>
    <col min="28" max="28" width="7.54296875" style="29" customWidth="1"/>
    <col min="29" max="29" width="10.7265625" style="327" customWidth="1"/>
    <col min="30" max="33" width="7.1796875" style="29" customWidth="1"/>
    <col min="34" max="16384" width="11.453125" style="29"/>
  </cols>
  <sheetData>
    <row r="1" spans="1:16113" s="1" customFormat="1" ht="67.5" customHeight="1" x14ac:dyDescent="0.35">
      <c r="A1" s="358" t="s">
        <v>0</v>
      </c>
      <c r="B1" s="358"/>
      <c r="C1" s="358"/>
      <c r="D1" s="358"/>
      <c r="E1" s="358"/>
      <c r="F1" s="358"/>
      <c r="G1" s="358"/>
      <c r="H1" s="358"/>
      <c r="I1" s="358"/>
      <c r="J1" s="358"/>
      <c r="K1" s="358"/>
      <c r="L1" s="358"/>
      <c r="M1" s="358"/>
      <c r="N1" s="358"/>
      <c r="O1" s="358"/>
      <c r="P1" s="358"/>
      <c r="Q1" s="358"/>
      <c r="R1" s="358"/>
      <c r="S1" s="358"/>
      <c r="T1" s="358"/>
      <c r="U1" s="358"/>
      <c r="V1" s="358"/>
      <c r="W1" s="358"/>
      <c r="X1" s="358"/>
      <c r="Y1" s="358"/>
      <c r="Z1" s="358"/>
      <c r="AA1" s="358"/>
      <c r="AB1" s="358"/>
      <c r="AC1" s="358"/>
      <c r="AD1" s="358"/>
      <c r="AE1" s="358"/>
      <c r="AF1" s="358"/>
      <c r="AG1" s="358"/>
    </row>
    <row r="2" spans="1:16113" s="1" customFormat="1" ht="10.5" customHeight="1" x14ac:dyDescent="0.35">
      <c r="A2" s="359" t="s">
        <v>1</v>
      </c>
      <c r="B2" s="359"/>
      <c r="C2" s="359"/>
      <c r="D2" s="359"/>
      <c r="E2" s="359"/>
      <c r="F2" s="359"/>
      <c r="G2" s="359"/>
      <c r="H2" s="359"/>
      <c r="I2" s="359"/>
      <c r="J2" s="359"/>
      <c r="K2" s="359"/>
      <c r="L2" s="359"/>
      <c r="M2" s="359"/>
      <c r="N2" s="359"/>
      <c r="O2" s="359"/>
      <c r="P2" s="359"/>
      <c r="Q2" s="359"/>
      <c r="R2" s="359"/>
      <c r="S2" s="359"/>
      <c r="T2" s="359"/>
      <c r="U2" s="359"/>
      <c r="V2" s="359"/>
      <c r="W2" s="359"/>
      <c r="X2" s="359"/>
      <c r="Y2" s="359"/>
      <c r="Z2" s="359"/>
      <c r="AA2" s="359"/>
      <c r="AB2" s="359"/>
      <c r="AC2" s="359"/>
      <c r="AD2" s="359"/>
      <c r="AE2" s="359"/>
      <c r="AF2" s="359"/>
      <c r="AG2" s="359"/>
    </row>
    <row r="3" spans="1:16113" s="7" customFormat="1" ht="47.25" customHeight="1" x14ac:dyDescent="0.35">
      <c r="A3" s="2" t="s">
        <v>2</v>
      </c>
      <c r="B3" s="2" t="s">
        <v>3</v>
      </c>
      <c r="C3" s="2" t="s">
        <v>4</v>
      </c>
      <c r="D3" s="2" t="s">
        <v>5</v>
      </c>
      <c r="E3" s="2" t="s">
        <v>6</v>
      </c>
      <c r="F3" s="2" t="s">
        <v>7</v>
      </c>
      <c r="G3" s="2" t="s">
        <v>8</v>
      </c>
      <c r="H3" s="2" t="s">
        <v>9</v>
      </c>
      <c r="I3" s="2" t="s">
        <v>10</v>
      </c>
      <c r="J3" s="2" t="s">
        <v>11</v>
      </c>
      <c r="K3" s="2" t="s">
        <v>12</v>
      </c>
      <c r="L3" s="3" t="s">
        <v>13</v>
      </c>
      <c r="M3" s="2" t="s">
        <v>14</v>
      </c>
      <c r="N3" s="2" t="s">
        <v>15</v>
      </c>
      <c r="O3" s="4" t="s">
        <v>16</v>
      </c>
      <c r="P3" s="5" t="s">
        <v>17</v>
      </c>
      <c r="Q3" s="5" t="s">
        <v>18</v>
      </c>
      <c r="R3" s="5" t="s">
        <v>19</v>
      </c>
      <c r="S3" s="6" t="s">
        <v>20</v>
      </c>
      <c r="T3" s="6" t="s">
        <v>21</v>
      </c>
      <c r="U3" s="6" t="s">
        <v>22</v>
      </c>
      <c r="V3" s="5" t="s">
        <v>23</v>
      </c>
      <c r="W3" s="5" t="s">
        <v>24</v>
      </c>
      <c r="X3" s="5" t="s">
        <v>25</v>
      </c>
      <c r="Y3" s="6" t="s">
        <v>26</v>
      </c>
      <c r="Z3" s="6" t="s">
        <v>27</v>
      </c>
      <c r="AA3" s="6" t="s">
        <v>28</v>
      </c>
      <c r="AB3" s="5" t="s">
        <v>29</v>
      </c>
      <c r="AC3" s="5" t="s">
        <v>30</v>
      </c>
      <c r="AD3" s="2" t="s">
        <v>31</v>
      </c>
      <c r="AE3" s="2" t="s">
        <v>32</v>
      </c>
      <c r="AF3" s="2" t="s">
        <v>33</v>
      </c>
      <c r="AG3" s="2" t="s">
        <v>34</v>
      </c>
    </row>
    <row r="4" spans="1:16113" s="19" customFormat="1" ht="334" thickBot="1" x14ac:dyDescent="0.4">
      <c r="A4" s="8" t="s">
        <v>35</v>
      </c>
      <c r="B4" s="9" t="s">
        <v>36</v>
      </c>
      <c r="C4" s="10" t="s">
        <v>37</v>
      </c>
      <c r="D4" s="10" t="s">
        <v>38</v>
      </c>
      <c r="E4" s="10" t="s">
        <v>39</v>
      </c>
      <c r="F4" s="11" t="s">
        <v>40</v>
      </c>
      <c r="G4" s="12" t="s">
        <v>41</v>
      </c>
      <c r="H4" s="12" t="s">
        <v>42</v>
      </c>
      <c r="I4" s="13" t="s">
        <v>43</v>
      </c>
      <c r="J4" s="10" t="s">
        <v>44</v>
      </c>
      <c r="K4" s="14" t="s">
        <v>45</v>
      </c>
      <c r="L4" s="12" t="s">
        <v>46</v>
      </c>
      <c r="M4" s="12" t="s">
        <v>47</v>
      </c>
      <c r="N4" s="12" t="s">
        <v>48</v>
      </c>
      <c r="O4" s="12" t="s">
        <v>49</v>
      </c>
      <c r="P4" s="15"/>
      <c r="Q4" s="15"/>
      <c r="R4" s="15"/>
      <c r="S4" s="16">
        <f>30158/30158</f>
        <v>1</v>
      </c>
      <c r="T4" s="15"/>
      <c r="U4" s="15"/>
      <c r="V4" s="15"/>
      <c r="W4" s="16"/>
      <c r="X4" s="15"/>
      <c r="Y4" s="15"/>
      <c r="Z4" s="15"/>
      <c r="AA4" s="16"/>
      <c r="AB4" s="17">
        <v>1</v>
      </c>
      <c r="AC4" s="18">
        <v>3</v>
      </c>
      <c r="AD4" s="10" t="s">
        <v>50</v>
      </c>
      <c r="AE4" s="12" t="s">
        <v>51</v>
      </c>
      <c r="AF4" s="12" t="s">
        <v>52</v>
      </c>
      <c r="AG4" s="328" t="s">
        <v>52</v>
      </c>
      <c r="CI4" s="19" t="s">
        <v>2122</v>
      </c>
    </row>
    <row r="5" spans="1:16113" customFormat="1" ht="348" x14ac:dyDescent="0.35">
      <c r="A5" s="8" t="s">
        <v>35</v>
      </c>
      <c r="B5" s="20" t="s">
        <v>53</v>
      </c>
      <c r="C5" s="10" t="s">
        <v>54</v>
      </c>
      <c r="D5" s="21" t="s">
        <v>55</v>
      </c>
      <c r="E5" s="21" t="s">
        <v>56</v>
      </c>
      <c r="F5" s="21" t="s">
        <v>57</v>
      </c>
      <c r="G5" s="10" t="s">
        <v>58</v>
      </c>
      <c r="H5" s="22" t="s">
        <v>59</v>
      </c>
      <c r="I5" s="10" t="s">
        <v>60</v>
      </c>
      <c r="J5" s="23" t="s">
        <v>61</v>
      </c>
      <c r="K5" s="21" t="s">
        <v>62</v>
      </c>
      <c r="L5" s="21" t="s">
        <v>63</v>
      </c>
      <c r="M5" s="21" t="s">
        <v>64</v>
      </c>
      <c r="N5" s="21" t="s">
        <v>65</v>
      </c>
      <c r="O5" s="21" t="s">
        <v>66</v>
      </c>
      <c r="P5" s="24">
        <v>1</v>
      </c>
      <c r="Q5" s="25"/>
      <c r="R5" s="26"/>
      <c r="S5" s="9"/>
      <c r="T5" s="9"/>
      <c r="U5" s="9"/>
      <c r="V5" s="9"/>
      <c r="W5" s="9"/>
      <c r="X5" s="9"/>
      <c r="Y5" s="9"/>
      <c r="Z5" s="9"/>
      <c r="AA5" s="9"/>
      <c r="AB5" s="17">
        <v>1</v>
      </c>
      <c r="AC5" s="27">
        <v>1</v>
      </c>
      <c r="AD5" s="28" t="s">
        <v>67</v>
      </c>
      <c r="AE5" s="23" t="s">
        <v>68</v>
      </c>
      <c r="AF5" s="23" t="s">
        <v>68</v>
      </c>
      <c r="AG5" s="329" t="s">
        <v>69</v>
      </c>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c r="BT5" s="29"/>
      <c r="BU5" s="29"/>
      <c r="BV5" s="29"/>
      <c r="BW5" s="29"/>
      <c r="BX5" s="29"/>
      <c r="BY5" s="29"/>
      <c r="BZ5" s="29"/>
      <c r="CA5" s="29"/>
      <c r="CB5" s="29"/>
      <c r="CC5" s="29"/>
      <c r="CD5" s="29"/>
      <c r="CE5" s="29"/>
      <c r="CF5" s="29"/>
      <c r="CG5" s="29"/>
      <c r="CH5" s="29"/>
      <c r="CI5" s="29"/>
      <c r="CJ5" s="29"/>
      <c r="CK5" s="29"/>
      <c r="CL5" s="29"/>
      <c r="CM5" s="29"/>
      <c r="CN5" s="29"/>
      <c r="CO5" s="29"/>
      <c r="CP5" s="29"/>
      <c r="CQ5" s="29"/>
      <c r="CR5" s="29"/>
      <c r="CS5" s="29"/>
      <c r="CT5" s="29"/>
      <c r="CU5" s="29"/>
      <c r="CV5" s="29"/>
      <c r="CW5" s="29"/>
      <c r="CX5" s="29"/>
      <c r="CY5" s="29"/>
      <c r="CZ5" s="29"/>
      <c r="DA5" s="29"/>
      <c r="DB5" s="29"/>
      <c r="DC5" s="29"/>
      <c r="DD5" s="29"/>
      <c r="DE5" s="29"/>
      <c r="DF5" s="29"/>
      <c r="DG5" s="29"/>
      <c r="DH5" s="29"/>
      <c r="DI5" s="29"/>
      <c r="DJ5" s="29"/>
      <c r="DK5" s="29"/>
      <c r="DL5" s="29"/>
      <c r="DM5" s="29"/>
      <c r="DN5" s="29"/>
      <c r="DO5" s="29"/>
      <c r="DP5" s="29"/>
      <c r="DQ5" s="29"/>
      <c r="DR5" s="29"/>
      <c r="DS5" s="29"/>
      <c r="DT5" s="29"/>
      <c r="DU5" s="29"/>
      <c r="DV5" s="29"/>
      <c r="DW5" s="29"/>
      <c r="DX5" s="29"/>
      <c r="DY5" s="29"/>
      <c r="DZ5" s="29"/>
      <c r="EA5" s="29"/>
      <c r="EB5" s="29"/>
      <c r="EC5" s="29"/>
      <c r="ED5" s="29"/>
      <c r="EE5" s="29"/>
      <c r="EF5" s="29"/>
      <c r="EG5" s="29"/>
      <c r="EH5" s="29"/>
      <c r="EI5" s="29"/>
      <c r="EJ5" s="29"/>
      <c r="EK5" s="29"/>
      <c r="EL5" s="29"/>
      <c r="EM5" s="29"/>
      <c r="EN5" s="29"/>
      <c r="EO5" s="29"/>
      <c r="EP5" s="29"/>
      <c r="EQ5" s="29"/>
      <c r="ER5" s="29"/>
      <c r="ES5" s="29"/>
      <c r="ET5" s="29"/>
      <c r="EU5" s="29"/>
      <c r="EV5" s="29"/>
      <c r="EW5" s="29"/>
      <c r="EX5" s="29"/>
      <c r="EY5" s="29"/>
      <c r="EZ5" s="29"/>
      <c r="FA5" s="29"/>
      <c r="FB5" s="29"/>
      <c r="FC5" s="29"/>
      <c r="FD5" s="29"/>
      <c r="FE5" s="29"/>
      <c r="FF5" s="29"/>
      <c r="FG5" s="29"/>
      <c r="FH5" s="29"/>
      <c r="FI5" s="29"/>
      <c r="FJ5" s="29"/>
      <c r="FK5" s="29"/>
      <c r="FL5" s="29"/>
      <c r="FM5" s="29"/>
      <c r="FN5" s="29"/>
      <c r="FO5" s="29"/>
      <c r="FP5" s="29"/>
      <c r="FQ5" s="29"/>
      <c r="FR5" s="29"/>
      <c r="FS5" s="29"/>
      <c r="FT5" s="29"/>
      <c r="FU5" s="29"/>
      <c r="FV5" s="29"/>
      <c r="FW5" s="29"/>
      <c r="FX5" s="29"/>
      <c r="FY5" s="29"/>
      <c r="FZ5" s="29"/>
      <c r="GA5" s="29"/>
      <c r="GB5" s="29"/>
      <c r="GC5" s="29"/>
      <c r="GD5" s="29"/>
      <c r="GE5" s="29"/>
      <c r="GF5" s="29"/>
      <c r="GG5" s="29"/>
      <c r="GH5" s="29"/>
      <c r="GI5" s="29"/>
      <c r="GJ5" s="29"/>
      <c r="GK5" s="29"/>
      <c r="GL5" s="29"/>
      <c r="GM5" s="29"/>
      <c r="GN5" s="29"/>
      <c r="GO5" s="29"/>
      <c r="GP5" s="29"/>
      <c r="GQ5" s="29"/>
      <c r="GR5" s="29"/>
      <c r="GS5" s="29"/>
      <c r="GT5" s="29"/>
      <c r="GU5" s="29"/>
      <c r="GV5" s="29"/>
      <c r="GW5" s="29"/>
      <c r="GX5" s="29"/>
      <c r="GY5" s="29"/>
      <c r="GZ5" s="29"/>
      <c r="HA5" s="29"/>
      <c r="HB5" s="29"/>
      <c r="HC5" s="29"/>
      <c r="HD5" s="29"/>
      <c r="HE5" s="29"/>
      <c r="HF5" s="29"/>
      <c r="HG5" s="29"/>
      <c r="HH5" s="29"/>
      <c r="HI5" s="29"/>
      <c r="HJ5" s="29"/>
      <c r="HK5" s="29"/>
      <c r="HL5" s="29"/>
      <c r="HM5" s="29"/>
      <c r="HN5" s="29"/>
      <c r="HO5" s="29"/>
      <c r="HP5" s="29"/>
      <c r="HQ5" s="29"/>
      <c r="HR5" s="29"/>
      <c r="HS5" s="29"/>
      <c r="HT5" s="29"/>
      <c r="HU5" s="29"/>
      <c r="HV5" s="29"/>
      <c r="HW5" s="29"/>
      <c r="HX5" s="29"/>
      <c r="HY5" s="29"/>
      <c r="HZ5" s="29"/>
      <c r="IA5" s="29"/>
      <c r="IB5" s="29"/>
      <c r="IC5" s="29"/>
      <c r="ID5" s="29"/>
      <c r="IE5" s="29"/>
      <c r="IF5" s="29"/>
      <c r="IG5" s="29"/>
      <c r="IH5" s="29"/>
      <c r="II5" s="29"/>
      <c r="IJ5" s="29"/>
      <c r="IK5" s="29"/>
      <c r="IL5" s="29"/>
      <c r="IM5" s="29"/>
      <c r="IN5" s="29"/>
      <c r="IO5" s="29"/>
      <c r="IP5" s="29"/>
      <c r="IQ5" s="29"/>
      <c r="IR5" s="29"/>
      <c r="IS5" s="29"/>
      <c r="IT5" s="29"/>
      <c r="IU5" s="29"/>
      <c r="IV5" s="29"/>
      <c r="IW5" s="29"/>
      <c r="IX5" s="29"/>
      <c r="IY5" s="29"/>
      <c r="IZ5" s="29"/>
      <c r="JA5" s="29"/>
      <c r="JB5" s="29"/>
      <c r="JC5" s="29"/>
      <c r="JD5" s="29"/>
      <c r="JE5" s="29"/>
      <c r="JF5" s="29"/>
      <c r="JG5" s="29"/>
      <c r="JH5" s="29"/>
      <c r="JI5" s="29"/>
      <c r="JJ5" s="29"/>
      <c r="JK5" s="29"/>
      <c r="JL5" s="29"/>
      <c r="JM5" s="29"/>
      <c r="JN5" s="29"/>
      <c r="JO5" s="29"/>
      <c r="JP5" s="29"/>
      <c r="JQ5" s="29"/>
      <c r="JR5" s="29"/>
      <c r="JS5" s="29"/>
      <c r="JT5" s="29"/>
      <c r="JU5" s="29"/>
      <c r="JV5" s="29"/>
      <c r="JW5" s="29"/>
      <c r="JX5" s="29"/>
      <c r="JY5" s="29"/>
      <c r="JZ5" s="29"/>
      <c r="KA5" s="29"/>
      <c r="KB5" s="29"/>
      <c r="KC5" s="29"/>
      <c r="KD5" s="29"/>
      <c r="KE5" s="29"/>
      <c r="KF5" s="29"/>
      <c r="KG5" s="29"/>
      <c r="KH5" s="29"/>
      <c r="KI5" s="29"/>
      <c r="KJ5" s="29"/>
      <c r="KK5" s="29"/>
      <c r="KL5" s="29"/>
      <c r="KM5" s="29"/>
      <c r="KN5" s="29"/>
      <c r="KO5" s="29"/>
      <c r="KP5" s="29"/>
      <c r="KQ5" s="29"/>
      <c r="KR5" s="29"/>
      <c r="KS5" s="29"/>
      <c r="KT5" s="29"/>
      <c r="KU5" s="29"/>
      <c r="KV5" s="29"/>
      <c r="KW5" s="29"/>
      <c r="KX5" s="29"/>
      <c r="KY5" s="29"/>
      <c r="KZ5" s="29"/>
      <c r="LA5" s="29"/>
      <c r="LB5" s="29"/>
      <c r="LC5" s="29"/>
      <c r="LD5" s="29"/>
      <c r="LE5" s="29"/>
      <c r="LF5" s="29"/>
      <c r="LG5" s="29"/>
      <c r="LH5" s="29"/>
      <c r="LI5" s="29"/>
      <c r="LJ5" s="29"/>
      <c r="LK5" s="29"/>
      <c r="LL5" s="29"/>
      <c r="LM5" s="29"/>
      <c r="LN5" s="29"/>
      <c r="LO5" s="29"/>
      <c r="LP5" s="29"/>
      <c r="LQ5" s="29"/>
      <c r="LR5" s="29"/>
      <c r="LS5" s="29"/>
      <c r="LT5" s="29"/>
      <c r="LU5" s="29"/>
      <c r="LV5" s="29"/>
      <c r="LW5" s="29"/>
      <c r="LX5" s="29"/>
      <c r="LY5" s="29"/>
      <c r="LZ5" s="29"/>
      <c r="MA5" s="29"/>
      <c r="MB5" s="29"/>
      <c r="MC5" s="29"/>
      <c r="MD5" s="29"/>
      <c r="ME5" s="29"/>
      <c r="MF5" s="29"/>
      <c r="MG5" s="29"/>
      <c r="MH5" s="29"/>
      <c r="MI5" s="29"/>
      <c r="MJ5" s="29"/>
      <c r="MK5" s="29"/>
      <c r="ML5" s="29"/>
      <c r="MM5" s="29"/>
      <c r="MN5" s="29"/>
      <c r="MO5" s="29"/>
      <c r="MP5" s="29"/>
      <c r="MQ5" s="29"/>
      <c r="MR5" s="29"/>
      <c r="MS5" s="29"/>
      <c r="MT5" s="29"/>
      <c r="MU5" s="29"/>
      <c r="MV5" s="29"/>
      <c r="MW5" s="29"/>
      <c r="MX5" s="29"/>
      <c r="MY5" s="29"/>
      <c r="MZ5" s="29"/>
      <c r="NA5" s="29"/>
      <c r="NB5" s="29"/>
      <c r="NC5" s="29"/>
      <c r="ND5" s="29"/>
      <c r="NE5" s="29"/>
      <c r="NF5" s="29"/>
      <c r="NG5" s="29"/>
      <c r="NH5" s="29"/>
      <c r="NI5" s="29"/>
      <c r="NJ5" s="29"/>
      <c r="NK5" s="29"/>
      <c r="NL5" s="29"/>
      <c r="NM5" s="29"/>
      <c r="NN5" s="29"/>
      <c r="NO5" s="29"/>
      <c r="NP5" s="29"/>
      <c r="NQ5" s="29"/>
      <c r="NR5" s="29"/>
      <c r="NS5" s="29"/>
      <c r="NT5" s="29"/>
      <c r="NU5" s="29"/>
      <c r="NV5" s="29"/>
      <c r="NW5" s="29"/>
      <c r="NX5" s="29"/>
      <c r="NY5" s="29"/>
      <c r="NZ5" s="29"/>
      <c r="OA5" s="29"/>
      <c r="OB5" s="29"/>
      <c r="OC5" s="29"/>
      <c r="OD5" s="29"/>
      <c r="OE5" s="29"/>
      <c r="OF5" s="29"/>
      <c r="OG5" s="29"/>
      <c r="OH5" s="29"/>
      <c r="OI5" s="29"/>
      <c r="OJ5" s="29"/>
      <c r="OK5" s="29"/>
      <c r="OL5" s="29"/>
      <c r="OM5" s="29"/>
      <c r="ON5" s="29"/>
      <c r="OO5" s="29"/>
      <c r="OP5" s="29"/>
      <c r="OQ5" s="29"/>
      <c r="OR5" s="29"/>
      <c r="OS5" s="29"/>
      <c r="OT5" s="29"/>
      <c r="OU5" s="29"/>
      <c r="OV5" s="29"/>
      <c r="OW5" s="29"/>
      <c r="OX5" s="29"/>
      <c r="OY5" s="29"/>
      <c r="OZ5" s="29"/>
      <c r="PA5" s="29"/>
      <c r="PB5" s="29"/>
      <c r="PC5" s="29"/>
      <c r="PD5" s="29"/>
      <c r="PE5" s="29"/>
      <c r="PF5" s="29"/>
      <c r="PG5" s="29"/>
      <c r="PH5" s="29"/>
      <c r="PI5" s="29"/>
      <c r="PJ5" s="29"/>
      <c r="PK5" s="29"/>
      <c r="PL5" s="29"/>
      <c r="PM5" s="29"/>
      <c r="PN5" s="29"/>
      <c r="PO5" s="29"/>
      <c r="PP5" s="29"/>
      <c r="PQ5" s="29"/>
      <c r="PR5" s="29"/>
      <c r="PS5" s="29"/>
      <c r="PT5" s="29"/>
      <c r="PU5" s="29"/>
      <c r="PV5" s="29"/>
      <c r="PW5" s="29"/>
      <c r="PX5" s="29"/>
      <c r="PY5" s="29"/>
      <c r="PZ5" s="29"/>
      <c r="QA5" s="29"/>
      <c r="QB5" s="29"/>
      <c r="QC5" s="29"/>
      <c r="QD5" s="29"/>
      <c r="QE5" s="29"/>
      <c r="QF5" s="29"/>
      <c r="QG5" s="29"/>
      <c r="QH5" s="29"/>
      <c r="QI5" s="29"/>
      <c r="QJ5" s="29"/>
      <c r="QK5" s="29"/>
      <c r="QL5" s="29"/>
      <c r="QM5" s="29"/>
      <c r="QN5" s="29"/>
      <c r="QO5" s="29"/>
      <c r="QP5" s="29"/>
      <c r="QQ5" s="29"/>
      <c r="QR5" s="29"/>
      <c r="QS5" s="29"/>
      <c r="QT5" s="29"/>
      <c r="QU5" s="29"/>
      <c r="QV5" s="29"/>
      <c r="QW5" s="29"/>
      <c r="QX5" s="29"/>
      <c r="QY5" s="29"/>
      <c r="QZ5" s="29"/>
      <c r="RA5" s="29"/>
      <c r="RB5" s="29"/>
      <c r="RC5" s="29"/>
      <c r="RD5" s="29"/>
      <c r="RE5" s="29"/>
      <c r="RF5" s="29"/>
      <c r="RG5" s="29"/>
      <c r="RH5" s="29"/>
      <c r="RI5" s="29"/>
      <c r="RJ5" s="29"/>
      <c r="RK5" s="29"/>
      <c r="RL5" s="29"/>
      <c r="RM5" s="29"/>
      <c r="RN5" s="29"/>
      <c r="RO5" s="29"/>
      <c r="RP5" s="29"/>
      <c r="RQ5" s="29"/>
      <c r="RR5" s="29"/>
      <c r="RS5" s="29"/>
      <c r="RT5" s="29"/>
      <c r="RU5" s="29"/>
      <c r="RV5" s="29"/>
      <c r="RW5" s="29"/>
      <c r="RX5" s="29"/>
      <c r="RY5" s="29"/>
      <c r="RZ5" s="29"/>
      <c r="SA5" s="29"/>
      <c r="SB5" s="29"/>
      <c r="SC5" s="29"/>
      <c r="SD5" s="29"/>
      <c r="SE5" s="29"/>
      <c r="SF5" s="29"/>
      <c r="SG5" s="29"/>
      <c r="SH5" s="29"/>
      <c r="SI5" s="29"/>
      <c r="SJ5" s="29"/>
      <c r="SK5" s="29"/>
      <c r="SL5" s="29"/>
      <c r="SM5" s="29"/>
      <c r="SN5" s="29"/>
      <c r="SO5" s="29"/>
      <c r="SP5" s="29"/>
      <c r="SQ5" s="29"/>
      <c r="SR5" s="29"/>
      <c r="SS5" s="29"/>
      <c r="ST5" s="29"/>
      <c r="SU5" s="29"/>
      <c r="SV5" s="29"/>
      <c r="SW5" s="29"/>
      <c r="SX5" s="29"/>
      <c r="SY5" s="29"/>
      <c r="SZ5" s="29"/>
      <c r="TA5" s="29"/>
      <c r="TB5" s="29"/>
      <c r="TC5" s="29"/>
      <c r="TD5" s="29"/>
      <c r="TE5" s="29"/>
      <c r="TF5" s="29"/>
      <c r="TG5" s="29"/>
      <c r="TH5" s="29"/>
      <c r="TI5" s="29"/>
      <c r="TJ5" s="29"/>
      <c r="TK5" s="29"/>
      <c r="TL5" s="29"/>
      <c r="TM5" s="29"/>
      <c r="TN5" s="29"/>
      <c r="TO5" s="29"/>
      <c r="TP5" s="29"/>
      <c r="TQ5" s="29"/>
      <c r="TR5" s="29"/>
      <c r="TS5" s="29"/>
      <c r="TT5" s="29"/>
      <c r="TU5" s="29"/>
      <c r="TV5" s="29"/>
      <c r="TW5" s="29"/>
      <c r="TX5" s="29"/>
      <c r="TY5" s="29"/>
      <c r="TZ5" s="29"/>
      <c r="UA5" s="29"/>
      <c r="UB5" s="29"/>
      <c r="UC5" s="29"/>
      <c r="UD5" s="29"/>
      <c r="UE5" s="29"/>
      <c r="UF5" s="29"/>
      <c r="UG5" s="29"/>
      <c r="UH5" s="29"/>
      <c r="UI5" s="29"/>
      <c r="UJ5" s="29"/>
      <c r="UK5" s="29"/>
      <c r="UL5" s="29"/>
      <c r="UM5" s="29"/>
      <c r="UN5" s="29"/>
      <c r="UO5" s="29"/>
      <c r="UP5" s="29"/>
      <c r="UQ5" s="29"/>
      <c r="UR5" s="29"/>
      <c r="US5" s="29"/>
      <c r="UT5" s="29"/>
      <c r="UU5" s="29"/>
      <c r="UV5" s="29"/>
      <c r="UW5" s="29"/>
      <c r="UX5" s="29"/>
      <c r="UY5" s="29"/>
      <c r="UZ5" s="29"/>
      <c r="VA5" s="29"/>
      <c r="VB5" s="29"/>
      <c r="VC5" s="29"/>
      <c r="VD5" s="29"/>
      <c r="VE5" s="29"/>
      <c r="VF5" s="29"/>
      <c r="VG5" s="29"/>
      <c r="VH5" s="29"/>
      <c r="VI5" s="29"/>
      <c r="VJ5" s="29"/>
      <c r="VK5" s="29"/>
      <c r="VL5" s="29"/>
      <c r="VM5" s="29"/>
      <c r="VN5" s="29"/>
      <c r="VO5" s="29"/>
      <c r="VP5" s="29"/>
      <c r="VQ5" s="29"/>
      <c r="VR5" s="29"/>
      <c r="VS5" s="29"/>
      <c r="VT5" s="29"/>
      <c r="VU5" s="29"/>
      <c r="VV5" s="29"/>
      <c r="VW5" s="29"/>
      <c r="VX5" s="29"/>
      <c r="VY5" s="29"/>
      <c r="VZ5" s="29"/>
      <c r="WA5" s="29"/>
      <c r="WB5" s="29"/>
      <c r="WC5" s="29"/>
      <c r="WD5" s="29"/>
      <c r="WE5" s="29"/>
      <c r="WF5" s="29"/>
      <c r="WG5" s="29"/>
      <c r="WH5" s="29"/>
      <c r="WI5" s="29"/>
      <c r="WJ5" s="29"/>
      <c r="WK5" s="29"/>
      <c r="WL5" s="29"/>
      <c r="WM5" s="29"/>
      <c r="WN5" s="29"/>
      <c r="WO5" s="29"/>
      <c r="WP5" s="29"/>
      <c r="WQ5" s="29"/>
      <c r="WR5" s="29"/>
      <c r="WS5" s="29"/>
      <c r="WT5" s="29"/>
      <c r="WU5" s="29"/>
      <c r="WV5" s="29"/>
      <c r="WW5" s="29"/>
      <c r="WX5" s="29"/>
      <c r="WY5" s="29"/>
      <c r="WZ5" s="29"/>
      <c r="XA5" s="29"/>
      <c r="XB5" s="29"/>
      <c r="XC5" s="29"/>
      <c r="XD5" s="29"/>
      <c r="XE5" s="29"/>
      <c r="XF5" s="29"/>
      <c r="XG5" s="29"/>
      <c r="XH5" s="29"/>
      <c r="XI5" s="29"/>
      <c r="XJ5" s="29"/>
      <c r="XK5" s="29"/>
      <c r="XL5" s="29"/>
      <c r="XM5" s="29"/>
      <c r="XN5" s="29"/>
      <c r="XO5" s="29"/>
      <c r="XP5" s="29"/>
      <c r="XQ5" s="29"/>
      <c r="XR5" s="29"/>
      <c r="XS5" s="29"/>
      <c r="XT5" s="29"/>
      <c r="XU5" s="29"/>
      <c r="XV5" s="29"/>
      <c r="XW5" s="29"/>
      <c r="XX5" s="29"/>
      <c r="XY5" s="29"/>
      <c r="XZ5" s="29"/>
      <c r="YA5" s="29"/>
      <c r="YB5" s="29"/>
      <c r="YC5" s="29"/>
      <c r="YD5" s="29"/>
      <c r="YE5" s="29"/>
      <c r="YF5" s="29"/>
      <c r="YG5" s="29"/>
      <c r="YH5" s="29"/>
      <c r="YI5" s="29"/>
      <c r="YJ5" s="29"/>
      <c r="YK5" s="29"/>
      <c r="YL5" s="29"/>
      <c r="YM5" s="29"/>
      <c r="YN5" s="29"/>
      <c r="YO5" s="29"/>
      <c r="YP5" s="29"/>
      <c r="YQ5" s="29"/>
      <c r="YR5" s="29"/>
      <c r="YS5" s="29"/>
      <c r="YT5" s="29"/>
      <c r="YU5" s="29"/>
      <c r="YV5" s="29"/>
      <c r="YW5" s="29"/>
      <c r="YX5" s="29"/>
      <c r="YY5" s="29"/>
      <c r="YZ5" s="29"/>
      <c r="ZA5" s="29"/>
      <c r="ZB5" s="29"/>
      <c r="ZC5" s="29"/>
      <c r="ZD5" s="29"/>
      <c r="ZE5" s="29"/>
      <c r="ZF5" s="29"/>
      <c r="ZG5" s="29"/>
      <c r="ZH5" s="29"/>
      <c r="ZI5" s="29"/>
      <c r="ZJ5" s="29"/>
      <c r="ZK5" s="29"/>
      <c r="ZL5" s="29"/>
      <c r="ZM5" s="29"/>
      <c r="ZN5" s="29"/>
      <c r="ZO5" s="29"/>
      <c r="ZP5" s="29"/>
      <c r="ZQ5" s="29"/>
      <c r="ZR5" s="29"/>
      <c r="ZS5" s="29"/>
      <c r="ZT5" s="29"/>
      <c r="ZU5" s="29"/>
      <c r="ZV5" s="29"/>
      <c r="ZW5" s="29"/>
      <c r="ZX5" s="29"/>
      <c r="ZY5" s="29"/>
      <c r="ZZ5" s="29"/>
      <c r="AAA5" s="29"/>
      <c r="AAB5" s="29"/>
      <c r="AAC5" s="29"/>
      <c r="AAD5" s="29"/>
      <c r="AAE5" s="29"/>
      <c r="AAF5" s="29"/>
      <c r="AAG5" s="29"/>
      <c r="AAH5" s="29"/>
      <c r="AAI5" s="29"/>
      <c r="AAJ5" s="29"/>
      <c r="AAK5" s="29"/>
      <c r="AAL5" s="29"/>
      <c r="AAM5" s="29"/>
      <c r="AAN5" s="29"/>
      <c r="AAO5" s="29"/>
      <c r="AAP5" s="29"/>
      <c r="AAQ5" s="29"/>
      <c r="AAR5" s="29"/>
      <c r="AAS5" s="29"/>
      <c r="AAT5" s="29"/>
      <c r="AAU5" s="29"/>
      <c r="AAV5" s="29"/>
      <c r="AAW5" s="29"/>
      <c r="AAX5" s="29"/>
      <c r="AAY5" s="29"/>
      <c r="AAZ5" s="29"/>
      <c r="ABA5" s="29"/>
      <c r="ABB5" s="29"/>
      <c r="ABC5" s="29"/>
      <c r="ABD5" s="29"/>
      <c r="ABE5" s="29"/>
      <c r="ABF5" s="29"/>
      <c r="ABG5" s="29"/>
      <c r="ABH5" s="29"/>
      <c r="ABI5" s="29"/>
      <c r="ABJ5" s="29"/>
      <c r="ABK5" s="29"/>
      <c r="ABL5" s="29"/>
      <c r="ABM5" s="29"/>
      <c r="ABN5" s="29"/>
      <c r="ABO5" s="29"/>
      <c r="ABP5" s="29"/>
      <c r="ABQ5" s="29"/>
      <c r="ABR5" s="29"/>
      <c r="ABS5" s="29"/>
      <c r="ABT5" s="29"/>
      <c r="ABU5" s="29"/>
      <c r="ABV5" s="29"/>
      <c r="ABW5" s="29"/>
      <c r="ABX5" s="29"/>
      <c r="ABY5" s="29"/>
      <c r="ABZ5" s="29"/>
      <c r="ACA5" s="29"/>
      <c r="ACB5" s="29"/>
      <c r="ACC5" s="29"/>
      <c r="ACD5" s="29"/>
      <c r="ACE5" s="29"/>
      <c r="ACF5" s="29"/>
      <c r="ACG5" s="29"/>
      <c r="ACH5" s="29"/>
      <c r="ACI5" s="29"/>
      <c r="ACJ5" s="29"/>
      <c r="ACK5" s="29"/>
      <c r="ACL5" s="29"/>
      <c r="ACM5" s="29"/>
      <c r="ACN5" s="29"/>
      <c r="ACO5" s="29"/>
      <c r="ACP5" s="29"/>
      <c r="ACQ5" s="29"/>
      <c r="ACR5" s="29"/>
      <c r="ACS5" s="29"/>
      <c r="ACT5" s="29"/>
      <c r="ACU5" s="29"/>
      <c r="ACV5" s="29"/>
      <c r="ACW5" s="29"/>
      <c r="ACX5" s="29"/>
      <c r="ACY5" s="29"/>
      <c r="ACZ5" s="29"/>
      <c r="ADA5" s="29"/>
      <c r="ADB5" s="29"/>
      <c r="ADC5" s="29"/>
      <c r="ADD5" s="29"/>
      <c r="ADE5" s="29"/>
      <c r="ADF5" s="29"/>
      <c r="ADG5" s="29"/>
      <c r="ADH5" s="29"/>
      <c r="ADI5" s="29"/>
      <c r="ADJ5" s="29"/>
      <c r="ADK5" s="29"/>
      <c r="ADL5" s="29"/>
      <c r="ADM5" s="29"/>
      <c r="ADN5" s="29"/>
      <c r="ADO5" s="29"/>
      <c r="ADP5" s="29"/>
      <c r="ADQ5" s="29"/>
      <c r="ADR5" s="29"/>
      <c r="ADS5" s="29"/>
      <c r="ADT5" s="29"/>
      <c r="ADU5" s="29"/>
      <c r="ADV5" s="29"/>
      <c r="ADW5" s="29"/>
      <c r="ADX5" s="29"/>
      <c r="ADY5" s="29"/>
      <c r="ADZ5" s="29"/>
      <c r="AEA5" s="29"/>
      <c r="AEB5" s="29"/>
      <c r="AEC5" s="29"/>
      <c r="AED5" s="29"/>
      <c r="AEE5" s="29"/>
      <c r="AEF5" s="29"/>
      <c r="AEG5" s="29"/>
      <c r="AEH5" s="29"/>
      <c r="AEI5" s="29"/>
      <c r="AEJ5" s="29"/>
      <c r="AEK5" s="29"/>
      <c r="AEL5" s="29"/>
      <c r="AEM5" s="29"/>
      <c r="AEN5" s="29"/>
      <c r="AEO5" s="29"/>
      <c r="AEP5" s="29"/>
      <c r="AEQ5" s="29"/>
      <c r="AER5" s="29"/>
      <c r="AES5" s="29"/>
      <c r="AET5" s="29"/>
      <c r="AEU5" s="29"/>
      <c r="AEV5" s="29"/>
      <c r="AEW5" s="29"/>
      <c r="AEX5" s="29"/>
      <c r="AEY5" s="29"/>
      <c r="AEZ5" s="29"/>
      <c r="AFA5" s="29"/>
      <c r="AFB5" s="29"/>
      <c r="AFC5" s="29"/>
      <c r="AFD5" s="29"/>
      <c r="AFE5" s="29"/>
      <c r="AFF5" s="29"/>
      <c r="AFG5" s="29"/>
      <c r="AFH5" s="29"/>
      <c r="AFI5" s="29"/>
      <c r="AFJ5" s="29"/>
      <c r="AFK5" s="29"/>
      <c r="AFL5" s="29"/>
      <c r="AFM5" s="29"/>
      <c r="AFN5" s="29"/>
      <c r="AFO5" s="29"/>
      <c r="AFP5" s="29"/>
      <c r="AFQ5" s="29"/>
      <c r="AFR5" s="29"/>
      <c r="AFS5" s="29"/>
      <c r="AFT5" s="29"/>
      <c r="AFU5" s="29"/>
      <c r="AFV5" s="29"/>
      <c r="AFW5" s="29"/>
      <c r="AFX5" s="29"/>
      <c r="AFY5" s="29"/>
      <c r="AFZ5" s="29"/>
      <c r="AGA5" s="29"/>
      <c r="AGB5" s="29"/>
      <c r="AGC5" s="29"/>
      <c r="AGD5" s="29"/>
      <c r="AGE5" s="29"/>
      <c r="AGF5" s="29"/>
      <c r="AGG5" s="29"/>
      <c r="AGH5" s="29"/>
      <c r="AGI5" s="29"/>
      <c r="AGJ5" s="29"/>
      <c r="AGK5" s="29"/>
      <c r="AGL5" s="29"/>
      <c r="AGM5" s="29"/>
      <c r="AGN5" s="29"/>
      <c r="AGO5" s="29"/>
      <c r="AGP5" s="29"/>
      <c r="AGQ5" s="29"/>
      <c r="AGR5" s="29"/>
      <c r="AGS5" s="29"/>
      <c r="AGT5" s="29"/>
      <c r="AGU5" s="29"/>
      <c r="AGV5" s="29"/>
      <c r="AGW5" s="29"/>
      <c r="AGX5" s="29"/>
      <c r="AGY5" s="29"/>
      <c r="AGZ5" s="29"/>
      <c r="AHA5" s="29"/>
      <c r="AHB5" s="29"/>
      <c r="AHC5" s="29"/>
      <c r="AHD5" s="29"/>
      <c r="AHE5" s="29"/>
      <c r="AHF5" s="29"/>
      <c r="AHG5" s="29"/>
      <c r="AHH5" s="29"/>
      <c r="AHI5" s="29"/>
      <c r="AHJ5" s="29"/>
      <c r="AHK5" s="29"/>
      <c r="AHL5" s="29"/>
      <c r="AHM5" s="29"/>
      <c r="AHN5" s="29"/>
      <c r="AHO5" s="29"/>
      <c r="AHP5" s="29"/>
      <c r="AHQ5" s="29"/>
      <c r="AHR5" s="29"/>
      <c r="AHS5" s="29"/>
      <c r="AHT5" s="29"/>
      <c r="AHU5" s="29"/>
      <c r="AHV5" s="29"/>
      <c r="AHW5" s="29"/>
      <c r="AHX5" s="29"/>
      <c r="AHY5" s="29"/>
      <c r="AHZ5" s="29"/>
      <c r="AIA5" s="29"/>
      <c r="AIB5" s="29"/>
      <c r="AIC5" s="29"/>
      <c r="AID5" s="29"/>
      <c r="AIE5" s="29"/>
      <c r="AIF5" s="29"/>
      <c r="AIG5" s="29"/>
      <c r="AIH5" s="29"/>
      <c r="AII5" s="29"/>
      <c r="AIJ5" s="29"/>
      <c r="AIK5" s="29"/>
      <c r="AIL5" s="29"/>
      <c r="AIM5" s="29"/>
      <c r="AIN5" s="29"/>
      <c r="AIO5" s="29"/>
      <c r="AIP5" s="29"/>
      <c r="AIQ5" s="29"/>
      <c r="AIR5" s="29"/>
      <c r="AIS5" s="29"/>
      <c r="AIT5" s="29"/>
      <c r="AIU5" s="29"/>
      <c r="AIV5" s="29"/>
      <c r="AIW5" s="29"/>
      <c r="AIX5" s="29"/>
      <c r="AIY5" s="29"/>
      <c r="AIZ5" s="29"/>
      <c r="AJA5" s="29"/>
      <c r="AJB5" s="29"/>
      <c r="AJC5" s="29"/>
      <c r="AJD5" s="29"/>
      <c r="AJE5" s="29"/>
      <c r="AJF5" s="29"/>
      <c r="AJG5" s="29"/>
      <c r="AJH5" s="29"/>
      <c r="AJI5" s="29"/>
      <c r="AJJ5" s="29"/>
      <c r="AJK5" s="29"/>
      <c r="AJL5" s="29"/>
      <c r="AJM5" s="29"/>
      <c r="AJN5" s="29"/>
      <c r="AJO5" s="29"/>
      <c r="AJP5" s="29"/>
      <c r="AJQ5" s="29"/>
      <c r="AJR5" s="29"/>
      <c r="AJS5" s="29"/>
      <c r="AJT5" s="29"/>
      <c r="AJU5" s="29"/>
      <c r="AJV5" s="29"/>
      <c r="AJW5" s="29"/>
      <c r="AJX5" s="29"/>
      <c r="AJY5" s="29"/>
      <c r="AJZ5" s="29"/>
      <c r="AKA5" s="29"/>
      <c r="AKB5" s="29"/>
      <c r="AKC5" s="29"/>
      <c r="AKD5" s="29"/>
      <c r="AKE5" s="29"/>
      <c r="AKF5" s="29"/>
      <c r="AKG5" s="29"/>
      <c r="AKH5" s="29"/>
      <c r="AKI5" s="29"/>
      <c r="AKJ5" s="29"/>
      <c r="AKK5" s="29"/>
      <c r="AKL5" s="29"/>
      <c r="AKM5" s="29"/>
      <c r="AKN5" s="29"/>
      <c r="AKO5" s="29"/>
      <c r="AKP5" s="29"/>
      <c r="AKQ5" s="29"/>
      <c r="AKR5" s="29"/>
      <c r="AKS5" s="29"/>
      <c r="AKT5" s="29"/>
      <c r="AKU5" s="29"/>
      <c r="AKV5" s="29"/>
      <c r="AKW5" s="29"/>
      <c r="AKX5" s="29"/>
      <c r="AKY5" s="29"/>
      <c r="AKZ5" s="29"/>
      <c r="ALA5" s="29"/>
      <c r="ALB5" s="29"/>
      <c r="ALC5" s="29"/>
      <c r="ALD5" s="29"/>
      <c r="ALE5" s="29"/>
      <c r="ALF5" s="29"/>
      <c r="ALG5" s="29"/>
      <c r="ALH5" s="29"/>
      <c r="ALI5" s="29"/>
      <c r="ALJ5" s="29"/>
      <c r="ALK5" s="29"/>
      <c r="ALL5" s="29"/>
      <c r="ALM5" s="29"/>
      <c r="ALN5" s="29"/>
      <c r="ALO5" s="29"/>
      <c r="ALP5" s="29"/>
      <c r="ALQ5" s="29"/>
      <c r="ALR5" s="29"/>
      <c r="ALS5" s="29"/>
      <c r="ALT5" s="29"/>
      <c r="ALU5" s="29"/>
      <c r="ALV5" s="29"/>
      <c r="ALW5" s="29"/>
      <c r="ALX5" s="29"/>
      <c r="ALY5" s="29"/>
      <c r="ALZ5" s="29"/>
      <c r="AMA5" s="29"/>
      <c r="AMB5" s="29"/>
      <c r="AMC5" s="29"/>
      <c r="AMD5" s="29"/>
      <c r="AME5" s="29"/>
      <c r="AMF5" s="29"/>
      <c r="AMG5" s="29"/>
      <c r="AMH5" s="29"/>
      <c r="AMI5" s="29"/>
      <c r="AMJ5" s="29"/>
      <c r="AMK5" s="29"/>
      <c r="AML5" s="29"/>
      <c r="AMM5" s="29"/>
      <c r="AMN5" s="29"/>
      <c r="AMO5" s="29"/>
      <c r="AMP5" s="29"/>
      <c r="AMQ5" s="29"/>
      <c r="AMR5" s="29"/>
      <c r="AMS5" s="29"/>
      <c r="AMT5" s="29"/>
      <c r="AMU5" s="29"/>
      <c r="AMV5" s="29"/>
      <c r="AMW5" s="29"/>
      <c r="AMX5" s="29"/>
      <c r="AMY5" s="29"/>
      <c r="AMZ5" s="29"/>
      <c r="ANA5" s="29"/>
      <c r="ANB5" s="29"/>
      <c r="ANC5" s="29"/>
      <c r="AND5" s="29"/>
      <c r="ANE5" s="29"/>
      <c r="ANF5" s="29"/>
      <c r="ANG5" s="29"/>
      <c r="ANH5" s="29"/>
      <c r="ANI5" s="29"/>
      <c r="ANJ5" s="29"/>
      <c r="ANK5" s="29"/>
      <c r="ANL5" s="29"/>
      <c r="ANM5" s="29"/>
      <c r="ANN5" s="29"/>
      <c r="ANO5" s="29"/>
      <c r="ANP5" s="29"/>
      <c r="ANQ5" s="29"/>
      <c r="ANR5" s="29"/>
      <c r="ANS5" s="29"/>
      <c r="ANT5" s="29"/>
      <c r="ANU5" s="29"/>
      <c r="ANV5" s="29"/>
      <c r="ANW5" s="29"/>
      <c r="ANX5" s="29"/>
      <c r="ANY5" s="29"/>
      <c r="ANZ5" s="29"/>
      <c r="AOA5" s="29"/>
      <c r="AOB5" s="29"/>
      <c r="AOC5" s="29"/>
      <c r="AOD5" s="29"/>
      <c r="AOE5" s="29"/>
      <c r="AOF5" s="29"/>
      <c r="AOG5" s="29"/>
      <c r="AOH5" s="29"/>
      <c r="AOI5" s="29"/>
      <c r="AOJ5" s="29"/>
      <c r="AOK5" s="29"/>
      <c r="AOL5" s="29"/>
      <c r="AOM5" s="29"/>
      <c r="AON5" s="29"/>
      <c r="AOO5" s="29"/>
      <c r="AOP5" s="29"/>
      <c r="AOQ5" s="29"/>
      <c r="AOR5" s="29"/>
      <c r="AOS5" s="29"/>
      <c r="AOT5" s="29"/>
      <c r="AOU5" s="29"/>
      <c r="AOV5" s="29"/>
      <c r="AOW5" s="29"/>
      <c r="AOX5" s="29"/>
      <c r="AOY5" s="29"/>
      <c r="AOZ5" s="29"/>
      <c r="APA5" s="29"/>
      <c r="APB5" s="29"/>
      <c r="APC5" s="29"/>
      <c r="APD5" s="29"/>
      <c r="APE5" s="29"/>
      <c r="APF5" s="29"/>
      <c r="APG5" s="29"/>
      <c r="APH5" s="29"/>
      <c r="API5" s="29"/>
      <c r="APJ5" s="29"/>
      <c r="APK5" s="29"/>
      <c r="APL5" s="29"/>
      <c r="APM5" s="29"/>
      <c r="APN5" s="29"/>
      <c r="APO5" s="29"/>
      <c r="APP5" s="29"/>
      <c r="APQ5" s="29"/>
      <c r="APR5" s="29"/>
      <c r="APS5" s="29"/>
      <c r="APT5" s="29"/>
      <c r="APU5" s="29"/>
      <c r="APV5" s="29"/>
      <c r="APW5" s="29"/>
      <c r="APX5" s="29"/>
      <c r="APY5" s="29"/>
      <c r="APZ5" s="29"/>
      <c r="AQA5" s="29"/>
      <c r="AQB5" s="29"/>
      <c r="AQC5" s="29"/>
      <c r="AQD5" s="29"/>
      <c r="AQE5" s="29"/>
      <c r="AQF5" s="29"/>
      <c r="AQG5" s="29"/>
      <c r="AQH5" s="29"/>
      <c r="AQI5" s="29"/>
      <c r="AQJ5" s="29"/>
      <c r="AQK5" s="29"/>
      <c r="AQL5" s="29"/>
      <c r="AQM5" s="29"/>
      <c r="AQN5" s="29"/>
      <c r="AQO5" s="29"/>
      <c r="AQP5" s="29"/>
      <c r="AQQ5" s="29"/>
      <c r="AQR5" s="29"/>
      <c r="AQS5" s="29"/>
      <c r="AQT5" s="29"/>
      <c r="AQU5" s="29"/>
      <c r="AQV5" s="29"/>
      <c r="AQW5" s="29"/>
      <c r="AQX5" s="29"/>
      <c r="AQY5" s="29"/>
      <c r="AQZ5" s="29"/>
      <c r="ARA5" s="29"/>
      <c r="ARB5" s="29"/>
      <c r="ARC5" s="29"/>
      <c r="ARD5" s="29"/>
      <c r="ARE5" s="29"/>
      <c r="ARF5" s="29"/>
      <c r="ARG5" s="29"/>
      <c r="ARH5" s="29"/>
      <c r="ARI5" s="29"/>
      <c r="ARJ5" s="29"/>
      <c r="ARK5" s="29"/>
      <c r="ARL5" s="29"/>
      <c r="ARM5" s="29"/>
      <c r="ARN5" s="29"/>
      <c r="ARO5" s="29"/>
      <c r="ARP5" s="29"/>
      <c r="ARQ5" s="29"/>
      <c r="ARR5" s="29"/>
      <c r="ARS5" s="29"/>
      <c r="ART5" s="29"/>
      <c r="ARU5" s="29"/>
      <c r="ARV5" s="29"/>
      <c r="ARW5" s="29"/>
      <c r="ARX5" s="29"/>
      <c r="ARY5" s="29"/>
      <c r="ARZ5" s="29"/>
      <c r="ASA5" s="29"/>
      <c r="ASB5" s="29"/>
      <c r="ASC5" s="29"/>
      <c r="ASD5" s="29"/>
      <c r="ASE5" s="29"/>
      <c r="ASF5" s="29"/>
      <c r="ASG5" s="29"/>
      <c r="ASH5" s="29"/>
      <c r="ASI5" s="29"/>
      <c r="ASJ5" s="29"/>
      <c r="ASK5" s="29"/>
      <c r="ASL5" s="29"/>
      <c r="ASM5" s="29"/>
      <c r="ASN5" s="29"/>
      <c r="ASO5" s="29"/>
      <c r="ASP5" s="29"/>
      <c r="ASQ5" s="29"/>
      <c r="ASR5" s="29"/>
      <c r="ASS5" s="29"/>
      <c r="AST5" s="29"/>
      <c r="ASU5" s="29"/>
      <c r="ASV5" s="29"/>
      <c r="ASW5" s="29"/>
      <c r="ASX5" s="29"/>
      <c r="ASY5" s="29"/>
      <c r="ASZ5" s="29"/>
      <c r="ATA5" s="29"/>
      <c r="ATB5" s="29"/>
      <c r="ATC5" s="29"/>
      <c r="ATD5" s="29"/>
      <c r="ATE5" s="29"/>
      <c r="ATF5" s="29"/>
      <c r="ATG5" s="29"/>
      <c r="ATH5" s="29"/>
      <c r="ATI5" s="29"/>
      <c r="ATJ5" s="29"/>
      <c r="ATK5" s="29"/>
      <c r="ATL5" s="29"/>
      <c r="ATM5" s="29"/>
      <c r="ATN5" s="29"/>
      <c r="ATO5" s="29"/>
      <c r="ATP5" s="29"/>
      <c r="ATQ5" s="29"/>
      <c r="ATR5" s="29"/>
      <c r="ATS5" s="29"/>
      <c r="ATT5" s="29"/>
      <c r="ATU5" s="29"/>
      <c r="ATV5" s="29"/>
      <c r="ATW5" s="29"/>
      <c r="ATX5" s="29"/>
      <c r="ATY5" s="29"/>
      <c r="ATZ5" s="29"/>
      <c r="AUA5" s="29"/>
      <c r="AUB5" s="29"/>
      <c r="AUC5" s="29"/>
      <c r="AUD5" s="29"/>
      <c r="AUE5" s="29"/>
      <c r="AUF5" s="29"/>
      <c r="AUG5" s="29"/>
      <c r="AUH5" s="29"/>
      <c r="AUI5" s="29"/>
      <c r="AUJ5" s="29"/>
      <c r="AUK5" s="29"/>
      <c r="AUL5" s="29"/>
      <c r="AUM5" s="29"/>
      <c r="AUN5" s="29"/>
      <c r="AUO5" s="29"/>
      <c r="AUP5" s="29"/>
      <c r="AUQ5" s="29"/>
      <c r="AUR5" s="29"/>
      <c r="AUS5" s="29"/>
      <c r="AUT5" s="29"/>
      <c r="AUU5" s="29"/>
      <c r="AUV5" s="29"/>
      <c r="AUW5" s="29"/>
      <c r="AUX5" s="29"/>
      <c r="AUY5" s="29"/>
      <c r="AUZ5" s="29"/>
      <c r="AVA5" s="29"/>
      <c r="AVB5" s="29"/>
      <c r="AVC5" s="29"/>
      <c r="AVD5" s="29"/>
      <c r="AVE5" s="29"/>
      <c r="AVF5" s="29"/>
      <c r="AVG5" s="29"/>
      <c r="AVH5" s="29"/>
      <c r="AVI5" s="29"/>
      <c r="AVJ5" s="29"/>
      <c r="AVK5" s="29"/>
      <c r="AVL5" s="29"/>
      <c r="AVM5" s="29"/>
      <c r="AVN5" s="29"/>
      <c r="AVO5" s="29"/>
      <c r="AVP5" s="29"/>
      <c r="AVQ5" s="29"/>
      <c r="AVR5" s="29"/>
      <c r="AVS5" s="29"/>
      <c r="AVT5" s="29"/>
      <c r="AVU5" s="29"/>
      <c r="AVV5" s="29"/>
      <c r="AVW5" s="29"/>
      <c r="AVX5" s="29"/>
      <c r="AVY5" s="29"/>
      <c r="AVZ5" s="29"/>
      <c r="AWA5" s="29"/>
      <c r="AWB5" s="29"/>
      <c r="AWC5" s="29"/>
      <c r="AWD5" s="29"/>
      <c r="AWE5" s="29"/>
      <c r="AWF5" s="29"/>
      <c r="AWG5" s="29"/>
      <c r="AWH5" s="29"/>
      <c r="AWI5" s="29"/>
      <c r="AWJ5" s="29"/>
      <c r="AWK5" s="29"/>
      <c r="AWL5" s="29"/>
      <c r="AWM5" s="29"/>
      <c r="AWN5" s="29"/>
      <c r="AWO5" s="29"/>
      <c r="AWP5" s="29"/>
      <c r="AWQ5" s="29"/>
      <c r="AWR5" s="29"/>
      <c r="AWS5" s="29"/>
      <c r="AWT5" s="29"/>
      <c r="AWU5" s="29"/>
      <c r="AWV5" s="29"/>
      <c r="AWW5" s="29"/>
      <c r="AWX5" s="29"/>
      <c r="AWY5" s="29"/>
      <c r="AWZ5" s="29"/>
      <c r="AXA5" s="29"/>
      <c r="AXB5" s="29"/>
      <c r="AXC5" s="29"/>
      <c r="AXD5" s="29"/>
      <c r="AXE5" s="29"/>
      <c r="AXF5" s="29"/>
      <c r="AXG5" s="29"/>
      <c r="AXH5" s="29"/>
      <c r="AXI5" s="29"/>
      <c r="AXJ5" s="29"/>
      <c r="AXK5" s="29"/>
      <c r="AXL5" s="29"/>
      <c r="AXM5" s="29"/>
      <c r="AXN5" s="29"/>
      <c r="AXO5" s="29"/>
      <c r="AXP5" s="29"/>
      <c r="AXQ5" s="29"/>
      <c r="AXR5" s="29"/>
      <c r="AXS5" s="29"/>
      <c r="AXT5" s="29"/>
      <c r="AXU5" s="29"/>
      <c r="AXV5" s="29"/>
      <c r="AXW5" s="29"/>
      <c r="AXX5" s="29"/>
      <c r="AXY5" s="29"/>
      <c r="AXZ5" s="29"/>
      <c r="AYA5" s="29"/>
      <c r="AYB5" s="29"/>
      <c r="AYC5" s="29"/>
      <c r="AYD5" s="29"/>
      <c r="AYE5" s="29"/>
      <c r="AYF5" s="29"/>
      <c r="AYG5" s="29"/>
      <c r="AYH5" s="29"/>
      <c r="AYI5" s="29"/>
      <c r="AYJ5" s="29"/>
      <c r="AYK5" s="29"/>
      <c r="AYL5" s="29"/>
      <c r="AYM5" s="29"/>
      <c r="AYN5" s="29"/>
      <c r="AYO5" s="29"/>
      <c r="AYP5" s="29"/>
      <c r="AYQ5" s="29"/>
      <c r="AYR5" s="29"/>
      <c r="AYS5" s="29"/>
      <c r="AYT5" s="29"/>
      <c r="AYU5" s="29"/>
      <c r="AYV5" s="29"/>
      <c r="AYW5" s="29"/>
      <c r="AYX5" s="29"/>
      <c r="AYY5" s="29"/>
      <c r="AYZ5" s="29"/>
      <c r="AZA5" s="29"/>
      <c r="AZB5" s="29"/>
      <c r="AZC5" s="29"/>
      <c r="AZD5" s="29"/>
      <c r="AZE5" s="29"/>
      <c r="AZF5" s="29"/>
      <c r="AZG5" s="29"/>
      <c r="AZH5" s="29"/>
      <c r="AZI5" s="29"/>
      <c r="AZJ5" s="29"/>
      <c r="AZK5" s="29"/>
      <c r="AZL5" s="29"/>
      <c r="AZM5" s="29"/>
      <c r="AZN5" s="29"/>
      <c r="AZO5" s="29"/>
      <c r="AZP5" s="29"/>
      <c r="AZQ5" s="29"/>
      <c r="AZR5" s="29"/>
      <c r="AZS5" s="29"/>
      <c r="AZT5" s="29"/>
      <c r="AZU5" s="29"/>
      <c r="AZV5" s="29"/>
      <c r="AZW5" s="29"/>
      <c r="AZX5" s="29"/>
      <c r="AZY5" s="29"/>
      <c r="AZZ5" s="29"/>
      <c r="BAA5" s="29"/>
      <c r="BAB5" s="29"/>
      <c r="BAC5" s="29"/>
      <c r="BAD5" s="29"/>
      <c r="BAE5" s="29"/>
      <c r="BAF5" s="29"/>
      <c r="BAG5" s="29"/>
      <c r="BAH5" s="29"/>
      <c r="BAI5" s="29"/>
      <c r="BAJ5" s="29"/>
      <c r="BAK5" s="29"/>
      <c r="BAL5" s="29"/>
      <c r="BAM5" s="29"/>
      <c r="BAN5" s="29"/>
      <c r="BAO5" s="29"/>
      <c r="BAP5" s="29"/>
      <c r="BAQ5" s="29"/>
      <c r="BAR5" s="29"/>
      <c r="BAS5" s="29"/>
      <c r="BAT5" s="29"/>
      <c r="BAU5" s="29"/>
      <c r="BAV5" s="29"/>
      <c r="BAW5" s="29"/>
      <c r="BAX5" s="29"/>
      <c r="BAY5" s="29"/>
      <c r="BAZ5" s="29"/>
      <c r="BBA5" s="29"/>
      <c r="BBB5" s="29"/>
      <c r="BBC5" s="29"/>
      <c r="BBD5" s="29"/>
      <c r="BBE5" s="29"/>
      <c r="BBF5" s="29"/>
      <c r="BBG5" s="29"/>
      <c r="BBH5" s="29"/>
      <c r="BBI5" s="29"/>
      <c r="BBJ5" s="29"/>
      <c r="BBK5" s="29"/>
      <c r="BBL5" s="29"/>
      <c r="BBM5" s="29"/>
      <c r="BBN5" s="29"/>
      <c r="BBO5" s="29"/>
      <c r="BBP5" s="29"/>
      <c r="BBQ5" s="29"/>
      <c r="BBR5" s="29"/>
      <c r="BBS5" s="29"/>
      <c r="BBT5" s="29"/>
      <c r="BBU5" s="29"/>
      <c r="BBV5" s="29"/>
      <c r="BBW5" s="29"/>
      <c r="BBX5" s="29"/>
      <c r="BBY5" s="29"/>
      <c r="BBZ5" s="29"/>
      <c r="BCA5" s="29"/>
      <c r="BCB5" s="29"/>
      <c r="BCC5" s="29"/>
      <c r="BCD5" s="29"/>
      <c r="BCE5" s="29"/>
      <c r="BCF5" s="29"/>
      <c r="BCG5" s="29"/>
      <c r="BCH5" s="29"/>
      <c r="BCI5" s="29"/>
      <c r="BCJ5" s="29"/>
      <c r="BCK5" s="29"/>
      <c r="BCL5" s="29"/>
      <c r="BCM5" s="29"/>
      <c r="BCN5" s="29"/>
      <c r="BCO5" s="29"/>
      <c r="BCP5" s="29"/>
      <c r="BCQ5" s="29"/>
      <c r="BCR5" s="29"/>
      <c r="BCS5" s="29"/>
      <c r="BCT5" s="29"/>
      <c r="BCU5" s="29"/>
      <c r="BCV5" s="29"/>
      <c r="BCW5" s="29"/>
      <c r="BCX5" s="29"/>
      <c r="BCY5" s="29"/>
      <c r="BCZ5" s="29"/>
      <c r="BDA5" s="29"/>
      <c r="BDB5" s="29"/>
      <c r="BDC5" s="29"/>
      <c r="BDD5" s="29"/>
      <c r="BDE5" s="29"/>
      <c r="BDF5" s="29"/>
      <c r="BDG5" s="29"/>
      <c r="BDH5" s="29"/>
      <c r="BDI5" s="29"/>
      <c r="BDJ5" s="29"/>
      <c r="BDK5" s="29"/>
      <c r="BDL5" s="29"/>
      <c r="BDM5" s="29"/>
      <c r="BDN5" s="29"/>
      <c r="BDO5" s="29"/>
      <c r="BDP5" s="29"/>
      <c r="BDQ5" s="29"/>
      <c r="BDR5" s="29"/>
      <c r="BDS5" s="29"/>
      <c r="BDT5" s="29"/>
      <c r="BDU5" s="29"/>
      <c r="BDV5" s="29"/>
      <c r="BDW5" s="29"/>
      <c r="BDX5" s="29"/>
      <c r="BDY5" s="29"/>
      <c r="BDZ5" s="29"/>
      <c r="BEA5" s="29"/>
      <c r="BEB5" s="29"/>
      <c r="BEC5" s="29"/>
      <c r="BED5" s="29"/>
      <c r="BEE5" s="29"/>
      <c r="BEF5" s="29"/>
      <c r="BEG5" s="29"/>
      <c r="BEH5" s="29"/>
      <c r="BEI5" s="29"/>
      <c r="BEJ5" s="29"/>
      <c r="BEK5" s="29"/>
      <c r="BEL5" s="29"/>
      <c r="BEM5" s="29"/>
      <c r="BEN5" s="29"/>
      <c r="BEO5" s="29"/>
      <c r="BEP5" s="29"/>
      <c r="BEQ5" s="29"/>
      <c r="BER5" s="29"/>
      <c r="BES5" s="29"/>
      <c r="BET5" s="29"/>
      <c r="BEU5" s="29"/>
      <c r="BEV5" s="29"/>
      <c r="BEW5" s="29"/>
      <c r="BEX5" s="29"/>
      <c r="BEY5" s="29"/>
      <c r="BEZ5" s="29"/>
      <c r="BFA5" s="29"/>
      <c r="BFB5" s="29"/>
      <c r="BFC5" s="29"/>
      <c r="BFD5" s="29"/>
      <c r="BFE5" s="29"/>
      <c r="BFF5" s="29"/>
      <c r="BFG5" s="29"/>
      <c r="BFH5" s="29"/>
      <c r="BFI5" s="29"/>
      <c r="BFJ5" s="29"/>
      <c r="BFK5" s="29"/>
      <c r="BFL5" s="29"/>
      <c r="BFM5" s="29"/>
      <c r="BFN5" s="29"/>
      <c r="BFO5" s="29"/>
      <c r="BFP5" s="29"/>
      <c r="BFQ5" s="29"/>
      <c r="BFR5" s="29"/>
      <c r="BFS5" s="29"/>
      <c r="BFT5" s="29"/>
      <c r="BFU5" s="29"/>
      <c r="BFV5" s="29"/>
      <c r="BFW5" s="29"/>
      <c r="BFX5" s="29"/>
      <c r="BFY5" s="29"/>
      <c r="BFZ5" s="29"/>
      <c r="BGA5" s="29"/>
      <c r="BGB5" s="29"/>
      <c r="BGC5" s="29"/>
      <c r="BGD5" s="29"/>
      <c r="BGE5" s="29"/>
      <c r="BGF5" s="29"/>
      <c r="BGG5" s="29"/>
      <c r="BGH5" s="29"/>
      <c r="BGI5" s="29"/>
      <c r="BGJ5" s="29"/>
      <c r="BGK5" s="29"/>
      <c r="BGL5" s="29"/>
      <c r="BGM5" s="29"/>
      <c r="BGN5" s="29"/>
      <c r="BGO5" s="29"/>
      <c r="BGP5" s="29"/>
      <c r="BGQ5" s="29"/>
      <c r="BGR5" s="29"/>
      <c r="BGS5" s="29"/>
      <c r="BGT5" s="29"/>
      <c r="BGU5" s="29"/>
      <c r="BGV5" s="29"/>
      <c r="BGW5" s="29"/>
      <c r="BGX5" s="29"/>
      <c r="BGY5" s="29"/>
      <c r="BGZ5" s="29"/>
      <c r="BHA5" s="29"/>
      <c r="BHB5" s="29"/>
      <c r="BHC5" s="29"/>
      <c r="BHD5" s="29"/>
      <c r="BHE5" s="29"/>
      <c r="BHF5" s="29"/>
      <c r="BHG5" s="29"/>
      <c r="BHH5" s="29"/>
      <c r="BHI5" s="29"/>
      <c r="BHJ5" s="29"/>
      <c r="BHK5" s="29"/>
      <c r="BHL5" s="29"/>
      <c r="BHM5" s="29"/>
      <c r="BHN5" s="29"/>
      <c r="BHO5" s="29"/>
      <c r="BHP5" s="29"/>
      <c r="BHQ5" s="29"/>
      <c r="BHR5" s="29"/>
      <c r="BHS5" s="29"/>
      <c r="BHT5" s="29"/>
      <c r="BHU5" s="29"/>
      <c r="BHV5" s="29"/>
      <c r="BHW5" s="29"/>
      <c r="BHX5" s="29"/>
      <c r="BHY5" s="29"/>
      <c r="BHZ5" s="29"/>
      <c r="BIA5" s="29"/>
      <c r="BIB5" s="29"/>
      <c r="BIC5" s="29"/>
      <c r="BID5" s="29"/>
      <c r="BIE5" s="29"/>
      <c r="BIF5" s="29"/>
      <c r="BIG5" s="29"/>
      <c r="BIH5" s="29"/>
      <c r="BII5" s="29"/>
      <c r="BIJ5" s="29"/>
      <c r="BIK5" s="29"/>
      <c r="BIL5" s="29"/>
      <c r="BIM5" s="29"/>
      <c r="BIN5" s="29"/>
      <c r="BIO5" s="29"/>
      <c r="BIP5" s="29"/>
      <c r="BIQ5" s="29"/>
      <c r="BIR5" s="29"/>
      <c r="BIS5" s="29"/>
      <c r="BIT5" s="29"/>
      <c r="BIU5" s="29"/>
      <c r="BIV5" s="29"/>
      <c r="BIW5" s="29"/>
      <c r="BIX5" s="29"/>
      <c r="BIY5" s="29"/>
      <c r="BIZ5" s="29"/>
      <c r="BJA5" s="29"/>
      <c r="BJB5" s="29"/>
      <c r="BJC5" s="29"/>
      <c r="BJD5" s="29"/>
      <c r="BJE5" s="29"/>
      <c r="BJF5" s="29"/>
      <c r="BJG5" s="29"/>
      <c r="BJH5" s="29"/>
      <c r="BJI5" s="29"/>
      <c r="BJJ5" s="29"/>
      <c r="BJK5" s="29"/>
      <c r="BJL5" s="29"/>
      <c r="BJM5" s="29"/>
      <c r="BJN5" s="29"/>
      <c r="BJO5" s="29"/>
      <c r="BJP5" s="29"/>
      <c r="BJQ5" s="29"/>
      <c r="BJR5" s="29"/>
      <c r="BJS5" s="29"/>
      <c r="BJT5" s="29"/>
      <c r="BJU5" s="29"/>
      <c r="BJV5" s="29"/>
      <c r="BJW5" s="29"/>
      <c r="BJX5" s="29"/>
      <c r="BJY5" s="29"/>
      <c r="BJZ5" s="29"/>
      <c r="BKA5" s="29"/>
      <c r="BKB5" s="29"/>
      <c r="BKC5" s="29"/>
      <c r="BKD5" s="29"/>
      <c r="BKE5" s="29"/>
      <c r="BKF5" s="29"/>
      <c r="BKG5" s="29"/>
      <c r="BKH5" s="29"/>
      <c r="BKI5" s="29"/>
      <c r="BKJ5" s="29"/>
      <c r="BKK5" s="29"/>
      <c r="BKL5" s="29"/>
      <c r="BKM5" s="29"/>
      <c r="BKN5" s="29"/>
      <c r="BKO5" s="29"/>
      <c r="BKP5" s="29"/>
      <c r="BKQ5" s="29"/>
      <c r="BKR5" s="29"/>
      <c r="BKS5" s="29"/>
      <c r="BKT5" s="29"/>
      <c r="BKU5" s="29"/>
      <c r="BKV5" s="29"/>
      <c r="BKW5" s="29"/>
      <c r="BKX5" s="29"/>
      <c r="BKY5" s="29"/>
      <c r="BKZ5" s="29"/>
      <c r="BLA5" s="29"/>
      <c r="BLB5" s="29"/>
      <c r="BLC5" s="29"/>
      <c r="BLD5" s="29"/>
      <c r="BLE5" s="29"/>
      <c r="BLF5" s="29"/>
      <c r="BLG5" s="29"/>
      <c r="BLH5" s="29"/>
      <c r="BLI5" s="29"/>
      <c r="BLJ5" s="29"/>
      <c r="BLK5" s="29"/>
      <c r="BLL5" s="29"/>
      <c r="BLM5" s="29"/>
      <c r="BLN5" s="29"/>
      <c r="BLO5" s="29"/>
      <c r="BLP5" s="29"/>
      <c r="BLQ5" s="29"/>
      <c r="BLR5" s="29"/>
      <c r="BLS5" s="29"/>
      <c r="BLT5" s="29"/>
      <c r="BLU5" s="29"/>
      <c r="BLV5" s="29"/>
      <c r="BLW5" s="29"/>
      <c r="BLX5" s="29"/>
      <c r="BLY5" s="29"/>
      <c r="BLZ5" s="29"/>
      <c r="BMA5" s="29"/>
      <c r="BMB5" s="29"/>
      <c r="BMC5" s="29"/>
      <c r="BMD5" s="29"/>
      <c r="BME5" s="29"/>
      <c r="BMF5" s="29"/>
      <c r="BMG5" s="29"/>
      <c r="BMH5" s="29"/>
      <c r="BMI5" s="29"/>
      <c r="BMJ5" s="29"/>
      <c r="BMK5" s="29"/>
      <c r="BML5" s="29"/>
      <c r="BMM5" s="29"/>
      <c r="BMN5" s="29"/>
      <c r="BMO5" s="29"/>
      <c r="BMP5" s="29"/>
      <c r="BMQ5" s="29"/>
      <c r="BMR5" s="29"/>
      <c r="BMS5" s="29"/>
      <c r="BMT5" s="29"/>
      <c r="BMU5" s="29"/>
      <c r="BMV5" s="29"/>
      <c r="BMW5" s="29"/>
      <c r="BMX5" s="29"/>
      <c r="BMY5" s="29"/>
      <c r="BMZ5" s="29"/>
      <c r="BNA5" s="29"/>
      <c r="BNB5" s="29"/>
      <c r="BNC5" s="29"/>
      <c r="BND5" s="29"/>
      <c r="BNE5" s="29"/>
      <c r="BNF5" s="29"/>
      <c r="BNG5" s="29"/>
      <c r="BNH5" s="29"/>
      <c r="BNI5" s="29"/>
      <c r="BNJ5" s="29"/>
      <c r="BNK5" s="29"/>
      <c r="BNL5" s="29"/>
      <c r="BNM5" s="29"/>
      <c r="BNN5" s="29"/>
      <c r="BNO5" s="29"/>
      <c r="BNP5" s="29"/>
      <c r="BNQ5" s="29"/>
      <c r="BNR5" s="29"/>
      <c r="BNS5" s="29"/>
      <c r="BNT5" s="29"/>
      <c r="BNU5" s="29"/>
      <c r="BNV5" s="29"/>
      <c r="BNW5" s="29"/>
      <c r="BNX5" s="29"/>
      <c r="BNY5" s="29"/>
      <c r="BNZ5" s="29"/>
      <c r="BOA5" s="29"/>
      <c r="BOB5" s="29"/>
      <c r="BOC5" s="29"/>
      <c r="BOD5" s="29"/>
      <c r="BOE5" s="29"/>
      <c r="BOF5" s="29"/>
      <c r="BOG5" s="29"/>
      <c r="BOH5" s="29"/>
      <c r="BOI5" s="29"/>
      <c r="BOJ5" s="29"/>
      <c r="BOK5" s="29"/>
      <c r="BOL5" s="29"/>
      <c r="BOM5" s="29"/>
      <c r="BON5" s="29"/>
      <c r="BOO5" s="29"/>
      <c r="BOP5" s="29"/>
      <c r="BOQ5" s="29"/>
      <c r="BOR5" s="29"/>
      <c r="BOS5" s="29"/>
      <c r="BOT5" s="29"/>
      <c r="BOU5" s="29"/>
      <c r="BOV5" s="29"/>
      <c r="BOW5" s="29"/>
      <c r="BOX5" s="29"/>
      <c r="BOY5" s="29"/>
      <c r="BOZ5" s="29"/>
      <c r="BPA5" s="29"/>
      <c r="BPB5" s="29"/>
      <c r="BPC5" s="29"/>
      <c r="BPD5" s="29"/>
      <c r="BPE5" s="29"/>
      <c r="BPF5" s="29"/>
      <c r="BPG5" s="29"/>
      <c r="BPH5" s="29"/>
      <c r="BPI5" s="29"/>
      <c r="BPJ5" s="29"/>
      <c r="BPK5" s="29"/>
      <c r="BPL5" s="29"/>
      <c r="BPM5" s="29"/>
      <c r="BPN5" s="29"/>
      <c r="BPO5" s="29"/>
      <c r="BPP5" s="29"/>
      <c r="BPQ5" s="29"/>
      <c r="BPR5" s="29"/>
      <c r="BPS5" s="29"/>
      <c r="BPT5" s="29"/>
      <c r="BPU5" s="29"/>
      <c r="BPV5" s="29"/>
      <c r="BPW5" s="29"/>
      <c r="BPX5" s="29"/>
      <c r="BPY5" s="29"/>
      <c r="BPZ5" s="29"/>
      <c r="BQA5" s="29"/>
      <c r="BQB5" s="29"/>
      <c r="BQC5" s="29"/>
      <c r="BQD5" s="29"/>
      <c r="BQE5" s="29"/>
      <c r="BQF5" s="29"/>
      <c r="BQG5" s="29"/>
      <c r="BQH5" s="29"/>
      <c r="BQI5" s="29"/>
      <c r="BQJ5" s="29"/>
      <c r="BQK5" s="29"/>
      <c r="BQL5" s="29"/>
      <c r="BQM5" s="29"/>
      <c r="BQN5" s="29"/>
      <c r="BQO5" s="29"/>
      <c r="BQP5" s="29"/>
      <c r="BQQ5" s="29"/>
      <c r="BQR5" s="29"/>
      <c r="BQS5" s="29"/>
      <c r="BQT5" s="29"/>
      <c r="BQU5" s="29"/>
      <c r="BQV5" s="29"/>
      <c r="BQW5" s="29"/>
      <c r="BQX5" s="29"/>
      <c r="BQY5" s="29"/>
      <c r="BQZ5" s="29"/>
      <c r="BRA5" s="29"/>
      <c r="BRB5" s="29"/>
      <c r="BRC5" s="29"/>
      <c r="BRD5" s="29"/>
      <c r="BRE5" s="29"/>
      <c r="BRF5" s="29"/>
      <c r="BRG5" s="29"/>
      <c r="BRH5" s="29"/>
      <c r="BRI5" s="29"/>
      <c r="BRJ5" s="29"/>
      <c r="BRK5" s="29"/>
      <c r="BRL5" s="29"/>
      <c r="BRM5" s="29"/>
      <c r="BRN5" s="29"/>
      <c r="BRO5" s="29"/>
      <c r="BRP5" s="29"/>
      <c r="BRQ5" s="29"/>
      <c r="BRR5" s="29"/>
      <c r="BRS5" s="29"/>
      <c r="BRT5" s="29"/>
      <c r="BRU5" s="29"/>
      <c r="BRV5" s="29"/>
      <c r="BRW5" s="29"/>
      <c r="BRX5" s="29"/>
      <c r="BRY5" s="29"/>
      <c r="BRZ5" s="29"/>
      <c r="BSA5" s="29"/>
      <c r="BSB5" s="29"/>
      <c r="BSC5" s="29"/>
      <c r="BSD5" s="29"/>
      <c r="BSE5" s="29"/>
      <c r="BSF5" s="29"/>
      <c r="BSG5" s="29"/>
      <c r="BSH5" s="29"/>
      <c r="BSI5" s="29"/>
      <c r="BSJ5" s="29"/>
      <c r="BSK5" s="29"/>
      <c r="BSL5" s="29"/>
      <c r="BSM5" s="29"/>
      <c r="BSN5" s="29"/>
      <c r="BSO5" s="29"/>
      <c r="BSP5" s="29"/>
      <c r="BSQ5" s="29"/>
      <c r="BSR5" s="29"/>
      <c r="BSS5" s="29"/>
      <c r="BST5" s="29"/>
      <c r="BSU5" s="29"/>
      <c r="BSV5" s="29"/>
      <c r="BSW5" s="29"/>
      <c r="BSX5" s="29"/>
      <c r="BSY5" s="29"/>
      <c r="BSZ5" s="29"/>
      <c r="BTA5" s="29"/>
      <c r="BTB5" s="29"/>
      <c r="BTC5" s="29"/>
      <c r="BTD5" s="29"/>
      <c r="BTE5" s="29"/>
      <c r="BTF5" s="29"/>
      <c r="BTG5" s="29"/>
      <c r="BTH5" s="29"/>
      <c r="BTI5" s="29"/>
      <c r="BTJ5" s="29"/>
      <c r="BTK5" s="29"/>
      <c r="BTL5" s="29"/>
      <c r="BTM5" s="29"/>
      <c r="BTN5" s="29"/>
      <c r="BTO5" s="29"/>
      <c r="BTP5" s="29"/>
      <c r="BTQ5" s="29"/>
      <c r="BTR5" s="29"/>
      <c r="BTS5" s="29"/>
      <c r="BTT5" s="29"/>
      <c r="BTU5" s="29"/>
      <c r="BTV5" s="29"/>
      <c r="BTW5" s="29"/>
      <c r="BTX5" s="29"/>
      <c r="BTY5" s="29"/>
      <c r="BTZ5" s="29"/>
      <c r="BUA5" s="29"/>
      <c r="BUB5" s="29"/>
      <c r="BUC5" s="29"/>
      <c r="BUD5" s="29"/>
      <c r="BUE5" s="29"/>
      <c r="BUF5" s="29"/>
      <c r="BUG5" s="29"/>
      <c r="BUH5" s="29"/>
      <c r="BUI5" s="29"/>
      <c r="BUJ5" s="29"/>
      <c r="BUK5" s="29"/>
      <c r="BUL5" s="29"/>
      <c r="BUM5" s="29"/>
      <c r="BUN5" s="29"/>
      <c r="BUO5" s="29"/>
      <c r="BUP5" s="29"/>
      <c r="BUQ5" s="29"/>
      <c r="BUR5" s="29"/>
      <c r="BUS5" s="29"/>
      <c r="BUT5" s="29"/>
      <c r="BUU5" s="29"/>
      <c r="BUV5" s="29"/>
      <c r="BUW5" s="29"/>
      <c r="BUX5" s="29"/>
      <c r="BUY5" s="29"/>
      <c r="BUZ5" s="29"/>
      <c r="BVA5" s="29"/>
      <c r="BVB5" s="29"/>
      <c r="BVC5" s="29"/>
      <c r="BVD5" s="29"/>
      <c r="BVE5" s="29"/>
      <c r="BVF5" s="29"/>
      <c r="BVG5" s="29"/>
      <c r="BVH5" s="29"/>
      <c r="BVI5" s="29"/>
      <c r="BVJ5" s="29"/>
      <c r="BVK5" s="29"/>
      <c r="BVL5" s="29"/>
      <c r="BVM5" s="29"/>
      <c r="BVN5" s="29"/>
      <c r="BVO5" s="29"/>
      <c r="BVP5" s="29"/>
      <c r="BVQ5" s="29"/>
      <c r="BVR5" s="29"/>
      <c r="BVS5" s="29"/>
      <c r="BVT5" s="29"/>
      <c r="BVU5" s="29"/>
      <c r="BVV5" s="29"/>
      <c r="BVW5" s="29"/>
      <c r="BVX5" s="29"/>
      <c r="BVY5" s="29"/>
      <c r="BVZ5" s="29"/>
      <c r="BWA5" s="29"/>
      <c r="BWB5" s="29"/>
      <c r="BWC5" s="29"/>
      <c r="BWD5" s="29"/>
      <c r="BWE5" s="29"/>
      <c r="BWF5" s="29"/>
      <c r="BWG5" s="29"/>
      <c r="BWH5" s="29"/>
      <c r="BWI5" s="29"/>
      <c r="BWJ5" s="29"/>
      <c r="BWK5" s="29"/>
      <c r="BWL5" s="29"/>
      <c r="BWM5" s="29"/>
      <c r="BWN5" s="29"/>
      <c r="BWO5" s="29"/>
      <c r="BWP5" s="29"/>
      <c r="BWQ5" s="29"/>
      <c r="BWR5" s="29"/>
      <c r="BWS5" s="29"/>
      <c r="BWT5" s="29"/>
      <c r="BWU5" s="29"/>
      <c r="BWV5" s="29"/>
      <c r="BWW5" s="29"/>
      <c r="BWX5" s="29"/>
      <c r="BWY5" s="29"/>
      <c r="BWZ5" s="29"/>
      <c r="BXA5" s="29"/>
      <c r="BXB5" s="29"/>
      <c r="BXC5" s="29"/>
      <c r="BXD5" s="29"/>
      <c r="BXE5" s="29"/>
      <c r="BXF5" s="29"/>
      <c r="BXG5" s="29"/>
      <c r="BXH5" s="29"/>
      <c r="BXI5" s="29"/>
      <c r="BXJ5" s="29"/>
      <c r="BXK5" s="29"/>
      <c r="BXL5" s="29"/>
      <c r="BXM5" s="29"/>
      <c r="BXN5" s="29"/>
      <c r="BXO5" s="29"/>
      <c r="BXP5" s="29"/>
      <c r="BXQ5" s="29"/>
      <c r="BXR5" s="29"/>
      <c r="BXS5" s="29"/>
      <c r="BXT5" s="29"/>
      <c r="BXU5" s="29"/>
      <c r="BXV5" s="29"/>
      <c r="BXW5" s="29"/>
      <c r="BXX5" s="29"/>
      <c r="BXY5" s="29"/>
      <c r="BXZ5" s="29"/>
      <c r="BYA5" s="29"/>
      <c r="BYB5" s="29"/>
      <c r="BYC5" s="29"/>
      <c r="BYD5" s="29"/>
      <c r="BYE5" s="29"/>
      <c r="BYF5" s="29"/>
      <c r="BYG5" s="29"/>
      <c r="BYH5" s="29"/>
      <c r="BYI5" s="29"/>
      <c r="BYJ5" s="29"/>
      <c r="BYK5" s="29"/>
      <c r="BYL5" s="29"/>
      <c r="BYM5" s="29"/>
      <c r="BYN5" s="29"/>
      <c r="BYO5" s="29"/>
      <c r="BYP5" s="29"/>
      <c r="BYQ5" s="29"/>
      <c r="BYR5" s="29"/>
      <c r="BYS5" s="29"/>
      <c r="BYT5" s="29"/>
      <c r="BYU5" s="29"/>
      <c r="BYV5" s="29"/>
      <c r="BYW5" s="29"/>
      <c r="BYX5" s="29"/>
      <c r="BYY5" s="29"/>
      <c r="BYZ5" s="29"/>
      <c r="BZA5" s="29"/>
      <c r="BZB5" s="29"/>
      <c r="BZC5" s="29"/>
      <c r="BZD5" s="29"/>
      <c r="BZE5" s="29"/>
      <c r="BZF5" s="29"/>
      <c r="BZG5" s="29"/>
      <c r="BZH5" s="29"/>
      <c r="BZI5" s="29"/>
      <c r="BZJ5" s="29"/>
      <c r="BZK5" s="29"/>
      <c r="BZL5" s="29"/>
      <c r="BZM5" s="29"/>
      <c r="BZN5" s="29"/>
      <c r="BZO5" s="29"/>
      <c r="BZP5" s="29"/>
      <c r="BZQ5" s="29"/>
      <c r="BZR5" s="29"/>
      <c r="BZS5" s="29"/>
      <c r="BZT5" s="29"/>
      <c r="BZU5" s="29"/>
      <c r="BZV5" s="29"/>
      <c r="BZW5" s="29"/>
      <c r="BZX5" s="29"/>
      <c r="BZY5" s="29"/>
      <c r="BZZ5" s="29"/>
      <c r="CAA5" s="29"/>
      <c r="CAB5" s="29"/>
      <c r="CAC5" s="29"/>
      <c r="CAD5" s="29"/>
      <c r="CAE5" s="29"/>
      <c r="CAF5" s="29"/>
      <c r="CAG5" s="29"/>
      <c r="CAH5" s="29"/>
      <c r="CAI5" s="29"/>
      <c r="CAJ5" s="29"/>
      <c r="CAK5" s="29"/>
      <c r="CAL5" s="29"/>
      <c r="CAM5" s="29"/>
      <c r="CAN5" s="29"/>
      <c r="CAO5" s="29"/>
      <c r="CAP5" s="29"/>
      <c r="CAQ5" s="29"/>
      <c r="CAR5" s="29"/>
      <c r="CAS5" s="29"/>
      <c r="CAT5" s="29"/>
      <c r="CAU5" s="29"/>
      <c r="CAV5" s="29"/>
      <c r="CAW5" s="29"/>
      <c r="CAX5" s="29"/>
      <c r="CAY5" s="29"/>
      <c r="CAZ5" s="29"/>
      <c r="CBA5" s="29"/>
      <c r="CBB5" s="29"/>
      <c r="CBC5" s="29"/>
      <c r="CBD5" s="29"/>
      <c r="CBE5" s="29"/>
      <c r="CBF5" s="29"/>
      <c r="CBG5" s="29"/>
      <c r="CBH5" s="29"/>
      <c r="CBI5" s="29"/>
      <c r="CBJ5" s="29"/>
      <c r="CBK5" s="29"/>
      <c r="CBL5" s="29"/>
      <c r="CBM5" s="29"/>
      <c r="CBN5" s="29"/>
      <c r="CBO5" s="29"/>
      <c r="CBP5" s="29"/>
      <c r="CBQ5" s="29"/>
      <c r="CBR5" s="29"/>
      <c r="CBS5" s="29"/>
      <c r="CBT5" s="29"/>
      <c r="CBU5" s="29"/>
      <c r="CBV5" s="29"/>
      <c r="CBW5" s="29"/>
      <c r="CBX5" s="29"/>
      <c r="CBY5" s="29"/>
      <c r="CBZ5" s="29"/>
      <c r="CCA5" s="29"/>
      <c r="CCB5" s="29"/>
      <c r="CCC5" s="29"/>
      <c r="CCD5" s="29"/>
      <c r="CCE5" s="29"/>
      <c r="CCF5" s="29"/>
      <c r="CCG5" s="29"/>
      <c r="CCH5" s="29"/>
      <c r="CCI5" s="29"/>
      <c r="CCJ5" s="29"/>
      <c r="CCK5" s="29"/>
      <c r="CCL5" s="29"/>
      <c r="CCM5" s="29"/>
      <c r="CCN5" s="29"/>
      <c r="CCO5" s="29"/>
      <c r="CCP5" s="29"/>
      <c r="CCQ5" s="29"/>
      <c r="CCR5" s="29"/>
      <c r="CCS5" s="29"/>
      <c r="CCT5" s="29"/>
      <c r="CCU5" s="29"/>
      <c r="CCV5" s="29"/>
      <c r="CCW5" s="29"/>
      <c r="CCX5" s="29"/>
      <c r="CCY5" s="29"/>
      <c r="CCZ5" s="29"/>
      <c r="CDA5" s="29"/>
      <c r="CDB5" s="29"/>
      <c r="CDC5" s="29"/>
      <c r="CDD5" s="29"/>
      <c r="CDE5" s="29"/>
      <c r="CDF5" s="29"/>
      <c r="CDG5" s="29"/>
      <c r="CDH5" s="29"/>
      <c r="CDI5" s="29"/>
      <c r="CDJ5" s="29"/>
      <c r="CDK5" s="29"/>
      <c r="CDL5" s="29"/>
      <c r="CDM5" s="29"/>
      <c r="CDN5" s="29"/>
      <c r="CDO5" s="29"/>
      <c r="CDP5" s="29"/>
      <c r="CDQ5" s="29"/>
      <c r="CDR5" s="29"/>
      <c r="CDS5" s="29"/>
      <c r="CDT5" s="29"/>
      <c r="CDU5" s="29"/>
      <c r="CDV5" s="29"/>
      <c r="CDW5" s="29"/>
      <c r="CDX5" s="29"/>
      <c r="CDY5" s="29"/>
      <c r="CDZ5" s="29"/>
      <c r="CEA5" s="29"/>
      <c r="CEB5" s="29"/>
      <c r="CEC5" s="29"/>
      <c r="CED5" s="29"/>
      <c r="CEE5" s="29"/>
      <c r="CEF5" s="29"/>
      <c r="CEG5" s="29"/>
      <c r="CEH5" s="29"/>
      <c r="CEI5" s="29"/>
      <c r="CEJ5" s="29"/>
      <c r="CEK5" s="29"/>
      <c r="CEL5" s="29"/>
      <c r="CEM5" s="29"/>
      <c r="CEN5" s="29"/>
      <c r="CEO5" s="29"/>
      <c r="CEP5" s="29"/>
      <c r="CEQ5" s="29"/>
      <c r="CER5" s="29"/>
      <c r="CES5" s="29"/>
      <c r="CET5" s="29"/>
      <c r="CEU5" s="29"/>
      <c r="CEV5" s="29"/>
      <c r="CEW5" s="29"/>
      <c r="CEX5" s="29"/>
      <c r="CEY5" s="29"/>
      <c r="CEZ5" s="29"/>
      <c r="CFA5" s="29"/>
      <c r="CFB5" s="29"/>
      <c r="CFC5" s="29"/>
      <c r="CFD5" s="29"/>
      <c r="CFE5" s="29"/>
      <c r="CFF5" s="29"/>
      <c r="CFG5" s="29"/>
      <c r="CFH5" s="29"/>
      <c r="CFI5" s="29"/>
      <c r="CFJ5" s="29"/>
      <c r="CFK5" s="29"/>
      <c r="CFL5" s="29"/>
      <c r="CFM5" s="29"/>
      <c r="CFN5" s="29"/>
      <c r="CFO5" s="29"/>
      <c r="CFP5" s="29"/>
      <c r="CFQ5" s="29"/>
      <c r="CFR5" s="29"/>
      <c r="CFS5" s="29"/>
      <c r="CFT5" s="29"/>
      <c r="CFU5" s="29"/>
      <c r="CFV5" s="29"/>
      <c r="CFW5" s="29"/>
      <c r="CFX5" s="29"/>
      <c r="CFY5" s="29"/>
      <c r="CFZ5" s="29"/>
      <c r="CGA5" s="29"/>
      <c r="CGB5" s="29"/>
      <c r="CGC5" s="29"/>
      <c r="CGD5" s="29"/>
      <c r="CGE5" s="29"/>
      <c r="CGF5" s="29"/>
      <c r="CGG5" s="29"/>
      <c r="CGH5" s="29"/>
      <c r="CGI5" s="29"/>
      <c r="CGJ5" s="29"/>
      <c r="CGK5" s="29"/>
      <c r="CGL5" s="29"/>
      <c r="CGM5" s="29"/>
      <c r="CGN5" s="29"/>
      <c r="CGO5" s="29"/>
      <c r="CGP5" s="29"/>
      <c r="CGQ5" s="29"/>
      <c r="CGR5" s="29"/>
      <c r="CGS5" s="29"/>
      <c r="CGT5" s="29"/>
      <c r="CGU5" s="29"/>
      <c r="CGV5" s="29"/>
      <c r="CGW5" s="29"/>
      <c r="CGX5" s="29"/>
      <c r="CGY5" s="29"/>
      <c r="CGZ5" s="29"/>
      <c r="CHA5" s="29"/>
      <c r="CHB5" s="29"/>
      <c r="CHC5" s="29"/>
      <c r="CHD5" s="29"/>
      <c r="CHE5" s="29"/>
      <c r="CHF5" s="29"/>
      <c r="CHG5" s="29"/>
      <c r="CHH5" s="29"/>
      <c r="CHI5" s="29"/>
      <c r="CHJ5" s="29"/>
      <c r="CHK5" s="29"/>
      <c r="CHL5" s="29"/>
      <c r="CHM5" s="29"/>
      <c r="CHN5" s="29"/>
      <c r="CHO5" s="29"/>
      <c r="CHP5" s="29"/>
      <c r="CHQ5" s="29"/>
      <c r="CHR5" s="29"/>
      <c r="CHS5" s="29"/>
      <c r="CHT5" s="29"/>
      <c r="CHU5" s="29"/>
      <c r="CHV5" s="29"/>
      <c r="CHW5" s="29"/>
      <c r="CHX5" s="29"/>
      <c r="CHY5" s="29"/>
      <c r="CHZ5" s="29"/>
      <c r="CIA5" s="29"/>
      <c r="CIB5" s="29"/>
      <c r="CIC5" s="29"/>
      <c r="CID5" s="29"/>
      <c r="CIE5" s="29"/>
      <c r="CIF5" s="29"/>
      <c r="CIG5" s="29"/>
      <c r="CIH5" s="29"/>
      <c r="CII5" s="29"/>
      <c r="CIJ5" s="29"/>
      <c r="CIK5" s="29"/>
      <c r="CIL5" s="29"/>
      <c r="CIM5" s="29"/>
      <c r="CIN5" s="29"/>
      <c r="CIO5" s="29"/>
      <c r="CIP5" s="29"/>
      <c r="CIQ5" s="29"/>
      <c r="CIR5" s="29"/>
      <c r="CIS5" s="29"/>
      <c r="CIT5" s="29"/>
      <c r="CIU5" s="29"/>
      <c r="CIV5" s="29"/>
      <c r="CIW5" s="29"/>
      <c r="CIX5" s="29"/>
      <c r="CIY5" s="29"/>
      <c r="CIZ5" s="29"/>
      <c r="CJA5" s="29"/>
      <c r="CJB5" s="29"/>
      <c r="CJC5" s="29"/>
      <c r="CJD5" s="29"/>
      <c r="CJE5" s="29"/>
      <c r="CJF5" s="29"/>
      <c r="CJG5" s="29"/>
      <c r="CJH5" s="29"/>
      <c r="CJI5" s="29"/>
      <c r="CJJ5" s="29"/>
      <c r="CJK5" s="29"/>
      <c r="CJL5" s="29"/>
      <c r="CJM5" s="29"/>
      <c r="CJN5" s="29"/>
      <c r="CJO5" s="29"/>
      <c r="CJP5" s="29"/>
      <c r="CJQ5" s="29"/>
      <c r="CJR5" s="29"/>
      <c r="CJS5" s="29"/>
      <c r="CJT5" s="29"/>
      <c r="CJU5" s="29"/>
      <c r="CJV5" s="29"/>
      <c r="CJW5" s="29"/>
      <c r="CJX5" s="29"/>
      <c r="CJY5" s="29"/>
      <c r="CJZ5" s="29"/>
      <c r="CKA5" s="29"/>
      <c r="CKB5" s="29"/>
      <c r="CKC5" s="29"/>
      <c r="CKD5" s="29"/>
      <c r="CKE5" s="29"/>
      <c r="CKF5" s="29"/>
      <c r="CKG5" s="29"/>
      <c r="CKH5" s="29"/>
      <c r="CKI5" s="29"/>
      <c r="CKJ5" s="29"/>
      <c r="CKK5" s="29"/>
      <c r="CKL5" s="29"/>
      <c r="CKM5" s="29"/>
      <c r="CKN5" s="29"/>
      <c r="CKO5" s="29"/>
      <c r="CKP5" s="29"/>
      <c r="CKQ5" s="29"/>
      <c r="CKR5" s="29"/>
      <c r="CKS5" s="29"/>
      <c r="CKT5" s="29"/>
      <c r="CKU5" s="29"/>
      <c r="CKV5" s="29"/>
      <c r="CKW5" s="29"/>
      <c r="CKX5" s="29"/>
      <c r="CKY5" s="29"/>
      <c r="CKZ5" s="29"/>
      <c r="CLA5" s="29"/>
      <c r="CLB5" s="29"/>
      <c r="CLC5" s="29"/>
      <c r="CLD5" s="29"/>
      <c r="CLE5" s="29"/>
      <c r="CLF5" s="29"/>
      <c r="CLG5" s="29"/>
      <c r="CLH5" s="29"/>
      <c r="CLI5" s="29"/>
      <c r="CLJ5" s="29"/>
      <c r="CLK5" s="29"/>
      <c r="CLL5" s="29"/>
      <c r="CLM5" s="29"/>
      <c r="CLN5" s="29"/>
      <c r="CLO5" s="29"/>
      <c r="CLP5" s="29"/>
      <c r="CLQ5" s="29"/>
      <c r="CLR5" s="29"/>
      <c r="CLS5" s="29"/>
      <c r="CLT5" s="29"/>
      <c r="CLU5" s="29"/>
      <c r="CLV5" s="29"/>
      <c r="CLW5" s="29"/>
      <c r="CLX5" s="29"/>
      <c r="CLY5" s="29"/>
      <c r="CLZ5" s="29"/>
      <c r="CMA5" s="29"/>
      <c r="CMB5" s="29"/>
      <c r="CMC5" s="29"/>
      <c r="CMD5" s="29"/>
      <c r="CME5" s="29"/>
      <c r="CMF5" s="29"/>
      <c r="CMG5" s="29"/>
      <c r="CMH5" s="29"/>
      <c r="CMI5" s="29"/>
      <c r="CMJ5" s="29"/>
      <c r="CMK5" s="29"/>
      <c r="CML5" s="29"/>
      <c r="CMM5" s="29"/>
      <c r="CMN5" s="29"/>
      <c r="CMO5" s="29"/>
      <c r="CMP5" s="29"/>
      <c r="CMQ5" s="29"/>
      <c r="CMR5" s="29"/>
      <c r="CMS5" s="29"/>
      <c r="CMT5" s="29"/>
      <c r="CMU5" s="29"/>
      <c r="CMV5" s="29"/>
      <c r="CMW5" s="29"/>
      <c r="CMX5" s="29"/>
      <c r="CMY5" s="29"/>
      <c r="CMZ5" s="29"/>
      <c r="CNA5" s="29"/>
      <c r="CNB5" s="29"/>
      <c r="CNC5" s="29"/>
      <c r="CND5" s="29"/>
      <c r="CNE5" s="29"/>
      <c r="CNF5" s="29"/>
      <c r="CNG5" s="29"/>
      <c r="CNH5" s="29"/>
      <c r="CNI5" s="29"/>
      <c r="CNJ5" s="29"/>
      <c r="CNK5" s="29"/>
      <c r="CNL5" s="29"/>
      <c r="CNM5" s="29"/>
      <c r="CNN5" s="29"/>
      <c r="CNO5" s="29"/>
      <c r="CNP5" s="29"/>
      <c r="CNQ5" s="29"/>
      <c r="CNR5" s="29"/>
      <c r="CNS5" s="29"/>
      <c r="CNT5" s="29"/>
      <c r="CNU5" s="29"/>
      <c r="CNV5" s="29"/>
      <c r="CNW5" s="29"/>
      <c r="CNX5" s="29"/>
      <c r="CNY5" s="29"/>
      <c r="CNZ5" s="29"/>
      <c r="COA5" s="29"/>
      <c r="COB5" s="29"/>
      <c r="COC5" s="29"/>
      <c r="COD5" s="29"/>
      <c r="COE5" s="29"/>
      <c r="COF5" s="29"/>
      <c r="COG5" s="29"/>
      <c r="COH5" s="29"/>
      <c r="COI5" s="29"/>
      <c r="COJ5" s="29"/>
      <c r="COK5" s="29"/>
      <c r="COL5" s="29"/>
      <c r="COM5" s="29"/>
      <c r="CON5" s="29"/>
      <c r="COO5" s="29"/>
      <c r="COP5" s="29"/>
      <c r="COQ5" s="29"/>
      <c r="COR5" s="29"/>
      <c r="COS5" s="29"/>
      <c r="COT5" s="29"/>
      <c r="COU5" s="29"/>
      <c r="COV5" s="29"/>
      <c r="COW5" s="29"/>
      <c r="COX5" s="29"/>
      <c r="COY5" s="29"/>
      <c r="COZ5" s="29"/>
      <c r="CPA5" s="29"/>
      <c r="CPB5" s="29"/>
      <c r="CPC5" s="29"/>
      <c r="CPD5" s="29"/>
      <c r="CPE5" s="29"/>
      <c r="CPF5" s="29"/>
      <c r="CPG5" s="29"/>
      <c r="CPH5" s="29"/>
      <c r="CPI5" s="29"/>
      <c r="CPJ5" s="29"/>
      <c r="CPK5" s="29"/>
      <c r="CPL5" s="29"/>
      <c r="CPM5" s="29"/>
      <c r="CPN5" s="29"/>
      <c r="CPO5" s="29"/>
      <c r="CPP5" s="29"/>
      <c r="CPQ5" s="29"/>
      <c r="CPR5" s="29"/>
      <c r="CPS5" s="29"/>
      <c r="CPT5" s="29"/>
      <c r="CPU5" s="29"/>
      <c r="CPV5" s="29"/>
      <c r="CPW5" s="29"/>
      <c r="CPX5" s="29"/>
      <c r="CPY5" s="29"/>
      <c r="CPZ5" s="29"/>
      <c r="CQA5" s="29"/>
      <c r="CQB5" s="29"/>
      <c r="CQC5" s="29"/>
      <c r="CQD5" s="29"/>
      <c r="CQE5" s="29"/>
      <c r="CQF5" s="29"/>
      <c r="CQG5" s="29"/>
      <c r="CQH5" s="29"/>
      <c r="CQI5" s="29"/>
      <c r="CQJ5" s="29"/>
      <c r="CQK5" s="29"/>
      <c r="CQL5" s="29"/>
      <c r="CQM5" s="29"/>
      <c r="CQN5" s="29"/>
      <c r="CQO5" s="29"/>
      <c r="CQP5" s="29"/>
      <c r="CQQ5" s="29"/>
      <c r="CQR5" s="29"/>
      <c r="CQS5" s="29"/>
      <c r="CQT5" s="29"/>
      <c r="CQU5" s="29"/>
      <c r="CQV5" s="29"/>
      <c r="CQW5" s="29"/>
      <c r="CQX5" s="29"/>
      <c r="CQY5" s="29"/>
      <c r="CQZ5" s="29"/>
      <c r="CRA5" s="29"/>
      <c r="CRB5" s="29"/>
      <c r="CRC5" s="29"/>
      <c r="CRD5" s="29"/>
      <c r="CRE5" s="29"/>
      <c r="CRF5" s="29"/>
      <c r="CRG5" s="29"/>
      <c r="CRH5" s="29"/>
      <c r="CRI5" s="29"/>
      <c r="CRJ5" s="29"/>
      <c r="CRK5" s="29"/>
      <c r="CRL5" s="29"/>
      <c r="CRM5" s="29"/>
      <c r="CRN5" s="29"/>
      <c r="CRO5" s="29"/>
      <c r="CRP5" s="29"/>
      <c r="CRQ5" s="29"/>
      <c r="CRR5" s="29"/>
      <c r="CRS5" s="29"/>
      <c r="CRT5" s="29"/>
      <c r="CRU5" s="29"/>
      <c r="CRV5" s="29"/>
      <c r="CRW5" s="29"/>
      <c r="CRX5" s="29"/>
      <c r="CRY5" s="29"/>
      <c r="CRZ5" s="29"/>
      <c r="CSA5" s="29"/>
      <c r="CSB5" s="29"/>
      <c r="CSC5" s="29"/>
      <c r="CSD5" s="29"/>
      <c r="CSE5" s="29"/>
      <c r="CSF5" s="29"/>
      <c r="CSG5" s="29"/>
      <c r="CSH5" s="29"/>
      <c r="CSI5" s="29"/>
      <c r="CSJ5" s="29"/>
      <c r="CSK5" s="29"/>
      <c r="CSL5" s="29"/>
      <c r="CSM5" s="29"/>
      <c r="CSN5" s="29"/>
      <c r="CSO5" s="29"/>
      <c r="CSP5" s="29"/>
      <c r="CSQ5" s="29"/>
      <c r="CSR5" s="29"/>
      <c r="CSS5" s="29"/>
      <c r="CST5" s="29"/>
      <c r="CSU5" s="29"/>
      <c r="CSV5" s="29"/>
      <c r="CSW5" s="29"/>
      <c r="CSX5" s="29"/>
      <c r="CSY5" s="29"/>
      <c r="CSZ5" s="29"/>
      <c r="CTA5" s="29"/>
      <c r="CTB5" s="29"/>
      <c r="CTC5" s="29"/>
      <c r="CTD5" s="29"/>
      <c r="CTE5" s="29"/>
      <c r="CTF5" s="29"/>
      <c r="CTG5" s="29"/>
      <c r="CTH5" s="29"/>
      <c r="CTI5" s="29"/>
      <c r="CTJ5" s="29"/>
      <c r="CTK5" s="29"/>
      <c r="CTL5" s="29"/>
      <c r="CTM5" s="29"/>
      <c r="CTN5" s="29"/>
      <c r="CTO5" s="29"/>
      <c r="CTP5" s="29"/>
      <c r="CTQ5" s="29"/>
      <c r="CTR5" s="29"/>
      <c r="CTS5" s="29"/>
      <c r="CTT5" s="29"/>
      <c r="CTU5" s="29"/>
      <c r="CTV5" s="29"/>
      <c r="CTW5" s="29"/>
      <c r="CTX5" s="29"/>
      <c r="CTY5" s="29"/>
      <c r="CTZ5" s="29"/>
      <c r="CUA5" s="29"/>
      <c r="CUB5" s="29"/>
      <c r="CUC5" s="29"/>
      <c r="CUD5" s="29"/>
      <c r="CUE5" s="29"/>
      <c r="CUF5" s="29"/>
      <c r="CUG5" s="29"/>
      <c r="CUH5" s="29"/>
      <c r="CUI5" s="29"/>
      <c r="CUJ5" s="29"/>
      <c r="CUK5" s="29"/>
      <c r="CUL5" s="29"/>
      <c r="CUM5" s="29"/>
      <c r="CUN5" s="29"/>
      <c r="CUO5" s="29"/>
      <c r="CUP5" s="29"/>
      <c r="CUQ5" s="29"/>
      <c r="CUR5" s="29"/>
      <c r="CUS5" s="29"/>
      <c r="CUT5" s="29"/>
      <c r="CUU5" s="29"/>
      <c r="CUV5" s="29"/>
      <c r="CUW5" s="29"/>
      <c r="CUX5" s="29"/>
      <c r="CUY5" s="29"/>
      <c r="CUZ5" s="29"/>
      <c r="CVA5" s="29"/>
      <c r="CVB5" s="29"/>
      <c r="CVC5" s="29"/>
      <c r="CVD5" s="29"/>
      <c r="CVE5" s="29"/>
      <c r="CVF5" s="29"/>
      <c r="CVG5" s="29"/>
      <c r="CVH5" s="29"/>
      <c r="CVI5" s="29"/>
      <c r="CVJ5" s="29"/>
      <c r="CVK5" s="29"/>
      <c r="CVL5" s="29"/>
      <c r="CVM5" s="29"/>
      <c r="CVN5" s="29"/>
      <c r="CVO5" s="29"/>
      <c r="CVP5" s="29"/>
      <c r="CVQ5" s="29"/>
      <c r="CVR5" s="29"/>
      <c r="CVS5" s="29"/>
      <c r="CVT5" s="29"/>
      <c r="CVU5" s="29"/>
      <c r="CVV5" s="29"/>
      <c r="CVW5" s="29"/>
      <c r="CVX5" s="29"/>
      <c r="CVY5" s="29"/>
      <c r="CVZ5" s="29"/>
      <c r="CWA5" s="29"/>
      <c r="CWB5" s="29"/>
      <c r="CWC5" s="29"/>
      <c r="CWD5" s="29"/>
      <c r="CWE5" s="29"/>
      <c r="CWF5" s="29"/>
      <c r="CWG5" s="29"/>
      <c r="CWH5" s="29"/>
      <c r="CWI5" s="29"/>
      <c r="CWJ5" s="29"/>
      <c r="CWK5" s="29"/>
      <c r="CWL5" s="29"/>
      <c r="CWM5" s="29"/>
      <c r="CWN5" s="29"/>
      <c r="CWO5" s="29"/>
      <c r="CWP5" s="29"/>
      <c r="CWQ5" s="29"/>
      <c r="CWR5" s="29"/>
      <c r="CWS5" s="29"/>
      <c r="CWT5" s="29"/>
      <c r="CWU5" s="29"/>
      <c r="CWV5" s="29"/>
      <c r="CWW5" s="29"/>
      <c r="CWX5" s="29"/>
      <c r="CWY5" s="29"/>
      <c r="CWZ5" s="29"/>
      <c r="CXA5" s="29"/>
      <c r="CXB5" s="29"/>
      <c r="CXC5" s="29"/>
      <c r="CXD5" s="29"/>
      <c r="CXE5" s="29"/>
      <c r="CXF5" s="29"/>
      <c r="CXG5" s="29"/>
      <c r="CXH5" s="29"/>
      <c r="CXI5" s="29"/>
      <c r="CXJ5" s="29"/>
      <c r="CXK5" s="29"/>
      <c r="CXL5" s="29"/>
      <c r="CXM5" s="29"/>
      <c r="CXN5" s="29"/>
      <c r="CXO5" s="29"/>
      <c r="CXP5" s="29"/>
      <c r="CXQ5" s="29"/>
      <c r="CXR5" s="29"/>
      <c r="CXS5" s="29"/>
      <c r="CXT5" s="29"/>
      <c r="CXU5" s="29"/>
      <c r="CXV5" s="29"/>
      <c r="CXW5" s="29"/>
      <c r="CXX5" s="29"/>
      <c r="CXY5" s="29"/>
      <c r="CXZ5" s="29"/>
      <c r="CYA5" s="29"/>
      <c r="CYB5" s="29"/>
      <c r="CYC5" s="29"/>
      <c r="CYD5" s="29"/>
      <c r="CYE5" s="29"/>
      <c r="CYF5" s="29"/>
      <c r="CYG5" s="29"/>
      <c r="CYH5" s="29"/>
      <c r="CYI5" s="29"/>
      <c r="CYJ5" s="29"/>
      <c r="CYK5" s="29"/>
      <c r="CYL5" s="29"/>
      <c r="CYM5" s="29"/>
      <c r="CYN5" s="29"/>
      <c r="CYO5" s="29"/>
      <c r="CYP5" s="29"/>
      <c r="CYQ5" s="29"/>
      <c r="CYR5" s="29"/>
      <c r="CYS5" s="29"/>
      <c r="CYT5" s="29"/>
      <c r="CYU5" s="29"/>
      <c r="CYV5" s="29"/>
      <c r="CYW5" s="29"/>
      <c r="CYX5" s="29"/>
      <c r="CYY5" s="29"/>
      <c r="CYZ5" s="29"/>
      <c r="CZA5" s="29"/>
      <c r="CZB5" s="29"/>
      <c r="CZC5" s="29"/>
      <c r="CZD5" s="29"/>
      <c r="CZE5" s="29"/>
      <c r="CZF5" s="29"/>
      <c r="CZG5" s="29"/>
      <c r="CZH5" s="29"/>
      <c r="CZI5" s="29"/>
      <c r="CZJ5" s="29"/>
      <c r="CZK5" s="29"/>
      <c r="CZL5" s="29"/>
      <c r="CZM5" s="29"/>
      <c r="CZN5" s="29"/>
      <c r="CZO5" s="29"/>
      <c r="CZP5" s="29"/>
      <c r="CZQ5" s="29"/>
      <c r="CZR5" s="29"/>
      <c r="CZS5" s="29"/>
      <c r="CZT5" s="29"/>
      <c r="CZU5" s="29"/>
      <c r="CZV5" s="29"/>
      <c r="CZW5" s="29"/>
      <c r="CZX5" s="29"/>
      <c r="CZY5" s="29"/>
      <c r="CZZ5" s="29"/>
      <c r="DAA5" s="29"/>
      <c r="DAB5" s="29"/>
      <c r="DAC5" s="29"/>
      <c r="DAD5" s="29"/>
      <c r="DAE5" s="29"/>
      <c r="DAF5" s="29"/>
      <c r="DAG5" s="29"/>
      <c r="DAH5" s="29"/>
      <c r="DAI5" s="29"/>
      <c r="DAJ5" s="29"/>
      <c r="DAK5" s="29"/>
      <c r="DAL5" s="29"/>
      <c r="DAM5" s="29"/>
      <c r="DAN5" s="29"/>
      <c r="DAO5" s="29"/>
      <c r="DAP5" s="29"/>
      <c r="DAQ5" s="29"/>
      <c r="DAR5" s="29"/>
      <c r="DAS5" s="29"/>
      <c r="DAT5" s="29"/>
      <c r="DAU5" s="29"/>
      <c r="DAV5" s="29"/>
      <c r="DAW5" s="29"/>
      <c r="DAX5" s="29"/>
      <c r="DAY5" s="29"/>
      <c r="DAZ5" s="29"/>
      <c r="DBA5" s="29"/>
      <c r="DBB5" s="29"/>
      <c r="DBC5" s="29"/>
      <c r="DBD5" s="29"/>
      <c r="DBE5" s="29"/>
      <c r="DBF5" s="29"/>
      <c r="DBG5" s="29"/>
      <c r="DBH5" s="29"/>
      <c r="DBI5" s="29"/>
      <c r="DBJ5" s="29"/>
      <c r="DBK5" s="29"/>
      <c r="DBL5" s="29"/>
      <c r="DBM5" s="29"/>
      <c r="DBN5" s="29"/>
      <c r="DBO5" s="29"/>
      <c r="DBP5" s="29"/>
      <c r="DBQ5" s="29"/>
      <c r="DBR5" s="29"/>
      <c r="DBS5" s="29"/>
      <c r="DBT5" s="29"/>
      <c r="DBU5" s="29"/>
      <c r="DBV5" s="29"/>
      <c r="DBW5" s="29"/>
      <c r="DBX5" s="29"/>
      <c r="DBY5" s="29"/>
      <c r="DBZ5" s="29"/>
      <c r="DCA5" s="29"/>
      <c r="DCB5" s="29"/>
      <c r="DCC5" s="29"/>
      <c r="DCD5" s="29"/>
      <c r="DCE5" s="29"/>
      <c r="DCF5" s="29"/>
      <c r="DCG5" s="29"/>
      <c r="DCH5" s="29"/>
      <c r="DCI5" s="29"/>
      <c r="DCJ5" s="29"/>
      <c r="DCK5" s="29"/>
      <c r="DCL5" s="29"/>
      <c r="DCM5" s="29"/>
      <c r="DCN5" s="29"/>
      <c r="DCO5" s="29"/>
      <c r="DCP5" s="29"/>
      <c r="DCQ5" s="29"/>
      <c r="DCR5" s="29"/>
      <c r="DCS5" s="29"/>
      <c r="DCT5" s="29"/>
      <c r="DCU5" s="29"/>
      <c r="DCV5" s="29"/>
      <c r="DCW5" s="29"/>
      <c r="DCX5" s="29"/>
      <c r="DCY5" s="29"/>
      <c r="DCZ5" s="29"/>
      <c r="DDA5" s="29"/>
      <c r="DDB5" s="29"/>
      <c r="DDC5" s="29"/>
      <c r="DDD5" s="29"/>
      <c r="DDE5" s="29"/>
      <c r="DDF5" s="29"/>
      <c r="DDG5" s="29"/>
      <c r="DDH5" s="29"/>
      <c r="DDI5" s="29"/>
      <c r="DDJ5" s="29"/>
      <c r="DDK5" s="29"/>
      <c r="DDL5" s="29"/>
      <c r="DDM5" s="29"/>
      <c r="DDN5" s="29"/>
      <c r="DDO5" s="29"/>
      <c r="DDP5" s="29"/>
      <c r="DDQ5" s="29"/>
      <c r="DDR5" s="29"/>
      <c r="DDS5" s="29"/>
      <c r="DDT5" s="29"/>
      <c r="DDU5" s="29"/>
      <c r="DDV5" s="29"/>
      <c r="DDW5" s="29"/>
      <c r="DDX5" s="29"/>
      <c r="DDY5" s="29"/>
      <c r="DDZ5" s="29"/>
      <c r="DEA5" s="29"/>
      <c r="DEB5" s="29"/>
      <c r="DEC5" s="29"/>
      <c r="DED5" s="29"/>
      <c r="DEE5" s="29"/>
      <c r="DEF5" s="29"/>
      <c r="DEG5" s="29"/>
      <c r="DEH5" s="29"/>
      <c r="DEI5" s="29"/>
      <c r="DEJ5" s="29"/>
      <c r="DEK5" s="29"/>
      <c r="DEL5" s="29"/>
      <c r="DEM5" s="29"/>
      <c r="DEN5" s="29"/>
      <c r="DEO5" s="29"/>
      <c r="DEP5" s="29"/>
      <c r="DEQ5" s="29"/>
      <c r="DER5" s="29"/>
      <c r="DES5" s="29"/>
      <c r="DET5" s="29"/>
      <c r="DEU5" s="29"/>
      <c r="DEV5" s="29"/>
      <c r="DEW5" s="29"/>
      <c r="DEX5" s="29"/>
      <c r="DEY5" s="29"/>
      <c r="DEZ5" s="29"/>
      <c r="DFA5" s="29"/>
      <c r="DFB5" s="29"/>
      <c r="DFC5" s="29"/>
      <c r="DFD5" s="29"/>
      <c r="DFE5" s="29"/>
      <c r="DFF5" s="29"/>
      <c r="DFG5" s="29"/>
      <c r="DFH5" s="29"/>
      <c r="DFI5" s="29"/>
      <c r="DFJ5" s="29"/>
      <c r="DFK5" s="29"/>
      <c r="DFL5" s="29"/>
      <c r="DFM5" s="29"/>
      <c r="DFN5" s="29"/>
      <c r="DFO5" s="29"/>
      <c r="DFP5" s="29"/>
      <c r="DFQ5" s="29"/>
      <c r="DFR5" s="29"/>
      <c r="DFS5" s="29"/>
      <c r="DFT5" s="29"/>
      <c r="DFU5" s="29"/>
      <c r="DFV5" s="29"/>
      <c r="DFW5" s="29"/>
      <c r="DFX5" s="29"/>
      <c r="DFY5" s="29"/>
      <c r="DFZ5" s="29"/>
      <c r="DGA5" s="29"/>
      <c r="DGB5" s="29"/>
      <c r="DGC5" s="29"/>
      <c r="DGD5" s="29"/>
      <c r="DGE5" s="29"/>
      <c r="DGF5" s="29"/>
      <c r="DGG5" s="29"/>
      <c r="DGH5" s="29"/>
      <c r="DGI5" s="29"/>
      <c r="DGJ5" s="29"/>
      <c r="DGK5" s="29"/>
      <c r="DGL5" s="29"/>
      <c r="DGM5" s="29"/>
      <c r="DGN5" s="29"/>
      <c r="DGO5" s="29"/>
      <c r="DGP5" s="29"/>
      <c r="DGQ5" s="29"/>
      <c r="DGR5" s="29"/>
      <c r="DGS5" s="29"/>
      <c r="DGT5" s="29"/>
      <c r="DGU5" s="29"/>
      <c r="DGV5" s="29"/>
      <c r="DGW5" s="29"/>
      <c r="DGX5" s="29"/>
      <c r="DGY5" s="29"/>
      <c r="DGZ5" s="29"/>
      <c r="DHA5" s="29"/>
      <c r="DHB5" s="29"/>
      <c r="DHC5" s="29"/>
      <c r="DHD5" s="29"/>
      <c r="DHE5" s="29"/>
      <c r="DHF5" s="29"/>
      <c r="DHG5" s="29"/>
      <c r="DHH5" s="29"/>
      <c r="DHI5" s="29"/>
      <c r="DHJ5" s="29"/>
      <c r="DHK5" s="29"/>
      <c r="DHL5" s="29"/>
      <c r="DHM5" s="29"/>
      <c r="DHN5" s="29"/>
      <c r="DHO5" s="29"/>
      <c r="DHP5" s="29"/>
      <c r="DHQ5" s="29"/>
      <c r="DHR5" s="29"/>
      <c r="DHS5" s="29"/>
      <c r="DHT5" s="29"/>
      <c r="DHU5" s="29"/>
      <c r="DHV5" s="29"/>
      <c r="DHW5" s="29"/>
      <c r="DHX5" s="29"/>
      <c r="DHY5" s="29"/>
      <c r="DHZ5" s="29"/>
      <c r="DIA5" s="29"/>
      <c r="DIB5" s="29"/>
      <c r="DIC5" s="29"/>
      <c r="DID5" s="29"/>
      <c r="DIE5" s="29"/>
      <c r="DIF5" s="29"/>
      <c r="DIG5" s="29"/>
      <c r="DIH5" s="29"/>
      <c r="DII5" s="29"/>
      <c r="DIJ5" s="29"/>
      <c r="DIK5" s="29"/>
      <c r="DIL5" s="29"/>
      <c r="DIM5" s="29"/>
      <c r="DIN5" s="29"/>
      <c r="DIO5" s="29"/>
      <c r="DIP5" s="29"/>
      <c r="DIQ5" s="29"/>
      <c r="DIR5" s="29"/>
      <c r="DIS5" s="29"/>
      <c r="DIT5" s="29"/>
      <c r="DIU5" s="29"/>
      <c r="DIV5" s="29"/>
      <c r="DIW5" s="29"/>
      <c r="DIX5" s="29"/>
      <c r="DIY5" s="29"/>
      <c r="DIZ5" s="29"/>
      <c r="DJA5" s="29"/>
      <c r="DJB5" s="29"/>
      <c r="DJC5" s="29"/>
      <c r="DJD5" s="29"/>
      <c r="DJE5" s="29"/>
      <c r="DJF5" s="29"/>
      <c r="DJG5" s="29"/>
      <c r="DJH5" s="29"/>
      <c r="DJI5" s="29"/>
      <c r="DJJ5" s="29"/>
      <c r="DJK5" s="29"/>
      <c r="DJL5" s="29"/>
      <c r="DJM5" s="29"/>
      <c r="DJN5" s="29"/>
      <c r="DJO5" s="29"/>
      <c r="DJP5" s="29"/>
      <c r="DJQ5" s="29"/>
      <c r="DJR5" s="29"/>
      <c r="DJS5" s="29"/>
      <c r="DJT5" s="29"/>
      <c r="DJU5" s="29"/>
      <c r="DJV5" s="29"/>
      <c r="DJW5" s="29"/>
      <c r="DJX5" s="29"/>
      <c r="DJY5" s="29"/>
      <c r="DJZ5" s="29"/>
      <c r="DKA5" s="29"/>
      <c r="DKB5" s="29"/>
      <c r="DKC5" s="29"/>
      <c r="DKD5" s="29"/>
      <c r="DKE5" s="29"/>
      <c r="DKF5" s="29"/>
      <c r="DKG5" s="29"/>
      <c r="DKH5" s="29"/>
      <c r="DKI5" s="29"/>
      <c r="DKJ5" s="29"/>
      <c r="DKK5" s="29"/>
      <c r="DKL5" s="29"/>
      <c r="DKM5" s="29"/>
      <c r="DKN5" s="29"/>
      <c r="DKO5" s="29"/>
      <c r="DKP5" s="29"/>
      <c r="DKQ5" s="29"/>
      <c r="DKR5" s="29"/>
      <c r="DKS5" s="29"/>
      <c r="DKT5" s="29"/>
      <c r="DKU5" s="29"/>
      <c r="DKV5" s="29"/>
      <c r="DKW5" s="29"/>
      <c r="DKX5" s="29"/>
      <c r="DKY5" s="29"/>
      <c r="DKZ5" s="29"/>
      <c r="DLA5" s="29"/>
      <c r="DLB5" s="29"/>
      <c r="DLC5" s="29"/>
      <c r="DLD5" s="29"/>
      <c r="DLE5" s="29"/>
      <c r="DLF5" s="29"/>
      <c r="DLG5" s="29"/>
      <c r="DLH5" s="29"/>
      <c r="DLI5" s="29"/>
      <c r="DLJ5" s="29"/>
      <c r="DLK5" s="29"/>
      <c r="DLL5" s="29"/>
      <c r="DLM5" s="29"/>
      <c r="DLN5" s="29"/>
      <c r="DLO5" s="29"/>
      <c r="DLP5" s="29"/>
      <c r="DLQ5" s="29"/>
      <c r="DLR5" s="29"/>
      <c r="DLS5" s="29"/>
      <c r="DLT5" s="29"/>
      <c r="DLU5" s="29"/>
      <c r="DLV5" s="29"/>
      <c r="DLW5" s="29"/>
      <c r="DLX5" s="29"/>
      <c r="DLY5" s="29"/>
      <c r="DLZ5" s="29"/>
      <c r="DMA5" s="29"/>
      <c r="DMB5" s="29"/>
      <c r="DMC5" s="29"/>
      <c r="DMD5" s="29"/>
      <c r="DME5" s="29"/>
      <c r="DMF5" s="29"/>
      <c r="DMG5" s="29"/>
      <c r="DMH5" s="29"/>
      <c r="DMI5" s="29"/>
      <c r="DMJ5" s="29"/>
      <c r="DMK5" s="29"/>
      <c r="DML5" s="29"/>
      <c r="DMM5" s="29"/>
      <c r="DMN5" s="29"/>
      <c r="DMO5" s="29"/>
      <c r="DMP5" s="29"/>
      <c r="DMQ5" s="29"/>
      <c r="DMR5" s="29"/>
      <c r="DMS5" s="29"/>
      <c r="DMT5" s="29"/>
      <c r="DMU5" s="29"/>
      <c r="DMV5" s="29"/>
      <c r="DMW5" s="29"/>
      <c r="DMX5" s="29"/>
      <c r="DMY5" s="29"/>
      <c r="DMZ5" s="29"/>
      <c r="DNA5" s="29"/>
      <c r="DNB5" s="29"/>
      <c r="DNC5" s="29"/>
      <c r="DND5" s="29"/>
      <c r="DNE5" s="29"/>
      <c r="DNF5" s="29"/>
      <c r="DNG5" s="29"/>
      <c r="DNH5" s="29"/>
      <c r="DNI5" s="29"/>
      <c r="DNJ5" s="29"/>
      <c r="DNK5" s="29"/>
      <c r="DNL5" s="29"/>
      <c r="DNM5" s="29"/>
      <c r="DNN5" s="29"/>
      <c r="DNO5" s="29"/>
      <c r="DNP5" s="29"/>
      <c r="DNQ5" s="29"/>
      <c r="DNR5" s="29"/>
      <c r="DNS5" s="29"/>
      <c r="DNT5" s="29"/>
      <c r="DNU5" s="29"/>
      <c r="DNV5" s="29"/>
      <c r="DNW5" s="29"/>
      <c r="DNX5" s="29"/>
      <c r="DNY5" s="29"/>
      <c r="DNZ5" s="29"/>
      <c r="DOA5" s="29"/>
      <c r="DOB5" s="29"/>
      <c r="DOC5" s="29"/>
      <c r="DOD5" s="29"/>
      <c r="DOE5" s="29"/>
      <c r="DOF5" s="29"/>
      <c r="DOG5" s="29"/>
      <c r="DOH5" s="29"/>
      <c r="DOI5" s="29"/>
      <c r="DOJ5" s="29"/>
      <c r="DOK5" s="29"/>
      <c r="DOL5" s="29"/>
      <c r="DOM5" s="29"/>
      <c r="DON5" s="29"/>
      <c r="DOO5" s="29"/>
      <c r="DOP5" s="29"/>
      <c r="DOQ5" s="29"/>
      <c r="DOR5" s="29"/>
      <c r="DOS5" s="29"/>
      <c r="DOT5" s="29"/>
      <c r="DOU5" s="29"/>
      <c r="DOV5" s="29"/>
      <c r="DOW5" s="29"/>
      <c r="DOX5" s="29"/>
      <c r="DOY5" s="29"/>
      <c r="DOZ5" s="29"/>
      <c r="DPA5" s="29"/>
      <c r="DPB5" s="29"/>
      <c r="DPC5" s="29"/>
      <c r="DPD5" s="29"/>
      <c r="DPE5" s="29"/>
      <c r="DPF5" s="29"/>
      <c r="DPG5" s="29"/>
      <c r="DPH5" s="29"/>
      <c r="DPI5" s="29"/>
      <c r="DPJ5" s="29"/>
      <c r="DPK5" s="29"/>
      <c r="DPL5" s="29"/>
      <c r="DPM5" s="29"/>
      <c r="DPN5" s="29"/>
      <c r="DPO5" s="29"/>
      <c r="DPP5" s="29"/>
      <c r="DPQ5" s="29"/>
      <c r="DPR5" s="29"/>
      <c r="DPS5" s="29"/>
      <c r="DPT5" s="29"/>
      <c r="DPU5" s="29"/>
      <c r="DPV5" s="29"/>
      <c r="DPW5" s="29"/>
      <c r="DPX5" s="29"/>
      <c r="DPY5" s="29"/>
      <c r="DPZ5" s="29"/>
      <c r="DQA5" s="29"/>
      <c r="DQB5" s="29"/>
      <c r="DQC5" s="29"/>
      <c r="DQD5" s="29"/>
      <c r="DQE5" s="29"/>
      <c r="DQF5" s="29"/>
      <c r="DQG5" s="29"/>
      <c r="DQH5" s="29"/>
      <c r="DQI5" s="29"/>
      <c r="DQJ5" s="29"/>
      <c r="DQK5" s="29"/>
      <c r="DQL5" s="29"/>
      <c r="DQM5" s="29"/>
      <c r="DQN5" s="29"/>
      <c r="DQO5" s="29"/>
      <c r="DQP5" s="29"/>
      <c r="DQQ5" s="29"/>
      <c r="DQR5" s="29"/>
      <c r="DQS5" s="29"/>
      <c r="DQT5" s="29"/>
      <c r="DQU5" s="29"/>
      <c r="DQV5" s="29"/>
      <c r="DQW5" s="29"/>
      <c r="DQX5" s="29"/>
      <c r="DQY5" s="29"/>
      <c r="DQZ5" s="29"/>
      <c r="DRA5" s="29"/>
      <c r="DRB5" s="29"/>
      <c r="DRC5" s="29"/>
      <c r="DRD5" s="29"/>
      <c r="DRE5" s="29"/>
      <c r="DRF5" s="29"/>
      <c r="DRG5" s="29"/>
      <c r="DRH5" s="29"/>
      <c r="DRI5" s="29"/>
      <c r="DRJ5" s="29"/>
      <c r="DRK5" s="29"/>
      <c r="DRL5" s="29"/>
      <c r="DRM5" s="29"/>
      <c r="DRN5" s="29"/>
      <c r="DRO5" s="29"/>
      <c r="DRP5" s="29"/>
      <c r="DRQ5" s="29"/>
      <c r="DRR5" s="29"/>
      <c r="DRS5" s="29"/>
      <c r="DRT5" s="29"/>
      <c r="DRU5" s="29"/>
      <c r="DRV5" s="29"/>
      <c r="DRW5" s="29"/>
      <c r="DRX5" s="29"/>
      <c r="DRY5" s="29"/>
      <c r="DRZ5" s="29"/>
      <c r="DSA5" s="29"/>
      <c r="DSB5" s="29"/>
      <c r="DSC5" s="29"/>
      <c r="DSD5" s="29"/>
      <c r="DSE5" s="29"/>
      <c r="DSF5" s="29"/>
      <c r="DSG5" s="29"/>
      <c r="DSH5" s="29"/>
      <c r="DSI5" s="29"/>
      <c r="DSJ5" s="29"/>
      <c r="DSK5" s="29"/>
      <c r="DSL5" s="29"/>
      <c r="DSM5" s="29"/>
      <c r="DSN5" s="29"/>
      <c r="DSO5" s="29"/>
      <c r="DSP5" s="29"/>
      <c r="DSQ5" s="29"/>
      <c r="DSR5" s="29"/>
      <c r="DSS5" s="29"/>
      <c r="DST5" s="29"/>
      <c r="DSU5" s="29"/>
      <c r="DSV5" s="29"/>
      <c r="DSW5" s="29"/>
      <c r="DSX5" s="29"/>
      <c r="DSY5" s="29"/>
      <c r="DSZ5" s="29"/>
      <c r="DTA5" s="29"/>
      <c r="DTB5" s="29"/>
      <c r="DTC5" s="29"/>
      <c r="DTD5" s="29"/>
      <c r="DTE5" s="29"/>
      <c r="DTF5" s="29"/>
      <c r="DTG5" s="29"/>
      <c r="DTH5" s="29"/>
      <c r="DTI5" s="29"/>
      <c r="DTJ5" s="29"/>
      <c r="DTK5" s="29"/>
      <c r="DTL5" s="29"/>
      <c r="DTM5" s="29"/>
      <c r="DTN5" s="29"/>
      <c r="DTO5" s="29"/>
      <c r="DTP5" s="29"/>
      <c r="DTQ5" s="29"/>
      <c r="DTR5" s="29"/>
      <c r="DTS5" s="29"/>
      <c r="DTT5" s="29"/>
      <c r="DTU5" s="29"/>
      <c r="DTV5" s="29"/>
      <c r="DTW5" s="29"/>
      <c r="DTX5" s="29"/>
      <c r="DTY5" s="29"/>
      <c r="DTZ5" s="29"/>
      <c r="DUA5" s="29"/>
      <c r="DUB5" s="29"/>
      <c r="DUC5" s="29"/>
      <c r="DUD5" s="29"/>
      <c r="DUE5" s="29"/>
      <c r="DUF5" s="29"/>
      <c r="DUG5" s="29"/>
      <c r="DUH5" s="29"/>
      <c r="DUI5" s="29"/>
      <c r="DUJ5" s="29"/>
      <c r="DUK5" s="29"/>
      <c r="DUL5" s="29"/>
      <c r="DUM5" s="29"/>
      <c r="DUN5" s="29"/>
      <c r="DUO5" s="29"/>
      <c r="DUP5" s="29"/>
      <c r="DUQ5" s="29"/>
      <c r="DUR5" s="29"/>
      <c r="DUS5" s="29"/>
      <c r="DUT5" s="29"/>
      <c r="DUU5" s="29"/>
      <c r="DUV5" s="29"/>
      <c r="DUW5" s="29"/>
      <c r="DUX5" s="29"/>
      <c r="DUY5" s="29"/>
      <c r="DUZ5" s="29"/>
      <c r="DVA5" s="29"/>
      <c r="DVB5" s="29"/>
      <c r="DVC5" s="29"/>
      <c r="DVD5" s="29"/>
      <c r="DVE5" s="29"/>
      <c r="DVF5" s="29"/>
      <c r="DVG5" s="29"/>
      <c r="DVH5" s="29"/>
      <c r="DVI5" s="29"/>
      <c r="DVJ5" s="29"/>
      <c r="DVK5" s="29"/>
      <c r="DVL5" s="29"/>
      <c r="DVM5" s="29"/>
      <c r="DVN5" s="29"/>
      <c r="DVO5" s="29"/>
      <c r="DVP5" s="29"/>
      <c r="DVQ5" s="29"/>
      <c r="DVR5" s="29"/>
      <c r="DVS5" s="29"/>
      <c r="DVT5" s="29"/>
      <c r="DVU5" s="29"/>
      <c r="DVV5" s="29"/>
      <c r="DVW5" s="29"/>
      <c r="DVX5" s="29"/>
      <c r="DVY5" s="29"/>
      <c r="DVZ5" s="29"/>
      <c r="DWA5" s="29"/>
      <c r="DWB5" s="29"/>
      <c r="DWC5" s="29"/>
      <c r="DWD5" s="29"/>
      <c r="DWE5" s="29"/>
      <c r="DWF5" s="29"/>
      <c r="DWG5" s="29"/>
      <c r="DWH5" s="29"/>
      <c r="DWI5" s="29"/>
      <c r="DWJ5" s="29"/>
      <c r="DWK5" s="29"/>
      <c r="DWL5" s="29"/>
      <c r="DWM5" s="29"/>
      <c r="DWN5" s="29"/>
      <c r="DWO5" s="29"/>
      <c r="DWP5" s="29"/>
      <c r="DWQ5" s="29"/>
      <c r="DWR5" s="29"/>
      <c r="DWS5" s="29"/>
      <c r="DWT5" s="29"/>
      <c r="DWU5" s="29"/>
      <c r="DWV5" s="29"/>
      <c r="DWW5" s="29"/>
      <c r="DWX5" s="29"/>
      <c r="DWY5" s="29"/>
      <c r="DWZ5" s="29"/>
      <c r="DXA5" s="29"/>
      <c r="DXB5" s="29"/>
      <c r="DXC5" s="29"/>
      <c r="DXD5" s="29"/>
      <c r="DXE5" s="29"/>
      <c r="DXF5" s="29"/>
      <c r="DXG5" s="29"/>
      <c r="DXH5" s="29"/>
      <c r="DXI5" s="29"/>
      <c r="DXJ5" s="29"/>
      <c r="DXK5" s="29"/>
      <c r="DXL5" s="29"/>
      <c r="DXM5" s="29"/>
      <c r="DXN5" s="29"/>
      <c r="DXO5" s="29"/>
      <c r="DXP5" s="29"/>
      <c r="DXQ5" s="29"/>
      <c r="DXR5" s="29"/>
      <c r="DXS5" s="29"/>
      <c r="DXT5" s="29"/>
      <c r="DXU5" s="29"/>
      <c r="DXV5" s="29"/>
      <c r="DXW5" s="29"/>
      <c r="DXX5" s="29"/>
      <c r="DXY5" s="29"/>
      <c r="DXZ5" s="29"/>
      <c r="DYA5" s="29"/>
      <c r="DYB5" s="29"/>
      <c r="DYC5" s="29"/>
      <c r="DYD5" s="29"/>
      <c r="DYE5" s="29"/>
      <c r="DYF5" s="29"/>
      <c r="DYG5" s="29"/>
      <c r="DYH5" s="29"/>
      <c r="DYI5" s="29"/>
      <c r="DYJ5" s="29"/>
      <c r="DYK5" s="29"/>
      <c r="DYL5" s="29"/>
      <c r="DYM5" s="29"/>
      <c r="DYN5" s="29"/>
      <c r="DYO5" s="29"/>
      <c r="DYP5" s="29"/>
      <c r="DYQ5" s="29"/>
      <c r="DYR5" s="29"/>
      <c r="DYS5" s="29"/>
      <c r="DYT5" s="29"/>
      <c r="DYU5" s="29"/>
      <c r="DYV5" s="29"/>
      <c r="DYW5" s="29"/>
      <c r="DYX5" s="29"/>
      <c r="DYY5" s="29"/>
      <c r="DYZ5" s="29"/>
      <c r="DZA5" s="29"/>
      <c r="DZB5" s="29"/>
      <c r="DZC5" s="29"/>
      <c r="DZD5" s="29"/>
      <c r="DZE5" s="29"/>
      <c r="DZF5" s="29"/>
      <c r="DZG5" s="29"/>
      <c r="DZH5" s="29"/>
      <c r="DZI5" s="29"/>
      <c r="DZJ5" s="29"/>
      <c r="DZK5" s="29"/>
      <c r="DZL5" s="29"/>
      <c r="DZM5" s="29"/>
      <c r="DZN5" s="29"/>
      <c r="DZO5" s="29"/>
      <c r="DZP5" s="29"/>
      <c r="DZQ5" s="29"/>
      <c r="DZR5" s="29"/>
      <c r="DZS5" s="29"/>
      <c r="DZT5" s="29"/>
      <c r="DZU5" s="29"/>
      <c r="DZV5" s="29"/>
      <c r="DZW5" s="29"/>
      <c r="DZX5" s="29"/>
      <c r="DZY5" s="29"/>
      <c r="DZZ5" s="29"/>
      <c r="EAA5" s="29"/>
      <c r="EAB5" s="29"/>
      <c r="EAC5" s="29"/>
      <c r="EAD5" s="29"/>
      <c r="EAE5" s="29"/>
      <c r="EAF5" s="29"/>
      <c r="EAG5" s="29"/>
      <c r="EAH5" s="29"/>
      <c r="EAI5" s="29"/>
      <c r="EAJ5" s="29"/>
      <c r="EAK5" s="29"/>
      <c r="EAL5" s="29"/>
      <c r="EAM5" s="29"/>
      <c r="EAN5" s="29"/>
      <c r="EAO5" s="29"/>
      <c r="EAP5" s="29"/>
      <c r="EAQ5" s="29"/>
      <c r="EAR5" s="29"/>
      <c r="EAS5" s="29"/>
      <c r="EAT5" s="29"/>
      <c r="EAU5" s="29"/>
      <c r="EAV5" s="29"/>
      <c r="EAW5" s="29"/>
      <c r="EAX5" s="29"/>
      <c r="EAY5" s="29"/>
      <c r="EAZ5" s="29"/>
      <c r="EBA5" s="29"/>
      <c r="EBB5" s="29"/>
      <c r="EBC5" s="29"/>
      <c r="EBD5" s="29"/>
      <c r="EBE5" s="29"/>
      <c r="EBF5" s="29"/>
      <c r="EBG5" s="29"/>
      <c r="EBH5" s="29"/>
      <c r="EBI5" s="29"/>
      <c r="EBJ5" s="29"/>
      <c r="EBK5" s="29"/>
      <c r="EBL5" s="29"/>
      <c r="EBM5" s="29"/>
      <c r="EBN5" s="29"/>
      <c r="EBO5" s="29"/>
      <c r="EBP5" s="29"/>
      <c r="EBQ5" s="29"/>
      <c r="EBR5" s="29"/>
      <c r="EBS5" s="29"/>
      <c r="EBT5" s="29"/>
      <c r="EBU5" s="29"/>
      <c r="EBV5" s="29"/>
      <c r="EBW5" s="29"/>
      <c r="EBX5" s="29"/>
      <c r="EBY5" s="29"/>
      <c r="EBZ5" s="29"/>
      <c r="ECA5" s="29"/>
      <c r="ECB5" s="29"/>
      <c r="ECC5" s="29"/>
      <c r="ECD5" s="29"/>
      <c r="ECE5" s="29"/>
      <c r="ECF5" s="29"/>
      <c r="ECG5" s="29"/>
      <c r="ECH5" s="29"/>
      <c r="ECI5" s="29"/>
      <c r="ECJ5" s="29"/>
      <c r="ECK5" s="29"/>
      <c r="ECL5" s="29"/>
      <c r="ECM5" s="29"/>
      <c r="ECN5" s="29"/>
      <c r="ECO5" s="29"/>
      <c r="ECP5" s="29"/>
      <c r="ECQ5" s="29"/>
      <c r="ECR5" s="29"/>
      <c r="ECS5" s="29"/>
      <c r="ECT5" s="29"/>
      <c r="ECU5" s="29"/>
      <c r="ECV5" s="29"/>
      <c r="ECW5" s="29"/>
      <c r="ECX5" s="29"/>
      <c r="ECY5" s="29"/>
      <c r="ECZ5" s="29"/>
      <c r="EDA5" s="29"/>
      <c r="EDB5" s="29"/>
      <c r="EDC5" s="29"/>
      <c r="EDD5" s="29"/>
      <c r="EDE5" s="29"/>
      <c r="EDF5" s="29"/>
      <c r="EDG5" s="29"/>
      <c r="EDH5" s="29"/>
      <c r="EDI5" s="29"/>
      <c r="EDJ5" s="29"/>
      <c r="EDK5" s="29"/>
      <c r="EDL5" s="29"/>
      <c r="EDM5" s="29"/>
      <c r="EDN5" s="29"/>
      <c r="EDO5" s="29"/>
      <c r="EDP5" s="29"/>
      <c r="EDQ5" s="29"/>
      <c r="EDR5" s="29"/>
      <c r="EDS5" s="29"/>
      <c r="EDT5" s="29"/>
      <c r="EDU5" s="29"/>
      <c r="EDV5" s="29"/>
      <c r="EDW5" s="29"/>
      <c r="EDX5" s="29"/>
      <c r="EDY5" s="29"/>
      <c r="EDZ5" s="29"/>
      <c r="EEA5" s="29"/>
      <c r="EEB5" s="29"/>
      <c r="EEC5" s="29"/>
      <c r="EED5" s="29"/>
      <c r="EEE5" s="29"/>
      <c r="EEF5" s="29"/>
      <c r="EEG5" s="29"/>
      <c r="EEH5" s="29"/>
      <c r="EEI5" s="29"/>
      <c r="EEJ5" s="29"/>
      <c r="EEK5" s="29"/>
      <c r="EEL5" s="29"/>
      <c r="EEM5" s="29"/>
      <c r="EEN5" s="29"/>
      <c r="EEO5" s="29"/>
      <c r="EEP5" s="29"/>
      <c r="EEQ5" s="29"/>
      <c r="EER5" s="29"/>
      <c r="EES5" s="29"/>
      <c r="EET5" s="29"/>
      <c r="EEU5" s="29"/>
      <c r="EEV5" s="29"/>
      <c r="EEW5" s="29"/>
      <c r="EEX5" s="29"/>
      <c r="EEY5" s="29"/>
      <c r="EEZ5" s="29"/>
      <c r="EFA5" s="29"/>
      <c r="EFB5" s="29"/>
      <c r="EFC5" s="29"/>
      <c r="EFD5" s="29"/>
      <c r="EFE5" s="29"/>
      <c r="EFF5" s="29"/>
      <c r="EFG5" s="29"/>
      <c r="EFH5" s="29"/>
      <c r="EFI5" s="29"/>
      <c r="EFJ5" s="29"/>
      <c r="EFK5" s="29"/>
      <c r="EFL5" s="29"/>
      <c r="EFM5" s="29"/>
      <c r="EFN5" s="29"/>
      <c r="EFO5" s="29"/>
      <c r="EFP5" s="29"/>
      <c r="EFQ5" s="29"/>
      <c r="EFR5" s="29"/>
      <c r="EFS5" s="29"/>
      <c r="EFT5" s="29"/>
      <c r="EFU5" s="29"/>
      <c r="EFV5" s="29"/>
      <c r="EFW5" s="29"/>
      <c r="EFX5" s="29"/>
      <c r="EFY5" s="29"/>
      <c r="EFZ5" s="29"/>
      <c r="EGA5" s="29"/>
      <c r="EGB5" s="29"/>
      <c r="EGC5" s="29"/>
      <c r="EGD5" s="29"/>
      <c r="EGE5" s="29"/>
      <c r="EGF5" s="29"/>
      <c r="EGG5" s="29"/>
      <c r="EGH5" s="29"/>
      <c r="EGI5" s="29"/>
      <c r="EGJ5" s="29"/>
      <c r="EGK5" s="29"/>
      <c r="EGL5" s="29"/>
      <c r="EGM5" s="29"/>
      <c r="EGN5" s="29"/>
      <c r="EGO5" s="29"/>
      <c r="EGP5" s="29"/>
      <c r="EGQ5" s="29"/>
      <c r="EGR5" s="29"/>
      <c r="EGS5" s="29"/>
      <c r="EGT5" s="29"/>
      <c r="EGU5" s="29"/>
      <c r="EGV5" s="29"/>
      <c r="EGW5" s="29"/>
      <c r="EGX5" s="29"/>
      <c r="EGY5" s="29"/>
      <c r="EGZ5" s="29"/>
      <c r="EHA5" s="29"/>
      <c r="EHB5" s="29"/>
      <c r="EHC5" s="29"/>
      <c r="EHD5" s="29"/>
      <c r="EHE5" s="29"/>
      <c r="EHF5" s="29"/>
      <c r="EHG5" s="29"/>
      <c r="EHH5" s="29"/>
      <c r="EHI5" s="29"/>
      <c r="EHJ5" s="29"/>
      <c r="EHK5" s="29"/>
      <c r="EHL5" s="29"/>
      <c r="EHM5" s="29"/>
      <c r="EHN5" s="29"/>
      <c r="EHO5" s="29"/>
      <c r="EHP5" s="29"/>
      <c r="EHQ5" s="29"/>
      <c r="EHR5" s="29"/>
      <c r="EHS5" s="29"/>
      <c r="EHT5" s="29"/>
      <c r="EHU5" s="29"/>
      <c r="EHV5" s="29"/>
      <c r="EHW5" s="29"/>
      <c r="EHX5" s="29"/>
      <c r="EHY5" s="29"/>
      <c r="EHZ5" s="29"/>
      <c r="EIA5" s="29"/>
      <c r="EIB5" s="29"/>
      <c r="EIC5" s="29"/>
      <c r="EID5" s="29"/>
      <c r="EIE5" s="29"/>
      <c r="EIF5" s="29"/>
      <c r="EIG5" s="29"/>
      <c r="EIH5" s="29"/>
      <c r="EII5" s="29"/>
      <c r="EIJ5" s="29"/>
      <c r="EIK5" s="29"/>
      <c r="EIL5" s="29"/>
      <c r="EIM5" s="29"/>
      <c r="EIN5" s="29"/>
      <c r="EIO5" s="29"/>
      <c r="EIP5" s="29"/>
      <c r="EIQ5" s="29"/>
      <c r="EIR5" s="29"/>
      <c r="EIS5" s="29"/>
      <c r="EIT5" s="29"/>
      <c r="EIU5" s="29"/>
      <c r="EIV5" s="29"/>
      <c r="EIW5" s="29"/>
      <c r="EIX5" s="29"/>
      <c r="EIY5" s="29"/>
      <c r="EIZ5" s="29"/>
      <c r="EJA5" s="29"/>
      <c r="EJB5" s="29"/>
      <c r="EJC5" s="29"/>
      <c r="EJD5" s="29"/>
      <c r="EJE5" s="29"/>
      <c r="EJF5" s="29"/>
      <c r="EJG5" s="29"/>
      <c r="EJH5" s="29"/>
      <c r="EJI5" s="29"/>
      <c r="EJJ5" s="29"/>
      <c r="EJK5" s="29"/>
      <c r="EJL5" s="29"/>
      <c r="EJM5" s="29"/>
      <c r="EJN5" s="29"/>
      <c r="EJO5" s="29"/>
      <c r="EJP5" s="29"/>
      <c r="EJQ5" s="29"/>
      <c r="EJR5" s="29"/>
      <c r="EJS5" s="29"/>
      <c r="EJT5" s="29"/>
      <c r="EJU5" s="29"/>
      <c r="EJV5" s="29"/>
      <c r="EJW5" s="29"/>
      <c r="EJX5" s="29"/>
      <c r="EJY5" s="29"/>
      <c r="EJZ5" s="29"/>
      <c r="EKA5" s="29"/>
      <c r="EKB5" s="29"/>
      <c r="EKC5" s="29"/>
      <c r="EKD5" s="29"/>
      <c r="EKE5" s="29"/>
      <c r="EKF5" s="29"/>
      <c r="EKG5" s="29"/>
      <c r="EKH5" s="29"/>
      <c r="EKI5" s="29"/>
      <c r="EKJ5" s="29"/>
      <c r="EKK5" s="29"/>
      <c r="EKL5" s="29"/>
      <c r="EKM5" s="29"/>
      <c r="EKN5" s="29"/>
      <c r="EKO5" s="29"/>
      <c r="EKP5" s="29"/>
      <c r="EKQ5" s="29"/>
      <c r="EKR5" s="29"/>
      <c r="EKS5" s="29"/>
      <c r="EKT5" s="29"/>
      <c r="EKU5" s="29"/>
      <c r="EKV5" s="29"/>
      <c r="EKW5" s="29"/>
      <c r="EKX5" s="29"/>
      <c r="EKY5" s="29"/>
      <c r="EKZ5" s="29"/>
      <c r="ELA5" s="29"/>
      <c r="ELB5" s="29"/>
      <c r="ELC5" s="29"/>
      <c r="ELD5" s="29"/>
      <c r="ELE5" s="29"/>
      <c r="ELF5" s="29"/>
      <c r="ELG5" s="29"/>
      <c r="ELH5" s="29"/>
      <c r="ELI5" s="29"/>
      <c r="ELJ5" s="29"/>
      <c r="ELK5" s="29"/>
      <c r="ELL5" s="29"/>
      <c r="ELM5" s="29"/>
      <c r="ELN5" s="29"/>
      <c r="ELO5" s="29"/>
      <c r="ELP5" s="29"/>
      <c r="ELQ5" s="29"/>
      <c r="ELR5" s="29"/>
      <c r="ELS5" s="29"/>
      <c r="ELT5" s="29"/>
      <c r="ELU5" s="29"/>
      <c r="ELV5" s="29"/>
      <c r="ELW5" s="29"/>
      <c r="ELX5" s="29"/>
      <c r="ELY5" s="29"/>
      <c r="ELZ5" s="29"/>
      <c r="EMA5" s="29"/>
      <c r="EMB5" s="29"/>
      <c r="EMC5" s="29"/>
      <c r="EMD5" s="29"/>
      <c r="EME5" s="29"/>
      <c r="EMF5" s="29"/>
      <c r="EMG5" s="29"/>
      <c r="EMH5" s="29"/>
      <c r="EMI5" s="29"/>
      <c r="EMJ5" s="29"/>
      <c r="EMK5" s="29"/>
      <c r="EML5" s="29"/>
      <c r="EMM5" s="29"/>
      <c r="EMN5" s="29"/>
      <c r="EMO5" s="29"/>
      <c r="EMP5" s="29"/>
      <c r="EMQ5" s="29"/>
      <c r="EMR5" s="29"/>
      <c r="EMS5" s="29"/>
      <c r="EMT5" s="29"/>
      <c r="EMU5" s="29"/>
      <c r="EMV5" s="29"/>
      <c r="EMW5" s="29"/>
      <c r="EMX5" s="29"/>
      <c r="EMY5" s="29"/>
      <c r="EMZ5" s="29"/>
      <c r="ENA5" s="29"/>
      <c r="ENB5" s="29"/>
      <c r="ENC5" s="29"/>
      <c r="END5" s="29"/>
      <c r="ENE5" s="29"/>
      <c r="ENF5" s="29"/>
      <c r="ENG5" s="29"/>
      <c r="ENH5" s="29"/>
      <c r="ENI5" s="29"/>
      <c r="ENJ5" s="29"/>
      <c r="ENK5" s="29"/>
      <c r="ENL5" s="29"/>
      <c r="ENM5" s="29"/>
      <c r="ENN5" s="29"/>
      <c r="ENO5" s="29"/>
      <c r="ENP5" s="29"/>
      <c r="ENQ5" s="29"/>
      <c r="ENR5" s="29"/>
      <c r="ENS5" s="29"/>
      <c r="ENT5" s="29"/>
      <c r="ENU5" s="29"/>
      <c r="ENV5" s="29"/>
      <c r="ENW5" s="29"/>
      <c r="ENX5" s="29"/>
      <c r="ENY5" s="29"/>
      <c r="ENZ5" s="29"/>
      <c r="EOA5" s="29"/>
      <c r="EOB5" s="29"/>
      <c r="EOC5" s="29"/>
      <c r="EOD5" s="29"/>
      <c r="EOE5" s="29"/>
      <c r="EOF5" s="29"/>
      <c r="EOG5" s="29"/>
      <c r="EOH5" s="29"/>
      <c r="EOI5" s="29"/>
      <c r="EOJ5" s="29"/>
      <c r="EOK5" s="29"/>
      <c r="EOL5" s="29"/>
      <c r="EOM5" s="29"/>
      <c r="EON5" s="29"/>
      <c r="EOO5" s="29"/>
      <c r="EOP5" s="29"/>
      <c r="EOQ5" s="29"/>
      <c r="EOR5" s="29"/>
      <c r="EOS5" s="29"/>
      <c r="EOT5" s="29"/>
      <c r="EOU5" s="29"/>
      <c r="EOV5" s="29"/>
      <c r="EOW5" s="29"/>
      <c r="EOX5" s="29"/>
      <c r="EOY5" s="29"/>
      <c r="EOZ5" s="29"/>
      <c r="EPA5" s="29"/>
      <c r="EPB5" s="29"/>
      <c r="EPC5" s="29"/>
      <c r="EPD5" s="29"/>
      <c r="EPE5" s="29"/>
      <c r="EPF5" s="29"/>
      <c r="EPG5" s="29"/>
      <c r="EPH5" s="29"/>
      <c r="EPI5" s="29"/>
      <c r="EPJ5" s="29"/>
      <c r="EPK5" s="29"/>
      <c r="EPL5" s="29"/>
      <c r="EPM5" s="29"/>
      <c r="EPN5" s="29"/>
      <c r="EPO5" s="29"/>
      <c r="EPP5" s="29"/>
      <c r="EPQ5" s="29"/>
      <c r="EPR5" s="29"/>
      <c r="EPS5" s="29"/>
      <c r="EPT5" s="29"/>
      <c r="EPU5" s="29"/>
      <c r="EPV5" s="29"/>
      <c r="EPW5" s="29"/>
      <c r="EPX5" s="29"/>
      <c r="EPY5" s="29"/>
      <c r="EPZ5" s="29"/>
      <c r="EQA5" s="29"/>
      <c r="EQB5" s="29"/>
      <c r="EQC5" s="29"/>
      <c r="EQD5" s="29"/>
      <c r="EQE5" s="29"/>
      <c r="EQF5" s="29"/>
      <c r="EQG5" s="29"/>
      <c r="EQH5" s="29"/>
      <c r="EQI5" s="29"/>
      <c r="EQJ5" s="29"/>
      <c r="EQK5" s="29"/>
      <c r="EQL5" s="29"/>
      <c r="EQM5" s="29"/>
      <c r="EQN5" s="29"/>
      <c r="EQO5" s="29"/>
      <c r="EQP5" s="29"/>
      <c r="EQQ5" s="29"/>
      <c r="EQR5" s="29"/>
      <c r="EQS5" s="29"/>
      <c r="EQT5" s="29"/>
      <c r="EQU5" s="29"/>
      <c r="EQV5" s="29"/>
      <c r="EQW5" s="29"/>
      <c r="EQX5" s="29"/>
      <c r="EQY5" s="29"/>
      <c r="EQZ5" s="29"/>
      <c r="ERA5" s="29"/>
      <c r="ERB5" s="29"/>
      <c r="ERC5" s="29"/>
      <c r="ERD5" s="29"/>
      <c r="ERE5" s="29"/>
      <c r="ERF5" s="29"/>
      <c r="ERG5" s="29"/>
      <c r="ERH5" s="29"/>
      <c r="ERI5" s="29"/>
      <c r="ERJ5" s="29"/>
      <c r="ERK5" s="29"/>
      <c r="ERL5" s="29"/>
      <c r="ERM5" s="29"/>
      <c r="ERN5" s="29"/>
      <c r="ERO5" s="29"/>
      <c r="ERP5" s="29"/>
      <c r="ERQ5" s="29"/>
      <c r="ERR5" s="29"/>
      <c r="ERS5" s="29"/>
      <c r="ERT5" s="29"/>
      <c r="ERU5" s="29"/>
      <c r="ERV5" s="29"/>
      <c r="ERW5" s="29"/>
      <c r="ERX5" s="29"/>
      <c r="ERY5" s="29"/>
      <c r="ERZ5" s="29"/>
      <c r="ESA5" s="29"/>
      <c r="ESB5" s="29"/>
      <c r="ESC5" s="29"/>
      <c r="ESD5" s="29"/>
      <c r="ESE5" s="29"/>
      <c r="ESF5" s="29"/>
      <c r="ESG5" s="29"/>
      <c r="ESH5" s="29"/>
      <c r="ESI5" s="29"/>
      <c r="ESJ5" s="29"/>
      <c r="ESK5" s="29"/>
      <c r="ESL5" s="29"/>
      <c r="ESM5" s="29"/>
      <c r="ESN5" s="29"/>
      <c r="ESO5" s="29"/>
      <c r="ESP5" s="29"/>
      <c r="ESQ5" s="29"/>
      <c r="ESR5" s="29"/>
      <c r="ESS5" s="29"/>
      <c r="EST5" s="29"/>
      <c r="ESU5" s="29"/>
      <c r="ESV5" s="29"/>
      <c r="ESW5" s="29"/>
      <c r="ESX5" s="29"/>
      <c r="ESY5" s="29"/>
      <c r="ESZ5" s="29"/>
      <c r="ETA5" s="29"/>
      <c r="ETB5" s="29"/>
      <c r="ETC5" s="29"/>
      <c r="ETD5" s="29"/>
      <c r="ETE5" s="29"/>
      <c r="ETF5" s="29"/>
      <c r="ETG5" s="29"/>
      <c r="ETH5" s="29"/>
      <c r="ETI5" s="29"/>
      <c r="ETJ5" s="29"/>
      <c r="ETK5" s="29"/>
      <c r="ETL5" s="29"/>
      <c r="ETM5" s="29"/>
      <c r="ETN5" s="29"/>
      <c r="ETO5" s="29"/>
      <c r="ETP5" s="29"/>
      <c r="ETQ5" s="29"/>
      <c r="ETR5" s="29"/>
      <c r="ETS5" s="29"/>
      <c r="ETT5" s="29"/>
      <c r="ETU5" s="29"/>
      <c r="ETV5" s="29"/>
      <c r="ETW5" s="29"/>
      <c r="ETX5" s="29"/>
      <c r="ETY5" s="29"/>
      <c r="ETZ5" s="29"/>
      <c r="EUA5" s="29"/>
      <c r="EUB5" s="29"/>
      <c r="EUC5" s="29"/>
      <c r="EUD5" s="29"/>
      <c r="EUE5" s="29"/>
      <c r="EUF5" s="29"/>
      <c r="EUG5" s="29"/>
      <c r="EUH5" s="29"/>
      <c r="EUI5" s="29"/>
      <c r="EUJ5" s="29"/>
      <c r="EUK5" s="29"/>
      <c r="EUL5" s="29"/>
      <c r="EUM5" s="29"/>
      <c r="EUN5" s="29"/>
      <c r="EUO5" s="29"/>
      <c r="EUP5" s="29"/>
      <c r="EUQ5" s="29"/>
      <c r="EUR5" s="29"/>
      <c r="EUS5" s="29"/>
      <c r="EUT5" s="29"/>
      <c r="EUU5" s="29"/>
      <c r="EUV5" s="29"/>
      <c r="EUW5" s="29"/>
      <c r="EUX5" s="29"/>
      <c r="EUY5" s="29"/>
      <c r="EUZ5" s="29"/>
      <c r="EVA5" s="29"/>
      <c r="EVB5" s="29"/>
      <c r="EVC5" s="29"/>
      <c r="EVD5" s="29"/>
      <c r="EVE5" s="29"/>
      <c r="EVF5" s="29"/>
      <c r="EVG5" s="29"/>
      <c r="EVH5" s="29"/>
      <c r="EVI5" s="29"/>
      <c r="EVJ5" s="29"/>
      <c r="EVK5" s="29"/>
      <c r="EVL5" s="29"/>
      <c r="EVM5" s="29"/>
      <c r="EVN5" s="29"/>
      <c r="EVO5" s="29"/>
      <c r="EVP5" s="29"/>
      <c r="EVQ5" s="29"/>
      <c r="EVR5" s="29"/>
      <c r="EVS5" s="29"/>
      <c r="EVT5" s="29"/>
      <c r="EVU5" s="29"/>
      <c r="EVV5" s="29"/>
      <c r="EVW5" s="29"/>
      <c r="EVX5" s="29"/>
      <c r="EVY5" s="29"/>
      <c r="EVZ5" s="29"/>
      <c r="EWA5" s="29"/>
      <c r="EWB5" s="29"/>
      <c r="EWC5" s="29"/>
      <c r="EWD5" s="29"/>
      <c r="EWE5" s="29"/>
      <c r="EWF5" s="29"/>
      <c r="EWG5" s="29"/>
      <c r="EWH5" s="29"/>
      <c r="EWI5" s="29"/>
      <c r="EWJ5" s="29"/>
      <c r="EWK5" s="29"/>
      <c r="EWL5" s="29"/>
      <c r="EWM5" s="29"/>
      <c r="EWN5" s="29"/>
      <c r="EWO5" s="29"/>
      <c r="EWP5" s="29"/>
      <c r="EWQ5" s="29"/>
      <c r="EWR5" s="29"/>
      <c r="EWS5" s="29"/>
      <c r="EWT5" s="29"/>
      <c r="EWU5" s="29"/>
      <c r="EWV5" s="29"/>
      <c r="EWW5" s="29"/>
      <c r="EWX5" s="29"/>
      <c r="EWY5" s="29"/>
      <c r="EWZ5" s="29"/>
      <c r="EXA5" s="29"/>
      <c r="EXB5" s="29"/>
      <c r="EXC5" s="29"/>
      <c r="EXD5" s="29"/>
      <c r="EXE5" s="29"/>
      <c r="EXF5" s="29"/>
      <c r="EXG5" s="29"/>
      <c r="EXH5" s="29"/>
      <c r="EXI5" s="29"/>
      <c r="EXJ5" s="29"/>
      <c r="EXK5" s="29"/>
      <c r="EXL5" s="29"/>
      <c r="EXM5" s="29"/>
      <c r="EXN5" s="29"/>
      <c r="EXO5" s="29"/>
      <c r="EXP5" s="29"/>
      <c r="EXQ5" s="29"/>
      <c r="EXR5" s="29"/>
      <c r="EXS5" s="29"/>
      <c r="EXT5" s="29"/>
      <c r="EXU5" s="29"/>
      <c r="EXV5" s="29"/>
      <c r="EXW5" s="29"/>
      <c r="EXX5" s="29"/>
      <c r="EXY5" s="29"/>
      <c r="EXZ5" s="29"/>
      <c r="EYA5" s="29"/>
      <c r="EYB5" s="29"/>
      <c r="EYC5" s="29"/>
      <c r="EYD5" s="29"/>
      <c r="EYE5" s="29"/>
      <c r="EYF5" s="29"/>
      <c r="EYG5" s="29"/>
      <c r="EYH5" s="29"/>
      <c r="EYI5" s="29"/>
      <c r="EYJ5" s="29"/>
      <c r="EYK5" s="29"/>
      <c r="EYL5" s="29"/>
      <c r="EYM5" s="29"/>
      <c r="EYN5" s="29"/>
      <c r="EYO5" s="29"/>
      <c r="EYP5" s="29"/>
      <c r="EYQ5" s="29"/>
      <c r="EYR5" s="29"/>
      <c r="EYS5" s="29"/>
      <c r="EYT5" s="29"/>
      <c r="EYU5" s="29"/>
      <c r="EYV5" s="29"/>
      <c r="EYW5" s="29"/>
      <c r="EYX5" s="29"/>
      <c r="EYY5" s="29"/>
      <c r="EYZ5" s="29"/>
      <c r="EZA5" s="29"/>
      <c r="EZB5" s="29"/>
      <c r="EZC5" s="29"/>
      <c r="EZD5" s="29"/>
      <c r="EZE5" s="29"/>
      <c r="EZF5" s="29"/>
      <c r="EZG5" s="29"/>
      <c r="EZH5" s="29"/>
      <c r="EZI5" s="29"/>
      <c r="EZJ5" s="29"/>
      <c r="EZK5" s="29"/>
      <c r="EZL5" s="29"/>
      <c r="EZM5" s="29"/>
      <c r="EZN5" s="29"/>
      <c r="EZO5" s="29"/>
      <c r="EZP5" s="29"/>
      <c r="EZQ5" s="29"/>
      <c r="EZR5" s="29"/>
      <c r="EZS5" s="29"/>
      <c r="EZT5" s="29"/>
      <c r="EZU5" s="29"/>
      <c r="EZV5" s="29"/>
      <c r="EZW5" s="29"/>
      <c r="EZX5" s="29"/>
      <c r="EZY5" s="29"/>
      <c r="EZZ5" s="29"/>
      <c r="FAA5" s="29"/>
      <c r="FAB5" s="29"/>
      <c r="FAC5" s="29"/>
      <c r="FAD5" s="29"/>
      <c r="FAE5" s="29"/>
      <c r="FAF5" s="29"/>
      <c r="FAG5" s="29"/>
      <c r="FAH5" s="29"/>
      <c r="FAI5" s="29"/>
      <c r="FAJ5" s="29"/>
      <c r="FAK5" s="29"/>
      <c r="FAL5" s="29"/>
      <c r="FAM5" s="29"/>
      <c r="FAN5" s="29"/>
      <c r="FAO5" s="29"/>
      <c r="FAP5" s="29"/>
      <c r="FAQ5" s="29"/>
      <c r="FAR5" s="29"/>
      <c r="FAS5" s="29"/>
      <c r="FAT5" s="29"/>
      <c r="FAU5" s="29"/>
      <c r="FAV5" s="29"/>
      <c r="FAW5" s="29"/>
      <c r="FAX5" s="29"/>
      <c r="FAY5" s="29"/>
      <c r="FAZ5" s="29"/>
      <c r="FBA5" s="29"/>
      <c r="FBB5" s="29"/>
      <c r="FBC5" s="29"/>
      <c r="FBD5" s="29"/>
      <c r="FBE5" s="29"/>
      <c r="FBF5" s="29"/>
      <c r="FBG5" s="29"/>
      <c r="FBH5" s="29"/>
      <c r="FBI5" s="29"/>
      <c r="FBJ5" s="29"/>
      <c r="FBK5" s="29"/>
      <c r="FBL5" s="29"/>
      <c r="FBM5" s="29"/>
      <c r="FBN5" s="29"/>
      <c r="FBO5" s="29"/>
      <c r="FBP5" s="29"/>
      <c r="FBQ5" s="29"/>
      <c r="FBR5" s="29"/>
      <c r="FBS5" s="29"/>
      <c r="FBT5" s="29"/>
      <c r="FBU5" s="29"/>
      <c r="FBV5" s="29"/>
      <c r="FBW5" s="29"/>
      <c r="FBX5" s="29"/>
      <c r="FBY5" s="29"/>
      <c r="FBZ5" s="29"/>
      <c r="FCA5" s="29"/>
      <c r="FCB5" s="29"/>
      <c r="FCC5" s="29"/>
      <c r="FCD5" s="29"/>
      <c r="FCE5" s="29"/>
      <c r="FCF5" s="29"/>
      <c r="FCG5" s="29"/>
      <c r="FCH5" s="29"/>
      <c r="FCI5" s="29"/>
      <c r="FCJ5" s="29"/>
      <c r="FCK5" s="29"/>
      <c r="FCL5" s="29"/>
      <c r="FCM5" s="29"/>
      <c r="FCN5" s="29"/>
      <c r="FCO5" s="29"/>
      <c r="FCP5" s="29"/>
      <c r="FCQ5" s="29"/>
      <c r="FCR5" s="29"/>
      <c r="FCS5" s="29"/>
      <c r="FCT5" s="29"/>
      <c r="FCU5" s="29"/>
      <c r="FCV5" s="29"/>
      <c r="FCW5" s="29"/>
      <c r="FCX5" s="29"/>
      <c r="FCY5" s="29"/>
      <c r="FCZ5" s="29"/>
      <c r="FDA5" s="29"/>
      <c r="FDB5" s="29"/>
      <c r="FDC5" s="29"/>
      <c r="FDD5" s="29"/>
      <c r="FDE5" s="29"/>
      <c r="FDF5" s="29"/>
      <c r="FDG5" s="29"/>
      <c r="FDH5" s="29"/>
      <c r="FDI5" s="29"/>
      <c r="FDJ5" s="29"/>
      <c r="FDK5" s="29"/>
      <c r="FDL5" s="29"/>
      <c r="FDM5" s="29"/>
      <c r="FDN5" s="29"/>
      <c r="FDO5" s="29"/>
      <c r="FDP5" s="29"/>
      <c r="FDQ5" s="29"/>
      <c r="FDR5" s="29"/>
      <c r="FDS5" s="29"/>
      <c r="FDT5" s="29"/>
      <c r="FDU5" s="29"/>
      <c r="FDV5" s="29"/>
      <c r="FDW5" s="29"/>
      <c r="FDX5" s="29"/>
      <c r="FDY5" s="29"/>
      <c r="FDZ5" s="29"/>
      <c r="FEA5" s="29"/>
      <c r="FEB5" s="29"/>
      <c r="FEC5" s="29"/>
      <c r="FED5" s="29"/>
      <c r="FEE5" s="29"/>
      <c r="FEF5" s="29"/>
      <c r="FEG5" s="29"/>
      <c r="FEH5" s="29"/>
      <c r="FEI5" s="29"/>
      <c r="FEJ5" s="29"/>
      <c r="FEK5" s="29"/>
      <c r="FEL5" s="29"/>
      <c r="FEM5" s="29"/>
      <c r="FEN5" s="29"/>
      <c r="FEO5" s="29"/>
      <c r="FEP5" s="29"/>
      <c r="FEQ5" s="29"/>
      <c r="FER5" s="29"/>
      <c r="FES5" s="29"/>
      <c r="FET5" s="29"/>
      <c r="FEU5" s="29"/>
      <c r="FEV5" s="29"/>
      <c r="FEW5" s="29"/>
      <c r="FEX5" s="29"/>
      <c r="FEY5" s="29"/>
      <c r="FEZ5" s="29"/>
      <c r="FFA5" s="29"/>
      <c r="FFB5" s="29"/>
      <c r="FFC5" s="29"/>
      <c r="FFD5" s="29"/>
      <c r="FFE5" s="29"/>
      <c r="FFF5" s="29"/>
      <c r="FFG5" s="29"/>
      <c r="FFH5" s="29"/>
      <c r="FFI5" s="29"/>
      <c r="FFJ5" s="29"/>
      <c r="FFK5" s="29"/>
      <c r="FFL5" s="29"/>
      <c r="FFM5" s="29"/>
      <c r="FFN5" s="29"/>
      <c r="FFO5" s="29"/>
      <c r="FFP5" s="29"/>
      <c r="FFQ5" s="29"/>
      <c r="FFR5" s="29"/>
      <c r="FFS5" s="29"/>
      <c r="FFT5" s="29"/>
      <c r="FFU5" s="29"/>
      <c r="FFV5" s="29"/>
      <c r="FFW5" s="29"/>
      <c r="FFX5" s="29"/>
      <c r="FFY5" s="29"/>
      <c r="FFZ5" s="29"/>
      <c r="FGA5" s="29"/>
      <c r="FGB5" s="29"/>
      <c r="FGC5" s="29"/>
      <c r="FGD5" s="29"/>
      <c r="FGE5" s="29"/>
      <c r="FGF5" s="29"/>
      <c r="FGG5" s="29"/>
      <c r="FGH5" s="29"/>
      <c r="FGI5" s="29"/>
      <c r="FGJ5" s="29"/>
      <c r="FGK5" s="29"/>
      <c r="FGL5" s="29"/>
      <c r="FGM5" s="29"/>
      <c r="FGN5" s="29"/>
      <c r="FGO5" s="29"/>
      <c r="FGP5" s="29"/>
      <c r="FGQ5" s="29"/>
      <c r="FGR5" s="29"/>
      <c r="FGS5" s="29"/>
      <c r="FGT5" s="29"/>
      <c r="FGU5" s="29"/>
      <c r="FGV5" s="29"/>
      <c r="FGW5" s="29"/>
      <c r="FGX5" s="29"/>
      <c r="FGY5" s="29"/>
      <c r="FGZ5" s="29"/>
      <c r="FHA5" s="29"/>
      <c r="FHB5" s="29"/>
      <c r="FHC5" s="29"/>
      <c r="FHD5" s="29"/>
      <c r="FHE5" s="29"/>
      <c r="FHF5" s="29"/>
      <c r="FHG5" s="29"/>
      <c r="FHH5" s="29"/>
      <c r="FHI5" s="29"/>
      <c r="FHJ5" s="29"/>
      <c r="FHK5" s="29"/>
      <c r="FHL5" s="29"/>
      <c r="FHM5" s="29"/>
      <c r="FHN5" s="29"/>
      <c r="FHO5" s="29"/>
      <c r="FHP5" s="29"/>
      <c r="FHQ5" s="29"/>
      <c r="FHR5" s="29"/>
      <c r="FHS5" s="29"/>
      <c r="FHT5" s="29"/>
      <c r="FHU5" s="29"/>
      <c r="FHV5" s="29"/>
      <c r="FHW5" s="29"/>
      <c r="FHX5" s="29"/>
      <c r="FHY5" s="29"/>
      <c r="FHZ5" s="29"/>
      <c r="FIA5" s="29"/>
      <c r="FIB5" s="29"/>
      <c r="FIC5" s="29"/>
      <c r="FID5" s="29"/>
      <c r="FIE5" s="29"/>
      <c r="FIF5" s="29"/>
      <c r="FIG5" s="29"/>
      <c r="FIH5" s="29"/>
      <c r="FII5" s="29"/>
      <c r="FIJ5" s="29"/>
      <c r="FIK5" s="29"/>
      <c r="FIL5" s="29"/>
      <c r="FIM5" s="29"/>
      <c r="FIN5" s="29"/>
      <c r="FIO5" s="29"/>
      <c r="FIP5" s="29"/>
      <c r="FIQ5" s="29"/>
      <c r="FIR5" s="29"/>
      <c r="FIS5" s="29"/>
      <c r="FIT5" s="29"/>
      <c r="FIU5" s="29"/>
      <c r="FIV5" s="29"/>
      <c r="FIW5" s="29"/>
      <c r="FIX5" s="29"/>
      <c r="FIY5" s="29"/>
      <c r="FIZ5" s="29"/>
      <c r="FJA5" s="29"/>
      <c r="FJB5" s="29"/>
      <c r="FJC5" s="29"/>
      <c r="FJD5" s="29"/>
      <c r="FJE5" s="29"/>
      <c r="FJF5" s="29"/>
      <c r="FJG5" s="29"/>
      <c r="FJH5" s="29"/>
      <c r="FJI5" s="29"/>
      <c r="FJJ5" s="29"/>
      <c r="FJK5" s="29"/>
      <c r="FJL5" s="29"/>
      <c r="FJM5" s="29"/>
      <c r="FJN5" s="29"/>
      <c r="FJO5" s="29"/>
      <c r="FJP5" s="29"/>
      <c r="FJQ5" s="29"/>
      <c r="FJR5" s="29"/>
      <c r="FJS5" s="29"/>
      <c r="FJT5" s="29"/>
      <c r="FJU5" s="29"/>
      <c r="FJV5" s="29"/>
      <c r="FJW5" s="29"/>
      <c r="FJX5" s="29"/>
      <c r="FJY5" s="29"/>
      <c r="FJZ5" s="29"/>
      <c r="FKA5" s="29"/>
      <c r="FKB5" s="29"/>
      <c r="FKC5" s="29"/>
      <c r="FKD5" s="29"/>
      <c r="FKE5" s="29"/>
      <c r="FKF5" s="29"/>
      <c r="FKG5" s="29"/>
      <c r="FKH5" s="29"/>
      <c r="FKI5" s="29"/>
      <c r="FKJ5" s="29"/>
      <c r="FKK5" s="29"/>
      <c r="FKL5" s="29"/>
      <c r="FKM5" s="29"/>
      <c r="FKN5" s="29"/>
      <c r="FKO5" s="29"/>
      <c r="FKP5" s="29"/>
      <c r="FKQ5" s="29"/>
      <c r="FKR5" s="29"/>
      <c r="FKS5" s="29"/>
      <c r="FKT5" s="29"/>
      <c r="FKU5" s="29"/>
      <c r="FKV5" s="29"/>
      <c r="FKW5" s="29"/>
      <c r="FKX5" s="29"/>
      <c r="FKY5" s="29"/>
      <c r="FKZ5" s="29"/>
      <c r="FLA5" s="29"/>
      <c r="FLB5" s="29"/>
      <c r="FLC5" s="29"/>
      <c r="FLD5" s="29"/>
      <c r="FLE5" s="29"/>
      <c r="FLF5" s="29"/>
      <c r="FLG5" s="29"/>
      <c r="FLH5" s="29"/>
      <c r="FLI5" s="29"/>
      <c r="FLJ5" s="29"/>
      <c r="FLK5" s="29"/>
      <c r="FLL5" s="29"/>
      <c r="FLM5" s="29"/>
      <c r="FLN5" s="29"/>
      <c r="FLO5" s="29"/>
      <c r="FLP5" s="29"/>
      <c r="FLQ5" s="29"/>
      <c r="FLR5" s="29"/>
      <c r="FLS5" s="29"/>
      <c r="FLT5" s="29"/>
      <c r="FLU5" s="29"/>
      <c r="FLV5" s="29"/>
      <c r="FLW5" s="29"/>
      <c r="FLX5" s="29"/>
      <c r="FLY5" s="29"/>
      <c r="FLZ5" s="29"/>
      <c r="FMA5" s="29"/>
      <c r="FMB5" s="29"/>
      <c r="FMC5" s="29"/>
      <c r="FMD5" s="29"/>
      <c r="FME5" s="29"/>
      <c r="FMF5" s="29"/>
      <c r="FMG5" s="29"/>
      <c r="FMH5" s="29"/>
      <c r="FMI5" s="29"/>
      <c r="FMJ5" s="29"/>
      <c r="FMK5" s="29"/>
      <c r="FML5" s="29"/>
      <c r="FMM5" s="29"/>
      <c r="FMN5" s="29"/>
      <c r="FMO5" s="29"/>
      <c r="FMP5" s="29"/>
      <c r="FMQ5" s="29"/>
      <c r="FMR5" s="29"/>
      <c r="FMS5" s="29"/>
      <c r="FMT5" s="29"/>
      <c r="FMU5" s="29"/>
      <c r="FMV5" s="29"/>
      <c r="FMW5" s="29"/>
      <c r="FMX5" s="29"/>
      <c r="FMY5" s="29"/>
      <c r="FMZ5" s="29"/>
      <c r="FNA5" s="29"/>
      <c r="FNB5" s="29"/>
      <c r="FNC5" s="29"/>
      <c r="FND5" s="29"/>
      <c r="FNE5" s="29"/>
      <c r="FNF5" s="29"/>
      <c r="FNG5" s="29"/>
      <c r="FNH5" s="29"/>
      <c r="FNI5" s="29"/>
      <c r="FNJ5" s="29"/>
      <c r="FNK5" s="29"/>
      <c r="FNL5" s="29"/>
      <c r="FNM5" s="29"/>
      <c r="FNN5" s="29"/>
      <c r="FNO5" s="29"/>
      <c r="FNP5" s="29"/>
      <c r="FNQ5" s="29"/>
      <c r="FNR5" s="29"/>
      <c r="FNS5" s="29"/>
      <c r="FNT5" s="29"/>
      <c r="FNU5" s="29"/>
      <c r="FNV5" s="29"/>
      <c r="FNW5" s="29"/>
      <c r="FNX5" s="29"/>
      <c r="FNY5" s="29"/>
      <c r="FNZ5" s="29"/>
      <c r="FOA5" s="29"/>
      <c r="FOB5" s="29"/>
      <c r="FOC5" s="29"/>
      <c r="FOD5" s="29"/>
      <c r="FOE5" s="29"/>
      <c r="FOF5" s="29"/>
      <c r="FOG5" s="29"/>
      <c r="FOH5" s="29"/>
      <c r="FOI5" s="29"/>
      <c r="FOJ5" s="29"/>
      <c r="FOK5" s="29"/>
      <c r="FOL5" s="29"/>
      <c r="FOM5" s="29"/>
      <c r="FON5" s="29"/>
      <c r="FOO5" s="29"/>
      <c r="FOP5" s="29"/>
      <c r="FOQ5" s="29"/>
      <c r="FOR5" s="29"/>
      <c r="FOS5" s="29"/>
      <c r="FOT5" s="29"/>
      <c r="FOU5" s="29"/>
      <c r="FOV5" s="29"/>
      <c r="FOW5" s="29"/>
      <c r="FOX5" s="29"/>
      <c r="FOY5" s="29"/>
      <c r="FOZ5" s="29"/>
      <c r="FPA5" s="29"/>
      <c r="FPB5" s="29"/>
      <c r="FPC5" s="29"/>
      <c r="FPD5" s="29"/>
      <c r="FPE5" s="29"/>
      <c r="FPF5" s="29"/>
      <c r="FPG5" s="29"/>
      <c r="FPH5" s="29"/>
      <c r="FPI5" s="29"/>
      <c r="FPJ5" s="29"/>
      <c r="FPK5" s="29"/>
      <c r="FPL5" s="29"/>
      <c r="FPM5" s="29"/>
      <c r="FPN5" s="29"/>
      <c r="FPO5" s="29"/>
      <c r="FPP5" s="29"/>
      <c r="FPQ5" s="29"/>
      <c r="FPR5" s="29"/>
      <c r="FPS5" s="29"/>
      <c r="FPT5" s="29"/>
      <c r="FPU5" s="29"/>
      <c r="FPV5" s="29"/>
      <c r="FPW5" s="29"/>
      <c r="FPX5" s="29"/>
      <c r="FPY5" s="29"/>
      <c r="FPZ5" s="29"/>
      <c r="FQA5" s="29"/>
      <c r="FQB5" s="29"/>
      <c r="FQC5" s="29"/>
      <c r="FQD5" s="29"/>
      <c r="FQE5" s="29"/>
      <c r="FQF5" s="29"/>
      <c r="FQG5" s="29"/>
      <c r="FQH5" s="29"/>
      <c r="FQI5" s="29"/>
      <c r="FQJ5" s="29"/>
      <c r="FQK5" s="29"/>
      <c r="FQL5" s="29"/>
      <c r="FQM5" s="29"/>
      <c r="FQN5" s="29"/>
      <c r="FQO5" s="29"/>
      <c r="FQP5" s="29"/>
      <c r="FQQ5" s="29"/>
      <c r="FQR5" s="29"/>
      <c r="FQS5" s="29"/>
      <c r="FQT5" s="29"/>
      <c r="FQU5" s="29"/>
      <c r="FQV5" s="29"/>
      <c r="FQW5" s="29"/>
      <c r="FQX5" s="29"/>
      <c r="FQY5" s="29"/>
      <c r="FQZ5" s="29"/>
      <c r="FRA5" s="29"/>
      <c r="FRB5" s="29"/>
      <c r="FRC5" s="29"/>
      <c r="FRD5" s="29"/>
      <c r="FRE5" s="29"/>
      <c r="FRF5" s="29"/>
      <c r="FRG5" s="29"/>
      <c r="FRH5" s="29"/>
      <c r="FRI5" s="29"/>
      <c r="FRJ5" s="29"/>
      <c r="FRK5" s="29"/>
      <c r="FRL5" s="29"/>
      <c r="FRM5" s="29"/>
      <c r="FRN5" s="29"/>
      <c r="FRO5" s="29"/>
      <c r="FRP5" s="29"/>
      <c r="FRQ5" s="29"/>
      <c r="FRR5" s="29"/>
      <c r="FRS5" s="29"/>
      <c r="FRT5" s="29"/>
      <c r="FRU5" s="29"/>
      <c r="FRV5" s="29"/>
      <c r="FRW5" s="29"/>
      <c r="FRX5" s="29"/>
      <c r="FRY5" s="29"/>
      <c r="FRZ5" s="29"/>
      <c r="FSA5" s="29"/>
      <c r="FSB5" s="29"/>
      <c r="FSC5" s="29"/>
      <c r="FSD5" s="29"/>
      <c r="FSE5" s="29"/>
      <c r="FSF5" s="29"/>
      <c r="FSG5" s="29"/>
      <c r="FSH5" s="29"/>
      <c r="FSI5" s="29"/>
      <c r="FSJ5" s="29"/>
      <c r="FSK5" s="29"/>
      <c r="FSL5" s="29"/>
      <c r="FSM5" s="29"/>
      <c r="FSN5" s="29"/>
      <c r="FSO5" s="29"/>
      <c r="FSP5" s="29"/>
      <c r="FSQ5" s="29"/>
      <c r="FSR5" s="29"/>
      <c r="FSS5" s="29"/>
      <c r="FST5" s="29"/>
      <c r="FSU5" s="29"/>
      <c r="FSV5" s="29"/>
      <c r="FSW5" s="29"/>
      <c r="FSX5" s="29"/>
      <c r="FSY5" s="29"/>
      <c r="FSZ5" s="29"/>
      <c r="FTA5" s="29"/>
      <c r="FTB5" s="29"/>
      <c r="FTC5" s="29"/>
      <c r="FTD5" s="29"/>
      <c r="FTE5" s="29"/>
      <c r="FTF5" s="29"/>
      <c r="FTG5" s="29"/>
      <c r="FTH5" s="29"/>
      <c r="FTI5" s="29"/>
      <c r="FTJ5" s="29"/>
      <c r="FTK5" s="29"/>
      <c r="FTL5" s="29"/>
      <c r="FTM5" s="29"/>
      <c r="FTN5" s="29"/>
      <c r="FTO5" s="29"/>
      <c r="FTP5" s="29"/>
      <c r="FTQ5" s="29"/>
      <c r="FTR5" s="29"/>
      <c r="FTS5" s="29"/>
      <c r="FTT5" s="29"/>
      <c r="FTU5" s="29"/>
      <c r="FTV5" s="29"/>
      <c r="FTW5" s="29"/>
      <c r="FTX5" s="29"/>
      <c r="FTY5" s="29"/>
      <c r="FTZ5" s="29"/>
      <c r="FUA5" s="29"/>
      <c r="FUB5" s="29"/>
      <c r="FUC5" s="29"/>
      <c r="FUD5" s="29"/>
      <c r="FUE5" s="29"/>
      <c r="FUF5" s="29"/>
      <c r="FUG5" s="29"/>
      <c r="FUH5" s="29"/>
      <c r="FUI5" s="29"/>
      <c r="FUJ5" s="29"/>
      <c r="FUK5" s="29"/>
      <c r="FUL5" s="29"/>
      <c r="FUM5" s="29"/>
      <c r="FUN5" s="29"/>
      <c r="FUO5" s="29"/>
      <c r="FUP5" s="29"/>
      <c r="FUQ5" s="29"/>
      <c r="FUR5" s="29"/>
      <c r="FUS5" s="29"/>
      <c r="FUT5" s="29"/>
      <c r="FUU5" s="29"/>
      <c r="FUV5" s="29"/>
      <c r="FUW5" s="29"/>
      <c r="FUX5" s="29"/>
      <c r="FUY5" s="29"/>
      <c r="FUZ5" s="29"/>
      <c r="FVA5" s="29"/>
      <c r="FVB5" s="29"/>
      <c r="FVC5" s="29"/>
      <c r="FVD5" s="29"/>
      <c r="FVE5" s="29"/>
      <c r="FVF5" s="29"/>
      <c r="FVG5" s="29"/>
      <c r="FVH5" s="29"/>
      <c r="FVI5" s="29"/>
      <c r="FVJ5" s="29"/>
      <c r="FVK5" s="29"/>
      <c r="FVL5" s="29"/>
      <c r="FVM5" s="29"/>
      <c r="FVN5" s="29"/>
      <c r="FVO5" s="29"/>
      <c r="FVP5" s="29"/>
      <c r="FVQ5" s="29"/>
      <c r="FVR5" s="29"/>
      <c r="FVS5" s="29"/>
      <c r="FVT5" s="29"/>
      <c r="FVU5" s="29"/>
      <c r="FVV5" s="29"/>
      <c r="FVW5" s="29"/>
      <c r="FVX5" s="29"/>
      <c r="FVY5" s="29"/>
      <c r="FVZ5" s="29"/>
      <c r="FWA5" s="29"/>
      <c r="FWB5" s="29"/>
      <c r="FWC5" s="29"/>
      <c r="FWD5" s="29"/>
      <c r="FWE5" s="29"/>
      <c r="FWF5" s="29"/>
      <c r="FWG5" s="29"/>
      <c r="FWH5" s="29"/>
      <c r="FWI5" s="29"/>
      <c r="FWJ5" s="29"/>
      <c r="FWK5" s="29"/>
      <c r="FWL5" s="29"/>
      <c r="FWM5" s="29"/>
      <c r="FWN5" s="29"/>
      <c r="FWO5" s="29"/>
      <c r="FWP5" s="29"/>
      <c r="FWQ5" s="29"/>
      <c r="FWR5" s="29"/>
      <c r="FWS5" s="29"/>
      <c r="FWT5" s="29"/>
      <c r="FWU5" s="29"/>
      <c r="FWV5" s="29"/>
      <c r="FWW5" s="29"/>
      <c r="FWX5" s="29"/>
      <c r="FWY5" s="29"/>
      <c r="FWZ5" s="29"/>
      <c r="FXA5" s="29"/>
      <c r="FXB5" s="29"/>
      <c r="FXC5" s="29"/>
      <c r="FXD5" s="29"/>
      <c r="FXE5" s="29"/>
      <c r="FXF5" s="29"/>
      <c r="FXG5" s="29"/>
      <c r="FXH5" s="29"/>
      <c r="FXI5" s="29"/>
      <c r="FXJ5" s="29"/>
      <c r="FXK5" s="29"/>
      <c r="FXL5" s="29"/>
      <c r="FXM5" s="29"/>
      <c r="FXN5" s="29"/>
      <c r="FXO5" s="29"/>
      <c r="FXP5" s="29"/>
      <c r="FXQ5" s="29"/>
      <c r="FXR5" s="29"/>
      <c r="FXS5" s="29"/>
      <c r="FXT5" s="29"/>
      <c r="FXU5" s="29"/>
      <c r="FXV5" s="29"/>
      <c r="FXW5" s="29"/>
      <c r="FXX5" s="29"/>
      <c r="FXY5" s="29"/>
      <c r="FXZ5" s="29"/>
      <c r="FYA5" s="29"/>
      <c r="FYB5" s="29"/>
      <c r="FYC5" s="29"/>
      <c r="FYD5" s="29"/>
      <c r="FYE5" s="29"/>
      <c r="FYF5" s="29"/>
      <c r="FYG5" s="29"/>
      <c r="FYH5" s="29"/>
      <c r="FYI5" s="29"/>
      <c r="FYJ5" s="29"/>
      <c r="FYK5" s="29"/>
      <c r="FYL5" s="29"/>
      <c r="FYM5" s="29"/>
      <c r="FYN5" s="29"/>
      <c r="FYO5" s="29"/>
      <c r="FYP5" s="29"/>
      <c r="FYQ5" s="29"/>
      <c r="FYR5" s="29"/>
      <c r="FYS5" s="29"/>
      <c r="FYT5" s="29"/>
      <c r="FYU5" s="29"/>
      <c r="FYV5" s="29"/>
      <c r="FYW5" s="29"/>
      <c r="FYX5" s="29"/>
      <c r="FYY5" s="29"/>
      <c r="FYZ5" s="29"/>
      <c r="FZA5" s="29"/>
      <c r="FZB5" s="29"/>
      <c r="FZC5" s="29"/>
      <c r="FZD5" s="29"/>
      <c r="FZE5" s="29"/>
      <c r="FZF5" s="29"/>
      <c r="FZG5" s="29"/>
      <c r="FZH5" s="29"/>
      <c r="FZI5" s="29"/>
      <c r="FZJ5" s="29"/>
      <c r="FZK5" s="29"/>
      <c r="FZL5" s="29"/>
      <c r="FZM5" s="29"/>
      <c r="FZN5" s="29"/>
      <c r="FZO5" s="29"/>
      <c r="FZP5" s="29"/>
      <c r="FZQ5" s="29"/>
      <c r="FZR5" s="29"/>
      <c r="FZS5" s="29"/>
      <c r="FZT5" s="29"/>
      <c r="FZU5" s="29"/>
      <c r="FZV5" s="29"/>
      <c r="FZW5" s="29"/>
      <c r="FZX5" s="29"/>
      <c r="FZY5" s="29"/>
      <c r="FZZ5" s="29"/>
      <c r="GAA5" s="29"/>
      <c r="GAB5" s="29"/>
      <c r="GAC5" s="29"/>
      <c r="GAD5" s="29"/>
      <c r="GAE5" s="29"/>
      <c r="GAF5" s="29"/>
      <c r="GAG5" s="29"/>
      <c r="GAH5" s="29"/>
      <c r="GAI5" s="29"/>
      <c r="GAJ5" s="29"/>
      <c r="GAK5" s="29"/>
      <c r="GAL5" s="29"/>
      <c r="GAM5" s="29"/>
      <c r="GAN5" s="29"/>
      <c r="GAO5" s="29"/>
      <c r="GAP5" s="29"/>
      <c r="GAQ5" s="29"/>
      <c r="GAR5" s="29"/>
      <c r="GAS5" s="29"/>
      <c r="GAT5" s="29"/>
      <c r="GAU5" s="29"/>
      <c r="GAV5" s="29"/>
      <c r="GAW5" s="29"/>
      <c r="GAX5" s="29"/>
      <c r="GAY5" s="29"/>
      <c r="GAZ5" s="29"/>
      <c r="GBA5" s="29"/>
      <c r="GBB5" s="29"/>
      <c r="GBC5" s="29"/>
      <c r="GBD5" s="29"/>
      <c r="GBE5" s="29"/>
      <c r="GBF5" s="29"/>
      <c r="GBG5" s="29"/>
      <c r="GBH5" s="29"/>
      <c r="GBI5" s="29"/>
      <c r="GBJ5" s="29"/>
      <c r="GBK5" s="29"/>
      <c r="GBL5" s="29"/>
      <c r="GBM5" s="29"/>
      <c r="GBN5" s="29"/>
      <c r="GBO5" s="29"/>
      <c r="GBP5" s="29"/>
      <c r="GBQ5" s="29"/>
      <c r="GBR5" s="29"/>
      <c r="GBS5" s="29"/>
      <c r="GBT5" s="29"/>
      <c r="GBU5" s="29"/>
      <c r="GBV5" s="29"/>
      <c r="GBW5" s="29"/>
      <c r="GBX5" s="29"/>
      <c r="GBY5" s="29"/>
      <c r="GBZ5" s="29"/>
      <c r="GCA5" s="29"/>
      <c r="GCB5" s="29"/>
      <c r="GCC5" s="29"/>
      <c r="GCD5" s="29"/>
      <c r="GCE5" s="29"/>
      <c r="GCF5" s="29"/>
      <c r="GCG5" s="29"/>
      <c r="GCH5" s="29"/>
      <c r="GCI5" s="29"/>
      <c r="GCJ5" s="29"/>
      <c r="GCK5" s="29"/>
      <c r="GCL5" s="29"/>
      <c r="GCM5" s="29"/>
      <c r="GCN5" s="29"/>
      <c r="GCO5" s="29"/>
      <c r="GCP5" s="29"/>
      <c r="GCQ5" s="29"/>
      <c r="GCR5" s="29"/>
      <c r="GCS5" s="29"/>
      <c r="GCT5" s="29"/>
      <c r="GCU5" s="29"/>
      <c r="GCV5" s="29"/>
      <c r="GCW5" s="29"/>
      <c r="GCX5" s="29"/>
      <c r="GCY5" s="29"/>
      <c r="GCZ5" s="29"/>
      <c r="GDA5" s="29"/>
      <c r="GDB5" s="29"/>
      <c r="GDC5" s="29"/>
      <c r="GDD5" s="29"/>
      <c r="GDE5" s="29"/>
      <c r="GDF5" s="29"/>
      <c r="GDG5" s="29"/>
      <c r="GDH5" s="29"/>
      <c r="GDI5" s="29"/>
      <c r="GDJ5" s="29"/>
      <c r="GDK5" s="29"/>
      <c r="GDL5" s="29"/>
      <c r="GDM5" s="29"/>
      <c r="GDN5" s="29"/>
      <c r="GDO5" s="29"/>
      <c r="GDP5" s="29"/>
      <c r="GDQ5" s="29"/>
      <c r="GDR5" s="29"/>
      <c r="GDS5" s="29"/>
      <c r="GDT5" s="29"/>
      <c r="GDU5" s="29"/>
      <c r="GDV5" s="29"/>
      <c r="GDW5" s="29"/>
      <c r="GDX5" s="29"/>
      <c r="GDY5" s="29"/>
      <c r="GDZ5" s="29"/>
      <c r="GEA5" s="29"/>
      <c r="GEB5" s="29"/>
      <c r="GEC5" s="29"/>
      <c r="GED5" s="29"/>
      <c r="GEE5" s="29"/>
      <c r="GEF5" s="29"/>
      <c r="GEG5" s="29"/>
      <c r="GEH5" s="29"/>
      <c r="GEI5" s="29"/>
      <c r="GEJ5" s="29"/>
      <c r="GEK5" s="29"/>
      <c r="GEL5" s="29"/>
      <c r="GEM5" s="29"/>
      <c r="GEN5" s="29"/>
      <c r="GEO5" s="29"/>
      <c r="GEP5" s="29"/>
      <c r="GEQ5" s="29"/>
      <c r="GER5" s="29"/>
      <c r="GES5" s="29"/>
      <c r="GET5" s="29"/>
      <c r="GEU5" s="29"/>
      <c r="GEV5" s="29"/>
      <c r="GEW5" s="29"/>
      <c r="GEX5" s="29"/>
      <c r="GEY5" s="29"/>
      <c r="GEZ5" s="29"/>
      <c r="GFA5" s="29"/>
      <c r="GFB5" s="29"/>
      <c r="GFC5" s="29"/>
      <c r="GFD5" s="29"/>
      <c r="GFE5" s="29"/>
      <c r="GFF5" s="29"/>
      <c r="GFG5" s="29"/>
      <c r="GFH5" s="29"/>
      <c r="GFI5" s="29"/>
      <c r="GFJ5" s="29"/>
      <c r="GFK5" s="29"/>
      <c r="GFL5" s="29"/>
      <c r="GFM5" s="29"/>
      <c r="GFN5" s="29"/>
      <c r="GFO5" s="29"/>
      <c r="GFP5" s="29"/>
      <c r="GFQ5" s="29"/>
      <c r="GFR5" s="29"/>
      <c r="GFS5" s="29"/>
      <c r="GFT5" s="29"/>
      <c r="GFU5" s="29"/>
      <c r="GFV5" s="29"/>
      <c r="GFW5" s="29"/>
      <c r="GFX5" s="29"/>
      <c r="GFY5" s="29"/>
      <c r="GFZ5" s="29"/>
      <c r="GGA5" s="29"/>
      <c r="GGB5" s="29"/>
      <c r="GGC5" s="29"/>
      <c r="GGD5" s="29"/>
      <c r="GGE5" s="29"/>
      <c r="GGF5" s="29"/>
      <c r="GGG5" s="29"/>
      <c r="GGH5" s="29"/>
      <c r="GGI5" s="29"/>
      <c r="GGJ5" s="29"/>
      <c r="GGK5" s="29"/>
      <c r="GGL5" s="29"/>
      <c r="GGM5" s="29"/>
      <c r="GGN5" s="29"/>
      <c r="GGO5" s="29"/>
      <c r="GGP5" s="29"/>
      <c r="GGQ5" s="29"/>
      <c r="GGR5" s="29"/>
      <c r="GGS5" s="29"/>
      <c r="GGT5" s="29"/>
      <c r="GGU5" s="29"/>
      <c r="GGV5" s="29"/>
      <c r="GGW5" s="29"/>
      <c r="GGX5" s="29"/>
      <c r="GGY5" s="29"/>
      <c r="GGZ5" s="29"/>
      <c r="GHA5" s="29"/>
      <c r="GHB5" s="29"/>
      <c r="GHC5" s="29"/>
      <c r="GHD5" s="29"/>
      <c r="GHE5" s="29"/>
      <c r="GHF5" s="29"/>
      <c r="GHG5" s="29"/>
      <c r="GHH5" s="29"/>
      <c r="GHI5" s="29"/>
      <c r="GHJ5" s="29"/>
      <c r="GHK5" s="29"/>
      <c r="GHL5" s="29"/>
      <c r="GHM5" s="29"/>
      <c r="GHN5" s="29"/>
      <c r="GHO5" s="29"/>
      <c r="GHP5" s="29"/>
      <c r="GHQ5" s="29"/>
      <c r="GHR5" s="29"/>
      <c r="GHS5" s="29"/>
      <c r="GHT5" s="29"/>
      <c r="GHU5" s="29"/>
      <c r="GHV5" s="29"/>
      <c r="GHW5" s="29"/>
      <c r="GHX5" s="29"/>
      <c r="GHY5" s="29"/>
      <c r="GHZ5" s="29"/>
      <c r="GIA5" s="29"/>
      <c r="GIB5" s="29"/>
      <c r="GIC5" s="29"/>
      <c r="GID5" s="29"/>
      <c r="GIE5" s="29"/>
      <c r="GIF5" s="29"/>
      <c r="GIG5" s="29"/>
      <c r="GIH5" s="29"/>
      <c r="GII5" s="29"/>
      <c r="GIJ5" s="29"/>
      <c r="GIK5" s="29"/>
      <c r="GIL5" s="29"/>
      <c r="GIM5" s="29"/>
      <c r="GIN5" s="29"/>
      <c r="GIO5" s="29"/>
      <c r="GIP5" s="29"/>
      <c r="GIQ5" s="29"/>
      <c r="GIR5" s="29"/>
      <c r="GIS5" s="29"/>
      <c r="GIT5" s="29"/>
      <c r="GIU5" s="29"/>
      <c r="GIV5" s="29"/>
      <c r="GIW5" s="29"/>
      <c r="GIX5" s="29"/>
      <c r="GIY5" s="29"/>
      <c r="GIZ5" s="29"/>
      <c r="GJA5" s="29"/>
      <c r="GJB5" s="29"/>
      <c r="GJC5" s="29"/>
      <c r="GJD5" s="29"/>
      <c r="GJE5" s="29"/>
      <c r="GJF5" s="29"/>
      <c r="GJG5" s="29"/>
      <c r="GJH5" s="29"/>
      <c r="GJI5" s="29"/>
      <c r="GJJ5" s="29"/>
      <c r="GJK5" s="29"/>
      <c r="GJL5" s="29"/>
      <c r="GJM5" s="29"/>
      <c r="GJN5" s="29"/>
      <c r="GJO5" s="29"/>
      <c r="GJP5" s="29"/>
      <c r="GJQ5" s="29"/>
      <c r="GJR5" s="29"/>
      <c r="GJS5" s="29"/>
      <c r="GJT5" s="29"/>
      <c r="GJU5" s="29"/>
      <c r="GJV5" s="29"/>
      <c r="GJW5" s="29"/>
      <c r="GJX5" s="29"/>
      <c r="GJY5" s="29"/>
      <c r="GJZ5" s="29"/>
      <c r="GKA5" s="29"/>
      <c r="GKB5" s="29"/>
      <c r="GKC5" s="29"/>
      <c r="GKD5" s="29"/>
      <c r="GKE5" s="29"/>
      <c r="GKF5" s="29"/>
      <c r="GKG5" s="29"/>
      <c r="GKH5" s="29"/>
      <c r="GKI5" s="29"/>
      <c r="GKJ5" s="29"/>
      <c r="GKK5" s="29"/>
      <c r="GKL5" s="29"/>
      <c r="GKM5" s="29"/>
      <c r="GKN5" s="29"/>
      <c r="GKO5" s="29"/>
      <c r="GKP5" s="29"/>
      <c r="GKQ5" s="29"/>
      <c r="GKR5" s="29"/>
      <c r="GKS5" s="29"/>
      <c r="GKT5" s="29"/>
      <c r="GKU5" s="29"/>
      <c r="GKV5" s="29"/>
      <c r="GKW5" s="29"/>
      <c r="GKX5" s="29"/>
      <c r="GKY5" s="29"/>
      <c r="GKZ5" s="29"/>
      <c r="GLA5" s="29"/>
      <c r="GLB5" s="29"/>
      <c r="GLC5" s="29"/>
      <c r="GLD5" s="29"/>
      <c r="GLE5" s="29"/>
      <c r="GLF5" s="29"/>
      <c r="GLG5" s="29"/>
      <c r="GLH5" s="29"/>
      <c r="GLI5" s="29"/>
      <c r="GLJ5" s="29"/>
      <c r="GLK5" s="29"/>
      <c r="GLL5" s="29"/>
      <c r="GLM5" s="29"/>
      <c r="GLN5" s="29"/>
      <c r="GLO5" s="29"/>
      <c r="GLP5" s="29"/>
      <c r="GLQ5" s="29"/>
      <c r="GLR5" s="29"/>
      <c r="GLS5" s="29"/>
      <c r="GLT5" s="29"/>
      <c r="GLU5" s="29"/>
      <c r="GLV5" s="29"/>
      <c r="GLW5" s="29"/>
      <c r="GLX5" s="29"/>
      <c r="GLY5" s="29"/>
      <c r="GLZ5" s="29"/>
      <c r="GMA5" s="29"/>
      <c r="GMB5" s="29"/>
      <c r="GMC5" s="29"/>
      <c r="GMD5" s="29"/>
      <c r="GME5" s="29"/>
      <c r="GMF5" s="29"/>
      <c r="GMG5" s="29"/>
      <c r="GMH5" s="29"/>
      <c r="GMI5" s="29"/>
      <c r="GMJ5" s="29"/>
      <c r="GMK5" s="29"/>
      <c r="GML5" s="29"/>
      <c r="GMM5" s="29"/>
      <c r="GMN5" s="29"/>
      <c r="GMO5" s="29"/>
      <c r="GMP5" s="29"/>
      <c r="GMQ5" s="29"/>
      <c r="GMR5" s="29"/>
      <c r="GMS5" s="29"/>
      <c r="GMT5" s="29"/>
      <c r="GMU5" s="29"/>
      <c r="GMV5" s="29"/>
      <c r="GMW5" s="29"/>
      <c r="GMX5" s="29"/>
      <c r="GMY5" s="29"/>
      <c r="GMZ5" s="29"/>
      <c r="GNA5" s="29"/>
      <c r="GNB5" s="29"/>
      <c r="GNC5" s="29"/>
      <c r="GND5" s="29"/>
      <c r="GNE5" s="29"/>
      <c r="GNF5" s="29"/>
      <c r="GNG5" s="29"/>
      <c r="GNH5" s="29"/>
      <c r="GNI5" s="29"/>
      <c r="GNJ5" s="29"/>
      <c r="GNK5" s="29"/>
      <c r="GNL5" s="29"/>
      <c r="GNM5" s="29"/>
      <c r="GNN5" s="29"/>
      <c r="GNO5" s="29"/>
      <c r="GNP5" s="29"/>
      <c r="GNQ5" s="29"/>
      <c r="GNR5" s="29"/>
      <c r="GNS5" s="29"/>
      <c r="GNT5" s="29"/>
      <c r="GNU5" s="29"/>
      <c r="GNV5" s="29"/>
      <c r="GNW5" s="29"/>
      <c r="GNX5" s="29"/>
      <c r="GNY5" s="29"/>
      <c r="GNZ5" s="29"/>
      <c r="GOA5" s="29"/>
      <c r="GOB5" s="29"/>
      <c r="GOC5" s="29"/>
      <c r="GOD5" s="29"/>
      <c r="GOE5" s="29"/>
      <c r="GOF5" s="29"/>
      <c r="GOG5" s="29"/>
      <c r="GOH5" s="29"/>
      <c r="GOI5" s="29"/>
      <c r="GOJ5" s="29"/>
      <c r="GOK5" s="29"/>
      <c r="GOL5" s="29"/>
      <c r="GOM5" s="29"/>
      <c r="GON5" s="29"/>
      <c r="GOO5" s="29"/>
      <c r="GOP5" s="29"/>
      <c r="GOQ5" s="29"/>
      <c r="GOR5" s="29"/>
      <c r="GOS5" s="29"/>
      <c r="GOT5" s="29"/>
      <c r="GOU5" s="29"/>
      <c r="GOV5" s="29"/>
      <c r="GOW5" s="29"/>
      <c r="GOX5" s="29"/>
      <c r="GOY5" s="29"/>
      <c r="GOZ5" s="29"/>
      <c r="GPA5" s="29"/>
      <c r="GPB5" s="29"/>
      <c r="GPC5" s="29"/>
      <c r="GPD5" s="29"/>
      <c r="GPE5" s="29"/>
      <c r="GPF5" s="29"/>
      <c r="GPG5" s="29"/>
      <c r="GPH5" s="29"/>
      <c r="GPI5" s="29"/>
      <c r="GPJ5" s="29"/>
      <c r="GPK5" s="29"/>
      <c r="GPL5" s="29"/>
      <c r="GPM5" s="29"/>
      <c r="GPN5" s="29"/>
      <c r="GPO5" s="29"/>
      <c r="GPP5" s="29"/>
      <c r="GPQ5" s="29"/>
      <c r="GPR5" s="29"/>
      <c r="GPS5" s="29"/>
      <c r="GPT5" s="29"/>
      <c r="GPU5" s="29"/>
      <c r="GPV5" s="29"/>
      <c r="GPW5" s="29"/>
      <c r="GPX5" s="29"/>
      <c r="GPY5" s="29"/>
      <c r="GPZ5" s="29"/>
      <c r="GQA5" s="29"/>
      <c r="GQB5" s="29"/>
      <c r="GQC5" s="29"/>
      <c r="GQD5" s="29"/>
      <c r="GQE5" s="29"/>
      <c r="GQF5" s="29"/>
      <c r="GQG5" s="29"/>
      <c r="GQH5" s="29"/>
      <c r="GQI5" s="29"/>
      <c r="GQJ5" s="29"/>
      <c r="GQK5" s="29"/>
      <c r="GQL5" s="29"/>
      <c r="GQM5" s="29"/>
      <c r="GQN5" s="29"/>
      <c r="GQO5" s="29"/>
      <c r="GQP5" s="29"/>
      <c r="GQQ5" s="29"/>
      <c r="GQR5" s="29"/>
      <c r="GQS5" s="29"/>
      <c r="GQT5" s="29"/>
      <c r="GQU5" s="29"/>
      <c r="GQV5" s="29"/>
      <c r="GQW5" s="29"/>
      <c r="GQX5" s="29"/>
      <c r="GQY5" s="29"/>
      <c r="GQZ5" s="29"/>
      <c r="GRA5" s="29"/>
      <c r="GRB5" s="29"/>
      <c r="GRC5" s="29"/>
      <c r="GRD5" s="29"/>
      <c r="GRE5" s="29"/>
      <c r="GRF5" s="29"/>
      <c r="GRG5" s="29"/>
      <c r="GRH5" s="29"/>
      <c r="GRI5" s="29"/>
      <c r="GRJ5" s="29"/>
      <c r="GRK5" s="29"/>
      <c r="GRL5" s="29"/>
      <c r="GRM5" s="29"/>
      <c r="GRN5" s="29"/>
      <c r="GRO5" s="29"/>
      <c r="GRP5" s="29"/>
      <c r="GRQ5" s="29"/>
      <c r="GRR5" s="29"/>
      <c r="GRS5" s="29"/>
      <c r="GRT5" s="29"/>
      <c r="GRU5" s="29"/>
      <c r="GRV5" s="29"/>
      <c r="GRW5" s="29"/>
      <c r="GRX5" s="29"/>
      <c r="GRY5" s="29"/>
      <c r="GRZ5" s="29"/>
      <c r="GSA5" s="29"/>
      <c r="GSB5" s="29"/>
      <c r="GSC5" s="29"/>
      <c r="GSD5" s="29"/>
      <c r="GSE5" s="29"/>
      <c r="GSF5" s="29"/>
      <c r="GSG5" s="29"/>
      <c r="GSH5" s="29"/>
      <c r="GSI5" s="29"/>
      <c r="GSJ5" s="29"/>
      <c r="GSK5" s="29"/>
      <c r="GSL5" s="29"/>
      <c r="GSM5" s="29"/>
      <c r="GSN5" s="29"/>
      <c r="GSO5" s="29"/>
      <c r="GSP5" s="29"/>
      <c r="GSQ5" s="29"/>
      <c r="GSR5" s="29"/>
      <c r="GSS5" s="29"/>
      <c r="GST5" s="29"/>
      <c r="GSU5" s="29"/>
      <c r="GSV5" s="29"/>
      <c r="GSW5" s="29"/>
      <c r="GSX5" s="29"/>
      <c r="GSY5" s="29"/>
      <c r="GSZ5" s="29"/>
      <c r="GTA5" s="29"/>
      <c r="GTB5" s="29"/>
      <c r="GTC5" s="29"/>
      <c r="GTD5" s="29"/>
      <c r="GTE5" s="29"/>
      <c r="GTF5" s="29"/>
      <c r="GTG5" s="29"/>
      <c r="GTH5" s="29"/>
      <c r="GTI5" s="29"/>
      <c r="GTJ5" s="29"/>
      <c r="GTK5" s="29"/>
      <c r="GTL5" s="29"/>
      <c r="GTM5" s="29"/>
      <c r="GTN5" s="29"/>
      <c r="GTO5" s="29"/>
      <c r="GTP5" s="29"/>
      <c r="GTQ5" s="29"/>
      <c r="GTR5" s="29"/>
      <c r="GTS5" s="29"/>
      <c r="GTT5" s="29"/>
      <c r="GTU5" s="29"/>
      <c r="GTV5" s="29"/>
      <c r="GTW5" s="29"/>
      <c r="GTX5" s="29"/>
      <c r="GTY5" s="29"/>
      <c r="GTZ5" s="29"/>
      <c r="GUA5" s="29"/>
      <c r="GUB5" s="29"/>
      <c r="GUC5" s="29"/>
      <c r="GUD5" s="29"/>
      <c r="GUE5" s="29"/>
      <c r="GUF5" s="29"/>
      <c r="GUG5" s="29"/>
      <c r="GUH5" s="29"/>
      <c r="GUI5" s="29"/>
      <c r="GUJ5" s="29"/>
      <c r="GUK5" s="29"/>
      <c r="GUL5" s="29"/>
      <c r="GUM5" s="29"/>
      <c r="GUN5" s="29"/>
      <c r="GUO5" s="29"/>
      <c r="GUP5" s="29"/>
      <c r="GUQ5" s="29"/>
      <c r="GUR5" s="29"/>
      <c r="GUS5" s="29"/>
      <c r="GUT5" s="29"/>
      <c r="GUU5" s="29"/>
      <c r="GUV5" s="29"/>
      <c r="GUW5" s="29"/>
      <c r="GUX5" s="29"/>
      <c r="GUY5" s="29"/>
      <c r="GUZ5" s="29"/>
      <c r="GVA5" s="29"/>
      <c r="GVB5" s="29"/>
      <c r="GVC5" s="29"/>
      <c r="GVD5" s="29"/>
      <c r="GVE5" s="29"/>
      <c r="GVF5" s="29"/>
      <c r="GVG5" s="29"/>
      <c r="GVH5" s="29"/>
      <c r="GVI5" s="29"/>
      <c r="GVJ5" s="29"/>
      <c r="GVK5" s="29"/>
      <c r="GVL5" s="29"/>
      <c r="GVM5" s="29"/>
      <c r="GVN5" s="29"/>
      <c r="GVO5" s="29"/>
      <c r="GVP5" s="29"/>
      <c r="GVQ5" s="29"/>
      <c r="GVR5" s="29"/>
      <c r="GVS5" s="29"/>
      <c r="GVT5" s="29"/>
      <c r="GVU5" s="29"/>
      <c r="GVV5" s="29"/>
      <c r="GVW5" s="29"/>
      <c r="GVX5" s="29"/>
      <c r="GVY5" s="29"/>
      <c r="GVZ5" s="29"/>
      <c r="GWA5" s="29"/>
      <c r="GWB5" s="29"/>
      <c r="GWC5" s="29"/>
      <c r="GWD5" s="29"/>
      <c r="GWE5" s="29"/>
      <c r="GWF5" s="29"/>
      <c r="GWG5" s="29"/>
      <c r="GWH5" s="29"/>
      <c r="GWI5" s="29"/>
      <c r="GWJ5" s="29"/>
      <c r="GWK5" s="29"/>
      <c r="GWL5" s="29"/>
      <c r="GWM5" s="29"/>
      <c r="GWN5" s="29"/>
      <c r="GWO5" s="29"/>
      <c r="GWP5" s="29"/>
      <c r="GWQ5" s="29"/>
      <c r="GWR5" s="29"/>
      <c r="GWS5" s="29"/>
      <c r="GWT5" s="29"/>
      <c r="GWU5" s="29"/>
      <c r="GWV5" s="29"/>
      <c r="GWW5" s="29"/>
      <c r="GWX5" s="29"/>
      <c r="GWY5" s="29"/>
      <c r="GWZ5" s="29"/>
      <c r="GXA5" s="29"/>
      <c r="GXB5" s="29"/>
      <c r="GXC5" s="29"/>
      <c r="GXD5" s="29"/>
      <c r="GXE5" s="29"/>
      <c r="GXF5" s="29"/>
      <c r="GXG5" s="29"/>
      <c r="GXH5" s="29"/>
      <c r="GXI5" s="29"/>
      <c r="GXJ5" s="29"/>
      <c r="GXK5" s="29"/>
      <c r="GXL5" s="29"/>
      <c r="GXM5" s="29"/>
      <c r="GXN5" s="29"/>
      <c r="GXO5" s="29"/>
      <c r="GXP5" s="29"/>
      <c r="GXQ5" s="29"/>
      <c r="GXR5" s="29"/>
      <c r="GXS5" s="29"/>
      <c r="GXT5" s="29"/>
      <c r="GXU5" s="29"/>
      <c r="GXV5" s="29"/>
      <c r="GXW5" s="29"/>
      <c r="GXX5" s="29"/>
      <c r="GXY5" s="29"/>
      <c r="GXZ5" s="29"/>
      <c r="GYA5" s="29"/>
      <c r="GYB5" s="29"/>
      <c r="GYC5" s="29"/>
      <c r="GYD5" s="29"/>
      <c r="GYE5" s="29"/>
      <c r="GYF5" s="29"/>
      <c r="GYG5" s="29"/>
      <c r="GYH5" s="29"/>
      <c r="GYI5" s="29"/>
      <c r="GYJ5" s="29"/>
      <c r="GYK5" s="29"/>
      <c r="GYL5" s="29"/>
      <c r="GYM5" s="29"/>
      <c r="GYN5" s="29"/>
      <c r="GYO5" s="29"/>
      <c r="GYP5" s="29"/>
      <c r="GYQ5" s="29"/>
      <c r="GYR5" s="29"/>
      <c r="GYS5" s="29"/>
      <c r="GYT5" s="29"/>
      <c r="GYU5" s="29"/>
      <c r="GYV5" s="29"/>
      <c r="GYW5" s="29"/>
      <c r="GYX5" s="29"/>
      <c r="GYY5" s="29"/>
      <c r="GYZ5" s="29"/>
      <c r="GZA5" s="29"/>
      <c r="GZB5" s="29"/>
      <c r="GZC5" s="29"/>
      <c r="GZD5" s="29"/>
      <c r="GZE5" s="29"/>
      <c r="GZF5" s="29"/>
      <c r="GZG5" s="29"/>
      <c r="GZH5" s="29"/>
      <c r="GZI5" s="29"/>
      <c r="GZJ5" s="29"/>
      <c r="GZK5" s="29"/>
      <c r="GZL5" s="29"/>
      <c r="GZM5" s="29"/>
      <c r="GZN5" s="29"/>
      <c r="GZO5" s="29"/>
      <c r="GZP5" s="29"/>
      <c r="GZQ5" s="29"/>
      <c r="GZR5" s="29"/>
      <c r="GZS5" s="29"/>
      <c r="GZT5" s="29"/>
      <c r="GZU5" s="29"/>
      <c r="GZV5" s="29"/>
      <c r="GZW5" s="29"/>
      <c r="GZX5" s="29"/>
      <c r="GZY5" s="29"/>
      <c r="GZZ5" s="29"/>
      <c r="HAA5" s="29"/>
      <c r="HAB5" s="29"/>
      <c r="HAC5" s="29"/>
      <c r="HAD5" s="29"/>
      <c r="HAE5" s="29"/>
      <c r="HAF5" s="29"/>
      <c r="HAG5" s="29"/>
      <c r="HAH5" s="29"/>
      <c r="HAI5" s="29"/>
      <c r="HAJ5" s="29"/>
      <c r="HAK5" s="29"/>
      <c r="HAL5" s="29"/>
      <c r="HAM5" s="29"/>
      <c r="HAN5" s="29"/>
      <c r="HAO5" s="29"/>
      <c r="HAP5" s="29"/>
      <c r="HAQ5" s="29"/>
      <c r="HAR5" s="29"/>
      <c r="HAS5" s="29"/>
      <c r="HAT5" s="29"/>
      <c r="HAU5" s="29"/>
      <c r="HAV5" s="29"/>
      <c r="HAW5" s="29"/>
      <c r="HAX5" s="29"/>
      <c r="HAY5" s="29"/>
      <c r="HAZ5" s="29"/>
      <c r="HBA5" s="29"/>
      <c r="HBB5" s="29"/>
      <c r="HBC5" s="29"/>
      <c r="HBD5" s="29"/>
      <c r="HBE5" s="29"/>
      <c r="HBF5" s="29"/>
      <c r="HBG5" s="29"/>
      <c r="HBH5" s="29"/>
      <c r="HBI5" s="29"/>
      <c r="HBJ5" s="29"/>
      <c r="HBK5" s="29"/>
      <c r="HBL5" s="29"/>
      <c r="HBM5" s="29"/>
      <c r="HBN5" s="29"/>
      <c r="HBO5" s="29"/>
      <c r="HBP5" s="29"/>
      <c r="HBQ5" s="29"/>
      <c r="HBR5" s="29"/>
      <c r="HBS5" s="29"/>
      <c r="HBT5" s="29"/>
      <c r="HBU5" s="29"/>
      <c r="HBV5" s="29"/>
      <c r="HBW5" s="29"/>
      <c r="HBX5" s="29"/>
      <c r="HBY5" s="29"/>
      <c r="HBZ5" s="29"/>
      <c r="HCA5" s="29"/>
      <c r="HCB5" s="29"/>
      <c r="HCC5" s="29"/>
      <c r="HCD5" s="29"/>
      <c r="HCE5" s="29"/>
      <c r="HCF5" s="29"/>
      <c r="HCG5" s="29"/>
      <c r="HCH5" s="29"/>
      <c r="HCI5" s="29"/>
      <c r="HCJ5" s="29"/>
      <c r="HCK5" s="29"/>
      <c r="HCL5" s="29"/>
      <c r="HCM5" s="29"/>
      <c r="HCN5" s="29"/>
      <c r="HCO5" s="29"/>
      <c r="HCP5" s="29"/>
      <c r="HCQ5" s="29"/>
      <c r="HCR5" s="29"/>
      <c r="HCS5" s="29"/>
      <c r="HCT5" s="29"/>
      <c r="HCU5" s="29"/>
      <c r="HCV5" s="29"/>
      <c r="HCW5" s="29"/>
      <c r="HCX5" s="29"/>
      <c r="HCY5" s="29"/>
      <c r="HCZ5" s="29"/>
      <c r="HDA5" s="29"/>
      <c r="HDB5" s="29"/>
      <c r="HDC5" s="29"/>
      <c r="HDD5" s="29"/>
      <c r="HDE5" s="29"/>
      <c r="HDF5" s="29"/>
      <c r="HDG5" s="29"/>
      <c r="HDH5" s="29"/>
      <c r="HDI5" s="29"/>
      <c r="HDJ5" s="29"/>
      <c r="HDK5" s="29"/>
      <c r="HDL5" s="29"/>
      <c r="HDM5" s="29"/>
      <c r="HDN5" s="29"/>
      <c r="HDO5" s="29"/>
      <c r="HDP5" s="29"/>
      <c r="HDQ5" s="29"/>
      <c r="HDR5" s="29"/>
      <c r="HDS5" s="29"/>
      <c r="HDT5" s="29"/>
      <c r="HDU5" s="29"/>
      <c r="HDV5" s="29"/>
      <c r="HDW5" s="29"/>
      <c r="HDX5" s="29"/>
      <c r="HDY5" s="29"/>
      <c r="HDZ5" s="29"/>
      <c r="HEA5" s="29"/>
      <c r="HEB5" s="29"/>
      <c r="HEC5" s="29"/>
      <c r="HED5" s="29"/>
      <c r="HEE5" s="29"/>
      <c r="HEF5" s="29"/>
      <c r="HEG5" s="29"/>
      <c r="HEH5" s="29"/>
      <c r="HEI5" s="29"/>
      <c r="HEJ5" s="29"/>
      <c r="HEK5" s="29"/>
      <c r="HEL5" s="29"/>
      <c r="HEM5" s="29"/>
      <c r="HEN5" s="29"/>
      <c r="HEO5" s="29"/>
      <c r="HEP5" s="29"/>
      <c r="HEQ5" s="29"/>
      <c r="HER5" s="29"/>
      <c r="HES5" s="29"/>
      <c r="HET5" s="29"/>
      <c r="HEU5" s="29"/>
      <c r="HEV5" s="29"/>
      <c r="HEW5" s="29"/>
      <c r="HEX5" s="29"/>
      <c r="HEY5" s="29"/>
      <c r="HEZ5" s="29"/>
      <c r="HFA5" s="29"/>
      <c r="HFB5" s="29"/>
      <c r="HFC5" s="29"/>
      <c r="HFD5" s="29"/>
      <c r="HFE5" s="29"/>
      <c r="HFF5" s="29"/>
      <c r="HFG5" s="29"/>
      <c r="HFH5" s="29"/>
      <c r="HFI5" s="29"/>
      <c r="HFJ5" s="29"/>
      <c r="HFK5" s="29"/>
      <c r="HFL5" s="29"/>
      <c r="HFM5" s="29"/>
      <c r="HFN5" s="29"/>
      <c r="HFO5" s="29"/>
      <c r="HFP5" s="29"/>
      <c r="HFQ5" s="29"/>
      <c r="HFR5" s="29"/>
      <c r="HFS5" s="29"/>
      <c r="HFT5" s="29"/>
      <c r="HFU5" s="29"/>
      <c r="HFV5" s="29"/>
      <c r="HFW5" s="29"/>
      <c r="HFX5" s="29"/>
      <c r="HFY5" s="29"/>
      <c r="HFZ5" s="29"/>
      <c r="HGA5" s="29"/>
      <c r="HGB5" s="29"/>
      <c r="HGC5" s="29"/>
      <c r="HGD5" s="29"/>
      <c r="HGE5" s="29"/>
      <c r="HGF5" s="29"/>
      <c r="HGG5" s="29"/>
      <c r="HGH5" s="29"/>
      <c r="HGI5" s="29"/>
      <c r="HGJ5" s="29"/>
      <c r="HGK5" s="29"/>
      <c r="HGL5" s="29"/>
      <c r="HGM5" s="29"/>
      <c r="HGN5" s="29"/>
      <c r="HGO5" s="29"/>
      <c r="HGP5" s="29"/>
      <c r="HGQ5" s="29"/>
      <c r="HGR5" s="29"/>
      <c r="HGS5" s="29"/>
      <c r="HGT5" s="29"/>
      <c r="HGU5" s="29"/>
      <c r="HGV5" s="29"/>
      <c r="HGW5" s="29"/>
      <c r="HGX5" s="29"/>
      <c r="HGY5" s="29"/>
      <c r="HGZ5" s="29"/>
      <c r="HHA5" s="29"/>
      <c r="HHB5" s="29"/>
      <c r="HHC5" s="29"/>
      <c r="HHD5" s="29"/>
      <c r="HHE5" s="29"/>
      <c r="HHF5" s="29"/>
      <c r="HHG5" s="29"/>
      <c r="HHH5" s="29"/>
      <c r="HHI5" s="29"/>
      <c r="HHJ5" s="29"/>
      <c r="HHK5" s="29"/>
      <c r="HHL5" s="29"/>
      <c r="HHM5" s="29"/>
      <c r="HHN5" s="29"/>
      <c r="HHO5" s="29"/>
      <c r="HHP5" s="29"/>
      <c r="HHQ5" s="29"/>
      <c r="HHR5" s="29"/>
      <c r="HHS5" s="29"/>
      <c r="HHT5" s="29"/>
      <c r="HHU5" s="29"/>
      <c r="HHV5" s="29"/>
      <c r="HHW5" s="29"/>
      <c r="HHX5" s="29"/>
      <c r="HHY5" s="29"/>
      <c r="HHZ5" s="29"/>
      <c r="HIA5" s="29"/>
      <c r="HIB5" s="29"/>
      <c r="HIC5" s="29"/>
      <c r="HID5" s="29"/>
      <c r="HIE5" s="29"/>
      <c r="HIF5" s="29"/>
      <c r="HIG5" s="29"/>
      <c r="HIH5" s="29"/>
      <c r="HII5" s="29"/>
      <c r="HIJ5" s="29"/>
      <c r="HIK5" s="29"/>
      <c r="HIL5" s="29"/>
      <c r="HIM5" s="29"/>
      <c r="HIN5" s="29"/>
      <c r="HIO5" s="29"/>
      <c r="HIP5" s="29"/>
      <c r="HIQ5" s="29"/>
      <c r="HIR5" s="29"/>
      <c r="HIS5" s="29"/>
      <c r="HIT5" s="29"/>
      <c r="HIU5" s="29"/>
      <c r="HIV5" s="29"/>
      <c r="HIW5" s="29"/>
      <c r="HIX5" s="29"/>
      <c r="HIY5" s="29"/>
      <c r="HIZ5" s="29"/>
      <c r="HJA5" s="29"/>
      <c r="HJB5" s="29"/>
      <c r="HJC5" s="29"/>
      <c r="HJD5" s="29"/>
      <c r="HJE5" s="29"/>
      <c r="HJF5" s="29"/>
      <c r="HJG5" s="29"/>
      <c r="HJH5" s="29"/>
      <c r="HJI5" s="29"/>
      <c r="HJJ5" s="29"/>
      <c r="HJK5" s="29"/>
      <c r="HJL5" s="29"/>
      <c r="HJM5" s="29"/>
      <c r="HJN5" s="29"/>
      <c r="HJO5" s="29"/>
      <c r="HJP5" s="29"/>
      <c r="HJQ5" s="29"/>
      <c r="HJR5" s="29"/>
      <c r="HJS5" s="29"/>
      <c r="HJT5" s="29"/>
      <c r="HJU5" s="29"/>
      <c r="HJV5" s="29"/>
      <c r="HJW5" s="29"/>
      <c r="HJX5" s="29"/>
      <c r="HJY5" s="29"/>
      <c r="HJZ5" s="29"/>
      <c r="HKA5" s="29"/>
      <c r="HKB5" s="29"/>
      <c r="HKC5" s="29"/>
      <c r="HKD5" s="29"/>
      <c r="HKE5" s="29"/>
      <c r="HKF5" s="29"/>
      <c r="HKG5" s="29"/>
      <c r="HKH5" s="29"/>
      <c r="HKI5" s="29"/>
      <c r="HKJ5" s="29"/>
      <c r="HKK5" s="29"/>
      <c r="HKL5" s="29"/>
      <c r="HKM5" s="29"/>
      <c r="HKN5" s="29"/>
      <c r="HKO5" s="29"/>
      <c r="HKP5" s="29"/>
      <c r="HKQ5" s="29"/>
      <c r="HKR5" s="29"/>
      <c r="HKS5" s="29"/>
      <c r="HKT5" s="29"/>
      <c r="HKU5" s="29"/>
      <c r="HKV5" s="29"/>
      <c r="HKW5" s="29"/>
      <c r="HKX5" s="29"/>
      <c r="HKY5" s="29"/>
      <c r="HKZ5" s="29"/>
      <c r="HLA5" s="29"/>
      <c r="HLB5" s="29"/>
      <c r="HLC5" s="29"/>
      <c r="HLD5" s="29"/>
      <c r="HLE5" s="29"/>
      <c r="HLF5" s="29"/>
      <c r="HLG5" s="29"/>
      <c r="HLH5" s="29"/>
      <c r="HLI5" s="29"/>
      <c r="HLJ5" s="29"/>
      <c r="HLK5" s="29"/>
      <c r="HLL5" s="29"/>
      <c r="HLM5" s="29"/>
      <c r="HLN5" s="29"/>
      <c r="HLO5" s="29"/>
      <c r="HLP5" s="29"/>
      <c r="HLQ5" s="29"/>
      <c r="HLR5" s="29"/>
      <c r="HLS5" s="29"/>
      <c r="HLT5" s="29"/>
      <c r="HLU5" s="29"/>
      <c r="HLV5" s="29"/>
      <c r="HLW5" s="29"/>
      <c r="HLX5" s="29"/>
      <c r="HLY5" s="29"/>
      <c r="HLZ5" s="29"/>
      <c r="HMA5" s="29"/>
      <c r="HMB5" s="29"/>
      <c r="HMC5" s="29"/>
      <c r="HMD5" s="29"/>
      <c r="HME5" s="29"/>
      <c r="HMF5" s="29"/>
      <c r="HMG5" s="29"/>
      <c r="HMH5" s="29"/>
      <c r="HMI5" s="29"/>
      <c r="HMJ5" s="29"/>
      <c r="HMK5" s="29"/>
      <c r="HML5" s="29"/>
      <c r="HMM5" s="29"/>
      <c r="HMN5" s="29"/>
      <c r="HMO5" s="29"/>
      <c r="HMP5" s="29"/>
      <c r="HMQ5" s="29"/>
      <c r="HMR5" s="29"/>
      <c r="HMS5" s="29"/>
      <c r="HMT5" s="29"/>
      <c r="HMU5" s="29"/>
      <c r="HMV5" s="29"/>
      <c r="HMW5" s="29"/>
      <c r="HMX5" s="29"/>
      <c r="HMY5" s="29"/>
      <c r="HMZ5" s="29"/>
      <c r="HNA5" s="29"/>
      <c r="HNB5" s="29"/>
      <c r="HNC5" s="29"/>
      <c r="HND5" s="29"/>
      <c r="HNE5" s="29"/>
      <c r="HNF5" s="29"/>
      <c r="HNG5" s="29"/>
      <c r="HNH5" s="29"/>
      <c r="HNI5" s="29"/>
      <c r="HNJ5" s="29"/>
      <c r="HNK5" s="29"/>
      <c r="HNL5" s="29"/>
      <c r="HNM5" s="29"/>
      <c r="HNN5" s="29"/>
      <c r="HNO5" s="29"/>
      <c r="HNP5" s="29"/>
      <c r="HNQ5" s="29"/>
      <c r="HNR5" s="29"/>
      <c r="HNS5" s="29"/>
      <c r="HNT5" s="29"/>
      <c r="HNU5" s="29"/>
      <c r="HNV5" s="29"/>
      <c r="HNW5" s="29"/>
      <c r="HNX5" s="29"/>
      <c r="HNY5" s="29"/>
      <c r="HNZ5" s="29"/>
      <c r="HOA5" s="29"/>
      <c r="HOB5" s="29"/>
      <c r="HOC5" s="29"/>
      <c r="HOD5" s="29"/>
      <c r="HOE5" s="29"/>
      <c r="HOF5" s="29"/>
      <c r="HOG5" s="29"/>
      <c r="HOH5" s="29"/>
      <c r="HOI5" s="29"/>
      <c r="HOJ5" s="29"/>
      <c r="HOK5" s="29"/>
      <c r="HOL5" s="29"/>
      <c r="HOM5" s="29"/>
      <c r="HON5" s="29"/>
      <c r="HOO5" s="29"/>
      <c r="HOP5" s="29"/>
      <c r="HOQ5" s="29"/>
      <c r="HOR5" s="29"/>
      <c r="HOS5" s="29"/>
      <c r="HOT5" s="29"/>
      <c r="HOU5" s="29"/>
      <c r="HOV5" s="29"/>
      <c r="HOW5" s="29"/>
      <c r="HOX5" s="29"/>
      <c r="HOY5" s="29"/>
      <c r="HOZ5" s="29"/>
      <c r="HPA5" s="29"/>
      <c r="HPB5" s="29"/>
      <c r="HPC5" s="29"/>
      <c r="HPD5" s="29"/>
      <c r="HPE5" s="29"/>
      <c r="HPF5" s="29"/>
      <c r="HPG5" s="29"/>
      <c r="HPH5" s="29"/>
      <c r="HPI5" s="29"/>
      <c r="HPJ5" s="29"/>
      <c r="HPK5" s="29"/>
      <c r="HPL5" s="29"/>
      <c r="HPM5" s="29"/>
      <c r="HPN5" s="29"/>
      <c r="HPO5" s="29"/>
      <c r="HPP5" s="29"/>
      <c r="HPQ5" s="29"/>
      <c r="HPR5" s="29"/>
      <c r="HPS5" s="29"/>
      <c r="HPT5" s="29"/>
      <c r="HPU5" s="29"/>
      <c r="HPV5" s="29"/>
      <c r="HPW5" s="29"/>
      <c r="HPX5" s="29"/>
      <c r="HPY5" s="29"/>
      <c r="HPZ5" s="29"/>
      <c r="HQA5" s="29"/>
      <c r="HQB5" s="29"/>
      <c r="HQC5" s="29"/>
      <c r="HQD5" s="29"/>
      <c r="HQE5" s="29"/>
      <c r="HQF5" s="29"/>
      <c r="HQG5" s="29"/>
      <c r="HQH5" s="29"/>
      <c r="HQI5" s="29"/>
      <c r="HQJ5" s="29"/>
      <c r="HQK5" s="29"/>
      <c r="HQL5" s="29"/>
      <c r="HQM5" s="29"/>
      <c r="HQN5" s="29"/>
      <c r="HQO5" s="29"/>
      <c r="HQP5" s="29"/>
      <c r="HQQ5" s="29"/>
      <c r="HQR5" s="29"/>
      <c r="HQS5" s="29"/>
      <c r="HQT5" s="29"/>
      <c r="HQU5" s="29"/>
      <c r="HQV5" s="29"/>
      <c r="HQW5" s="29"/>
      <c r="HQX5" s="29"/>
      <c r="HQY5" s="29"/>
      <c r="HQZ5" s="29"/>
      <c r="HRA5" s="29"/>
      <c r="HRB5" s="29"/>
      <c r="HRC5" s="29"/>
      <c r="HRD5" s="29"/>
      <c r="HRE5" s="29"/>
      <c r="HRF5" s="29"/>
      <c r="HRG5" s="29"/>
      <c r="HRH5" s="29"/>
      <c r="HRI5" s="29"/>
      <c r="HRJ5" s="29"/>
      <c r="HRK5" s="29"/>
      <c r="HRL5" s="29"/>
      <c r="HRM5" s="29"/>
      <c r="HRN5" s="29"/>
      <c r="HRO5" s="29"/>
      <c r="HRP5" s="29"/>
      <c r="HRQ5" s="29"/>
      <c r="HRR5" s="29"/>
      <c r="HRS5" s="29"/>
      <c r="HRT5" s="29"/>
      <c r="HRU5" s="29"/>
      <c r="HRV5" s="29"/>
      <c r="HRW5" s="29"/>
      <c r="HRX5" s="29"/>
      <c r="HRY5" s="29"/>
      <c r="HRZ5" s="29"/>
      <c r="HSA5" s="29"/>
      <c r="HSB5" s="29"/>
      <c r="HSC5" s="29"/>
      <c r="HSD5" s="29"/>
      <c r="HSE5" s="29"/>
      <c r="HSF5" s="29"/>
      <c r="HSG5" s="29"/>
      <c r="HSH5" s="29"/>
      <c r="HSI5" s="29"/>
      <c r="HSJ5" s="29"/>
      <c r="HSK5" s="29"/>
      <c r="HSL5" s="29"/>
      <c r="HSM5" s="29"/>
      <c r="HSN5" s="29"/>
      <c r="HSO5" s="29"/>
      <c r="HSP5" s="29"/>
      <c r="HSQ5" s="29"/>
      <c r="HSR5" s="29"/>
      <c r="HSS5" s="29"/>
      <c r="HST5" s="29"/>
      <c r="HSU5" s="29"/>
      <c r="HSV5" s="29"/>
      <c r="HSW5" s="29"/>
      <c r="HSX5" s="29"/>
      <c r="HSY5" s="29"/>
      <c r="HSZ5" s="29"/>
      <c r="HTA5" s="29"/>
      <c r="HTB5" s="29"/>
      <c r="HTC5" s="29"/>
      <c r="HTD5" s="29"/>
      <c r="HTE5" s="29"/>
      <c r="HTF5" s="29"/>
      <c r="HTG5" s="29"/>
      <c r="HTH5" s="29"/>
      <c r="HTI5" s="29"/>
      <c r="HTJ5" s="29"/>
      <c r="HTK5" s="29"/>
      <c r="HTL5" s="29"/>
      <c r="HTM5" s="29"/>
      <c r="HTN5" s="29"/>
      <c r="HTO5" s="29"/>
      <c r="HTP5" s="29"/>
      <c r="HTQ5" s="29"/>
      <c r="HTR5" s="29"/>
      <c r="HTS5" s="29"/>
      <c r="HTT5" s="29"/>
      <c r="HTU5" s="29"/>
      <c r="HTV5" s="29"/>
      <c r="HTW5" s="29"/>
      <c r="HTX5" s="29"/>
      <c r="HTY5" s="29"/>
      <c r="HTZ5" s="29"/>
      <c r="HUA5" s="29"/>
      <c r="HUB5" s="29"/>
      <c r="HUC5" s="29"/>
      <c r="HUD5" s="29"/>
      <c r="HUE5" s="29"/>
      <c r="HUF5" s="29"/>
      <c r="HUG5" s="29"/>
      <c r="HUH5" s="29"/>
      <c r="HUI5" s="29"/>
      <c r="HUJ5" s="29"/>
      <c r="HUK5" s="29"/>
      <c r="HUL5" s="29"/>
      <c r="HUM5" s="29"/>
      <c r="HUN5" s="29"/>
      <c r="HUO5" s="29"/>
      <c r="HUP5" s="29"/>
      <c r="HUQ5" s="29"/>
      <c r="HUR5" s="29"/>
      <c r="HUS5" s="29"/>
      <c r="HUT5" s="29"/>
      <c r="HUU5" s="29"/>
      <c r="HUV5" s="29"/>
      <c r="HUW5" s="29"/>
      <c r="HUX5" s="29"/>
      <c r="HUY5" s="29"/>
      <c r="HUZ5" s="29"/>
      <c r="HVA5" s="29"/>
      <c r="HVB5" s="29"/>
      <c r="HVC5" s="29"/>
      <c r="HVD5" s="29"/>
      <c r="HVE5" s="29"/>
      <c r="HVF5" s="29"/>
      <c r="HVG5" s="29"/>
      <c r="HVH5" s="29"/>
      <c r="HVI5" s="29"/>
      <c r="HVJ5" s="29"/>
      <c r="HVK5" s="29"/>
      <c r="HVL5" s="29"/>
      <c r="HVM5" s="29"/>
      <c r="HVN5" s="29"/>
      <c r="HVO5" s="29"/>
      <c r="HVP5" s="29"/>
      <c r="HVQ5" s="29"/>
      <c r="HVR5" s="29"/>
      <c r="HVS5" s="29"/>
      <c r="HVT5" s="29"/>
      <c r="HVU5" s="29"/>
      <c r="HVV5" s="29"/>
      <c r="HVW5" s="29"/>
      <c r="HVX5" s="29"/>
      <c r="HVY5" s="29"/>
      <c r="HVZ5" s="29"/>
      <c r="HWA5" s="29"/>
      <c r="HWB5" s="29"/>
      <c r="HWC5" s="29"/>
      <c r="HWD5" s="29"/>
      <c r="HWE5" s="29"/>
      <c r="HWF5" s="29"/>
      <c r="HWG5" s="29"/>
      <c r="HWH5" s="29"/>
      <c r="HWI5" s="29"/>
      <c r="HWJ5" s="29"/>
      <c r="HWK5" s="29"/>
      <c r="HWL5" s="29"/>
      <c r="HWM5" s="29"/>
      <c r="HWN5" s="29"/>
      <c r="HWO5" s="29"/>
      <c r="HWP5" s="29"/>
      <c r="HWQ5" s="29"/>
      <c r="HWR5" s="29"/>
      <c r="HWS5" s="29"/>
      <c r="HWT5" s="29"/>
      <c r="HWU5" s="29"/>
      <c r="HWV5" s="29"/>
      <c r="HWW5" s="29"/>
      <c r="HWX5" s="29"/>
      <c r="HWY5" s="29"/>
      <c r="HWZ5" s="29"/>
      <c r="HXA5" s="29"/>
      <c r="HXB5" s="29"/>
      <c r="HXC5" s="29"/>
      <c r="HXD5" s="29"/>
      <c r="HXE5" s="29"/>
      <c r="HXF5" s="29"/>
      <c r="HXG5" s="29"/>
      <c r="HXH5" s="29"/>
      <c r="HXI5" s="29"/>
      <c r="HXJ5" s="29"/>
      <c r="HXK5" s="29"/>
      <c r="HXL5" s="29"/>
      <c r="HXM5" s="29"/>
      <c r="HXN5" s="29"/>
      <c r="HXO5" s="29"/>
      <c r="HXP5" s="29"/>
      <c r="HXQ5" s="29"/>
      <c r="HXR5" s="29"/>
      <c r="HXS5" s="29"/>
      <c r="HXT5" s="29"/>
      <c r="HXU5" s="29"/>
      <c r="HXV5" s="29"/>
      <c r="HXW5" s="29"/>
      <c r="HXX5" s="29"/>
      <c r="HXY5" s="29"/>
      <c r="HXZ5" s="29"/>
      <c r="HYA5" s="29"/>
      <c r="HYB5" s="29"/>
      <c r="HYC5" s="29"/>
      <c r="HYD5" s="29"/>
      <c r="HYE5" s="29"/>
      <c r="HYF5" s="29"/>
      <c r="HYG5" s="29"/>
      <c r="HYH5" s="29"/>
      <c r="HYI5" s="29"/>
      <c r="HYJ5" s="29"/>
      <c r="HYK5" s="29"/>
      <c r="HYL5" s="29"/>
      <c r="HYM5" s="29"/>
      <c r="HYN5" s="29"/>
      <c r="HYO5" s="29"/>
      <c r="HYP5" s="29"/>
      <c r="HYQ5" s="29"/>
      <c r="HYR5" s="29"/>
      <c r="HYS5" s="29"/>
      <c r="HYT5" s="29"/>
      <c r="HYU5" s="29"/>
      <c r="HYV5" s="29"/>
      <c r="HYW5" s="29"/>
      <c r="HYX5" s="29"/>
      <c r="HYY5" s="29"/>
      <c r="HYZ5" s="29"/>
      <c r="HZA5" s="29"/>
      <c r="HZB5" s="29"/>
      <c r="HZC5" s="29"/>
      <c r="HZD5" s="29"/>
      <c r="HZE5" s="29"/>
      <c r="HZF5" s="29"/>
      <c r="HZG5" s="29"/>
      <c r="HZH5" s="29"/>
      <c r="HZI5" s="29"/>
      <c r="HZJ5" s="29"/>
      <c r="HZK5" s="29"/>
      <c r="HZL5" s="29"/>
      <c r="HZM5" s="29"/>
      <c r="HZN5" s="29"/>
      <c r="HZO5" s="29"/>
      <c r="HZP5" s="29"/>
      <c r="HZQ5" s="29"/>
      <c r="HZR5" s="29"/>
      <c r="HZS5" s="29"/>
      <c r="HZT5" s="29"/>
      <c r="HZU5" s="29"/>
      <c r="HZV5" s="29"/>
      <c r="HZW5" s="29"/>
      <c r="HZX5" s="29"/>
      <c r="HZY5" s="29"/>
      <c r="HZZ5" s="29"/>
      <c r="IAA5" s="29"/>
      <c r="IAB5" s="29"/>
      <c r="IAC5" s="29"/>
      <c r="IAD5" s="29"/>
      <c r="IAE5" s="29"/>
      <c r="IAF5" s="29"/>
      <c r="IAG5" s="29"/>
      <c r="IAH5" s="29"/>
      <c r="IAI5" s="29"/>
      <c r="IAJ5" s="29"/>
      <c r="IAK5" s="29"/>
      <c r="IAL5" s="29"/>
      <c r="IAM5" s="29"/>
      <c r="IAN5" s="29"/>
      <c r="IAO5" s="29"/>
      <c r="IAP5" s="29"/>
      <c r="IAQ5" s="29"/>
      <c r="IAR5" s="29"/>
      <c r="IAS5" s="29"/>
      <c r="IAT5" s="29"/>
      <c r="IAU5" s="29"/>
      <c r="IAV5" s="29"/>
      <c r="IAW5" s="29"/>
      <c r="IAX5" s="29"/>
      <c r="IAY5" s="29"/>
      <c r="IAZ5" s="29"/>
      <c r="IBA5" s="29"/>
      <c r="IBB5" s="29"/>
      <c r="IBC5" s="29"/>
      <c r="IBD5" s="29"/>
      <c r="IBE5" s="29"/>
      <c r="IBF5" s="29"/>
      <c r="IBG5" s="29"/>
      <c r="IBH5" s="29"/>
      <c r="IBI5" s="29"/>
      <c r="IBJ5" s="29"/>
      <c r="IBK5" s="29"/>
      <c r="IBL5" s="29"/>
      <c r="IBM5" s="29"/>
      <c r="IBN5" s="29"/>
      <c r="IBO5" s="29"/>
      <c r="IBP5" s="29"/>
      <c r="IBQ5" s="29"/>
      <c r="IBR5" s="29"/>
      <c r="IBS5" s="29"/>
      <c r="IBT5" s="29"/>
      <c r="IBU5" s="29"/>
      <c r="IBV5" s="29"/>
      <c r="IBW5" s="29"/>
      <c r="IBX5" s="29"/>
      <c r="IBY5" s="29"/>
      <c r="IBZ5" s="29"/>
      <c r="ICA5" s="29"/>
      <c r="ICB5" s="29"/>
      <c r="ICC5" s="29"/>
      <c r="ICD5" s="29"/>
      <c r="ICE5" s="29"/>
      <c r="ICF5" s="29"/>
      <c r="ICG5" s="29"/>
      <c r="ICH5" s="29"/>
      <c r="ICI5" s="29"/>
      <c r="ICJ5" s="29"/>
      <c r="ICK5" s="29"/>
      <c r="ICL5" s="29"/>
      <c r="ICM5" s="29"/>
      <c r="ICN5" s="29"/>
      <c r="ICO5" s="29"/>
      <c r="ICP5" s="29"/>
      <c r="ICQ5" s="29"/>
      <c r="ICR5" s="29"/>
      <c r="ICS5" s="29"/>
      <c r="ICT5" s="29"/>
      <c r="ICU5" s="29"/>
      <c r="ICV5" s="29"/>
      <c r="ICW5" s="29"/>
      <c r="ICX5" s="29"/>
      <c r="ICY5" s="29"/>
      <c r="ICZ5" s="29"/>
      <c r="IDA5" s="29"/>
      <c r="IDB5" s="29"/>
      <c r="IDC5" s="29"/>
      <c r="IDD5" s="29"/>
      <c r="IDE5" s="29"/>
      <c r="IDF5" s="29"/>
      <c r="IDG5" s="29"/>
      <c r="IDH5" s="29"/>
      <c r="IDI5" s="29"/>
      <c r="IDJ5" s="29"/>
      <c r="IDK5" s="29"/>
      <c r="IDL5" s="29"/>
      <c r="IDM5" s="29"/>
      <c r="IDN5" s="29"/>
      <c r="IDO5" s="29"/>
      <c r="IDP5" s="29"/>
      <c r="IDQ5" s="29"/>
      <c r="IDR5" s="29"/>
      <c r="IDS5" s="29"/>
      <c r="IDT5" s="29"/>
      <c r="IDU5" s="29"/>
      <c r="IDV5" s="29"/>
      <c r="IDW5" s="29"/>
      <c r="IDX5" s="29"/>
      <c r="IDY5" s="29"/>
      <c r="IDZ5" s="29"/>
      <c r="IEA5" s="29"/>
      <c r="IEB5" s="29"/>
      <c r="IEC5" s="29"/>
      <c r="IED5" s="29"/>
      <c r="IEE5" s="29"/>
      <c r="IEF5" s="29"/>
      <c r="IEG5" s="29"/>
      <c r="IEH5" s="29"/>
      <c r="IEI5" s="29"/>
      <c r="IEJ5" s="29"/>
      <c r="IEK5" s="29"/>
      <c r="IEL5" s="29"/>
      <c r="IEM5" s="29"/>
      <c r="IEN5" s="29"/>
      <c r="IEO5" s="29"/>
      <c r="IEP5" s="29"/>
      <c r="IEQ5" s="29"/>
      <c r="IER5" s="29"/>
      <c r="IES5" s="29"/>
      <c r="IET5" s="29"/>
      <c r="IEU5" s="29"/>
      <c r="IEV5" s="29"/>
      <c r="IEW5" s="29"/>
      <c r="IEX5" s="29"/>
      <c r="IEY5" s="29"/>
      <c r="IEZ5" s="29"/>
      <c r="IFA5" s="29"/>
      <c r="IFB5" s="29"/>
      <c r="IFC5" s="29"/>
      <c r="IFD5" s="29"/>
      <c r="IFE5" s="29"/>
      <c r="IFF5" s="29"/>
      <c r="IFG5" s="29"/>
      <c r="IFH5" s="29"/>
      <c r="IFI5" s="29"/>
      <c r="IFJ5" s="29"/>
      <c r="IFK5" s="29"/>
      <c r="IFL5" s="29"/>
      <c r="IFM5" s="29"/>
      <c r="IFN5" s="29"/>
      <c r="IFO5" s="29"/>
      <c r="IFP5" s="29"/>
      <c r="IFQ5" s="29"/>
      <c r="IFR5" s="29"/>
      <c r="IFS5" s="29"/>
      <c r="IFT5" s="29"/>
      <c r="IFU5" s="29"/>
      <c r="IFV5" s="29"/>
      <c r="IFW5" s="29"/>
      <c r="IFX5" s="29"/>
      <c r="IFY5" s="29"/>
      <c r="IFZ5" s="29"/>
      <c r="IGA5" s="29"/>
      <c r="IGB5" s="29"/>
      <c r="IGC5" s="29"/>
      <c r="IGD5" s="29"/>
      <c r="IGE5" s="29"/>
      <c r="IGF5" s="29"/>
      <c r="IGG5" s="29"/>
      <c r="IGH5" s="29"/>
      <c r="IGI5" s="29"/>
      <c r="IGJ5" s="29"/>
      <c r="IGK5" s="29"/>
      <c r="IGL5" s="29"/>
      <c r="IGM5" s="29"/>
      <c r="IGN5" s="29"/>
      <c r="IGO5" s="29"/>
      <c r="IGP5" s="29"/>
      <c r="IGQ5" s="29"/>
      <c r="IGR5" s="29"/>
      <c r="IGS5" s="29"/>
      <c r="IGT5" s="29"/>
      <c r="IGU5" s="29"/>
      <c r="IGV5" s="29"/>
      <c r="IGW5" s="29"/>
      <c r="IGX5" s="29"/>
      <c r="IGY5" s="29"/>
      <c r="IGZ5" s="29"/>
      <c r="IHA5" s="29"/>
      <c r="IHB5" s="29"/>
      <c r="IHC5" s="29"/>
      <c r="IHD5" s="29"/>
      <c r="IHE5" s="29"/>
      <c r="IHF5" s="29"/>
      <c r="IHG5" s="29"/>
      <c r="IHH5" s="29"/>
      <c r="IHI5" s="29"/>
      <c r="IHJ5" s="29"/>
      <c r="IHK5" s="29"/>
      <c r="IHL5" s="29"/>
      <c r="IHM5" s="29"/>
      <c r="IHN5" s="29"/>
      <c r="IHO5" s="29"/>
      <c r="IHP5" s="29"/>
      <c r="IHQ5" s="29"/>
      <c r="IHR5" s="29"/>
      <c r="IHS5" s="29"/>
      <c r="IHT5" s="29"/>
      <c r="IHU5" s="29"/>
      <c r="IHV5" s="29"/>
      <c r="IHW5" s="29"/>
      <c r="IHX5" s="29"/>
      <c r="IHY5" s="29"/>
      <c r="IHZ5" s="29"/>
      <c r="IIA5" s="29"/>
      <c r="IIB5" s="29"/>
      <c r="IIC5" s="29"/>
      <c r="IID5" s="29"/>
      <c r="IIE5" s="29"/>
      <c r="IIF5" s="29"/>
      <c r="IIG5" s="29"/>
      <c r="IIH5" s="29"/>
      <c r="III5" s="29"/>
      <c r="IIJ5" s="29"/>
      <c r="IIK5" s="29"/>
      <c r="IIL5" s="29"/>
      <c r="IIM5" s="29"/>
      <c r="IIN5" s="29"/>
      <c r="IIO5" s="29"/>
      <c r="IIP5" s="29"/>
      <c r="IIQ5" s="29"/>
      <c r="IIR5" s="29"/>
      <c r="IIS5" s="29"/>
      <c r="IIT5" s="29"/>
      <c r="IIU5" s="29"/>
      <c r="IIV5" s="29"/>
      <c r="IIW5" s="29"/>
      <c r="IIX5" s="29"/>
      <c r="IIY5" s="29"/>
      <c r="IIZ5" s="29"/>
      <c r="IJA5" s="29"/>
      <c r="IJB5" s="29"/>
      <c r="IJC5" s="29"/>
      <c r="IJD5" s="29"/>
      <c r="IJE5" s="29"/>
      <c r="IJF5" s="29"/>
      <c r="IJG5" s="29"/>
      <c r="IJH5" s="29"/>
      <c r="IJI5" s="29"/>
      <c r="IJJ5" s="29"/>
      <c r="IJK5" s="29"/>
      <c r="IJL5" s="29"/>
      <c r="IJM5" s="29"/>
      <c r="IJN5" s="29"/>
      <c r="IJO5" s="29"/>
      <c r="IJP5" s="29"/>
      <c r="IJQ5" s="29"/>
      <c r="IJR5" s="29"/>
      <c r="IJS5" s="29"/>
      <c r="IJT5" s="29"/>
      <c r="IJU5" s="29"/>
      <c r="IJV5" s="29"/>
      <c r="IJW5" s="29"/>
      <c r="IJX5" s="29"/>
      <c r="IJY5" s="29"/>
      <c r="IJZ5" s="29"/>
      <c r="IKA5" s="29"/>
      <c r="IKB5" s="29"/>
      <c r="IKC5" s="29"/>
      <c r="IKD5" s="29"/>
      <c r="IKE5" s="29"/>
      <c r="IKF5" s="29"/>
      <c r="IKG5" s="29"/>
      <c r="IKH5" s="29"/>
      <c r="IKI5" s="29"/>
      <c r="IKJ5" s="29"/>
      <c r="IKK5" s="29"/>
      <c r="IKL5" s="29"/>
      <c r="IKM5" s="29"/>
      <c r="IKN5" s="29"/>
      <c r="IKO5" s="29"/>
      <c r="IKP5" s="29"/>
      <c r="IKQ5" s="29"/>
      <c r="IKR5" s="29"/>
      <c r="IKS5" s="29"/>
      <c r="IKT5" s="29"/>
      <c r="IKU5" s="29"/>
      <c r="IKV5" s="29"/>
      <c r="IKW5" s="29"/>
      <c r="IKX5" s="29"/>
      <c r="IKY5" s="29"/>
      <c r="IKZ5" s="29"/>
      <c r="ILA5" s="29"/>
      <c r="ILB5" s="29"/>
      <c r="ILC5" s="29"/>
      <c r="ILD5" s="29"/>
      <c r="ILE5" s="29"/>
      <c r="ILF5" s="29"/>
      <c r="ILG5" s="29"/>
      <c r="ILH5" s="29"/>
      <c r="ILI5" s="29"/>
      <c r="ILJ5" s="29"/>
      <c r="ILK5" s="29"/>
      <c r="ILL5" s="29"/>
      <c r="ILM5" s="29"/>
      <c r="ILN5" s="29"/>
      <c r="ILO5" s="29"/>
      <c r="ILP5" s="29"/>
      <c r="ILQ5" s="29"/>
      <c r="ILR5" s="29"/>
      <c r="ILS5" s="29"/>
      <c r="ILT5" s="29"/>
      <c r="ILU5" s="29"/>
      <c r="ILV5" s="29"/>
      <c r="ILW5" s="29"/>
      <c r="ILX5" s="29"/>
      <c r="ILY5" s="29"/>
      <c r="ILZ5" s="29"/>
      <c r="IMA5" s="29"/>
      <c r="IMB5" s="29"/>
      <c r="IMC5" s="29"/>
      <c r="IMD5" s="29"/>
      <c r="IME5" s="29"/>
      <c r="IMF5" s="29"/>
      <c r="IMG5" s="29"/>
      <c r="IMH5" s="29"/>
      <c r="IMI5" s="29"/>
      <c r="IMJ5" s="29"/>
      <c r="IMK5" s="29"/>
      <c r="IML5" s="29"/>
      <c r="IMM5" s="29"/>
      <c r="IMN5" s="29"/>
      <c r="IMO5" s="29"/>
      <c r="IMP5" s="29"/>
      <c r="IMQ5" s="29"/>
      <c r="IMR5" s="29"/>
      <c r="IMS5" s="29"/>
      <c r="IMT5" s="29"/>
      <c r="IMU5" s="29"/>
      <c r="IMV5" s="29"/>
      <c r="IMW5" s="29"/>
      <c r="IMX5" s="29"/>
      <c r="IMY5" s="29"/>
      <c r="IMZ5" s="29"/>
      <c r="INA5" s="29"/>
      <c r="INB5" s="29"/>
      <c r="INC5" s="29"/>
      <c r="IND5" s="29"/>
      <c r="INE5" s="29"/>
      <c r="INF5" s="29"/>
      <c r="ING5" s="29"/>
      <c r="INH5" s="29"/>
      <c r="INI5" s="29"/>
      <c r="INJ5" s="29"/>
      <c r="INK5" s="29"/>
      <c r="INL5" s="29"/>
      <c r="INM5" s="29"/>
      <c r="INN5" s="29"/>
      <c r="INO5" s="29"/>
      <c r="INP5" s="29"/>
      <c r="INQ5" s="29"/>
      <c r="INR5" s="29"/>
      <c r="INS5" s="29"/>
      <c r="INT5" s="29"/>
      <c r="INU5" s="29"/>
      <c r="INV5" s="29"/>
      <c r="INW5" s="29"/>
      <c r="INX5" s="29"/>
      <c r="INY5" s="29"/>
      <c r="INZ5" s="29"/>
      <c r="IOA5" s="29"/>
      <c r="IOB5" s="29"/>
      <c r="IOC5" s="29"/>
      <c r="IOD5" s="29"/>
      <c r="IOE5" s="29"/>
      <c r="IOF5" s="29"/>
      <c r="IOG5" s="29"/>
      <c r="IOH5" s="29"/>
      <c r="IOI5" s="29"/>
      <c r="IOJ5" s="29"/>
      <c r="IOK5" s="29"/>
      <c r="IOL5" s="29"/>
      <c r="IOM5" s="29"/>
      <c r="ION5" s="29"/>
      <c r="IOO5" s="29"/>
      <c r="IOP5" s="29"/>
      <c r="IOQ5" s="29"/>
      <c r="IOR5" s="29"/>
      <c r="IOS5" s="29"/>
      <c r="IOT5" s="29"/>
      <c r="IOU5" s="29"/>
      <c r="IOV5" s="29"/>
      <c r="IOW5" s="29"/>
      <c r="IOX5" s="29"/>
      <c r="IOY5" s="29"/>
      <c r="IOZ5" s="29"/>
      <c r="IPA5" s="29"/>
      <c r="IPB5" s="29"/>
      <c r="IPC5" s="29"/>
      <c r="IPD5" s="29"/>
      <c r="IPE5" s="29"/>
      <c r="IPF5" s="29"/>
      <c r="IPG5" s="29"/>
      <c r="IPH5" s="29"/>
      <c r="IPI5" s="29"/>
      <c r="IPJ5" s="29"/>
      <c r="IPK5" s="29"/>
      <c r="IPL5" s="29"/>
      <c r="IPM5" s="29"/>
      <c r="IPN5" s="29"/>
      <c r="IPO5" s="29"/>
      <c r="IPP5" s="29"/>
      <c r="IPQ5" s="29"/>
      <c r="IPR5" s="29"/>
      <c r="IPS5" s="29"/>
      <c r="IPT5" s="29"/>
      <c r="IPU5" s="29"/>
      <c r="IPV5" s="29"/>
      <c r="IPW5" s="29"/>
      <c r="IPX5" s="29"/>
      <c r="IPY5" s="29"/>
      <c r="IPZ5" s="29"/>
      <c r="IQA5" s="29"/>
      <c r="IQB5" s="29"/>
      <c r="IQC5" s="29"/>
      <c r="IQD5" s="29"/>
      <c r="IQE5" s="29"/>
      <c r="IQF5" s="29"/>
      <c r="IQG5" s="29"/>
      <c r="IQH5" s="29"/>
      <c r="IQI5" s="29"/>
      <c r="IQJ5" s="29"/>
      <c r="IQK5" s="29"/>
      <c r="IQL5" s="29"/>
      <c r="IQM5" s="29"/>
      <c r="IQN5" s="29"/>
      <c r="IQO5" s="29"/>
      <c r="IQP5" s="29"/>
      <c r="IQQ5" s="29"/>
      <c r="IQR5" s="29"/>
      <c r="IQS5" s="29"/>
      <c r="IQT5" s="29"/>
      <c r="IQU5" s="29"/>
      <c r="IQV5" s="29"/>
      <c r="IQW5" s="29"/>
      <c r="IQX5" s="29"/>
      <c r="IQY5" s="29"/>
      <c r="IQZ5" s="29"/>
      <c r="IRA5" s="29"/>
      <c r="IRB5" s="29"/>
      <c r="IRC5" s="29"/>
      <c r="IRD5" s="29"/>
      <c r="IRE5" s="29"/>
      <c r="IRF5" s="29"/>
      <c r="IRG5" s="29"/>
      <c r="IRH5" s="29"/>
      <c r="IRI5" s="29"/>
      <c r="IRJ5" s="29"/>
      <c r="IRK5" s="29"/>
      <c r="IRL5" s="29"/>
      <c r="IRM5" s="29"/>
      <c r="IRN5" s="29"/>
      <c r="IRO5" s="29"/>
      <c r="IRP5" s="29"/>
      <c r="IRQ5" s="29"/>
      <c r="IRR5" s="29"/>
      <c r="IRS5" s="29"/>
      <c r="IRT5" s="29"/>
      <c r="IRU5" s="29"/>
      <c r="IRV5" s="29"/>
      <c r="IRW5" s="29"/>
      <c r="IRX5" s="29"/>
      <c r="IRY5" s="29"/>
      <c r="IRZ5" s="29"/>
      <c r="ISA5" s="29"/>
      <c r="ISB5" s="29"/>
      <c r="ISC5" s="29"/>
      <c r="ISD5" s="29"/>
      <c r="ISE5" s="29"/>
      <c r="ISF5" s="29"/>
      <c r="ISG5" s="29"/>
      <c r="ISH5" s="29"/>
      <c r="ISI5" s="29"/>
      <c r="ISJ5" s="29"/>
      <c r="ISK5" s="29"/>
      <c r="ISL5" s="29"/>
      <c r="ISM5" s="29"/>
      <c r="ISN5" s="29"/>
      <c r="ISO5" s="29"/>
      <c r="ISP5" s="29"/>
      <c r="ISQ5" s="29"/>
      <c r="ISR5" s="29"/>
      <c r="ISS5" s="29"/>
      <c r="IST5" s="29"/>
      <c r="ISU5" s="29"/>
      <c r="ISV5" s="29"/>
      <c r="ISW5" s="29"/>
      <c r="ISX5" s="29"/>
      <c r="ISY5" s="29"/>
      <c r="ISZ5" s="29"/>
      <c r="ITA5" s="29"/>
      <c r="ITB5" s="29"/>
      <c r="ITC5" s="29"/>
      <c r="ITD5" s="29"/>
      <c r="ITE5" s="29"/>
      <c r="ITF5" s="29"/>
      <c r="ITG5" s="29"/>
      <c r="ITH5" s="29"/>
      <c r="ITI5" s="29"/>
      <c r="ITJ5" s="29"/>
      <c r="ITK5" s="29"/>
      <c r="ITL5" s="29"/>
      <c r="ITM5" s="29"/>
      <c r="ITN5" s="29"/>
      <c r="ITO5" s="29"/>
      <c r="ITP5" s="29"/>
      <c r="ITQ5" s="29"/>
      <c r="ITR5" s="29"/>
      <c r="ITS5" s="29"/>
      <c r="ITT5" s="29"/>
      <c r="ITU5" s="29"/>
      <c r="ITV5" s="29"/>
      <c r="ITW5" s="29"/>
      <c r="ITX5" s="29"/>
      <c r="ITY5" s="29"/>
      <c r="ITZ5" s="29"/>
      <c r="IUA5" s="29"/>
      <c r="IUB5" s="29"/>
      <c r="IUC5" s="29"/>
      <c r="IUD5" s="29"/>
      <c r="IUE5" s="29"/>
      <c r="IUF5" s="29"/>
      <c r="IUG5" s="29"/>
      <c r="IUH5" s="29"/>
      <c r="IUI5" s="29"/>
      <c r="IUJ5" s="29"/>
      <c r="IUK5" s="29"/>
      <c r="IUL5" s="29"/>
      <c r="IUM5" s="29"/>
      <c r="IUN5" s="29"/>
      <c r="IUO5" s="29"/>
      <c r="IUP5" s="29"/>
      <c r="IUQ5" s="29"/>
      <c r="IUR5" s="29"/>
      <c r="IUS5" s="29"/>
      <c r="IUT5" s="29"/>
      <c r="IUU5" s="29"/>
      <c r="IUV5" s="29"/>
      <c r="IUW5" s="29"/>
      <c r="IUX5" s="29"/>
      <c r="IUY5" s="29"/>
      <c r="IUZ5" s="29"/>
      <c r="IVA5" s="29"/>
      <c r="IVB5" s="29"/>
      <c r="IVC5" s="29"/>
      <c r="IVD5" s="29"/>
      <c r="IVE5" s="29"/>
      <c r="IVF5" s="29"/>
      <c r="IVG5" s="29"/>
      <c r="IVH5" s="29"/>
      <c r="IVI5" s="29"/>
      <c r="IVJ5" s="29"/>
      <c r="IVK5" s="29"/>
      <c r="IVL5" s="29"/>
      <c r="IVM5" s="29"/>
      <c r="IVN5" s="29"/>
      <c r="IVO5" s="29"/>
      <c r="IVP5" s="29"/>
      <c r="IVQ5" s="29"/>
      <c r="IVR5" s="29"/>
      <c r="IVS5" s="29"/>
      <c r="IVT5" s="29"/>
      <c r="IVU5" s="29"/>
      <c r="IVV5" s="29"/>
      <c r="IVW5" s="29"/>
      <c r="IVX5" s="29"/>
      <c r="IVY5" s="29"/>
      <c r="IVZ5" s="29"/>
      <c r="IWA5" s="29"/>
      <c r="IWB5" s="29"/>
      <c r="IWC5" s="29"/>
      <c r="IWD5" s="29"/>
      <c r="IWE5" s="29"/>
      <c r="IWF5" s="29"/>
      <c r="IWG5" s="29"/>
      <c r="IWH5" s="29"/>
      <c r="IWI5" s="29"/>
      <c r="IWJ5" s="29"/>
      <c r="IWK5" s="29"/>
      <c r="IWL5" s="29"/>
      <c r="IWM5" s="29"/>
      <c r="IWN5" s="29"/>
      <c r="IWO5" s="29"/>
      <c r="IWP5" s="29"/>
      <c r="IWQ5" s="29"/>
      <c r="IWR5" s="29"/>
      <c r="IWS5" s="29"/>
      <c r="IWT5" s="29"/>
      <c r="IWU5" s="29"/>
      <c r="IWV5" s="29"/>
      <c r="IWW5" s="29"/>
      <c r="IWX5" s="29"/>
      <c r="IWY5" s="29"/>
      <c r="IWZ5" s="29"/>
      <c r="IXA5" s="29"/>
      <c r="IXB5" s="29"/>
      <c r="IXC5" s="29"/>
      <c r="IXD5" s="29"/>
      <c r="IXE5" s="29"/>
      <c r="IXF5" s="29"/>
      <c r="IXG5" s="29"/>
      <c r="IXH5" s="29"/>
      <c r="IXI5" s="29"/>
      <c r="IXJ5" s="29"/>
      <c r="IXK5" s="29"/>
      <c r="IXL5" s="29"/>
      <c r="IXM5" s="29"/>
      <c r="IXN5" s="29"/>
      <c r="IXO5" s="29"/>
      <c r="IXP5" s="29"/>
      <c r="IXQ5" s="29"/>
      <c r="IXR5" s="29"/>
      <c r="IXS5" s="29"/>
      <c r="IXT5" s="29"/>
      <c r="IXU5" s="29"/>
      <c r="IXV5" s="29"/>
      <c r="IXW5" s="29"/>
      <c r="IXX5" s="29"/>
      <c r="IXY5" s="29"/>
      <c r="IXZ5" s="29"/>
      <c r="IYA5" s="29"/>
      <c r="IYB5" s="29"/>
      <c r="IYC5" s="29"/>
      <c r="IYD5" s="29"/>
      <c r="IYE5" s="29"/>
      <c r="IYF5" s="29"/>
      <c r="IYG5" s="29"/>
      <c r="IYH5" s="29"/>
      <c r="IYI5" s="29"/>
      <c r="IYJ5" s="29"/>
      <c r="IYK5" s="29"/>
      <c r="IYL5" s="29"/>
      <c r="IYM5" s="29"/>
      <c r="IYN5" s="29"/>
      <c r="IYO5" s="29"/>
      <c r="IYP5" s="29"/>
      <c r="IYQ5" s="29"/>
      <c r="IYR5" s="29"/>
      <c r="IYS5" s="29"/>
      <c r="IYT5" s="29"/>
      <c r="IYU5" s="29"/>
      <c r="IYV5" s="29"/>
      <c r="IYW5" s="29"/>
      <c r="IYX5" s="29"/>
      <c r="IYY5" s="29"/>
      <c r="IYZ5" s="29"/>
      <c r="IZA5" s="29"/>
      <c r="IZB5" s="29"/>
      <c r="IZC5" s="29"/>
      <c r="IZD5" s="29"/>
      <c r="IZE5" s="29"/>
      <c r="IZF5" s="29"/>
      <c r="IZG5" s="29"/>
      <c r="IZH5" s="29"/>
      <c r="IZI5" s="29"/>
      <c r="IZJ5" s="29"/>
      <c r="IZK5" s="29"/>
      <c r="IZL5" s="29"/>
      <c r="IZM5" s="29"/>
      <c r="IZN5" s="29"/>
      <c r="IZO5" s="29"/>
      <c r="IZP5" s="29"/>
      <c r="IZQ5" s="29"/>
      <c r="IZR5" s="29"/>
      <c r="IZS5" s="29"/>
      <c r="IZT5" s="29"/>
      <c r="IZU5" s="29"/>
      <c r="IZV5" s="29"/>
      <c r="IZW5" s="29"/>
      <c r="IZX5" s="29"/>
      <c r="IZY5" s="29"/>
      <c r="IZZ5" s="29"/>
      <c r="JAA5" s="29"/>
      <c r="JAB5" s="29"/>
      <c r="JAC5" s="29"/>
      <c r="JAD5" s="29"/>
      <c r="JAE5" s="29"/>
      <c r="JAF5" s="29"/>
      <c r="JAG5" s="29"/>
      <c r="JAH5" s="29"/>
      <c r="JAI5" s="29"/>
      <c r="JAJ5" s="29"/>
      <c r="JAK5" s="29"/>
      <c r="JAL5" s="29"/>
      <c r="JAM5" s="29"/>
      <c r="JAN5" s="29"/>
      <c r="JAO5" s="29"/>
      <c r="JAP5" s="29"/>
      <c r="JAQ5" s="29"/>
      <c r="JAR5" s="29"/>
      <c r="JAS5" s="29"/>
      <c r="JAT5" s="29"/>
      <c r="JAU5" s="29"/>
      <c r="JAV5" s="29"/>
      <c r="JAW5" s="29"/>
      <c r="JAX5" s="29"/>
      <c r="JAY5" s="29"/>
      <c r="JAZ5" s="29"/>
      <c r="JBA5" s="29"/>
      <c r="JBB5" s="29"/>
      <c r="JBC5" s="29"/>
      <c r="JBD5" s="29"/>
      <c r="JBE5" s="29"/>
      <c r="JBF5" s="29"/>
      <c r="JBG5" s="29"/>
      <c r="JBH5" s="29"/>
      <c r="JBI5" s="29"/>
      <c r="JBJ5" s="29"/>
      <c r="JBK5" s="29"/>
      <c r="JBL5" s="29"/>
      <c r="JBM5" s="29"/>
      <c r="JBN5" s="29"/>
      <c r="JBO5" s="29"/>
      <c r="JBP5" s="29"/>
      <c r="JBQ5" s="29"/>
      <c r="JBR5" s="29"/>
      <c r="JBS5" s="29"/>
      <c r="JBT5" s="29"/>
      <c r="JBU5" s="29"/>
      <c r="JBV5" s="29"/>
      <c r="JBW5" s="29"/>
      <c r="JBX5" s="29"/>
      <c r="JBY5" s="29"/>
      <c r="JBZ5" s="29"/>
      <c r="JCA5" s="29"/>
      <c r="JCB5" s="29"/>
      <c r="JCC5" s="29"/>
      <c r="JCD5" s="29"/>
      <c r="JCE5" s="29"/>
      <c r="JCF5" s="29"/>
      <c r="JCG5" s="29"/>
      <c r="JCH5" s="29"/>
      <c r="JCI5" s="29"/>
      <c r="JCJ5" s="29"/>
      <c r="JCK5" s="29"/>
      <c r="JCL5" s="29"/>
      <c r="JCM5" s="29"/>
      <c r="JCN5" s="29"/>
      <c r="JCO5" s="29"/>
      <c r="JCP5" s="29"/>
      <c r="JCQ5" s="29"/>
      <c r="JCR5" s="29"/>
      <c r="JCS5" s="29"/>
      <c r="JCT5" s="29"/>
      <c r="JCU5" s="29"/>
      <c r="JCV5" s="29"/>
      <c r="JCW5" s="29"/>
      <c r="JCX5" s="29"/>
      <c r="JCY5" s="29"/>
      <c r="JCZ5" s="29"/>
      <c r="JDA5" s="29"/>
      <c r="JDB5" s="29"/>
      <c r="JDC5" s="29"/>
      <c r="JDD5" s="29"/>
      <c r="JDE5" s="29"/>
      <c r="JDF5" s="29"/>
      <c r="JDG5" s="29"/>
      <c r="JDH5" s="29"/>
      <c r="JDI5" s="29"/>
      <c r="JDJ5" s="29"/>
      <c r="JDK5" s="29"/>
      <c r="JDL5" s="29"/>
      <c r="JDM5" s="29"/>
      <c r="JDN5" s="29"/>
      <c r="JDO5" s="29"/>
      <c r="JDP5" s="29"/>
      <c r="JDQ5" s="29"/>
      <c r="JDR5" s="29"/>
      <c r="JDS5" s="29"/>
      <c r="JDT5" s="29"/>
      <c r="JDU5" s="29"/>
      <c r="JDV5" s="29"/>
      <c r="JDW5" s="29"/>
      <c r="JDX5" s="29"/>
      <c r="JDY5" s="29"/>
      <c r="JDZ5" s="29"/>
      <c r="JEA5" s="29"/>
      <c r="JEB5" s="29"/>
      <c r="JEC5" s="29"/>
      <c r="JED5" s="29"/>
      <c r="JEE5" s="29"/>
      <c r="JEF5" s="29"/>
      <c r="JEG5" s="29"/>
      <c r="JEH5" s="29"/>
      <c r="JEI5" s="29"/>
      <c r="JEJ5" s="29"/>
      <c r="JEK5" s="29"/>
      <c r="JEL5" s="29"/>
      <c r="JEM5" s="29"/>
      <c r="JEN5" s="29"/>
      <c r="JEO5" s="29"/>
      <c r="JEP5" s="29"/>
      <c r="JEQ5" s="29"/>
      <c r="JER5" s="29"/>
      <c r="JES5" s="29"/>
      <c r="JET5" s="29"/>
      <c r="JEU5" s="29"/>
      <c r="JEV5" s="29"/>
      <c r="JEW5" s="29"/>
      <c r="JEX5" s="29"/>
      <c r="JEY5" s="29"/>
      <c r="JEZ5" s="29"/>
      <c r="JFA5" s="29"/>
      <c r="JFB5" s="29"/>
      <c r="JFC5" s="29"/>
      <c r="JFD5" s="29"/>
      <c r="JFE5" s="29"/>
      <c r="JFF5" s="29"/>
      <c r="JFG5" s="29"/>
      <c r="JFH5" s="29"/>
      <c r="JFI5" s="29"/>
      <c r="JFJ5" s="29"/>
      <c r="JFK5" s="29"/>
      <c r="JFL5" s="29"/>
      <c r="JFM5" s="29"/>
      <c r="JFN5" s="29"/>
      <c r="JFO5" s="29"/>
      <c r="JFP5" s="29"/>
      <c r="JFQ5" s="29"/>
      <c r="JFR5" s="29"/>
      <c r="JFS5" s="29"/>
      <c r="JFT5" s="29"/>
      <c r="JFU5" s="29"/>
      <c r="JFV5" s="29"/>
      <c r="JFW5" s="29"/>
      <c r="JFX5" s="29"/>
      <c r="JFY5" s="29"/>
      <c r="JFZ5" s="29"/>
      <c r="JGA5" s="29"/>
      <c r="JGB5" s="29"/>
      <c r="JGC5" s="29"/>
      <c r="JGD5" s="29"/>
      <c r="JGE5" s="29"/>
      <c r="JGF5" s="29"/>
      <c r="JGG5" s="29"/>
      <c r="JGH5" s="29"/>
      <c r="JGI5" s="29"/>
      <c r="JGJ5" s="29"/>
      <c r="JGK5" s="29"/>
      <c r="JGL5" s="29"/>
      <c r="JGM5" s="29"/>
      <c r="JGN5" s="29"/>
      <c r="JGO5" s="29"/>
      <c r="JGP5" s="29"/>
      <c r="JGQ5" s="29"/>
      <c r="JGR5" s="29"/>
      <c r="JGS5" s="29"/>
      <c r="JGT5" s="29"/>
      <c r="JGU5" s="29"/>
      <c r="JGV5" s="29"/>
      <c r="JGW5" s="29"/>
      <c r="JGX5" s="29"/>
      <c r="JGY5" s="29"/>
      <c r="JGZ5" s="29"/>
      <c r="JHA5" s="29"/>
      <c r="JHB5" s="29"/>
      <c r="JHC5" s="29"/>
      <c r="JHD5" s="29"/>
      <c r="JHE5" s="29"/>
      <c r="JHF5" s="29"/>
      <c r="JHG5" s="29"/>
      <c r="JHH5" s="29"/>
      <c r="JHI5" s="29"/>
      <c r="JHJ5" s="29"/>
      <c r="JHK5" s="29"/>
      <c r="JHL5" s="29"/>
      <c r="JHM5" s="29"/>
      <c r="JHN5" s="29"/>
      <c r="JHO5" s="29"/>
      <c r="JHP5" s="29"/>
      <c r="JHQ5" s="29"/>
      <c r="JHR5" s="29"/>
      <c r="JHS5" s="29"/>
      <c r="JHT5" s="29"/>
      <c r="JHU5" s="29"/>
      <c r="JHV5" s="29"/>
      <c r="JHW5" s="29"/>
      <c r="JHX5" s="29"/>
      <c r="JHY5" s="29"/>
      <c r="JHZ5" s="29"/>
      <c r="JIA5" s="29"/>
      <c r="JIB5" s="29"/>
      <c r="JIC5" s="29"/>
      <c r="JID5" s="29"/>
      <c r="JIE5" s="29"/>
      <c r="JIF5" s="29"/>
      <c r="JIG5" s="29"/>
      <c r="JIH5" s="29"/>
      <c r="JII5" s="29"/>
      <c r="JIJ5" s="29"/>
      <c r="JIK5" s="29"/>
      <c r="JIL5" s="29"/>
      <c r="JIM5" s="29"/>
      <c r="JIN5" s="29"/>
      <c r="JIO5" s="29"/>
      <c r="JIP5" s="29"/>
      <c r="JIQ5" s="29"/>
      <c r="JIR5" s="29"/>
      <c r="JIS5" s="29"/>
      <c r="JIT5" s="29"/>
      <c r="JIU5" s="29"/>
      <c r="JIV5" s="29"/>
      <c r="JIW5" s="29"/>
      <c r="JIX5" s="29"/>
      <c r="JIY5" s="29"/>
      <c r="JIZ5" s="29"/>
      <c r="JJA5" s="29"/>
      <c r="JJB5" s="29"/>
      <c r="JJC5" s="29"/>
      <c r="JJD5" s="29"/>
      <c r="JJE5" s="29"/>
      <c r="JJF5" s="29"/>
      <c r="JJG5" s="29"/>
      <c r="JJH5" s="29"/>
      <c r="JJI5" s="29"/>
      <c r="JJJ5" s="29"/>
      <c r="JJK5" s="29"/>
      <c r="JJL5" s="29"/>
      <c r="JJM5" s="29"/>
      <c r="JJN5" s="29"/>
      <c r="JJO5" s="29"/>
      <c r="JJP5" s="29"/>
      <c r="JJQ5" s="29"/>
      <c r="JJR5" s="29"/>
      <c r="JJS5" s="29"/>
      <c r="JJT5" s="29"/>
      <c r="JJU5" s="29"/>
      <c r="JJV5" s="29"/>
      <c r="JJW5" s="29"/>
      <c r="JJX5" s="29"/>
      <c r="JJY5" s="29"/>
      <c r="JJZ5" s="29"/>
      <c r="JKA5" s="29"/>
      <c r="JKB5" s="29"/>
      <c r="JKC5" s="29"/>
      <c r="JKD5" s="29"/>
      <c r="JKE5" s="29"/>
      <c r="JKF5" s="29"/>
      <c r="JKG5" s="29"/>
      <c r="JKH5" s="29"/>
      <c r="JKI5" s="29"/>
      <c r="JKJ5" s="29"/>
      <c r="JKK5" s="29"/>
      <c r="JKL5" s="29"/>
      <c r="JKM5" s="29"/>
      <c r="JKN5" s="29"/>
      <c r="JKO5" s="29"/>
      <c r="JKP5" s="29"/>
      <c r="JKQ5" s="29"/>
      <c r="JKR5" s="29"/>
      <c r="JKS5" s="29"/>
      <c r="JKT5" s="29"/>
      <c r="JKU5" s="29"/>
      <c r="JKV5" s="29"/>
      <c r="JKW5" s="29"/>
      <c r="JKX5" s="29"/>
      <c r="JKY5" s="29"/>
      <c r="JKZ5" s="29"/>
      <c r="JLA5" s="29"/>
      <c r="JLB5" s="29"/>
      <c r="JLC5" s="29"/>
      <c r="JLD5" s="29"/>
      <c r="JLE5" s="29"/>
      <c r="JLF5" s="29"/>
      <c r="JLG5" s="29"/>
      <c r="JLH5" s="29"/>
      <c r="JLI5" s="29"/>
      <c r="JLJ5" s="29"/>
      <c r="JLK5" s="29"/>
      <c r="JLL5" s="29"/>
      <c r="JLM5" s="29"/>
      <c r="JLN5" s="29"/>
      <c r="JLO5" s="29"/>
      <c r="JLP5" s="29"/>
      <c r="JLQ5" s="29"/>
      <c r="JLR5" s="29"/>
      <c r="JLS5" s="29"/>
      <c r="JLT5" s="29"/>
      <c r="JLU5" s="29"/>
      <c r="JLV5" s="29"/>
      <c r="JLW5" s="29"/>
      <c r="JLX5" s="29"/>
      <c r="JLY5" s="29"/>
      <c r="JLZ5" s="29"/>
      <c r="JMA5" s="29"/>
      <c r="JMB5" s="29"/>
      <c r="JMC5" s="29"/>
      <c r="JMD5" s="29"/>
      <c r="JME5" s="29"/>
      <c r="JMF5" s="29"/>
      <c r="JMG5" s="29"/>
      <c r="JMH5" s="29"/>
      <c r="JMI5" s="29"/>
      <c r="JMJ5" s="29"/>
      <c r="JMK5" s="29"/>
      <c r="JML5" s="29"/>
      <c r="JMM5" s="29"/>
      <c r="JMN5" s="29"/>
      <c r="JMO5" s="29"/>
      <c r="JMP5" s="29"/>
      <c r="JMQ5" s="29"/>
      <c r="JMR5" s="29"/>
      <c r="JMS5" s="29"/>
      <c r="JMT5" s="29"/>
      <c r="JMU5" s="29"/>
      <c r="JMV5" s="29"/>
      <c r="JMW5" s="29"/>
      <c r="JMX5" s="29"/>
      <c r="JMY5" s="29"/>
      <c r="JMZ5" s="29"/>
      <c r="JNA5" s="29"/>
      <c r="JNB5" s="29"/>
      <c r="JNC5" s="29"/>
      <c r="JND5" s="29"/>
      <c r="JNE5" s="29"/>
      <c r="JNF5" s="29"/>
      <c r="JNG5" s="29"/>
      <c r="JNH5" s="29"/>
      <c r="JNI5" s="29"/>
      <c r="JNJ5" s="29"/>
      <c r="JNK5" s="29"/>
      <c r="JNL5" s="29"/>
      <c r="JNM5" s="29"/>
      <c r="JNN5" s="29"/>
      <c r="JNO5" s="29"/>
      <c r="JNP5" s="29"/>
      <c r="JNQ5" s="29"/>
      <c r="JNR5" s="29"/>
      <c r="JNS5" s="29"/>
      <c r="JNT5" s="29"/>
      <c r="JNU5" s="29"/>
      <c r="JNV5" s="29"/>
      <c r="JNW5" s="29"/>
      <c r="JNX5" s="29"/>
      <c r="JNY5" s="29"/>
      <c r="JNZ5" s="29"/>
      <c r="JOA5" s="29"/>
      <c r="JOB5" s="29"/>
      <c r="JOC5" s="29"/>
      <c r="JOD5" s="29"/>
      <c r="JOE5" s="29"/>
      <c r="JOF5" s="29"/>
      <c r="JOG5" s="29"/>
      <c r="JOH5" s="29"/>
      <c r="JOI5" s="29"/>
      <c r="JOJ5" s="29"/>
      <c r="JOK5" s="29"/>
      <c r="JOL5" s="29"/>
      <c r="JOM5" s="29"/>
      <c r="JON5" s="29"/>
      <c r="JOO5" s="29"/>
      <c r="JOP5" s="29"/>
      <c r="JOQ5" s="29"/>
      <c r="JOR5" s="29"/>
      <c r="JOS5" s="29"/>
      <c r="JOT5" s="29"/>
      <c r="JOU5" s="29"/>
      <c r="JOV5" s="29"/>
      <c r="JOW5" s="29"/>
      <c r="JOX5" s="29"/>
      <c r="JOY5" s="29"/>
      <c r="JOZ5" s="29"/>
      <c r="JPA5" s="29"/>
      <c r="JPB5" s="29"/>
      <c r="JPC5" s="29"/>
      <c r="JPD5" s="29"/>
      <c r="JPE5" s="29"/>
      <c r="JPF5" s="29"/>
      <c r="JPG5" s="29"/>
      <c r="JPH5" s="29"/>
      <c r="JPI5" s="29"/>
      <c r="JPJ5" s="29"/>
      <c r="JPK5" s="29"/>
      <c r="JPL5" s="29"/>
      <c r="JPM5" s="29"/>
      <c r="JPN5" s="29"/>
      <c r="JPO5" s="29"/>
      <c r="JPP5" s="29"/>
      <c r="JPQ5" s="29"/>
      <c r="JPR5" s="29"/>
      <c r="JPS5" s="29"/>
      <c r="JPT5" s="29"/>
      <c r="JPU5" s="29"/>
      <c r="JPV5" s="29"/>
      <c r="JPW5" s="29"/>
      <c r="JPX5" s="29"/>
      <c r="JPY5" s="29"/>
      <c r="JPZ5" s="29"/>
      <c r="JQA5" s="29"/>
      <c r="JQB5" s="29"/>
      <c r="JQC5" s="29"/>
      <c r="JQD5" s="29"/>
      <c r="JQE5" s="29"/>
      <c r="JQF5" s="29"/>
      <c r="JQG5" s="29"/>
      <c r="JQH5" s="29"/>
      <c r="JQI5" s="29"/>
      <c r="JQJ5" s="29"/>
      <c r="JQK5" s="29"/>
      <c r="JQL5" s="29"/>
      <c r="JQM5" s="29"/>
      <c r="JQN5" s="29"/>
      <c r="JQO5" s="29"/>
      <c r="JQP5" s="29"/>
      <c r="JQQ5" s="29"/>
      <c r="JQR5" s="29"/>
      <c r="JQS5" s="29"/>
      <c r="JQT5" s="29"/>
      <c r="JQU5" s="29"/>
      <c r="JQV5" s="29"/>
      <c r="JQW5" s="29"/>
      <c r="JQX5" s="29"/>
      <c r="JQY5" s="29"/>
      <c r="JQZ5" s="29"/>
      <c r="JRA5" s="29"/>
      <c r="JRB5" s="29"/>
      <c r="JRC5" s="29"/>
      <c r="JRD5" s="29"/>
      <c r="JRE5" s="29"/>
      <c r="JRF5" s="29"/>
      <c r="JRG5" s="29"/>
      <c r="JRH5" s="29"/>
      <c r="JRI5" s="29"/>
      <c r="JRJ5" s="29"/>
      <c r="JRK5" s="29"/>
      <c r="JRL5" s="29"/>
      <c r="JRM5" s="29"/>
      <c r="JRN5" s="29"/>
      <c r="JRO5" s="29"/>
      <c r="JRP5" s="29"/>
      <c r="JRQ5" s="29"/>
      <c r="JRR5" s="29"/>
      <c r="JRS5" s="29"/>
      <c r="JRT5" s="29"/>
      <c r="JRU5" s="29"/>
      <c r="JRV5" s="29"/>
      <c r="JRW5" s="29"/>
      <c r="JRX5" s="29"/>
      <c r="JRY5" s="29"/>
      <c r="JRZ5" s="29"/>
      <c r="JSA5" s="29"/>
      <c r="JSB5" s="29"/>
      <c r="JSC5" s="29"/>
      <c r="JSD5" s="29"/>
      <c r="JSE5" s="29"/>
      <c r="JSF5" s="29"/>
      <c r="JSG5" s="29"/>
      <c r="JSH5" s="29"/>
      <c r="JSI5" s="29"/>
      <c r="JSJ5" s="29"/>
      <c r="JSK5" s="29"/>
      <c r="JSL5" s="29"/>
      <c r="JSM5" s="29"/>
      <c r="JSN5" s="29"/>
      <c r="JSO5" s="29"/>
      <c r="JSP5" s="29"/>
      <c r="JSQ5" s="29"/>
      <c r="JSR5" s="29"/>
      <c r="JSS5" s="29"/>
      <c r="JST5" s="29"/>
      <c r="JSU5" s="29"/>
      <c r="JSV5" s="29"/>
      <c r="JSW5" s="29"/>
      <c r="JSX5" s="29"/>
      <c r="JSY5" s="29"/>
      <c r="JSZ5" s="29"/>
      <c r="JTA5" s="29"/>
      <c r="JTB5" s="29"/>
      <c r="JTC5" s="29"/>
      <c r="JTD5" s="29"/>
      <c r="JTE5" s="29"/>
      <c r="JTF5" s="29"/>
      <c r="JTG5" s="29"/>
      <c r="JTH5" s="29"/>
      <c r="JTI5" s="29"/>
      <c r="JTJ5" s="29"/>
      <c r="JTK5" s="29"/>
      <c r="JTL5" s="29"/>
      <c r="JTM5" s="29"/>
      <c r="JTN5" s="29"/>
      <c r="JTO5" s="29"/>
      <c r="JTP5" s="29"/>
      <c r="JTQ5" s="29"/>
      <c r="JTR5" s="29"/>
      <c r="JTS5" s="29"/>
      <c r="JTT5" s="29"/>
      <c r="JTU5" s="29"/>
      <c r="JTV5" s="29"/>
      <c r="JTW5" s="29"/>
      <c r="JTX5" s="29"/>
      <c r="JTY5" s="29"/>
      <c r="JTZ5" s="29"/>
      <c r="JUA5" s="29"/>
      <c r="JUB5" s="29"/>
      <c r="JUC5" s="29"/>
      <c r="JUD5" s="29"/>
      <c r="JUE5" s="29"/>
      <c r="JUF5" s="29"/>
      <c r="JUG5" s="29"/>
      <c r="JUH5" s="29"/>
      <c r="JUI5" s="29"/>
      <c r="JUJ5" s="29"/>
      <c r="JUK5" s="29"/>
      <c r="JUL5" s="29"/>
      <c r="JUM5" s="29"/>
      <c r="JUN5" s="29"/>
      <c r="JUO5" s="29"/>
      <c r="JUP5" s="29"/>
      <c r="JUQ5" s="29"/>
      <c r="JUR5" s="29"/>
      <c r="JUS5" s="29"/>
      <c r="JUT5" s="29"/>
      <c r="JUU5" s="29"/>
      <c r="JUV5" s="29"/>
      <c r="JUW5" s="29"/>
      <c r="JUX5" s="29"/>
      <c r="JUY5" s="29"/>
      <c r="JUZ5" s="29"/>
      <c r="JVA5" s="29"/>
      <c r="JVB5" s="29"/>
      <c r="JVC5" s="29"/>
      <c r="JVD5" s="29"/>
      <c r="JVE5" s="29"/>
      <c r="JVF5" s="29"/>
      <c r="JVG5" s="29"/>
      <c r="JVH5" s="29"/>
      <c r="JVI5" s="29"/>
      <c r="JVJ5" s="29"/>
      <c r="JVK5" s="29"/>
      <c r="JVL5" s="29"/>
      <c r="JVM5" s="29"/>
      <c r="JVN5" s="29"/>
      <c r="JVO5" s="29"/>
      <c r="JVP5" s="29"/>
      <c r="JVQ5" s="29"/>
      <c r="JVR5" s="29"/>
      <c r="JVS5" s="29"/>
      <c r="JVT5" s="29"/>
      <c r="JVU5" s="29"/>
      <c r="JVV5" s="29"/>
      <c r="JVW5" s="29"/>
      <c r="JVX5" s="29"/>
      <c r="JVY5" s="29"/>
      <c r="JVZ5" s="29"/>
      <c r="JWA5" s="29"/>
      <c r="JWB5" s="29"/>
      <c r="JWC5" s="29"/>
      <c r="JWD5" s="29"/>
      <c r="JWE5" s="29"/>
      <c r="JWF5" s="29"/>
      <c r="JWG5" s="29"/>
      <c r="JWH5" s="29"/>
      <c r="JWI5" s="29"/>
      <c r="JWJ5" s="29"/>
      <c r="JWK5" s="29"/>
      <c r="JWL5" s="29"/>
      <c r="JWM5" s="29"/>
      <c r="JWN5" s="29"/>
      <c r="JWO5" s="29"/>
      <c r="JWP5" s="29"/>
      <c r="JWQ5" s="29"/>
      <c r="JWR5" s="29"/>
      <c r="JWS5" s="29"/>
      <c r="JWT5" s="29"/>
      <c r="JWU5" s="29"/>
      <c r="JWV5" s="29"/>
      <c r="JWW5" s="29"/>
      <c r="JWX5" s="29"/>
      <c r="JWY5" s="29"/>
      <c r="JWZ5" s="29"/>
      <c r="JXA5" s="29"/>
      <c r="JXB5" s="29"/>
      <c r="JXC5" s="29"/>
      <c r="JXD5" s="29"/>
      <c r="JXE5" s="29"/>
      <c r="JXF5" s="29"/>
      <c r="JXG5" s="29"/>
      <c r="JXH5" s="29"/>
      <c r="JXI5" s="29"/>
      <c r="JXJ5" s="29"/>
      <c r="JXK5" s="29"/>
      <c r="JXL5" s="29"/>
      <c r="JXM5" s="29"/>
      <c r="JXN5" s="29"/>
      <c r="JXO5" s="29"/>
      <c r="JXP5" s="29"/>
      <c r="JXQ5" s="29"/>
      <c r="JXR5" s="29"/>
      <c r="JXS5" s="29"/>
      <c r="JXT5" s="29"/>
      <c r="JXU5" s="29"/>
      <c r="JXV5" s="29"/>
      <c r="JXW5" s="29"/>
      <c r="JXX5" s="29"/>
      <c r="JXY5" s="29"/>
      <c r="JXZ5" s="29"/>
      <c r="JYA5" s="29"/>
      <c r="JYB5" s="29"/>
      <c r="JYC5" s="29"/>
      <c r="JYD5" s="29"/>
      <c r="JYE5" s="29"/>
      <c r="JYF5" s="29"/>
      <c r="JYG5" s="29"/>
      <c r="JYH5" s="29"/>
      <c r="JYI5" s="29"/>
      <c r="JYJ5" s="29"/>
      <c r="JYK5" s="29"/>
      <c r="JYL5" s="29"/>
      <c r="JYM5" s="29"/>
      <c r="JYN5" s="29"/>
      <c r="JYO5" s="29"/>
      <c r="JYP5" s="29"/>
      <c r="JYQ5" s="29"/>
      <c r="JYR5" s="29"/>
      <c r="JYS5" s="29"/>
      <c r="JYT5" s="29"/>
      <c r="JYU5" s="29"/>
      <c r="JYV5" s="29"/>
      <c r="JYW5" s="29"/>
      <c r="JYX5" s="29"/>
      <c r="JYY5" s="29"/>
      <c r="JYZ5" s="29"/>
      <c r="JZA5" s="29"/>
      <c r="JZB5" s="29"/>
      <c r="JZC5" s="29"/>
      <c r="JZD5" s="29"/>
      <c r="JZE5" s="29"/>
      <c r="JZF5" s="29"/>
      <c r="JZG5" s="29"/>
      <c r="JZH5" s="29"/>
      <c r="JZI5" s="29"/>
      <c r="JZJ5" s="29"/>
      <c r="JZK5" s="29"/>
      <c r="JZL5" s="29"/>
      <c r="JZM5" s="29"/>
      <c r="JZN5" s="29"/>
      <c r="JZO5" s="29"/>
      <c r="JZP5" s="29"/>
      <c r="JZQ5" s="29"/>
      <c r="JZR5" s="29"/>
      <c r="JZS5" s="29"/>
      <c r="JZT5" s="29"/>
      <c r="JZU5" s="29"/>
      <c r="JZV5" s="29"/>
      <c r="JZW5" s="29"/>
      <c r="JZX5" s="29"/>
      <c r="JZY5" s="29"/>
      <c r="JZZ5" s="29"/>
      <c r="KAA5" s="29"/>
      <c r="KAB5" s="29"/>
      <c r="KAC5" s="29"/>
      <c r="KAD5" s="29"/>
      <c r="KAE5" s="29"/>
      <c r="KAF5" s="29"/>
      <c r="KAG5" s="29"/>
      <c r="KAH5" s="29"/>
      <c r="KAI5" s="29"/>
      <c r="KAJ5" s="29"/>
      <c r="KAK5" s="29"/>
      <c r="KAL5" s="29"/>
      <c r="KAM5" s="29"/>
      <c r="KAN5" s="29"/>
      <c r="KAO5" s="29"/>
      <c r="KAP5" s="29"/>
      <c r="KAQ5" s="29"/>
      <c r="KAR5" s="29"/>
      <c r="KAS5" s="29"/>
      <c r="KAT5" s="29"/>
      <c r="KAU5" s="29"/>
      <c r="KAV5" s="29"/>
      <c r="KAW5" s="29"/>
      <c r="KAX5" s="29"/>
      <c r="KAY5" s="29"/>
      <c r="KAZ5" s="29"/>
      <c r="KBA5" s="29"/>
      <c r="KBB5" s="29"/>
      <c r="KBC5" s="29"/>
      <c r="KBD5" s="29"/>
      <c r="KBE5" s="29"/>
      <c r="KBF5" s="29"/>
      <c r="KBG5" s="29"/>
      <c r="KBH5" s="29"/>
      <c r="KBI5" s="29"/>
      <c r="KBJ5" s="29"/>
      <c r="KBK5" s="29"/>
      <c r="KBL5" s="29"/>
      <c r="KBM5" s="29"/>
      <c r="KBN5" s="29"/>
      <c r="KBO5" s="29"/>
      <c r="KBP5" s="29"/>
      <c r="KBQ5" s="29"/>
      <c r="KBR5" s="29"/>
      <c r="KBS5" s="29"/>
      <c r="KBT5" s="29"/>
      <c r="KBU5" s="29"/>
      <c r="KBV5" s="29"/>
      <c r="KBW5" s="29"/>
      <c r="KBX5" s="29"/>
      <c r="KBY5" s="29"/>
      <c r="KBZ5" s="29"/>
      <c r="KCA5" s="29"/>
      <c r="KCB5" s="29"/>
      <c r="KCC5" s="29"/>
      <c r="KCD5" s="29"/>
      <c r="KCE5" s="29"/>
      <c r="KCF5" s="29"/>
      <c r="KCG5" s="29"/>
      <c r="KCH5" s="29"/>
      <c r="KCI5" s="29"/>
      <c r="KCJ5" s="29"/>
      <c r="KCK5" s="29"/>
      <c r="KCL5" s="29"/>
      <c r="KCM5" s="29"/>
      <c r="KCN5" s="29"/>
      <c r="KCO5" s="29"/>
      <c r="KCP5" s="29"/>
      <c r="KCQ5" s="29"/>
      <c r="KCR5" s="29"/>
      <c r="KCS5" s="29"/>
      <c r="KCT5" s="29"/>
      <c r="KCU5" s="29"/>
      <c r="KCV5" s="29"/>
      <c r="KCW5" s="29"/>
      <c r="KCX5" s="29"/>
      <c r="KCY5" s="29"/>
      <c r="KCZ5" s="29"/>
      <c r="KDA5" s="29"/>
      <c r="KDB5" s="29"/>
      <c r="KDC5" s="29"/>
      <c r="KDD5" s="29"/>
      <c r="KDE5" s="29"/>
      <c r="KDF5" s="29"/>
      <c r="KDG5" s="29"/>
      <c r="KDH5" s="29"/>
      <c r="KDI5" s="29"/>
      <c r="KDJ5" s="29"/>
      <c r="KDK5" s="29"/>
      <c r="KDL5" s="29"/>
      <c r="KDM5" s="29"/>
      <c r="KDN5" s="29"/>
      <c r="KDO5" s="29"/>
      <c r="KDP5" s="29"/>
      <c r="KDQ5" s="29"/>
      <c r="KDR5" s="29"/>
      <c r="KDS5" s="29"/>
      <c r="KDT5" s="29"/>
      <c r="KDU5" s="29"/>
      <c r="KDV5" s="29"/>
      <c r="KDW5" s="29"/>
      <c r="KDX5" s="29"/>
      <c r="KDY5" s="29"/>
      <c r="KDZ5" s="29"/>
      <c r="KEA5" s="29"/>
      <c r="KEB5" s="29"/>
      <c r="KEC5" s="29"/>
      <c r="KED5" s="29"/>
      <c r="KEE5" s="29"/>
      <c r="KEF5" s="29"/>
      <c r="KEG5" s="29"/>
      <c r="KEH5" s="29"/>
      <c r="KEI5" s="29"/>
      <c r="KEJ5" s="29"/>
      <c r="KEK5" s="29"/>
      <c r="KEL5" s="29"/>
      <c r="KEM5" s="29"/>
      <c r="KEN5" s="29"/>
      <c r="KEO5" s="29"/>
      <c r="KEP5" s="29"/>
      <c r="KEQ5" s="29"/>
      <c r="KER5" s="29"/>
      <c r="KES5" s="29"/>
      <c r="KET5" s="29"/>
      <c r="KEU5" s="29"/>
      <c r="KEV5" s="29"/>
      <c r="KEW5" s="29"/>
      <c r="KEX5" s="29"/>
      <c r="KEY5" s="29"/>
      <c r="KEZ5" s="29"/>
      <c r="KFA5" s="29"/>
      <c r="KFB5" s="29"/>
      <c r="KFC5" s="29"/>
      <c r="KFD5" s="29"/>
      <c r="KFE5" s="29"/>
      <c r="KFF5" s="29"/>
      <c r="KFG5" s="29"/>
      <c r="KFH5" s="29"/>
      <c r="KFI5" s="29"/>
      <c r="KFJ5" s="29"/>
      <c r="KFK5" s="29"/>
      <c r="KFL5" s="29"/>
      <c r="KFM5" s="29"/>
      <c r="KFN5" s="29"/>
      <c r="KFO5" s="29"/>
      <c r="KFP5" s="29"/>
      <c r="KFQ5" s="29"/>
      <c r="KFR5" s="29"/>
      <c r="KFS5" s="29"/>
      <c r="KFT5" s="29"/>
      <c r="KFU5" s="29"/>
      <c r="KFV5" s="29"/>
      <c r="KFW5" s="29"/>
      <c r="KFX5" s="29"/>
      <c r="KFY5" s="29"/>
      <c r="KFZ5" s="29"/>
      <c r="KGA5" s="29"/>
      <c r="KGB5" s="29"/>
      <c r="KGC5" s="29"/>
      <c r="KGD5" s="29"/>
      <c r="KGE5" s="29"/>
      <c r="KGF5" s="29"/>
      <c r="KGG5" s="29"/>
      <c r="KGH5" s="29"/>
      <c r="KGI5" s="29"/>
      <c r="KGJ5" s="29"/>
      <c r="KGK5" s="29"/>
      <c r="KGL5" s="29"/>
      <c r="KGM5" s="29"/>
      <c r="KGN5" s="29"/>
      <c r="KGO5" s="29"/>
      <c r="KGP5" s="29"/>
      <c r="KGQ5" s="29"/>
      <c r="KGR5" s="29"/>
      <c r="KGS5" s="29"/>
      <c r="KGT5" s="29"/>
      <c r="KGU5" s="29"/>
      <c r="KGV5" s="29"/>
      <c r="KGW5" s="29"/>
      <c r="KGX5" s="29"/>
      <c r="KGY5" s="29"/>
      <c r="KGZ5" s="29"/>
      <c r="KHA5" s="29"/>
      <c r="KHB5" s="29"/>
      <c r="KHC5" s="29"/>
      <c r="KHD5" s="29"/>
      <c r="KHE5" s="29"/>
      <c r="KHF5" s="29"/>
      <c r="KHG5" s="29"/>
      <c r="KHH5" s="29"/>
      <c r="KHI5" s="29"/>
      <c r="KHJ5" s="29"/>
      <c r="KHK5" s="29"/>
      <c r="KHL5" s="29"/>
      <c r="KHM5" s="29"/>
      <c r="KHN5" s="29"/>
      <c r="KHO5" s="29"/>
      <c r="KHP5" s="29"/>
      <c r="KHQ5" s="29"/>
      <c r="KHR5" s="29"/>
      <c r="KHS5" s="29"/>
      <c r="KHT5" s="29"/>
      <c r="KHU5" s="29"/>
      <c r="KHV5" s="29"/>
      <c r="KHW5" s="29"/>
      <c r="KHX5" s="29"/>
      <c r="KHY5" s="29"/>
      <c r="KHZ5" s="29"/>
      <c r="KIA5" s="29"/>
      <c r="KIB5" s="29"/>
      <c r="KIC5" s="29"/>
      <c r="KID5" s="29"/>
      <c r="KIE5" s="29"/>
      <c r="KIF5" s="29"/>
      <c r="KIG5" s="29"/>
      <c r="KIH5" s="29"/>
      <c r="KII5" s="29"/>
      <c r="KIJ5" s="29"/>
      <c r="KIK5" s="29"/>
      <c r="KIL5" s="29"/>
      <c r="KIM5" s="29"/>
      <c r="KIN5" s="29"/>
      <c r="KIO5" s="29"/>
      <c r="KIP5" s="29"/>
      <c r="KIQ5" s="29"/>
      <c r="KIR5" s="29"/>
      <c r="KIS5" s="29"/>
      <c r="KIT5" s="29"/>
      <c r="KIU5" s="29"/>
      <c r="KIV5" s="29"/>
      <c r="KIW5" s="29"/>
      <c r="KIX5" s="29"/>
      <c r="KIY5" s="29"/>
      <c r="KIZ5" s="29"/>
      <c r="KJA5" s="29"/>
      <c r="KJB5" s="29"/>
      <c r="KJC5" s="29"/>
      <c r="KJD5" s="29"/>
      <c r="KJE5" s="29"/>
      <c r="KJF5" s="29"/>
      <c r="KJG5" s="29"/>
      <c r="KJH5" s="29"/>
      <c r="KJI5" s="29"/>
      <c r="KJJ5" s="29"/>
      <c r="KJK5" s="29"/>
      <c r="KJL5" s="29"/>
      <c r="KJM5" s="29"/>
      <c r="KJN5" s="29"/>
      <c r="KJO5" s="29"/>
      <c r="KJP5" s="29"/>
      <c r="KJQ5" s="29"/>
      <c r="KJR5" s="29"/>
      <c r="KJS5" s="29"/>
      <c r="KJT5" s="29"/>
      <c r="KJU5" s="29"/>
      <c r="KJV5" s="29"/>
      <c r="KJW5" s="29"/>
      <c r="KJX5" s="29"/>
      <c r="KJY5" s="29"/>
      <c r="KJZ5" s="29"/>
      <c r="KKA5" s="29"/>
      <c r="KKB5" s="29"/>
      <c r="KKC5" s="29"/>
      <c r="KKD5" s="29"/>
      <c r="KKE5" s="29"/>
      <c r="KKF5" s="29"/>
      <c r="KKG5" s="29"/>
      <c r="KKH5" s="29"/>
      <c r="KKI5" s="29"/>
      <c r="KKJ5" s="29"/>
      <c r="KKK5" s="29"/>
      <c r="KKL5" s="29"/>
      <c r="KKM5" s="29"/>
      <c r="KKN5" s="29"/>
      <c r="KKO5" s="29"/>
      <c r="KKP5" s="29"/>
      <c r="KKQ5" s="29"/>
      <c r="KKR5" s="29"/>
      <c r="KKS5" s="29"/>
      <c r="KKT5" s="29"/>
      <c r="KKU5" s="29"/>
      <c r="KKV5" s="29"/>
      <c r="KKW5" s="29"/>
      <c r="KKX5" s="29"/>
      <c r="KKY5" s="29"/>
      <c r="KKZ5" s="29"/>
      <c r="KLA5" s="29"/>
      <c r="KLB5" s="29"/>
      <c r="KLC5" s="29"/>
      <c r="KLD5" s="29"/>
      <c r="KLE5" s="29"/>
      <c r="KLF5" s="29"/>
      <c r="KLG5" s="29"/>
      <c r="KLH5" s="29"/>
      <c r="KLI5" s="29"/>
      <c r="KLJ5" s="29"/>
      <c r="KLK5" s="29"/>
      <c r="KLL5" s="29"/>
      <c r="KLM5" s="29"/>
      <c r="KLN5" s="29"/>
      <c r="KLO5" s="29"/>
      <c r="KLP5" s="29"/>
      <c r="KLQ5" s="29"/>
      <c r="KLR5" s="29"/>
      <c r="KLS5" s="29"/>
      <c r="KLT5" s="29"/>
      <c r="KLU5" s="29"/>
      <c r="KLV5" s="29"/>
      <c r="KLW5" s="29"/>
      <c r="KLX5" s="29"/>
      <c r="KLY5" s="29"/>
      <c r="KLZ5" s="29"/>
      <c r="KMA5" s="29"/>
      <c r="KMB5" s="29"/>
      <c r="KMC5" s="29"/>
      <c r="KMD5" s="29"/>
      <c r="KME5" s="29"/>
      <c r="KMF5" s="29"/>
      <c r="KMG5" s="29"/>
      <c r="KMH5" s="29"/>
      <c r="KMI5" s="29"/>
      <c r="KMJ5" s="29"/>
      <c r="KMK5" s="29"/>
      <c r="KML5" s="29"/>
      <c r="KMM5" s="29"/>
      <c r="KMN5" s="29"/>
      <c r="KMO5" s="29"/>
      <c r="KMP5" s="29"/>
      <c r="KMQ5" s="29"/>
      <c r="KMR5" s="29"/>
      <c r="KMS5" s="29"/>
      <c r="KMT5" s="29"/>
      <c r="KMU5" s="29"/>
      <c r="KMV5" s="29"/>
      <c r="KMW5" s="29"/>
      <c r="KMX5" s="29"/>
      <c r="KMY5" s="29"/>
      <c r="KMZ5" s="29"/>
      <c r="KNA5" s="29"/>
      <c r="KNB5" s="29"/>
      <c r="KNC5" s="29"/>
      <c r="KND5" s="29"/>
      <c r="KNE5" s="29"/>
      <c r="KNF5" s="29"/>
      <c r="KNG5" s="29"/>
      <c r="KNH5" s="29"/>
      <c r="KNI5" s="29"/>
      <c r="KNJ5" s="29"/>
      <c r="KNK5" s="29"/>
      <c r="KNL5" s="29"/>
      <c r="KNM5" s="29"/>
      <c r="KNN5" s="29"/>
      <c r="KNO5" s="29"/>
      <c r="KNP5" s="29"/>
      <c r="KNQ5" s="29"/>
      <c r="KNR5" s="29"/>
      <c r="KNS5" s="29"/>
      <c r="KNT5" s="29"/>
      <c r="KNU5" s="29"/>
      <c r="KNV5" s="29"/>
      <c r="KNW5" s="29"/>
      <c r="KNX5" s="29"/>
      <c r="KNY5" s="29"/>
      <c r="KNZ5" s="29"/>
      <c r="KOA5" s="29"/>
      <c r="KOB5" s="29"/>
      <c r="KOC5" s="29"/>
      <c r="KOD5" s="29"/>
      <c r="KOE5" s="29"/>
      <c r="KOF5" s="29"/>
      <c r="KOG5" s="29"/>
      <c r="KOH5" s="29"/>
      <c r="KOI5" s="29"/>
      <c r="KOJ5" s="29"/>
      <c r="KOK5" s="29"/>
      <c r="KOL5" s="29"/>
      <c r="KOM5" s="29"/>
      <c r="KON5" s="29"/>
      <c r="KOO5" s="29"/>
      <c r="KOP5" s="29"/>
      <c r="KOQ5" s="29"/>
      <c r="KOR5" s="29"/>
      <c r="KOS5" s="29"/>
      <c r="KOT5" s="29"/>
      <c r="KOU5" s="29"/>
      <c r="KOV5" s="29"/>
      <c r="KOW5" s="29"/>
      <c r="KOX5" s="29"/>
      <c r="KOY5" s="29"/>
      <c r="KOZ5" s="29"/>
      <c r="KPA5" s="29"/>
      <c r="KPB5" s="29"/>
      <c r="KPC5" s="29"/>
      <c r="KPD5" s="29"/>
      <c r="KPE5" s="29"/>
      <c r="KPF5" s="29"/>
      <c r="KPG5" s="29"/>
      <c r="KPH5" s="29"/>
      <c r="KPI5" s="29"/>
      <c r="KPJ5" s="29"/>
      <c r="KPK5" s="29"/>
      <c r="KPL5" s="29"/>
      <c r="KPM5" s="29"/>
      <c r="KPN5" s="29"/>
      <c r="KPO5" s="29"/>
      <c r="KPP5" s="29"/>
      <c r="KPQ5" s="29"/>
      <c r="KPR5" s="29"/>
      <c r="KPS5" s="29"/>
      <c r="KPT5" s="29"/>
      <c r="KPU5" s="29"/>
      <c r="KPV5" s="29"/>
      <c r="KPW5" s="29"/>
      <c r="KPX5" s="29"/>
      <c r="KPY5" s="29"/>
      <c r="KPZ5" s="29"/>
      <c r="KQA5" s="29"/>
      <c r="KQB5" s="29"/>
      <c r="KQC5" s="29"/>
      <c r="KQD5" s="29"/>
      <c r="KQE5" s="29"/>
      <c r="KQF5" s="29"/>
      <c r="KQG5" s="29"/>
      <c r="KQH5" s="29"/>
      <c r="KQI5" s="29"/>
      <c r="KQJ5" s="29"/>
      <c r="KQK5" s="29"/>
      <c r="KQL5" s="29"/>
      <c r="KQM5" s="29"/>
      <c r="KQN5" s="29"/>
      <c r="KQO5" s="29"/>
      <c r="KQP5" s="29"/>
      <c r="KQQ5" s="29"/>
      <c r="KQR5" s="29"/>
      <c r="KQS5" s="29"/>
      <c r="KQT5" s="29"/>
      <c r="KQU5" s="29"/>
      <c r="KQV5" s="29"/>
      <c r="KQW5" s="29"/>
      <c r="KQX5" s="29"/>
      <c r="KQY5" s="29"/>
      <c r="KQZ5" s="29"/>
      <c r="KRA5" s="29"/>
      <c r="KRB5" s="29"/>
      <c r="KRC5" s="29"/>
      <c r="KRD5" s="29"/>
      <c r="KRE5" s="29"/>
      <c r="KRF5" s="29"/>
      <c r="KRG5" s="29"/>
      <c r="KRH5" s="29"/>
      <c r="KRI5" s="29"/>
      <c r="KRJ5" s="29"/>
      <c r="KRK5" s="29"/>
      <c r="KRL5" s="29"/>
      <c r="KRM5" s="29"/>
      <c r="KRN5" s="29"/>
      <c r="KRO5" s="29"/>
      <c r="KRP5" s="29"/>
      <c r="KRQ5" s="29"/>
      <c r="KRR5" s="29"/>
      <c r="KRS5" s="29"/>
      <c r="KRT5" s="29"/>
      <c r="KRU5" s="29"/>
      <c r="KRV5" s="29"/>
      <c r="KRW5" s="29"/>
      <c r="KRX5" s="29"/>
      <c r="KRY5" s="29"/>
      <c r="KRZ5" s="29"/>
      <c r="KSA5" s="29"/>
      <c r="KSB5" s="29"/>
      <c r="KSC5" s="29"/>
      <c r="KSD5" s="29"/>
      <c r="KSE5" s="29"/>
      <c r="KSF5" s="29"/>
      <c r="KSG5" s="29"/>
      <c r="KSH5" s="29"/>
      <c r="KSI5" s="29"/>
      <c r="KSJ5" s="29"/>
      <c r="KSK5" s="29"/>
      <c r="KSL5" s="29"/>
      <c r="KSM5" s="29"/>
      <c r="KSN5" s="29"/>
      <c r="KSO5" s="29"/>
      <c r="KSP5" s="29"/>
      <c r="KSQ5" s="29"/>
      <c r="KSR5" s="29"/>
      <c r="KSS5" s="29"/>
      <c r="KST5" s="29"/>
      <c r="KSU5" s="29"/>
      <c r="KSV5" s="29"/>
      <c r="KSW5" s="29"/>
      <c r="KSX5" s="29"/>
      <c r="KSY5" s="29"/>
      <c r="KSZ5" s="29"/>
      <c r="KTA5" s="29"/>
      <c r="KTB5" s="29"/>
      <c r="KTC5" s="29"/>
      <c r="KTD5" s="29"/>
      <c r="KTE5" s="29"/>
      <c r="KTF5" s="29"/>
      <c r="KTG5" s="29"/>
      <c r="KTH5" s="29"/>
      <c r="KTI5" s="29"/>
      <c r="KTJ5" s="29"/>
      <c r="KTK5" s="29"/>
      <c r="KTL5" s="29"/>
      <c r="KTM5" s="29"/>
      <c r="KTN5" s="29"/>
      <c r="KTO5" s="29"/>
      <c r="KTP5" s="29"/>
      <c r="KTQ5" s="29"/>
      <c r="KTR5" s="29"/>
      <c r="KTS5" s="29"/>
      <c r="KTT5" s="29"/>
      <c r="KTU5" s="29"/>
      <c r="KTV5" s="29"/>
      <c r="KTW5" s="29"/>
      <c r="KTX5" s="29"/>
      <c r="KTY5" s="29"/>
      <c r="KTZ5" s="29"/>
      <c r="KUA5" s="29"/>
      <c r="KUB5" s="29"/>
      <c r="KUC5" s="29"/>
      <c r="KUD5" s="29"/>
      <c r="KUE5" s="29"/>
      <c r="KUF5" s="29"/>
      <c r="KUG5" s="29"/>
      <c r="KUH5" s="29"/>
      <c r="KUI5" s="29"/>
      <c r="KUJ5" s="29"/>
      <c r="KUK5" s="29"/>
      <c r="KUL5" s="29"/>
      <c r="KUM5" s="29"/>
      <c r="KUN5" s="29"/>
      <c r="KUO5" s="29"/>
      <c r="KUP5" s="29"/>
      <c r="KUQ5" s="29"/>
      <c r="KUR5" s="29"/>
      <c r="KUS5" s="29"/>
      <c r="KUT5" s="29"/>
      <c r="KUU5" s="29"/>
      <c r="KUV5" s="29"/>
      <c r="KUW5" s="29"/>
      <c r="KUX5" s="29"/>
      <c r="KUY5" s="29"/>
      <c r="KUZ5" s="29"/>
      <c r="KVA5" s="29"/>
      <c r="KVB5" s="29"/>
      <c r="KVC5" s="29"/>
      <c r="KVD5" s="29"/>
      <c r="KVE5" s="29"/>
      <c r="KVF5" s="29"/>
      <c r="KVG5" s="29"/>
      <c r="KVH5" s="29"/>
      <c r="KVI5" s="29"/>
      <c r="KVJ5" s="29"/>
      <c r="KVK5" s="29"/>
      <c r="KVL5" s="29"/>
      <c r="KVM5" s="29"/>
      <c r="KVN5" s="29"/>
      <c r="KVO5" s="29"/>
      <c r="KVP5" s="29"/>
      <c r="KVQ5" s="29"/>
      <c r="KVR5" s="29"/>
      <c r="KVS5" s="29"/>
      <c r="KVT5" s="29"/>
      <c r="KVU5" s="29"/>
      <c r="KVV5" s="29"/>
      <c r="KVW5" s="29"/>
      <c r="KVX5" s="29"/>
      <c r="KVY5" s="29"/>
      <c r="KVZ5" s="29"/>
      <c r="KWA5" s="29"/>
      <c r="KWB5" s="29"/>
      <c r="KWC5" s="29"/>
      <c r="KWD5" s="29"/>
      <c r="KWE5" s="29"/>
      <c r="KWF5" s="29"/>
      <c r="KWG5" s="29"/>
      <c r="KWH5" s="29"/>
      <c r="KWI5" s="29"/>
      <c r="KWJ5" s="29"/>
      <c r="KWK5" s="29"/>
      <c r="KWL5" s="29"/>
      <c r="KWM5" s="29"/>
      <c r="KWN5" s="29"/>
      <c r="KWO5" s="29"/>
      <c r="KWP5" s="29"/>
      <c r="KWQ5" s="29"/>
      <c r="KWR5" s="29"/>
      <c r="KWS5" s="29"/>
      <c r="KWT5" s="29"/>
      <c r="KWU5" s="29"/>
      <c r="KWV5" s="29"/>
      <c r="KWW5" s="29"/>
      <c r="KWX5" s="29"/>
      <c r="KWY5" s="29"/>
      <c r="KWZ5" s="29"/>
      <c r="KXA5" s="29"/>
      <c r="KXB5" s="29"/>
      <c r="KXC5" s="29"/>
      <c r="KXD5" s="29"/>
      <c r="KXE5" s="29"/>
      <c r="KXF5" s="29"/>
      <c r="KXG5" s="29"/>
      <c r="KXH5" s="29"/>
      <c r="KXI5" s="29"/>
      <c r="KXJ5" s="29"/>
      <c r="KXK5" s="29"/>
      <c r="KXL5" s="29"/>
      <c r="KXM5" s="29"/>
      <c r="KXN5" s="29"/>
      <c r="KXO5" s="29"/>
      <c r="KXP5" s="29"/>
      <c r="KXQ5" s="29"/>
      <c r="KXR5" s="29"/>
      <c r="KXS5" s="29"/>
      <c r="KXT5" s="29"/>
      <c r="KXU5" s="29"/>
      <c r="KXV5" s="29"/>
      <c r="KXW5" s="29"/>
      <c r="KXX5" s="29"/>
      <c r="KXY5" s="29"/>
      <c r="KXZ5" s="29"/>
      <c r="KYA5" s="29"/>
      <c r="KYB5" s="29"/>
      <c r="KYC5" s="29"/>
      <c r="KYD5" s="29"/>
      <c r="KYE5" s="29"/>
      <c r="KYF5" s="29"/>
      <c r="KYG5" s="29"/>
      <c r="KYH5" s="29"/>
      <c r="KYI5" s="29"/>
      <c r="KYJ5" s="29"/>
      <c r="KYK5" s="29"/>
      <c r="KYL5" s="29"/>
      <c r="KYM5" s="29"/>
      <c r="KYN5" s="29"/>
      <c r="KYO5" s="29"/>
      <c r="KYP5" s="29"/>
      <c r="KYQ5" s="29"/>
      <c r="KYR5" s="29"/>
      <c r="KYS5" s="29"/>
      <c r="KYT5" s="29"/>
      <c r="KYU5" s="29"/>
      <c r="KYV5" s="29"/>
      <c r="KYW5" s="29"/>
      <c r="KYX5" s="29"/>
      <c r="KYY5" s="29"/>
      <c r="KYZ5" s="29"/>
      <c r="KZA5" s="29"/>
      <c r="KZB5" s="29"/>
      <c r="KZC5" s="29"/>
      <c r="KZD5" s="29"/>
      <c r="KZE5" s="29"/>
      <c r="KZF5" s="29"/>
      <c r="KZG5" s="29"/>
      <c r="KZH5" s="29"/>
      <c r="KZI5" s="29"/>
      <c r="KZJ5" s="29"/>
      <c r="KZK5" s="29"/>
      <c r="KZL5" s="29"/>
      <c r="KZM5" s="29"/>
      <c r="KZN5" s="29"/>
      <c r="KZO5" s="29"/>
      <c r="KZP5" s="29"/>
      <c r="KZQ5" s="29"/>
      <c r="KZR5" s="29"/>
      <c r="KZS5" s="29"/>
      <c r="KZT5" s="29"/>
      <c r="KZU5" s="29"/>
      <c r="KZV5" s="29"/>
      <c r="KZW5" s="29"/>
      <c r="KZX5" s="29"/>
      <c r="KZY5" s="29"/>
      <c r="KZZ5" s="29"/>
      <c r="LAA5" s="29"/>
      <c r="LAB5" s="29"/>
      <c r="LAC5" s="29"/>
      <c r="LAD5" s="29"/>
      <c r="LAE5" s="29"/>
      <c r="LAF5" s="29"/>
      <c r="LAG5" s="29"/>
      <c r="LAH5" s="29"/>
      <c r="LAI5" s="29"/>
      <c r="LAJ5" s="29"/>
      <c r="LAK5" s="29"/>
      <c r="LAL5" s="29"/>
      <c r="LAM5" s="29"/>
      <c r="LAN5" s="29"/>
      <c r="LAO5" s="29"/>
      <c r="LAP5" s="29"/>
      <c r="LAQ5" s="29"/>
      <c r="LAR5" s="29"/>
      <c r="LAS5" s="29"/>
      <c r="LAT5" s="29"/>
      <c r="LAU5" s="29"/>
      <c r="LAV5" s="29"/>
      <c r="LAW5" s="29"/>
      <c r="LAX5" s="29"/>
      <c r="LAY5" s="29"/>
      <c r="LAZ5" s="29"/>
      <c r="LBA5" s="29"/>
      <c r="LBB5" s="29"/>
      <c r="LBC5" s="29"/>
      <c r="LBD5" s="29"/>
      <c r="LBE5" s="29"/>
      <c r="LBF5" s="29"/>
      <c r="LBG5" s="29"/>
      <c r="LBH5" s="29"/>
      <c r="LBI5" s="29"/>
      <c r="LBJ5" s="29"/>
      <c r="LBK5" s="29"/>
      <c r="LBL5" s="29"/>
      <c r="LBM5" s="29"/>
      <c r="LBN5" s="29"/>
      <c r="LBO5" s="29"/>
      <c r="LBP5" s="29"/>
      <c r="LBQ5" s="29"/>
      <c r="LBR5" s="29"/>
      <c r="LBS5" s="29"/>
      <c r="LBT5" s="29"/>
      <c r="LBU5" s="29"/>
      <c r="LBV5" s="29"/>
      <c r="LBW5" s="29"/>
      <c r="LBX5" s="29"/>
      <c r="LBY5" s="29"/>
      <c r="LBZ5" s="29"/>
      <c r="LCA5" s="29"/>
      <c r="LCB5" s="29"/>
      <c r="LCC5" s="29"/>
      <c r="LCD5" s="29"/>
      <c r="LCE5" s="29"/>
      <c r="LCF5" s="29"/>
      <c r="LCG5" s="29"/>
      <c r="LCH5" s="29"/>
      <c r="LCI5" s="29"/>
      <c r="LCJ5" s="29"/>
      <c r="LCK5" s="29"/>
      <c r="LCL5" s="29"/>
      <c r="LCM5" s="29"/>
      <c r="LCN5" s="29"/>
      <c r="LCO5" s="29"/>
      <c r="LCP5" s="29"/>
      <c r="LCQ5" s="29"/>
      <c r="LCR5" s="29"/>
      <c r="LCS5" s="29"/>
      <c r="LCT5" s="29"/>
      <c r="LCU5" s="29"/>
      <c r="LCV5" s="29"/>
      <c r="LCW5" s="29"/>
      <c r="LCX5" s="29"/>
      <c r="LCY5" s="29"/>
      <c r="LCZ5" s="29"/>
      <c r="LDA5" s="29"/>
      <c r="LDB5" s="29"/>
      <c r="LDC5" s="29"/>
      <c r="LDD5" s="29"/>
      <c r="LDE5" s="29"/>
      <c r="LDF5" s="29"/>
      <c r="LDG5" s="29"/>
      <c r="LDH5" s="29"/>
      <c r="LDI5" s="29"/>
      <c r="LDJ5" s="29"/>
      <c r="LDK5" s="29"/>
      <c r="LDL5" s="29"/>
      <c r="LDM5" s="29"/>
      <c r="LDN5" s="29"/>
      <c r="LDO5" s="29"/>
      <c r="LDP5" s="29"/>
      <c r="LDQ5" s="29"/>
      <c r="LDR5" s="29"/>
      <c r="LDS5" s="29"/>
      <c r="LDT5" s="29"/>
      <c r="LDU5" s="29"/>
      <c r="LDV5" s="29"/>
      <c r="LDW5" s="29"/>
      <c r="LDX5" s="29"/>
      <c r="LDY5" s="29"/>
      <c r="LDZ5" s="29"/>
      <c r="LEA5" s="29"/>
      <c r="LEB5" s="29"/>
      <c r="LEC5" s="29"/>
      <c r="LED5" s="29"/>
      <c r="LEE5" s="29"/>
      <c r="LEF5" s="29"/>
      <c r="LEG5" s="29"/>
      <c r="LEH5" s="29"/>
      <c r="LEI5" s="29"/>
      <c r="LEJ5" s="29"/>
      <c r="LEK5" s="29"/>
      <c r="LEL5" s="29"/>
      <c r="LEM5" s="29"/>
      <c r="LEN5" s="29"/>
      <c r="LEO5" s="29"/>
      <c r="LEP5" s="29"/>
      <c r="LEQ5" s="29"/>
      <c r="LER5" s="29"/>
      <c r="LES5" s="29"/>
      <c r="LET5" s="29"/>
      <c r="LEU5" s="29"/>
      <c r="LEV5" s="29"/>
      <c r="LEW5" s="29"/>
      <c r="LEX5" s="29"/>
      <c r="LEY5" s="29"/>
      <c r="LEZ5" s="29"/>
      <c r="LFA5" s="29"/>
      <c r="LFB5" s="29"/>
      <c r="LFC5" s="29"/>
      <c r="LFD5" s="29"/>
      <c r="LFE5" s="29"/>
      <c r="LFF5" s="29"/>
      <c r="LFG5" s="29"/>
      <c r="LFH5" s="29"/>
      <c r="LFI5" s="29"/>
      <c r="LFJ5" s="29"/>
      <c r="LFK5" s="29"/>
      <c r="LFL5" s="29"/>
      <c r="LFM5" s="29"/>
      <c r="LFN5" s="29"/>
      <c r="LFO5" s="29"/>
      <c r="LFP5" s="29"/>
      <c r="LFQ5" s="29"/>
      <c r="LFR5" s="29"/>
      <c r="LFS5" s="29"/>
      <c r="LFT5" s="29"/>
      <c r="LFU5" s="29"/>
      <c r="LFV5" s="29"/>
      <c r="LFW5" s="29"/>
      <c r="LFX5" s="29"/>
      <c r="LFY5" s="29"/>
      <c r="LFZ5" s="29"/>
      <c r="LGA5" s="29"/>
      <c r="LGB5" s="29"/>
      <c r="LGC5" s="29"/>
      <c r="LGD5" s="29"/>
      <c r="LGE5" s="29"/>
      <c r="LGF5" s="29"/>
      <c r="LGG5" s="29"/>
      <c r="LGH5" s="29"/>
      <c r="LGI5" s="29"/>
      <c r="LGJ5" s="29"/>
      <c r="LGK5" s="29"/>
      <c r="LGL5" s="29"/>
      <c r="LGM5" s="29"/>
      <c r="LGN5" s="29"/>
      <c r="LGO5" s="29"/>
      <c r="LGP5" s="29"/>
      <c r="LGQ5" s="29"/>
      <c r="LGR5" s="29"/>
      <c r="LGS5" s="29"/>
      <c r="LGT5" s="29"/>
      <c r="LGU5" s="29"/>
      <c r="LGV5" s="29"/>
      <c r="LGW5" s="29"/>
      <c r="LGX5" s="29"/>
      <c r="LGY5" s="29"/>
      <c r="LGZ5" s="29"/>
      <c r="LHA5" s="29"/>
      <c r="LHB5" s="29"/>
      <c r="LHC5" s="29"/>
      <c r="LHD5" s="29"/>
      <c r="LHE5" s="29"/>
      <c r="LHF5" s="29"/>
      <c r="LHG5" s="29"/>
      <c r="LHH5" s="29"/>
      <c r="LHI5" s="29"/>
      <c r="LHJ5" s="29"/>
      <c r="LHK5" s="29"/>
      <c r="LHL5" s="29"/>
      <c r="LHM5" s="29"/>
      <c r="LHN5" s="29"/>
      <c r="LHO5" s="29"/>
      <c r="LHP5" s="29"/>
      <c r="LHQ5" s="29"/>
      <c r="LHR5" s="29"/>
      <c r="LHS5" s="29"/>
      <c r="LHT5" s="29"/>
      <c r="LHU5" s="29"/>
      <c r="LHV5" s="29"/>
      <c r="LHW5" s="29"/>
      <c r="LHX5" s="29"/>
      <c r="LHY5" s="29"/>
      <c r="LHZ5" s="29"/>
      <c r="LIA5" s="29"/>
      <c r="LIB5" s="29"/>
      <c r="LIC5" s="29"/>
      <c r="LID5" s="29"/>
      <c r="LIE5" s="29"/>
      <c r="LIF5" s="29"/>
      <c r="LIG5" s="29"/>
      <c r="LIH5" s="29"/>
      <c r="LII5" s="29"/>
      <c r="LIJ5" s="29"/>
      <c r="LIK5" s="29"/>
      <c r="LIL5" s="29"/>
      <c r="LIM5" s="29"/>
      <c r="LIN5" s="29"/>
      <c r="LIO5" s="29"/>
      <c r="LIP5" s="29"/>
      <c r="LIQ5" s="29"/>
      <c r="LIR5" s="29"/>
      <c r="LIS5" s="29"/>
      <c r="LIT5" s="29"/>
      <c r="LIU5" s="29"/>
      <c r="LIV5" s="29"/>
      <c r="LIW5" s="29"/>
      <c r="LIX5" s="29"/>
      <c r="LIY5" s="29"/>
      <c r="LIZ5" s="29"/>
      <c r="LJA5" s="29"/>
      <c r="LJB5" s="29"/>
      <c r="LJC5" s="29"/>
      <c r="LJD5" s="29"/>
      <c r="LJE5" s="29"/>
      <c r="LJF5" s="29"/>
      <c r="LJG5" s="29"/>
      <c r="LJH5" s="29"/>
      <c r="LJI5" s="29"/>
      <c r="LJJ5" s="29"/>
      <c r="LJK5" s="29"/>
      <c r="LJL5" s="29"/>
      <c r="LJM5" s="29"/>
      <c r="LJN5" s="29"/>
      <c r="LJO5" s="29"/>
      <c r="LJP5" s="29"/>
      <c r="LJQ5" s="29"/>
      <c r="LJR5" s="29"/>
      <c r="LJS5" s="29"/>
      <c r="LJT5" s="29"/>
      <c r="LJU5" s="29"/>
      <c r="LJV5" s="29"/>
      <c r="LJW5" s="29"/>
      <c r="LJX5" s="29"/>
      <c r="LJY5" s="29"/>
      <c r="LJZ5" s="29"/>
      <c r="LKA5" s="29"/>
      <c r="LKB5" s="29"/>
      <c r="LKC5" s="29"/>
      <c r="LKD5" s="29"/>
      <c r="LKE5" s="29"/>
      <c r="LKF5" s="29"/>
      <c r="LKG5" s="29"/>
      <c r="LKH5" s="29"/>
      <c r="LKI5" s="29"/>
      <c r="LKJ5" s="29"/>
      <c r="LKK5" s="29"/>
      <c r="LKL5" s="29"/>
      <c r="LKM5" s="29"/>
      <c r="LKN5" s="29"/>
      <c r="LKO5" s="29"/>
      <c r="LKP5" s="29"/>
      <c r="LKQ5" s="29"/>
      <c r="LKR5" s="29"/>
      <c r="LKS5" s="29"/>
      <c r="LKT5" s="29"/>
      <c r="LKU5" s="29"/>
      <c r="LKV5" s="29"/>
      <c r="LKW5" s="29"/>
      <c r="LKX5" s="29"/>
      <c r="LKY5" s="29"/>
      <c r="LKZ5" s="29"/>
      <c r="LLA5" s="29"/>
      <c r="LLB5" s="29"/>
      <c r="LLC5" s="29"/>
      <c r="LLD5" s="29"/>
      <c r="LLE5" s="29"/>
      <c r="LLF5" s="29"/>
      <c r="LLG5" s="29"/>
      <c r="LLH5" s="29"/>
      <c r="LLI5" s="29"/>
      <c r="LLJ5" s="29"/>
      <c r="LLK5" s="29"/>
      <c r="LLL5" s="29"/>
      <c r="LLM5" s="29"/>
      <c r="LLN5" s="29"/>
      <c r="LLO5" s="29"/>
      <c r="LLP5" s="29"/>
      <c r="LLQ5" s="29"/>
      <c r="LLR5" s="29"/>
      <c r="LLS5" s="29"/>
      <c r="LLT5" s="29"/>
      <c r="LLU5" s="29"/>
      <c r="LLV5" s="29"/>
      <c r="LLW5" s="29"/>
      <c r="LLX5" s="29"/>
      <c r="LLY5" s="29"/>
      <c r="LLZ5" s="29"/>
      <c r="LMA5" s="29"/>
      <c r="LMB5" s="29"/>
      <c r="LMC5" s="29"/>
      <c r="LMD5" s="29"/>
      <c r="LME5" s="29"/>
      <c r="LMF5" s="29"/>
      <c r="LMG5" s="29"/>
      <c r="LMH5" s="29"/>
      <c r="LMI5" s="29"/>
      <c r="LMJ5" s="29"/>
      <c r="LMK5" s="29"/>
      <c r="LML5" s="29"/>
      <c r="LMM5" s="29"/>
      <c r="LMN5" s="29"/>
      <c r="LMO5" s="29"/>
      <c r="LMP5" s="29"/>
      <c r="LMQ5" s="29"/>
      <c r="LMR5" s="29"/>
      <c r="LMS5" s="29"/>
      <c r="LMT5" s="29"/>
      <c r="LMU5" s="29"/>
      <c r="LMV5" s="29"/>
      <c r="LMW5" s="29"/>
      <c r="LMX5" s="29"/>
      <c r="LMY5" s="29"/>
      <c r="LMZ5" s="29"/>
      <c r="LNA5" s="29"/>
      <c r="LNB5" s="29"/>
      <c r="LNC5" s="29"/>
      <c r="LND5" s="29"/>
      <c r="LNE5" s="29"/>
      <c r="LNF5" s="29"/>
      <c r="LNG5" s="29"/>
      <c r="LNH5" s="29"/>
      <c r="LNI5" s="29"/>
      <c r="LNJ5" s="29"/>
      <c r="LNK5" s="29"/>
      <c r="LNL5" s="29"/>
      <c r="LNM5" s="29"/>
      <c r="LNN5" s="29"/>
      <c r="LNO5" s="29"/>
      <c r="LNP5" s="29"/>
      <c r="LNQ5" s="29"/>
      <c r="LNR5" s="29"/>
      <c r="LNS5" s="29"/>
      <c r="LNT5" s="29"/>
      <c r="LNU5" s="29"/>
      <c r="LNV5" s="29"/>
      <c r="LNW5" s="29"/>
      <c r="LNX5" s="29"/>
      <c r="LNY5" s="29"/>
      <c r="LNZ5" s="29"/>
      <c r="LOA5" s="29"/>
      <c r="LOB5" s="29"/>
      <c r="LOC5" s="29"/>
      <c r="LOD5" s="29"/>
      <c r="LOE5" s="29"/>
      <c r="LOF5" s="29"/>
      <c r="LOG5" s="29"/>
      <c r="LOH5" s="29"/>
      <c r="LOI5" s="29"/>
      <c r="LOJ5" s="29"/>
      <c r="LOK5" s="29"/>
      <c r="LOL5" s="29"/>
      <c r="LOM5" s="29"/>
      <c r="LON5" s="29"/>
      <c r="LOO5" s="29"/>
      <c r="LOP5" s="29"/>
      <c r="LOQ5" s="29"/>
      <c r="LOR5" s="29"/>
      <c r="LOS5" s="29"/>
      <c r="LOT5" s="29"/>
      <c r="LOU5" s="29"/>
      <c r="LOV5" s="29"/>
      <c r="LOW5" s="29"/>
      <c r="LOX5" s="29"/>
      <c r="LOY5" s="29"/>
      <c r="LOZ5" s="29"/>
      <c r="LPA5" s="29"/>
      <c r="LPB5" s="29"/>
      <c r="LPC5" s="29"/>
      <c r="LPD5" s="29"/>
      <c r="LPE5" s="29"/>
      <c r="LPF5" s="29"/>
      <c r="LPG5" s="29"/>
      <c r="LPH5" s="29"/>
      <c r="LPI5" s="29"/>
      <c r="LPJ5" s="29"/>
      <c r="LPK5" s="29"/>
      <c r="LPL5" s="29"/>
      <c r="LPM5" s="29"/>
      <c r="LPN5" s="29"/>
      <c r="LPO5" s="29"/>
      <c r="LPP5" s="29"/>
      <c r="LPQ5" s="29"/>
      <c r="LPR5" s="29"/>
      <c r="LPS5" s="29"/>
      <c r="LPT5" s="29"/>
      <c r="LPU5" s="29"/>
      <c r="LPV5" s="29"/>
      <c r="LPW5" s="29"/>
      <c r="LPX5" s="29"/>
      <c r="LPY5" s="29"/>
      <c r="LPZ5" s="29"/>
      <c r="LQA5" s="29"/>
      <c r="LQB5" s="29"/>
      <c r="LQC5" s="29"/>
      <c r="LQD5" s="29"/>
      <c r="LQE5" s="29"/>
      <c r="LQF5" s="29"/>
      <c r="LQG5" s="29"/>
      <c r="LQH5" s="29"/>
      <c r="LQI5" s="29"/>
      <c r="LQJ5" s="29"/>
      <c r="LQK5" s="29"/>
      <c r="LQL5" s="29"/>
      <c r="LQM5" s="29"/>
      <c r="LQN5" s="29"/>
      <c r="LQO5" s="29"/>
      <c r="LQP5" s="29"/>
      <c r="LQQ5" s="29"/>
      <c r="LQR5" s="29"/>
      <c r="LQS5" s="29"/>
      <c r="LQT5" s="29"/>
      <c r="LQU5" s="29"/>
      <c r="LQV5" s="29"/>
      <c r="LQW5" s="29"/>
      <c r="LQX5" s="29"/>
      <c r="LQY5" s="29"/>
      <c r="LQZ5" s="29"/>
      <c r="LRA5" s="29"/>
      <c r="LRB5" s="29"/>
      <c r="LRC5" s="29"/>
      <c r="LRD5" s="29"/>
      <c r="LRE5" s="29"/>
      <c r="LRF5" s="29"/>
      <c r="LRG5" s="29"/>
      <c r="LRH5" s="29"/>
      <c r="LRI5" s="29"/>
      <c r="LRJ5" s="29"/>
      <c r="LRK5" s="29"/>
      <c r="LRL5" s="29"/>
      <c r="LRM5" s="29"/>
      <c r="LRN5" s="29"/>
      <c r="LRO5" s="29"/>
      <c r="LRP5" s="29"/>
      <c r="LRQ5" s="29"/>
      <c r="LRR5" s="29"/>
      <c r="LRS5" s="29"/>
      <c r="LRT5" s="29"/>
      <c r="LRU5" s="29"/>
      <c r="LRV5" s="29"/>
      <c r="LRW5" s="29"/>
      <c r="LRX5" s="29"/>
      <c r="LRY5" s="29"/>
      <c r="LRZ5" s="29"/>
      <c r="LSA5" s="29"/>
      <c r="LSB5" s="29"/>
      <c r="LSC5" s="29"/>
      <c r="LSD5" s="29"/>
      <c r="LSE5" s="29"/>
      <c r="LSF5" s="29"/>
      <c r="LSG5" s="29"/>
      <c r="LSH5" s="29"/>
      <c r="LSI5" s="29"/>
      <c r="LSJ5" s="29"/>
      <c r="LSK5" s="29"/>
      <c r="LSL5" s="29"/>
      <c r="LSM5" s="29"/>
      <c r="LSN5" s="29"/>
      <c r="LSO5" s="29"/>
      <c r="LSP5" s="29"/>
      <c r="LSQ5" s="29"/>
      <c r="LSR5" s="29"/>
      <c r="LSS5" s="29"/>
      <c r="LST5" s="29"/>
      <c r="LSU5" s="29"/>
      <c r="LSV5" s="29"/>
      <c r="LSW5" s="29"/>
      <c r="LSX5" s="29"/>
      <c r="LSY5" s="29"/>
      <c r="LSZ5" s="29"/>
      <c r="LTA5" s="29"/>
      <c r="LTB5" s="29"/>
      <c r="LTC5" s="29"/>
      <c r="LTD5" s="29"/>
      <c r="LTE5" s="29"/>
      <c r="LTF5" s="29"/>
      <c r="LTG5" s="29"/>
      <c r="LTH5" s="29"/>
      <c r="LTI5" s="29"/>
      <c r="LTJ5" s="29"/>
      <c r="LTK5" s="29"/>
      <c r="LTL5" s="29"/>
      <c r="LTM5" s="29"/>
      <c r="LTN5" s="29"/>
      <c r="LTO5" s="29"/>
      <c r="LTP5" s="29"/>
      <c r="LTQ5" s="29"/>
      <c r="LTR5" s="29"/>
      <c r="LTS5" s="29"/>
      <c r="LTT5" s="29"/>
      <c r="LTU5" s="29"/>
      <c r="LTV5" s="29"/>
      <c r="LTW5" s="29"/>
      <c r="LTX5" s="29"/>
      <c r="LTY5" s="29"/>
      <c r="LTZ5" s="29"/>
      <c r="LUA5" s="29"/>
      <c r="LUB5" s="29"/>
      <c r="LUC5" s="29"/>
      <c r="LUD5" s="29"/>
      <c r="LUE5" s="29"/>
      <c r="LUF5" s="29"/>
      <c r="LUG5" s="29"/>
      <c r="LUH5" s="29"/>
      <c r="LUI5" s="29"/>
      <c r="LUJ5" s="29"/>
      <c r="LUK5" s="29"/>
      <c r="LUL5" s="29"/>
      <c r="LUM5" s="29"/>
      <c r="LUN5" s="29"/>
      <c r="LUO5" s="29"/>
      <c r="LUP5" s="29"/>
      <c r="LUQ5" s="29"/>
      <c r="LUR5" s="29"/>
      <c r="LUS5" s="29"/>
      <c r="LUT5" s="29"/>
      <c r="LUU5" s="29"/>
      <c r="LUV5" s="29"/>
      <c r="LUW5" s="29"/>
      <c r="LUX5" s="29"/>
      <c r="LUY5" s="29"/>
      <c r="LUZ5" s="29"/>
      <c r="LVA5" s="29"/>
      <c r="LVB5" s="29"/>
      <c r="LVC5" s="29"/>
      <c r="LVD5" s="29"/>
      <c r="LVE5" s="29"/>
      <c r="LVF5" s="29"/>
      <c r="LVG5" s="29"/>
      <c r="LVH5" s="29"/>
      <c r="LVI5" s="29"/>
      <c r="LVJ5" s="29"/>
      <c r="LVK5" s="29"/>
      <c r="LVL5" s="29"/>
      <c r="LVM5" s="29"/>
      <c r="LVN5" s="29"/>
      <c r="LVO5" s="29"/>
      <c r="LVP5" s="29"/>
      <c r="LVQ5" s="29"/>
      <c r="LVR5" s="29"/>
      <c r="LVS5" s="29"/>
      <c r="LVT5" s="29"/>
      <c r="LVU5" s="29"/>
      <c r="LVV5" s="29"/>
      <c r="LVW5" s="29"/>
      <c r="LVX5" s="29"/>
      <c r="LVY5" s="29"/>
      <c r="LVZ5" s="29"/>
      <c r="LWA5" s="29"/>
      <c r="LWB5" s="29"/>
      <c r="LWC5" s="29"/>
      <c r="LWD5" s="29"/>
      <c r="LWE5" s="29"/>
      <c r="LWF5" s="29"/>
      <c r="LWG5" s="29"/>
      <c r="LWH5" s="29"/>
      <c r="LWI5" s="29"/>
      <c r="LWJ5" s="29"/>
      <c r="LWK5" s="29"/>
      <c r="LWL5" s="29"/>
      <c r="LWM5" s="29"/>
      <c r="LWN5" s="29"/>
      <c r="LWO5" s="29"/>
      <c r="LWP5" s="29"/>
      <c r="LWQ5" s="29"/>
      <c r="LWR5" s="29"/>
      <c r="LWS5" s="29"/>
      <c r="LWT5" s="29"/>
      <c r="LWU5" s="29"/>
      <c r="LWV5" s="29"/>
      <c r="LWW5" s="29"/>
      <c r="LWX5" s="29"/>
      <c r="LWY5" s="29"/>
      <c r="LWZ5" s="29"/>
      <c r="LXA5" s="29"/>
      <c r="LXB5" s="29"/>
      <c r="LXC5" s="29"/>
      <c r="LXD5" s="29"/>
      <c r="LXE5" s="29"/>
      <c r="LXF5" s="29"/>
      <c r="LXG5" s="29"/>
      <c r="LXH5" s="29"/>
      <c r="LXI5" s="29"/>
      <c r="LXJ5" s="29"/>
      <c r="LXK5" s="29"/>
      <c r="LXL5" s="29"/>
      <c r="LXM5" s="29"/>
      <c r="LXN5" s="29"/>
      <c r="LXO5" s="29"/>
      <c r="LXP5" s="29"/>
      <c r="LXQ5" s="29"/>
      <c r="LXR5" s="29"/>
      <c r="LXS5" s="29"/>
      <c r="LXT5" s="29"/>
      <c r="LXU5" s="29"/>
      <c r="LXV5" s="29"/>
      <c r="LXW5" s="29"/>
      <c r="LXX5" s="29"/>
      <c r="LXY5" s="29"/>
      <c r="LXZ5" s="29"/>
      <c r="LYA5" s="29"/>
      <c r="LYB5" s="29"/>
      <c r="LYC5" s="29"/>
      <c r="LYD5" s="29"/>
      <c r="LYE5" s="29"/>
      <c r="LYF5" s="29"/>
      <c r="LYG5" s="29"/>
      <c r="LYH5" s="29"/>
      <c r="LYI5" s="29"/>
      <c r="LYJ5" s="29"/>
      <c r="LYK5" s="29"/>
      <c r="LYL5" s="29"/>
      <c r="LYM5" s="29"/>
      <c r="LYN5" s="29"/>
      <c r="LYO5" s="29"/>
      <c r="LYP5" s="29"/>
      <c r="LYQ5" s="29"/>
      <c r="LYR5" s="29"/>
      <c r="LYS5" s="29"/>
      <c r="LYT5" s="29"/>
      <c r="LYU5" s="29"/>
      <c r="LYV5" s="29"/>
      <c r="LYW5" s="29"/>
      <c r="LYX5" s="29"/>
      <c r="LYY5" s="29"/>
      <c r="LYZ5" s="29"/>
      <c r="LZA5" s="29"/>
      <c r="LZB5" s="29"/>
      <c r="LZC5" s="29"/>
      <c r="LZD5" s="29"/>
      <c r="LZE5" s="29"/>
      <c r="LZF5" s="29"/>
      <c r="LZG5" s="29"/>
      <c r="LZH5" s="29"/>
      <c r="LZI5" s="29"/>
      <c r="LZJ5" s="29"/>
      <c r="LZK5" s="29"/>
      <c r="LZL5" s="29"/>
      <c r="LZM5" s="29"/>
      <c r="LZN5" s="29"/>
      <c r="LZO5" s="29"/>
      <c r="LZP5" s="29"/>
      <c r="LZQ5" s="29"/>
      <c r="LZR5" s="29"/>
      <c r="LZS5" s="29"/>
      <c r="LZT5" s="29"/>
      <c r="LZU5" s="29"/>
      <c r="LZV5" s="29"/>
      <c r="LZW5" s="29"/>
      <c r="LZX5" s="29"/>
      <c r="LZY5" s="29"/>
      <c r="LZZ5" s="29"/>
      <c r="MAA5" s="29"/>
      <c r="MAB5" s="29"/>
      <c r="MAC5" s="29"/>
      <c r="MAD5" s="29"/>
      <c r="MAE5" s="29"/>
      <c r="MAF5" s="29"/>
      <c r="MAG5" s="29"/>
      <c r="MAH5" s="29"/>
      <c r="MAI5" s="29"/>
      <c r="MAJ5" s="29"/>
      <c r="MAK5" s="29"/>
      <c r="MAL5" s="29"/>
      <c r="MAM5" s="29"/>
      <c r="MAN5" s="29"/>
      <c r="MAO5" s="29"/>
      <c r="MAP5" s="29"/>
      <c r="MAQ5" s="29"/>
      <c r="MAR5" s="29"/>
      <c r="MAS5" s="29"/>
      <c r="MAT5" s="29"/>
      <c r="MAU5" s="29"/>
      <c r="MAV5" s="29"/>
      <c r="MAW5" s="29"/>
      <c r="MAX5" s="29"/>
      <c r="MAY5" s="29"/>
      <c r="MAZ5" s="29"/>
      <c r="MBA5" s="29"/>
      <c r="MBB5" s="29"/>
      <c r="MBC5" s="29"/>
      <c r="MBD5" s="29"/>
      <c r="MBE5" s="29"/>
      <c r="MBF5" s="29"/>
      <c r="MBG5" s="29"/>
      <c r="MBH5" s="29"/>
      <c r="MBI5" s="29"/>
      <c r="MBJ5" s="29"/>
      <c r="MBK5" s="29"/>
      <c r="MBL5" s="29"/>
      <c r="MBM5" s="29"/>
      <c r="MBN5" s="29"/>
      <c r="MBO5" s="29"/>
      <c r="MBP5" s="29"/>
      <c r="MBQ5" s="29"/>
      <c r="MBR5" s="29"/>
      <c r="MBS5" s="29"/>
      <c r="MBT5" s="29"/>
      <c r="MBU5" s="29"/>
      <c r="MBV5" s="29"/>
      <c r="MBW5" s="29"/>
      <c r="MBX5" s="29"/>
      <c r="MBY5" s="29"/>
      <c r="MBZ5" s="29"/>
      <c r="MCA5" s="29"/>
      <c r="MCB5" s="29"/>
      <c r="MCC5" s="29"/>
      <c r="MCD5" s="29"/>
      <c r="MCE5" s="29"/>
      <c r="MCF5" s="29"/>
      <c r="MCG5" s="29"/>
      <c r="MCH5" s="29"/>
      <c r="MCI5" s="29"/>
      <c r="MCJ5" s="29"/>
      <c r="MCK5" s="29"/>
      <c r="MCL5" s="29"/>
      <c r="MCM5" s="29"/>
      <c r="MCN5" s="29"/>
      <c r="MCO5" s="29"/>
      <c r="MCP5" s="29"/>
      <c r="MCQ5" s="29"/>
      <c r="MCR5" s="29"/>
      <c r="MCS5" s="29"/>
      <c r="MCT5" s="29"/>
      <c r="MCU5" s="29"/>
      <c r="MCV5" s="29"/>
      <c r="MCW5" s="29"/>
      <c r="MCX5" s="29"/>
      <c r="MCY5" s="29"/>
      <c r="MCZ5" s="29"/>
      <c r="MDA5" s="29"/>
      <c r="MDB5" s="29"/>
      <c r="MDC5" s="29"/>
      <c r="MDD5" s="29"/>
      <c r="MDE5" s="29"/>
      <c r="MDF5" s="29"/>
      <c r="MDG5" s="29"/>
      <c r="MDH5" s="29"/>
      <c r="MDI5" s="29"/>
      <c r="MDJ5" s="29"/>
      <c r="MDK5" s="29"/>
      <c r="MDL5" s="29"/>
      <c r="MDM5" s="29"/>
      <c r="MDN5" s="29"/>
      <c r="MDO5" s="29"/>
      <c r="MDP5" s="29"/>
      <c r="MDQ5" s="29"/>
      <c r="MDR5" s="29"/>
      <c r="MDS5" s="29"/>
      <c r="MDT5" s="29"/>
      <c r="MDU5" s="29"/>
      <c r="MDV5" s="29"/>
      <c r="MDW5" s="29"/>
      <c r="MDX5" s="29"/>
      <c r="MDY5" s="29"/>
      <c r="MDZ5" s="29"/>
      <c r="MEA5" s="29"/>
      <c r="MEB5" s="29"/>
      <c r="MEC5" s="29"/>
      <c r="MED5" s="29"/>
      <c r="MEE5" s="29"/>
      <c r="MEF5" s="29"/>
      <c r="MEG5" s="29"/>
      <c r="MEH5" s="29"/>
      <c r="MEI5" s="29"/>
      <c r="MEJ5" s="29"/>
      <c r="MEK5" s="29"/>
      <c r="MEL5" s="29"/>
      <c r="MEM5" s="29"/>
      <c r="MEN5" s="29"/>
      <c r="MEO5" s="29"/>
      <c r="MEP5" s="29"/>
      <c r="MEQ5" s="29"/>
      <c r="MER5" s="29"/>
      <c r="MES5" s="29"/>
      <c r="MET5" s="29"/>
      <c r="MEU5" s="29"/>
      <c r="MEV5" s="29"/>
      <c r="MEW5" s="29"/>
      <c r="MEX5" s="29"/>
      <c r="MEY5" s="29"/>
      <c r="MEZ5" s="29"/>
      <c r="MFA5" s="29"/>
      <c r="MFB5" s="29"/>
      <c r="MFC5" s="29"/>
      <c r="MFD5" s="29"/>
      <c r="MFE5" s="29"/>
      <c r="MFF5" s="29"/>
      <c r="MFG5" s="29"/>
      <c r="MFH5" s="29"/>
      <c r="MFI5" s="29"/>
      <c r="MFJ5" s="29"/>
      <c r="MFK5" s="29"/>
      <c r="MFL5" s="29"/>
      <c r="MFM5" s="29"/>
      <c r="MFN5" s="29"/>
      <c r="MFO5" s="29"/>
      <c r="MFP5" s="29"/>
      <c r="MFQ5" s="29"/>
      <c r="MFR5" s="29"/>
      <c r="MFS5" s="29"/>
      <c r="MFT5" s="29"/>
      <c r="MFU5" s="29"/>
      <c r="MFV5" s="29"/>
      <c r="MFW5" s="29"/>
      <c r="MFX5" s="29"/>
      <c r="MFY5" s="29"/>
      <c r="MFZ5" s="29"/>
      <c r="MGA5" s="29"/>
      <c r="MGB5" s="29"/>
      <c r="MGC5" s="29"/>
      <c r="MGD5" s="29"/>
      <c r="MGE5" s="29"/>
      <c r="MGF5" s="29"/>
      <c r="MGG5" s="29"/>
      <c r="MGH5" s="29"/>
      <c r="MGI5" s="29"/>
      <c r="MGJ5" s="29"/>
      <c r="MGK5" s="29"/>
      <c r="MGL5" s="29"/>
      <c r="MGM5" s="29"/>
      <c r="MGN5" s="29"/>
      <c r="MGO5" s="29"/>
      <c r="MGP5" s="29"/>
      <c r="MGQ5" s="29"/>
      <c r="MGR5" s="29"/>
      <c r="MGS5" s="29"/>
      <c r="MGT5" s="29"/>
      <c r="MGU5" s="29"/>
      <c r="MGV5" s="29"/>
      <c r="MGW5" s="29"/>
      <c r="MGX5" s="29"/>
      <c r="MGY5" s="29"/>
      <c r="MGZ5" s="29"/>
      <c r="MHA5" s="29"/>
      <c r="MHB5" s="29"/>
      <c r="MHC5" s="29"/>
      <c r="MHD5" s="29"/>
      <c r="MHE5" s="29"/>
      <c r="MHF5" s="29"/>
      <c r="MHG5" s="29"/>
      <c r="MHH5" s="29"/>
      <c r="MHI5" s="29"/>
      <c r="MHJ5" s="29"/>
      <c r="MHK5" s="29"/>
      <c r="MHL5" s="29"/>
      <c r="MHM5" s="29"/>
      <c r="MHN5" s="29"/>
      <c r="MHO5" s="29"/>
      <c r="MHP5" s="29"/>
      <c r="MHQ5" s="29"/>
      <c r="MHR5" s="29"/>
      <c r="MHS5" s="29"/>
      <c r="MHT5" s="29"/>
      <c r="MHU5" s="29"/>
      <c r="MHV5" s="29"/>
      <c r="MHW5" s="29"/>
      <c r="MHX5" s="29"/>
      <c r="MHY5" s="29"/>
      <c r="MHZ5" s="29"/>
      <c r="MIA5" s="29"/>
      <c r="MIB5" s="29"/>
      <c r="MIC5" s="29"/>
      <c r="MID5" s="29"/>
      <c r="MIE5" s="29"/>
      <c r="MIF5" s="29"/>
      <c r="MIG5" s="29"/>
      <c r="MIH5" s="29"/>
      <c r="MII5" s="29"/>
      <c r="MIJ5" s="29"/>
      <c r="MIK5" s="29"/>
      <c r="MIL5" s="29"/>
      <c r="MIM5" s="29"/>
      <c r="MIN5" s="29"/>
      <c r="MIO5" s="29"/>
      <c r="MIP5" s="29"/>
      <c r="MIQ5" s="29"/>
      <c r="MIR5" s="29"/>
      <c r="MIS5" s="29"/>
      <c r="MIT5" s="29"/>
      <c r="MIU5" s="29"/>
      <c r="MIV5" s="29"/>
      <c r="MIW5" s="29"/>
      <c r="MIX5" s="29"/>
      <c r="MIY5" s="29"/>
      <c r="MIZ5" s="29"/>
      <c r="MJA5" s="29"/>
      <c r="MJB5" s="29"/>
      <c r="MJC5" s="29"/>
      <c r="MJD5" s="29"/>
      <c r="MJE5" s="29"/>
      <c r="MJF5" s="29"/>
      <c r="MJG5" s="29"/>
      <c r="MJH5" s="29"/>
      <c r="MJI5" s="29"/>
      <c r="MJJ5" s="29"/>
      <c r="MJK5" s="29"/>
      <c r="MJL5" s="29"/>
      <c r="MJM5" s="29"/>
      <c r="MJN5" s="29"/>
      <c r="MJO5" s="29"/>
      <c r="MJP5" s="29"/>
      <c r="MJQ5" s="29"/>
      <c r="MJR5" s="29"/>
      <c r="MJS5" s="29"/>
      <c r="MJT5" s="29"/>
      <c r="MJU5" s="29"/>
      <c r="MJV5" s="29"/>
      <c r="MJW5" s="29"/>
      <c r="MJX5" s="29"/>
      <c r="MJY5" s="29"/>
      <c r="MJZ5" s="29"/>
      <c r="MKA5" s="29"/>
      <c r="MKB5" s="29"/>
      <c r="MKC5" s="29"/>
      <c r="MKD5" s="29"/>
      <c r="MKE5" s="29"/>
      <c r="MKF5" s="29"/>
      <c r="MKG5" s="29"/>
      <c r="MKH5" s="29"/>
      <c r="MKI5" s="29"/>
      <c r="MKJ5" s="29"/>
      <c r="MKK5" s="29"/>
      <c r="MKL5" s="29"/>
      <c r="MKM5" s="29"/>
      <c r="MKN5" s="29"/>
      <c r="MKO5" s="29"/>
      <c r="MKP5" s="29"/>
      <c r="MKQ5" s="29"/>
      <c r="MKR5" s="29"/>
      <c r="MKS5" s="29"/>
      <c r="MKT5" s="29"/>
      <c r="MKU5" s="29"/>
      <c r="MKV5" s="29"/>
      <c r="MKW5" s="29"/>
      <c r="MKX5" s="29"/>
      <c r="MKY5" s="29"/>
      <c r="MKZ5" s="29"/>
      <c r="MLA5" s="29"/>
      <c r="MLB5" s="29"/>
      <c r="MLC5" s="29"/>
      <c r="MLD5" s="29"/>
      <c r="MLE5" s="29"/>
      <c r="MLF5" s="29"/>
      <c r="MLG5" s="29"/>
      <c r="MLH5" s="29"/>
      <c r="MLI5" s="29"/>
      <c r="MLJ5" s="29"/>
      <c r="MLK5" s="29"/>
      <c r="MLL5" s="29"/>
      <c r="MLM5" s="29"/>
      <c r="MLN5" s="29"/>
      <c r="MLO5" s="29"/>
      <c r="MLP5" s="29"/>
      <c r="MLQ5" s="29"/>
      <c r="MLR5" s="29"/>
      <c r="MLS5" s="29"/>
      <c r="MLT5" s="29"/>
      <c r="MLU5" s="29"/>
      <c r="MLV5" s="29"/>
      <c r="MLW5" s="29"/>
      <c r="MLX5" s="29"/>
      <c r="MLY5" s="29"/>
      <c r="MLZ5" s="29"/>
      <c r="MMA5" s="29"/>
      <c r="MMB5" s="29"/>
      <c r="MMC5" s="29"/>
      <c r="MMD5" s="29"/>
      <c r="MME5" s="29"/>
      <c r="MMF5" s="29"/>
      <c r="MMG5" s="29"/>
      <c r="MMH5" s="29"/>
      <c r="MMI5" s="29"/>
      <c r="MMJ5" s="29"/>
      <c r="MMK5" s="29"/>
      <c r="MML5" s="29"/>
      <c r="MMM5" s="29"/>
      <c r="MMN5" s="29"/>
      <c r="MMO5" s="29"/>
      <c r="MMP5" s="29"/>
      <c r="MMQ5" s="29"/>
      <c r="MMR5" s="29"/>
      <c r="MMS5" s="29"/>
      <c r="MMT5" s="29"/>
      <c r="MMU5" s="29"/>
      <c r="MMV5" s="29"/>
      <c r="MMW5" s="29"/>
      <c r="MMX5" s="29"/>
      <c r="MMY5" s="29"/>
      <c r="MMZ5" s="29"/>
      <c r="MNA5" s="29"/>
      <c r="MNB5" s="29"/>
      <c r="MNC5" s="29"/>
      <c r="MND5" s="29"/>
      <c r="MNE5" s="29"/>
      <c r="MNF5" s="29"/>
      <c r="MNG5" s="29"/>
      <c r="MNH5" s="29"/>
      <c r="MNI5" s="29"/>
      <c r="MNJ5" s="29"/>
      <c r="MNK5" s="29"/>
      <c r="MNL5" s="29"/>
      <c r="MNM5" s="29"/>
      <c r="MNN5" s="29"/>
      <c r="MNO5" s="29"/>
      <c r="MNP5" s="29"/>
      <c r="MNQ5" s="29"/>
      <c r="MNR5" s="29"/>
      <c r="MNS5" s="29"/>
      <c r="MNT5" s="29"/>
      <c r="MNU5" s="29"/>
      <c r="MNV5" s="29"/>
      <c r="MNW5" s="29"/>
      <c r="MNX5" s="29"/>
      <c r="MNY5" s="29"/>
      <c r="MNZ5" s="29"/>
      <c r="MOA5" s="29"/>
      <c r="MOB5" s="29"/>
      <c r="MOC5" s="29"/>
      <c r="MOD5" s="29"/>
      <c r="MOE5" s="29"/>
      <c r="MOF5" s="29"/>
      <c r="MOG5" s="29"/>
      <c r="MOH5" s="29"/>
      <c r="MOI5" s="29"/>
      <c r="MOJ5" s="29"/>
      <c r="MOK5" s="29"/>
      <c r="MOL5" s="29"/>
      <c r="MOM5" s="29"/>
      <c r="MON5" s="29"/>
      <c r="MOO5" s="29"/>
      <c r="MOP5" s="29"/>
      <c r="MOQ5" s="29"/>
      <c r="MOR5" s="29"/>
      <c r="MOS5" s="29"/>
      <c r="MOT5" s="29"/>
      <c r="MOU5" s="29"/>
      <c r="MOV5" s="29"/>
      <c r="MOW5" s="29"/>
      <c r="MOX5" s="29"/>
      <c r="MOY5" s="29"/>
      <c r="MOZ5" s="29"/>
      <c r="MPA5" s="29"/>
      <c r="MPB5" s="29"/>
      <c r="MPC5" s="29"/>
      <c r="MPD5" s="29"/>
      <c r="MPE5" s="29"/>
      <c r="MPF5" s="29"/>
      <c r="MPG5" s="29"/>
      <c r="MPH5" s="29"/>
      <c r="MPI5" s="29"/>
      <c r="MPJ5" s="29"/>
      <c r="MPK5" s="29"/>
      <c r="MPL5" s="29"/>
      <c r="MPM5" s="29"/>
      <c r="MPN5" s="29"/>
      <c r="MPO5" s="29"/>
      <c r="MPP5" s="29"/>
      <c r="MPQ5" s="29"/>
      <c r="MPR5" s="29"/>
      <c r="MPS5" s="29"/>
      <c r="MPT5" s="29"/>
      <c r="MPU5" s="29"/>
      <c r="MPV5" s="29"/>
      <c r="MPW5" s="29"/>
      <c r="MPX5" s="29"/>
      <c r="MPY5" s="29"/>
      <c r="MPZ5" s="29"/>
      <c r="MQA5" s="29"/>
      <c r="MQB5" s="29"/>
      <c r="MQC5" s="29"/>
      <c r="MQD5" s="29"/>
      <c r="MQE5" s="29"/>
      <c r="MQF5" s="29"/>
      <c r="MQG5" s="29"/>
      <c r="MQH5" s="29"/>
      <c r="MQI5" s="29"/>
      <c r="MQJ5" s="29"/>
      <c r="MQK5" s="29"/>
      <c r="MQL5" s="29"/>
      <c r="MQM5" s="29"/>
      <c r="MQN5" s="29"/>
      <c r="MQO5" s="29"/>
      <c r="MQP5" s="29"/>
      <c r="MQQ5" s="29"/>
      <c r="MQR5" s="29"/>
      <c r="MQS5" s="29"/>
      <c r="MQT5" s="29"/>
      <c r="MQU5" s="29"/>
      <c r="MQV5" s="29"/>
      <c r="MQW5" s="29"/>
      <c r="MQX5" s="29"/>
      <c r="MQY5" s="29"/>
      <c r="MQZ5" s="29"/>
      <c r="MRA5" s="29"/>
      <c r="MRB5" s="29"/>
      <c r="MRC5" s="29"/>
      <c r="MRD5" s="29"/>
      <c r="MRE5" s="29"/>
      <c r="MRF5" s="29"/>
      <c r="MRG5" s="29"/>
      <c r="MRH5" s="29"/>
      <c r="MRI5" s="29"/>
      <c r="MRJ5" s="29"/>
      <c r="MRK5" s="29"/>
      <c r="MRL5" s="29"/>
      <c r="MRM5" s="29"/>
      <c r="MRN5" s="29"/>
      <c r="MRO5" s="29"/>
      <c r="MRP5" s="29"/>
      <c r="MRQ5" s="29"/>
      <c r="MRR5" s="29"/>
      <c r="MRS5" s="29"/>
      <c r="MRT5" s="29"/>
      <c r="MRU5" s="29"/>
      <c r="MRV5" s="29"/>
      <c r="MRW5" s="29"/>
      <c r="MRX5" s="29"/>
      <c r="MRY5" s="29"/>
      <c r="MRZ5" s="29"/>
      <c r="MSA5" s="29"/>
      <c r="MSB5" s="29"/>
      <c r="MSC5" s="29"/>
      <c r="MSD5" s="29"/>
      <c r="MSE5" s="29"/>
      <c r="MSF5" s="29"/>
      <c r="MSG5" s="29"/>
      <c r="MSH5" s="29"/>
      <c r="MSI5" s="29"/>
      <c r="MSJ5" s="29"/>
      <c r="MSK5" s="29"/>
      <c r="MSL5" s="29"/>
      <c r="MSM5" s="29"/>
      <c r="MSN5" s="29"/>
      <c r="MSO5" s="29"/>
      <c r="MSP5" s="29"/>
      <c r="MSQ5" s="29"/>
      <c r="MSR5" s="29"/>
      <c r="MSS5" s="29"/>
      <c r="MST5" s="29"/>
      <c r="MSU5" s="29"/>
      <c r="MSV5" s="29"/>
      <c r="MSW5" s="29"/>
      <c r="MSX5" s="29"/>
      <c r="MSY5" s="29"/>
      <c r="MSZ5" s="29"/>
      <c r="MTA5" s="29"/>
      <c r="MTB5" s="29"/>
      <c r="MTC5" s="29"/>
      <c r="MTD5" s="29"/>
      <c r="MTE5" s="29"/>
      <c r="MTF5" s="29"/>
      <c r="MTG5" s="29"/>
      <c r="MTH5" s="29"/>
      <c r="MTI5" s="29"/>
      <c r="MTJ5" s="29"/>
      <c r="MTK5" s="29"/>
      <c r="MTL5" s="29"/>
      <c r="MTM5" s="29"/>
      <c r="MTN5" s="29"/>
      <c r="MTO5" s="29"/>
      <c r="MTP5" s="29"/>
      <c r="MTQ5" s="29"/>
      <c r="MTR5" s="29"/>
      <c r="MTS5" s="29"/>
      <c r="MTT5" s="29"/>
      <c r="MTU5" s="29"/>
      <c r="MTV5" s="29"/>
      <c r="MTW5" s="29"/>
      <c r="MTX5" s="29"/>
      <c r="MTY5" s="29"/>
      <c r="MTZ5" s="29"/>
      <c r="MUA5" s="29"/>
      <c r="MUB5" s="29"/>
      <c r="MUC5" s="29"/>
      <c r="MUD5" s="29"/>
      <c r="MUE5" s="29"/>
      <c r="MUF5" s="29"/>
      <c r="MUG5" s="29"/>
      <c r="MUH5" s="29"/>
      <c r="MUI5" s="29"/>
      <c r="MUJ5" s="29"/>
      <c r="MUK5" s="29"/>
      <c r="MUL5" s="29"/>
      <c r="MUM5" s="29"/>
      <c r="MUN5" s="29"/>
      <c r="MUO5" s="29"/>
      <c r="MUP5" s="29"/>
      <c r="MUQ5" s="29"/>
      <c r="MUR5" s="29"/>
      <c r="MUS5" s="29"/>
      <c r="MUT5" s="29"/>
      <c r="MUU5" s="29"/>
      <c r="MUV5" s="29"/>
      <c r="MUW5" s="29"/>
      <c r="MUX5" s="29"/>
      <c r="MUY5" s="29"/>
      <c r="MUZ5" s="29"/>
      <c r="MVA5" s="29"/>
      <c r="MVB5" s="29"/>
      <c r="MVC5" s="29"/>
      <c r="MVD5" s="29"/>
      <c r="MVE5" s="29"/>
      <c r="MVF5" s="29"/>
      <c r="MVG5" s="29"/>
      <c r="MVH5" s="29"/>
      <c r="MVI5" s="29"/>
      <c r="MVJ5" s="29"/>
      <c r="MVK5" s="29"/>
      <c r="MVL5" s="29"/>
      <c r="MVM5" s="29"/>
      <c r="MVN5" s="29"/>
      <c r="MVO5" s="29"/>
      <c r="MVP5" s="29"/>
      <c r="MVQ5" s="29"/>
      <c r="MVR5" s="29"/>
      <c r="MVS5" s="29"/>
      <c r="MVT5" s="29"/>
      <c r="MVU5" s="29"/>
      <c r="MVV5" s="29"/>
      <c r="MVW5" s="29"/>
      <c r="MVX5" s="29"/>
      <c r="MVY5" s="29"/>
      <c r="MVZ5" s="29"/>
      <c r="MWA5" s="29"/>
      <c r="MWB5" s="29"/>
      <c r="MWC5" s="29"/>
      <c r="MWD5" s="29"/>
      <c r="MWE5" s="29"/>
      <c r="MWF5" s="29"/>
      <c r="MWG5" s="29"/>
      <c r="MWH5" s="29"/>
      <c r="MWI5" s="29"/>
      <c r="MWJ5" s="29"/>
      <c r="MWK5" s="29"/>
      <c r="MWL5" s="29"/>
      <c r="MWM5" s="29"/>
      <c r="MWN5" s="29"/>
      <c r="MWO5" s="29"/>
      <c r="MWP5" s="29"/>
      <c r="MWQ5" s="29"/>
      <c r="MWR5" s="29"/>
      <c r="MWS5" s="29"/>
      <c r="MWT5" s="29"/>
      <c r="MWU5" s="29"/>
      <c r="MWV5" s="29"/>
      <c r="MWW5" s="29"/>
      <c r="MWX5" s="29"/>
      <c r="MWY5" s="29"/>
      <c r="MWZ5" s="29"/>
      <c r="MXA5" s="29"/>
      <c r="MXB5" s="29"/>
      <c r="MXC5" s="29"/>
      <c r="MXD5" s="29"/>
      <c r="MXE5" s="29"/>
      <c r="MXF5" s="29"/>
      <c r="MXG5" s="29"/>
      <c r="MXH5" s="29"/>
      <c r="MXI5" s="29"/>
      <c r="MXJ5" s="29"/>
      <c r="MXK5" s="29"/>
      <c r="MXL5" s="29"/>
      <c r="MXM5" s="29"/>
      <c r="MXN5" s="29"/>
      <c r="MXO5" s="29"/>
      <c r="MXP5" s="29"/>
      <c r="MXQ5" s="29"/>
      <c r="MXR5" s="29"/>
      <c r="MXS5" s="29"/>
      <c r="MXT5" s="29"/>
      <c r="MXU5" s="29"/>
      <c r="MXV5" s="29"/>
      <c r="MXW5" s="29"/>
      <c r="MXX5" s="29"/>
      <c r="MXY5" s="29"/>
      <c r="MXZ5" s="29"/>
      <c r="MYA5" s="29"/>
      <c r="MYB5" s="29"/>
      <c r="MYC5" s="29"/>
      <c r="MYD5" s="29"/>
      <c r="MYE5" s="29"/>
      <c r="MYF5" s="29"/>
      <c r="MYG5" s="29"/>
      <c r="MYH5" s="29"/>
      <c r="MYI5" s="29"/>
      <c r="MYJ5" s="29"/>
      <c r="MYK5" s="29"/>
      <c r="MYL5" s="29"/>
      <c r="MYM5" s="29"/>
      <c r="MYN5" s="29"/>
      <c r="MYO5" s="29"/>
      <c r="MYP5" s="29"/>
      <c r="MYQ5" s="29"/>
      <c r="MYR5" s="29"/>
      <c r="MYS5" s="29"/>
      <c r="MYT5" s="29"/>
      <c r="MYU5" s="29"/>
      <c r="MYV5" s="29"/>
      <c r="MYW5" s="29"/>
      <c r="MYX5" s="29"/>
      <c r="MYY5" s="29"/>
      <c r="MYZ5" s="29"/>
      <c r="MZA5" s="29"/>
      <c r="MZB5" s="29"/>
      <c r="MZC5" s="29"/>
      <c r="MZD5" s="29"/>
      <c r="MZE5" s="29"/>
      <c r="MZF5" s="29"/>
      <c r="MZG5" s="29"/>
      <c r="MZH5" s="29"/>
      <c r="MZI5" s="29"/>
      <c r="MZJ5" s="29"/>
      <c r="MZK5" s="29"/>
      <c r="MZL5" s="29"/>
      <c r="MZM5" s="29"/>
      <c r="MZN5" s="29"/>
      <c r="MZO5" s="29"/>
      <c r="MZP5" s="29"/>
      <c r="MZQ5" s="29"/>
      <c r="MZR5" s="29"/>
      <c r="MZS5" s="29"/>
      <c r="MZT5" s="29"/>
      <c r="MZU5" s="29"/>
      <c r="MZV5" s="29"/>
      <c r="MZW5" s="29"/>
      <c r="MZX5" s="29"/>
      <c r="MZY5" s="29"/>
      <c r="MZZ5" s="29"/>
      <c r="NAA5" s="29"/>
      <c r="NAB5" s="29"/>
      <c r="NAC5" s="29"/>
      <c r="NAD5" s="29"/>
      <c r="NAE5" s="29"/>
      <c r="NAF5" s="29"/>
      <c r="NAG5" s="29"/>
      <c r="NAH5" s="29"/>
      <c r="NAI5" s="29"/>
      <c r="NAJ5" s="29"/>
      <c r="NAK5" s="29"/>
      <c r="NAL5" s="29"/>
      <c r="NAM5" s="29"/>
      <c r="NAN5" s="29"/>
      <c r="NAO5" s="29"/>
      <c r="NAP5" s="29"/>
      <c r="NAQ5" s="29"/>
      <c r="NAR5" s="29"/>
      <c r="NAS5" s="29"/>
      <c r="NAT5" s="29"/>
      <c r="NAU5" s="29"/>
      <c r="NAV5" s="29"/>
      <c r="NAW5" s="29"/>
      <c r="NAX5" s="29"/>
      <c r="NAY5" s="29"/>
      <c r="NAZ5" s="29"/>
      <c r="NBA5" s="29"/>
      <c r="NBB5" s="29"/>
      <c r="NBC5" s="29"/>
      <c r="NBD5" s="29"/>
      <c r="NBE5" s="29"/>
      <c r="NBF5" s="29"/>
      <c r="NBG5" s="29"/>
      <c r="NBH5" s="29"/>
      <c r="NBI5" s="29"/>
      <c r="NBJ5" s="29"/>
      <c r="NBK5" s="29"/>
      <c r="NBL5" s="29"/>
      <c r="NBM5" s="29"/>
      <c r="NBN5" s="29"/>
      <c r="NBO5" s="29"/>
      <c r="NBP5" s="29"/>
      <c r="NBQ5" s="29"/>
      <c r="NBR5" s="29"/>
      <c r="NBS5" s="29"/>
      <c r="NBT5" s="29"/>
      <c r="NBU5" s="29"/>
      <c r="NBV5" s="29"/>
      <c r="NBW5" s="29"/>
      <c r="NBX5" s="29"/>
      <c r="NBY5" s="29"/>
      <c r="NBZ5" s="29"/>
      <c r="NCA5" s="29"/>
      <c r="NCB5" s="29"/>
      <c r="NCC5" s="29"/>
      <c r="NCD5" s="29"/>
      <c r="NCE5" s="29"/>
      <c r="NCF5" s="29"/>
      <c r="NCG5" s="29"/>
      <c r="NCH5" s="29"/>
      <c r="NCI5" s="29"/>
      <c r="NCJ5" s="29"/>
      <c r="NCK5" s="29"/>
      <c r="NCL5" s="29"/>
      <c r="NCM5" s="29"/>
      <c r="NCN5" s="29"/>
      <c r="NCO5" s="29"/>
      <c r="NCP5" s="29"/>
      <c r="NCQ5" s="29"/>
      <c r="NCR5" s="29"/>
      <c r="NCS5" s="29"/>
      <c r="NCT5" s="29"/>
      <c r="NCU5" s="29"/>
      <c r="NCV5" s="29"/>
      <c r="NCW5" s="29"/>
      <c r="NCX5" s="29"/>
      <c r="NCY5" s="29"/>
      <c r="NCZ5" s="29"/>
      <c r="NDA5" s="29"/>
      <c r="NDB5" s="29"/>
      <c r="NDC5" s="29"/>
      <c r="NDD5" s="29"/>
      <c r="NDE5" s="29"/>
      <c r="NDF5" s="29"/>
      <c r="NDG5" s="29"/>
      <c r="NDH5" s="29"/>
      <c r="NDI5" s="29"/>
      <c r="NDJ5" s="29"/>
      <c r="NDK5" s="29"/>
      <c r="NDL5" s="29"/>
      <c r="NDM5" s="29"/>
      <c r="NDN5" s="29"/>
      <c r="NDO5" s="29"/>
      <c r="NDP5" s="29"/>
      <c r="NDQ5" s="29"/>
      <c r="NDR5" s="29"/>
      <c r="NDS5" s="29"/>
      <c r="NDT5" s="29"/>
      <c r="NDU5" s="29"/>
      <c r="NDV5" s="29"/>
      <c r="NDW5" s="29"/>
      <c r="NDX5" s="29"/>
      <c r="NDY5" s="29"/>
      <c r="NDZ5" s="29"/>
      <c r="NEA5" s="29"/>
      <c r="NEB5" s="29"/>
      <c r="NEC5" s="29"/>
      <c r="NED5" s="29"/>
      <c r="NEE5" s="29"/>
      <c r="NEF5" s="29"/>
      <c r="NEG5" s="29"/>
      <c r="NEH5" s="29"/>
      <c r="NEI5" s="29"/>
      <c r="NEJ5" s="29"/>
      <c r="NEK5" s="29"/>
      <c r="NEL5" s="29"/>
      <c r="NEM5" s="29"/>
      <c r="NEN5" s="29"/>
      <c r="NEO5" s="29"/>
      <c r="NEP5" s="29"/>
      <c r="NEQ5" s="29"/>
      <c r="NER5" s="29"/>
      <c r="NES5" s="29"/>
      <c r="NET5" s="29"/>
      <c r="NEU5" s="29"/>
      <c r="NEV5" s="29"/>
      <c r="NEW5" s="29"/>
      <c r="NEX5" s="29"/>
      <c r="NEY5" s="29"/>
      <c r="NEZ5" s="29"/>
      <c r="NFA5" s="29"/>
      <c r="NFB5" s="29"/>
      <c r="NFC5" s="29"/>
      <c r="NFD5" s="29"/>
      <c r="NFE5" s="29"/>
      <c r="NFF5" s="29"/>
      <c r="NFG5" s="29"/>
      <c r="NFH5" s="29"/>
      <c r="NFI5" s="29"/>
      <c r="NFJ5" s="29"/>
      <c r="NFK5" s="29"/>
      <c r="NFL5" s="29"/>
      <c r="NFM5" s="29"/>
      <c r="NFN5" s="29"/>
      <c r="NFO5" s="29"/>
      <c r="NFP5" s="29"/>
      <c r="NFQ5" s="29"/>
      <c r="NFR5" s="29"/>
      <c r="NFS5" s="29"/>
      <c r="NFT5" s="29"/>
      <c r="NFU5" s="29"/>
      <c r="NFV5" s="29"/>
      <c r="NFW5" s="29"/>
      <c r="NFX5" s="29"/>
      <c r="NFY5" s="29"/>
      <c r="NFZ5" s="29"/>
      <c r="NGA5" s="29"/>
      <c r="NGB5" s="29"/>
      <c r="NGC5" s="29"/>
      <c r="NGD5" s="29"/>
      <c r="NGE5" s="29"/>
      <c r="NGF5" s="29"/>
      <c r="NGG5" s="29"/>
      <c r="NGH5" s="29"/>
      <c r="NGI5" s="29"/>
      <c r="NGJ5" s="29"/>
      <c r="NGK5" s="29"/>
      <c r="NGL5" s="29"/>
      <c r="NGM5" s="29"/>
      <c r="NGN5" s="29"/>
      <c r="NGO5" s="29"/>
      <c r="NGP5" s="29"/>
      <c r="NGQ5" s="29"/>
      <c r="NGR5" s="29"/>
      <c r="NGS5" s="29"/>
      <c r="NGT5" s="29"/>
      <c r="NGU5" s="29"/>
      <c r="NGV5" s="29"/>
      <c r="NGW5" s="29"/>
      <c r="NGX5" s="29"/>
      <c r="NGY5" s="29"/>
      <c r="NGZ5" s="29"/>
      <c r="NHA5" s="29"/>
      <c r="NHB5" s="29"/>
      <c r="NHC5" s="29"/>
      <c r="NHD5" s="29"/>
      <c r="NHE5" s="29"/>
      <c r="NHF5" s="29"/>
      <c r="NHG5" s="29"/>
      <c r="NHH5" s="29"/>
      <c r="NHI5" s="29"/>
      <c r="NHJ5" s="29"/>
      <c r="NHK5" s="29"/>
      <c r="NHL5" s="29"/>
      <c r="NHM5" s="29"/>
      <c r="NHN5" s="29"/>
      <c r="NHO5" s="29"/>
      <c r="NHP5" s="29"/>
      <c r="NHQ5" s="29"/>
      <c r="NHR5" s="29"/>
      <c r="NHS5" s="29"/>
      <c r="NHT5" s="29"/>
      <c r="NHU5" s="29"/>
      <c r="NHV5" s="29"/>
      <c r="NHW5" s="29"/>
      <c r="NHX5" s="29"/>
      <c r="NHY5" s="29"/>
      <c r="NHZ5" s="29"/>
      <c r="NIA5" s="29"/>
      <c r="NIB5" s="29"/>
      <c r="NIC5" s="29"/>
      <c r="NID5" s="29"/>
      <c r="NIE5" s="29"/>
      <c r="NIF5" s="29"/>
      <c r="NIG5" s="29"/>
      <c r="NIH5" s="29"/>
      <c r="NII5" s="29"/>
      <c r="NIJ5" s="29"/>
      <c r="NIK5" s="29"/>
      <c r="NIL5" s="29"/>
      <c r="NIM5" s="29"/>
      <c r="NIN5" s="29"/>
      <c r="NIO5" s="29"/>
      <c r="NIP5" s="29"/>
      <c r="NIQ5" s="29"/>
      <c r="NIR5" s="29"/>
      <c r="NIS5" s="29"/>
      <c r="NIT5" s="29"/>
      <c r="NIU5" s="29"/>
      <c r="NIV5" s="29"/>
      <c r="NIW5" s="29"/>
      <c r="NIX5" s="29"/>
      <c r="NIY5" s="29"/>
      <c r="NIZ5" s="29"/>
      <c r="NJA5" s="29"/>
      <c r="NJB5" s="29"/>
      <c r="NJC5" s="29"/>
      <c r="NJD5" s="29"/>
      <c r="NJE5" s="29"/>
      <c r="NJF5" s="29"/>
      <c r="NJG5" s="29"/>
      <c r="NJH5" s="29"/>
      <c r="NJI5" s="29"/>
      <c r="NJJ5" s="29"/>
      <c r="NJK5" s="29"/>
      <c r="NJL5" s="29"/>
      <c r="NJM5" s="29"/>
      <c r="NJN5" s="29"/>
      <c r="NJO5" s="29"/>
      <c r="NJP5" s="29"/>
      <c r="NJQ5" s="29"/>
      <c r="NJR5" s="29"/>
      <c r="NJS5" s="29"/>
      <c r="NJT5" s="29"/>
      <c r="NJU5" s="29"/>
      <c r="NJV5" s="29"/>
      <c r="NJW5" s="29"/>
      <c r="NJX5" s="29"/>
      <c r="NJY5" s="29"/>
      <c r="NJZ5" s="29"/>
      <c r="NKA5" s="29"/>
      <c r="NKB5" s="29"/>
      <c r="NKC5" s="29"/>
      <c r="NKD5" s="29"/>
      <c r="NKE5" s="29"/>
      <c r="NKF5" s="29"/>
      <c r="NKG5" s="29"/>
      <c r="NKH5" s="29"/>
      <c r="NKI5" s="29"/>
      <c r="NKJ5" s="29"/>
      <c r="NKK5" s="29"/>
      <c r="NKL5" s="29"/>
      <c r="NKM5" s="29"/>
      <c r="NKN5" s="29"/>
      <c r="NKO5" s="29"/>
      <c r="NKP5" s="29"/>
      <c r="NKQ5" s="29"/>
      <c r="NKR5" s="29"/>
      <c r="NKS5" s="29"/>
      <c r="NKT5" s="29"/>
      <c r="NKU5" s="29"/>
      <c r="NKV5" s="29"/>
      <c r="NKW5" s="29"/>
      <c r="NKX5" s="29"/>
      <c r="NKY5" s="29"/>
      <c r="NKZ5" s="29"/>
      <c r="NLA5" s="29"/>
      <c r="NLB5" s="29"/>
      <c r="NLC5" s="29"/>
      <c r="NLD5" s="29"/>
      <c r="NLE5" s="29"/>
      <c r="NLF5" s="29"/>
      <c r="NLG5" s="29"/>
      <c r="NLH5" s="29"/>
      <c r="NLI5" s="29"/>
      <c r="NLJ5" s="29"/>
      <c r="NLK5" s="29"/>
      <c r="NLL5" s="29"/>
      <c r="NLM5" s="29"/>
      <c r="NLN5" s="29"/>
      <c r="NLO5" s="29"/>
      <c r="NLP5" s="29"/>
      <c r="NLQ5" s="29"/>
      <c r="NLR5" s="29"/>
      <c r="NLS5" s="29"/>
      <c r="NLT5" s="29"/>
      <c r="NLU5" s="29"/>
      <c r="NLV5" s="29"/>
      <c r="NLW5" s="29"/>
      <c r="NLX5" s="29"/>
      <c r="NLY5" s="29"/>
      <c r="NLZ5" s="29"/>
      <c r="NMA5" s="29"/>
      <c r="NMB5" s="29"/>
      <c r="NMC5" s="29"/>
      <c r="NMD5" s="29"/>
      <c r="NME5" s="29"/>
      <c r="NMF5" s="29"/>
      <c r="NMG5" s="29"/>
      <c r="NMH5" s="29"/>
      <c r="NMI5" s="29"/>
      <c r="NMJ5" s="29"/>
      <c r="NMK5" s="29"/>
      <c r="NML5" s="29"/>
      <c r="NMM5" s="29"/>
      <c r="NMN5" s="29"/>
      <c r="NMO5" s="29"/>
      <c r="NMP5" s="29"/>
      <c r="NMQ5" s="29"/>
      <c r="NMR5" s="29"/>
      <c r="NMS5" s="29"/>
      <c r="NMT5" s="29"/>
      <c r="NMU5" s="29"/>
      <c r="NMV5" s="29"/>
      <c r="NMW5" s="29"/>
      <c r="NMX5" s="29"/>
      <c r="NMY5" s="29"/>
      <c r="NMZ5" s="29"/>
      <c r="NNA5" s="29"/>
      <c r="NNB5" s="29"/>
      <c r="NNC5" s="29"/>
      <c r="NND5" s="29"/>
      <c r="NNE5" s="29"/>
      <c r="NNF5" s="29"/>
      <c r="NNG5" s="29"/>
      <c r="NNH5" s="29"/>
      <c r="NNI5" s="29"/>
      <c r="NNJ5" s="29"/>
      <c r="NNK5" s="29"/>
      <c r="NNL5" s="29"/>
      <c r="NNM5" s="29"/>
      <c r="NNN5" s="29"/>
      <c r="NNO5" s="29"/>
      <c r="NNP5" s="29"/>
      <c r="NNQ5" s="29"/>
      <c r="NNR5" s="29"/>
      <c r="NNS5" s="29"/>
      <c r="NNT5" s="29"/>
      <c r="NNU5" s="29"/>
      <c r="NNV5" s="29"/>
      <c r="NNW5" s="29"/>
      <c r="NNX5" s="29"/>
      <c r="NNY5" s="29"/>
      <c r="NNZ5" s="29"/>
      <c r="NOA5" s="29"/>
      <c r="NOB5" s="29"/>
      <c r="NOC5" s="29"/>
      <c r="NOD5" s="29"/>
      <c r="NOE5" s="29"/>
      <c r="NOF5" s="29"/>
      <c r="NOG5" s="29"/>
      <c r="NOH5" s="29"/>
      <c r="NOI5" s="29"/>
      <c r="NOJ5" s="29"/>
      <c r="NOK5" s="29"/>
      <c r="NOL5" s="29"/>
      <c r="NOM5" s="29"/>
      <c r="NON5" s="29"/>
      <c r="NOO5" s="29"/>
      <c r="NOP5" s="29"/>
      <c r="NOQ5" s="29"/>
      <c r="NOR5" s="29"/>
      <c r="NOS5" s="29"/>
      <c r="NOT5" s="29"/>
      <c r="NOU5" s="29"/>
      <c r="NOV5" s="29"/>
      <c r="NOW5" s="29"/>
      <c r="NOX5" s="29"/>
      <c r="NOY5" s="29"/>
      <c r="NOZ5" s="29"/>
      <c r="NPA5" s="29"/>
      <c r="NPB5" s="29"/>
      <c r="NPC5" s="29"/>
      <c r="NPD5" s="29"/>
      <c r="NPE5" s="29"/>
      <c r="NPF5" s="29"/>
      <c r="NPG5" s="29"/>
      <c r="NPH5" s="29"/>
      <c r="NPI5" s="29"/>
      <c r="NPJ5" s="29"/>
      <c r="NPK5" s="29"/>
      <c r="NPL5" s="29"/>
      <c r="NPM5" s="29"/>
      <c r="NPN5" s="29"/>
      <c r="NPO5" s="29"/>
      <c r="NPP5" s="29"/>
      <c r="NPQ5" s="29"/>
      <c r="NPR5" s="29"/>
      <c r="NPS5" s="29"/>
      <c r="NPT5" s="29"/>
      <c r="NPU5" s="29"/>
      <c r="NPV5" s="29"/>
      <c r="NPW5" s="29"/>
      <c r="NPX5" s="29"/>
      <c r="NPY5" s="29"/>
      <c r="NPZ5" s="29"/>
      <c r="NQA5" s="29"/>
      <c r="NQB5" s="29"/>
      <c r="NQC5" s="29"/>
      <c r="NQD5" s="29"/>
      <c r="NQE5" s="29"/>
      <c r="NQF5" s="29"/>
      <c r="NQG5" s="29"/>
      <c r="NQH5" s="29"/>
      <c r="NQI5" s="29"/>
      <c r="NQJ5" s="29"/>
      <c r="NQK5" s="29"/>
      <c r="NQL5" s="29"/>
      <c r="NQM5" s="29"/>
      <c r="NQN5" s="29"/>
      <c r="NQO5" s="29"/>
      <c r="NQP5" s="29"/>
      <c r="NQQ5" s="29"/>
      <c r="NQR5" s="29"/>
      <c r="NQS5" s="29"/>
      <c r="NQT5" s="29"/>
      <c r="NQU5" s="29"/>
      <c r="NQV5" s="29"/>
      <c r="NQW5" s="29"/>
      <c r="NQX5" s="29"/>
      <c r="NQY5" s="29"/>
      <c r="NQZ5" s="29"/>
      <c r="NRA5" s="29"/>
      <c r="NRB5" s="29"/>
      <c r="NRC5" s="29"/>
      <c r="NRD5" s="29"/>
      <c r="NRE5" s="29"/>
      <c r="NRF5" s="29"/>
      <c r="NRG5" s="29"/>
      <c r="NRH5" s="29"/>
      <c r="NRI5" s="29"/>
      <c r="NRJ5" s="29"/>
      <c r="NRK5" s="29"/>
      <c r="NRL5" s="29"/>
      <c r="NRM5" s="29"/>
      <c r="NRN5" s="29"/>
      <c r="NRO5" s="29"/>
      <c r="NRP5" s="29"/>
      <c r="NRQ5" s="29"/>
      <c r="NRR5" s="29"/>
      <c r="NRS5" s="29"/>
      <c r="NRT5" s="29"/>
      <c r="NRU5" s="29"/>
      <c r="NRV5" s="29"/>
      <c r="NRW5" s="29"/>
      <c r="NRX5" s="29"/>
      <c r="NRY5" s="29"/>
      <c r="NRZ5" s="29"/>
      <c r="NSA5" s="29"/>
      <c r="NSB5" s="29"/>
      <c r="NSC5" s="29"/>
      <c r="NSD5" s="29"/>
      <c r="NSE5" s="29"/>
      <c r="NSF5" s="29"/>
      <c r="NSG5" s="29"/>
      <c r="NSH5" s="29"/>
      <c r="NSI5" s="29"/>
      <c r="NSJ5" s="29"/>
      <c r="NSK5" s="29"/>
      <c r="NSL5" s="29"/>
      <c r="NSM5" s="29"/>
      <c r="NSN5" s="29"/>
      <c r="NSO5" s="29"/>
      <c r="NSP5" s="29"/>
      <c r="NSQ5" s="29"/>
      <c r="NSR5" s="29"/>
      <c r="NSS5" s="29"/>
      <c r="NST5" s="29"/>
      <c r="NSU5" s="29"/>
      <c r="NSV5" s="29"/>
      <c r="NSW5" s="29"/>
      <c r="NSX5" s="29"/>
      <c r="NSY5" s="29"/>
      <c r="NSZ5" s="29"/>
      <c r="NTA5" s="29"/>
      <c r="NTB5" s="29"/>
      <c r="NTC5" s="29"/>
      <c r="NTD5" s="29"/>
      <c r="NTE5" s="29"/>
      <c r="NTF5" s="29"/>
      <c r="NTG5" s="29"/>
      <c r="NTH5" s="29"/>
      <c r="NTI5" s="29"/>
      <c r="NTJ5" s="29"/>
      <c r="NTK5" s="29"/>
      <c r="NTL5" s="29"/>
      <c r="NTM5" s="29"/>
      <c r="NTN5" s="29"/>
      <c r="NTO5" s="29"/>
      <c r="NTP5" s="29"/>
      <c r="NTQ5" s="29"/>
      <c r="NTR5" s="29"/>
      <c r="NTS5" s="29"/>
      <c r="NTT5" s="29"/>
      <c r="NTU5" s="29"/>
      <c r="NTV5" s="29"/>
      <c r="NTW5" s="29"/>
      <c r="NTX5" s="29"/>
      <c r="NTY5" s="29"/>
      <c r="NTZ5" s="29"/>
      <c r="NUA5" s="29"/>
      <c r="NUB5" s="29"/>
      <c r="NUC5" s="29"/>
      <c r="NUD5" s="29"/>
      <c r="NUE5" s="29"/>
      <c r="NUF5" s="29"/>
      <c r="NUG5" s="29"/>
      <c r="NUH5" s="29"/>
      <c r="NUI5" s="29"/>
      <c r="NUJ5" s="29"/>
      <c r="NUK5" s="29"/>
      <c r="NUL5" s="29"/>
      <c r="NUM5" s="29"/>
      <c r="NUN5" s="29"/>
      <c r="NUO5" s="29"/>
      <c r="NUP5" s="29"/>
      <c r="NUQ5" s="29"/>
      <c r="NUR5" s="29"/>
      <c r="NUS5" s="29"/>
      <c r="NUT5" s="29"/>
      <c r="NUU5" s="29"/>
      <c r="NUV5" s="29"/>
      <c r="NUW5" s="29"/>
      <c r="NUX5" s="29"/>
      <c r="NUY5" s="29"/>
      <c r="NUZ5" s="29"/>
      <c r="NVA5" s="29"/>
      <c r="NVB5" s="29"/>
      <c r="NVC5" s="29"/>
      <c r="NVD5" s="29"/>
      <c r="NVE5" s="29"/>
      <c r="NVF5" s="29"/>
      <c r="NVG5" s="29"/>
      <c r="NVH5" s="29"/>
      <c r="NVI5" s="29"/>
      <c r="NVJ5" s="29"/>
      <c r="NVK5" s="29"/>
      <c r="NVL5" s="29"/>
      <c r="NVM5" s="29"/>
      <c r="NVN5" s="29"/>
      <c r="NVO5" s="29"/>
      <c r="NVP5" s="29"/>
      <c r="NVQ5" s="29"/>
      <c r="NVR5" s="29"/>
      <c r="NVS5" s="29"/>
      <c r="NVT5" s="29"/>
      <c r="NVU5" s="29"/>
      <c r="NVV5" s="29"/>
      <c r="NVW5" s="29"/>
      <c r="NVX5" s="29"/>
      <c r="NVY5" s="29"/>
      <c r="NVZ5" s="29"/>
      <c r="NWA5" s="29"/>
      <c r="NWB5" s="29"/>
      <c r="NWC5" s="29"/>
      <c r="NWD5" s="29"/>
      <c r="NWE5" s="29"/>
      <c r="NWF5" s="29"/>
      <c r="NWG5" s="29"/>
      <c r="NWH5" s="29"/>
      <c r="NWI5" s="29"/>
      <c r="NWJ5" s="29"/>
      <c r="NWK5" s="29"/>
      <c r="NWL5" s="29"/>
      <c r="NWM5" s="29"/>
      <c r="NWN5" s="29"/>
      <c r="NWO5" s="29"/>
      <c r="NWP5" s="29"/>
      <c r="NWQ5" s="29"/>
      <c r="NWR5" s="29"/>
      <c r="NWS5" s="29"/>
      <c r="NWT5" s="29"/>
      <c r="NWU5" s="29"/>
      <c r="NWV5" s="29"/>
      <c r="NWW5" s="29"/>
      <c r="NWX5" s="29"/>
      <c r="NWY5" s="29"/>
      <c r="NWZ5" s="29"/>
      <c r="NXA5" s="29"/>
      <c r="NXB5" s="29"/>
      <c r="NXC5" s="29"/>
      <c r="NXD5" s="29"/>
      <c r="NXE5" s="29"/>
      <c r="NXF5" s="29"/>
      <c r="NXG5" s="29"/>
      <c r="NXH5" s="29"/>
      <c r="NXI5" s="29"/>
      <c r="NXJ5" s="29"/>
      <c r="NXK5" s="29"/>
      <c r="NXL5" s="29"/>
      <c r="NXM5" s="29"/>
      <c r="NXN5" s="29"/>
      <c r="NXO5" s="29"/>
      <c r="NXP5" s="29"/>
      <c r="NXQ5" s="29"/>
      <c r="NXR5" s="29"/>
      <c r="NXS5" s="29"/>
      <c r="NXT5" s="29"/>
      <c r="NXU5" s="29"/>
      <c r="NXV5" s="29"/>
      <c r="NXW5" s="29"/>
      <c r="NXX5" s="29"/>
      <c r="NXY5" s="29"/>
      <c r="NXZ5" s="29"/>
      <c r="NYA5" s="29"/>
      <c r="NYB5" s="29"/>
      <c r="NYC5" s="29"/>
      <c r="NYD5" s="29"/>
      <c r="NYE5" s="29"/>
      <c r="NYF5" s="29"/>
      <c r="NYG5" s="29"/>
      <c r="NYH5" s="29"/>
      <c r="NYI5" s="29"/>
      <c r="NYJ5" s="29"/>
      <c r="NYK5" s="29"/>
      <c r="NYL5" s="29"/>
      <c r="NYM5" s="29"/>
      <c r="NYN5" s="29"/>
      <c r="NYO5" s="29"/>
      <c r="NYP5" s="29"/>
      <c r="NYQ5" s="29"/>
      <c r="NYR5" s="29"/>
      <c r="NYS5" s="29"/>
      <c r="NYT5" s="29"/>
      <c r="NYU5" s="29"/>
      <c r="NYV5" s="29"/>
      <c r="NYW5" s="29"/>
      <c r="NYX5" s="29"/>
      <c r="NYY5" s="29"/>
      <c r="NYZ5" s="29"/>
      <c r="NZA5" s="29"/>
      <c r="NZB5" s="29"/>
      <c r="NZC5" s="29"/>
      <c r="NZD5" s="29"/>
      <c r="NZE5" s="29"/>
      <c r="NZF5" s="29"/>
      <c r="NZG5" s="29"/>
      <c r="NZH5" s="29"/>
      <c r="NZI5" s="29"/>
      <c r="NZJ5" s="29"/>
      <c r="NZK5" s="29"/>
      <c r="NZL5" s="29"/>
      <c r="NZM5" s="29"/>
      <c r="NZN5" s="29"/>
      <c r="NZO5" s="29"/>
      <c r="NZP5" s="29"/>
      <c r="NZQ5" s="29"/>
      <c r="NZR5" s="29"/>
      <c r="NZS5" s="29"/>
      <c r="NZT5" s="29"/>
      <c r="NZU5" s="29"/>
      <c r="NZV5" s="29"/>
      <c r="NZW5" s="29"/>
      <c r="NZX5" s="29"/>
      <c r="NZY5" s="29"/>
      <c r="NZZ5" s="29"/>
      <c r="OAA5" s="29"/>
      <c r="OAB5" s="29"/>
      <c r="OAC5" s="29"/>
      <c r="OAD5" s="29"/>
      <c r="OAE5" s="29"/>
      <c r="OAF5" s="29"/>
      <c r="OAG5" s="29"/>
      <c r="OAH5" s="29"/>
      <c r="OAI5" s="29"/>
      <c r="OAJ5" s="29"/>
      <c r="OAK5" s="29"/>
      <c r="OAL5" s="29"/>
      <c r="OAM5" s="29"/>
      <c r="OAN5" s="29"/>
      <c r="OAO5" s="29"/>
      <c r="OAP5" s="29"/>
      <c r="OAQ5" s="29"/>
      <c r="OAR5" s="29"/>
      <c r="OAS5" s="29"/>
      <c r="OAT5" s="29"/>
      <c r="OAU5" s="29"/>
      <c r="OAV5" s="29"/>
      <c r="OAW5" s="29"/>
      <c r="OAX5" s="29"/>
      <c r="OAY5" s="29"/>
      <c r="OAZ5" s="29"/>
      <c r="OBA5" s="29"/>
      <c r="OBB5" s="29"/>
      <c r="OBC5" s="29"/>
      <c r="OBD5" s="29"/>
      <c r="OBE5" s="29"/>
      <c r="OBF5" s="29"/>
      <c r="OBG5" s="29"/>
      <c r="OBH5" s="29"/>
      <c r="OBI5" s="29"/>
      <c r="OBJ5" s="29"/>
      <c r="OBK5" s="29"/>
      <c r="OBL5" s="29"/>
      <c r="OBM5" s="29"/>
      <c r="OBN5" s="29"/>
      <c r="OBO5" s="29"/>
      <c r="OBP5" s="29"/>
      <c r="OBQ5" s="29"/>
      <c r="OBR5" s="29"/>
      <c r="OBS5" s="29"/>
      <c r="OBT5" s="29"/>
      <c r="OBU5" s="29"/>
      <c r="OBV5" s="29"/>
      <c r="OBW5" s="29"/>
      <c r="OBX5" s="29"/>
      <c r="OBY5" s="29"/>
      <c r="OBZ5" s="29"/>
      <c r="OCA5" s="29"/>
      <c r="OCB5" s="29"/>
      <c r="OCC5" s="29"/>
      <c r="OCD5" s="29"/>
      <c r="OCE5" s="29"/>
      <c r="OCF5" s="29"/>
      <c r="OCG5" s="29"/>
      <c r="OCH5" s="29"/>
      <c r="OCI5" s="29"/>
      <c r="OCJ5" s="29"/>
      <c r="OCK5" s="29"/>
      <c r="OCL5" s="29"/>
      <c r="OCM5" s="29"/>
      <c r="OCN5" s="29"/>
      <c r="OCO5" s="29"/>
      <c r="OCP5" s="29"/>
      <c r="OCQ5" s="29"/>
      <c r="OCR5" s="29"/>
      <c r="OCS5" s="29"/>
      <c r="OCT5" s="29"/>
      <c r="OCU5" s="29"/>
      <c r="OCV5" s="29"/>
      <c r="OCW5" s="29"/>
      <c r="OCX5" s="29"/>
      <c r="OCY5" s="29"/>
      <c r="OCZ5" s="29"/>
      <c r="ODA5" s="29"/>
      <c r="ODB5" s="29"/>
      <c r="ODC5" s="29"/>
      <c r="ODD5" s="29"/>
      <c r="ODE5" s="29"/>
      <c r="ODF5" s="29"/>
      <c r="ODG5" s="29"/>
      <c r="ODH5" s="29"/>
      <c r="ODI5" s="29"/>
      <c r="ODJ5" s="29"/>
      <c r="ODK5" s="29"/>
      <c r="ODL5" s="29"/>
      <c r="ODM5" s="29"/>
      <c r="ODN5" s="29"/>
      <c r="ODO5" s="29"/>
      <c r="ODP5" s="29"/>
      <c r="ODQ5" s="29"/>
      <c r="ODR5" s="29"/>
      <c r="ODS5" s="29"/>
      <c r="ODT5" s="29"/>
      <c r="ODU5" s="29"/>
      <c r="ODV5" s="29"/>
      <c r="ODW5" s="29"/>
      <c r="ODX5" s="29"/>
      <c r="ODY5" s="29"/>
      <c r="ODZ5" s="29"/>
      <c r="OEA5" s="29"/>
      <c r="OEB5" s="29"/>
      <c r="OEC5" s="29"/>
      <c r="OED5" s="29"/>
      <c r="OEE5" s="29"/>
      <c r="OEF5" s="29"/>
      <c r="OEG5" s="29"/>
      <c r="OEH5" s="29"/>
      <c r="OEI5" s="29"/>
      <c r="OEJ5" s="29"/>
      <c r="OEK5" s="29"/>
      <c r="OEL5" s="29"/>
      <c r="OEM5" s="29"/>
      <c r="OEN5" s="29"/>
      <c r="OEO5" s="29"/>
      <c r="OEP5" s="29"/>
      <c r="OEQ5" s="29"/>
      <c r="OER5" s="29"/>
      <c r="OES5" s="29"/>
      <c r="OET5" s="29"/>
      <c r="OEU5" s="29"/>
      <c r="OEV5" s="29"/>
      <c r="OEW5" s="29"/>
      <c r="OEX5" s="29"/>
      <c r="OEY5" s="29"/>
      <c r="OEZ5" s="29"/>
      <c r="OFA5" s="29"/>
      <c r="OFB5" s="29"/>
      <c r="OFC5" s="29"/>
      <c r="OFD5" s="29"/>
      <c r="OFE5" s="29"/>
      <c r="OFF5" s="29"/>
      <c r="OFG5" s="29"/>
      <c r="OFH5" s="29"/>
      <c r="OFI5" s="29"/>
      <c r="OFJ5" s="29"/>
      <c r="OFK5" s="29"/>
      <c r="OFL5" s="29"/>
      <c r="OFM5" s="29"/>
      <c r="OFN5" s="29"/>
      <c r="OFO5" s="29"/>
      <c r="OFP5" s="29"/>
      <c r="OFQ5" s="29"/>
      <c r="OFR5" s="29"/>
      <c r="OFS5" s="29"/>
      <c r="OFT5" s="29"/>
      <c r="OFU5" s="29"/>
      <c r="OFV5" s="29"/>
      <c r="OFW5" s="29"/>
      <c r="OFX5" s="29"/>
      <c r="OFY5" s="29"/>
      <c r="OFZ5" s="29"/>
      <c r="OGA5" s="29"/>
      <c r="OGB5" s="29"/>
      <c r="OGC5" s="29"/>
      <c r="OGD5" s="29"/>
      <c r="OGE5" s="29"/>
      <c r="OGF5" s="29"/>
      <c r="OGG5" s="29"/>
      <c r="OGH5" s="29"/>
      <c r="OGI5" s="29"/>
      <c r="OGJ5" s="29"/>
      <c r="OGK5" s="29"/>
      <c r="OGL5" s="29"/>
      <c r="OGM5" s="29"/>
      <c r="OGN5" s="29"/>
      <c r="OGO5" s="29"/>
      <c r="OGP5" s="29"/>
      <c r="OGQ5" s="29"/>
      <c r="OGR5" s="29"/>
      <c r="OGS5" s="29"/>
      <c r="OGT5" s="29"/>
      <c r="OGU5" s="29"/>
      <c r="OGV5" s="29"/>
      <c r="OGW5" s="29"/>
      <c r="OGX5" s="29"/>
      <c r="OGY5" s="29"/>
      <c r="OGZ5" s="29"/>
      <c r="OHA5" s="29"/>
      <c r="OHB5" s="29"/>
      <c r="OHC5" s="29"/>
      <c r="OHD5" s="29"/>
      <c r="OHE5" s="29"/>
      <c r="OHF5" s="29"/>
      <c r="OHG5" s="29"/>
      <c r="OHH5" s="29"/>
      <c r="OHI5" s="29"/>
      <c r="OHJ5" s="29"/>
      <c r="OHK5" s="29"/>
      <c r="OHL5" s="29"/>
      <c r="OHM5" s="29"/>
      <c r="OHN5" s="29"/>
      <c r="OHO5" s="29"/>
      <c r="OHP5" s="29"/>
      <c r="OHQ5" s="29"/>
      <c r="OHR5" s="29"/>
      <c r="OHS5" s="29"/>
      <c r="OHT5" s="29"/>
      <c r="OHU5" s="29"/>
      <c r="OHV5" s="29"/>
      <c r="OHW5" s="29"/>
      <c r="OHX5" s="29"/>
      <c r="OHY5" s="29"/>
      <c r="OHZ5" s="29"/>
      <c r="OIA5" s="29"/>
      <c r="OIB5" s="29"/>
      <c r="OIC5" s="29"/>
      <c r="OID5" s="29"/>
      <c r="OIE5" s="29"/>
      <c r="OIF5" s="29"/>
      <c r="OIG5" s="29"/>
      <c r="OIH5" s="29"/>
      <c r="OII5" s="29"/>
      <c r="OIJ5" s="29"/>
      <c r="OIK5" s="29"/>
      <c r="OIL5" s="29"/>
      <c r="OIM5" s="29"/>
      <c r="OIN5" s="29"/>
      <c r="OIO5" s="29"/>
      <c r="OIP5" s="29"/>
      <c r="OIQ5" s="29"/>
      <c r="OIR5" s="29"/>
      <c r="OIS5" s="29"/>
      <c r="OIT5" s="29"/>
      <c r="OIU5" s="29"/>
      <c r="OIV5" s="29"/>
      <c r="OIW5" s="29"/>
      <c r="OIX5" s="29"/>
      <c r="OIY5" s="29"/>
      <c r="OIZ5" s="29"/>
      <c r="OJA5" s="29"/>
      <c r="OJB5" s="29"/>
      <c r="OJC5" s="29"/>
      <c r="OJD5" s="29"/>
      <c r="OJE5" s="29"/>
      <c r="OJF5" s="29"/>
      <c r="OJG5" s="29"/>
      <c r="OJH5" s="29"/>
      <c r="OJI5" s="29"/>
      <c r="OJJ5" s="29"/>
      <c r="OJK5" s="29"/>
      <c r="OJL5" s="29"/>
      <c r="OJM5" s="29"/>
      <c r="OJN5" s="29"/>
      <c r="OJO5" s="29"/>
      <c r="OJP5" s="29"/>
      <c r="OJQ5" s="29"/>
      <c r="OJR5" s="29"/>
      <c r="OJS5" s="29"/>
      <c r="OJT5" s="29"/>
      <c r="OJU5" s="29"/>
      <c r="OJV5" s="29"/>
      <c r="OJW5" s="29"/>
      <c r="OJX5" s="29"/>
      <c r="OJY5" s="29"/>
      <c r="OJZ5" s="29"/>
      <c r="OKA5" s="29"/>
      <c r="OKB5" s="29"/>
      <c r="OKC5" s="29"/>
      <c r="OKD5" s="29"/>
      <c r="OKE5" s="29"/>
      <c r="OKF5" s="29"/>
      <c r="OKG5" s="29"/>
      <c r="OKH5" s="29"/>
      <c r="OKI5" s="29"/>
      <c r="OKJ5" s="29"/>
      <c r="OKK5" s="29"/>
      <c r="OKL5" s="29"/>
      <c r="OKM5" s="29"/>
      <c r="OKN5" s="29"/>
      <c r="OKO5" s="29"/>
      <c r="OKP5" s="29"/>
      <c r="OKQ5" s="29"/>
      <c r="OKR5" s="29"/>
      <c r="OKS5" s="29"/>
      <c r="OKT5" s="29"/>
      <c r="OKU5" s="29"/>
      <c r="OKV5" s="29"/>
      <c r="OKW5" s="29"/>
      <c r="OKX5" s="29"/>
      <c r="OKY5" s="29"/>
      <c r="OKZ5" s="29"/>
      <c r="OLA5" s="29"/>
      <c r="OLB5" s="29"/>
      <c r="OLC5" s="29"/>
      <c r="OLD5" s="29"/>
      <c r="OLE5" s="29"/>
      <c r="OLF5" s="29"/>
      <c r="OLG5" s="29"/>
      <c r="OLH5" s="29"/>
      <c r="OLI5" s="29"/>
      <c r="OLJ5" s="29"/>
      <c r="OLK5" s="29"/>
      <c r="OLL5" s="29"/>
      <c r="OLM5" s="29"/>
      <c r="OLN5" s="29"/>
      <c r="OLO5" s="29"/>
      <c r="OLP5" s="29"/>
      <c r="OLQ5" s="29"/>
      <c r="OLR5" s="29"/>
      <c r="OLS5" s="29"/>
      <c r="OLT5" s="29"/>
      <c r="OLU5" s="29"/>
      <c r="OLV5" s="29"/>
      <c r="OLW5" s="29"/>
      <c r="OLX5" s="29"/>
      <c r="OLY5" s="29"/>
      <c r="OLZ5" s="29"/>
      <c r="OMA5" s="29"/>
      <c r="OMB5" s="29"/>
      <c r="OMC5" s="29"/>
      <c r="OMD5" s="29"/>
      <c r="OME5" s="29"/>
      <c r="OMF5" s="29"/>
      <c r="OMG5" s="29"/>
      <c r="OMH5" s="29"/>
      <c r="OMI5" s="29"/>
      <c r="OMJ5" s="29"/>
      <c r="OMK5" s="29"/>
      <c r="OML5" s="29"/>
      <c r="OMM5" s="29"/>
      <c r="OMN5" s="29"/>
      <c r="OMO5" s="29"/>
      <c r="OMP5" s="29"/>
      <c r="OMQ5" s="29"/>
      <c r="OMR5" s="29"/>
      <c r="OMS5" s="29"/>
      <c r="OMT5" s="29"/>
      <c r="OMU5" s="29"/>
      <c r="OMV5" s="29"/>
      <c r="OMW5" s="29"/>
      <c r="OMX5" s="29"/>
      <c r="OMY5" s="29"/>
      <c r="OMZ5" s="29"/>
      <c r="ONA5" s="29"/>
      <c r="ONB5" s="29"/>
      <c r="ONC5" s="29"/>
      <c r="OND5" s="29"/>
      <c r="ONE5" s="29"/>
      <c r="ONF5" s="29"/>
      <c r="ONG5" s="29"/>
      <c r="ONH5" s="29"/>
      <c r="ONI5" s="29"/>
      <c r="ONJ5" s="29"/>
      <c r="ONK5" s="29"/>
      <c r="ONL5" s="29"/>
      <c r="ONM5" s="29"/>
      <c r="ONN5" s="29"/>
      <c r="ONO5" s="29"/>
      <c r="ONP5" s="29"/>
      <c r="ONQ5" s="29"/>
      <c r="ONR5" s="29"/>
      <c r="ONS5" s="29"/>
      <c r="ONT5" s="29"/>
      <c r="ONU5" s="29"/>
      <c r="ONV5" s="29"/>
      <c r="ONW5" s="29"/>
      <c r="ONX5" s="29"/>
      <c r="ONY5" s="29"/>
      <c r="ONZ5" s="29"/>
      <c r="OOA5" s="29"/>
      <c r="OOB5" s="29"/>
      <c r="OOC5" s="29"/>
      <c r="OOD5" s="29"/>
      <c r="OOE5" s="29"/>
      <c r="OOF5" s="29"/>
      <c r="OOG5" s="29"/>
      <c r="OOH5" s="29"/>
      <c r="OOI5" s="29"/>
      <c r="OOJ5" s="29"/>
      <c r="OOK5" s="29"/>
      <c r="OOL5" s="29"/>
      <c r="OOM5" s="29"/>
      <c r="OON5" s="29"/>
      <c r="OOO5" s="29"/>
      <c r="OOP5" s="29"/>
      <c r="OOQ5" s="29"/>
      <c r="OOR5" s="29"/>
      <c r="OOS5" s="29"/>
      <c r="OOT5" s="29"/>
      <c r="OOU5" s="29"/>
      <c r="OOV5" s="29"/>
      <c r="OOW5" s="29"/>
      <c r="OOX5" s="29"/>
      <c r="OOY5" s="29"/>
      <c r="OOZ5" s="29"/>
      <c r="OPA5" s="29"/>
      <c r="OPB5" s="29"/>
      <c r="OPC5" s="29"/>
      <c r="OPD5" s="29"/>
      <c r="OPE5" s="29"/>
      <c r="OPF5" s="29"/>
      <c r="OPG5" s="29"/>
      <c r="OPH5" s="29"/>
      <c r="OPI5" s="29"/>
      <c r="OPJ5" s="29"/>
      <c r="OPK5" s="29"/>
      <c r="OPL5" s="29"/>
      <c r="OPM5" s="29"/>
      <c r="OPN5" s="29"/>
      <c r="OPO5" s="29"/>
      <c r="OPP5" s="29"/>
      <c r="OPQ5" s="29"/>
      <c r="OPR5" s="29"/>
      <c r="OPS5" s="29"/>
      <c r="OPT5" s="29"/>
      <c r="OPU5" s="29"/>
      <c r="OPV5" s="29"/>
      <c r="OPW5" s="29"/>
      <c r="OPX5" s="29"/>
      <c r="OPY5" s="29"/>
      <c r="OPZ5" s="29"/>
      <c r="OQA5" s="29"/>
      <c r="OQB5" s="29"/>
      <c r="OQC5" s="29"/>
      <c r="OQD5" s="29"/>
      <c r="OQE5" s="29"/>
      <c r="OQF5" s="29"/>
      <c r="OQG5" s="29"/>
      <c r="OQH5" s="29"/>
      <c r="OQI5" s="29"/>
      <c r="OQJ5" s="29"/>
      <c r="OQK5" s="29"/>
      <c r="OQL5" s="29"/>
      <c r="OQM5" s="29"/>
      <c r="OQN5" s="29"/>
      <c r="OQO5" s="29"/>
      <c r="OQP5" s="29"/>
      <c r="OQQ5" s="29"/>
      <c r="OQR5" s="29"/>
      <c r="OQS5" s="29"/>
      <c r="OQT5" s="29"/>
      <c r="OQU5" s="29"/>
      <c r="OQV5" s="29"/>
      <c r="OQW5" s="29"/>
      <c r="OQX5" s="29"/>
      <c r="OQY5" s="29"/>
      <c r="OQZ5" s="29"/>
      <c r="ORA5" s="29"/>
      <c r="ORB5" s="29"/>
      <c r="ORC5" s="29"/>
      <c r="ORD5" s="29"/>
      <c r="ORE5" s="29"/>
      <c r="ORF5" s="29"/>
      <c r="ORG5" s="29"/>
      <c r="ORH5" s="29"/>
      <c r="ORI5" s="29"/>
      <c r="ORJ5" s="29"/>
      <c r="ORK5" s="29"/>
      <c r="ORL5" s="29"/>
      <c r="ORM5" s="29"/>
      <c r="ORN5" s="29"/>
      <c r="ORO5" s="29"/>
      <c r="ORP5" s="29"/>
      <c r="ORQ5" s="29"/>
      <c r="ORR5" s="29"/>
      <c r="ORS5" s="29"/>
      <c r="ORT5" s="29"/>
      <c r="ORU5" s="29"/>
      <c r="ORV5" s="29"/>
      <c r="ORW5" s="29"/>
      <c r="ORX5" s="29"/>
      <c r="ORY5" s="29"/>
      <c r="ORZ5" s="29"/>
      <c r="OSA5" s="29"/>
      <c r="OSB5" s="29"/>
      <c r="OSC5" s="29"/>
      <c r="OSD5" s="29"/>
      <c r="OSE5" s="29"/>
      <c r="OSF5" s="29"/>
      <c r="OSG5" s="29"/>
      <c r="OSH5" s="29"/>
      <c r="OSI5" s="29"/>
      <c r="OSJ5" s="29"/>
      <c r="OSK5" s="29"/>
      <c r="OSL5" s="29"/>
      <c r="OSM5" s="29"/>
      <c r="OSN5" s="29"/>
      <c r="OSO5" s="29"/>
      <c r="OSP5" s="29"/>
      <c r="OSQ5" s="29"/>
      <c r="OSR5" s="29"/>
      <c r="OSS5" s="29"/>
      <c r="OST5" s="29"/>
      <c r="OSU5" s="29"/>
      <c r="OSV5" s="29"/>
      <c r="OSW5" s="29"/>
      <c r="OSX5" s="29"/>
      <c r="OSY5" s="29"/>
      <c r="OSZ5" s="29"/>
      <c r="OTA5" s="29"/>
      <c r="OTB5" s="29"/>
      <c r="OTC5" s="29"/>
      <c r="OTD5" s="29"/>
      <c r="OTE5" s="29"/>
      <c r="OTF5" s="29"/>
      <c r="OTG5" s="29"/>
      <c r="OTH5" s="29"/>
      <c r="OTI5" s="29"/>
      <c r="OTJ5" s="29"/>
      <c r="OTK5" s="29"/>
      <c r="OTL5" s="29"/>
      <c r="OTM5" s="29"/>
      <c r="OTN5" s="29"/>
      <c r="OTO5" s="29"/>
      <c r="OTP5" s="29"/>
      <c r="OTQ5" s="29"/>
      <c r="OTR5" s="29"/>
      <c r="OTS5" s="29"/>
      <c r="OTT5" s="29"/>
      <c r="OTU5" s="29"/>
      <c r="OTV5" s="29"/>
      <c r="OTW5" s="29"/>
      <c r="OTX5" s="29"/>
      <c r="OTY5" s="29"/>
      <c r="OTZ5" s="29"/>
      <c r="OUA5" s="29"/>
      <c r="OUB5" s="29"/>
      <c r="OUC5" s="29"/>
      <c r="OUD5" s="29"/>
      <c r="OUE5" s="29"/>
      <c r="OUF5" s="29"/>
      <c r="OUG5" s="29"/>
      <c r="OUH5" s="29"/>
      <c r="OUI5" s="29"/>
      <c r="OUJ5" s="29"/>
      <c r="OUK5" s="29"/>
      <c r="OUL5" s="29"/>
      <c r="OUM5" s="29"/>
      <c r="OUN5" s="29"/>
      <c r="OUO5" s="29"/>
      <c r="OUP5" s="29"/>
      <c r="OUQ5" s="29"/>
      <c r="OUR5" s="29"/>
      <c r="OUS5" s="29"/>
      <c r="OUT5" s="29"/>
      <c r="OUU5" s="29"/>
      <c r="OUV5" s="29"/>
      <c r="OUW5" s="29"/>
      <c r="OUX5" s="29"/>
      <c r="OUY5" s="29"/>
      <c r="OUZ5" s="29"/>
      <c r="OVA5" s="29"/>
      <c r="OVB5" s="29"/>
      <c r="OVC5" s="29"/>
      <c r="OVD5" s="29"/>
      <c r="OVE5" s="29"/>
      <c r="OVF5" s="29"/>
      <c r="OVG5" s="29"/>
      <c r="OVH5" s="29"/>
      <c r="OVI5" s="29"/>
      <c r="OVJ5" s="29"/>
      <c r="OVK5" s="29"/>
      <c r="OVL5" s="29"/>
      <c r="OVM5" s="29"/>
      <c r="OVN5" s="29"/>
      <c r="OVO5" s="29"/>
      <c r="OVP5" s="29"/>
      <c r="OVQ5" s="29"/>
      <c r="OVR5" s="29"/>
      <c r="OVS5" s="29"/>
      <c r="OVT5" s="29"/>
      <c r="OVU5" s="29"/>
      <c r="OVV5" s="29"/>
      <c r="OVW5" s="29"/>
      <c r="OVX5" s="29"/>
      <c r="OVY5" s="29"/>
      <c r="OVZ5" s="29"/>
      <c r="OWA5" s="29"/>
      <c r="OWB5" s="29"/>
      <c r="OWC5" s="29"/>
      <c r="OWD5" s="29"/>
      <c r="OWE5" s="29"/>
      <c r="OWF5" s="29"/>
      <c r="OWG5" s="29"/>
      <c r="OWH5" s="29"/>
      <c r="OWI5" s="29"/>
      <c r="OWJ5" s="29"/>
      <c r="OWK5" s="29"/>
      <c r="OWL5" s="29"/>
      <c r="OWM5" s="29"/>
      <c r="OWN5" s="29"/>
      <c r="OWO5" s="29"/>
      <c r="OWP5" s="29"/>
      <c r="OWQ5" s="29"/>
      <c r="OWR5" s="29"/>
      <c r="OWS5" s="29"/>
      <c r="OWT5" s="29"/>
      <c r="OWU5" s="29"/>
      <c r="OWV5" s="29"/>
      <c r="OWW5" s="29"/>
      <c r="OWX5" s="29"/>
      <c r="OWY5" s="29"/>
      <c r="OWZ5" s="29"/>
      <c r="OXA5" s="29"/>
      <c r="OXB5" s="29"/>
      <c r="OXC5" s="29"/>
      <c r="OXD5" s="29"/>
      <c r="OXE5" s="29"/>
      <c r="OXF5" s="29"/>
      <c r="OXG5" s="29"/>
      <c r="OXH5" s="29"/>
      <c r="OXI5" s="29"/>
      <c r="OXJ5" s="29"/>
      <c r="OXK5" s="29"/>
      <c r="OXL5" s="29"/>
      <c r="OXM5" s="29"/>
      <c r="OXN5" s="29"/>
      <c r="OXO5" s="29"/>
      <c r="OXP5" s="29"/>
      <c r="OXQ5" s="29"/>
      <c r="OXR5" s="29"/>
      <c r="OXS5" s="29"/>
      <c r="OXT5" s="29"/>
      <c r="OXU5" s="29"/>
      <c r="OXV5" s="29"/>
      <c r="OXW5" s="29"/>
      <c r="OXX5" s="29"/>
      <c r="OXY5" s="29"/>
      <c r="OXZ5" s="29"/>
      <c r="OYA5" s="29"/>
      <c r="OYB5" s="29"/>
      <c r="OYC5" s="29"/>
      <c r="OYD5" s="29"/>
      <c r="OYE5" s="29"/>
      <c r="OYF5" s="29"/>
      <c r="OYG5" s="29"/>
      <c r="OYH5" s="29"/>
      <c r="OYI5" s="29"/>
      <c r="OYJ5" s="29"/>
      <c r="OYK5" s="29"/>
      <c r="OYL5" s="29"/>
      <c r="OYM5" s="29"/>
      <c r="OYN5" s="29"/>
      <c r="OYO5" s="29"/>
      <c r="OYP5" s="29"/>
      <c r="OYQ5" s="29"/>
      <c r="OYR5" s="29"/>
      <c r="OYS5" s="29"/>
      <c r="OYT5" s="29"/>
      <c r="OYU5" s="29"/>
      <c r="OYV5" s="29"/>
      <c r="OYW5" s="29"/>
      <c r="OYX5" s="29"/>
      <c r="OYY5" s="29"/>
      <c r="OYZ5" s="29"/>
      <c r="OZA5" s="29"/>
      <c r="OZB5" s="29"/>
      <c r="OZC5" s="29"/>
      <c r="OZD5" s="29"/>
      <c r="OZE5" s="29"/>
      <c r="OZF5" s="29"/>
      <c r="OZG5" s="29"/>
      <c r="OZH5" s="29"/>
      <c r="OZI5" s="29"/>
      <c r="OZJ5" s="29"/>
      <c r="OZK5" s="29"/>
      <c r="OZL5" s="29"/>
      <c r="OZM5" s="29"/>
      <c r="OZN5" s="29"/>
      <c r="OZO5" s="29"/>
      <c r="OZP5" s="29"/>
      <c r="OZQ5" s="29"/>
      <c r="OZR5" s="29"/>
      <c r="OZS5" s="29"/>
      <c r="OZT5" s="29"/>
      <c r="OZU5" s="29"/>
      <c r="OZV5" s="29"/>
      <c r="OZW5" s="29"/>
      <c r="OZX5" s="29"/>
      <c r="OZY5" s="29"/>
      <c r="OZZ5" s="29"/>
      <c r="PAA5" s="29"/>
      <c r="PAB5" s="29"/>
      <c r="PAC5" s="29"/>
      <c r="PAD5" s="29"/>
      <c r="PAE5" s="29"/>
      <c r="PAF5" s="29"/>
      <c r="PAG5" s="29"/>
      <c r="PAH5" s="29"/>
      <c r="PAI5" s="29"/>
      <c r="PAJ5" s="29"/>
      <c r="PAK5" s="29"/>
      <c r="PAL5" s="29"/>
      <c r="PAM5" s="29"/>
      <c r="PAN5" s="29"/>
      <c r="PAO5" s="29"/>
      <c r="PAP5" s="29"/>
      <c r="PAQ5" s="29"/>
      <c r="PAR5" s="29"/>
      <c r="PAS5" s="29"/>
      <c r="PAT5" s="29"/>
      <c r="PAU5" s="29"/>
      <c r="PAV5" s="29"/>
      <c r="PAW5" s="29"/>
      <c r="PAX5" s="29"/>
      <c r="PAY5" s="29"/>
      <c r="PAZ5" s="29"/>
      <c r="PBA5" s="29"/>
      <c r="PBB5" s="29"/>
      <c r="PBC5" s="29"/>
      <c r="PBD5" s="29"/>
      <c r="PBE5" s="29"/>
      <c r="PBF5" s="29"/>
      <c r="PBG5" s="29"/>
      <c r="PBH5" s="29"/>
      <c r="PBI5" s="29"/>
      <c r="PBJ5" s="29"/>
      <c r="PBK5" s="29"/>
      <c r="PBL5" s="29"/>
      <c r="PBM5" s="29"/>
      <c r="PBN5" s="29"/>
      <c r="PBO5" s="29"/>
      <c r="PBP5" s="29"/>
      <c r="PBQ5" s="29"/>
      <c r="PBR5" s="29"/>
      <c r="PBS5" s="29"/>
      <c r="PBT5" s="29"/>
      <c r="PBU5" s="29"/>
      <c r="PBV5" s="29"/>
      <c r="PBW5" s="29"/>
      <c r="PBX5" s="29"/>
      <c r="PBY5" s="29"/>
      <c r="PBZ5" s="29"/>
      <c r="PCA5" s="29"/>
      <c r="PCB5" s="29"/>
      <c r="PCC5" s="29"/>
      <c r="PCD5" s="29"/>
      <c r="PCE5" s="29"/>
      <c r="PCF5" s="29"/>
      <c r="PCG5" s="29"/>
      <c r="PCH5" s="29"/>
      <c r="PCI5" s="29"/>
      <c r="PCJ5" s="29"/>
      <c r="PCK5" s="29"/>
      <c r="PCL5" s="29"/>
      <c r="PCM5" s="29"/>
      <c r="PCN5" s="29"/>
      <c r="PCO5" s="29"/>
      <c r="PCP5" s="29"/>
      <c r="PCQ5" s="29"/>
      <c r="PCR5" s="29"/>
      <c r="PCS5" s="29"/>
      <c r="PCT5" s="29"/>
      <c r="PCU5" s="29"/>
      <c r="PCV5" s="29"/>
      <c r="PCW5" s="29"/>
      <c r="PCX5" s="29"/>
      <c r="PCY5" s="29"/>
      <c r="PCZ5" s="29"/>
      <c r="PDA5" s="29"/>
      <c r="PDB5" s="29"/>
      <c r="PDC5" s="29"/>
      <c r="PDD5" s="29"/>
      <c r="PDE5" s="29"/>
      <c r="PDF5" s="29"/>
      <c r="PDG5" s="29"/>
      <c r="PDH5" s="29"/>
      <c r="PDI5" s="29"/>
      <c r="PDJ5" s="29"/>
      <c r="PDK5" s="29"/>
      <c r="PDL5" s="29"/>
      <c r="PDM5" s="29"/>
      <c r="PDN5" s="29"/>
      <c r="PDO5" s="29"/>
      <c r="PDP5" s="29"/>
      <c r="PDQ5" s="29"/>
      <c r="PDR5" s="29"/>
      <c r="PDS5" s="29"/>
      <c r="PDT5" s="29"/>
      <c r="PDU5" s="29"/>
      <c r="PDV5" s="29"/>
      <c r="PDW5" s="29"/>
      <c r="PDX5" s="29"/>
      <c r="PDY5" s="29"/>
      <c r="PDZ5" s="29"/>
      <c r="PEA5" s="29"/>
      <c r="PEB5" s="29"/>
      <c r="PEC5" s="29"/>
      <c r="PED5" s="29"/>
      <c r="PEE5" s="29"/>
      <c r="PEF5" s="29"/>
      <c r="PEG5" s="29"/>
      <c r="PEH5" s="29"/>
      <c r="PEI5" s="29"/>
      <c r="PEJ5" s="29"/>
      <c r="PEK5" s="29"/>
      <c r="PEL5" s="29"/>
      <c r="PEM5" s="29"/>
      <c r="PEN5" s="29"/>
      <c r="PEO5" s="29"/>
      <c r="PEP5" s="29"/>
      <c r="PEQ5" s="29"/>
      <c r="PER5" s="29"/>
      <c r="PES5" s="29"/>
      <c r="PET5" s="29"/>
      <c r="PEU5" s="29"/>
      <c r="PEV5" s="29"/>
      <c r="PEW5" s="29"/>
      <c r="PEX5" s="29"/>
      <c r="PEY5" s="29"/>
      <c r="PEZ5" s="29"/>
      <c r="PFA5" s="29"/>
      <c r="PFB5" s="29"/>
      <c r="PFC5" s="29"/>
      <c r="PFD5" s="29"/>
      <c r="PFE5" s="29"/>
      <c r="PFF5" s="29"/>
      <c r="PFG5" s="29"/>
      <c r="PFH5" s="29"/>
      <c r="PFI5" s="29"/>
      <c r="PFJ5" s="29"/>
      <c r="PFK5" s="29"/>
      <c r="PFL5" s="29"/>
      <c r="PFM5" s="29"/>
      <c r="PFN5" s="29"/>
      <c r="PFO5" s="29"/>
      <c r="PFP5" s="29"/>
      <c r="PFQ5" s="29"/>
      <c r="PFR5" s="29"/>
      <c r="PFS5" s="29"/>
      <c r="PFT5" s="29"/>
      <c r="PFU5" s="29"/>
      <c r="PFV5" s="29"/>
      <c r="PFW5" s="29"/>
      <c r="PFX5" s="29"/>
      <c r="PFY5" s="29"/>
      <c r="PFZ5" s="29"/>
      <c r="PGA5" s="29"/>
      <c r="PGB5" s="29"/>
      <c r="PGC5" s="29"/>
      <c r="PGD5" s="29"/>
      <c r="PGE5" s="29"/>
      <c r="PGF5" s="29"/>
      <c r="PGG5" s="29"/>
      <c r="PGH5" s="29"/>
      <c r="PGI5" s="29"/>
      <c r="PGJ5" s="29"/>
      <c r="PGK5" s="29"/>
      <c r="PGL5" s="29"/>
      <c r="PGM5" s="29"/>
      <c r="PGN5" s="29"/>
      <c r="PGO5" s="29"/>
      <c r="PGP5" s="29"/>
      <c r="PGQ5" s="29"/>
      <c r="PGR5" s="29"/>
      <c r="PGS5" s="29"/>
      <c r="PGT5" s="29"/>
      <c r="PGU5" s="29"/>
      <c r="PGV5" s="29"/>
      <c r="PGW5" s="29"/>
      <c r="PGX5" s="29"/>
      <c r="PGY5" s="29"/>
      <c r="PGZ5" s="29"/>
      <c r="PHA5" s="29"/>
      <c r="PHB5" s="29"/>
      <c r="PHC5" s="29"/>
      <c r="PHD5" s="29"/>
      <c r="PHE5" s="29"/>
      <c r="PHF5" s="29"/>
      <c r="PHG5" s="29"/>
      <c r="PHH5" s="29"/>
      <c r="PHI5" s="29"/>
      <c r="PHJ5" s="29"/>
      <c r="PHK5" s="29"/>
      <c r="PHL5" s="29"/>
      <c r="PHM5" s="29"/>
      <c r="PHN5" s="29"/>
      <c r="PHO5" s="29"/>
      <c r="PHP5" s="29"/>
      <c r="PHQ5" s="29"/>
      <c r="PHR5" s="29"/>
      <c r="PHS5" s="29"/>
      <c r="PHT5" s="29"/>
      <c r="PHU5" s="29"/>
      <c r="PHV5" s="29"/>
      <c r="PHW5" s="29"/>
      <c r="PHX5" s="29"/>
      <c r="PHY5" s="29"/>
      <c r="PHZ5" s="29"/>
      <c r="PIA5" s="29"/>
      <c r="PIB5" s="29"/>
      <c r="PIC5" s="29"/>
      <c r="PID5" s="29"/>
      <c r="PIE5" s="29"/>
      <c r="PIF5" s="29"/>
      <c r="PIG5" s="29"/>
      <c r="PIH5" s="29"/>
      <c r="PII5" s="29"/>
      <c r="PIJ5" s="29"/>
      <c r="PIK5" s="29"/>
      <c r="PIL5" s="29"/>
      <c r="PIM5" s="29"/>
      <c r="PIN5" s="29"/>
      <c r="PIO5" s="29"/>
      <c r="PIP5" s="29"/>
      <c r="PIQ5" s="29"/>
      <c r="PIR5" s="29"/>
      <c r="PIS5" s="29"/>
      <c r="PIT5" s="29"/>
      <c r="PIU5" s="29"/>
      <c r="PIV5" s="29"/>
      <c r="PIW5" s="29"/>
      <c r="PIX5" s="29"/>
      <c r="PIY5" s="29"/>
      <c r="PIZ5" s="29"/>
      <c r="PJA5" s="29"/>
      <c r="PJB5" s="29"/>
      <c r="PJC5" s="29"/>
      <c r="PJD5" s="29"/>
      <c r="PJE5" s="29"/>
      <c r="PJF5" s="29"/>
      <c r="PJG5" s="29"/>
      <c r="PJH5" s="29"/>
      <c r="PJI5" s="29"/>
      <c r="PJJ5" s="29"/>
      <c r="PJK5" s="29"/>
      <c r="PJL5" s="29"/>
      <c r="PJM5" s="29"/>
      <c r="PJN5" s="29"/>
      <c r="PJO5" s="29"/>
      <c r="PJP5" s="29"/>
      <c r="PJQ5" s="29"/>
      <c r="PJR5" s="29"/>
      <c r="PJS5" s="29"/>
      <c r="PJT5" s="29"/>
      <c r="PJU5" s="29"/>
      <c r="PJV5" s="29"/>
      <c r="PJW5" s="29"/>
      <c r="PJX5" s="29"/>
      <c r="PJY5" s="29"/>
      <c r="PJZ5" s="29"/>
      <c r="PKA5" s="29"/>
      <c r="PKB5" s="29"/>
      <c r="PKC5" s="29"/>
      <c r="PKD5" s="29"/>
      <c r="PKE5" s="29"/>
      <c r="PKF5" s="29"/>
      <c r="PKG5" s="29"/>
      <c r="PKH5" s="29"/>
      <c r="PKI5" s="29"/>
      <c r="PKJ5" s="29"/>
      <c r="PKK5" s="29"/>
      <c r="PKL5" s="29"/>
      <c r="PKM5" s="29"/>
      <c r="PKN5" s="29"/>
      <c r="PKO5" s="29"/>
      <c r="PKP5" s="29"/>
      <c r="PKQ5" s="29"/>
      <c r="PKR5" s="29"/>
      <c r="PKS5" s="29"/>
      <c r="PKT5" s="29"/>
      <c r="PKU5" s="29"/>
      <c r="PKV5" s="29"/>
      <c r="PKW5" s="29"/>
      <c r="PKX5" s="29"/>
      <c r="PKY5" s="29"/>
      <c r="PKZ5" s="29"/>
      <c r="PLA5" s="29"/>
      <c r="PLB5" s="29"/>
      <c r="PLC5" s="29"/>
      <c r="PLD5" s="29"/>
      <c r="PLE5" s="29"/>
      <c r="PLF5" s="29"/>
      <c r="PLG5" s="29"/>
      <c r="PLH5" s="29"/>
      <c r="PLI5" s="29"/>
      <c r="PLJ5" s="29"/>
      <c r="PLK5" s="29"/>
      <c r="PLL5" s="29"/>
      <c r="PLM5" s="29"/>
      <c r="PLN5" s="29"/>
      <c r="PLO5" s="29"/>
      <c r="PLP5" s="29"/>
      <c r="PLQ5" s="29"/>
      <c r="PLR5" s="29"/>
      <c r="PLS5" s="29"/>
      <c r="PLT5" s="29"/>
      <c r="PLU5" s="29"/>
      <c r="PLV5" s="29"/>
      <c r="PLW5" s="29"/>
      <c r="PLX5" s="29"/>
      <c r="PLY5" s="29"/>
      <c r="PLZ5" s="29"/>
      <c r="PMA5" s="29"/>
      <c r="PMB5" s="29"/>
      <c r="PMC5" s="29"/>
      <c r="PMD5" s="29"/>
      <c r="PME5" s="29"/>
      <c r="PMF5" s="29"/>
      <c r="PMG5" s="29"/>
      <c r="PMH5" s="29"/>
      <c r="PMI5" s="29"/>
      <c r="PMJ5" s="29"/>
      <c r="PMK5" s="29"/>
      <c r="PML5" s="29"/>
      <c r="PMM5" s="29"/>
      <c r="PMN5" s="29"/>
      <c r="PMO5" s="29"/>
      <c r="PMP5" s="29"/>
      <c r="PMQ5" s="29"/>
      <c r="PMR5" s="29"/>
      <c r="PMS5" s="29"/>
      <c r="PMT5" s="29"/>
      <c r="PMU5" s="29"/>
      <c r="PMV5" s="29"/>
      <c r="PMW5" s="29"/>
      <c r="PMX5" s="29"/>
      <c r="PMY5" s="29"/>
      <c r="PMZ5" s="29"/>
      <c r="PNA5" s="29"/>
      <c r="PNB5" s="29"/>
      <c r="PNC5" s="29"/>
      <c r="PND5" s="29"/>
      <c r="PNE5" s="29"/>
      <c r="PNF5" s="29"/>
      <c r="PNG5" s="29"/>
      <c r="PNH5" s="29"/>
      <c r="PNI5" s="29"/>
      <c r="PNJ5" s="29"/>
      <c r="PNK5" s="29"/>
      <c r="PNL5" s="29"/>
      <c r="PNM5" s="29"/>
      <c r="PNN5" s="29"/>
      <c r="PNO5" s="29"/>
      <c r="PNP5" s="29"/>
      <c r="PNQ5" s="29"/>
      <c r="PNR5" s="29"/>
      <c r="PNS5" s="29"/>
      <c r="PNT5" s="29"/>
      <c r="PNU5" s="29"/>
      <c r="PNV5" s="29"/>
      <c r="PNW5" s="29"/>
      <c r="PNX5" s="29"/>
      <c r="PNY5" s="29"/>
      <c r="PNZ5" s="29"/>
      <c r="POA5" s="29"/>
      <c r="POB5" s="29"/>
      <c r="POC5" s="29"/>
      <c r="POD5" s="29"/>
      <c r="POE5" s="29"/>
      <c r="POF5" s="29"/>
      <c r="POG5" s="29"/>
      <c r="POH5" s="29"/>
      <c r="POI5" s="29"/>
      <c r="POJ5" s="29"/>
      <c r="POK5" s="29"/>
      <c r="POL5" s="29"/>
      <c r="POM5" s="29"/>
      <c r="PON5" s="29"/>
      <c r="POO5" s="29"/>
      <c r="POP5" s="29"/>
      <c r="POQ5" s="29"/>
      <c r="POR5" s="29"/>
      <c r="POS5" s="29"/>
      <c r="POT5" s="29"/>
      <c r="POU5" s="29"/>
      <c r="POV5" s="29"/>
      <c r="POW5" s="29"/>
      <c r="POX5" s="29"/>
      <c r="POY5" s="29"/>
      <c r="POZ5" s="29"/>
      <c r="PPA5" s="29"/>
      <c r="PPB5" s="29"/>
      <c r="PPC5" s="29"/>
      <c r="PPD5" s="29"/>
      <c r="PPE5" s="29"/>
      <c r="PPF5" s="29"/>
      <c r="PPG5" s="29"/>
      <c r="PPH5" s="29"/>
      <c r="PPI5" s="29"/>
      <c r="PPJ5" s="29"/>
      <c r="PPK5" s="29"/>
      <c r="PPL5" s="29"/>
      <c r="PPM5" s="29"/>
      <c r="PPN5" s="29"/>
      <c r="PPO5" s="29"/>
      <c r="PPP5" s="29"/>
      <c r="PPQ5" s="29"/>
      <c r="PPR5" s="29"/>
      <c r="PPS5" s="29"/>
      <c r="PPT5" s="29"/>
      <c r="PPU5" s="29"/>
      <c r="PPV5" s="29"/>
      <c r="PPW5" s="29"/>
      <c r="PPX5" s="29"/>
      <c r="PPY5" s="29"/>
      <c r="PPZ5" s="29"/>
      <c r="PQA5" s="29"/>
      <c r="PQB5" s="29"/>
      <c r="PQC5" s="29"/>
      <c r="PQD5" s="29"/>
      <c r="PQE5" s="29"/>
      <c r="PQF5" s="29"/>
      <c r="PQG5" s="29"/>
      <c r="PQH5" s="29"/>
      <c r="PQI5" s="29"/>
      <c r="PQJ5" s="29"/>
      <c r="PQK5" s="29"/>
      <c r="PQL5" s="29"/>
      <c r="PQM5" s="29"/>
      <c r="PQN5" s="29"/>
      <c r="PQO5" s="29"/>
      <c r="PQP5" s="29"/>
      <c r="PQQ5" s="29"/>
      <c r="PQR5" s="29"/>
      <c r="PQS5" s="29"/>
      <c r="PQT5" s="29"/>
      <c r="PQU5" s="29"/>
      <c r="PQV5" s="29"/>
      <c r="PQW5" s="29"/>
      <c r="PQX5" s="29"/>
      <c r="PQY5" s="29"/>
      <c r="PQZ5" s="29"/>
      <c r="PRA5" s="29"/>
      <c r="PRB5" s="29"/>
      <c r="PRC5" s="29"/>
      <c r="PRD5" s="29"/>
      <c r="PRE5" s="29"/>
      <c r="PRF5" s="29"/>
      <c r="PRG5" s="29"/>
      <c r="PRH5" s="29"/>
      <c r="PRI5" s="29"/>
      <c r="PRJ5" s="29"/>
      <c r="PRK5" s="29"/>
      <c r="PRL5" s="29"/>
      <c r="PRM5" s="29"/>
      <c r="PRN5" s="29"/>
      <c r="PRO5" s="29"/>
      <c r="PRP5" s="29"/>
      <c r="PRQ5" s="29"/>
      <c r="PRR5" s="29"/>
      <c r="PRS5" s="29"/>
      <c r="PRT5" s="29"/>
      <c r="PRU5" s="29"/>
      <c r="PRV5" s="29"/>
      <c r="PRW5" s="29"/>
      <c r="PRX5" s="29"/>
      <c r="PRY5" s="29"/>
      <c r="PRZ5" s="29"/>
      <c r="PSA5" s="29"/>
      <c r="PSB5" s="29"/>
      <c r="PSC5" s="29"/>
      <c r="PSD5" s="29"/>
      <c r="PSE5" s="29"/>
      <c r="PSF5" s="29"/>
      <c r="PSG5" s="29"/>
      <c r="PSH5" s="29"/>
      <c r="PSI5" s="29"/>
      <c r="PSJ5" s="29"/>
      <c r="PSK5" s="29"/>
      <c r="PSL5" s="29"/>
      <c r="PSM5" s="29"/>
      <c r="PSN5" s="29"/>
      <c r="PSO5" s="29"/>
      <c r="PSP5" s="29"/>
      <c r="PSQ5" s="29"/>
      <c r="PSR5" s="29"/>
      <c r="PSS5" s="29"/>
      <c r="PST5" s="29"/>
      <c r="PSU5" s="29"/>
      <c r="PSV5" s="29"/>
      <c r="PSW5" s="29"/>
      <c r="PSX5" s="29"/>
      <c r="PSY5" s="29"/>
      <c r="PSZ5" s="29"/>
      <c r="PTA5" s="29"/>
      <c r="PTB5" s="29"/>
      <c r="PTC5" s="29"/>
      <c r="PTD5" s="29"/>
      <c r="PTE5" s="29"/>
      <c r="PTF5" s="29"/>
      <c r="PTG5" s="29"/>
      <c r="PTH5" s="29"/>
      <c r="PTI5" s="29"/>
      <c r="PTJ5" s="29"/>
      <c r="PTK5" s="29"/>
      <c r="PTL5" s="29"/>
      <c r="PTM5" s="29"/>
      <c r="PTN5" s="29"/>
      <c r="PTO5" s="29"/>
      <c r="PTP5" s="29"/>
      <c r="PTQ5" s="29"/>
      <c r="PTR5" s="29"/>
      <c r="PTS5" s="29"/>
      <c r="PTT5" s="29"/>
      <c r="PTU5" s="29"/>
      <c r="PTV5" s="29"/>
      <c r="PTW5" s="29"/>
      <c r="PTX5" s="29"/>
      <c r="PTY5" s="29"/>
      <c r="PTZ5" s="29"/>
      <c r="PUA5" s="29"/>
      <c r="PUB5" s="29"/>
      <c r="PUC5" s="29"/>
      <c r="PUD5" s="29"/>
      <c r="PUE5" s="29"/>
      <c r="PUF5" s="29"/>
      <c r="PUG5" s="29"/>
      <c r="PUH5" s="29"/>
      <c r="PUI5" s="29"/>
      <c r="PUJ5" s="29"/>
      <c r="PUK5" s="29"/>
      <c r="PUL5" s="29"/>
      <c r="PUM5" s="29"/>
      <c r="PUN5" s="29"/>
      <c r="PUO5" s="29"/>
      <c r="PUP5" s="29"/>
      <c r="PUQ5" s="29"/>
      <c r="PUR5" s="29"/>
      <c r="PUS5" s="29"/>
      <c r="PUT5" s="29"/>
      <c r="PUU5" s="29"/>
      <c r="PUV5" s="29"/>
      <c r="PUW5" s="29"/>
      <c r="PUX5" s="29"/>
      <c r="PUY5" s="29"/>
      <c r="PUZ5" s="29"/>
      <c r="PVA5" s="29"/>
      <c r="PVB5" s="29"/>
      <c r="PVC5" s="29"/>
      <c r="PVD5" s="29"/>
      <c r="PVE5" s="29"/>
      <c r="PVF5" s="29"/>
      <c r="PVG5" s="29"/>
      <c r="PVH5" s="29"/>
      <c r="PVI5" s="29"/>
      <c r="PVJ5" s="29"/>
      <c r="PVK5" s="29"/>
      <c r="PVL5" s="29"/>
      <c r="PVM5" s="29"/>
      <c r="PVN5" s="29"/>
      <c r="PVO5" s="29"/>
      <c r="PVP5" s="29"/>
      <c r="PVQ5" s="29"/>
      <c r="PVR5" s="29"/>
      <c r="PVS5" s="29"/>
      <c r="PVT5" s="29"/>
      <c r="PVU5" s="29"/>
      <c r="PVV5" s="29"/>
      <c r="PVW5" s="29"/>
      <c r="PVX5" s="29"/>
      <c r="PVY5" s="29"/>
      <c r="PVZ5" s="29"/>
      <c r="PWA5" s="29"/>
      <c r="PWB5" s="29"/>
      <c r="PWC5" s="29"/>
      <c r="PWD5" s="29"/>
      <c r="PWE5" s="29"/>
      <c r="PWF5" s="29"/>
      <c r="PWG5" s="29"/>
      <c r="PWH5" s="29"/>
      <c r="PWI5" s="29"/>
      <c r="PWJ5" s="29"/>
      <c r="PWK5" s="29"/>
      <c r="PWL5" s="29"/>
      <c r="PWM5" s="29"/>
      <c r="PWN5" s="29"/>
      <c r="PWO5" s="29"/>
      <c r="PWP5" s="29"/>
      <c r="PWQ5" s="29"/>
      <c r="PWR5" s="29"/>
      <c r="PWS5" s="29"/>
      <c r="PWT5" s="29"/>
      <c r="PWU5" s="29"/>
      <c r="PWV5" s="29"/>
      <c r="PWW5" s="29"/>
      <c r="PWX5" s="29"/>
      <c r="PWY5" s="29"/>
      <c r="PWZ5" s="29"/>
      <c r="PXA5" s="29"/>
      <c r="PXB5" s="29"/>
      <c r="PXC5" s="29"/>
      <c r="PXD5" s="29"/>
      <c r="PXE5" s="29"/>
      <c r="PXF5" s="29"/>
      <c r="PXG5" s="29"/>
      <c r="PXH5" s="29"/>
      <c r="PXI5" s="29"/>
      <c r="PXJ5" s="29"/>
      <c r="PXK5" s="29"/>
      <c r="PXL5" s="29"/>
      <c r="PXM5" s="29"/>
      <c r="PXN5" s="29"/>
      <c r="PXO5" s="29"/>
      <c r="PXP5" s="29"/>
      <c r="PXQ5" s="29"/>
      <c r="PXR5" s="29"/>
      <c r="PXS5" s="29"/>
      <c r="PXT5" s="29"/>
      <c r="PXU5" s="29"/>
      <c r="PXV5" s="29"/>
      <c r="PXW5" s="29"/>
      <c r="PXX5" s="29"/>
      <c r="PXY5" s="29"/>
      <c r="PXZ5" s="29"/>
      <c r="PYA5" s="29"/>
      <c r="PYB5" s="29"/>
      <c r="PYC5" s="29"/>
      <c r="PYD5" s="29"/>
      <c r="PYE5" s="29"/>
      <c r="PYF5" s="29"/>
      <c r="PYG5" s="29"/>
      <c r="PYH5" s="29"/>
      <c r="PYI5" s="29"/>
      <c r="PYJ5" s="29"/>
      <c r="PYK5" s="29"/>
      <c r="PYL5" s="29"/>
      <c r="PYM5" s="29"/>
      <c r="PYN5" s="29"/>
      <c r="PYO5" s="29"/>
      <c r="PYP5" s="29"/>
      <c r="PYQ5" s="29"/>
      <c r="PYR5" s="29"/>
      <c r="PYS5" s="29"/>
      <c r="PYT5" s="29"/>
      <c r="PYU5" s="29"/>
      <c r="PYV5" s="29"/>
      <c r="PYW5" s="29"/>
      <c r="PYX5" s="29"/>
      <c r="PYY5" s="29"/>
      <c r="PYZ5" s="29"/>
      <c r="PZA5" s="29"/>
      <c r="PZB5" s="29"/>
      <c r="PZC5" s="29"/>
      <c r="PZD5" s="29"/>
      <c r="PZE5" s="29"/>
      <c r="PZF5" s="29"/>
      <c r="PZG5" s="29"/>
      <c r="PZH5" s="29"/>
      <c r="PZI5" s="29"/>
      <c r="PZJ5" s="29"/>
      <c r="PZK5" s="29"/>
      <c r="PZL5" s="29"/>
      <c r="PZM5" s="29"/>
      <c r="PZN5" s="29"/>
      <c r="PZO5" s="29"/>
      <c r="PZP5" s="29"/>
      <c r="PZQ5" s="29"/>
      <c r="PZR5" s="29"/>
      <c r="PZS5" s="29"/>
      <c r="PZT5" s="29"/>
      <c r="PZU5" s="29"/>
      <c r="PZV5" s="29"/>
      <c r="PZW5" s="29"/>
      <c r="PZX5" s="29"/>
      <c r="PZY5" s="29"/>
      <c r="PZZ5" s="29"/>
      <c r="QAA5" s="29"/>
      <c r="QAB5" s="29"/>
      <c r="QAC5" s="29"/>
      <c r="QAD5" s="29"/>
      <c r="QAE5" s="29"/>
      <c r="QAF5" s="29"/>
      <c r="QAG5" s="29"/>
      <c r="QAH5" s="29"/>
      <c r="QAI5" s="29"/>
      <c r="QAJ5" s="29"/>
      <c r="QAK5" s="29"/>
      <c r="QAL5" s="29"/>
      <c r="QAM5" s="29"/>
      <c r="QAN5" s="29"/>
      <c r="QAO5" s="29"/>
      <c r="QAP5" s="29"/>
      <c r="QAQ5" s="29"/>
      <c r="QAR5" s="29"/>
      <c r="QAS5" s="29"/>
      <c r="QAT5" s="29"/>
      <c r="QAU5" s="29"/>
      <c r="QAV5" s="29"/>
      <c r="QAW5" s="29"/>
      <c r="QAX5" s="29"/>
      <c r="QAY5" s="29"/>
      <c r="QAZ5" s="29"/>
      <c r="QBA5" s="29"/>
      <c r="QBB5" s="29"/>
      <c r="QBC5" s="29"/>
      <c r="QBD5" s="29"/>
      <c r="QBE5" s="29"/>
      <c r="QBF5" s="29"/>
      <c r="QBG5" s="29"/>
      <c r="QBH5" s="29"/>
      <c r="QBI5" s="29"/>
      <c r="QBJ5" s="29"/>
      <c r="QBK5" s="29"/>
      <c r="QBL5" s="29"/>
      <c r="QBM5" s="29"/>
      <c r="QBN5" s="29"/>
      <c r="QBO5" s="29"/>
      <c r="QBP5" s="29"/>
      <c r="QBQ5" s="29"/>
      <c r="QBR5" s="29"/>
      <c r="QBS5" s="29"/>
      <c r="QBT5" s="29"/>
      <c r="QBU5" s="29"/>
      <c r="QBV5" s="29"/>
      <c r="QBW5" s="29"/>
      <c r="QBX5" s="29"/>
      <c r="QBY5" s="29"/>
      <c r="QBZ5" s="29"/>
      <c r="QCA5" s="29"/>
      <c r="QCB5" s="29"/>
      <c r="QCC5" s="29"/>
      <c r="QCD5" s="29"/>
      <c r="QCE5" s="29"/>
      <c r="QCF5" s="29"/>
      <c r="QCG5" s="29"/>
      <c r="QCH5" s="29"/>
      <c r="QCI5" s="29"/>
      <c r="QCJ5" s="29"/>
      <c r="QCK5" s="29"/>
      <c r="QCL5" s="29"/>
      <c r="QCM5" s="29"/>
      <c r="QCN5" s="29"/>
      <c r="QCO5" s="29"/>
      <c r="QCP5" s="29"/>
      <c r="QCQ5" s="29"/>
      <c r="QCR5" s="29"/>
      <c r="QCS5" s="29"/>
      <c r="QCT5" s="29"/>
      <c r="QCU5" s="29"/>
      <c r="QCV5" s="29"/>
      <c r="QCW5" s="29"/>
      <c r="QCX5" s="29"/>
      <c r="QCY5" s="29"/>
      <c r="QCZ5" s="29"/>
      <c r="QDA5" s="29"/>
      <c r="QDB5" s="29"/>
      <c r="QDC5" s="29"/>
      <c r="QDD5" s="29"/>
      <c r="QDE5" s="29"/>
      <c r="QDF5" s="29"/>
      <c r="QDG5" s="29"/>
      <c r="QDH5" s="29"/>
      <c r="QDI5" s="29"/>
      <c r="QDJ5" s="29"/>
      <c r="QDK5" s="29"/>
      <c r="QDL5" s="29"/>
      <c r="QDM5" s="29"/>
      <c r="QDN5" s="29"/>
      <c r="QDO5" s="29"/>
      <c r="QDP5" s="29"/>
      <c r="QDQ5" s="29"/>
      <c r="QDR5" s="29"/>
      <c r="QDS5" s="29"/>
      <c r="QDT5" s="29"/>
      <c r="QDU5" s="29"/>
      <c r="QDV5" s="29"/>
      <c r="QDW5" s="29"/>
      <c r="QDX5" s="29"/>
      <c r="QDY5" s="29"/>
      <c r="QDZ5" s="29"/>
      <c r="QEA5" s="29"/>
      <c r="QEB5" s="29"/>
      <c r="QEC5" s="29"/>
      <c r="QED5" s="29"/>
      <c r="QEE5" s="29"/>
      <c r="QEF5" s="29"/>
      <c r="QEG5" s="29"/>
      <c r="QEH5" s="29"/>
      <c r="QEI5" s="29"/>
      <c r="QEJ5" s="29"/>
      <c r="QEK5" s="29"/>
      <c r="QEL5" s="29"/>
      <c r="QEM5" s="29"/>
      <c r="QEN5" s="29"/>
      <c r="QEO5" s="29"/>
      <c r="QEP5" s="29"/>
      <c r="QEQ5" s="29"/>
      <c r="QER5" s="29"/>
      <c r="QES5" s="29"/>
      <c r="QET5" s="29"/>
      <c r="QEU5" s="29"/>
      <c r="QEV5" s="29"/>
      <c r="QEW5" s="29"/>
      <c r="QEX5" s="29"/>
      <c r="QEY5" s="29"/>
      <c r="QEZ5" s="29"/>
      <c r="QFA5" s="29"/>
      <c r="QFB5" s="29"/>
      <c r="QFC5" s="29"/>
      <c r="QFD5" s="29"/>
      <c r="QFE5" s="29"/>
      <c r="QFF5" s="29"/>
      <c r="QFG5" s="29"/>
      <c r="QFH5" s="29"/>
      <c r="QFI5" s="29"/>
      <c r="QFJ5" s="29"/>
      <c r="QFK5" s="29"/>
      <c r="QFL5" s="29"/>
      <c r="QFM5" s="29"/>
      <c r="QFN5" s="29"/>
      <c r="QFO5" s="29"/>
      <c r="QFP5" s="29"/>
      <c r="QFQ5" s="29"/>
      <c r="QFR5" s="29"/>
      <c r="QFS5" s="29"/>
      <c r="QFT5" s="29"/>
      <c r="QFU5" s="29"/>
      <c r="QFV5" s="29"/>
      <c r="QFW5" s="29"/>
      <c r="QFX5" s="29"/>
      <c r="QFY5" s="29"/>
      <c r="QFZ5" s="29"/>
      <c r="QGA5" s="29"/>
      <c r="QGB5" s="29"/>
      <c r="QGC5" s="29"/>
      <c r="QGD5" s="29"/>
      <c r="QGE5" s="29"/>
      <c r="QGF5" s="29"/>
      <c r="QGG5" s="29"/>
      <c r="QGH5" s="29"/>
      <c r="QGI5" s="29"/>
      <c r="QGJ5" s="29"/>
      <c r="QGK5" s="29"/>
      <c r="QGL5" s="29"/>
      <c r="QGM5" s="29"/>
      <c r="QGN5" s="29"/>
      <c r="QGO5" s="29"/>
      <c r="QGP5" s="29"/>
      <c r="QGQ5" s="29"/>
      <c r="QGR5" s="29"/>
      <c r="QGS5" s="29"/>
      <c r="QGT5" s="29"/>
      <c r="QGU5" s="29"/>
      <c r="QGV5" s="29"/>
      <c r="QGW5" s="29"/>
      <c r="QGX5" s="29"/>
      <c r="QGY5" s="29"/>
      <c r="QGZ5" s="29"/>
      <c r="QHA5" s="29"/>
      <c r="QHB5" s="29"/>
      <c r="QHC5" s="29"/>
      <c r="QHD5" s="29"/>
      <c r="QHE5" s="29"/>
      <c r="QHF5" s="29"/>
      <c r="QHG5" s="29"/>
      <c r="QHH5" s="29"/>
      <c r="QHI5" s="29"/>
      <c r="QHJ5" s="29"/>
      <c r="QHK5" s="29"/>
      <c r="QHL5" s="29"/>
      <c r="QHM5" s="29"/>
      <c r="QHN5" s="29"/>
      <c r="QHO5" s="29"/>
      <c r="QHP5" s="29"/>
      <c r="QHQ5" s="29"/>
      <c r="QHR5" s="29"/>
      <c r="QHS5" s="29"/>
      <c r="QHT5" s="29"/>
      <c r="QHU5" s="29"/>
      <c r="QHV5" s="29"/>
      <c r="QHW5" s="29"/>
      <c r="QHX5" s="29"/>
      <c r="QHY5" s="29"/>
      <c r="QHZ5" s="29"/>
      <c r="QIA5" s="29"/>
      <c r="QIB5" s="29"/>
      <c r="QIC5" s="29"/>
      <c r="QID5" s="29"/>
      <c r="QIE5" s="29"/>
      <c r="QIF5" s="29"/>
      <c r="QIG5" s="29"/>
      <c r="QIH5" s="29"/>
      <c r="QII5" s="29"/>
      <c r="QIJ5" s="29"/>
      <c r="QIK5" s="29"/>
      <c r="QIL5" s="29"/>
      <c r="QIM5" s="29"/>
      <c r="QIN5" s="29"/>
      <c r="QIO5" s="29"/>
      <c r="QIP5" s="29"/>
      <c r="QIQ5" s="29"/>
      <c r="QIR5" s="29"/>
      <c r="QIS5" s="29"/>
      <c r="QIT5" s="29"/>
      <c r="QIU5" s="29"/>
      <c r="QIV5" s="29"/>
      <c r="QIW5" s="29"/>
      <c r="QIX5" s="29"/>
      <c r="QIY5" s="29"/>
      <c r="QIZ5" s="29"/>
      <c r="QJA5" s="29"/>
      <c r="QJB5" s="29"/>
      <c r="QJC5" s="29"/>
      <c r="QJD5" s="29"/>
      <c r="QJE5" s="29"/>
      <c r="QJF5" s="29"/>
      <c r="QJG5" s="29"/>
      <c r="QJH5" s="29"/>
      <c r="QJI5" s="29"/>
      <c r="QJJ5" s="29"/>
      <c r="QJK5" s="29"/>
      <c r="QJL5" s="29"/>
      <c r="QJM5" s="29"/>
      <c r="QJN5" s="29"/>
      <c r="QJO5" s="29"/>
      <c r="QJP5" s="29"/>
      <c r="QJQ5" s="29"/>
      <c r="QJR5" s="29"/>
      <c r="QJS5" s="29"/>
      <c r="QJT5" s="29"/>
      <c r="QJU5" s="29"/>
      <c r="QJV5" s="29"/>
      <c r="QJW5" s="29"/>
      <c r="QJX5" s="29"/>
      <c r="QJY5" s="29"/>
      <c r="QJZ5" s="29"/>
      <c r="QKA5" s="29"/>
      <c r="QKB5" s="29"/>
      <c r="QKC5" s="29"/>
      <c r="QKD5" s="29"/>
      <c r="QKE5" s="29"/>
      <c r="QKF5" s="29"/>
      <c r="QKG5" s="29"/>
      <c r="QKH5" s="29"/>
      <c r="QKI5" s="29"/>
      <c r="QKJ5" s="29"/>
      <c r="QKK5" s="29"/>
      <c r="QKL5" s="29"/>
      <c r="QKM5" s="29"/>
      <c r="QKN5" s="29"/>
      <c r="QKO5" s="29"/>
      <c r="QKP5" s="29"/>
      <c r="QKQ5" s="29"/>
      <c r="QKR5" s="29"/>
      <c r="QKS5" s="29"/>
      <c r="QKT5" s="29"/>
      <c r="QKU5" s="29"/>
      <c r="QKV5" s="29"/>
      <c r="QKW5" s="29"/>
      <c r="QKX5" s="29"/>
      <c r="QKY5" s="29"/>
      <c r="QKZ5" s="29"/>
      <c r="QLA5" s="29"/>
      <c r="QLB5" s="29"/>
      <c r="QLC5" s="29"/>
      <c r="QLD5" s="29"/>
      <c r="QLE5" s="29"/>
      <c r="QLF5" s="29"/>
      <c r="QLG5" s="29"/>
      <c r="QLH5" s="29"/>
      <c r="QLI5" s="29"/>
      <c r="QLJ5" s="29"/>
      <c r="QLK5" s="29"/>
      <c r="QLL5" s="29"/>
      <c r="QLM5" s="29"/>
      <c r="QLN5" s="29"/>
      <c r="QLO5" s="29"/>
      <c r="QLP5" s="29"/>
      <c r="QLQ5" s="29"/>
      <c r="QLR5" s="29"/>
      <c r="QLS5" s="29"/>
      <c r="QLT5" s="29"/>
      <c r="QLU5" s="29"/>
      <c r="QLV5" s="29"/>
      <c r="QLW5" s="29"/>
      <c r="QLX5" s="29"/>
      <c r="QLY5" s="29"/>
      <c r="QLZ5" s="29"/>
      <c r="QMA5" s="29"/>
      <c r="QMB5" s="29"/>
      <c r="QMC5" s="29"/>
      <c r="QMD5" s="29"/>
      <c r="QME5" s="29"/>
      <c r="QMF5" s="29"/>
      <c r="QMG5" s="29"/>
      <c r="QMH5" s="29"/>
      <c r="QMI5" s="29"/>
      <c r="QMJ5" s="29"/>
      <c r="QMK5" s="29"/>
      <c r="QML5" s="29"/>
      <c r="QMM5" s="29"/>
      <c r="QMN5" s="29"/>
      <c r="QMO5" s="29"/>
      <c r="QMP5" s="29"/>
      <c r="QMQ5" s="29"/>
      <c r="QMR5" s="29"/>
      <c r="QMS5" s="29"/>
      <c r="QMT5" s="29"/>
      <c r="QMU5" s="29"/>
      <c r="QMV5" s="29"/>
      <c r="QMW5" s="29"/>
      <c r="QMX5" s="29"/>
      <c r="QMY5" s="29"/>
      <c r="QMZ5" s="29"/>
      <c r="QNA5" s="29"/>
      <c r="QNB5" s="29"/>
      <c r="QNC5" s="29"/>
      <c r="QND5" s="29"/>
      <c r="QNE5" s="29"/>
      <c r="QNF5" s="29"/>
      <c r="QNG5" s="29"/>
      <c r="QNH5" s="29"/>
      <c r="QNI5" s="29"/>
      <c r="QNJ5" s="29"/>
      <c r="QNK5" s="29"/>
      <c r="QNL5" s="29"/>
      <c r="QNM5" s="29"/>
      <c r="QNN5" s="29"/>
      <c r="QNO5" s="29"/>
      <c r="QNP5" s="29"/>
      <c r="QNQ5" s="29"/>
      <c r="QNR5" s="29"/>
      <c r="QNS5" s="29"/>
      <c r="QNT5" s="29"/>
      <c r="QNU5" s="29"/>
      <c r="QNV5" s="29"/>
      <c r="QNW5" s="29"/>
      <c r="QNX5" s="29"/>
      <c r="QNY5" s="29"/>
      <c r="QNZ5" s="29"/>
      <c r="QOA5" s="29"/>
      <c r="QOB5" s="29"/>
      <c r="QOC5" s="29"/>
      <c r="QOD5" s="29"/>
      <c r="QOE5" s="29"/>
      <c r="QOF5" s="29"/>
      <c r="QOG5" s="29"/>
      <c r="QOH5" s="29"/>
      <c r="QOI5" s="29"/>
      <c r="QOJ5" s="29"/>
      <c r="QOK5" s="29"/>
      <c r="QOL5" s="29"/>
      <c r="QOM5" s="29"/>
      <c r="QON5" s="29"/>
      <c r="QOO5" s="29"/>
      <c r="QOP5" s="29"/>
      <c r="QOQ5" s="29"/>
      <c r="QOR5" s="29"/>
      <c r="QOS5" s="29"/>
      <c r="QOT5" s="29"/>
      <c r="QOU5" s="29"/>
      <c r="QOV5" s="29"/>
      <c r="QOW5" s="29"/>
      <c r="QOX5" s="29"/>
      <c r="QOY5" s="29"/>
      <c r="QOZ5" s="29"/>
      <c r="QPA5" s="29"/>
      <c r="QPB5" s="29"/>
      <c r="QPC5" s="29"/>
      <c r="QPD5" s="29"/>
      <c r="QPE5" s="29"/>
      <c r="QPF5" s="29"/>
      <c r="QPG5" s="29"/>
      <c r="QPH5" s="29"/>
      <c r="QPI5" s="29"/>
      <c r="QPJ5" s="29"/>
      <c r="QPK5" s="29"/>
      <c r="QPL5" s="29"/>
      <c r="QPM5" s="29"/>
      <c r="QPN5" s="29"/>
      <c r="QPO5" s="29"/>
      <c r="QPP5" s="29"/>
      <c r="QPQ5" s="29"/>
      <c r="QPR5" s="29"/>
      <c r="QPS5" s="29"/>
      <c r="QPT5" s="29"/>
      <c r="QPU5" s="29"/>
      <c r="QPV5" s="29"/>
      <c r="QPW5" s="29"/>
      <c r="QPX5" s="29"/>
      <c r="QPY5" s="29"/>
      <c r="QPZ5" s="29"/>
      <c r="QQA5" s="29"/>
      <c r="QQB5" s="29"/>
      <c r="QQC5" s="29"/>
      <c r="QQD5" s="29"/>
      <c r="QQE5" s="29"/>
      <c r="QQF5" s="29"/>
      <c r="QQG5" s="29"/>
      <c r="QQH5" s="29"/>
      <c r="QQI5" s="29"/>
      <c r="QQJ5" s="29"/>
      <c r="QQK5" s="29"/>
      <c r="QQL5" s="29"/>
      <c r="QQM5" s="29"/>
      <c r="QQN5" s="29"/>
      <c r="QQO5" s="29"/>
      <c r="QQP5" s="29"/>
      <c r="QQQ5" s="29"/>
      <c r="QQR5" s="29"/>
      <c r="QQS5" s="29"/>
      <c r="QQT5" s="29"/>
      <c r="QQU5" s="29"/>
      <c r="QQV5" s="29"/>
      <c r="QQW5" s="29"/>
      <c r="QQX5" s="29"/>
      <c r="QQY5" s="29"/>
      <c r="QQZ5" s="29"/>
      <c r="QRA5" s="29"/>
      <c r="QRB5" s="29"/>
      <c r="QRC5" s="29"/>
      <c r="QRD5" s="29"/>
      <c r="QRE5" s="29"/>
      <c r="QRF5" s="29"/>
      <c r="QRG5" s="29"/>
      <c r="QRH5" s="29"/>
      <c r="QRI5" s="29"/>
      <c r="QRJ5" s="29"/>
      <c r="QRK5" s="29"/>
      <c r="QRL5" s="29"/>
      <c r="QRM5" s="29"/>
      <c r="QRN5" s="29"/>
      <c r="QRO5" s="29"/>
      <c r="QRP5" s="29"/>
      <c r="QRQ5" s="29"/>
      <c r="QRR5" s="29"/>
      <c r="QRS5" s="29"/>
      <c r="QRT5" s="29"/>
      <c r="QRU5" s="29"/>
      <c r="QRV5" s="29"/>
      <c r="QRW5" s="29"/>
      <c r="QRX5" s="29"/>
      <c r="QRY5" s="29"/>
      <c r="QRZ5" s="29"/>
      <c r="QSA5" s="29"/>
      <c r="QSB5" s="29"/>
      <c r="QSC5" s="29"/>
      <c r="QSD5" s="29"/>
      <c r="QSE5" s="29"/>
      <c r="QSF5" s="29"/>
      <c r="QSG5" s="29"/>
      <c r="QSH5" s="29"/>
      <c r="QSI5" s="29"/>
      <c r="QSJ5" s="29"/>
      <c r="QSK5" s="29"/>
      <c r="QSL5" s="29"/>
      <c r="QSM5" s="29"/>
      <c r="QSN5" s="29"/>
      <c r="QSO5" s="29"/>
      <c r="QSP5" s="29"/>
      <c r="QSQ5" s="29"/>
      <c r="QSR5" s="29"/>
      <c r="QSS5" s="29"/>
      <c r="QST5" s="29"/>
      <c r="QSU5" s="29"/>
      <c r="QSV5" s="29"/>
      <c r="QSW5" s="29"/>
      <c r="QSX5" s="29"/>
      <c r="QSY5" s="29"/>
      <c r="QSZ5" s="29"/>
      <c r="QTA5" s="29"/>
      <c r="QTB5" s="29"/>
      <c r="QTC5" s="29"/>
      <c r="QTD5" s="29"/>
      <c r="QTE5" s="29"/>
      <c r="QTF5" s="29"/>
      <c r="QTG5" s="29"/>
      <c r="QTH5" s="29"/>
      <c r="QTI5" s="29"/>
      <c r="QTJ5" s="29"/>
      <c r="QTK5" s="29"/>
      <c r="QTL5" s="29"/>
      <c r="QTM5" s="29"/>
      <c r="QTN5" s="29"/>
      <c r="QTO5" s="29"/>
      <c r="QTP5" s="29"/>
      <c r="QTQ5" s="29"/>
      <c r="QTR5" s="29"/>
      <c r="QTS5" s="29"/>
      <c r="QTT5" s="29"/>
      <c r="QTU5" s="29"/>
      <c r="QTV5" s="29"/>
      <c r="QTW5" s="29"/>
      <c r="QTX5" s="29"/>
      <c r="QTY5" s="29"/>
      <c r="QTZ5" s="29"/>
      <c r="QUA5" s="29"/>
      <c r="QUB5" s="29"/>
      <c r="QUC5" s="29"/>
      <c r="QUD5" s="29"/>
      <c r="QUE5" s="29"/>
      <c r="QUF5" s="29"/>
      <c r="QUG5" s="29"/>
      <c r="QUH5" s="29"/>
      <c r="QUI5" s="29"/>
      <c r="QUJ5" s="29"/>
      <c r="QUK5" s="29"/>
      <c r="QUL5" s="29"/>
      <c r="QUM5" s="29"/>
      <c r="QUN5" s="29"/>
      <c r="QUO5" s="29"/>
      <c r="QUP5" s="29"/>
      <c r="QUQ5" s="29"/>
      <c r="QUR5" s="29"/>
      <c r="QUS5" s="29"/>
      <c r="QUT5" s="29"/>
      <c r="QUU5" s="29"/>
      <c r="QUV5" s="29"/>
      <c r="QUW5" s="29"/>
      <c r="QUX5" s="29"/>
      <c r="QUY5" s="29"/>
      <c r="QUZ5" s="29"/>
      <c r="QVA5" s="29"/>
      <c r="QVB5" s="29"/>
      <c r="QVC5" s="29"/>
      <c r="QVD5" s="29"/>
      <c r="QVE5" s="29"/>
      <c r="QVF5" s="29"/>
      <c r="QVG5" s="29"/>
      <c r="QVH5" s="29"/>
      <c r="QVI5" s="29"/>
      <c r="QVJ5" s="29"/>
      <c r="QVK5" s="29"/>
      <c r="QVL5" s="29"/>
      <c r="QVM5" s="29"/>
      <c r="QVN5" s="29"/>
      <c r="QVO5" s="29"/>
      <c r="QVP5" s="29"/>
      <c r="QVQ5" s="29"/>
      <c r="QVR5" s="29"/>
      <c r="QVS5" s="29"/>
      <c r="QVT5" s="29"/>
      <c r="QVU5" s="29"/>
      <c r="QVV5" s="29"/>
      <c r="QVW5" s="29"/>
      <c r="QVX5" s="29"/>
      <c r="QVY5" s="29"/>
      <c r="QVZ5" s="29"/>
      <c r="QWA5" s="29"/>
      <c r="QWB5" s="29"/>
      <c r="QWC5" s="29"/>
      <c r="QWD5" s="29"/>
      <c r="QWE5" s="29"/>
      <c r="QWF5" s="29"/>
      <c r="QWG5" s="29"/>
      <c r="QWH5" s="29"/>
      <c r="QWI5" s="29"/>
      <c r="QWJ5" s="29"/>
      <c r="QWK5" s="29"/>
      <c r="QWL5" s="29"/>
      <c r="QWM5" s="29"/>
      <c r="QWN5" s="29"/>
      <c r="QWO5" s="29"/>
      <c r="QWP5" s="29"/>
      <c r="QWQ5" s="29"/>
      <c r="QWR5" s="29"/>
      <c r="QWS5" s="29"/>
      <c r="QWT5" s="29"/>
      <c r="QWU5" s="29"/>
      <c r="QWV5" s="29"/>
      <c r="QWW5" s="29"/>
      <c r="QWX5" s="29"/>
      <c r="QWY5" s="29"/>
      <c r="QWZ5" s="29"/>
      <c r="QXA5" s="29"/>
      <c r="QXB5" s="29"/>
      <c r="QXC5" s="29"/>
      <c r="QXD5" s="29"/>
      <c r="QXE5" s="29"/>
      <c r="QXF5" s="29"/>
      <c r="QXG5" s="29"/>
      <c r="QXH5" s="29"/>
      <c r="QXI5" s="29"/>
      <c r="QXJ5" s="29"/>
      <c r="QXK5" s="29"/>
      <c r="QXL5" s="29"/>
      <c r="QXM5" s="29"/>
      <c r="QXN5" s="29"/>
      <c r="QXO5" s="29"/>
      <c r="QXP5" s="29"/>
      <c r="QXQ5" s="29"/>
      <c r="QXR5" s="29"/>
      <c r="QXS5" s="29"/>
      <c r="QXT5" s="29"/>
      <c r="QXU5" s="29"/>
      <c r="QXV5" s="29"/>
      <c r="QXW5" s="29"/>
      <c r="QXX5" s="29"/>
      <c r="QXY5" s="29"/>
      <c r="QXZ5" s="29"/>
      <c r="QYA5" s="29"/>
      <c r="QYB5" s="29"/>
      <c r="QYC5" s="29"/>
      <c r="QYD5" s="29"/>
      <c r="QYE5" s="29"/>
      <c r="QYF5" s="29"/>
      <c r="QYG5" s="29"/>
      <c r="QYH5" s="29"/>
      <c r="QYI5" s="29"/>
      <c r="QYJ5" s="29"/>
      <c r="QYK5" s="29"/>
      <c r="QYL5" s="29"/>
      <c r="QYM5" s="29"/>
      <c r="QYN5" s="29"/>
      <c r="QYO5" s="29"/>
      <c r="QYP5" s="29"/>
      <c r="QYQ5" s="29"/>
      <c r="QYR5" s="29"/>
      <c r="QYS5" s="29"/>
      <c r="QYT5" s="29"/>
      <c r="QYU5" s="29"/>
      <c r="QYV5" s="29"/>
      <c r="QYW5" s="29"/>
      <c r="QYX5" s="29"/>
      <c r="QYY5" s="29"/>
      <c r="QYZ5" s="29"/>
      <c r="QZA5" s="29"/>
      <c r="QZB5" s="29"/>
      <c r="QZC5" s="29"/>
      <c r="QZD5" s="29"/>
      <c r="QZE5" s="29"/>
      <c r="QZF5" s="29"/>
      <c r="QZG5" s="29"/>
      <c r="QZH5" s="29"/>
      <c r="QZI5" s="29"/>
      <c r="QZJ5" s="29"/>
      <c r="QZK5" s="29"/>
      <c r="QZL5" s="29"/>
      <c r="QZM5" s="29"/>
      <c r="QZN5" s="29"/>
      <c r="QZO5" s="29"/>
      <c r="QZP5" s="29"/>
      <c r="QZQ5" s="29"/>
      <c r="QZR5" s="29"/>
      <c r="QZS5" s="29"/>
      <c r="QZT5" s="29"/>
      <c r="QZU5" s="29"/>
      <c r="QZV5" s="29"/>
      <c r="QZW5" s="29"/>
      <c r="QZX5" s="29"/>
      <c r="QZY5" s="29"/>
      <c r="QZZ5" s="29"/>
      <c r="RAA5" s="29"/>
      <c r="RAB5" s="29"/>
      <c r="RAC5" s="29"/>
      <c r="RAD5" s="29"/>
      <c r="RAE5" s="29"/>
      <c r="RAF5" s="29"/>
      <c r="RAG5" s="29"/>
      <c r="RAH5" s="29"/>
      <c r="RAI5" s="29"/>
      <c r="RAJ5" s="29"/>
      <c r="RAK5" s="29"/>
      <c r="RAL5" s="29"/>
      <c r="RAM5" s="29"/>
      <c r="RAN5" s="29"/>
      <c r="RAO5" s="29"/>
      <c r="RAP5" s="29"/>
      <c r="RAQ5" s="29"/>
      <c r="RAR5" s="29"/>
      <c r="RAS5" s="29"/>
      <c r="RAT5" s="29"/>
      <c r="RAU5" s="29"/>
      <c r="RAV5" s="29"/>
      <c r="RAW5" s="29"/>
      <c r="RAX5" s="29"/>
      <c r="RAY5" s="29"/>
      <c r="RAZ5" s="29"/>
      <c r="RBA5" s="29"/>
      <c r="RBB5" s="29"/>
      <c r="RBC5" s="29"/>
      <c r="RBD5" s="29"/>
      <c r="RBE5" s="29"/>
      <c r="RBF5" s="29"/>
      <c r="RBG5" s="29"/>
      <c r="RBH5" s="29"/>
      <c r="RBI5" s="29"/>
      <c r="RBJ5" s="29"/>
      <c r="RBK5" s="29"/>
      <c r="RBL5" s="29"/>
      <c r="RBM5" s="29"/>
      <c r="RBN5" s="29"/>
      <c r="RBO5" s="29"/>
      <c r="RBP5" s="29"/>
      <c r="RBQ5" s="29"/>
      <c r="RBR5" s="29"/>
      <c r="RBS5" s="29"/>
      <c r="RBT5" s="29"/>
      <c r="RBU5" s="29"/>
      <c r="RBV5" s="29"/>
      <c r="RBW5" s="29"/>
      <c r="RBX5" s="29"/>
      <c r="RBY5" s="29"/>
      <c r="RBZ5" s="29"/>
      <c r="RCA5" s="29"/>
      <c r="RCB5" s="29"/>
      <c r="RCC5" s="29"/>
      <c r="RCD5" s="29"/>
      <c r="RCE5" s="29"/>
      <c r="RCF5" s="29"/>
      <c r="RCG5" s="29"/>
      <c r="RCH5" s="29"/>
      <c r="RCI5" s="29"/>
      <c r="RCJ5" s="29"/>
      <c r="RCK5" s="29"/>
      <c r="RCL5" s="29"/>
      <c r="RCM5" s="29"/>
      <c r="RCN5" s="29"/>
      <c r="RCO5" s="29"/>
      <c r="RCP5" s="29"/>
      <c r="RCQ5" s="29"/>
      <c r="RCR5" s="29"/>
      <c r="RCS5" s="29"/>
      <c r="RCT5" s="29"/>
      <c r="RCU5" s="29"/>
      <c r="RCV5" s="29"/>
      <c r="RCW5" s="29"/>
      <c r="RCX5" s="29"/>
      <c r="RCY5" s="29"/>
      <c r="RCZ5" s="29"/>
      <c r="RDA5" s="29"/>
      <c r="RDB5" s="29"/>
      <c r="RDC5" s="29"/>
      <c r="RDD5" s="29"/>
      <c r="RDE5" s="29"/>
      <c r="RDF5" s="29"/>
      <c r="RDG5" s="29"/>
      <c r="RDH5" s="29"/>
      <c r="RDI5" s="29"/>
      <c r="RDJ5" s="29"/>
      <c r="RDK5" s="29"/>
      <c r="RDL5" s="29"/>
      <c r="RDM5" s="29"/>
      <c r="RDN5" s="29"/>
      <c r="RDO5" s="29"/>
      <c r="RDP5" s="29"/>
      <c r="RDQ5" s="29"/>
      <c r="RDR5" s="29"/>
      <c r="RDS5" s="29"/>
      <c r="RDT5" s="29"/>
      <c r="RDU5" s="29"/>
      <c r="RDV5" s="29"/>
      <c r="RDW5" s="29"/>
      <c r="RDX5" s="29"/>
      <c r="RDY5" s="29"/>
      <c r="RDZ5" s="29"/>
      <c r="REA5" s="29"/>
      <c r="REB5" s="29"/>
      <c r="REC5" s="29"/>
      <c r="RED5" s="29"/>
      <c r="REE5" s="29"/>
      <c r="REF5" s="29"/>
      <c r="REG5" s="29"/>
      <c r="REH5" s="29"/>
      <c r="REI5" s="29"/>
      <c r="REJ5" s="29"/>
      <c r="REK5" s="29"/>
      <c r="REL5" s="29"/>
      <c r="REM5" s="29"/>
      <c r="REN5" s="29"/>
      <c r="REO5" s="29"/>
      <c r="REP5" s="29"/>
      <c r="REQ5" s="29"/>
      <c r="RER5" s="29"/>
      <c r="RES5" s="29"/>
      <c r="RET5" s="29"/>
      <c r="REU5" s="29"/>
      <c r="REV5" s="29"/>
      <c r="REW5" s="29"/>
      <c r="REX5" s="29"/>
      <c r="REY5" s="29"/>
      <c r="REZ5" s="29"/>
      <c r="RFA5" s="29"/>
      <c r="RFB5" s="29"/>
      <c r="RFC5" s="29"/>
      <c r="RFD5" s="29"/>
      <c r="RFE5" s="29"/>
      <c r="RFF5" s="29"/>
      <c r="RFG5" s="29"/>
      <c r="RFH5" s="29"/>
      <c r="RFI5" s="29"/>
      <c r="RFJ5" s="29"/>
      <c r="RFK5" s="29"/>
      <c r="RFL5" s="29"/>
      <c r="RFM5" s="29"/>
      <c r="RFN5" s="29"/>
      <c r="RFO5" s="29"/>
      <c r="RFP5" s="29"/>
      <c r="RFQ5" s="29"/>
      <c r="RFR5" s="29"/>
      <c r="RFS5" s="29"/>
      <c r="RFT5" s="29"/>
      <c r="RFU5" s="29"/>
      <c r="RFV5" s="29"/>
      <c r="RFW5" s="29"/>
      <c r="RFX5" s="29"/>
      <c r="RFY5" s="29"/>
      <c r="RFZ5" s="29"/>
      <c r="RGA5" s="29"/>
      <c r="RGB5" s="29"/>
      <c r="RGC5" s="29"/>
      <c r="RGD5" s="29"/>
      <c r="RGE5" s="29"/>
      <c r="RGF5" s="29"/>
      <c r="RGG5" s="29"/>
      <c r="RGH5" s="29"/>
      <c r="RGI5" s="29"/>
      <c r="RGJ5" s="29"/>
      <c r="RGK5" s="29"/>
      <c r="RGL5" s="29"/>
      <c r="RGM5" s="29"/>
      <c r="RGN5" s="29"/>
      <c r="RGO5" s="29"/>
      <c r="RGP5" s="29"/>
      <c r="RGQ5" s="29"/>
      <c r="RGR5" s="29"/>
      <c r="RGS5" s="29"/>
      <c r="RGT5" s="29"/>
      <c r="RGU5" s="29"/>
      <c r="RGV5" s="29"/>
      <c r="RGW5" s="29"/>
      <c r="RGX5" s="29"/>
      <c r="RGY5" s="29"/>
      <c r="RGZ5" s="29"/>
      <c r="RHA5" s="29"/>
      <c r="RHB5" s="29"/>
      <c r="RHC5" s="29"/>
      <c r="RHD5" s="29"/>
      <c r="RHE5" s="29"/>
      <c r="RHF5" s="29"/>
      <c r="RHG5" s="29"/>
      <c r="RHH5" s="29"/>
      <c r="RHI5" s="29"/>
      <c r="RHJ5" s="29"/>
      <c r="RHK5" s="29"/>
      <c r="RHL5" s="29"/>
      <c r="RHM5" s="29"/>
      <c r="RHN5" s="29"/>
      <c r="RHO5" s="29"/>
      <c r="RHP5" s="29"/>
      <c r="RHQ5" s="29"/>
      <c r="RHR5" s="29"/>
      <c r="RHS5" s="29"/>
      <c r="RHT5" s="29"/>
      <c r="RHU5" s="29"/>
      <c r="RHV5" s="29"/>
      <c r="RHW5" s="29"/>
      <c r="RHX5" s="29"/>
      <c r="RHY5" s="29"/>
      <c r="RHZ5" s="29"/>
      <c r="RIA5" s="29"/>
      <c r="RIB5" s="29"/>
      <c r="RIC5" s="29"/>
      <c r="RID5" s="29"/>
      <c r="RIE5" s="29"/>
      <c r="RIF5" s="29"/>
      <c r="RIG5" s="29"/>
      <c r="RIH5" s="29"/>
      <c r="RII5" s="29"/>
      <c r="RIJ5" s="29"/>
      <c r="RIK5" s="29"/>
      <c r="RIL5" s="29"/>
      <c r="RIM5" s="29"/>
      <c r="RIN5" s="29"/>
      <c r="RIO5" s="29"/>
      <c r="RIP5" s="29"/>
      <c r="RIQ5" s="29"/>
      <c r="RIR5" s="29"/>
      <c r="RIS5" s="29"/>
      <c r="RIT5" s="29"/>
      <c r="RIU5" s="29"/>
      <c r="RIV5" s="29"/>
      <c r="RIW5" s="29"/>
      <c r="RIX5" s="29"/>
      <c r="RIY5" s="29"/>
      <c r="RIZ5" s="29"/>
      <c r="RJA5" s="29"/>
      <c r="RJB5" s="29"/>
      <c r="RJC5" s="29"/>
      <c r="RJD5" s="29"/>
      <c r="RJE5" s="29"/>
      <c r="RJF5" s="29"/>
      <c r="RJG5" s="29"/>
      <c r="RJH5" s="29"/>
      <c r="RJI5" s="29"/>
      <c r="RJJ5" s="29"/>
      <c r="RJK5" s="29"/>
      <c r="RJL5" s="29"/>
      <c r="RJM5" s="29"/>
      <c r="RJN5" s="29"/>
      <c r="RJO5" s="29"/>
      <c r="RJP5" s="29"/>
      <c r="RJQ5" s="29"/>
      <c r="RJR5" s="29"/>
      <c r="RJS5" s="29"/>
      <c r="RJT5" s="29"/>
      <c r="RJU5" s="29"/>
      <c r="RJV5" s="29"/>
      <c r="RJW5" s="29"/>
      <c r="RJX5" s="29"/>
      <c r="RJY5" s="29"/>
      <c r="RJZ5" s="29"/>
      <c r="RKA5" s="29"/>
      <c r="RKB5" s="29"/>
      <c r="RKC5" s="29"/>
      <c r="RKD5" s="29"/>
      <c r="RKE5" s="29"/>
      <c r="RKF5" s="29"/>
      <c r="RKG5" s="29"/>
      <c r="RKH5" s="29"/>
      <c r="RKI5" s="29"/>
      <c r="RKJ5" s="29"/>
      <c r="RKK5" s="29"/>
      <c r="RKL5" s="29"/>
      <c r="RKM5" s="29"/>
      <c r="RKN5" s="29"/>
      <c r="RKO5" s="29"/>
      <c r="RKP5" s="29"/>
      <c r="RKQ5" s="29"/>
      <c r="RKR5" s="29"/>
      <c r="RKS5" s="29"/>
      <c r="RKT5" s="29"/>
      <c r="RKU5" s="29"/>
      <c r="RKV5" s="29"/>
      <c r="RKW5" s="29"/>
      <c r="RKX5" s="29"/>
      <c r="RKY5" s="29"/>
      <c r="RKZ5" s="29"/>
      <c r="RLA5" s="29"/>
      <c r="RLB5" s="29"/>
      <c r="RLC5" s="29"/>
      <c r="RLD5" s="29"/>
      <c r="RLE5" s="29"/>
      <c r="RLF5" s="29"/>
      <c r="RLG5" s="29"/>
      <c r="RLH5" s="29"/>
      <c r="RLI5" s="29"/>
      <c r="RLJ5" s="29"/>
      <c r="RLK5" s="29"/>
      <c r="RLL5" s="29"/>
      <c r="RLM5" s="29"/>
      <c r="RLN5" s="29"/>
      <c r="RLO5" s="29"/>
      <c r="RLP5" s="29"/>
      <c r="RLQ5" s="29"/>
      <c r="RLR5" s="29"/>
      <c r="RLS5" s="29"/>
      <c r="RLT5" s="29"/>
      <c r="RLU5" s="29"/>
      <c r="RLV5" s="29"/>
      <c r="RLW5" s="29"/>
      <c r="RLX5" s="29"/>
      <c r="RLY5" s="29"/>
      <c r="RLZ5" s="29"/>
      <c r="RMA5" s="29"/>
      <c r="RMB5" s="29"/>
      <c r="RMC5" s="29"/>
      <c r="RMD5" s="29"/>
      <c r="RME5" s="29"/>
      <c r="RMF5" s="29"/>
      <c r="RMG5" s="29"/>
      <c r="RMH5" s="29"/>
      <c r="RMI5" s="29"/>
      <c r="RMJ5" s="29"/>
      <c r="RMK5" s="29"/>
      <c r="RML5" s="29"/>
      <c r="RMM5" s="29"/>
      <c r="RMN5" s="29"/>
      <c r="RMO5" s="29"/>
      <c r="RMP5" s="29"/>
      <c r="RMQ5" s="29"/>
      <c r="RMR5" s="29"/>
      <c r="RMS5" s="29"/>
      <c r="RMT5" s="29"/>
      <c r="RMU5" s="29"/>
      <c r="RMV5" s="29"/>
      <c r="RMW5" s="29"/>
      <c r="RMX5" s="29"/>
      <c r="RMY5" s="29"/>
      <c r="RMZ5" s="29"/>
      <c r="RNA5" s="29"/>
      <c r="RNB5" s="29"/>
      <c r="RNC5" s="29"/>
      <c r="RND5" s="29"/>
      <c r="RNE5" s="29"/>
      <c r="RNF5" s="29"/>
      <c r="RNG5" s="29"/>
      <c r="RNH5" s="29"/>
      <c r="RNI5" s="29"/>
      <c r="RNJ5" s="29"/>
      <c r="RNK5" s="29"/>
      <c r="RNL5" s="29"/>
      <c r="RNM5" s="29"/>
      <c r="RNN5" s="29"/>
      <c r="RNO5" s="29"/>
      <c r="RNP5" s="29"/>
      <c r="RNQ5" s="29"/>
      <c r="RNR5" s="29"/>
      <c r="RNS5" s="29"/>
      <c r="RNT5" s="29"/>
      <c r="RNU5" s="29"/>
      <c r="RNV5" s="29"/>
      <c r="RNW5" s="29"/>
      <c r="RNX5" s="29"/>
      <c r="RNY5" s="29"/>
      <c r="RNZ5" s="29"/>
      <c r="ROA5" s="29"/>
      <c r="ROB5" s="29"/>
      <c r="ROC5" s="29"/>
      <c r="ROD5" s="29"/>
      <c r="ROE5" s="29"/>
      <c r="ROF5" s="29"/>
      <c r="ROG5" s="29"/>
      <c r="ROH5" s="29"/>
      <c r="ROI5" s="29"/>
      <c r="ROJ5" s="29"/>
      <c r="ROK5" s="29"/>
      <c r="ROL5" s="29"/>
      <c r="ROM5" s="29"/>
      <c r="RON5" s="29"/>
      <c r="ROO5" s="29"/>
      <c r="ROP5" s="29"/>
      <c r="ROQ5" s="29"/>
      <c r="ROR5" s="29"/>
      <c r="ROS5" s="29"/>
      <c r="ROT5" s="29"/>
      <c r="ROU5" s="29"/>
      <c r="ROV5" s="29"/>
      <c r="ROW5" s="29"/>
      <c r="ROX5" s="29"/>
      <c r="ROY5" s="29"/>
      <c r="ROZ5" s="29"/>
      <c r="RPA5" s="29"/>
      <c r="RPB5" s="29"/>
      <c r="RPC5" s="29"/>
      <c r="RPD5" s="29"/>
      <c r="RPE5" s="29"/>
      <c r="RPF5" s="29"/>
      <c r="RPG5" s="29"/>
      <c r="RPH5" s="29"/>
      <c r="RPI5" s="29"/>
      <c r="RPJ5" s="29"/>
      <c r="RPK5" s="29"/>
      <c r="RPL5" s="29"/>
      <c r="RPM5" s="29"/>
      <c r="RPN5" s="29"/>
      <c r="RPO5" s="29"/>
      <c r="RPP5" s="29"/>
      <c r="RPQ5" s="29"/>
      <c r="RPR5" s="29"/>
      <c r="RPS5" s="29"/>
      <c r="RPT5" s="29"/>
      <c r="RPU5" s="29"/>
      <c r="RPV5" s="29"/>
      <c r="RPW5" s="29"/>
      <c r="RPX5" s="29"/>
      <c r="RPY5" s="29"/>
      <c r="RPZ5" s="29"/>
      <c r="RQA5" s="29"/>
      <c r="RQB5" s="29"/>
      <c r="RQC5" s="29"/>
      <c r="RQD5" s="29"/>
      <c r="RQE5" s="29"/>
      <c r="RQF5" s="29"/>
      <c r="RQG5" s="29"/>
      <c r="RQH5" s="29"/>
      <c r="RQI5" s="29"/>
      <c r="RQJ5" s="29"/>
      <c r="RQK5" s="29"/>
      <c r="RQL5" s="29"/>
      <c r="RQM5" s="29"/>
      <c r="RQN5" s="29"/>
      <c r="RQO5" s="29"/>
      <c r="RQP5" s="29"/>
      <c r="RQQ5" s="29"/>
      <c r="RQR5" s="29"/>
      <c r="RQS5" s="29"/>
      <c r="RQT5" s="29"/>
      <c r="RQU5" s="29"/>
      <c r="RQV5" s="29"/>
      <c r="RQW5" s="29"/>
      <c r="RQX5" s="29"/>
      <c r="RQY5" s="29"/>
      <c r="RQZ5" s="29"/>
      <c r="RRA5" s="29"/>
      <c r="RRB5" s="29"/>
      <c r="RRC5" s="29"/>
      <c r="RRD5" s="29"/>
      <c r="RRE5" s="29"/>
      <c r="RRF5" s="29"/>
      <c r="RRG5" s="29"/>
      <c r="RRH5" s="29"/>
      <c r="RRI5" s="29"/>
      <c r="RRJ5" s="29"/>
      <c r="RRK5" s="29"/>
      <c r="RRL5" s="29"/>
      <c r="RRM5" s="29"/>
      <c r="RRN5" s="29"/>
      <c r="RRO5" s="29"/>
      <c r="RRP5" s="29"/>
      <c r="RRQ5" s="29"/>
      <c r="RRR5" s="29"/>
      <c r="RRS5" s="29"/>
      <c r="RRT5" s="29"/>
      <c r="RRU5" s="29"/>
      <c r="RRV5" s="29"/>
      <c r="RRW5" s="29"/>
      <c r="RRX5" s="29"/>
      <c r="RRY5" s="29"/>
      <c r="RRZ5" s="29"/>
      <c r="RSA5" s="29"/>
      <c r="RSB5" s="29"/>
      <c r="RSC5" s="29"/>
      <c r="RSD5" s="29"/>
      <c r="RSE5" s="29"/>
      <c r="RSF5" s="29"/>
      <c r="RSG5" s="29"/>
      <c r="RSH5" s="29"/>
      <c r="RSI5" s="29"/>
      <c r="RSJ5" s="29"/>
      <c r="RSK5" s="29"/>
      <c r="RSL5" s="29"/>
      <c r="RSM5" s="29"/>
      <c r="RSN5" s="29"/>
      <c r="RSO5" s="29"/>
      <c r="RSP5" s="29"/>
      <c r="RSQ5" s="29"/>
      <c r="RSR5" s="29"/>
      <c r="RSS5" s="29"/>
      <c r="RST5" s="29"/>
      <c r="RSU5" s="29"/>
      <c r="RSV5" s="29"/>
      <c r="RSW5" s="29"/>
      <c r="RSX5" s="29"/>
      <c r="RSY5" s="29"/>
      <c r="RSZ5" s="29"/>
      <c r="RTA5" s="29"/>
      <c r="RTB5" s="29"/>
      <c r="RTC5" s="29"/>
      <c r="RTD5" s="29"/>
      <c r="RTE5" s="29"/>
      <c r="RTF5" s="29"/>
      <c r="RTG5" s="29"/>
      <c r="RTH5" s="29"/>
      <c r="RTI5" s="29"/>
      <c r="RTJ5" s="29"/>
      <c r="RTK5" s="29"/>
      <c r="RTL5" s="29"/>
      <c r="RTM5" s="29"/>
      <c r="RTN5" s="29"/>
      <c r="RTO5" s="29"/>
      <c r="RTP5" s="29"/>
      <c r="RTQ5" s="29"/>
      <c r="RTR5" s="29"/>
      <c r="RTS5" s="29"/>
      <c r="RTT5" s="29"/>
      <c r="RTU5" s="29"/>
      <c r="RTV5" s="29"/>
      <c r="RTW5" s="29"/>
      <c r="RTX5" s="29"/>
      <c r="RTY5" s="29"/>
      <c r="RTZ5" s="29"/>
      <c r="RUA5" s="29"/>
      <c r="RUB5" s="29"/>
      <c r="RUC5" s="29"/>
      <c r="RUD5" s="29"/>
      <c r="RUE5" s="29"/>
      <c r="RUF5" s="29"/>
      <c r="RUG5" s="29"/>
      <c r="RUH5" s="29"/>
      <c r="RUI5" s="29"/>
      <c r="RUJ5" s="29"/>
      <c r="RUK5" s="29"/>
      <c r="RUL5" s="29"/>
      <c r="RUM5" s="29"/>
      <c r="RUN5" s="29"/>
      <c r="RUO5" s="29"/>
      <c r="RUP5" s="29"/>
      <c r="RUQ5" s="29"/>
      <c r="RUR5" s="29"/>
      <c r="RUS5" s="29"/>
      <c r="RUT5" s="29"/>
      <c r="RUU5" s="29"/>
      <c r="RUV5" s="29"/>
      <c r="RUW5" s="29"/>
      <c r="RUX5" s="29"/>
      <c r="RUY5" s="29"/>
      <c r="RUZ5" s="29"/>
      <c r="RVA5" s="29"/>
      <c r="RVB5" s="29"/>
      <c r="RVC5" s="29"/>
      <c r="RVD5" s="29"/>
      <c r="RVE5" s="29"/>
      <c r="RVF5" s="29"/>
      <c r="RVG5" s="29"/>
      <c r="RVH5" s="29"/>
      <c r="RVI5" s="29"/>
      <c r="RVJ5" s="29"/>
      <c r="RVK5" s="29"/>
      <c r="RVL5" s="29"/>
      <c r="RVM5" s="29"/>
      <c r="RVN5" s="29"/>
      <c r="RVO5" s="29"/>
      <c r="RVP5" s="29"/>
      <c r="RVQ5" s="29"/>
      <c r="RVR5" s="29"/>
      <c r="RVS5" s="29"/>
      <c r="RVT5" s="29"/>
      <c r="RVU5" s="29"/>
      <c r="RVV5" s="29"/>
      <c r="RVW5" s="29"/>
      <c r="RVX5" s="29"/>
      <c r="RVY5" s="29"/>
      <c r="RVZ5" s="29"/>
      <c r="RWA5" s="29"/>
      <c r="RWB5" s="29"/>
      <c r="RWC5" s="29"/>
      <c r="RWD5" s="29"/>
      <c r="RWE5" s="29"/>
      <c r="RWF5" s="29"/>
      <c r="RWG5" s="29"/>
      <c r="RWH5" s="29"/>
      <c r="RWI5" s="29"/>
      <c r="RWJ5" s="29"/>
      <c r="RWK5" s="29"/>
      <c r="RWL5" s="29"/>
      <c r="RWM5" s="29"/>
      <c r="RWN5" s="29"/>
      <c r="RWO5" s="29"/>
      <c r="RWP5" s="29"/>
      <c r="RWQ5" s="29"/>
      <c r="RWR5" s="29"/>
      <c r="RWS5" s="29"/>
      <c r="RWT5" s="29"/>
      <c r="RWU5" s="29"/>
      <c r="RWV5" s="29"/>
      <c r="RWW5" s="29"/>
      <c r="RWX5" s="29"/>
      <c r="RWY5" s="29"/>
      <c r="RWZ5" s="29"/>
      <c r="RXA5" s="29"/>
      <c r="RXB5" s="29"/>
      <c r="RXC5" s="29"/>
      <c r="RXD5" s="29"/>
      <c r="RXE5" s="29"/>
      <c r="RXF5" s="29"/>
      <c r="RXG5" s="29"/>
      <c r="RXH5" s="29"/>
      <c r="RXI5" s="29"/>
      <c r="RXJ5" s="29"/>
      <c r="RXK5" s="29"/>
      <c r="RXL5" s="29"/>
      <c r="RXM5" s="29"/>
      <c r="RXN5" s="29"/>
      <c r="RXO5" s="29"/>
      <c r="RXP5" s="29"/>
      <c r="RXQ5" s="29"/>
      <c r="RXR5" s="29"/>
      <c r="RXS5" s="29"/>
      <c r="RXT5" s="29"/>
      <c r="RXU5" s="29"/>
      <c r="RXV5" s="29"/>
      <c r="RXW5" s="29"/>
      <c r="RXX5" s="29"/>
      <c r="RXY5" s="29"/>
      <c r="RXZ5" s="29"/>
      <c r="RYA5" s="29"/>
      <c r="RYB5" s="29"/>
      <c r="RYC5" s="29"/>
      <c r="RYD5" s="29"/>
      <c r="RYE5" s="29"/>
      <c r="RYF5" s="29"/>
      <c r="RYG5" s="29"/>
      <c r="RYH5" s="29"/>
      <c r="RYI5" s="29"/>
      <c r="RYJ5" s="29"/>
      <c r="RYK5" s="29"/>
      <c r="RYL5" s="29"/>
      <c r="RYM5" s="29"/>
      <c r="RYN5" s="29"/>
      <c r="RYO5" s="29"/>
      <c r="RYP5" s="29"/>
      <c r="RYQ5" s="29"/>
      <c r="RYR5" s="29"/>
      <c r="RYS5" s="29"/>
      <c r="RYT5" s="29"/>
      <c r="RYU5" s="29"/>
      <c r="RYV5" s="29"/>
      <c r="RYW5" s="29"/>
      <c r="RYX5" s="29"/>
      <c r="RYY5" s="29"/>
      <c r="RYZ5" s="29"/>
      <c r="RZA5" s="29"/>
      <c r="RZB5" s="29"/>
      <c r="RZC5" s="29"/>
      <c r="RZD5" s="29"/>
      <c r="RZE5" s="29"/>
      <c r="RZF5" s="29"/>
      <c r="RZG5" s="29"/>
      <c r="RZH5" s="29"/>
      <c r="RZI5" s="29"/>
      <c r="RZJ5" s="29"/>
      <c r="RZK5" s="29"/>
      <c r="RZL5" s="29"/>
      <c r="RZM5" s="29"/>
      <c r="RZN5" s="29"/>
      <c r="RZO5" s="29"/>
      <c r="RZP5" s="29"/>
      <c r="RZQ5" s="29"/>
      <c r="RZR5" s="29"/>
      <c r="RZS5" s="29"/>
      <c r="RZT5" s="29"/>
      <c r="RZU5" s="29"/>
      <c r="RZV5" s="29"/>
      <c r="RZW5" s="29"/>
      <c r="RZX5" s="29"/>
      <c r="RZY5" s="29"/>
      <c r="RZZ5" s="29"/>
      <c r="SAA5" s="29"/>
      <c r="SAB5" s="29"/>
      <c r="SAC5" s="29"/>
      <c r="SAD5" s="29"/>
      <c r="SAE5" s="29"/>
      <c r="SAF5" s="29"/>
      <c r="SAG5" s="29"/>
      <c r="SAH5" s="29"/>
      <c r="SAI5" s="29"/>
      <c r="SAJ5" s="29"/>
      <c r="SAK5" s="29"/>
      <c r="SAL5" s="29"/>
      <c r="SAM5" s="29"/>
      <c r="SAN5" s="29"/>
      <c r="SAO5" s="29"/>
      <c r="SAP5" s="29"/>
      <c r="SAQ5" s="29"/>
      <c r="SAR5" s="29"/>
      <c r="SAS5" s="29"/>
      <c r="SAT5" s="29"/>
      <c r="SAU5" s="29"/>
      <c r="SAV5" s="29"/>
      <c r="SAW5" s="29"/>
      <c r="SAX5" s="29"/>
      <c r="SAY5" s="29"/>
      <c r="SAZ5" s="29"/>
      <c r="SBA5" s="29"/>
      <c r="SBB5" s="29"/>
      <c r="SBC5" s="29"/>
      <c r="SBD5" s="29"/>
      <c r="SBE5" s="29"/>
      <c r="SBF5" s="29"/>
      <c r="SBG5" s="29"/>
      <c r="SBH5" s="29"/>
      <c r="SBI5" s="29"/>
      <c r="SBJ5" s="29"/>
      <c r="SBK5" s="29"/>
      <c r="SBL5" s="29"/>
      <c r="SBM5" s="29"/>
      <c r="SBN5" s="29"/>
      <c r="SBO5" s="29"/>
      <c r="SBP5" s="29"/>
      <c r="SBQ5" s="29"/>
      <c r="SBR5" s="29"/>
      <c r="SBS5" s="29"/>
      <c r="SBT5" s="29"/>
      <c r="SBU5" s="29"/>
      <c r="SBV5" s="29"/>
      <c r="SBW5" s="29"/>
      <c r="SBX5" s="29"/>
      <c r="SBY5" s="29"/>
      <c r="SBZ5" s="29"/>
      <c r="SCA5" s="29"/>
      <c r="SCB5" s="29"/>
      <c r="SCC5" s="29"/>
      <c r="SCD5" s="29"/>
      <c r="SCE5" s="29"/>
      <c r="SCF5" s="29"/>
      <c r="SCG5" s="29"/>
      <c r="SCH5" s="29"/>
      <c r="SCI5" s="29"/>
      <c r="SCJ5" s="29"/>
      <c r="SCK5" s="29"/>
      <c r="SCL5" s="29"/>
      <c r="SCM5" s="29"/>
      <c r="SCN5" s="29"/>
      <c r="SCO5" s="29"/>
      <c r="SCP5" s="29"/>
      <c r="SCQ5" s="29"/>
      <c r="SCR5" s="29"/>
      <c r="SCS5" s="29"/>
      <c r="SCT5" s="29"/>
      <c r="SCU5" s="29"/>
      <c r="SCV5" s="29"/>
      <c r="SCW5" s="29"/>
      <c r="SCX5" s="29"/>
      <c r="SCY5" s="29"/>
      <c r="SCZ5" s="29"/>
      <c r="SDA5" s="29"/>
      <c r="SDB5" s="29"/>
      <c r="SDC5" s="29"/>
      <c r="SDD5" s="29"/>
      <c r="SDE5" s="29"/>
      <c r="SDF5" s="29"/>
      <c r="SDG5" s="29"/>
      <c r="SDH5" s="29"/>
      <c r="SDI5" s="29"/>
      <c r="SDJ5" s="29"/>
      <c r="SDK5" s="29"/>
      <c r="SDL5" s="29"/>
      <c r="SDM5" s="29"/>
      <c r="SDN5" s="29"/>
      <c r="SDO5" s="29"/>
      <c r="SDP5" s="29"/>
      <c r="SDQ5" s="29"/>
      <c r="SDR5" s="29"/>
      <c r="SDS5" s="29"/>
      <c r="SDT5" s="29"/>
      <c r="SDU5" s="29"/>
      <c r="SDV5" s="29"/>
      <c r="SDW5" s="29"/>
      <c r="SDX5" s="29"/>
      <c r="SDY5" s="29"/>
      <c r="SDZ5" s="29"/>
      <c r="SEA5" s="29"/>
      <c r="SEB5" s="29"/>
      <c r="SEC5" s="29"/>
      <c r="SED5" s="29"/>
      <c r="SEE5" s="29"/>
      <c r="SEF5" s="29"/>
      <c r="SEG5" s="29"/>
      <c r="SEH5" s="29"/>
      <c r="SEI5" s="29"/>
      <c r="SEJ5" s="29"/>
      <c r="SEK5" s="29"/>
      <c r="SEL5" s="29"/>
      <c r="SEM5" s="29"/>
      <c r="SEN5" s="29"/>
      <c r="SEO5" s="29"/>
      <c r="SEP5" s="29"/>
      <c r="SEQ5" s="29"/>
      <c r="SER5" s="29"/>
      <c r="SES5" s="29"/>
      <c r="SET5" s="29"/>
      <c r="SEU5" s="29"/>
      <c r="SEV5" s="29"/>
      <c r="SEW5" s="29"/>
      <c r="SEX5" s="29"/>
      <c r="SEY5" s="29"/>
      <c r="SEZ5" s="29"/>
      <c r="SFA5" s="29"/>
      <c r="SFB5" s="29"/>
      <c r="SFC5" s="29"/>
      <c r="SFD5" s="29"/>
      <c r="SFE5" s="29"/>
      <c r="SFF5" s="29"/>
      <c r="SFG5" s="29"/>
      <c r="SFH5" s="29"/>
      <c r="SFI5" s="29"/>
      <c r="SFJ5" s="29"/>
      <c r="SFK5" s="29"/>
      <c r="SFL5" s="29"/>
      <c r="SFM5" s="29"/>
      <c r="SFN5" s="29"/>
      <c r="SFO5" s="29"/>
      <c r="SFP5" s="29"/>
      <c r="SFQ5" s="29"/>
      <c r="SFR5" s="29"/>
      <c r="SFS5" s="29"/>
      <c r="SFT5" s="29"/>
      <c r="SFU5" s="29"/>
      <c r="SFV5" s="29"/>
      <c r="SFW5" s="29"/>
      <c r="SFX5" s="29"/>
      <c r="SFY5" s="29"/>
      <c r="SFZ5" s="29"/>
      <c r="SGA5" s="29"/>
      <c r="SGB5" s="29"/>
      <c r="SGC5" s="29"/>
      <c r="SGD5" s="29"/>
      <c r="SGE5" s="29"/>
      <c r="SGF5" s="29"/>
      <c r="SGG5" s="29"/>
      <c r="SGH5" s="29"/>
      <c r="SGI5" s="29"/>
      <c r="SGJ5" s="29"/>
      <c r="SGK5" s="29"/>
      <c r="SGL5" s="29"/>
      <c r="SGM5" s="29"/>
      <c r="SGN5" s="29"/>
      <c r="SGO5" s="29"/>
      <c r="SGP5" s="29"/>
      <c r="SGQ5" s="29"/>
      <c r="SGR5" s="29"/>
      <c r="SGS5" s="29"/>
      <c r="SGT5" s="29"/>
      <c r="SGU5" s="29"/>
      <c r="SGV5" s="29"/>
      <c r="SGW5" s="29"/>
      <c r="SGX5" s="29"/>
      <c r="SGY5" s="29"/>
      <c r="SGZ5" s="29"/>
      <c r="SHA5" s="29"/>
      <c r="SHB5" s="29"/>
      <c r="SHC5" s="29"/>
      <c r="SHD5" s="29"/>
      <c r="SHE5" s="29"/>
      <c r="SHF5" s="29"/>
      <c r="SHG5" s="29"/>
      <c r="SHH5" s="29"/>
      <c r="SHI5" s="29"/>
      <c r="SHJ5" s="29"/>
      <c r="SHK5" s="29"/>
      <c r="SHL5" s="29"/>
      <c r="SHM5" s="29"/>
      <c r="SHN5" s="29"/>
      <c r="SHO5" s="29"/>
      <c r="SHP5" s="29"/>
      <c r="SHQ5" s="29"/>
      <c r="SHR5" s="29"/>
      <c r="SHS5" s="29"/>
      <c r="SHT5" s="29"/>
      <c r="SHU5" s="29"/>
      <c r="SHV5" s="29"/>
      <c r="SHW5" s="29"/>
      <c r="SHX5" s="29"/>
      <c r="SHY5" s="29"/>
      <c r="SHZ5" s="29"/>
      <c r="SIA5" s="29"/>
      <c r="SIB5" s="29"/>
      <c r="SIC5" s="29"/>
      <c r="SID5" s="29"/>
      <c r="SIE5" s="29"/>
      <c r="SIF5" s="29"/>
      <c r="SIG5" s="29"/>
      <c r="SIH5" s="29"/>
      <c r="SII5" s="29"/>
      <c r="SIJ5" s="29"/>
      <c r="SIK5" s="29"/>
      <c r="SIL5" s="29"/>
      <c r="SIM5" s="29"/>
      <c r="SIN5" s="29"/>
      <c r="SIO5" s="29"/>
      <c r="SIP5" s="29"/>
      <c r="SIQ5" s="29"/>
      <c r="SIR5" s="29"/>
      <c r="SIS5" s="29"/>
      <c r="SIT5" s="29"/>
      <c r="SIU5" s="29"/>
      <c r="SIV5" s="29"/>
      <c r="SIW5" s="29"/>
      <c r="SIX5" s="29"/>
      <c r="SIY5" s="29"/>
      <c r="SIZ5" s="29"/>
      <c r="SJA5" s="29"/>
      <c r="SJB5" s="29"/>
      <c r="SJC5" s="29"/>
      <c r="SJD5" s="29"/>
      <c r="SJE5" s="29"/>
      <c r="SJF5" s="29"/>
      <c r="SJG5" s="29"/>
      <c r="SJH5" s="29"/>
      <c r="SJI5" s="29"/>
      <c r="SJJ5" s="29"/>
      <c r="SJK5" s="29"/>
      <c r="SJL5" s="29"/>
      <c r="SJM5" s="29"/>
      <c r="SJN5" s="29"/>
      <c r="SJO5" s="29"/>
      <c r="SJP5" s="29"/>
      <c r="SJQ5" s="29"/>
      <c r="SJR5" s="29"/>
      <c r="SJS5" s="29"/>
      <c r="SJT5" s="29"/>
      <c r="SJU5" s="29"/>
      <c r="SJV5" s="29"/>
      <c r="SJW5" s="29"/>
      <c r="SJX5" s="29"/>
      <c r="SJY5" s="29"/>
      <c r="SJZ5" s="29"/>
      <c r="SKA5" s="29"/>
      <c r="SKB5" s="29"/>
      <c r="SKC5" s="29"/>
      <c r="SKD5" s="29"/>
      <c r="SKE5" s="29"/>
      <c r="SKF5" s="29"/>
      <c r="SKG5" s="29"/>
      <c r="SKH5" s="29"/>
      <c r="SKI5" s="29"/>
      <c r="SKJ5" s="29"/>
      <c r="SKK5" s="29"/>
      <c r="SKL5" s="29"/>
      <c r="SKM5" s="29"/>
      <c r="SKN5" s="29"/>
      <c r="SKO5" s="29"/>
      <c r="SKP5" s="29"/>
      <c r="SKQ5" s="29"/>
      <c r="SKR5" s="29"/>
      <c r="SKS5" s="29"/>
      <c r="SKT5" s="29"/>
      <c r="SKU5" s="29"/>
      <c r="SKV5" s="29"/>
      <c r="SKW5" s="29"/>
      <c r="SKX5" s="29"/>
      <c r="SKY5" s="29"/>
      <c r="SKZ5" s="29"/>
      <c r="SLA5" s="29"/>
      <c r="SLB5" s="29"/>
      <c r="SLC5" s="29"/>
      <c r="SLD5" s="29"/>
      <c r="SLE5" s="29"/>
      <c r="SLF5" s="29"/>
      <c r="SLG5" s="29"/>
      <c r="SLH5" s="29"/>
      <c r="SLI5" s="29"/>
      <c r="SLJ5" s="29"/>
      <c r="SLK5" s="29"/>
      <c r="SLL5" s="29"/>
      <c r="SLM5" s="29"/>
      <c r="SLN5" s="29"/>
      <c r="SLO5" s="29"/>
      <c r="SLP5" s="29"/>
      <c r="SLQ5" s="29"/>
      <c r="SLR5" s="29"/>
      <c r="SLS5" s="29"/>
      <c r="SLT5" s="29"/>
      <c r="SLU5" s="29"/>
      <c r="SLV5" s="29"/>
      <c r="SLW5" s="29"/>
      <c r="SLX5" s="29"/>
      <c r="SLY5" s="29"/>
      <c r="SLZ5" s="29"/>
      <c r="SMA5" s="29"/>
      <c r="SMB5" s="29"/>
      <c r="SMC5" s="29"/>
      <c r="SMD5" s="29"/>
      <c r="SME5" s="29"/>
      <c r="SMF5" s="29"/>
      <c r="SMG5" s="29"/>
      <c r="SMH5" s="29"/>
      <c r="SMI5" s="29"/>
      <c r="SMJ5" s="29"/>
      <c r="SMK5" s="29"/>
      <c r="SML5" s="29"/>
      <c r="SMM5" s="29"/>
      <c r="SMN5" s="29"/>
      <c r="SMO5" s="29"/>
      <c r="SMP5" s="29"/>
      <c r="SMQ5" s="29"/>
      <c r="SMR5" s="29"/>
      <c r="SMS5" s="29"/>
      <c r="SMT5" s="29"/>
      <c r="SMU5" s="29"/>
      <c r="SMV5" s="29"/>
      <c r="SMW5" s="29"/>
      <c r="SMX5" s="29"/>
      <c r="SMY5" s="29"/>
      <c r="SMZ5" s="29"/>
      <c r="SNA5" s="29"/>
      <c r="SNB5" s="29"/>
      <c r="SNC5" s="29"/>
      <c r="SND5" s="29"/>
      <c r="SNE5" s="29"/>
      <c r="SNF5" s="29"/>
      <c r="SNG5" s="29"/>
      <c r="SNH5" s="29"/>
      <c r="SNI5" s="29"/>
      <c r="SNJ5" s="29"/>
      <c r="SNK5" s="29"/>
      <c r="SNL5" s="29"/>
      <c r="SNM5" s="29"/>
      <c r="SNN5" s="29"/>
      <c r="SNO5" s="29"/>
      <c r="SNP5" s="29"/>
      <c r="SNQ5" s="29"/>
      <c r="SNR5" s="29"/>
      <c r="SNS5" s="29"/>
      <c r="SNT5" s="29"/>
      <c r="SNU5" s="29"/>
      <c r="SNV5" s="29"/>
      <c r="SNW5" s="29"/>
      <c r="SNX5" s="29"/>
      <c r="SNY5" s="29"/>
      <c r="SNZ5" s="29"/>
      <c r="SOA5" s="29"/>
      <c r="SOB5" s="29"/>
      <c r="SOC5" s="29"/>
      <c r="SOD5" s="29"/>
      <c r="SOE5" s="29"/>
      <c r="SOF5" s="29"/>
      <c r="SOG5" s="29"/>
      <c r="SOH5" s="29"/>
      <c r="SOI5" s="29"/>
      <c r="SOJ5" s="29"/>
      <c r="SOK5" s="29"/>
      <c r="SOL5" s="29"/>
      <c r="SOM5" s="29"/>
      <c r="SON5" s="29"/>
      <c r="SOO5" s="29"/>
      <c r="SOP5" s="29"/>
      <c r="SOQ5" s="29"/>
      <c r="SOR5" s="29"/>
      <c r="SOS5" s="29"/>
      <c r="SOT5" s="29"/>
      <c r="SOU5" s="29"/>
      <c r="SOV5" s="29"/>
      <c r="SOW5" s="29"/>
      <c r="SOX5" s="29"/>
      <c r="SOY5" s="29"/>
      <c r="SOZ5" s="29"/>
      <c r="SPA5" s="29"/>
      <c r="SPB5" s="29"/>
      <c r="SPC5" s="29"/>
      <c r="SPD5" s="29"/>
      <c r="SPE5" s="29"/>
      <c r="SPF5" s="29"/>
      <c r="SPG5" s="29"/>
      <c r="SPH5" s="29"/>
      <c r="SPI5" s="29"/>
      <c r="SPJ5" s="29"/>
      <c r="SPK5" s="29"/>
      <c r="SPL5" s="29"/>
      <c r="SPM5" s="29"/>
      <c r="SPN5" s="29"/>
      <c r="SPO5" s="29"/>
      <c r="SPP5" s="29"/>
      <c r="SPQ5" s="29"/>
      <c r="SPR5" s="29"/>
      <c r="SPS5" s="29"/>
      <c r="SPT5" s="29"/>
      <c r="SPU5" s="29"/>
      <c r="SPV5" s="29"/>
      <c r="SPW5" s="29"/>
      <c r="SPX5" s="29"/>
      <c r="SPY5" s="29"/>
      <c r="SPZ5" s="29"/>
      <c r="SQA5" s="29"/>
      <c r="SQB5" s="29"/>
      <c r="SQC5" s="29"/>
      <c r="SQD5" s="29"/>
      <c r="SQE5" s="29"/>
      <c r="SQF5" s="29"/>
      <c r="SQG5" s="29"/>
      <c r="SQH5" s="29"/>
      <c r="SQI5" s="29"/>
      <c r="SQJ5" s="29"/>
      <c r="SQK5" s="29"/>
      <c r="SQL5" s="29"/>
      <c r="SQM5" s="29"/>
      <c r="SQN5" s="29"/>
      <c r="SQO5" s="29"/>
      <c r="SQP5" s="29"/>
      <c r="SQQ5" s="29"/>
      <c r="SQR5" s="29"/>
      <c r="SQS5" s="29"/>
      <c r="SQT5" s="29"/>
      <c r="SQU5" s="29"/>
      <c r="SQV5" s="29"/>
      <c r="SQW5" s="29"/>
      <c r="SQX5" s="29"/>
      <c r="SQY5" s="29"/>
      <c r="SQZ5" s="29"/>
      <c r="SRA5" s="29"/>
      <c r="SRB5" s="29"/>
      <c r="SRC5" s="29"/>
      <c r="SRD5" s="29"/>
      <c r="SRE5" s="29"/>
      <c r="SRF5" s="29"/>
      <c r="SRG5" s="29"/>
      <c r="SRH5" s="29"/>
      <c r="SRI5" s="29"/>
      <c r="SRJ5" s="29"/>
      <c r="SRK5" s="29"/>
      <c r="SRL5" s="29"/>
      <c r="SRM5" s="29"/>
      <c r="SRN5" s="29"/>
      <c r="SRO5" s="29"/>
      <c r="SRP5" s="29"/>
      <c r="SRQ5" s="29"/>
      <c r="SRR5" s="29"/>
      <c r="SRS5" s="29"/>
      <c r="SRT5" s="29"/>
      <c r="SRU5" s="29"/>
      <c r="SRV5" s="29"/>
      <c r="SRW5" s="29"/>
      <c r="SRX5" s="29"/>
      <c r="SRY5" s="29"/>
      <c r="SRZ5" s="29"/>
      <c r="SSA5" s="29"/>
      <c r="SSB5" s="29"/>
      <c r="SSC5" s="29"/>
      <c r="SSD5" s="29"/>
      <c r="SSE5" s="29"/>
      <c r="SSF5" s="29"/>
      <c r="SSG5" s="29"/>
      <c r="SSH5" s="29"/>
      <c r="SSI5" s="29"/>
      <c r="SSJ5" s="29"/>
      <c r="SSK5" s="29"/>
      <c r="SSL5" s="29"/>
      <c r="SSM5" s="29"/>
      <c r="SSN5" s="29"/>
      <c r="SSO5" s="29"/>
      <c r="SSP5" s="29"/>
      <c r="SSQ5" s="29"/>
      <c r="SSR5" s="29"/>
      <c r="SSS5" s="29"/>
      <c r="SST5" s="29"/>
      <c r="SSU5" s="29"/>
      <c r="SSV5" s="29"/>
      <c r="SSW5" s="29"/>
      <c r="SSX5" s="29"/>
      <c r="SSY5" s="29"/>
      <c r="SSZ5" s="29"/>
      <c r="STA5" s="29"/>
      <c r="STB5" s="29"/>
      <c r="STC5" s="29"/>
      <c r="STD5" s="29"/>
      <c r="STE5" s="29"/>
      <c r="STF5" s="29"/>
      <c r="STG5" s="29"/>
      <c r="STH5" s="29"/>
      <c r="STI5" s="29"/>
      <c r="STJ5" s="29"/>
      <c r="STK5" s="29"/>
      <c r="STL5" s="29"/>
      <c r="STM5" s="29"/>
      <c r="STN5" s="29"/>
      <c r="STO5" s="29"/>
      <c r="STP5" s="29"/>
      <c r="STQ5" s="29"/>
      <c r="STR5" s="29"/>
      <c r="STS5" s="29"/>
      <c r="STT5" s="29"/>
      <c r="STU5" s="29"/>
      <c r="STV5" s="29"/>
      <c r="STW5" s="29"/>
      <c r="STX5" s="29"/>
      <c r="STY5" s="29"/>
      <c r="STZ5" s="29"/>
      <c r="SUA5" s="29"/>
      <c r="SUB5" s="29"/>
      <c r="SUC5" s="29"/>
      <c r="SUD5" s="29"/>
      <c r="SUE5" s="29"/>
      <c r="SUF5" s="29"/>
      <c r="SUG5" s="29"/>
      <c r="SUH5" s="29"/>
      <c r="SUI5" s="29"/>
      <c r="SUJ5" s="29"/>
      <c r="SUK5" s="29"/>
      <c r="SUL5" s="29"/>
      <c r="SUM5" s="29"/>
      <c r="SUN5" s="29"/>
      <c r="SUO5" s="29"/>
      <c r="SUP5" s="29"/>
      <c r="SUQ5" s="29"/>
      <c r="SUR5" s="29"/>
      <c r="SUS5" s="29"/>
      <c r="SUT5" s="29"/>
      <c r="SUU5" s="29"/>
      <c r="SUV5" s="29"/>
      <c r="SUW5" s="29"/>
      <c r="SUX5" s="29"/>
      <c r="SUY5" s="29"/>
      <c r="SUZ5" s="29"/>
      <c r="SVA5" s="29"/>
      <c r="SVB5" s="29"/>
      <c r="SVC5" s="29"/>
      <c r="SVD5" s="29"/>
      <c r="SVE5" s="29"/>
      <c r="SVF5" s="29"/>
      <c r="SVG5" s="29"/>
      <c r="SVH5" s="29"/>
      <c r="SVI5" s="29"/>
      <c r="SVJ5" s="29"/>
      <c r="SVK5" s="29"/>
      <c r="SVL5" s="29"/>
      <c r="SVM5" s="29"/>
      <c r="SVN5" s="29"/>
      <c r="SVO5" s="29"/>
      <c r="SVP5" s="29"/>
      <c r="SVQ5" s="29"/>
      <c r="SVR5" s="29"/>
      <c r="SVS5" s="29"/>
      <c r="SVT5" s="29"/>
      <c r="SVU5" s="29"/>
      <c r="SVV5" s="29"/>
      <c r="SVW5" s="29"/>
      <c r="SVX5" s="29"/>
      <c r="SVY5" s="29"/>
      <c r="SVZ5" s="29"/>
      <c r="SWA5" s="29"/>
      <c r="SWB5" s="29"/>
      <c r="SWC5" s="29"/>
      <c r="SWD5" s="29"/>
      <c r="SWE5" s="29"/>
      <c r="SWF5" s="29"/>
      <c r="SWG5" s="29"/>
      <c r="SWH5" s="29"/>
      <c r="SWI5" s="29"/>
      <c r="SWJ5" s="29"/>
      <c r="SWK5" s="29"/>
      <c r="SWL5" s="29"/>
      <c r="SWM5" s="29"/>
      <c r="SWN5" s="29"/>
      <c r="SWO5" s="29"/>
      <c r="SWP5" s="29"/>
      <c r="SWQ5" s="29"/>
      <c r="SWR5" s="29"/>
      <c r="SWS5" s="29"/>
      <c r="SWT5" s="29"/>
      <c r="SWU5" s="29"/>
      <c r="SWV5" s="29"/>
      <c r="SWW5" s="29"/>
      <c r="SWX5" s="29"/>
      <c r="SWY5" s="29"/>
      <c r="SWZ5" s="29"/>
      <c r="SXA5" s="29"/>
      <c r="SXB5" s="29"/>
      <c r="SXC5" s="29"/>
      <c r="SXD5" s="29"/>
      <c r="SXE5" s="29"/>
      <c r="SXF5" s="29"/>
      <c r="SXG5" s="29"/>
      <c r="SXH5" s="29"/>
      <c r="SXI5" s="29"/>
      <c r="SXJ5" s="29"/>
      <c r="SXK5" s="29"/>
      <c r="SXL5" s="29"/>
      <c r="SXM5" s="29"/>
      <c r="SXN5" s="29"/>
      <c r="SXO5" s="29"/>
      <c r="SXP5" s="29"/>
      <c r="SXQ5" s="29"/>
      <c r="SXR5" s="29"/>
      <c r="SXS5" s="29"/>
      <c r="SXT5" s="29"/>
      <c r="SXU5" s="29"/>
      <c r="SXV5" s="29"/>
      <c r="SXW5" s="29"/>
      <c r="SXX5" s="29"/>
      <c r="SXY5" s="29"/>
      <c r="SXZ5" s="29"/>
      <c r="SYA5" s="29"/>
      <c r="SYB5" s="29"/>
      <c r="SYC5" s="29"/>
      <c r="SYD5" s="29"/>
      <c r="SYE5" s="29"/>
      <c r="SYF5" s="29"/>
      <c r="SYG5" s="29"/>
      <c r="SYH5" s="29"/>
      <c r="SYI5" s="29"/>
      <c r="SYJ5" s="29"/>
      <c r="SYK5" s="29"/>
      <c r="SYL5" s="29"/>
      <c r="SYM5" s="29"/>
      <c r="SYN5" s="29"/>
      <c r="SYO5" s="29"/>
      <c r="SYP5" s="29"/>
      <c r="SYQ5" s="29"/>
      <c r="SYR5" s="29"/>
      <c r="SYS5" s="29"/>
      <c r="SYT5" s="29"/>
      <c r="SYU5" s="29"/>
      <c r="SYV5" s="29"/>
      <c r="SYW5" s="29"/>
      <c r="SYX5" s="29"/>
      <c r="SYY5" s="29"/>
      <c r="SYZ5" s="29"/>
      <c r="SZA5" s="29"/>
      <c r="SZB5" s="29"/>
      <c r="SZC5" s="29"/>
      <c r="SZD5" s="29"/>
      <c r="SZE5" s="29"/>
      <c r="SZF5" s="29"/>
      <c r="SZG5" s="29"/>
      <c r="SZH5" s="29"/>
      <c r="SZI5" s="29"/>
      <c r="SZJ5" s="29"/>
      <c r="SZK5" s="29"/>
      <c r="SZL5" s="29"/>
      <c r="SZM5" s="29"/>
      <c r="SZN5" s="29"/>
      <c r="SZO5" s="29"/>
      <c r="SZP5" s="29"/>
      <c r="SZQ5" s="29"/>
      <c r="SZR5" s="29"/>
      <c r="SZS5" s="29"/>
      <c r="SZT5" s="29"/>
      <c r="SZU5" s="29"/>
      <c r="SZV5" s="29"/>
      <c r="SZW5" s="29"/>
      <c r="SZX5" s="29"/>
      <c r="SZY5" s="29"/>
      <c r="SZZ5" s="29"/>
      <c r="TAA5" s="29"/>
      <c r="TAB5" s="29"/>
      <c r="TAC5" s="29"/>
      <c r="TAD5" s="29"/>
      <c r="TAE5" s="29"/>
      <c r="TAF5" s="29"/>
      <c r="TAG5" s="29"/>
      <c r="TAH5" s="29"/>
      <c r="TAI5" s="29"/>
      <c r="TAJ5" s="29"/>
      <c r="TAK5" s="29"/>
      <c r="TAL5" s="29"/>
      <c r="TAM5" s="29"/>
      <c r="TAN5" s="29"/>
      <c r="TAO5" s="29"/>
      <c r="TAP5" s="29"/>
      <c r="TAQ5" s="29"/>
      <c r="TAR5" s="29"/>
      <c r="TAS5" s="29"/>
      <c r="TAT5" s="29"/>
      <c r="TAU5" s="29"/>
      <c r="TAV5" s="29"/>
      <c r="TAW5" s="29"/>
      <c r="TAX5" s="29"/>
      <c r="TAY5" s="29"/>
      <c r="TAZ5" s="29"/>
      <c r="TBA5" s="29"/>
      <c r="TBB5" s="29"/>
      <c r="TBC5" s="29"/>
      <c r="TBD5" s="29"/>
      <c r="TBE5" s="29"/>
      <c r="TBF5" s="29"/>
      <c r="TBG5" s="29"/>
      <c r="TBH5" s="29"/>
      <c r="TBI5" s="29"/>
      <c r="TBJ5" s="29"/>
      <c r="TBK5" s="29"/>
      <c r="TBL5" s="29"/>
      <c r="TBM5" s="29"/>
      <c r="TBN5" s="29"/>
      <c r="TBO5" s="29"/>
      <c r="TBP5" s="29"/>
      <c r="TBQ5" s="29"/>
      <c r="TBR5" s="29"/>
      <c r="TBS5" s="29"/>
      <c r="TBT5" s="29"/>
      <c r="TBU5" s="29"/>
      <c r="TBV5" s="29"/>
      <c r="TBW5" s="29"/>
      <c r="TBX5" s="29"/>
      <c r="TBY5" s="29"/>
      <c r="TBZ5" s="29"/>
      <c r="TCA5" s="29"/>
      <c r="TCB5" s="29"/>
      <c r="TCC5" s="29"/>
      <c r="TCD5" s="29"/>
      <c r="TCE5" s="29"/>
      <c r="TCF5" s="29"/>
      <c r="TCG5" s="29"/>
      <c r="TCH5" s="29"/>
      <c r="TCI5" s="29"/>
      <c r="TCJ5" s="29"/>
      <c r="TCK5" s="29"/>
      <c r="TCL5" s="29"/>
      <c r="TCM5" s="29"/>
      <c r="TCN5" s="29"/>
      <c r="TCO5" s="29"/>
      <c r="TCP5" s="29"/>
      <c r="TCQ5" s="29"/>
      <c r="TCR5" s="29"/>
      <c r="TCS5" s="29"/>
      <c r="TCT5" s="29"/>
      <c r="TCU5" s="29"/>
      <c r="TCV5" s="29"/>
      <c r="TCW5" s="29"/>
      <c r="TCX5" s="29"/>
      <c r="TCY5" s="29"/>
      <c r="TCZ5" s="29"/>
      <c r="TDA5" s="29"/>
      <c r="TDB5" s="29"/>
      <c r="TDC5" s="29"/>
      <c r="TDD5" s="29"/>
      <c r="TDE5" s="29"/>
      <c r="TDF5" s="29"/>
      <c r="TDG5" s="29"/>
      <c r="TDH5" s="29"/>
      <c r="TDI5" s="29"/>
      <c r="TDJ5" s="29"/>
      <c r="TDK5" s="29"/>
      <c r="TDL5" s="29"/>
      <c r="TDM5" s="29"/>
      <c r="TDN5" s="29"/>
      <c r="TDO5" s="29"/>
      <c r="TDP5" s="29"/>
      <c r="TDQ5" s="29"/>
      <c r="TDR5" s="29"/>
      <c r="TDS5" s="29"/>
      <c r="TDT5" s="29"/>
      <c r="TDU5" s="29"/>
      <c r="TDV5" s="29"/>
      <c r="TDW5" s="29"/>
      <c r="TDX5" s="29"/>
      <c r="TDY5" s="29"/>
      <c r="TDZ5" s="29"/>
      <c r="TEA5" s="29"/>
      <c r="TEB5" s="29"/>
      <c r="TEC5" s="29"/>
      <c r="TED5" s="29"/>
      <c r="TEE5" s="29"/>
      <c r="TEF5" s="29"/>
      <c r="TEG5" s="29"/>
      <c r="TEH5" s="29"/>
      <c r="TEI5" s="29"/>
      <c r="TEJ5" s="29"/>
      <c r="TEK5" s="29"/>
      <c r="TEL5" s="29"/>
      <c r="TEM5" s="29"/>
      <c r="TEN5" s="29"/>
      <c r="TEO5" s="29"/>
      <c r="TEP5" s="29"/>
      <c r="TEQ5" s="29"/>
      <c r="TER5" s="29"/>
      <c r="TES5" s="29"/>
      <c r="TET5" s="29"/>
      <c r="TEU5" s="29"/>
      <c r="TEV5" s="29"/>
      <c r="TEW5" s="29"/>
      <c r="TEX5" s="29"/>
      <c r="TEY5" s="29"/>
      <c r="TEZ5" s="29"/>
      <c r="TFA5" s="29"/>
      <c r="TFB5" s="29"/>
      <c r="TFC5" s="29"/>
      <c r="TFD5" s="29"/>
      <c r="TFE5" s="29"/>
      <c r="TFF5" s="29"/>
      <c r="TFG5" s="29"/>
      <c r="TFH5" s="29"/>
      <c r="TFI5" s="29"/>
      <c r="TFJ5" s="29"/>
      <c r="TFK5" s="29"/>
      <c r="TFL5" s="29"/>
      <c r="TFM5" s="29"/>
      <c r="TFN5" s="29"/>
      <c r="TFO5" s="29"/>
      <c r="TFP5" s="29"/>
      <c r="TFQ5" s="29"/>
      <c r="TFR5" s="29"/>
      <c r="TFS5" s="29"/>
      <c r="TFT5" s="29"/>
      <c r="TFU5" s="29"/>
      <c r="TFV5" s="29"/>
      <c r="TFW5" s="29"/>
      <c r="TFX5" s="29"/>
      <c r="TFY5" s="29"/>
      <c r="TFZ5" s="29"/>
      <c r="TGA5" s="29"/>
      <c r="TGB5" s="29"/>
      <c r="TGC5" s="29"/>
      <c r="TGD5" s="29"/>
      <c r="TGE5" s="29"/>
      <c r="TGF5" s="29"/>
      <c r="TGG5" s="29"/>
      <c r="TGH5" s="29"/>
      <c r="TGI5" s="29"/>
      <c r="TGJ5" s="29"/>
      <c r="TGK5" s="29"/>
      <c r="TGL5" s="29"/>
      <c r="TGM5" s="29"/>
      <c r="TGN5" s="29"/>
      <c r="TGO5" s="29"/>
      <c r="TGP5" s="29"/>
      <c r="TGQ5" s="29"/>
      <c r="TGR5" s="29"/>
      <c r="TGS5" s="29"/>
      <c r="TGT5" s="29"/>
      <c r="TGU5" s="29"/>
      <c r="TGV5" s="29"/>
      <c r="TGW5" s="29"/>
      <c r="TGX5" s="29"/>
      <c r="TGY5" s="29"/>
      <c r="TGZ5" s="29"/>
      <c r="THA5" s="29"/>
      <c r="THB5" s="29"/>
      <c r="THC5" s="29"/>
      <c r="THD5" s="29"/>
      <c r="THE5" s="29"/>
      <c r="THF5" s="29"/>
      <c r="THG5" s="29"/>
      <c r="THH5" s="29"/>
      <c r="THI5" s="29"/>
      <c r="THJ5" s="29"/>
      <c r="THK5" s="29"/>
      <c r="THL5" s="29"/>
      <c r="THM5" s="29"/>
      <c r="THN5" s="29"/>
      <c r="THO5" s="29"/>
      <c r="THP5" s="29"/>
      <c r="THQ5" s="29"/>
      <c r="THR5" s="29"/>
      <c r="THS5" s="29"/>
      <c r="THT5" s="29"/>
      <c r="THU5" s="29"/>
      <c r="THV5" s="29"/>
      <c r="THW5" s="29"/>
      <c r="THX5" s="29"/>
      <c r="THY5" s="29"/>
      <c r="THZ5" s="29"/>
      <c r="TIA5" s="29"/>
      <c r="TIB5" s="29"/>
      <c r="TIC5" s="29"/>
      <c r="TID5" s="29"/>
      <c r="TIE5" s="29"/>
      <c r="TIF5" s="29"/>
      <c r="TIG5" s="29"/>
      <c r="TIH5" s="29"/>
      <c r="TII5" s="29"/>
      <c r="TIJ5" s="29"/>
      <c r="TIK5" s="29"/>
      <c r="TIL5" s="29"/>
      <c r="TIM5" s="29"/>
      <c r="TIN5" s="29"/>
      <c r="TIO5" s="29"/>
      <c r="TIP5" s="29"/>
      <c r="TIQ5" s="29"/>
      <c r="TIR5" s="29"/>
      <c r="TIS5" s="29"/>
      <c r="TIT5" s="29"/>
      <c r="TIU5" s="29"/>
      <c r="TIV5" s="29"/>
      <c r="TIW5" s="29"/>
      <c r="TIX5" s="29"/>
      <c r="TIY5" s="29"/>
      <c r="TIZ5" s="29"/>
      <c r="TJA5" s="29"/>
      <c r="TJB5" s="29"/>
      <c r="TJC5" s="29"/>
      <c r="TJD5" s="29"/>
      <c r="TJE5" s="29"/>
      <c r="TJF5" s="29"/>
      <c r="TJG5" s="29"/>
      <c r="TJH5" s="29"/>
      <c r="TJI5" s="29"/>
      <c r="TJJ5" s="29"/>
      <c r="TJK5" s="29"/>
      <c r="TJL5" s="29"/>
      <c r="TJM5" s="29"/>
      <c r="TJN5" s="29"/>
      <c r="TJO5" s="29"/>
      <c r="TJP5" s="29"/>
      <c r="TJQ5" s="29"/>
      <c r="TJR5" s="29"/>
      <c r="TJS5" s="29"/>
      <c r="TJT5" s="29"/>
      <c r="TJU5" s="29"/>
      <c r="TJV5" s="29"/>
      <c r="TJW5" s="29"/>
      <c r="TJX5" s="29"/>
      <c r="TJY5" s="29"/>
      <c r="TJZ5" s="29"/>
      <c r="TKA5" s="29"/>
      <c r="TKB5" s="29"/>
      <c r="TKC5" s="29"/>
      <c r="TKD5" s="29"/>
      <c r="TKE5" s="29"/>
      <c r="TKF5" s="29"/>
      <c r="TKG5" s="29"/>
      <c r="TKH5" s="29"/>
      <c r="TKI5" s="29"/>
      <c r="TKJ5" s="29"/>
      <c r="TKK5" s="29"/>
      <c r="TKL5" s="29"/>
      <c r="TKM5" s="29"/>
      <c r="TKN5" s="29"/>
      <c r="TKO5" s="29"/>
      <c r="TKP5" s="29"/>
      <c r="TKQ5" s="29"/>
      <c r="TKR5" s="29"/>
      <c r="TKS5" s="29"/>
      <c r="TKT5" s="29"/>
      <c r="TKU5" s="29"/>
      <c r="TKV5" s="29"/>
      <c r="TKW5" s="29"/>
      <c r="TKX5" s="29"/>
      <c r="TKY5" s="29"/>
      <c r="TKZ5" s="29"/>
      <c r="TLA5" s="29"/>
      <c r="TLB5" s="29"/>
      <c r="TLC5" s="29"/>
      <c r="TLD5" s="29"/>
      <c r="TLE5" s="29"/>
      <c r="TLF5" s="29"/>
      <c r="TLG5" s="29"/>
      <c r="TLH5" s="29"/>
      <c r="TLI5" s="29"/>
      <c r="TLJ5" s="29"/>
      <c r="TLK5" s="29"/>
      <c r="TLL5" s="29"/>
      <c r="TLM5" s="29"/>
      <c r="TLN5" s="29"/>
      <c r="TLO5" s="29"/>
      <c r="TLP5" s="29"/>
      <c r="TLQ5" s="29"/>
      <c r="TLR5" s="29"/>
      <c r="TLS5" s="29"/>
      <c r="TLT5" s="29"/>
      <c r="TLU5" s="29"/>
      <c r="TLV5" s="29"/>
      <c r="TLW5" s="29"/>
      <c r="TLX5" s="29"/>
      <c r="TLY5" s="29"/>
      <c r="TLZ5" s="29"/>
      <c r="TMA5" s="29"/>
      <c r="TMB5" s="29"/>
      <c r="TMC5" s="29"/>
      <c r="TMD5" s="29"/>
      <c r="TME5" s="29"/>
      <c r="TMF5" s="29"/>
      <c r="TMG5" s="29"/>
      <c r="TMH5" s="29"/>
      <c r="TMI5" s="29"/>
      <c r="TMJ5" s="29"/>
      <c r="TMK5" s="29"/>
      <c r="TML5" s="29"/>
      <c r="TMM5" s="29"/>
      <c r="TMN5" s="29"/>
      <c r="TMO5" s="29"/>
      <c r="TMP5" s="29"/>
      <c r="TMQ5" s="29"/>
      <c r="TMR5" s="29"/>
      <c r="TMS5" s="29"/>
      <c r="TMT5" s="29"/>
      <c r="TMU5" s="29"/>
      <c r="TMV5" s="29"/>
      <c r="TMW5" s="29"/>
      <c r="TMX5" s="29"/>
      <c r="TMY5" s="29"/>
      <c r="TMZ5" s="29"/>
      <c r="TNA5" s="29"/>
      <c r="TNB5" s="29"/>
      <c r="TNC5" s="29"/>
      <c r="TND5" s="29"/>
      <c r="TNE5" s="29"/>
      <c r="TNF5" s="29"/>
      <c r="TNG5" s="29"/>
      <c r="TNH5" s="29"/>
      <c r="TNI5" s="29"/>
      <c r="TNJ5" s="29"/>
      <c r="TNK5" s="29"/>
      <c r="TNL5" s="29"/>
      <c r="TNM5" s="29"/>
      <c r="TNN5" s="29"/>
      <c r="TNO5" s="29"/>
      <c r="TNP5" s="29"/>
      <c r="TNQ5" s="29"/>
      <c r="TNR5" s="29"/>
      <c r="TNS5" s="29"/>
      <c r="TNT5" s="29"/>
      <c r="TNU5" s="29"/>
      <c r="TNV5" s="29"/>
      <c r="TNW5" s="29"/>
      <c r="TNX5" s="29"/>
      <c r="TNY5" s="29"/>
      <c r="TNZ5" s="29"/>
      <c r="TOA5" s="29"/>
      <c r="TOB5" s="29"/>
      <c r="TOC5" s="29"/>
      <c r="TOD5" s="29"/>
      <c r="TOE5" s="29"/>
      <c r="TOF5" s="29"/>
      <c r="TOG5" s="29"/>
      <c r="TOH5" s="29"/>
      <c r="TOI5" s="29"/>
      <c r="TOJ5" s="29"/>
      <c r="TOK5" s="29"/>
      <c r="TOL5" s="29"/>
      <c r="TOM5" s="29"/>
      <c r="TON5" s="29"/>
      <c r="TOO5" s="29"/>
      <c r="TOP5" s="29"/>
      <c r="TOQ5" s="29"/>
      <c r="TOR5" s="29"/>
      <c r="TOS5" s="29"/>
      <c r="TOT5" s="29"/>
      <c r="TOU5" s="29"/>
      <c r="TOV5" s="29"/>
      <c r="TOW5" s="29"/>
      <c r="TOX5" s="29"/>
      <c r="TOY5" s="29"/>
      <c r="TOZ5" s="29"/>
      <c r="TPA5" s="29"/>
      <c r="TPB5" s="29"/>
      <c r="TPC5" s="29"/>
      <c r="TPD5" s="29"/>
      <c r="TPE5" s="29"/>
      <c r="TPF5" s="29"/>
      <c r="TPG5" s="29"/>
      <c r="TPH5" s="29"/>
      <c r="TPI5" s="29"/>
      <c r="TPJ5" s="29"/>
      <c r="TPK5" s="29"/>
      <c r="TPL5" s="29"/>
      <c r="TPM5" s="29"/>
      <c r="TPN5" s="29"/>
      <c r="TPO5" s="29"/>
      <c r="TPP5" s="29"/>
      <c r="TPQ5" s="29"/>
      <c r="TPR5" s="29"/>
      <c r="TPS5" s="29"/>
      <c r="TPT5" s="29"/>
      <c r="TPU5" s="29"/>
      <c r="TPV5" s="29"/>
      <c r="TPW5" s="29"/>
      <c r="TPX5" s="29"/>
      <c r="TPY5" s="29"/>
      <c r="TPZ5" s="29"/>
      <c r="TQA5" s="29"/>
      <c r="TQB5" s="29"/>
      <c r="TQC5" s="29"/>
      <c r="TQD5" s="29"/>
      <c r="TQE5" s="29"/>
      <c r="TQF5" s="29"/>
      <c r="TQG5" s="29"/>
      <c r="TQH5" s="29"/>
      <c r="TQI5" s="29"/>
      <c r="TQJ5" s="29"/>
      <c r="TQK5" s="29"/>
      <c r="TQL5" s="29"/>
      <c r="TQM5" s="29"/>
      <c r="TQN5" s="29"/>
      <c r="TQO5" s="29"/>
      <c r="TQP5" s="29"/>
      <c r="TQQ5" s="29"/>
      <c r="TQR5" s="29"/>
      <c r="TQS5" s="29"/>
      <c r="TQT5" s="29"/>
      <c r="TQU5" s="29"/>
      <c r="TQV5" s="29"/>
      <c r="TQW5" s="29"/>
      <c r="TQX5" s="29"/>
      <c r="TQY5" s="29"/>
      <c r="TQZ5" s="29"/>
      <c r="TRA5" s="29"/>
      <c r="TRB5" s="29"/>
      <c r="TRC5" s="29"/>
      <c r="TRD5" s="29"/>
      <c r="TRE5" s="29"/>
      <c r="TRF5" s="29"/>
      <c r="TRG5" s="29"/>
      <c r="TRH5" s="29"/>
      <c r="TRI5" s="29"/>
      <c r="TRJ5" s="29"/>
      <c r="TRK5" s="29"/>
      <c r="TRL5" s="29"/>
      <c r="TRM5" s="29"/>
      <c r="TRN5" s="29"/>
      <c r="TRO5" s="29"/>
      <c r="TRP5" s="29"/>
      <c r="TRQ5" s="29"/>
      <c r="TRR5" s="29"/>
      <c r="TRS5" s="29"/>
      <c r="TRT5" s="29"/>
      <c r="TRU5" s="29"/>
      <c r="TRV5" s="29"/>
      <c r="TRW5" s="29"/>
      <c r="TRX5" s="29"/>
      <c r="TRY5" s="29"/>
      <c r="TRZ5" s="29"/>
      <c r="TSA5" s="29"/>
      <c r="TSB5" s="29"/>
      <c r="TSC5" s="29"/>
      <c r="TSD5" s="29"/>
      <c r="TSE5" s="29"/>
      <c r="TSF5" s="29"/>
      <c r="TSG5" s="29"/>
      <c r="TSH5" s="29"/>
      <c r="TSI5" s="29"/>
      <c r="TSJ5" s="29"/>
      <c r="TSK5" s="29"/>
      <c r="TSL5" s="29"/>
      <c r="TSM5" s="29"/>
      <c r="TSN5" s="29"/>
      <c r="TSO5" s="29"/>
      <c r="TSP5" s="29"/>
      <c r="TSQ5" s="29"/>
      <c r="TSR5" s="29"/>
      <c r="TSS5" s="29"/>
      <c r="TST5" s="29"/>
      <c r="TSU5" s="29"/>
      <c r="TSV5" s="29"/>
      <c r="TSW5" s="29"/>
      <c r="TSX5" s="29"/>
      <c r="TSY5" s="29"/>
      <c r="TSZ5" s="29"/>
      <c r="TTA5" s="29"/>
      <c r="TTB5" s="29"/>
      <c r="TTC5" s="29"/>
      <c r="TTD5" s="29"/>
      <c r="TTE5" s="29"/>
      <c r="TTF5" s="29"/>
      <c r="TTG5" s="29"/>
      <c r="TTH5" s="29"/>
      <c r="TTI5" s="29"/>
      <c r="TTJ5" s="29"/>
      <c r="TTK5" s="29"/>
      <c r="TTL5" s="29"/>
      <c r="TTM5" s="29"/>
      <c r="TTN5" s="29"/>
      <c r="TTO5" s="29"/>
      <c r="TTP5" s="29"/>
      <c r="TTQ5" s="29"/>
      <c r="TTR5" s="29"/>
      <c r="TTS5" s="29"/>
      <c r="TTT5" s="29"/>
      <c r="TTU5" s="29"/>
      <c r="TTV5" s="29"/>
      <c r="TTW5" s="29"/>
      <c r="TTX5" s="29"/>
      <c r="TTY5" s="29"/>
      <c r="TTZ5" s="29"/>
      <c r="TUA5" s="29"/>
      <c r="TUB5" s="29"/>
      <c r="TUC5" s="29"/>
      <c r="TUD5" s="29"/>
      <c r="TUE5" s="29"/>
      <c r="TUF5" s="29"/>
      <c r="TUG5" s="29"/>
      <c r="TUH5" s="29"/>
      <c r="TUI5" s="29"/>
      <c r="TUJ5" s="29"/>
      <c r="TUK5" s="29"/>
      <c r="TUL5" s="29"/>
      <c r="TUM5" s="29"/>
      <c r="TUN5" s="29"/>
      <c r="TUO5" s="29"/>
      <c r="TUP5" s="29"/>
      <c r="TUQ5" s="29"/>
      <c r="TUR5" s="29"/>
      <c r="TUS5" s="29"/>
      <c r="TUT5" s="29"/>
      <c r="TUU5" s="29"/>
      <c r="TUV5" s="29"/>
      <c r="TUW5" s="29"/>
      <c r="TUX5" s="29"/>
      <c r="TUY5" s="29"/>
      <c r="TUZ5" s="29"/>
      <c r="TVA5" s="29"/>
      <c r="TVB5" s="29"/>
      <c r="TVC5" s="29"/>
      <c r="TVD5" s="29"/>
      <c r="TVE5" s="29"/>
      <c r="TVF5" s="29"/>
      <c r="TVG5" s="29"/>
      <c r="TVH5" s="29"/>
      <c r="TVI5" s="29"/>
      <c r="TVJ5" s="29"/>
      <c r="TVK5" s="29"/>
      <c r="TVL5" s="29"/>
      <c r="TVM5" s="29"/>
      <c r="TVN5" s="29"/>
      <c r="TVO5" s="29"/>
      <c r="TVP5" s="29"/>
      <c r="TVQ5" s="29"/>
      <c r="TVR5" s="29"/>
      <c r="TVS5" s="29"/>
      <c r="TVT5" s="29"/>
      <c r="TVU5" s="29"/>
      <c r="TVV5" s="29"/>
      <c r="TVW5" s="29"/>
      <c r="TVX5" s="29"/>
      <c r="TVY5" s="29"/>
      <c r="TVZ5" s="29"/>
      <c r="TWA5" s="29"/>
      <c r="TWB5" s="29"/>
      <c r="TWC5" s="29"/>
      <c r="TWD5" s="29"/>
      <c r="TWE5" s="29"/>
      <c r="TWF5" s="29"/>
      <c r="TWG5" s="29"/>
      <c r="TWH5" s="29"/>
      <c r="TWI5" s="29"/>
      <c r="TWJ5" s="29"/>
      <c r="TWK5" s="29"/>
      <c r="TWL5" s="29"/>
      <c r="TWM5" s="29"/>
      <c r="TWN5" s="29"/>
      <c r="TWO5" s="29"/>
      <c r="TWP5" s="29"/>
      <c r="TWQ5" s="29"/>
      <c r="TWR5" s="29"/>
      <c r="TWS5" s="29"/>
      <c r="TWT5" s="29"/>
      <c r="TWU5" s="29"/>
      <c r="TWV5" s="29"/>
      <c r="TWW5" s="29"/>
      <c r="TWX5" s="29"/>
      <c r="TWY5" s="29"/>
      <c r="TWZ5" s="29"/>
      <c r="TXA5" s="29"/>
      <c r="TXB5" s="29"/>
      <c r="TXC5" s="29"/>
      <c r="TXD5" s="29"/>
      <c r="TXE5" s="29"/>
      <c r="TXF5" s="29"/>
      <c r="TXG5" s="29"/>
      <c r="TXH5" s="29"/>
      <c r="TXI5" s="29"/>
      <c r="TXJ5" s="29"/>
      <c r="TXK5" s="29"/>
      <c r="TXL5" s="29"/>
      <c r="TXM5" s="29"/>
      <c r="TXN5" s="29"/>
      <c r="TXO5" s="29"/>
      <c r="TXP5" s="29"/>
      <c r="TXQ5" s="29"/>
      <c r="TXR5" s="29"/>
      <c r="TXS5" s="29"/>
      <c r="TXT5" s="29"/>
      <c r="TXU5" s="29"/>
      <c r="TXV5" s="29"/>
      <c r="TXW5" s="29"/>
      <c r="TXX5" s="29"/>
      <c r="TXY5" s="29"/>
      <c r="TXZ5" s="29"/>
      <c r="TYA5" s="29"/>
      <c r="TYB5" s="29"/>
      <c r="TYC5" s="29"/>
      <c r="TYD5" s="29"/>
      <c r="TYE5" s="29"/>
      <c r="TYF5" s="29"/>
      <c r="TYG5" s="29"/>
      <c r="TYH5" s="29"/>
      <c r="TYI5" s="29"/>
      <c r="TYJ5" s="29"/>
      <c r="TYK5" s="29"/>
      <c r="TYL5" s="29"/>
      <c r="TYM5" s="29"/>
      <c r="TYN5" s="29"/>
      <c r="TYO5" s="29"/>
      <c r="TYP5" s="29"/>
      <c r="TYQ5" s="29"/>
      <c r="TYR5" s="29"/>
      <c r="TYS5" s="29"/>
      <c r="TYT5" s="29"/>
      <c r="TYU5" s="29"/>
      <c r="TYV5" s="29"/>
      <c r="TYW5" s="29"/>
      <c r="TYX5" s="29"/>
      <c r="TYY5" s="29"/>
      <c r="TYZ5" s="29"/>
      <c r="TZA5" s="29"/>
      <c r="TZB5" s="29"/>
      <c r="TZC5" s="29"/>
      <c r="TZD5" s="29"/>
      <c r="TZE5" s="29"/>
      <c r="TZF5" s="29"/>
      <c r="TZG5" s="29"/>
      <c r="TZH5" s="29"/>
      <c r="TZI5" s="29"/>
      <c r="TZJ5" s="29"/>
      <c r="TZK5" s="29"/>
      <c r="TZL5" s="29"/>
      <c r="TZM5" s="29"/>
      <c r="TZN5" s="29"/>
      <c r="TZO5" s="29"/>
      <c r="TZP5" s="29"/>
      <c r="TZQ5" s="29"/>
      <c r="TZR5" s="29"/>
      <c r="TZS5" s="29"/>
      <c r="TZT5" s="29"/>
      <c r="TZU5" s="29"/>
      <c r="TZV5" s="29"/>
      <c r="TZW5" s="29"/>
      <c r="TZX5" s="29"/>
      <c r="TZY5" s="29"/>
      <c r="TZZ5" s="29"/>
      <c r="UAA5" s="29"/>
      <c r="UAB5" s="29"/>
      <c r="UAC5" s="29"/>
      <c r="UAD5" s="29"/>
      <c r="UAE5" s="29"/>
      <c r="UAF5" s="29"/>
      <c r="UAG5" s="29"/>
      <c r="UAH5" s="29"/>
      <c r="UAI5" s="29"/>
      <c r="UAJ5" s="29"/>
      <c r="UAK5" s="29"/>
      <c r="UAL5" s="29"/>
      <c r="UAM5" s="29"/>
      <c r="UAN5" s="29"/>
      <c r="UAO5" s="29"/>
      <c r="UAP5" s="29"/>
      <c r="UAQ5" s="29"/>
      <c r="UAR5" s="29"/>
      <c r="UAS5" s="29"/>
      <c r="UAT5" s="29"/>
      <c r="UAU5" s="29"/>
      <c r="UAV5" s="29"/>
      <c r="UAW5" s="29"/>
      <c r="UAX5" s="29"/>
      <c r="UAY5" s="29"/>
      <c r="UAZ5" s="29"/>
      <c r="UBA5" s="29"/>
      <c r="UBB5" s="29"/>
      <c r="UBC5" s="29"/>
      <c r="UBD5" s="29"/>
      <c r="UBE5" s="29"/>
      <c r="UBF5" s="29"/>
      <c r="UBG5" s="29"/>
      <c r="UBH5" s="29"/>
      <c r="UBI5" s="29"/>
      <c r="UBJ5" s="29"/>
      <c r="UBK5" s="29"/>
      <c r="UBL5" s="29"/>
      <c r="UBM5" s="29"/>
      <c r="UBN5" s="29"/>
      <c r="UBO5" s="29"/>
      <c r="UBP5" s="29"/>
      <c r="UBQ5" s="29"/>
      <c r="UBR5" s="29"/>
      <c r="UBS5" s="29"/>
      <c r="UBT5" s="29"/>
      <c r="UBU5" s="29"/>
      <c r="UBV5" s="29"/>
      <c r="UBW5" s="29"/>
      <c r="UBX5" s="29"/>
      <c r="UBY5" s="29"/>
      <c r="UBZ5" s="29"/>
      <c r="UCA5" s="29"/>
      <c r="UCB5" s="29"/>
      <c r="UCC5" s="29"/>
      <c r="UCD5" s="29"/>
      <c r="UCE5" s="29"/>
      <c r="UCF5" s="29"/>
      <c r="UCG5" s="29"/>
      <c r="UCH5" s="29"/>
      <c r="UCI5" s="29"/>
      <c r="UCJ5" s="29"/>
      <c r="UCK5" s="29"/>
      <c r="UCL5" s="29"/>
      <c r="UCM5" s="29"/>
      <c r="UCN5" s="29"/>
      <c r="UCO5" s="29"/>
      <c r="UCP5" s="29"/>
      <c r="UCQ5" s="29"/>
      <c r="UCR5" s="29"/>
      <c r="UCS5" s="29"/>
      <c r="UCT5" s="29"/>
      <c r="UCU5" s="29"/>
      <c r="UCV5" s="29"/>
      <c r="UCW5" s="29"/>
      <c r="UCX5" s="29"/>
      <c r="UCY5" s="29"/>
      <c r="UCZ5" s="29"/>
      <c r="UDA5" s="29"/>
      <c r="UDB5" s="29"/>
      <c r="UDC5" s="29"/>
      <c r="UDD5" s="29"/>
      <c r="UDE5" s="29"/>
      <c r="UDF5" s="29"/>
      <c r="UDG5" s="29"/>
      <c r="UDH5" s="29"/>
      <c r="UDI5" s="29"/>
      <c r="UDJ5" s="29"/>
      <c r="UDK5" s="29"/>
      <c r="UDL5" s="29"/>
      <c r="UDM5" s="29"/>
      <c r="UDN5" s="29"/>
      <c r="UDO5" s="29"/>
      <c r="UDP5" s="29"/>
      <c r="UDQ5" s="29"/>
      <c r="UDR5" s="29"/>
      <c r="UDS5" s="29"/>
      <c r="UDT5" s="29"/>
      <c r="UDU5" s="29"/>
      <c r="UDV5" s="29"/>
      <c r="UDW5" s="29"/>
      <c r="UDX5" s="29"/>
      <c r="UDY5" s="29"/>
      <c r="UDZ5" s="29"/>
      <c r="UEA5" s="29"/>
      <c r="UEB5" s="29"/>
      <c r="UEC5" s="29"/>
      <c r="UED5" s="29"/>
      <c r="UEE5" s="29"/>
      <c r="UEF5" s="29"/>
      <c r="UEG5" s="29"/>
      <c r="UEH5" s="29"/>
      <c r="UEI5" s="29"/>
      <c r="UEJ5" s="29"/>
      <c r="UEK5" s="29"/>
      <c r="UEL5" s="29"/>
      <c r="UEM5" s="29"/>
      <c r="UEN5" s="29"/>
      <c r="UEO5" s="29"/>
      <c r="UEP5" s="29"/>
      <c r="UEQ5" s="29"/>
      <c r="UER5" s="29"/>
      <c r="UES5" s="29"/>
      <c r="UET5" s="29"/>
      <c r="UEU5" s="29"/>
      <c r="UEV5" s="29"/>
      <c r="UEW5" s="29"/>
      <c r="UEX5" s="29"/>
      <c r="UEY5" s="29"/>
      <c r="UEZ5" s="29"/>
      <c r="UFA5" s="29"/>
      <c r="UFB5" s="29"/>
      <c r="UFC5" s="29"/>
      <c r="UFD5" s="29"/>
      <c r="UFE5" s="29"/>
      <c r="UFF5" s="29"/>
      <c r="UFG5" s="29"/>
      <c r="UFH5" s="29"/>
      <c r="UFI5" s="29"/>
      <c r="UFJ5" s="29"/>
      <c r="UFK5" s="29"/>
      <c r="UFL5" s="29"/>
      <c r="UFM5" s="29"/>
      <c r="UFN5" s="29"/>
      <c r="UFO5" s="29"/>
      <c r="UFP5" s="29"/>
      <c r="UFQ5" s="29"/>
      <c r="UFR5" s="29"/>
      <c r="UFS5" s="29"/>
      <c r="UFT5" s="29"/>
      <c r="UFU5" s="29"/>
      <c r="UFV5" s="29"/>
      <c r="UFW5" s="29"/>
      <c r="UFX5" s="29"/>
      <c r="UFY5" s="29"/>
      <c r="UFZ5" s="29"/>
      <c r="UGA5" s="29"/>
      <c r="UGB5" s="29"/>
      <c r="UGC5" s="29"/>
      <c r="UGD5" s="29"/>
      <c r="UGE5" s="29"/>
      <c r="UGF5" s="29"/>
      <c r="UGG5" s="29"/>
      <c r="UGH5" s="29"/>
      <c r="UGI5" s="29"/>
      <c r="UGJ5" s="29"/>
      <c r="UGK5" s="29"/>
      <c r="UGL5" s="29"/>
      <c r="UGM5" s="29"/>
      <c r="UGN5" s="29"/>
      <c r="UGO5" s="29"/>
      <c r="UGP5" s="29"/>
      <c r="UGQ5" s="29"/>
      <c r="UGR5" s="29"/>
      <c r="UGS5" s="29"/>
      <c r="UGT5" s="29"/>
      <c r="UGU5" s="29"/>
      <c r="UGV5" s="29"/>
      <c r="UGW5" s="29"/>
      <c r="UGX5" s="29"/>
      <c r="UGY5" s="29"/>
      <c r="UGZ5" s="29"/>
      <c r="UHA5" s="29"/>
      <c r="UHB5" s="29"/>
      <c r="UHC5" s="29"/>
      <c r="UHD5" s="29"/>
      <c r="UHE5" s="29"/>
      <c r="UHF5" s="29"/>
      <c r="UHG5" s="29"/>
      <c r="UHH5" s="29"/>
      <c r="UHI5" s="29"/>
      <c r="UHJ5" s="29"/>
      <c r="UHK5" s="29"/>
      <c r="UHL5" s="29"/>
      <c r="UHM5" s="29"/>
      <c r="UHN5" s="29"/>
      <c r="UHO5" s="29"/>
      <c r="UHP5" s="29"/>
      <c r="UHQ5" s="29"/>
      <c r="UHR5" s="29"/>
      <c r="UHS5" s="29"/>
      <c r="UHT5" s="29"/>
      <c r="UHU5" s="29"/>
      <c r="UHV5" s="29"/>
      <c r="UHW5" s="29"/>
      <c r="UHX5" s="29"/>
      <c r="UHY5" s="29"/>
      <c r="UHZ5" s="29"/>
      <c r="UIA5" s="29"/>
      <c r="UIB5" s="29"/>
      <c r="UIC5" s="29"/>
      <c r="UID5" s="29"/>
      <c r="UIE5" s="29"/>
      <c r="UIF5" s="29"/>
      <c r="UIG5" s="29"/>
      <c r="UIH5" s="29"/>
      <c r="UII5" s="29"/>
      <c r="UIJ5" s="29"/>
      <c r="UIK5" s="29"/>
      <c r="UIL5" s="29"/>
      <c r="UIM5" s="29"/>
      <c r="UIN5" s="29"/>
      <c r="UIO5" s="29"/>
      <c r="UIP5" s="29"/>
      <c r="UIQ5" s="29"/>
      <c r="UIR5" s="29"/>
      <c r="UIS5" s="29"/>
      <c r="UIT5" s="29"/>
      <c r="UIU5" s="29"/>
      <c r="UIV5" s="29"/>
      <c r="UIW5" s="29"/>
      <c r="UIX5" s="29"/>
      <c r="UIY5" s="29"/>
      <c r="UIZ5" s="29"/>
      <c r="UJA5" s="29"/>
      <c r="UJB5" s="29"/>
      <c r="UJC5" s="29"/>
      <c r="UJD5" s="29"/>
      <c r="UJE5" s="29"/>
      <c r="UJF5" s="29"/>
      <c r="UJG5" s="29"/>
      <c r="UJH5" s="29"/>
      <c r="UJI5" s="29"/>
      <c r="UJJ5" s="29"/>
      <c r="UJK5" s="29"/>
      <c r="UJL5" s="29"/>
      <c r="UJM5" s="29"/>
      <c r="UJN5" s="29"/>
      <c r="UJO5" s="29"/>
      <c r="UJP5" s="29"/>
      <c r="UJQ5" s="29"/>
      <c r="UJR5" s="29"/>
      <c r="UJS5" s="29"/>
      <c r="UJT5" s="29"/>
      <c r="UJU5" s="29"/>
      <c r="UJV5" s="29"/>
      <c r="UJW5" s="29"/>
      <c r="UJX5" s="29"/>
      <c r="UJY5" s="29"/>
      <c r="UJZ5" s="29"/>
      <c r="UKA5" s="29"/>
      <c r="UKB5" s="29"/>
      <c r="UKC5" s="29"/>
      <c r="UKD5" s="29"/>
      <c r="UKE5" s="29"/>
      <c r="UKF5" s="29"/>
      <c r="UKG5" s="29"/>
      <c r="UKH5" s="29"/>
      <c r="UKI5" s="29"/>
      <c r="UKJ5" s="29"/>
      <c r="UKK5" s="29"/>
      <c r="UKL5" s="29"/>
      <c r="UKM5" s="29"/>
      <c r="UKN5" s="29"/>
      <c r="UKO5" s="29"/>
      <c r="UKP5" s="29"/>
      <c r="UKQ5" s="29"/>
      <c r="UKR5" s="29"/>
      <c r="UKS5" s="29"/>
      <c r="UKT5" s="29"/>
      <c r="UKU5" s="29"/>
      <c r="UKV5" s="29"/>
      <c r="UKW5" s="29"/>
      <c r="UKX5" s="29"/>
      <c r="UKY5" s="29"/>
      <c r="UKZ5" s="29"/>
      <c r="ULA5" s="29"/>
      <c r="ULB5" s="29"/>
      <c r="ULC5" s="29"/>
      <c r="ULD5" s="29"/>
      <c r="ULE5" s="29"/>
      <c r="ULF5" s="29"/>
      <c r="ULG5" s="29"/>
      <c r="ULH5" s="29"/>
      <c r="ULI5" s="29"/>
      <c r="ULJ5" s="29"/>
      <c r="ULK5" s="29"/>
      <c r="ULL5" s="29"/>
      <c r="ULM5" s="29"/>
      <c r="ULN5" s="29"/>
      <c r="ULO5" s="29"/>
      <c r="ULP5" s="29"/>
      <c r="ULQ5" s="29"/>
      <c r="ULR5" s="29"/>
      <c r="ULS5" s="29"/>
      <c r="ULT5" s="29"/>
      <c r="ULU5" s="29"/>
      <c r="ULV5" s="29"/>
      <c r="ULW5" s="29"/>
      <c r="ULX5" s="29"/>
      <c r="ULY5" s="29"/>
      <c r="ULZ5" s="29"/>
      <c r="UMA5" s="29"/>
      <c r="UMB5" s="29"/>
      <c r="UMC5" s="29"/>
      <c r="UMD5" s="29"/>
      <c r="UME5" s="29"/>
      <c r="UMF5" s="29"/>
      <c r="UMG5" s="29"/>
      <c r="UMH5" s="29"/>
      <c r="UMI5" s="29"/>
      <c r="UMJ5" s="29"/>
      <c r="UMK5" s="29"/>
      <c r="UML5" s="29"/>
      <c r="UMM5" s="29"/>
      <c r="UMN5" s="29"/>
      <c r="UMO5" s="29"/>
      <c r="UMP5" s="29"/>
      <c r="UMQ5" s="29"/>
      <c r="UMR5" s="29"/>
      <c r="UMS5" s="29"/>
      <c r="UMT5" s="29"/>
      <c r="UMU5" s="29"/>
      <c r="UMV5" s="29"/>
      <c r="UMW5" s="29"/>
      <c r="UMX5" s="29"/>
      <c r="UMY5" s="29"/>
      <c r="UMZ5" s="29"/>
      <c r="UNA5" s="29"/>
      <c r="UNB5" s="29"/>
      <c r="UNC5" s="29"/>
      <c r="UND5" s="29"/>
      <c r="UNE5" s="29"/>
      <c r="UNF5" s="29"/>
      <c r="UNG5" s="29"/>
      <c r="UNH5" s="29"/>
      <c r="UNI5" s="29"/>
      <c r="UNJ5" s="29"/>
      <c r="UNK5" s="29"/>
      <c r="UNL5" s="29"/>
      <c r="UNM5" s="29"/>
      <c r="UNN5" s="29"/>
      <c r="UNO5" s="29"/>
      <c r="UNP5" s="29"/>
      <c r="UNQ5" s="29"/>
      <c r="UNR5" s="29"/>
      <c r="UNS5" s="29"/>
      <c r="UNT5" s="29"/>
      <c r="UNU5" s="29"/>
      <c r="UNV5" s="29"/>
      <c r="UNW5" s="29"/>
      <c r="UNX5" s="29"/>
      <c r="UNY5" s="29"/>
      <c r="UNZ5" s="29"/>
      <c r="UOA5" s="29"/>
      <c r="UOB5" s="29"/>
      <c r="UOC5" s="29"/>
      <c r="UOD5" s="29"/>
      <c r="UOE5" s="29"/>
      <c r="UOF5" s="29"/>
      <c r="UOG5" s="29"/>
      <c r="UOH5" s="29"/>
      <c r="UOI5" s="29"/>
      <c r="UOJ5" s="29"/>
      <c r="UOK5" s="29"/>
      <c r="UOL5" s="29"/>
      <c r="UOM5" s="29"/>
      <c r="UON5" s="29"/>
      <c r="UOO5" s="29"/>
      <c r="UOP5" s="29"/>
      <c r="UOQ5" s="29"/>
      <c r="UOR5" s="29"/>
      <c r="UOS5" s="29"/>
      <c r="UOT5" s="29"/>
      <c r="UOU5" s="29"/>
      <c r="UOV5" s="29"/>
      <c r="UOW5" s="29"/>
      <c r="UOX5" s="29"/>
      <c r="UOY5" s="29"/>
      <c r="UOZ5" s="29"/>
      <c r="UPA5" s="29"/>
      <c r="UPB5" s="29"/>
      <c r="UPC5" s="29"/>
      <c r="UPD5" s="29"/>
      <c r="UPE5" s="29"/>
      <c r="UPF5" s="29"/>
      <c r="UPG5" s="29"/>
      <c r="UPH5" s="29"/>
      <c r="UPI5" s="29"/>
      <c r="UPJ5" s="29"/>
      <c r="UPK5" s="29"/>
      <c r="UPL5" s="29"/>
      <c r="UPM5" s="29"/>
      <c r="UPN5" s="29"/>
      <c r="UPO5" s="29"/>
      <c r="UPP5" s="29"/>
      <c r="UPQ5" s="29"/>
      <c r="UPR5" s="29"/>
      <c r="UPS5" s="29"/>
      <c r="UPT5" s="29"/>
      <c r="UPU5" s="29"/>
      <c r="UPV5" s="29"/>
      <c r="UPW5" s="29"/>
      <c r="UPX5" s="29"/>
      <c r="UPY5" s="29"/>
      <c r="UPZ5" s="29"/>
      <c r="UQA5" s="29"/>
      <c r="UQB5" s="29"/>
      <c r="UQC5" s="29"/>
      <c r="UQD5" s="29"/>
      <c r="UQE5" s="29"/>
      <c r="UQF5" s="29"/>
      <c r="UQG5" s="29"/>
      <c r="UQH5" s="29"/>
      <c r="UQI5" s="29"/>
      <c r="UQJ5" s="29"/>
      <c r="UQK5" s="29"/>
      <c r="UQL5" s="29"/>
      <c r="UQM5" s="29"/>
      <c r="UQN5" s="29"/>
      <c r="UQO5" s="29"/>
      <c r="UQP5" s="29"/>
      <c r="UQQ5" s="29"/>
      <c r="UQR5" s="29"/>
      <c r="UQS5" s="29"/>
      <c r="UQT5" s="29"/>
      <c r="UQU5" s="29"/>
      <c r="UQV5" s="29"/>
      <c r="UQW5" s="29"/>
      <c r="UQX5" s="29"/>
      <c r="UQY5" s="29"/>
      <c r="UQZ5" s="29"/>
      <c r="URA5" s="29"/>
      <c r="URB5" s="29"/>
      <c r="URC5" s="29"/>
      <c r="URD5" s="29"/>
      <c r="URE5" s="29"/>
      <c r="URF5" s="29"/>
      <c r="URG5" s="29"/>
      <c r="URH5" s="29"/>
      <c r="URI5" s="29"/>
      <c r="URJ5" s="29"/>
      <c r="URK5" s="29"/>
      <c r="URL5" s="29"/>
      <c r="URM5" s="29"/>
      <c r="URN5" s="29"/>
      <c r="URO5" s="29"/>
      <c r="URP5" s="29"/>
      <c r="URQ5" s="29"/>
      <c r="URR5" s="29"/>
      <c r="URS5" s="29"/>
      <c r="URT5" s="29"/>
      <c r="URU5" s="29"/>
      <c r="URV5" s="29"/>
      <c r="URW5" s="29"/>
      <c r="URX5" s="29"/>
      <c r="URY5" s="29"/>
      <c r="URZ5" s="29"/>
      <c r="USA5" s="29"/>
      <c r="USB5" s="29"/>
      <c r="USC5" s="29"/>
      <c r="USD5" s="29"/>
      <c r="USE5" s="29"/>
      <c r="USF5" s="29"/>
      <c r="USG5" s="29"/>
      <c r="USH5" s="29"/>
      <c r="USI5" s="29"/>
      <c r="USJ5" s="29"/>
      <c r="USK5" s="29"/>
      <c r="USL5" s="29"/>
      <c r="USM5" s="29"/>
      <c r="USN5" s="29"/>
      <c r="USO5" s="29"/>
      <c r="USP5" s="29"/>
      <c r="USQ5" s="29"/>
      <c r="USR5" s="29"/>
      <c r="USS5" s="29"/>
      <c r="UST5" s="29"/>
      <c r="USU5" s="29"/>
      <c r="USV5" s="29"/>
      <c r="USW5" s="29"/>
      <c r="USX5" s="29"/>
      <c r="USY5" s="29"/>
      <c r="USZ5" s="29"/>
      <c r="UTA5" s="29"/>
      <c r="UTB5" s="29"/>
      <c r="UTC5" s="29"/>
      <c r="UTD5" s="29"/>
      <c r="UTE5" s="29"/>
      <c r="UTF5" s="29"/>
      <c r="UTG5" s="29"/>
      <c r="UTH5" s="29"/>
      <c r="UTI5" s="29"/>
      <c r="UTJ5" s="29"/>
      <c r="UTK5" s="29"/>
      <c r="UTL5" s="29"/>
      <c r="UTM5" s="29"/>
      <c r="UTN5" s="29"/>
      <c r="UTO5" s="29"/>
      <c r="UTP5" s="29"/>
      <c r="UTQ5" s="29"/>
      <c r="UTR5" s="29"/>
      <c r="UTS5" s="29"/>
      <c r="UTT5" s="29"/>
      <c r="UTU5" s="29"/>
      <c r="UTV5" s="29"/>
      <c r="UTW5" s="29"/>
      <c r="UTX5" s="29"/>
      <c r="UTY5" s="29"/>
      <c r="UTZ5" s="29"/>
      <c r="UUA5" s="29"/>
      <c r="UUB5" s="29"/>
      <c r="UUC5" s="29"/>
      <c r="UUD5" s="29"/>
      <c r="UUE5" s="29"/>
      <c r="UUF5" s="29"/>
      <c r="UUG5" s="29"/>
      <c r="UUH5" s="29"/>
      <c r="UUI5" s="29"/>
      <c r="UUJ5" s="29"/>
      <c r="UUK5" s="29"/>
      <c r="UUL5" s="29"/>
      <c r="UUM5" s="29"/>
      <c r="UUN5" s="29"/>
      <c r="UUO5" s="29"/>
      <c r="UUP5" s="29"/>
      <c r="UUQ5" s="29"/>
      <c r="UUR5" s="29"/>
      <c r="UUS5" s="29"/>
      <c r="UUT5" s="29"/>
      <c r="UUU5" s="29"/>
      <c r="UUV5" s="29"/>
      <c r="UUW5" s="29"/>
      <c r="UUX5" s="29"/>
      <c r="UUY5" s="29"/>
      <c r="UUZ5" s="29"/>
      <c r="UVA5" s="29"/>
      <c r="UVB5" s="29"/>
      <c r="UVC5" s="29"/>
      <c r="UVD5" s="29"/>
      <c r="UVE5" s="29"/>
      <c r="UVF5" s="29"/>
      <c r="UVG5" s="29"/>
      <c r="UVH5" s="29"/>
      <c r="UVI5" s="29"/>
      <c r="UVJ5" s="29"/>
      <c r="UVK5" s="29"/>
      <c r="UVL5" s="29"/>
      <c r="UVM5" s="29"/>
      <c r="UVN5" s="29"/>
      <c r="UVO5" s="29"/>
      <c r="UVP5" s="29"/>
      <c r="UVQ5" s="29"/>
      <c r="UVR5" s="29"/>
      <c r="UVS5" s="29"/>
      <c r="UVT5" s="29"/>
      <c r="UVU5" s="29"/>
      <c r="UVV5" s="29"/>
      <c r="UVW5" s="29"/>
      <c r="UVX5" s="29"/>
      <c r="UVY5" s="29"/>
      <c r="UVZ5" s="29"/>
      <c r="UWA5" s="29"/>
      <c r="UWB5" s="29"/>
      <c r="UWC5" s="29"/>
      <c r="UWD5" s="29"/>
      <c r="UWE5" s="29"/>
      <c r="UWF5" s="29"/>
      <c r="UWG5" s="29"/>
      <c r="UWH5" s="29"/>
      <c r="UWI5" s="29"/>
      <c r="UWJ5" s="29"/>
      <c r="UWK5" s="29"/>
      <c r="UWL5" s="29"/>
      <c r="UWM5" s="29"/>
      <c r="UWN5" s="29"/>
      <c r="UWO5" s="29"/>
      <c r="UWP5" s="29"/>
      <c r="UWQ5" s="29"/>
      <c r="UWR5" s="29"/>
      <c r="UWS5" s="29"/>
      <c r="UWT5" s="29"/>
      <c r="UWU5" s="29"/>
      <c r="UWV5" s="29"/>
      <c r="UWW5" s="29"/>
      <c r="UWX5" s="29"/>
      <c r="UWY5" s="29"/>
      <c r="UWZ5" s="29"/>
      <c r="UXA5" s="29"/>
      <c r="UXB5" s="29"/>
      <c r="UXC5" s="29"/>
      <c r="UXD5" s="29"/>
      <c r="UXE5" s="29"/>
      <c r="UXF5" s="29"/>
      <c r="UXG5" s="29"/>
      <c r="UXH5" s="29"/>
      <c r="UXI5" s="29"/>
      <c r="UXJ5" s="29"/>
      <c r="UXK5" s="29"/>
      <c r="UXL5" s="29"/>
      <c r="UXM5" s="29"/>
      <c r="UXN5" s="29"/>
      <c r="UXO5" s="29"/>
      <c r="UXP5" s="29"/>
      <c r="UXQ5" s="29"/>
      <c r="UXR5" s="29"/>
      <c r="UXS5" s="29"/>
      <c r="UXT5" s="29"/>
      <c r="UXU5" s="29"/>
      <c r="UXV5" s="29"/>
      <c r="UXW5" s="29"/>
      <c r="UXX5" s="29"/>
      <c r="UXY5" s="29"/>
      <c r="UXZ5" s="29"/>
      <c r="UYA5" s="29"/>
      <c r="UYB5" s="29"/>
      <c r="UYC5" s="29"/>
      <c r="UYD5" s="29"/>
      <c r="UYE5" s="29"/>
      <c r="UYF5" s="29"/>
      <c r="UYG5" s="29"/>
      <c r="UYH5" s="29"/>
      <c r="UYI5" s="29"/>
      <c r="UYJ5" s="29"/>
      <c r="UYK5" s="29"/>
      <c r="UYL5" s="29"/>
      <c r="UYM5" s="29"/>
      <c r="UYN5" s="29"/>
      <c r="UYO5" s="29"/>
      <c r="UYP5" s="29"/>
      <c r="UYQ5" s="29"/>
      <c r="UYR5" s="29"/>
      <c r="UYS5" s="29"/>
      <c r="UYT5" s="29"/>
      <c r="UYU5" s="29"/>
      <c r="UYV5" s="29"/>
      <c r="UYW5" s="29"/>
      <c r="UYX5" s="29"/>
      <c r="UYY5" s="29"/>
      <c r="UYZ5" s="29"/>
      <c r="UZA5" s="29"/>
      <c r="UZB5" s="29"/>
      <c r="UZC5" s="29"/>
      <c r="UZD5" s="29"/>
      <c r="UZE5" s="29"/>
      <c r="UZF5" s="29"/>
      <c r="UZG5" s="29"/>
      <c r="UZH5" s="29"/>
      <c r="UZI5" s="29"/>
      <c r="UZJ5" s="29"/>
      <c r="UZK5" s="29"/>
      <c r="UZL5" s="29"/>
      <c r="UZM5" s="29"/>
      <c r="UZN5" s="29"/>
      <c r="UZO5" s="29"/>
      <c r="UZP5" s="29"/>
      <c r="UZQ5" s="29"/>
      <c r="UZR5" s="29"/>
      <c r="UZS5" s="29"/>
      <c r="UZT5" s="29"/>
      <c r="UZU5" s="29"/>
      <c r="UZV5" s="29"/>
      <c r="UZW5" s="29"/>
      <c r="UZX5" s="29"/>
      <c r="UZY5" s="29"/>
      <c r="UZZ5" s="29"/>
      <c r="VAA5" s="29"/>
      <c r="VAB5" s="29"/>
      <c r="VAC5" s="29"/>
      <c r="VAD5" s="29"/>
      <c r="VAE5" s="29"/>
      <c r="VAF5" s="29"/>
      <c r="VAG5" s="29"/>
      <c r="VAH5" s="29"/>
      <c r="VAI5" s="29"/>
      <c r="VAJ5" s="29"/>
      <c r="VAK5" s="29"/>
      <c r="VAL5" s="29"/>
      <c r="VAM5" s="29"/>
      <c r="VAN5" s="29"/>
      <c r="VAO5" s="29"/>
      <c r="VAP5" s="29"/>
      <c r="VAQ5" s="29"/>
      <c r="VAR5" s="29"/>
      <c r="VAS5" s="29"/>
      <c r="VAT5" s="29"/>
      <c r="VAU5" s="29"/>
      <c r="VAV5" s="29"/>
      <c r="VAW5" s="29"/>
      <c r="VAX5" s="29"/>
      <c r="VAY5" s="29"/>
      <c r="VAZ5" s="29"/>
      <c r="VBA5" s="29"/>
      <c r="VBB5" s="29"/>
      <c r="VBC5" s="29"/>
      <c r="VBD5" s="29"/>
      <c r="VBE5" s="29"/>
      <c r="VBF5" s="29"/>
      <c r="VBG5" s="29"/>
      <c r="VBH5" s="29"/>
      <c r="VBI5" s="29"/>
      <c r="VBJ5" s="29"/>
      <c r="VBK5" s="29"/>
      <c r="VBL5" s="29"/>
      <c r="VBM5" s="29"/>
      <c r="VBN5" s="29"/>
      <c r="VBO5" s="29"/>
      <c r="VBP5" s="29"/>
      <c r="VBQ5" s="29"/>
      <c r="VBR5" s="29"/>
      <c r="VBS5" s="29"/>
      <c r="VBT5" s="29"/>
      <c r="VBU5" s="29"/>
      <c r="VBV5" s="29"/>
      <c r="VBW5" s="29"/>
      <c r="VBX5" s="29"/>
      <c r="VBY5" s="29"/>
      <c r="VBZ5" s="29"/>
      <c r="VCA5" s="29"/>
      <c r="VCB5" s="29"/>
      <c r="VCC5" s="29"/>
      <c r="VCD5" s="29"/>
      <c r="VCE5" s="29"/>
      <c r="VCF5" s="29"/>
      <c r="VCG5" s="29"/>
      <c r="VCH5" s="29"/>
      <c r="VCI5" s="29"/>
      <c r="VCJ5" s="29"/>
      <c r="VCK5" s="29"/>
      <c r="VCL5" s="29"/>
      <c r="VCM5" s="29"/>
      <c r="VCN5" s="29"/>
      <c r="VCO5" s="29"/>
      <c r="VCP5" s="29"/>
      <c r="VCQ5" s="29"/>
      <c r="VCR5" s="29"/>
      <c r="VCS5" s="29"/>
      <c r="VCT5" s="29"/>
      <c r="VCU5" s="29"/>
      <c r="VCV5" s="29"/>
      <c r="VCW5" s="29"/>
      <c r="VCX5" s="29"/>
      <c r="VCY5" s="29"/>
      <c r="VCZ5" s="29"/>
      <c r="VDA5" s="29"/>
      <c r="VDB5" s="29"/>
      <c r="VDC5" s="29"/>
      <c r="VDD5" s="29"/>
      <c r="VDE5" s="29"/>
      <c r="VDF5" s="29"/>
      <c r="VDG5" s="29"/>
      <c r="VDH5" s="29"/>
      <c r="VDI5" s="29"/>
      <c r="VDJ5" s="29"/>
      <c r="VDK5" s="29"/>
      <c r="VDL5" s="29"/>
      <c r="VDM5" s="29"/>
      <c r="VDN5" s="29"/>
      <c r="VDO5" s="29"/>
      <c r="VDP5" s="29"/>
      <c r="VDQ5" s="29"/>
      <c r="VDR5" s="29"/>
      <c r="VDS5" s="29"/>
      <c r="VDT5" s="29"/>
      <c r="VDU5" s="29"/>
      <c r="VDV5" s="29"/>
      <c r="VDW5" s="29"/>
      <c r="VDX5" s="29"/>
      <c r="VDY5" s="29"/>
      <c r="VDZ5" s="29"/>
      <c r="VEA5" s="29"/>
      <c r="VEB5" s="29"/>
      <c r="VEC5" s="29"/>
      <c r="VED5" s="29"/>
      <c r="VEE5" s="29"/>
      <c r="VEF5" s="29"/>
      <c r="VEG5" s="29"/>
      <c r="VEH5" s="29"/>
      <c r="VEI5" s="29"/>
      <c r="VEJ5" s="29"/>
      <c r="VEK5" s="29"/>
      <c r="VEL5" s="29"/>
      <c r="VEM5" s="29"/>
      <c r="VEN5" s="29"/>
      <c r="VEO5" s="29"/>
      <c r="VEP5" s="29"/>
      <c r="VEQ5" s="29"/>
      <c r="VER5" s="29"/>
      <c r="VES5" s="29"/>
      <c r="VET5" s="29"/>
      <c r="VEU5" s="29"/>
      <c r="VEV5" s="29"/>
      <c r="VEW5" s="29"/>
      <c r="VEX5" s="29"/>
      <c r="VEY5" s="29"/>
      <c r="VEZ5" s="29"/>
      <c r="VFA5" s="29"/>
      <c r="VFB5" s="29"/>
      <c r="VFC5" s="29"/>
      <c r="VFD5" s="29"/>
      <c r="VFE5" s="29"/>
      <c r="VFF5" s="29"/>
      <c r="VFG5" s="29"/>
      <c r="VFH5" s="29"/>
      <c r="VFI5" s="29"/>
      <c r="VFJ5" s="29"/>
      <c r="VFK5" s="29"/>
      <c r="VFL5" s="29"/>
      <c r="VFM5" s="29"/>
      <c r="VFN5" s="29"/>
      <c r="VFO5" s="29"/>
      <c r="VFP5" s="29"/>
      <c r="VFQ5" s="29"/>
      <c r="VFR5" s="29"/>
      <c r="VFS5" s="29"/>
      <c r="VFT5" s="29"/>
      <c r="VFU5" s="29"/>
      <c r="VFV5" s="29"/>
      <c r="VFW5" s="29"/>
      <c r="VFX5" s="29"/>
      <c r="VFY5" s="29"/>
      <c r="VFZ5" s="29"/>
      <c r="VGA5" s="29"/>
      <c r="VGB5" s="29"/>
      <c r="VGC5" s="29"/>
      <c r="VGD5" s="29"/>
      <c r="VGE5" s="29"/>
      <c r="VGF5" s="29"/>
      <c r="VGG5" s="29"/>
      <c r="VGH5" s="29"/>
      <c r="VGI5" s="29"/>
      <c r="VGJ5" s="29"/>
      <c r="VGK5" s="29"/>
      <c r="VGL5" s="29"/>
      <c r="VGM5" s="29"/>
      <c r="VGN5" s="29"/>
      <c r="VGO5" s="29"/>
      <c r="VGP5" s="29"/>
      <c r="VGQ5" s="29"/>
      <c r="VGR5" s="29"/>
      <c r="VGS5" s="29"/>
      <c r="VGT5" s="29"/>
      <c r="VGU5" s="29"/>
      <c r="VGV5" s="29"/>
      <c r="VGW5" s="29"/>
      <c r="VGX5" s="29"/>
      <c r="VGY5" s="29"/>
      <c r="VGZ5" s="29"/>
      <c r="VHA5" s="29"/>
      <c r="VHB5" s="29"/>
      <c r="VHC5" s="29"/>
      <c r="VHD5" s="29"/>
      <c r="VHE5" s="29"/>
      <c r="VHF5" s="29"/>
      <c r="VHG5" s="29"/>
      <c r="VHH5" s="29"/>
      <c r="VHI5" s="29"/>
      <c r="VHJ5" s="29"/>
      <c r="VHK5" s="29"/>
      <c r="VHL5" s="29"/>
      <c r="VHM5" s="29"/>
      <c r="VHN5" s="29"/>
      <c r="VHO5" s="29"/>
      <c r="VHP5" s="29"/>
      <c r="VHQ5" s="29"/>
      <c r="VHR5" s="29"/>
      <c r="VHS5" s="29"/>
      <c r="VHT5" s="29"/>
      <c r="VHU5" s="29"/>
      <c r="VHV5" s="29"/>
      <c r="VHW5" s="29"/>
      <c r="VHX5" s="29"/>
      <c r="VHY5" s="29"/>
      <c r="VHZ5" s="29"/>
      <c r="VIA5" s="29"/>
      <c r="VIB5" s="29"/>
      <c r="VIC5" s="29"/>
      <c r="VID5" s="29"/>
      <c r="VIE5" s="29"/>
      <c r="VIF5" s="29"/>
      <c r="VIG5" s="29"/>
      <c r="VIH5" s="29"/>
      <c r="VII5" s="29"/>
      <c r="VIJ5" s="29"/>
      <c r="VIK5" s="29"/>
      <c r="VIL5" s="29"/>
      <c r="VIM5" s="29"/>
      <c r="VIN5" s="29"/>
      <c r="VIO5" s="29"/>
      <c r="VIP5" s="29"/>
      <c r="VIQ5" s="29"/>
      <c r="VIR5" s="29"/>
      <c r="VIS5" s="29"/>
      <c r="VIT5" s="29"/>
      <c r="VIU5" s="29"/>
      <c r="VIV5" s="29"/>
      <c r="VIW5" s="29"/>
      <c r="VIX5" s="29"/>
      <c r="VIY5" s="29"/>
      <c r="VIZ5" s="29"/>
      <c r="VJA5" s="29"/>
      <c r="VJB5" s="29"/>
      <c r="VJC5" s="29"/>
      <c r="VJD5" s="29"/>
      <c r="VJE5" s="29"/>
      <c r="VJF5" s="29"/>
      <c r="VJG5" s="29"/>
      <c r="VJH5" s="29"/>
      <c r="VJI5" s="29"/>
      <c r="VJJ5" s="29"/>
      <c r="VJK5" s="29"/>
      <c r="VJL5" s="29"/>
      <c r="VJM5" s="29"/>
      <c r="VJN5" s="29"/>
      <c r="VJO5" s="29"/>
      <c r="VJP5" s="29"/>
      <c r="VJQ5" s="29"/>
      <c r="VJR5" s="29"/>
      <c r="VJS5" s="29"/>
      <c r="VJT5" s="29"/>
      <c r="VJU5" s="29"/>
      <c r="VJV5" s="29"/>
      <c r="VJW5" s="29"/>
      <c r="VJX5" s="29"/>
      <c r="VJY5" s="29"/>
      <c r="VJZ5" s="29"/>
      <c r="VKA5" s="29"/>
      <c r="VKB5" s="29"/>
      <c r="VKC5" s="29"/>
      <c r="VKD5" s="29"/>
      <c r="VKE5" s="29"/>
      <c r="VKF5" s="29"/>
      <c r="VKG5" s="29"/>
      <c r="VKH5" s="29"/>
      <c r="VKI5" s="29"/>
      <c r="VKJ5" s="29"/>
      <c r="VKK5" s="29"/>
      <c r="VKL5" s="29"/>
      <c r="VKM5" s="29"/>
      <c r="VKN5" s="29"/>
      <c r="VKO5" s="29"/>
      <c r="VKP5" s="29"/>
      <c r="VKQ5" s="29"/>
      <c r="VKR5" s="29"/>
      <c r="VKS5" s="29"/>
      <c r="VKT5" s="29"/>
      <c r="VKU5" s="29"/>
      <c r="VKV5" s="29"/>
      <c r="VKW5" s="29"/>
      <c r="VKX5" s="29"/>
      <c r="VKY5" s="29"/>
      <c r="VKZ5" s="29"/>
      <c r="VLA5" s="29"/>
      <c r="VLB5" s="29"/>
      <c r="VLC5" s="29"/>
      <c r="VLD5" s="29"/>
      <c r="VLE5" s="29"/>
      <c r="VLF5" s="29"/>
      <c r="VLG5" s="29"/>
      <c r="VLH5" s="29"/>
      <c r="VLI5" s="29"/>
      <c r="VLJ5" s="29"/>
      <c r="VLK5" s="29"/>
      <c r="VLL5" s="29"/>
      <c r="VLM5" s="29"/>
      <c r="VLN5" s="29"/>
      <c r="VLO5" s="29"/>
      <c r="VLP5" s="29"/>
      <c r="VLQ5" s="29"/>
      <c r="VLR5" s="29"/>
      <c r="VLS5" s="29"/>
      <c r="VLT5" s="29"/>
      <c r="VLU5" s="29"/>
      <c r="VLV5" s="29"/>
      <c r="VLW5" s="29"/>
      <c r="VLX5" s="29"/>
      <c r="VLY5" s="29"/>
      <c r="VLZ5" s="29"/>
      <c r="VMA5" s="29"/>
      <c r="VMB5" s="29"/>
      <c r="VMC5" s="29"/>
      <c r="VMD5" s="29"/>
      <c r="VME5" s="29"/>
      <c r="VMF5" s="29"/>
      <c r="VMG5" s="29"/>
      <c r="VMH5" s="29"/>
      <c r="VMI5" s="29"/>
      <c r="VMJ5" s="29"/>
      <c r="VMK5" s="29"/>
      <c r="VML5" s="29"/>
      <c r="VMM5" s="29"/>
      <c r="VMN5" s="29"/>
      <c r="VMO5" s="29"/>
      <c r="VMP5" s="29"/>
      <c r="VMQ5" s="29"/>
      <c r="VMR5" s="29"/>
      <c r="VMS5" s="29"/>
      <c r="VMT5" s="29"/>
      <c r="VMU5" s="29"/>
      <c r="VMV5" s="29"/>
      <c r="VMW5" s="29"/>
      <c r="VMX5" s="29"/>
      <c r="VMY5" s="29"/>
      <c r="VMZ5" s="29"/>
      <c r="VNA5" s="29"/>
      <c r="VNB5" s="29"/>
      <c r="VNC5" s="29"/>
      <c r="VND5" s="29"/>
      <c r="VNE5" s="29"/>
      <c r="VNF5" s="29"/>
      <c r="VNG5" s="29"/>
      <c r="VNH5" s="29"/>
      <c r="VNI5" s="29"/>
      <c r="VNJ5" s="29"/>
      <c r="VNK5" s="29"/>
      <c r="VNL5" s="29"/>
      <c r="VNM5" s="29"/>
      <c r="VNN5" s="29"/>
      <c r="VNO5" s="29"/>
      <c r="VNP5" s="29"/>
      <c r="VNQ5" s="29"/>
      <c r="VNR5" s="29"/>
      <c r="VNS5" s="29"/>
      <c r="VNT5" s="29"/>
      <c r="VNU5" s="29"/>
      <c r="VNV5" s="29"/>
      <c r="VNW5" s="29"/>
      <c r="VNX5" s="29"/>
      <c r="VNY5" s="29"/>
      <c r="VNZ5" s="29"/>
      <c r="VOA5" s="29"/>
      <c r="VOB5" s="29"/>
      <c r="VOC5" s="29"/>
      <c r="VOD5" s="29"/>
      <c r="VOE5" s="29"/>
      <c r="VOF5" s="29"/>
      <c r="VOG5" s="29"/>
      <c r="VOH5" s="29"/>
      <c r="VOI5" s="29"/>
      <c r="VOJ5" s="29"/>
      <c r="VOK5" s="29"/>
      <c r="VOL5" s="29"/>
      <c r="VOM5" s="29"/>
      <c r="VON5" s="29"/>
      <c r="VOO5" s="29"/>
      <c r="VOP5" s="29"/>
      <c r="VOQ5" s="29"/>
      <c r="VOR5" s="29"/>
      <c r="VOS5" s="29"/>
      <c r="VOT5" s="29"/>
      <c r="VOU5" s="29"/>
      <c r="VOV5" s="29"/>
      <c r="VOW5" s="29"/>
      <c r="VOX5" s="29"/>
      <c r="VOY5" s="29"/>
      <c r="VOZ5" s="29"/>
      <c r="VPA5" s="29"/>
      <c r="VPB5" s="29"/>
      <c r="VPC5" s="29"/>
      <c r="VPD5" s="29"/>
      <c r="VPE5" s="29"/>
      <c r="VPF5" s="29"/>
      <c r="VPG5" s="29"/>
      <c r="VPH5" s="29"/>
      <c r="VPI5" s="29"/>
      <c r="VPJ5" s="29"/>
      <c r="VPK5" s="29"/>
      <c r="VPL5" s="29"/>
      <c r="VPM5" s="29"/>
      <c r="VPN5" s="29"/>
      <c r="VPO5" s="29"/>
      <c r="VPP5" s="29"/>
      <c r="VPQ5" s="29"/>
      <c r="VPR5" s="29"/>
      <c r="VPS5" s="29"/>
      <c r="VPT5" s="29"/>
      <c r="VPU5" s="29"/>
      <c r="VPV5" s="29"/>
      <c r="VPW5" s="29"/>
      <c r="VPX5" s="29"/>
      <c r="VPY5" s="29"/>
      <c r="VPZ5" s="29"/>
      <c r="VQA5" s="29"/>
      <c r="VQB5" s="29"/>
      <c r="VQC5" s="29"/>
      <c r="VQD5" s="29"/>
      <c r="VQE5" s="29"/>
      <c r="VQF5" s="29"/>
      <c r="VQG5" s="29"/>
      <c r="VQH5" s="29"/>
      <c r="VQI5" s="29"/>
      <c r="VQJ5" s="29"/>
      <c r="VQK5" s="29"/>
      <c r="VQL5" s="29"/>
      <c r="VQM5" s="29"/>
      <c r="VQN5" s="29"/>
      <c r="VQO5" s="29"/>
      <c r="VQP5" s="29"/>
      <c r="VQQ5" s="29"/>
      <c r="VQR5" s="29"/>
      <c r="VQS5" s="29"/>
      <c r="VQT5" s="29"/>
      <c r="VQU5" s="29"/>
      <c r="VQV5" s="29"/>
      <c r="VQW5" s="29"/>
      <c r="VQX5" s="29"/>
      <c r="VQY5" s="29"/>
      <c r="VQZ5" s="29"/>
      <c r="VRA5" s="29"/>
      <c r="VRB5" s="29"/>
      <c r="VRC5" s="29"/>
      <c r="VRD5" s="29"/>
      <c r="VRE5" s="29"/>
      <c r="VRF5" s="29"/>
      <c r="VRG5" s="29"/>
      <c r="VRH5" s="29"/>
      <c r="VRI5" s="29"/>
      <c r="VRJ5" s="29"/>
      <c r="VRK5" s="29"/>
      <c r="VRL5" s="29"/>
      <c r="VRM5" s="29"/>
      <c r="VRN5" s="29"/>
      <c r="VRO5" s="29"/>
      <c r="VRP5" s="29"/>
      <c r="VRQ5" s="29"/>
      <c r="VRR5" s="29"/>
      <c r="VRS5" s="29"/>
      <c r="VRT5" s="29"/>
      <c r="VRU5" s="29"/>
      <c r="VRV5" s="29"/>
      <c r="VRW5" s="29"/>
      <c r="VRX5" s="29"/>
      <c r="VRY5" s="29"/>
      <c r="VRZ5" s="29"/>
      <c r="VSA5" s="29"/>
      <c r="VSB5" s="29"/>
      <c r="VSC5" s="29"/>
      <c r="VSD5" s="29"/>
      <c r="VSE5" s="29"/>
      <c r="VSF5" s="29"/>
      <c r="VSG5" s="29"/>
      <c r="VSH5" s="29"/>
      <c r="VSI5" s="29"/>
      <c r="VSJ5" s="29"/>
      <c r="VSK5" s="29"/>
      <c r="VSL5" s="29"/>
      <c r="VSM5" s="29"/>
      <c r="VSN5" s="29"/>
      <c r="VSO5" s="29"/>
      <c r="VSP5" s="29"/>
      <c r="VSQ5" s="29"/>
      <c r="VSR5" s="29"/>
      <c r="VSS5" s="29"/>
      <c r="VST5" s="29"/>
      <c r="VSU5" s="29"/>
      <c r="VSV5" s="29"/>
      <c r="VSW5" s="29"/>
      <c r="VSX5" s="29"/>
      <c r="VSY5" s="29"/>
      <c r="VSZ5" s="29"/>
      <c r="VTA5" s="29"/>
      <c r="VTB5" s="29"/>
      <c r="VTC5" s="29"/>
      <c r="VTD5" s="29"/>
      <c r="VTE5" s="29"/>
      <c r="VTF5" s="29"/>
      <c r="VTG5" s="29"/>
      <c r="VTH5" s="29"/>
      <c r="VTI5" s="29"/>
      <c r="VTJ5" s="29"/>
      <c r="VTK5" s="29"/>
      <c r="VTL5" s="29"/>
      <c r="VTM5" s="29"/>
      <c r="VTN5" s="29"/>
      <c r="VTO5" s="29"/>
      <c r="VTP5" s="29"/>
      <c r="VTQ5" s="29"/>
      <c r="VTR5" s="29"/>
      <c r="VTS5" s="29"/>
      <c r="VTT5" s="29"/>
      <c r="VTU5" s="29"/>
      <c r="VTV5" s="29"/>
      <c r="VTW5" s="29"/>
      <c r="VTX5" s="29"/>
      <c r="VTY5" s="29"/>
      <c r="VTZ5" s="29"/>
      <c r="VUA5" s="29"/>
      <c r="VUB5" s="29"/>
      <c r="VUC5" s="29"/>
      <c r="VUD5" s="29"/>
      <c r="VUE5" s="29"/>
      <c r="VUF5" s="29"/>
      <c r="VUG5" s="29"/>
      <c r="VUH5" s="29"/>
      <c r="VUI5" s="29"/>
      <c r="VUJ5" s="29"/>
      <c r="VUK5" s="29"/>
      <c r="VUL5" s="29"/>
      <c r="VUM5" s="29"/>
      <c r="VUN5" s="29"/>
      <c r="VUO5" s="29"/>
      <c r="VUP5" s="29"/>
      <c r="VUQ5" s="29"/>
      <c r="VUR5" s="29"/>
      <c r="VUS5" s="29"/>
      <c r="VUT5" s="29"/>
      <c r="VUU5" s="29"/>
      <c r="VUV5" s="29"/>
      <c r="VUW5" s="29"/>
      <c r="VUX5" s="29"/>
      <c r="VUY5" s="29"/>
      <c r="VUZ5" s="29"/>
      <c r="VVA5" s="29"/>
      <c r="VVB5" s="29"/>
      <c r="VVC5" s="29"/>
      <c r="VVD5" s="29"/>
      <c r="VVE5" s="29"/>
      <c r="VVF5" s="29"/>
      <c r="VVG5" s="29"/>
      <c r="VVH5" s="29"/>
      <c r="VVI5" s="29"/>
      <c r="VVJ5" s="29"/>
      <c r="VVK5" s="29"/>
      <c r="VVL5" s="29"/>
      <c r="VVM5" s="29"/>
      <c r="VVN5" s="29"/>
      <c r="VVO5" s="29"/>
      <c r="VVP5" s="29"/>
      <c r="VVQ5" s="29"/>
      <c r="VVR5" s="29"/>
      <c r="VVS5" s="29"/>
      <c r="VVT5" s="29"/>
      <c r="VVU5" s="29"/>
      <c r="VVV5" s="29"/>
      <c r="VVW5" s="29"/>
      <c r="VVX5" s="29"/>
      <c r="VVY5" s="29"/>
      <c r="VVZ5" s="29"/>
      <c r="VWA5" s="29"/>
      <c r="VWB5" s="29"/>
      <c r="VWC5" s="29"/>
      <c r="VWD5" s="29"/>
      <c r="VWE5" s="29"/>
      <c r="VWF5" s="29"/>
      <c r="VWG5" s="29"/>
      <c r="VWH5" s="29"/>
      <c r="VWI5" s="29"/>
      <c r="VWJ5" s="29"/>
      <c r="VWK5" s="29"/>
      <c r="VWL5" s="29"/>
      <c r="VWM5" s="29"/>
      <c r="VWN5" s="29"/>
      <c r="VWO5" s="29"/>
      <c r="VWP5" s="29"/>
      <c r="VWQ5" s="29"/>
      <c r="VWR5" s="29"/>
      <c r="VWS5" s="29"/>
      <c r="VWT5" s="29"/>
      <c r="VWU5" s="29"/>
      <c r="VWV5" s="29"/>
      <c r="VWW5" s="29"/>
      <c r="VWX5" s="29"/>
      <c r="VWY5" s="29"/>
      <c r="VWZ5" s="29"/>
      <c r="VXA5" s="29"/>
      <c r="VXB5" s="29"/>
      <c r="VXC5" s="29"/>
      <c r="VXD5" s="29"/>
      <c r="VXE5" s="29"/>
      <c r="VXF5" s="29"/>
      <c r="VXG5" s="29"/>
      <c r="VXH5" s="29"/>
      <c r="VXI5" s="29"/>
      <c r="VXJ5" s="29"/>
      <c r="VXK5" s="29"/>
      <c r="VXL5" s="29"/>
      <c r="VXM5" s="29"/>
      <c r="VXN5" s="29"/>
      <c r="VXO5" s="29"/>
      <c r="VXP5" s="29"/>
      <c r="VXQ5" s="29"/>
      <c r="VXR5" s="29"/>
      <c r="VXS5" s="29"/>
      <c r="VXT5" s="29"/>
      <c r="VXU5" s="29"/>
      <c r="VXV5" s="29"/>
      <c r="VXW5" s="29"/>
      <c r="VXX5" s="29"/>
      <c r="VXY5" s="29"/>
      <c r="VXZ5" s="29"/>
      <c r="VYA5" s="29"/>
      <c r="VYB5" s="29"/>
      <c r="VYC5" s="29"/>
      <c r="VYD5" s="29"/>
      <c r="VYE5" s="29"/>
      <c r="VYF5" s="29"/>
      <c r="VYG5" s="29"/>
      <c r="VYH5" s="29"/>
      <c r="VYI5" s="29"/>
      <c r="VYJ5" s="29"/>
      <c r="VYK5" s="29"/>
      <c r="VYL5" s="29"/>
      <c r="VYM5" s="29"/>
      <c r="VYN5" s="29"/>
      <c r="VYO5" s="29"/>
      <c r="VYP5" s="29"/>
      <c r="VYQ5" s="29"/>
      <c r="VYR5" s="29"/>
      <c r="VYS5" s="29"/>
      <c r="VYT5" s="29"/>
      <c r="VYU5" s="29"/>
      <c r="VYV5" s="29"/>
      <c r="VYW5" s="29"/>
      <c r="VYX5" s="29"/>
      <c r="VYY5" s="29"/>
      <c r="VYZ5" s="29"/>
      <c r="VZA5" s="29"/>
      <c r="VZB5" s="29"/>
      <c r="VZC5" s="29"/>
      <c r="VZD5" s="29"/>
      <c r="VZE5" s="29"/>
      <c r="VZF5" s="29"/>
      <c r="VZG5" s="29"/>
      <c r="VZH5" s="29"/>
      <c r="VZI5" s="29"/>
      <c r="VZJ5" s="29"/>
      <c r="VZK5" s="29"/>
      <c r="VZL5" s="29"/>
      <c r="VZM5" s="29"/>
      <c r="VZN5" s="29"/>
      <c r="VZO5" s="29"/>
      <c r="VZP5" s="29"/>
      <c r="VZQ5" s="29"/>
      <c r="VZR5" s="29"/>
      <c r="VZS5" s="29"/>
      <c r="VZT5" s="29"/>
      <c r="VZU5" s="29"/>
      <c r="VZV5" s="29"/>
      <c r="VZW5" s="29"/>
      <c r="VZX5" s="29"/>
      <c r="VZY5" s="29"/>
      <c r="VZZ5" s="29"/>
      <c r="WAA5" s="29"/>
      <c r="WAB5" s="29"/>
      <c r="WAC5" s="29"/>
      <c r="WAD5" s="29"/>
      <c r="WAE5" s="29"/>
      <c r="WAF5" s="29"/>
      <c r="WAG5" s="29"/>
      <c r="WAH5" s="29"/>
      <c r="WAI5" s="29"/>
      <c r="WAJ5" s="29"/>
      <c r="WAK5" s="29"/>
      <c r="WAL5" s="29"/>
      <c r="WAM5" s="29"/>
      <c r="WAN5" s="29"/>
      <c r="WAO5" s="29"/>
      <c r="WAP5" s="29"/>
      <c r="WAQ5" s="29"/>
      <c r="WAR5" s="29"/>
      <c r="WAS5" s="29"/>
      <c r="WAT5" s="29"/>
      <c r="WAU5" s="29"/>
      <c r="WAV5" s="29"/>
      <c r="WAW5" s="29"/>
      <c r="WAX5" s="29"/>
      <c r="WAY5" s="29"/>
      <c r="WAZ5" s="29"/>
      <c r="WBA5" s="29"/>
      <c r="WBB5" s="29"/>
      <c r="WBC5" s="29"/>
      <c r="WBD5" s="29"/>
      <c r="WBE5" s="29"/>
      <c r="WBF5" s="29"/>
      <c r="WBG5" s="29"/>
      <c r="WBH5" s="29"/>
      <c r="WBI5" s="29"/>
      <c r="WBJ5" s="29"/>
      <c r="WBK5" s="29"/>
      <c r="WBL5" s="29"/>
      <c r="WBM5" s="29"/>
      <c r="WBN5" s="29"/>
      <c r="WBO5" s="29"/>
      <c r="WBP5" s="29"/>
      <c r="WBQ5" s="29"/>
      <c r="WBR5" s="29"/>
      <c r="WBS5" s="29"/>
      <c r="WBT5" s="29"/>
      <c r="WBU5" s="29"/>
      <c r="WBV5" s="29"/>
      <c r="WBW5" s="29"/>
      <c r="WBX5" s="29"/>
      <c r="WBY5" s="29"/>
      <c r="WBZ5" s="29"/>
      <c r="WCA5" s="29"/>
      <c r="WCB5" s="29"/>
      <c r="WCC5" s="29"/>
      <c r="WCD5" s="29"/>
      <c r="WCE5" s="29"/>
      <c r="WCF5" s="29"/>
      <c r="WCG5" s="29"/>
      <c r="WCH5" s="29"/>
      <c r="WCI5" s="29"/>
      <c r="WCJ5" s="29"/>
      <c r="WCK5" s="29"/>
      <c r="WCL5" s="29"/>
      <c r="WCM5" s="29"/>
      <c r="WCN5" s="29"/>
      <c r="WCO5" s="29"/>
      <c r="WCP5" s="29"/>
      <c r="WCQ5" s="29"/>
      <c r="WCR5" s="29"/>
      <c r="WCS5" s="29"/>
      <c r="WCT5" s="29"/>
      <c r="WCU5" s="29"/>
      <c r="WCV5" s="29"/>
      <c r="WCW5" s="29"/>
      <c r="WCX5" s="29"/>
      <c r="WCY5" s="29"/>
      <c r="WCZ5" s="29"/>
      <c r="WDA5" s="29"/>
      <c r="WDB5" s="29"/>
      <c r="WDC5" s="29"/>
      <c r="WDD5" s="29"/>
      <c r="WDE5" s="29"/>
      <c r="WDF5" s="29"/>
      <c r="WDG5" s="29"/>
      <c r="WDH5" s="29"/>
      <c r="WDI5" s="29"/>
      <c r="WDJ5" s="29"/>
      <c r="WDK5" s="29"/>
      <c r="WDL5" s="29"/>
      <c r="WDM5" s="29"/>
      <c r="WDN5" s="29"/>
      <c r="WDO5" s="29"/>
      <c r="WDP5" s="29"/>
      <c r="WDQ5" s="29"/>
      <c r="WDR5" s="29"/>
      <c r="WDS5" s="29"/>
      <c r="WDT5" s="29"/>
      <c r="WDU5" s="29"/>
      <c r="WDV5" s="29"/>
      <c r="WDW5" s="29"/>
      <c r="WDX5" s="29"/>
      <c r="WDY5" s="29"/>
      <c r="WDZ5" s="29"/>
      <c r="WEA5" s="29"/>
      <c r="WEB5" s="29"/>
      <c r="WEC5" s="29"/>
      <c r="WED5" s="29"/>
      <c r="WEE5" s="29"/>
      <c r="WEF5" s="29"/>
      <c r="WEG5" s="29"/>
      <c r="WEH5" s="29"/>
      <c r="WEI5" s="29"/>
      <c r="WEJ5" s="29"/>
      <c r="WEK5" s="29"/>
      <c r="WEL5" s="29"/>
      <c r="WEM5" s="29"/>
      <c r="WEN5" s="29"/>
      <c r="WEO5" s="29"/>
      <c r="WEP5" s="29"/>
      <c r="WEQ5" s="29"/>
      <c r="WER5" s="29"/>
      <c r="WES5" s="29"/>
      <c r="WET5" s="29"/>
      <c r="WEU5" s="29"/>
      <c r="WEV5" s="29"/>
      <c r="WEW5" s="29"/>
      <c r="WEX5" s="29"/>
      <c r="WEY5" s="29"/>
      <c r="WEZ5" s="29"/>
      <c r="WFA5" s="29"/>
      <c r="WFB5" s="29"/>
      <c r="WFC5" s="29"/>
      <c r="WFD5" s="29"/>
      <c r="WFE5" s="29"/>
      <c r="WFF5" s="29"/>
      <c r="WFG5" s="29"/>
      <c r="WFH5" s="29"/>
      <c r="WFI5" s="29"/>
      <c r="WFJ5" s="29"/>
      <c r="WFK5" s="29"/>
      <c r="WFL5" s="29"/>
      <c r="WFM5" s="29"/>
      <c r="WFN5" s="29"/>
      <c r="WFO5" s="29"/>
      <c r="WFP5" s="29"/>
      <c r="WFQ5" s="29"/>
      <c r="WFR5" s="29"/>
      <c r="WFS5" s="29"/>
      <c r="WFT5" s="29"/>
      <c r="WFU5" s="29"/>
      <c r="WFV5" s="29"/>
      <c r="WFW5" s="29"/>
      <c r="WFX5" s="29"/>
      <c r="WFY5" s="29"/>
      <c r="WFZ5" s="29"/>
      <c r="WGA5" s="29"/>
      <c r="WGB5" s="29"/>
      <c r="WGC5" s="29"/>
      <c r="WGD5" s="29"/>
      <c r="WGE5" s="29"/>
      <c r="WGF5" s="29"/>
      <c r="WGG5" s="29"/>
      <c r="WGH5" s="29"/>
      <c r="WGI5" s="29"/>
      <c r="WGJ5" s="29"/>
      <c r="WGK5" s="29"/>
      <c r="WGL5" s="29"/>
      <c r="WGM5" s="29"/>
      <c r="WGN5" s="29"/>
      <c r="WGO5" s="29"/>
      <c r="WGP5" s="29"/>
      <c r="WGQ5" s="29"/>
      <c r="WGR5" s="29"/>
      <c r="WGS5" s="29"/>
      <c r="WGT5" s="29"/>
      <c r="WGU5" s="29"/>
      <c r="WGV5" s="29"/>
      <c r="WGW5" s="29"/>
      <c r="WGX5" s="29"/>
      <c r="WGY5" s="29"/>
      <c r="WGZ5" s="29"/>
      <c r="WHA5" s="29"/>
      <c r="WHB5" s="29"/>
      <c r="WHC5" s="29"/>
      <c r="WHD5" s="29"/>
      <c r="WHE5" s="29"/>
      <c r="WHF5" s="29"/>
      <c r="WHG5" s="29"/>
      <c r="WHH5" s="29"/>
      <c r="WHI5" s="29"/>
      <c r="WHJ5" s="29"/>
      <c r="WHK5" s="29"/>
      <c r="WHL5" s="29"/>
      <c r="WHM5" s="29"/>
      <c r="WHN5" s="29"/>
      <c r="WHO5" s="29"/>
      <c r="WHP5" s="29"/>
      <c r="WHQ5" s="29"/>
      <c r="WHR5" s="29"/>
      <c r="WHS5" s="29"/>
      <c r="WHT5" s="29"/>
      <c r="WHU5" s="29"/>
      <c r="WHV5" s="29"/>
      <c r="WHW5" s="29"/>
      <c r="WHX5" s="29"/>
      <c r="WHY5" s="29"/>
      <c r="WHZ5" s="29"/>
      <c r="WIA5" s="29"/>
      <c r="WIB5" s="29"/>
      <c r="WIC5" s="29"/>
      <c r="WID5" s="29"/>
      <c r="WIE5" s="29"/>
      <c r="WIF5" s="29"/>
      <c r="WIG5" s="29"/>
      <c r="WIH5" s="29"/>
      <c r="WII5" s="29"/>
      <c r="WIJ5" s="29"/>
      <c r="WIK5" s="29"/>
      <c r="WIL5" s="29"/>
      <c r="WIM5" s="29"/>
      <c r="WIN5" s="29"/>
      <c r="WIO5" s="29"/>
      <c r="WIP5" s="29"/>
      <c r="WIQ5" s="29"/>
      <c r="WIR5" s="29"/>
      <c r="WIS5" s="29"/>
      <c r="WIT5" s="29"/>
      <c r="WIU5" s="29"/>
      <c r="WIV5" s="29"/>
      <c r="WIW5" s="29"/>
      <c r="WIX5" s="29"/>
      <c r="WIY5" s="29"/>
      <c r="WIZ5" s="29"/>
      <c r="WJA5" s="29"/>
      <c r="WJB5" s="29"/>
      <c r="WJC5" s="29"/>
      <c r="WJD5" s="29"/>
      <c r="WJE5" s="29"/>
      <c r="WJF5" s="29"/>
      <c r="WJG5" s="29"/>
      <c r="WJH5" s="29"/>
      <c r="WJI5" s="29"/>
      <c r="WJJ5" s="29"/>
      <c r="WJK5" s="29"/>
      <c r="WJL5" s="29"/>
      <c r="WJM5" s="29"/>
      <c r="WJN5" s="29"/>
      <c r="WJO5" s="29"/>
      <c r="WJP5" s="29"/>
      <c r="WJQ5" s="29"/>
      <c r="WJR5" s="29"/>
      <c r="WJS5" s="29"/>
      <c r="WJT5" s="29"/>
      <c r="WJU5" s="29"/>
      <c r="WJV5" s="29"/>
      <c r="WJW5" s="29"/>
      <c r="WJX5" s="29"/>
      <c r="WJY5" s="29"/>
      <c r="WJZ5" s="29"/>
      <c r="WKA5" s="29"/>
      <c r="WKB5" s="29"/>
      <c r="WKC5" s="29"/>
      <c r="WKD5" s="29"/>
      <c r="WKE5" s="29"/>
      <c r="WKF5" s="29"/>
      <c r="WKG5" s="29"/>
      <c r="WKH5" s="29"/>
      <c r="WKI5" s="29"/>
      <c r="WKJ5" s="29"/>
      <c r="WKK5" s="29"/>
      <c r="WKL5" s="29"/>
      <c r="WKM5" s="29"/>
      <c r="WKN5" s="29"/>
      <c r="WKO5" s="29"/>
      <c r="WKP5" s="29"/>
      <c r="WKQ5" s="29"/>
      <c r="WKR5" s="29"/>
      <c r="WKS5" s="29"/>
      <c r="WKT5" s="29"/>
      <c r="WKU5" s="29"/>
      <c r="WKV5" s="29"/>
      <c r="WKW5" s="29"/>
      <c r="WKX5" s="29"/>
      <c r="WKY5" s="29"/>
      <c r="WKZ5" s="29"/>
      <c r="WLA5" s="29"/>
      <c r="WLB5" s="29"/>
      <c r="WLC5" s="29"/>
      <c r="WLD5" s="29"/>
      <c r="WLE5" s="29"/>
      <c r="WLF5" s="29"/>
      <c r="WLG5" s="29"/>
      <c r="WLH5" s="29"/>
      <c r="WLI5" s="29"/>
      <c r="WLJ5" s="29"/>
      <c r="WLK5" s="29"/>
      <c r="WLL5" s="29"/>
      <c r="WLM5" s="29"/>
      <c r="WLN5" s="29"/>
      <c r="WLO5" s="29"/>
      <c r="WLP5" s="29"/>
      <c r="WLQ5" s="29"/>
      <c r="WLR5" s="29"/>
      <c r="WLS5" s="29"/>
      <c r="WLT5" s="29"/>
      <c r="WLU5" s="29"/>
      <c r="WLV5" s="29"/>
      <c r="WLW5" s="29"/>
      <c r="WLX5" s="29"/>
      <c r="WLY5" s="29"/>
      <c r="WLZ5" s="29"/>
      <c r="WMA5" s="29"/>
      <c r="WMB5" s="29"/>
      <c r="WMC5" s="29"/>
      <c r="WMD5" s="29"/>
      <c r="WME5" s="29"/>
      <c r="WMF5" s="29"/>
      <c r="WMG5" s="29"/>
      <c r="WMH5" s="29"/>
      <c r="WMI5" s="29"/>
      <c r="WMJ5" s="29"/>
      <c r="WMK5" s="29"/>
      <c r="WML5" s="29"/>
      <c r="WMM5" s="29"/>
      <c r="WMN5" s="29"/>
      <c r="WMO5" s="29"/>
      <c r="WMP5" s="29"/>
      <c r="WMQ5" s="29"/>
      <c r="WMR5" s="29"/>
      <c r="WMS5" s="29"/>
      <c r="WMT5" s="29"/>
      <c r="WMU5" s="29"/>
      <c r="WMV5" s="29"/>
      <c r="WMW5" s="29"/>
      <c r="WMX5" s="29"/>
      <c r="WMY5" s="29"/>
      <c r="WMZ5" s="29"/>
      <c r="WNA5" s="29"/>
      <c r="WNB5" s="29"/>
      <c r="WNC5" s="29"/>
      <c r="WND5" s="29"/>
      <c r="WNE5" s="29"/>
      <c r="WNF5" s="29"/>
      <c r="WNG5" s="29"/>
      <c r="WNH5" s="29"/>
      <c r="WNI5" s="29"/>
      <c r="WNJ5" s="29"/>
      <c r="WNK5" s="29"/>
      <c r="WNL5" s="29"/>
      <c r="WNM5" s="29"/>
      <c r="WNN5" s="29"/>
      <c r="WNO5" s="29"/>
      <c r="WNP5" s="29"/>
      <c r="WNQ5" s="29"/>
      <c r="WNR5" s="29"/>
      <c r="WNS5" s="29"/>
      <c r="WNT5" s="29"/>
      <c r="WNU5" s="29"/>
      <c r="WNV5" s="29"/>
      <c r="WNW5" s="29"/>
      <c r="WNX5" s="29"/>
      <c r="WNY5" s="29"/>
      <c r="WNZ5" s="29"/>
      <c r="WOA5" s="29"/>
      <c r="WOB5" s="29"/>
      <c r="WOC5" s="29"/>
      <c r="WOD5" s="29"/>
      <c r="WOE5" s="29"/>
      <c r="WOF5" s="29"/>
      <c r="WOG5" s="29"/>
      <c r="WOH5" s="29"/>
      <c r="WOI5" s="29"/>
      <c r="WOJ5" s="29"/>
      <c r="WOK5" s="29"/>
      <c r="WOL5" s="29"/>
      <c r="WOM5" s="29"/>
      <c r="WON5" s="29"/>
      <c r="WOO5" s="29"/>
      <c r="WOP5" s="29"/>
      <c r="WOQ5" s="29"/>
      <c r="WOR5" s="29"/>
      <c r="WOS5" s="29"/>
      <c r="WOT5" s="29"/>
      <c r="WOU5" s="29"/>
      <c r="WOV5" s="29"/>
      <c r="WOW5" s="29"/>
      <c r="WOX5" s="29"/>
      <c r="WOY5" s="29"/>
      <c r="WOZ5" s="29"/>
      <c r="WPA5" s="29"/>
      <c r="WPB5" s="29"/>
      <c r="WPC5" s="29"/>
      <c r="WPD5" s="29"/>
      <c r="WPE5" s="29"/>
      <c r="WPF5" s="29"/>
      <c r="WPG5" s="29"/>
      <c r="WPH5" s="29"/>
      <c r="WPI5" s="29"/>
      <c r="WPJ5" s="29"/>
      <c r="WPK5" s="29"/>
      <c r="WPL5" s="29"/>
      <c r="WPM5" s="29"/>
      <c r="WPN5" s="29"/>
      <c r="WPO5" s="29"/>
      <c r="WPP5" s="29"/>
      <c r="WPQ5" s="29"/>
      <c r="WPR5" s="29"/>
      <c r="WPS5" s="29"/>
      <c r="WPT5" s="29"/>
      <c r="WPU5" s="29"/>
      <c r="WPV5" s="29"/>
      <c r="WPW5" s="29"/>
      <c r="WPX5" s="29"/>
      <c r="WPY5" s="29"/>
      <c r="WPZ5" s="29"/>
      <c r="WQA5" s="29"/>
      <c r="WQB5" s="29"/>
      <c r="WQC5" s="29"/>
      <c r="WQD5" s="29"/>
      <c r="WQE5" s="29"/>
      <c r="WQF5" s="29"/>
      <c r="WQG5" s="29"/>
      <c r="WQH5" s="29"/>
      <c r="WQI5" s="29"/>
      <c r="WQJ5" s="29"/>
      <c r="WQK5" s="29"/>
      <c r="WQL5" s="29"/>
      <c r="WQM5" s="29"/>
      <c r="WQN5" s="29"/>
      <c r="WQO5" s="29"/>
      <c r="WQP5" s="29"/>
      <c r="WQQ5" s="29"/>
      <c r="WQR5" s="29"/>
      <c r="WQS5" s="29"/>
      <c r="WQT5" s="29"/>
      <c r="WQU5" s="29"/>
      <c r="WQV5" s="29"/>
      <c r="WQW5" s="29"/>
      <c r="WQX5" s="29"/>
      <c r="WQY5" s="29"/>
      <c r="WQZ5" s="29"/>
      <c r="WRA5" s="29"/>
      <c r="WRB5" s="29"/>
      <c r="WRC5" s="29"/>
      <c r="WRD5" s="29"/>
      <c r="WRE5" s="29"/>
      <c r="WRF5" s="29"/>
      <c r="WRG5" s="29"/>
      <c r="WRH5" s="29"/>
      <c r="WRI5" s="29"/>
      <c r="WRJ5" s="29"/>
      <c r="WRK5" s="29"/>
      <c r="WRL5" s="29"/>
      <c r="WRM5" s="29"/>
      <c r="WRN5" s="29"/>
      <c r="WRO5" s="29"/>
      <c r="WRP5" s="29"/>
      <c r="WRQ5" s="29"/>
      <c r="WRR5" s="29"/>
      <c r="WRS5" s="29"/>
      <c r="WRT5" s="29"/>
      <c r="WRU5" s="29"/>
      <c r="WRV5" s="29"/>
      <c r="WRW5" s="29"/>
      <c r="WRX5" s="29"/>
      <c r="WRY5" s="29"/>
      <c r="WRZ5" s="29"/>
      <c r="WSA5" s="29"/>
      <c r="WSB5" s="29"/>
      <c r="WSC5" s="29"/>
      <c r="WSD5" s="29"/>
      <c r="WSE5" s="29"/>
      <c r="WSF5" s="29"/>
      <c r="WSG5" s="29"/>
      <c r="WSH5" s="29"/>
      <c r="WSI5" s="29"/>
      <c r="WSJ5" s="29"/>
      <c r="WSK5" s="29"/>
      <c r="WSL5" s="29"/>
      <c r="WSM5" s="29"/>
      <c r="WSN5" s="29"/>
      <c r="WSO5" s="29"/>
      <c r="WSP5" s="29"/>
      <c r="WSQ5" s="29"/>
      <c r="WSR5" s="29"/>
      <c r="WSS5" s="29"/>
      <c r="WST5" s="29"/>
      <c r="WSU5" s="29"/>
      <c r="WSV5" s="29"/>
      <c r="WSW5" s="29"/>
      <c r="WSX5" s="29"/>
      <c r="WSY5" s="29"/>
      <c r="WSZ5" s="29"/>
      <c r="WTA5" s="29"/>
      <c r="WTB5" s="29"/>
      <c r="WTC5" s="29"/>
      <c r="WTD5" s="29"/>
      <c r="WTE5" s="29"/>
      <c r="WTF5" s="29"/>
      <c r="WTG5" s="29"/>
      <c r="WTH5" s="29"/>
      <c r="WTI5" s="29"/>
      <c r="WTJ5" s="29"/>
      <c r="WTK5" s="29"/>
      <c r="WTL5" s="29"/>
      <c r="WTM5" s="29"/>
      <c r="WTN5" s="29"/>
      <c r="WTO5" s="29"/>
      <c r="WTP5" s="29"/>
      <c r="WTQ5" s="29"/>
      <c r="WTR5" s="29"/>
      <c r="WTS5" s="29"/>
      <c r="WTT5" s="29"/>
      <c r="WTU5" s="29"/>
      <c r="WTV5" s="29"/>
      <c r="WTW5" s="29"/>
      <c r="WTX5" s="29"/>
      <c r="WTY5" s="29"/>
      <c r="WTZ5" s="29"/>
      <c r="WUA5" s="29"/>
      <c r="WUB5" s="29"/>
      <c r="WUC5" s="29"/>
      <c r="WUD5" s="29"/>
      <c r="WUE5" s="29"/>
      <c r="WUF5" s="29"/>
      <c r="WUG5" s="29"/>
      <c r="WUH5" s="29"/>
      <c r="WUI5" s="29"/>
      <c r="WUJ5" s="29"/>
      <c r="WUK5" s="29"/>
      <c r="WUL5" s="29"/>
      <c r="WUM5" s="29"/>
      <c r="WUN5" s="29"/>
      <c r="WUO5" s="29"/>
      <c r="WUP5" s="29"/>
      <c r="WUQ5" s="29"/>
      <c r="WUR5" s="29"/>
      <c r="WUS5" s="29"/>
    </row>
    <row r="6" spans="1:16113" s="19" customFormat="1" ht="333.5" x14ac:dyDescent="0.35">
      <c r="A6" s="8" t="s">
        <v>35</v>
      </c>
      <c r="B6" s="9" t="s">
        <v>36</v>
      </c>
      <c r="C6" s="10" t="s">
        <v>37</v>
      </c>
      <c r="D6" s="10" t="s">
        <v>38</v>
      </c>
      <c r="E6" s="10" t="s">
        <v>39</v>
      </c>
      <c r="F6" s="11" t="s">
        <v>70</v>
      </c>
      <c r="G6" s="12" t="s">
        <v>41</v>
      </c>
      <c r="H6" s="12" t="s">
        <v>42</v>
      </c>
      <c r="I6" s="13" t="s">
        <v>43</v>
      </c>
      <c r="J6" s="10" t="s">
        <v>71</v>
      </c>
      <c r="K6" s="14" t="s">
        <v>72</v>
      </c>
      <c r="L6" s="12" t="s">
        <v>73</v>
      </c>
      <c r="M6" s="12" t="s">
        <v>74</v>
      </c>
      <c r="N6" s="12" t="s">
        <v>48</v>
      </c>
      <c r="O6" s="12" t="s">
        <v>75</v>
      </c>
      <c r="P6" s="15"/>
      <c r="Q6" s="31">
        <f>420/420</f>
        <v>1</v>
      </c>
      <c r="R6" s="31">
        <f>420/420</f>
        <v>1</v>
      </c>
      <c r="S6" s="31">
        <f>420/420</f>
        <v>1</v>
      </c>
      <c r="T6" s="31">
        <f>420/420</f>
        <v>1</v>
      </c>
      <c r="U6" s="31">
        <f>420/420</f>
        <v>1</v>
      </c>
      <c r="V6" s="16"/>
      <c r="W6" s="16"/>
      <c r="X6" s="16"/>
      <c r="Y6" s="16"/>
      <c r="Z6" s="16"/>
      <c r="AA6" s="16"/>
      <c r="AB6" s="17">
        <v>0.9</v>
      </c>
      <c r="AC6" s="32">
        <v>11</v>
      </c>
      <c r="AD6" s="10" t="s">
        <v>76</v>
      </c>
      <c r="AE6" s="12" t="s">
        <v>51</v>
      </c>
      <c r="AF6" s="12" t="s">
        <v>52</v>
      </c>
      <c r="AG6" s="328" t="s">
        <v>52</v>
      </c>
    </row>
    <row r="7" spans="1:16113" s="19" customFormat="1" ht="348" x14ac:dyDescent="0.35">
      <c r="A7" s="8" t="s">
        <v>35</v>
      </c>
      <c r="B7" s="9" t="s">
        <v>36</v>
      </c>
      <c r="C7" s="10" t="s">
        <v>37</v>
      </c>
      <c r="D7" s="10" t="s">
        <v>38</v>
      </c>
      <c r="E7" s="10" t="s">
        <v>39</v>
      </c>
      <c r="F7" s="12" t="s">
        <v>77</v>
      </c>
      <c r="G7" s="12" t="s">
        <v>78</v>
      </c>
      <c r="H7" s="12" t="s">
        <v>42</v>
      </c>
      <c r="I7" s="12" t="s">
        <v>43</v>
      </c>
      <c r="J7" s="10" t="s">
        <v>79</v>
      </c>
      <c r="K7" s="14" t="s">
        <v>80</v>
      </c>
      <c r="L7" s="12" t="s">
        <v>81</v>
      </c>
      <c r="M7" s="12" t="s">
        <v>82</v>
      </c>
      <c r="N7" s="12" t="s">
        <v>48</v>
      </c>
      <c r="O7" s="12" t="s">
        <v>49</v>
      </c>
      <c r="P7" s="33"/>
      <c r="Q7" s="33"/>
      <c r="R7" s="33"/>
      <c r="S7" s="16">
        <f>1/1</f>
        <v>1</v>
      </c>
      <c r="T7" s="34"/>
      <c r="U7" s="34"/>
      <c r="V7" s="34"/>
      <c r="W7" s="16"/>
      <c r="X7" s="34"/>
      <c r="Y7" s="34"/>
      <c r="Z7" s="34"/>
      <c r="AA7" s="16"/>
      <c r="AB7" s="17">
        <v>1</v>
      </c>
      <c r="AC7" s="32">
        <v>3</v>
      </c>
      <c r="AD7" s="10" t="s">
        <v>83</v>
      </c>
      <c r="AE7" s="12" t="s">
        <v>51</v>
      </c>
      <c r="AF7" s="12" t="s">
        <v>84</v>
      </c>
      <c r="AG7" s="328" t="s">
        <v>85</v>
      </c>
    </row>
    <row r="8" spans="1:16113" s="19" customFormat="1" ht="20.149999999999999" customHeight="1" x14ac:dyDescent="0.35">
      <c r="A8" s="8" t="s">
        <v>35</v>
      </c>
      <c r="B8" s="9" t="s">
        <v>36</v>
      </c>
      <c r="C8" s="10" t="s">
        <v>37</v>
      </c>
      <c r="D8" s="10" t="s">
        <v>38</v>
      </c>
      <c r="E8" s="10" t="s">
        <v>39</v>
      </c>
      <c r="F8" s="12" t="s">
        <v>77</v>
      </c>
      <c r="G8" s="12" t="s">
        <v>86</v>
      </c>
      <c r="H8" s="12" t="s">
        <v>42</v>
      </c>
      <c r="I8" s="12" t="s">
        <v>87</v>
      </c>
      <c r="J8" s="34" t="s">
        <v>88</v>
      </c>
      <c r="K8" s="14" t="s">
        <v>80</v>
      </c>
      <c r="L8" s="12" t="s">
        <v>89</v>
      </c>
      <c r="M8" s="12" t="s">
        <v>90</v>
      </c>
      <c r="N8" s="12" t="s">
        <v>48</v>
      </c>
      <c r="O8" s="12" t="s">
        <v>91</v>
      </c>
      <c r="P8" s="15"/>
      <c r="Q8" s="15"/>
      <c r="R8" s="15"/>
      <c r="S8" s="16">
        <v>1</v>
      </c>
      <c r="T8" s="16"/>
      <c r="U8" s="16"/>
      <c r="V8" s="16"/>
      <c r="W8" s="16"/>
      <c r="X8" s="16"/>
      <c r="Y8" s="16"/>
      <c r="Z8" s="16"/>
      <c r="AA8" s="16"/>
      <c r="AB8" s="17">
        <v>1</v>
      </c>
      <c r="AC8" s="32">
        <v>1</v>
      </c>
      <c r="AD8" s="10" t="s">
        <v>92</v>
      </c>
      <c r="AE8" s="12" t="s">
        <v>51</v>
      </c>
      <c r="AF8" s="12" t="s">
        <v>93</v>
      </c>
      <c r="AG8" s="328" t="s">
        <v>93</v>
      </c>
    </row>
    <row r="9" spans="1:16113" s="19" customFormat="1" ht="20.149999999999999" customHeight="1" x14ac:dyDescent="0.35">
      <c r="A9" s="8" t="s">
        <v>35</v>
      </c>
      <c r="B9" s="9" t="s">
        <v>36</v>
      </c>
      <c r="C9" s="10" t="s">
        <v>37</v>
      </c>
      <c r="D9" s="10" t="s">
        <v>38</v>
      </c>
      <c r="E9" s="10" t="s">
        <v>39</v>
      </c>
      <c r="F9" s="12" t="s">
        <v>70</v>
      </c>
      <c r="G9" s="12" t="s">
        <v>94</v>
      </c>
      <c r="H9" s="12" t="s">
        <v>42</v>
      </c>
      <c r="I9" s="12" t="s">
        <v>87</v>
      </c>
      <c r="J9" s="34" t="s">
        <v>95</v>
      </c>
      <c r="K9" s="14" t="s">
        <v>96</v>
      </c>
      <c r="L9" s="12" t="s">
        <v>97</v>
      </c>
      <c r="M9" s="12" t="s">
        <v>98</v>
      </c>
      <c r="N9" s="12" t="s">
        <v>48</v>
      </c>
      <c r="O9" s="12" t="s">
        <v>75</v>
      </c>
      <c r="P9" s="15"/>
      <c r="Q9" s="16">
        <f>21/21</f>
        <v>1</v>
      </c>
      <c r="R9" s="16">
        <f>48/48</f>
        <v>1</v>
      </c>
      <c r="S9" s="16">
        <f>58/58</f>
        <v>1</v>
      </c>
      <c r="T9" s="31">
        <f>61/61</f>
        <v>1</v>
      </c>
      <c r="U9" s="31">
        <f>68/68</f>
        <v>1</v>
      </c>
      <c r="V9" s="16"/>
      <c r="W9" s="16"/>
      <c r="X9" s="16"/>
      <c r="Y9" s="16"/>
      <c r="Z9" s="16"/>
      <c r="AA9" s="16"/>
      <c r="AB9" s="17">
        <v>1</v>
      </c>
      <c r="AC9" s="32">
        <v>11</v>
      </c>
      <c r="AD9" s="35" t="s">
        <v>99</v>
      </c>
      <c r="AE9" s="34" t="s">
        <v>51</v>
      </c>
      <c r="AF9" s="34" t="s">
        <v>100</v>
      </c>
      <c r="AG9" s="330" t="s">
        <v>101</v>
      </c>
    </row>
    <row r="10" spans="1:16113" s="19" customFormat="1" ht="15" customHeight="1" x14ac:dyDescent="0.35">
      <c r="A10" s="8" t="s">
        <v>35</v>
      </c>
      <c r="B10" s="9" t="s">
        <v>36</v>
      </c>
      <c r="C10" s="10" t="s">
        <v>37</v>
      </c>
      <c r="D10" s="10" t="s">
        <v>38</v>
      </c>
      <c r="E10" s="10" t="s">
        <v>39</v>
      </c>
      <c r="F10" s="12" t="s">
        <v>102</v>
      </c>
      <c r="G10" s="12" t="s">
        <v>94</v>
      </c>
      <c r="H10" s="12" t="s">
        <v>42</v>
      </c>
      <c r="I10" s="12" t="s">
        <v>87</v>
      </c>
      <c r="J10" s="12" t="s">
        <v>103</v>
      </c>
      <c r="K10" s="12" t="s">
        <v>104</v>
      </c>
      <c r="L10" s="12" t="s">
        <v>105</v>
      </c>
      <c r="M10" s="12" t="s">
        <v>106</v>
      </c>
      <c r="N10" s="12" t="s">
        <v>107</v>
      </c>
      <c r="O10" s="12" t="s">
        <v>75</v>
      </c>
      <c r="P10" s="16">
        <f>142/372</f>
        <v>0.38172043010752688</v>
      </c>
      <c r="Q10" s="16">
        <f>146/349</f>
        <v>0.41833810888252149</v>
      </c>
      <c r="R10" s="16">
        <f>218/483</f>
        <v>0.45134575569358176</v>
      </c>
      <c r="S10" s="16">
        <f>105/436</f>
        <v>0.24082568807339449</v>
      </c>
      <c r="T10" s="31">
        <f>181/388</f>
        <v>0.46649484536082475</v>
      </c>
      <c r="U10" s="31">
        <f>150/354</f>
        <v>0.42372881355932202</v>
      </c>
      <c r="V10" s="16"/>
      <c r="W10" s="16"/>
      <c r="X10" s="16"/>
      <c r="Y10" s="16"/>
      <c r="Z10" s="16"/>
      <c r="AA10" s="16"/>
      <c r="AB10" s="17">
        <v>0.5</v>
      </c>
      <c r="AC10" s="32">
        <v>12</v>
      </c>
      <c r="AD10" s="10" t="s">
        <v>108</v>
      </c>
      <c r="AE10" s="12" t="s">
        <v>51</v>
      </c>
      <c r="AF10" s="12" t="s">
        <v>109</v>
      </c>
      <c r="AG10" s="328" t="s">
        <v>101</v>
      </c>
    </row>
    <row r="11" spans="1:16113" s="19" customFormat="1" ht="15" customHeight="1" x14ac:dyDescent="0.35">
      <c r="A11" s="8" t="s">
        <v>35</v>
      </c>
      <c r="B11" s="10" t="s">
        <v>110</v>
      </c>
      <c r="C11" s="10" t="s">
        <v>111</v>
      </c>
      <c r="D11" s="10" t="s">
        <v>112</v>
      </c>
      <c r="E11" s="10" t="s">
        <v>113</v>
      </c>
      <c r="F11" s="10" t="s">
        <v>114</v>
      </c>
      <c r="G11" s="10" t="s">
        <v>115</v>
      </c>
      <c r="H11" s="10" t="s">
        <v>116</v>
      </c>
      <c r="I11" s="10" t="s">
        <v>117</v>
      </c>
      <c r="J11" s="10" t="s">
        <v>118</v>
      </c>
      <c r="K11" s="10" t="s">
        <v>119</v>
      </c>
      <c r="L11" s="10" t="s">
        <v>120</v>
      </c>
      <c r="M11" s="10" t="s">
        <v>121</v>
      </c>
      <c r="N11" s="10" t="s">
        <v>122</v>
      </c>
      <c r="O11" s="12" t="s">
        <v>75</v>
      </c>
      <c r="P11" s="16">
        <f>4294/3551</f>
        <v>1.2092368346944522</v>
      </c>
      <c r="Q11" s="16">
        <f>4228/2970</f>
        <v>1.4235690235690235</v>
      </c>
      <c r="R11" s="16">
        <f>4866/3443</f>
        <v>1.4133023525994772</v>
      </c>
      <c r="S11" s="16">
        <f>4203/5239</f>
        <v>0.80225233823248709</v>
      </c>
      <c r="T11" s="31">
        <f>4555/5000</f>
        <v>0.91100000000000003</v>
      </c>
      <c r="U11" s="31">
        <f>4246/4349</f>
        <v>0.9763163945734652</v>
      </c>
      <c r="V11" s="16"/>
      <c r="W11" s="16"/>
      <c r="X11" s="16"/>
      <c r="Y11" s="16"/>
      <c r="Z11" s="16"/>
      <c r="AA11" s="16"/>
      <c r="AB11" s="17">
        <v>0.8</v>
      </c>
      <c r="AC11" s="32">
        <v>12</v>
      </c>
      <c r="AD11" s="36" t="s">
        <v>123</v>
      </c>
      <c r="AE11" s="12" t="s">
        <v>51</v>
      </c>
      <c r="AF11" s="12" t="s">
        <v>124</v>
      </c>
      <c r="AG11" s="328" t="s">
        <v>125</v>
      </c>
    </row>
    <row r="12" spans="1:16113" s="19" customFormat="1" ht="15" customHeight="1" x14ac:dyDescent="0.35">
      <c r="A12" s="8" t="s">
        <v>35</v>
      </c>
      <c r="B12" s="10" t="s">
        <v>110</v>
      </c>
      <c r="C12" s="10" t="s">
        <v>111</v>
      </c>
      <c r="D12" s="10" t="s">
        <v>112</v>
      </c>
      <c r="E12" s="10" t="s">
        <v>113</v>
      </c>
      <c r="F12" s="10" t="s">
        <v>114</v>
      </c>
      <c r="G12" s="10" t="s">
        <v>115</v>
      </c>
      <c r="H12" s="10" t="s">
        <v>116</v>
      </c>
      <c r="I12" s="10" t="s">
        <v>117</v>
      </c>
      <c r="J12" s="10" t="s">
        <v>126</v>
      </c>
      <c r="K12" s="10" t="s">
        <v>119</v>
      </c>
      <c r="L12" s="10" t="s">
        <v>127</v>
      </c>
      <c r="M12" s="10" t="s">
        <v>121</v>
      </c>
      <c r="N12" s="10" t="s">
        <v>128</v>
      </c>
      <c r="O12" s="12" t="s">
        <v>75</v>
      </c>
      <c r="P12" s="37">
        <f>1952/2448</f>
        <v>0.79738562091503273</v>
      </c>
      <c r="Q12" s="16">
        <f>1650/1944</f>
        <v>0.84876543209876543</v>
      </c>
      <c r="R12" s="16">
        <f>2007/2358</f>
        <v>0.85114503816793896</v>
      </c>
      <c r="S12" s="16">
        <f>1720/2249</f>
        <v>0.76478434859937749</v>
      </c>
      <c r="T12" s="31">
        <f>1969/2223</f>
        <v>0.88573999100314893</v>
      </c>
      <c r="U12" s="31">
        <f>1858/2002</f>
        <v>0.92807192807192807</v>
      </c>
      <c r="V12" s="16"/>
      <c r="W12" s="16"/>
      <c r="X12" s="16"/>
      <c r="Y12" s="16"/>
      <c r="Z12" s="16"/>
      <c r="AA12" s="16"/>
      <c r="AB12" s="17">
        <v>0.8</v>
      </c>
      <c r="AC12" s="32">
        <v>12</v>
      </c>
      <c r="AD12" s="36" t="s">
        <v>123</v>
      </c>
      <c r="AE12" s="12" t="s">
        <v>51</v>
      </c>
      <c r="AF12" s="12" t="s">
        <v>124</v>
      </c>
      <c r="AG12" s="328" t="s">
        <v>125</v>
      </c>
    </row>
    <row r="13" spans="1:16113" s="19" customFormat="1" ht="15" customHeight="1" x14ac:dyDescent="0.35">
      <c r="A13" s="8" t="s">
        <v>35</v>
      </c>
      <c r="B13" s="10" t="s">
        <v>110</v>
      </c>
      <c r="C13" s="10" t="s">
        <v>111</v>
      </c>
      <c r="D13" s="10" t="s">
        <v>112</v>
      </c>
      <c r="E13" s="10" t="s">
        <v>113</v>
      </c>
      <c r="F13" s="10" t="s">
        <v>114</v>
      </c>
      <c r="G13" s="10" t="s">
        <v>115</v>
      </c>
      <c r="H13" s="10" t="s">
        <v>116</v>
      </c>
      <c r="I13" s="10" t="s">
        <v>117</v>
      </c>
      <c r="J13" s="10" t="s">
        <v>129</v>
      </c>
      <c r="K13" s="10" t="s">
        <v>119</v>
      </c>
      <c r="L13" s="10" t="s">
        <v>130</v>
      </c>
      <c r="M13" s="10" t="s">
        <v>121</v>
      </c>
      <c r="N13" s="10" t="s">
        <v>128</v>
      </c>
      <c r="O13" s="12" t="s">
        <v>75</v>
      </c>
      <c r="P13" s="16">
        <f>1150/1296</f>
        <v>0.88734567901234573</v>
      </c>
      <c r="Q13" s="16">
        <f>1028/1116</f>
        <v>0.92114695340501795</v>
      </c>
      <c r="R13" s="16">
        <f>1189/1188</f>
        <v>1.0008417508417509</v>
      </c>
      <c r="S13" s="16">
        <f>1316/1332</f>
        <v>0.98798798798798804</v>
      </c>
      <c r="T13" s="31">
        <f>1450/1446</f>
        <v>1.0027662517289073</v>
      </c>
      <c r="U13" s="31">
        <f>1295/1446</f>
        <v>0.89557399723374831</v>
      </c>
      <c r="V13" s="16"/>
      <c r="W13" s="16"/>
      <c r="X13" s="16"/>
      <c r="Y13" s="16"/>
      <c r="Z13" s="16"/>
      <c r="AA13" s="16"/>
      <c r="AB13" s="17">
        <v>0.8</v>
      </c>
      <c r="AC13" s="32">
        <v>12</v>
      </c>
      <c r="AD13" s="36" t="s">
        <v>123</v>
      </c>
      <c r="AE13" s="12" t="s">
        <v>51</v>
      </c>
      <c r="AF13" s="12" t="s">
        <v>124</v>
      </c>
      <c r="AG13" s="328" t="s">
        <v>125</v>
      </c>
    </row>
    <row r="14" spans="1:16113" s="19" customFormat="1" ht="15" customHeight="1" x14ac:dyDescent="0.35">
      <c r="A14" s="8" t="s">
        <v>35</v>
      </c>
      <c r="B14" s="10" t="s">
        <v>110</v>
      </c>
      <c r="C14" s="10" t="s">
        <v>111</v>
      </c>
      <c r="D14" s="10" t="s">
        <v>112</v>
      </c>
      <c r="E14" s="10" t="s">
        <v>113</v>
      </c>
      <c r="F14" s="10" t="s">
        <v>114</v>
      </c>
      <c r="G14" s="10" t="s">
        <v>115</v>
      </c>
      <c r="H14" s="10" t="s">
        <v>116</v>
      </c>
      <c r="I14" s="10" t="s">
        <v>117</v>
      </c>
      <c r="J14" s="10" t="s">
        <v>131</v>
      </c>
      <c r="K14" s="10" t="s">
        <v>119</v>
      </c>
      <c r="L14" s="10" t="s">
        <v>132</v>
      </c>
      <c r="M14" s="10" t="s">
        <v>121</v>
      </c>
      <c r="N14" s="10" t="s">
        <v>133</v>
      </c>
      <c r="O14" s="12" t="s">
        <v>75</v>
      </c>
      <c r="P14" s="16">
        <f>415/400</f>
        <v>1.0375000000000001</v>
      </c>
      <c r="Q14" s="16">
        <f>365/400</f>
        <v>0.91249999999999998</v>
      </c>
      <c r="R14" s="16">
        <f>466/600</f>
        <v>0.77666666666666662</v>
      </c>
      <c r="S14" s="16">
        <f>315/600</f>
        <v>0.52500000000000002</v>
      </c>
      <c r="T14" s="31">
        <f>429/444</f>
        <v>0.96621621621621623</v>
      </c>
      <c r="U14" s="31">
        <f>409/414</f>
        <v>0.98792270531400961</v>
      </c>
      <c r="V14" s="16"/>
      <c r="W14" s="16"/>
      <c r="X14" s="16"/>
      <c r="Y14" s="16"/>
      <c r="Z14" s="16"/>
      <c r="AA14" s="16"/>
      <c r="AB14" s="17">
        <v>0.8</v>
      </c>
      <c r="AC14" s="32">
        <v>12</v>
      </c>
      <c r="AD14" s="36" t="s">
        <v>123</v>
      </c>
      <c r="AE14" s="12" t="s">
        <v>51</v>
      </c>
      <c r="AF14" s="12" t="s">
        <v>124</v>
      </c>
      <c r="AG14" s="328" t="s">
        <v>125</v>
      </c>
    </row>
    <row r="15" spans="1:16113" s="19" customFormat="1" ht="15" customHeight="1" x14ac:dyDescent="0.35">
      <c r="A15" s="8" t="s">
        <v>35</v>
      </c>
      <c r="B15" s="21" t="s">
        <v>134</v>
      </c>
      <c r="C15" s="10" t="s">
        <v>135</v>
      </c>
      <c r="D15" s="10" t="s">
        <v>136</v>
      </c>
      <c r="E15" s="10" t="s">
        <v>137</v>
      </c>
      <c r="F15" s="10" t="s">
        <v>138</v>
      </c>
      <c r="G15" s="10" t="s">
        <v>139</v>
      </c>
      <c r="H15" s="10" t="s">
        <v>140</v>
      </c>
      <c r="I15" s="10" t="s">
        <v>141</v>
      </c>
      <c r="J15" s="10" t="s">
        <v>142</v>
      </c>
      <c r="K15" s="10" t="s">
        <v>143</v>
      </c>
      <c r="L15" s="10" t="s">
        <v>144</v>
      </c>
      <c r="M15" s="10" t="s">
        <v>145</v>
      </c>
      <c r="N15" s="10" t="s">
        <v>48</v>
      </c>
      <c r="O15" s="12" t="s">
        <v>75</v>
      </c>
      <c r="P15" s="16">
        <f>372/372</f>
        <v>1</v>
      </c>
      <c r="Q15" s="16">
        <f>349/349</f>
        <v>1</v>
      </c>
      <c r="R15" s="16">
        <f>483/483</f>
        <v>1</v>
      </c>
      <c r="S15" s="16">
        <f>436/436</f>
        <v>1</v>
      </c>
      <c r="T15" s="31">
        <f>388/388</f>
        <v>1</v>
      </c>
      <c r="U15" s="31">
        <f>354/354</f>
        <v>1</v>
      </c>
      <c r="V15" s="16"/>
      <c r="W15" s="16"/>
      <c r="X15" s="16"/>
      <c r="Y15" s="16"/>
      <c r="Z15" s="16"/>
      <c r="AA15" s="16"/>
      <c r="AB15" s="17">
        <v>1</v>
      </c>
      <c r="AC15" s="32">
        <v>12</v>
      </c>
      <c r="AD15" s="35" t="s">
        <v>123</v>
      </c>
      <c r="AE15" s="34" t="s">
        <v>51</v>
      </c>
      <c r="AF15" s="34" t="s">
        <v>146</v>
      </c>
      <c r="AG15" s="330" t="s">
        <v>147</v>
      </c>
    </row>
    <row r="16" spans="1:16113" s="19" customFormat="1" ht="15" customHeight="1" x14ac:dyDescent="0.35">
      <c r="A16" s="8" t="s">
        <v>35</v>
      </c>
      <c r="B16" s="9" t="s">
        <v>36</v>
      </c>
      <c r="C16" s="10" t="s">
        <v>37</v>
      </c>
      <c r="D16" s="10" t="s">
        <v>38</v>
      </c>
      <c r="E16" s="10" t="s">
        <v>39</v>
      </c>
      <c r="F16" s="10" t="s">
        <v>148</v>
      </c>
      <c r="G16" s="10" t="s">
        <v>149</v>
      </c>
      <c r="H16" s="12" t="s">
        <v>42</v>
      </c>
      <c r="I16" s="10" t="s">
        <v>87</v>
      </c>
      <c r="J16" s="10" t="s">
        <v>150</v>
      </c>
      <c r="K16" s="10" t="s">
        <v>151</v>
      </c>
      <c r="L16" s="10" t="s">
        <v>152</v>
      </c>
      <c r="M16" s="10" t="s">
        <v>153</v>
      </c>
      <c r="N16" s="10" t="s">
        <v>48</v>
      </c>
      <c r="O16" s="12" t="s">
        <v>75</v>
      </c>
      <c r="P16" s="16">
        <f>4/4</f>
        <v>1</v>
      </c>
      <c r="Q16" s="16">
        <f>6/6</f>
        <v>1</v>
      </c>
      <c r="R16" s="16">
        <f>8/8</f>
        <v>1</v>
      </c>
      <c r="S16" s="16">
        <f>2/2</f>
        <v>1</v>
      </c>
      <c r="T16" s="31">
        <f>2/2</f>
        <v>1</v>
      </c>
      <c r="U16" s="31">
        <f>12/12</f>
        <v>1</v>
      </c>
      <c r="V16" s="16"/>
      <c r="W16" s="16"/>
      <c r="X16" s="16"/>
      <c r="Y16" s="16"/>
      <c r="Z16" s="16"/>
      <c r="AA16" s="16"/>
      <c r="AB16" s="17">
        <v>1</v>
      </c>
      <c r="AC16" s="32">
        <v>12</v>
      </c>
      <c r="AD16" s="35" t="s">
        <v>154</v>
      </c>
      <c r="AE16" s="34" t="s">
        <v>51</v>
      </c>
      <c r="AF16" s="34" t="s">
        <v>155</v>
      </c>
      <c r="AG16" s="328" t="s">
        <v>147</v>
      </c>
    </row>
    <row r="17" spans="1:16113" s="19" customFormat="1" ht="15" customHeight="1" x14ac:dyDescent="0.35">
      <c r="A17" s="8" t="s">
        <v>35</v>
      </c>
      <c r="B17" s="9" t="s">
        <v>36</v>
      </c>
      <c r="C17" s="10" t="s">
        <v>37</v>
      </c>
      <c r="D17" s="10" t="s">
        <v>38</v>
      </c>
      <c r="E17" s="10" t="s">
        <v>39</v>
      </c>
      <c r="F17" s="10" t="s">
        <v>156</v>
      </c>
      <c r="G17" s="10" t="s">
        <v>157</v>
      </c>
      <c r="H17" s="12" t="s">
        <v>42</v>
      </c>
      <c r="I17" s="10" t="s">
        <v>87</v>
      </c>
      <c r="J17" s="10" t="s">
        <v>158</v>
      </c>
      <c r="K17" s="10" t="s">
        <v>159</v>
      </c>
      <c r="L17" s="10" t="s">
        <v>160</v>
      </c>
      <c r="M17" s="10" t="s">
        <v>161</v>
      </c>
      <c r="N17" s="10" t="s">
        <v>48</v>
      </c>
      <c r="O17" s="12" t="s">
        <v>75</v>
      </c>
      <c r="P17" s="16">
        <f>1/1</f>
        <v>1</v>
      </c>
      <c r="Q17" s="16"/>
      <c r="R17" s="16">
        <f>1/1</f>
        <v>1</v>
      </c>
      <c r="S17" s="16"/>
      <c r="T17" s="16">
        <f>1/1</f>
        <v>1</v>
      </c>
      <c r="U17" s="16"/>
      <c r="V17" s="16"/>
      <c r="W17" s="16"/>
      <c r="X17" s="16"/>
      <c r="Y17" s="16"/>
      <c r="Z17" s="16"/>
      <c r="AA17" s="16"/>
      <c r="AB17" s="17">
        <v>1</v>
      </c>
      <c r="AC17" s="32">
        <v>12</v>
      </c>
      <c r="AD17" s="35" t="s">
        <v>162</v>
      </c>
      <c r="AE17" s="34" t="s">
        <v>51</v>
      </c>
      <c r="AF17" s="34" t="s">
        <v>163</v>
      </c>
      <c r="AG17" s="330" t="s">
        <v>125</v>
      </c>
    </row>
    <row r="18" spans="1:16113" s="19" customFormat="1" ht="15" customHeight="1" x14ac:dyDescent="0.35">
      <c r="A18" s="8" t="s">
        <v>35</v>
      </c>
      <c r="B18" s="21" t="s">
        <v>134</v>
      </c>
      <c r="C18" s="10" t="s">
        <v>135</v>
      </c>
      <c r="D18" s="10" t="s">
        <v>136</v>
      </c>
      <c r="E18" s="10" t="s">
        <v>137</v>
      </c>
      <c r="F18" s="10" t="s">
        <v>138</v>
      </c>
      <c r="G18" s="10" t="s">
        <v>115</v>
      </c>
      <c r="H18" s="10" t="s">
        <v>140</v>
      </c>
      <c r="I18" s="10" t="s">
        <v>141</v>
      </c>
      <c r="J18" s="10" t="s">
        <v>164</v>
      </c>
      <c r="K18" s="10" t="s">
        <v>165</v>
      </c>
      <c r="L18" s="10" t="s">
        <v>166</v>
      </c>
      <c r="M18" s="10" t="s">
        <v>167</v>
      </c>
      <c r="N18" s="10" t="s">
        <v>48</v>
      </c>
      <c r="O18" s="12" t="s">
        <v>75</v>
      </c>
      <c r="P18" s="16">
        <f>1565/1565</f>
        <v>1</v>
      </c>
      <c r="Q18" s="16">
        <f>1393/1393</f>
        <v>1</v>
      </c>
      <c r="R18" s="16">
        <f>1655/1655</f>
        <v>1</v>
      </c>
      <c r="S18" s="16">
        <f>1251/1251</f>
        <v>1</v>
      </c>
      <c r="T18" s="31">
        <f>1463/1463</f>
        <v>1</v>
      </c>
      <c r="U18" s="31">
        <f>1374/1374</f>
        <v>1</v>
      </c>
      <c r="V18" s="16"/>
      <c r="W18" s="16"/>
      <c r="X18" s="16"/>
      <c r="Y18" s="16"/>
      <c r="Z18" s="16"/>
      <c r="AA18" s="16"/>
      <c r="AB18" s="17">
        <v>1</v>
      </c>
      <c r="AC18" s="32">
        <v>12</v>
      </c>
      <c r="AD18" s="35" t="s">
        <v>168</v>
      </c>
      <c r="AE18" s="34" t="s">
        <v>51</v>
      </c>
      <c r="AF18" s="34" t="s">
        <v>169</v>
      </c>
      <c r="AG18" s="330" t="s">
        <v>170</v>
      </c>
    </row>
    <row r="19" spans="1:16113" s="19" customFormat="1" ht="15" customHeight="1" x14ac:dyDescent="0.35">
      <c r="A19" s="8" t="s">
        <v>35</v>
      </c>
      <c r="B19" s="21" t="s">
        <v>134</v>
      </c>
      <c r="C19" s="10" t="s">
        <v>135</v>
      </c>
      <c r="D19" s="10" t="s">
        <v>136</v>
      </c>
      <c r="E19" s="10" t="s">
        <v>137</v>
      </c>
      <c r="F19" s="10" t="s">
        <v>138</v>
      </c>
      <c r="G19" s="10" t="s">
        <v>115</v>
      </c>
      <c r="H19" s="10" t="s">
        <v>140</v>
      </c>
      <c r="I19" s="10" t="s">
        <v>141</v>
      </c>
      <c r="J19" s="10" t="s">
        <v>171</v>
      </c>
      <c r="K19" s="10" t="s">
        <v>172</v>
      </c>
      <c r="L19" s="10" t="s">
        <v>173</v>
      </c>
      <c r="M19" s="10" t="s">
        <v>174</v>
      </c>
      <c r="N19" s="10" t="s">
        <v>48</v>
      </c>
      <c r="O19" s="12" t="s">
        <v>75</v>
      </c>
      <c r="P19" s="16">
        <f>3846/3846</f>
        <v>1</v>
      </c>
      <c r="Q19" s="16">
        <f>3357/3357</f>
        <v>1</v>
      </c>
      <c r="R19" s="16">
        <f>4071/4071</f>
        <v>1</v>
      </c>
      <c r="S19" s="16">
        <f>3646/3646</f>
        <v>1</v>
      </c>
      <c r="T19" s="31">
        <f>3009/3009</f>
        <v>1</v>
      </c>
      <c r="U19" s="31">
        <f>2775/2775</f>
        <v>1</v>
      </c>
      <c r="V19" s="16"/>
      <c r="W19" s="16"/>
      <c r="X19" s="16"/>
      <c r="Y19" s="16"/>
      <c r="Z19" s="16"/>
      <c r="AA19" s="16"/>
      <c r="AB19" s="17">
        <v>1</v>
      </c>
      <c r="AC19" s="32">
        <v>12</v>
      </c>
      <c r="AD19" s="35" t="s">
        <v>168</v>
      </c>
      <c r="AE19" s="34" t="s">
        <v>51</v>
      </c>
      <c r="AF19" s="34" t="s">
        <v>175</v>
      </c>
      <c r="AG19" s="330" t="s">
        <v>170</v>
      </c>
    </row>
    <row r="20" spans="1:16113" s="19" customFormat="1" ht="15" customHeight="1" x14ac:dyDescent="0.35">
      <c r="A20" s="8" t="s">
        <v>35</v>
      </c>
      <c r="B20" s="9" t="s">
        <v>36</v>
      </c>
      <c r="C20" s="10" t="s">
        <v>37</v>
      </c>
      <c r="D20" s="10" t="s">
        <v>38</v>
      </c>
      <c r="E20" s="10" t="s">
        <v>39</v>
      </c>
      <c r="F20" s="10" t="s">
        <v>77</v>
      </c>
      <c r="G20" s="10" t="s">
        <v>176</v>
      </c>
      <c r="H20" s="12" t="s">
        <v>42</v>
      </c>
      <c r="I20" s="10" t="s">
        <v>87</v>
      </c>
      <c r="J20" s="10" t="s">
        <v>177</v>
      </c>
      <c r="K20" s="10" t="s">
        <v>178</v>
      </c>
      <c r="L20" s="10" t="s">
        <v>179</v>
      </c>
      <c r="M20" s="10" t="s">
        <v>180</v>
      </c>
      <c r="N20" s="10" t="s">
        <v>48</v>
      </c>
      <c r="O20" s="12" t="s">
        <v>75</v>
      </c>
      <c r="P20" s="16">
        <f>248/248</f>
        <v>1</v>
      </c>
      <c r="Q20" s="16">
        <f>90/111</f>
        <v>0.81081081081081086</v>
      </c>
      <c r="R20" s="16">
        <f>353/393</f>
        <v>0.89821882951653942</v>
      </c>
      <c r="S20" s="16">
        <f>287/309</f>
        <v>0.92880258899676371</v>
      </c>
      <c r="T20" s="31">
        <f>298/315</f>
        <v>0.946031746031746</v>
      </c>
      <c r="U20" s="31">
        <f>358/374</f>
        <v>0.95721925133689845</v>
      </c>
      <c r="V20" s="16"/>
      <c r="W20" s="16"/>
      <c r="X20" s="16"/>
      <c r="Y20" s="16"/>
      <c r="Z20" s="16"/>
      <c r="AA20" s="16"/>
      <c r="AB20" s="17">
        <v>1</v>
      </c>
      <c r="AC20" s="32">
        <v>12</v>
      </c>
      <c r="AD20" s="35" t="s">
        <v>181</v>
      </c>
      <c r="AE20" s="34" t="s">
        <v>51</v>
      </c>
      <c r="AF20" s="34" t="s">
        <v>182</v>
      </c>
      <c r="AG20" s="330" t="s">
        <v>183</v>
      </c>
    </row>
    <row r="21" spans="1:16113" s="19" customFormat="1" ht="15" customHeight="1" x14ac:dyDescent="0.35">
      <c r="A21" s="8" t="s">
        <v>35</v>
      </c>
      <c r="B21" s="9" t="s">
        <v>36</v>
      </c>
      <c r="C21" s="10" t="s">
        <v>37</v>
      </c>
      <c r="D21" s="10" t="s">
        <v>38</v>
      </c>
      <c r="E21" s="10" t="s">
        <v>39</v>
      </c>
      <c r="F21" s="10" t="s">
        <v>77</v>
      </c>
      <c r="G21" s="10" t="s">
        <v>176</v>
      </c>
      <c r="H21" s="12" t="s">
        <v>42</v>
      </c>
      <c r="I21" s="10" t="s">
        <v>87</v>
      </c>
      <c r="J21" s="10" t="s">
        <v>184</v>
      </c>
      <c r="K21" s="10" t="s">
        <v>185</v>
      </c>
      <c r="L21" s="10" t="s">
        <v>186</v>
      </c>
      <c r="M21" s="10" t="s">
        <v>187</v>
      </c>
      <c r="N21" s="10" t="s">
        <v>188</v>
      </c>
      <c r="O21" s="12" t="s">
        <v>189</v>
      </c>
      <c r="P21" s="31">
        <f>1905/1905</f>
        <v>1</v>
      </c>
      <c r="Q21" s="31">
        <f>2237/2277</f>
        <v>0.98243302591128678</v>
      </c>
      <c r="R21" s="31">
        <f>2256/2277</f>
        <v>0.99077733860342554</v>
      </c>
      <c r="S21" s="31">
        <f>287/309</f>
        <v>0.92880258899676371</v>
      </c>
      <c r="T21" s="31">
        <f>298/315</f>
        <v>0.946031746031746</v>
      </c>
      <c r="U21" s="31">
        <f>358/374</f>
        <v>0.95721925133689845</v>
      </c>
      <c r="V21" s="16"/>
      <c r="W21" s="16"/>
      <c r="X21" s="16"/>
      <c r="Y21" s="16"/>
      <c r="Z21" s="16"/>
      <c r="AA21" s="16"/>
      <c r="AB21" s="17">
        <v>0.9</v>
      </c>
      <c r="AC21" s="32">
        <v>12</v>
      </c>
      <c r="AD21" s="35" t="s">
        <v>181</v>
      </c>
      <c r="AE21" s="34" t="s">
        <v>51</v>
      </c>
      <c r="AF21" s="34" t="s">
        <v>182</v>
      </c>
      <c r="AG21" s="330" t="s">
        <v>183</v>
      </c>
    </row>
    <row r="22" spans="1:16113" s="19" customFormat="1" ht="15" customHeight="1" x14ac:dyDescent="0.35">
      <c r="A22" s="8" t="s">
        <v>35</v>
      </c>
      <c r="B22" s="9" t="s">
        <v>36</v>
      </c>
      <c r="C22" s="10" t="s">
        <v>37</v>
      </c>
      <c r="D22" s="10" t="s">
        <v>38</v>
      </c>
      <c r="E22" s="10" t="s">
        <v>39</v>
      </c>
      <c r="F22" s="10" t="s">
        <v>77</v>
      </c>
      <c r="G22" s="10" t="s">
        <v>176</v>
      </c>
      <c r="H22" s="12" t="s">
        <v>42</v>
      </c>
      <c r="I22" s="10" t="s">
        <v>87</v>
      </c>
      <c r="J22" s="10" t="s">
        <v>190</v>
      </c>
      <c r="K22" s="10" t="s">
        <v>191</v>
      </c>
      <c r="L22" s="10" t="s">
        <v>192</v>
      </c>
      <c r="M22" s="10" t="s">
        <v>193</v>
      </c>
      <c r="N22" s="10" t="s">
        <v>128</v>
      </c>
      <c r="O22" s="12" t="s">
        <v>75</v>
      </c>
      <c r="P22" s="31">
        <f>7/7</f>
        <v>1</v>
      </c>
      <c r="Q22" s="31">
        <f>2/2</f>
        <v>1</v>
      </c>
      <c r="R22" s="31">
        <f>8/8</f>
        <v>1</v>
      </c>
      <c r="S22" s="31">
        <f>2/2</f>
        <v>1</v>
      </c>
      <c r="T22" s="31">
        <f>1/1</f>
        <v>1</v>
      </c>
      <c r="U22" s="31">
        <f>1/1</f>
        <v>1</v>
      </c>
      <c r="V22" s="16"/>
      <c r="W22" s="16"/>
      <c r="X22" s="16"/>
      <c r="Y22" s="16"/>
      <c r="Z22" s="16"/>
      <c r="AA22" s="16"/>
      <c r="AB22" s="17">
        <v>0.8</v>
      </c>
      <c r="AC22" s="32">
        <v>12</v>
      </c>
      <c r="AD22" s="35" t="s">
        <v>181</v>
      </c>
      <c r="AE22" s="34" t="s">
        <v>51</v>
      </c>
      <c r="AF22" s="34" t="s">
        <v>125</v>
      </c>
      <c r="AG22" s="330" t="s">
        <v>125</v>
      </c>
    </row>
    <row r="23" spans="1:16113" s="19" customFormat="1" ht="15" customHeight="1" x14ac:dyDescent="0.35">
      <c r="A23" s="8" t="s">
        <v>35</v>
      </c>
      <c r="B23" s="9" t="s">
        <v>36</v>
      </c>
      <c r="C23" s="10" t="s">
        <v>37</v>
      </c>
      <c r="D23" s="10" t="s">
        <v>38</v>
      </c>
      <c r="E23" s="10" t="s">
        <v>39</v>
      </c>
      <c r="F23" s="10" t="s">
        <v>194</v>
      </c>
      <c r="G23" s="10" t="s">
        <v>195</v>
      </c>
      <c r="H23" s="12" t="s">
        <v>42</v>
      </c>
      <c r="I23" s="10" t="s">
        <v>87</v>
      </c>
      <c r="J23" s="10" t="s">
        <v>196</v>
      </c>
      <c r="K23" s="10" t="s">
        <v>197</v>
      </c>
      <c r="L23" s="10" t="s">
        <v>198</v>
      </c>
      <c r="M23" s="10" t="s">
        <v>199</v>
      </c>
      <c r="N23" s="10" t="s">
        <v>200</v>
      </c>
      <c r="O23" s="12" t="s">
        <v>75</v>
      </c>
      <c r="P23" s="38">
        <f>0/7</f>
        <v>0</v>
      </c>
      <c r="Q23" s="38">
        <f>0/2</f>
        <v>0</v>
      </c>
      <c r="R23" s="38">
        <f>0/8</f>
        <v>0</v>
      </c>
      <c r="S23" s="38">
        <f>0/2</f>
        <v>0</v>
      </c>
      <c r="T23" s="38">
        <f>0/1</f>
        <v>0</v>
      </c>
      <c r="U23" s="38">
        <f>0/1</f>
        <v>0</v>
      </c>
      <c r="V23" s="39"/>
      <c r="W23" s="39"/>
      <c r="X23" s="39"/>
      <c r="Y23" s="39"/>
      <c r="Z23" s="39"/>
      <c r="AA23" s="39"/>
      <c r="AB23" s="17">
        <v>1</v>
      </c>
      <c r="AC23" s="32">
        <v>12</v>
      </c>
      <c r="AD23" s="35" t="s">
        <v>181</v>
      </c>
      <c r="AE23" s="34" t="s">
        <v>51</v>
      </c>
      <c r="AF23" s="34" t="s">
        <v>201</v>
      </c>
      <c r="AG23" s="330" t="s">
        <v>202</v>
      </c>
    </row>
    <row r="24" spans="1:16113" s="19" customFormat="1" ht="20.149999999999999" customHeight="1" x14ac:dyDescent="0.35">
      <c r="A24" s="8" t="s">
        <v>35</v>
      </c>
      <c r="B24" s="9" t="s">
        <v>36</v>
      </c>
      <c r="C24" s="10" t="s">
        <v>37</v>
      </c>
      <c r="D24" s="10" t="s">
        <v>38</v>
      </c>
      <c r="E24" s="10" t="s">
        <v>39</v>
      </c>
      <c r="F24" s="12" t="s">
        <v>203</v>
      </c>
      <c r="G24" s="12" t="s">
        <v>195</v>
      </c>
      <c r="H24" s="12" t="s">
        <v>42</v>
      </c>
      <c r="I24" s="12" t="s">
        <v>204</v>
      </c>
      <c r="J24" s="34" t="s">
        <v>205</v>
      </c>
      <c r="K24" s="12" t="s">
        <v>206</v>
      </c>
      <c r="L24" s="12" t="s">
        <v>207</v>
      </c>
      <c r="M24" s="12" t="s">
        <v>208</v>
      </c>
      <c r="N24" s="12" t="s">
        <v>209</v>
      </c>
      <c r="O24" s="12" t="s">
        <v>49</v>
      </c>
      <c r="P24" s="31"/>
      <c r="Q24" s="31"/>
      <c r="R24" s="31">
        <f>7.89/9</f>
        <v>0.87666666666666659</v>
      </c>
      <c r="S24" s="31">
        <f>110/122</f>
        <v>0.90163934426229508</v>
      </c>
      <c r="T24" s="31">
        <f>69.5/76</f>
        <v>0.91447368421052633</v>
      </c>
      <c r="U24" s="31">
        <f>71.8/76</f>
        <v>0.9447368421052631</v>
      </c>
      <c r="V24" s="16"/>
      <c r="W24" s="16"/>
      <c r="X24" s="16"/>
      <c r="Y24" s="16"/>
      <c r="Z24" s="16"/>
      <c r="AA24" s="16"/>
      <c r="AB24" s="17">
        <v>0.8</v>
      </c>
      <c r="AC24" s="32">
        <v>6</v>
      </c>
      <c r="AD24" s="35" t="s">
        <v>210</v>
      </c>
      <c r="AE24" s="34" t="s">
        <v>51</v>
      </c>
      <c r="AF24" s="34" t="s">
        <v>211</v>
      </c>
      <c r="AG24" s="328" t="s">
        <v>212</v>
      </c>
    </row>
    <row r="25" spans="1:16113" s="19" customFormat="1" ht="15" customHeight="1" x14ac:dyDescent="0.35">
      <c r="A25" s="8" t="s">
        <v>35</v>
      </c>
      <c r="B25" s="9" t="s">
        <v>36</v>
      </c>
      <c r="C25" s="10" t="s">
        <v>37</v>
      </c>
      <c r="D25" s="10" t="s">
        <v>38</v>
      </c>
      <c r="E25" s="10" t="s">
        <v>39</v>
      </c>
      <c r="F25" s="12" t="s">
        <v>213</v>
      </c>
      <c r="G25" s="12" t="s">
        <v>214</v>
      </c>
      <c r="H25" s="12" t="s">
        <v>42</v>
      </c>
      <c r="I25" s="12" t="s">
        <v>87</v>
      </c>
      <c r="J25" s="34" t="s">
        <v>215</v>
      </c>
      <c r="K25" s="14" t="s">
        <v>216</v>
      </c>
      <c r="L25" s="12" t="s">
        <v>217</v>
      </c>
      <c r="M25" s="12" t="s">
        <v>218</v>
      </c>
      <c r="N25" s="12" t="s">
        <v>219</v>
      </c>
      <c r="O25" s="12" t="s">
        <v>75</v>
      </c>
      <c r="P25" s="31">
        <f>8/8</f>
        <v>1</v>
      </c>
      <c r="Q25" s="31">
        <f t="shared" ref="Q25:U25" si="0">8/8</f>
        <v>1</v>
      </c>
      <c r="R25" s="31">
        <f t="shared" si="0"/>
        <v>1</v>
      </c>
      <c r="S25" s="31">
        <f t="shared" si="0"/>
        <v>1</v>
      </c>
      <c r="T25" s="31">
        <f t="shared" si="0"/>
        <v>1</v>
      </c>
      <c r="U25" s="31">
        <f t="shared" si="0"/>
        <v>1</v>
      </c>
      <c r="V25" s="31"/>
      <c r="W25" s="31"/>
      <c r="X25" s="16"/>
      <c r="Y25" s="31"/>
      <c r="Z25" s="31"/>
      <c r="AA25" s="31"/>
      <c r="AB25" s="17">
        <v>1</v>
      </c>
      <c r="AC25" s="32">
        <v>12</v>
      </c>
      <c r="AD25" s="35" t="s">
        <v>99</v>
      </c>
      <c r="AE25" s="34" t="s">
        <v>51</v>
      </c>
      <c r="AF25" s="34" t="s">
        <v>220</v>
      </c>
      <c r="AG25" s="330" t="s">
        <v>101</v>
      </c>
    </row>
    <row r="26" spans="1:16113" s="19" customFormat="1" ht="15" customHeight="1" thickBot="1" x14ac:dyDescent="0.4">
      <c r="A26" s="8" t="s">
        <v>35</v>
      </c>
      <c r="B26" s="9" t="s">
        <v>36</v>
      </c>
      <c r="C26" s="10" t="s">
        <v>37</v>
      </c>
      <c r="D26" s="10" t="s">
        <v>38</v>
      </c>
      <c r="E26" s="10" t="s">
        <v>39</v>
      </c>
      <c r="F26" s="10" t="s">
        <v>221</v>
      </c>
      <c r="G26" s="10" t="s">
        <v>222</v>
      </c>
      <c r="H26" s="12" t="s">
        <v>42</v>
      </c>
      <c r="I26" s="10" t="s">
        <v>87</v>
      </c>
      <c r="J26" s="40" t="s">
        <v>223</v>
      </c>
      <c r="K26" s="14" t="s">
        <v>224</v>
      </c>
      <c r="L26" s="12" t="s">
        <v>225</v>
      </c>
      <c r="M26" s="12" t="s">
        <v>226</v>
      </c>
      <c r="N26" s="12" t="s">
        <v>188</v>
      </c>
      <c r="O26" s="12" t="s">
        <v>75</v>
      </c>
      <c r="P26" s="31">
        <f>11602/5038</f>
        <v>2.3028979753870584</v>
      </c>
      <c r="Q26" s="31">
        <f>8437/7328</f>
        <v>1.1513373362445414</v>
      </c>
      <c r="R26" s="31">
        <f>11611/8473</f>
        <v>1.3703528856367284</v>
      </c>
      <c r="S26" s="31">
        <f>15232/8473</f>
        <v>1.7977103741295881</v>
      </c>
      <c r="T26" s="31">
        <f>15113/8473</f>
        <v>1.7836657618317007</v>
      </c>
      <c r="U26" s="31">
        <f>17993/8473</f>
        <v>2.1235689838309924</v>
      </c>
      <c r="V26" s="31"/>
      <c r="W26" s="31"/>
      <c r="X26" s="31"/>
      <c r="Y26" s="31"/>
      <c r="Z26" s="31"/>
      <c r="AA26" s="31"/>
      <c r="AB26" s="17">
        <v>0.9</v>
      </c>
      <c r="AC26" s="32">
        <v>12</v>
      </c>
      <c r="AD26" s="35" t="s">
        <v>123</v>
      </c>
      <c r="AE26" s="34" t="s">
        <v>51</v>
      </c>
      <c r="AF26" s="34" t="s">
        <v>227</v>
      </c>
      <c r="AG26" s="330" t="s">
        <v>101</v>
      </c>
    </row>
    <row r="27" spans="1:16113" s="19" customFormat="1" ht="32.25" customHeight="1" x14ac:dyDescent="0.35">
      <c r="A27" s="8" t="s">
        <v>35</v>
      </c>
      <c r="B27" s="20" t="s">
        <v>53</v>
      </c>
      <c r="C27" s="10" t="s">
        <v>54</v>
      </c>
      <c r="D27" s="10" t="s">
        <v>55</v>
      </c>
      <c r="E27" s="10" t="s">
        <v>56</v>
      </c>
      <c r="F27" s="10" t="s">
        <v>57</v>
      </c>
      <c r="G27" s="41" t="s">
        <v>228</v>
      </c>
      <c r="H27" s="22" t="s">
        <v>59</v>
      </c>
      <c r="I27" s="10" t="s">
        <v>229</v>
      </c>
      <c r="J27" s="42" t="s">
        <v>230</v>
      </c>
      <c r="K27" s="40" t="s">
        <v>231</v>
      </c>
      <c r="L27" s="40" t="s">
        <v>232</v>
      </c>
      <c r="M27" s="40" t="s">
        <v>233</v>
      </c>
      <c r="N27" s="12" t="s">
        <v>128</v>
      </c>
      <c r="O27" s="40" t="s">
        <v>234</v>
      </c>
      <c r="P27" s="43"/>
      <c r="Q27" s="43"/>
      <c r="R27" s="43"/>
      <c r="S27" s="40"/>
      <c r="T27" s="16">
        <f>1/1</f>
        <v>1</v>
      </c>
      <c r="U27" s="40"/>
      <c r="V27" s="40"/>
      <c r="W27" s="40"/>
      <c r="X27" s="16"/>
      <c r="Y27" s="40"/>
      <c r="Z27" s="40"/>
      <c r="AA27" s="40"/>
      <c r="AB27" s="17">
        <v>0.8</v>
      </c>
      <c r="AC27" s="27">
        <v>2</v>
      </c>
      <c r="AD27" s="35" t="s">
        <v>99</v>
      </c>
      <c r="AE27" s="40" t="s">
        <v>51</v>
      </c>
      <c r="AF27" s="40" t="s">
        <v>235</v>
      </c>
      <c r="AG27" s="331" t="s">
        <v>236</v>
      </c>
    </row>
    <row r="28" spans="1:16113" s="19" customFormat="1" ht="20.149999999999999" customHeight="1" thickBot="1" x14ac:dyDescent="0.4">
      <c r="A28" s="8" t="s">
        <v>35</v>
      </c>
      <c r="B28" s="21" t="s">
        <v>134</v>
      </c>
      <c r="C28" s="10" t="s">
        <v>135</v>
      </c>
      <c r="D28" s="10" t="s">
        <v>136</v>
      </c>
      <c r="E28" s="10" t="s">
        <v>137</v>
      </c>
      <c r="F28" s="10" t="s">
        <v>138</v>
      </c>
      <c r="G28" s="10" t="s">
        <v>237</v>
      </c>
      <c r="H28" s="10" t="s">
        <v>140</v>
      </c>
      <c r="I28" s="10" t="s">
        <v>141</v>
      </c>
      <c r="J28" s="40" t="s">
        <v>238</v>
      </c>
      <c r="K28" s="40" t="s">
        <v>239</v>
      </c>
      <c r="L28" s="40" t="s">
        <v>240</v>
      </c>
      <c r="M28" s="40" t="s">
        <v>241</v>
      </c>
      <c r="N28" s="12" t="s">
        <v>128</v>
      </c>
      <c r="O28" s="40" t="s">
        <v>242</v>
      </c>
      <c r="P28" s="43"/>
      <c r="Q28" s="43"/>
      <c r="R28" s="43"/>
      <c r="S28" s="16">
        <f>1/1</f>
        <v>1</v>
      </c>
      <c r="T28" s="40"/>
      <c r="U28" s="40"/>
      <c r="V28" s="40"/>
      <c r="W28" s="16"/>
      <c r="X28" s="40"/>
      <c r="Y28" s="40"/>
      <c r="Z28" s="40"/>
      <c r="AA28" s="16"/>
      <c r="AB28" s="17">
        <v>1</v>
      </c>
      <c r="AC28" s="32">
        <v>3</v>
      </c>
      <c r="AD28" s="44" t="s">
        <v>99</v>
      </c>
      <c r="AE28" s="40" t="s">
        <v>51</v>
      </c>
      <c r="AF28" s="40" t="s">
        <v>243</v>
      </c>
      <c r="AG28" s="331" t="s">
        <v>236</v>
      </c>
    </row>
    <row r="29" spans="1:16113" s="19" customFormat="1" ht="20.149999999999999" customHeight="1" thickBot="1" x14ac:dyDescent="0.4">
      <c r="A29" s="8" t="s">
        <v>35</v>
      </c>
      <c r="B29" s="20" t="s">
        <v>53</v>
      </c>
      <c r="C29" s="10" t="s">
        <v>54</v>
      </c>
      <c r="D29" s="10" t="s">
        <v>55</v>
      </c>
      <c r="E29" s="10" t="s">
        <v>56</v>
      </c>
      <c r="F29" s="10" t="s">
        <v>57</v>
      </c>
      <c r="G29" s="45" t="s">
        <v>244</v>
      </c>
      <c r="H29" s="22" t="s">
        <v>59</v>
      </c>
      <c r="I29" s="10" t="s">
        <v>60</v>
      </c>
      <c r="J29" s="40" t="s">
        <v>245</v>
      </c>
      <c r="K29" s="12" t="s">
        <v>246</v>
      </c>
      <c r="L29" s="12" t="s">
        <v>247</v>
      </c>
      <c r="M29" s="40" t="s">
        <v>248</v>
      </c>
      <c r="N29" s="12" t="s">
        <v>128</v>
      </c>
      <c r="O29" s="12" t="s">
        <v>249</v>
      </c>
      <c r="P29" s="33"/>
      <c r="Q29" s="33"/>
      <c r="R29" s="33"/>
      <c r="S29" s="16">
        <f>1/1</f>
        <v>1</v>
      </c>
      <c r="T29" s="40"/>
      <c r="U29" s="40"/>
      <c r="V29" s="40"/>
      <c r="W29" s="16"/>
      <c r="X29" s="40"/>
      <c r="Y29" s="40"/>
      <c r="Z29" s="40"/>
      <c r="AA29" s="16"/>
      <c r="AB29" s="17">
        <v>1</v>
      </c>
      <c r="AC29" s="32">
        <v>3</v>
      </c>
      <c r="AD29" s="35" t="s">
        <v>51</v>
      </c>
      <c r="AE29" s="34" t="s">
        <v>51</v>
      </c>
      <c r="AF29" s="34" t="s">
        <v>250</v>
      </c>
      <c r="AG29" s="330" t="s">
        <v>251</v>
      </c>
    </row>
    <row r="30" spans="1:16113" ht="20.149999999999999" customHeight="1" thickBot="1" x14ac:dyDescent="0.4">
      <c r="A30" s="8" t="s">
        <v>252</v>
      </c>
      <c r="B30" s="20" t="s">
        <v>53</v>
      </c>
      <c r="C30" s="10" t="s">
        <v>54</v>
      </c>
      <c r="D30" s="12" t="s">
        <v>55</v>
      </c>
      <c r="E30" s="12" t="s">
        <v>56</v>
      </c>
      <c r="F30" s="12" t="s">
        <v>253</v>
      </c>
      <c r="G30" s="12" t="s">
        <v>254</v>
      </c>
      <c r="H30" s="22" t="s">
        <v>59</v>
      </c>
      <c r="I30" s="10" t="s">
        <v>255</v>
      </c>
      <c r="J30" s="10" t="s">
        <v>256</v>
      </c>
      <c r="K30" s="10" t="s">
        <v>257</v>
      </c>
      <c r="L30" s="46" t="s">
        <v>258</v>
      </c>
      <c r="M30" s="47" t="s">
        <v>259</v>
      </c>
      <c r="N30" s="10" t="s">
        <v>260</v>
      </c>
      <c r="O30" s="10" t="s">
        <v>261</v>
      </c>
      <c r="P30" s="48"/>
      <c r="Q30" s="49">
        <f>1/1</f>
        <v>1</v>
      </c>
      <c r="R30" s="48"/>
      <c r="S30" s="10"/>
      <c r="T30" s="10"/>
      <c r="U30" s="10"/>
      <c r="V30" s="10"/>
      <c r="W30" s="10"/>
      <c r="X30" s="10"/>
      <c r="Y30" s="10"/>
      <c r="Z30" s="10"/>
      <c r="AA30" s="10"/>
      <c r="AB30" s="17">
        <v>0.9</v>
      </c>
      <c r="AC30" s="50">
        <v>1</v>
      </c>
      <c r="AD30" s="10" t="s">
        <v>262</v>
      </c>
      <c r="AE30" s="10" t="s">
        <v>263</v>
      </c>
      <c r="AF30" s="10" t="s">
        <v>264</v>
      </c>
      <c r="AG30" s="54" t="s">
        <v>265</v>
      </c>
    </row>
    <row r="31" spans="1:16113" customFormat="1" ht="21" customHeight="1" thickBot="1" x14ac:dyDescent="0.4">
      <c r="A31" s="8" t="s">
        <v>252</v>
      </c>
      <c r="B31" s="20" t="s">
        <v>53</v>
      </c>
      <c r="C31" s="10" t="s">
        <v>54</v>
      </c>
      <c r="D31" s="21" t="s">
        <v>55</v>
      </c>
      <c r="E31" s="21" t="s">
        <v>56</v>
      </c>
      <c r="F31" s="21" t="s">
        <v>57</v>
      </c>
      <c r="G31" s="10" t="s">
        <v>58</v>
      </c>
      <c r="H31" s="22" t="s">
        <v>59</v>
      </c>
      <c r="I31" s="10" t="s">
        <v>60</v>
      </c>
      <c r="J31" s="23" t="s">
        <v>266</v>
      </c>
      <c r="K31" s="21" t="s">
        <v>62</v>
      </c>
      <c r="L31" s="21" t="s">
        <v>63</v>
      </c>
      <c r="M31" s="21" t="s">
        <v>64</v>
      </c>
      <c r="N31" s="21" t="s">
        <v>65</v>
      </c>
      <c r="O31" s="21" t="s">
        <v>66</v>
      </c>
      <c r="P31" s="24">
        <v>1</v>
      </c>
      <c r="Q31" s="25"/>
      <c r="R31" s="26"/>
      <c r="S31" s="9"/>
      <c r="T31" s="9"/>
      <c r="U31" s="9"/>
      <c r="V31" s="9"/>
      <c r="W31" s="9"/>
      <c r="X31" s="9"/>
      <c r="Y31" s="9"/>
      <c r="Z31" s="9"/>
      <c r="AA31" s="9"/>
      <c r="AB31" s="17">
        <v>1</v>
      </c>
      <c r="AC31" s="27">
        <v>1</v>
      </c>
      <c r="AD31" s="28" t="s">
        <v>67</v>
      </c>
      <c r="AE31" s="23" t="s">
        <v>68</v>
      </c>
      <c r="AF31" s="23" t="s">
        <v>68</v>
      </c>
      <c r="AG31" s="329" t="s">
        <v>69</v>
      </c>
      <c r="AH31" s="29"/>
      <c r="AI31" s="29"/>
      <c r="AJ31" s="29"/>
      <c r="AK31" s="29"/>
      <c r="AL31" s="29"/>
      <c r="AM31" s="29"/>
      <c r="AN31" s="29"/>
      <c r="AO31" s="29"/>
      <c r="AP31" s="29"/>
      <c r="AQ31" s="29"/>
      <c r="AR31" s="29"/>
      <c r="AS31" s="29"/>
      <c r="AT31" s="29"/>
      <c r="AU31" s="29"/>
      <c r="AV31" s="29"/>
      <c r="AW31" s="29"/>
      <c r="AX31" s="29"/>
      <c r="AY31" s="29"/>
      <c r="AZ31" s="29"/>
      <c r="BA31" s="29"/>
      <c r="BB31" s="29"/>
      <c r="BC31" s="29"/>
      <c r="BD31" s="29"/>
      <c r="BE31" s="29"/>
      <c r="BF31" s="29"/>
      <c r="BG31" s="29"/>
      <c r="BH31" s="29"/>
      <c r="BI31" s="29"/>
      <c r="BJ31" s="29"/>
      <c r="BK31" s="29"/>
      <c r="BL31" s="29"/>
      <c r="BM31" s="29"/>
      <c r="BN31" s="29"/>
      <c r="BO31" s="29"/>
      <c r="BP31" s="29"/>
      <c r="BQ31" s="29"/>
      <c r="BR31" s="29"/>
      <c r="BS31" s="29"/>
      <c r="BT31" s="29"/>
      <c r="BU31" s="29"/>
      <c r="BV31" s="29"/>
      <c r="BW31" s="29"/>
      <c r="BX31" s="29"/>
      <c r="BY31" s="29"/>
      <c r="BZ31" s="29"/>
      <c r="CA31" s="29"/>
      <c r="CB31" s="29"/>
      <c r="CC31" s="29"/>
      <c r="CD31" s="29"/>
      <c r="CE31" s="29"/>
      <c r="CF31" s="29"/>
      <c r="CG31" s="29"/>
      <c r="CH31" s="29"/>
      <c r="CI31" s="29"/>
      <c r="CJ31" s="29"/>
      <c r="CK31" s="29"/>
      <c r="CL31" s="29"/>
      <c r="CM31" s="29"/>
      <c r="CN31" s="29"/>
      <c r="CO31" s="29"/>
      <c r="CP31" s="29"/>
      <c r="CQ31" s="29"/>
      <c r="CR31" s="29"/>
      <c r="CS31" s="29"/>
      <c r="CT31" s="29"/>
      <c r="CU31" s="29"/>
      <c r="CV31" s="29"/>
      <c r="CW31" s="29"/>
      <c r="CX31" s="29"/>
      <c r="CY31" s="29"/>
      <c r="CZ31" s="29"/>
      <c r="DA31" s="29"/>
      <c r="DB31" s="29"/>
      <c r="DC31" s="29"/>
      <c r="DD31" s="29"/>
      <c r="DE31" s="29"/>
      <c r="DF31" s="29"/>
      <c r="DG31" s="29"/>
      <c r="DH31" s="29"/>
      <c r="DI31" s="29"/>
      <c r="DJ31" s="29"/>
      <c r="DK31" s="29"/>
      <c r="DL31" s="29"/>
      <c r="DM31" s="29"/>
      <c r="DN31" s="29"/>
      <c r="DO31" s="29"/>
      <c r="DP31" s="29"/>
      <c r="DQ31" s="29"/>
      <c r="DR31" s="29"/>
      <c r="DS31" s="29"/>
      <c r="DT31" s="29"/>
      <c r="DU31" s="29"/>
      <c r="DV31" s="29"/>
      <c r="DW31" s="29"/>
      <c r="DX31" s="29"/>
      <c r="DY31" s="29"/>
      <c r="DZ31" s="29"/>
      <c r="EA31" s="29"/>
      <c r="EB31" s="29"/>
      <c r="EC31" s="29"/>
      <c r="ED31" s="29"/>
      <c r="EE31" s="29"/>
      <c r="EF31" s="29"/>
      <c r="EG31" s="29"/>
      <c r="EH31" s="29"/>
      <c r="EI31" s="29"/>
      <c r="EJ31" s="29"/>
      <c r="EK31" s="29"/>
      <c r="EL31" s="29"/>
      <c r="EM31" s="29"/>
      <c r="EN31" s="29"/>
      <c r="EO31" s="29"/>
      <c r="EP31" s="29"/>
      <c r="EQ31" s="29"/>
      <c r="ER31" s="29"/>
      <c r="ES31" s="29"/>
      <c r="ET31" s="29"/>
      <c r="EU31" s="29"/>
      <c r="EV31" s="29"/>
      <c r="EW31" s="29"/>
      <c r="EX31" s="29"/>
      <c r="EY31" s="29"/>
      <c r="EZ31" s="29"/>
      <c r="FA31" s="29"/>
      <c r="FB31" s="29"/>
      <c r="FC31" s="29"/>
      <c r="FD31" s="29"/>
      <c r="FE31" s="29"/>
      <c r="FF31" s="29"/>
      <c r="FG31" s="29"/>
      <c r="FH31" s="29"/>
      <c r="FI31" s="29"/>
      <c r="FJ31" s="29"/>
      <c r="FK31" s="29"/>
      <c r="FL31" s="29"/>
      <c r="FM31" s="29"/>
      <c r="FN31" s="29"/>
      <c r="FO31" s="29"/>
      <c r="FP31" s="29"/>
      <c r="FQ31" s="29"/>
      <c r="FR31" s="29"/>
      <c r="FS31" s="29"/>
      <c r="FT31" s="29"/>
      <c r="FU31" s="29"/>
      <c r="FV31" s="29"/>
      <c r="FW31" s="29"/>
      <c r="FX31" s="29"/>
      <c r="FY31" s="29"/>
      <c r="FZ31" s="29"/>
      <c r="GA31" s="29"/>
      <c r="GB31" s="29"/>
      <c r="GC31" s="29"/>
      <c r="GD31" s="29"/>
      <c r="GE31" s="29"/>
      <c r="GF31" s="29"/>
      <c r="GG31" s="29"/>
      <c r="GH31" s="29"/>
      <c r="GI31" s="29"/>
      <c r="GJ31" s="29"/>
      <c r="GK31" s="29"/>
      <c r="GL31" s="29"/>
      <c r="GM31" s="29"/>
      <c r="GN31" s="29"/>
      <c r="GO31" s="29"/>
      <c r="GP31" s="29"/>
      <c r="GQ31" s="29"/>
      <c r="GR31" s="29"/>
      <c r="GS31" s="29"/>
      <c r="GT31" s="29"/>
      <c r="GU31" s="29"/>
      <c r="GV31" s="29"/>
      <c r="GW31" s="29"/>
      <c r="GX31" s="29"/>
      <c r="GY31" s="29"/>
      <c r="GZ31" s="29"/>
      <c r="HA31" s="29"/>
      <c r="HB31" s="29"/>
      <c r="HC31" s="29"/>
      <c r="HD31" s="29"/>
      <c r="HE31" s="29"/>
      <c r="HF31" s="29"/>
      <c r="HG31" s="29"/>
      <c r="HH31" s="29"/>
      <c r="HI31" s="29"/>
      <c r="HJ31" s="29"/>
      <c r="HK31" s="29"/>
      <c r="HL31" s="29"/>
      <c r="HM31" s="29"/>
      <c r="HN31" s="29"/>
      <c r="HO31" s="29"/>
      <c r="HP31" s="29"/>
      <c r="HQ31" s="29"/>
      <c r="HR31" s="29"/>
      <c r="HS31" s="29"/>
      <c r="HT31" s="29"/>
      <c r="HU31" s="29"/>
      <c r="HV31" s="29"/>
      <c r="HW31" s="29"/>
      <c r="HX31" s="29"/>
      <c r="HY31" s="29"/>
      <c r="HZ31" s="29"/>
      <c r="IA31" s="29"/>
      <c r="IB31" s="29"/>
      <c r="IC31" s="29"/>
      <c r="ID31" s="29"/>
      <c r="IE31" s="29"/>
      <c r="IF31" s="29"/>
      <c r="IG31" s="29"/>
      <c r="IH31" s="29"/>
      <c r="II31" s="29"/>
      <c r="IJ31" s="29"/>
      <c r="IK31" s="29"/>
      <c r="IL31" s="29"/>
      <c r="IM31" s="29"/>
      <c r="IN31" s="29"/>
      <c r="IO31" s="29"/>
      <c r="IP31" s="29"/>
      <c r="IQ31" s="29"/>
      <c r="IR31" s="29"/>
      <c r="IS31" s="29"/>
      <c r="IT31" s="29"/>
      <c r="IU31" s="29"/>
      <c r="IV31" s="29"/>
      <c r="IW31" s="29"/>
      <c r="IX31" s="29"/>
      <c r="IY31" s="29"/>
      <c r="IZ31" s="29"/>
      <c r="JA31" s="29"/>
      <c r="JB31" s="29"/>
      <c r="JC31" s="29"/>
      <c r="JD31" s="29"/>
      <c r="JE31" s="29"/>
      <c r="JF31" s="29"/>
      <c r="JG31" s="29"/>
      <c r="JH31" s="29"/>
      <c r="JI31" s="29"/>
      <c r="JJ31" s="29"/>
      <c r="JK31" s="29"/>
      <c r="JL31" s="29"/>
      <c r="JM31" s="29"/>
      <c r="JN31" s="29"/>
      <c r="JO31" s="29"/>
      <c r="JP31" s="29"/>
      <c r="JQ31" s="29"/>
      <c r="JR31" s="29"/>
      <c r="JS31" s="29"/>
      <c r="JT31" s="29"/>
      <c r="JU31" s="29"/>
      <c r="JV31" s="29"/>
      <c r="JW31" s="29"/>
      <c r="JX31" s="29"/>
      <c r="JY31" s="29"/>
      <c r="JZ31" s="29"/>
      <c r="KA31" s="29"/>
      <c r="KB31" s="29"/>
      <c r="KC31" s="29"/>
      <c r="KD31" s="29"/>
      <c r="KE31" s="29"/>
      <c r="KF31" s="29"/>
      <c r="KG31" s="29"/>
      <c r="KH31" s="29"/>
      <c r="KI31" s="29"/>
      <c r="KJ31" s="29"/>
      <c r="KK31" s="29"/>
      <c r="KL31" s="29"/>
      <c r="KM31" s="29"/>
      <c r="KN31" s="29"/>
      <c r="KO31" s="29"/>
      <c r="KP31" s="29"/>
      <c r="KQ31" s="29"/>
      <c r="KR31" s="29"/>
      <c r="KS31" s="29"/>
      <c r="KT31" s="29"/>
      <c r="KU31" s="29"/>
      <c r="KV31" s="29"/>
      <c r="KW31" s="29"/>
      <c r="KX31" s="29"/>
      <c r="KY31" s="29"/>
      <c r="KZ31" s="29"/>
      <c r="LA31" s="29"/>
      <c r="LB31" s="29"/>
      <c r="LC31" s="29"/>
      <c r="LD31" s="29"/>
      <c r="LE31" s="29"/>
      <c r="LF31" s="29"/>
      <c r="LG31" s="29"/>
      <c r="LH31" s="29"/>
      <c r="LI31" s="29"/>
      <c r="LJ31" s="29"/>
      <c r="LK31" s="29"/>
      <c r="LL31" s="29"/>
      <c r="LM31" s="29"/>
      <c r="LN31" s="29"/>
      <c r="LO31" s="29"/>
      <c r="LP31" s="29"/>
      <c r="LQ31" s="29"/>
      <c r="LR31" s="29"/>
      <c r="LS31" s="29"/>
      <c r="LT31" s="29"/>
      <c r="LU31" s="29"/>
      <c r="LV31" s="29"/>
      <c r="LW31" s="29"/>
      <c r="LX31" s="29"/>
      <c r="LY31" s="29"/>
      <c r="LZ31" s="29"/>
      <c r="MA31" s="29"/>
      <c r="MB31" s="29"/>
      <c r="MC31" s="29"/>
      <c r="MD31" s="29"/>
      <c r="ME31" s="29"/>
      <c r="MF31" s="29"/>
      <c r="MG31" s="29"/>
      <c r="MH31" s="29"/>
      <c r="MI31" s="29"/>
      <c r="MJ31" s="29"/>
      <c r="MK31" s="29"/>
      <c r="ML31" s="29"/>
      <c r="MM31" s="29"/>
      <c r="MN31" s="29"/>
      <c r="MO31" s="29"/>
      <c r="MP31" s="29"/>
      <c r="MQ31" s="29"/>
      <c r="MR31" s="29"/>
      <c r="MS31" s="29"/>
      <c r="MT31" s="29"/>
      <c r="MU31" s="29"/>
      <c r="MV31" s="29"/>
      <c r="MW31" s="29"/>
      <c r="MX31" s="29"/>
      <c r="MY31" s="29"/>
      <c r="MZ31" s="29"/>
      <c r="NA31" s="29"/>
      <c r="NB31" s="29"/>
      <c r="NC31" s="29"/>
      <c r="ND31" s="29"/>
      <c r="NE31" s="29"/>
      <c r="NF31" s="29"/>
      <c r="NG31" s="29"/>
      <c r="NH31" s="29"/>
      <c r="NI31" s="29"/>
      <c r="NJ31" s="29"/>
      <c r="NK31" s="29"/>
      <c r="NL31" s="29"/>
      <c r="NM31" s="29"/>
      <c r="NN31" s="29"/>
      <c r="NO31" s="29"/>
      <c r="NP31" s="29"/>
      <c r="NQ31" s="29"/>
      <c r="NR31" s="29"/>
      <c r="NS31" s="29"/>
      <c r="NT31" s="29"/>
      <c r="NU31" s="29"/>
      <c r="NV31" s="29"/>
      <c r="NW31" s="29"/>
      <c r="NX31" s="29"/>
      <c r="NY31" s="29"/>
      <c r="NZ31" s="29"/>
      <c r="OA31" s="29"/>
      <c r="OB31" s="29"/>
      <c r="OC31" s="29"/>
      <c r="OD31" s="29"/>
      <c r="OE31" s="29"/>
      <c r="OF31" s="29"/>
      <c r="OG31" s="29"/>
      <c r="OH31" s="29"/>
      <c r="OI31" s="29"/>
      <c r="OJ31" s="29"/>
      <c r="OK31" s="29"/>
      <c r="OL31" s="29"/>
      <c r="OM31" s="29"/>
      <c r="ON31" s="29"/>
      <c r="OO31" s="29"/>
      <c r="OP31" s="29"/>
      <c r="OQ31" s="29"/>
      <c r="OR31" s="29"/>
      <c r="OS31" s="29"/>
      <c r="OT31" s="29"/>
      <c r="OU31" s="29"/>
      <c r="OV31" s="29"/>
      <c r="OW31" s="29"/>
      <c r="OX31" s="29"/>
      <c r="OY31" s="29"/>
      <c r="OZ31" s="29"/>
      <c r="PA31" s="29"/>
      <c r="PB31" s="29"/>
      <c r="PC31" s="29"/>
      <c r="PD31" s="29"/>
      <c r="PE31" s="29"/>
      <c r="PF31" s="29"/>
      <c r="PG31" s="29"/>
      <c r="PH31" s="29"/>
      <c r="PI31" s="29"/>
      <c r="PJ31" s="29"/>
      <c r="PK31" s="29"/>
      <c r="PL31" s="29"/>
      <c r="PM31" s="29"/>
      <c r="PN31" s="29"/>
      <c r="PO31" s="29"/>
      <c r="PP31" s="29"/>
      <c r="PQ31" s="29"/>
      <c r="PR31" s="29"/>
      <c r="PS31" s="29"/>
      <c r="PT31" s="29"/>
      <c r="PU31" s="29"/>
      <c r="PV31" s="29"/>
      <c r="PW31" s="29"/>
      <c r="PX31" s="29"/>
      <c r="PY31" s="29"/>
      <c r="PZ31" s="29"/>
      <c r="QA31" s="29"/>
      <c r="QB31" s="29"/>
      <c r="QC31" s="29"/>
      <c r="QD31" s="29"/>
      <c r="QE31" s="29"/>
      <c r="QF31" s="29"/>
      <c r="QG31" s="29"/>
      <c r="QH31" s="29"/>
      <c r="QI31" s="29"/>
      <c r="QJ31" s="29"/>
      <c r="QK31" s="29"/>
      <c r="QL31" s="29"/>
      <c r="QM31" s="29"/>
      <c r="QN31" s="29"/>
      <c r="QO31" s="29"/>
      <c r="QP31" s="29"/>
      <c r="QQ31" s="29"/>
      <c r="QR31" s="29"/>
      <c r="QS31" s="29"/>
      <c r="QT31" s="29"/>
      <c r="QU31" s="29"/>
      <c r="QV31" s="29"/>
      <c r="QW31" s="29"/>
      <c r="QX31" s="29"/>
      <c r="QY31" s="29"/>
      <c r="QZ31" s="29"/>
      <c r="RA31" s="29"/>
      <c r="RB31" s="29"/>
      <c r="RC31" s="29"/>
      <c r="RD31" s="29"/>
      <c r="RE31" s="29"/>
      <c r="RF31" s="29"/>
      <c r="RG31" s="29"/>
      <c r="RH31" s="29"/>
      <c r="RI31" s="29"/>
      <c r="RJ31" s="29"/>
      <c r="RK31" s="29"/>
      <c r="RL31" s="29"/>
      <c r="RM31" s="29"/>
      <c r="RN31" s="29"/>
      <c r="RO31" s="29"/>
      <c r="RP31" s="29"/>
      <c r="RQ31" s="29"/>
      <c r="RR31" s="29"/>
      <c r="RS31" s="29"/>
      <c r="RT31" s="29"/>
      <c r="RU31" s="29"/>
      <c r="RV31" s="29"/>
      <c r="RW31" s="29"/>
      <c r="RX31" s="29"/>
      <c r="RY31" s="29"/>
      <c r="RZ31" s="29"/>
      <c r="SA31" s="29"/>
      <c r="SB31" s="29"/>
      <c r="SC31" s="29"/>
      <c r="SD31" s="29"/>
      <c r="SE31" s="29"/>
      <c r="SF31" s="29"/>
      <c r="SG31" s="29"/>
      <c r="SH31" s="29"/>
      <c r="SI31" s="29"/>
      <c r="SJ31" s="29"/>
      <c r="SK31" s="29"/>
      <c r="SL31" s="29"/>
      <c r="SM31" s="29"/>
      <c r="SN31" s="29"/>
      <c r="SO31" s="29"/>
      <c r="SP31" s="29"/>
      <c r="SQ31" s="29"/>
      <c r="SR31" s="29"/>
      <c r="SS31" s="29"/>
      <c r="ST31" s="29"/>
      <c r="SU31" s="29"/>
      <c r="SV31" s="29"/>
      <c r="SW31" s="29"/>
      <c r="SX31" s="29"/>
      <c r="SY31" s="29"/>
      <c r="SZ31" s="29"/>
      <c r="TA31" s="29"/>
      <c r="TB31" s="29"/>
      <c r="TC31" s="29"/>
      <c r="TD31" s="29"/>
      <c r="TE31" s="29"/>
      <c r="TF31" s="29"/>
      <c r="TG31" s="29"/>
      <c r="TH31" s="29"/>
      <c r="TI31" s="29"/>
      <c r="TJ31" s="29"/>
      <c r="TK31" s="29"/>
      <c r="TL31" s="29"/>
      <c r="TM31" s="29"/>
      <c r="TN31" s="29"/>
      <c r="TO31" s="29"/>
      <c r="TP31" s="29"/>
      <c r="TQ31" s="29"/>
      <c r="TR31" s="29"/>
      <c r="TS31" s="29"/>
      <c r="TT31" s="29"/>
      <c r="TU31" s="29"/>
      <c r="TV31" s="29"/>
      <c r="TW31" s="29"/>
      <c r="TX31" s="29"/>
      <c r="TY31" s="29"/>
      <c r="TZ31" s="29"/>
      <c r="UA31" s="29"/>
      <c r="UB31" s="29"/>
      <c r="UC31" s="29"/>
      <c r="UD31" s="29"/>
      <c r="UE31" s="29"/>
      <c r="UF31" s="29"/>
      <c r="UG31" s="29"/>
      <c r="UH31" s="29"/>
      <c r="UI31" s="29"/>
      <c r="UJ31" s="29"/>
      <c r="UK31" s="29"/>
      <c r="UL31" s="29"/>
      <c r="UM31" s="29"/>
      <c r="UN31" s="29"/>
      <c r="UO31" s="29"/>
      <c r="UP31" s="29"/>
      <c r="UQ31" s="29"/>
      <c r="UR31" s="29"/>
      <c r="US31" s="29"/>
      <c r="UT31" s="29"/>
      <c r="UU31" s="29"/>
      <c r="UV31" s="29"/>
      <c r="UW31" s="29"/>
      <c r="UX31" s="29"/>
      <c r="UY31" s="29"/>
      <c r="UZ31" s="29"/>
      <c r="VA31" s="29"/>
      <c r="VB31" s="29"/>
      <c r="VC31" s="29"/>
      <c r="VD31" s="29"/>
      <c r="VE31" s="29"/>
      <c r="VF31" s="29"/>
      <c r="VG31" s="29"/>
      <c r="VH31" s="29"/>
      <c r="VI31" s="29"/>
      <c r="VJ31" s="29"/>
      <c r="VK31" s="29"/>
      <c r="VL31" s="29"/>
      <c r="VM31" s="29"/>
      <c r="VN31" s="29"/>
      <c r="VO31" s="29"/>
      <c r="VP31" s="29"/>
      <c r="VQ31" s="29"/>
      <c r="VR31" s="29"/>
      <c r="VS31" s="29"/>
      <c r="VT31" s="29"/>
      <c r="VU31" s="29"/>
      <c r="VV31" s="29"/>
      <c r="VW31" s="29"/>
      <c r="VX31" s="29"/>
      <c r="VY31" s="29"/>
      <c r="VZ31" s="29"/>
      <c r="WA31" s="29"/>
      <c r="WB31" s="29"/>
      <c r="WC31" s="29"/>
      <c r="WD31" s="29"/>
      <c r="WE31" s="29"/>
      <c r="WF31" s="29"/>
      <c r="WG31" s="29"/>
      <c r="WH31" s="29"/>
      <c r="WI31" s="29"/>
      <c r="WJ31" s="29"/>
      <c r="WK31" s="29"/>
      <c r="WL31" s="29"/>
      <c r="WM31" s="29"/>
      <c r="WN31" s="29"/>
      <c r="WO31" s="29"/>
      <c r="WP31" s="29"/>
      <c r="WQ31" s="29"/>
      <c r="WR31" s="29"/>
      <c r="WS31" s="29"/>
      <c r="WT31" s="29"/>
      <c r="WU31" s="29"/>
      <c r="WV31" s="29"/>
      <c r="WW31" s="29"/>
      <c r="WX31" s="29"/>
      <c r="WY31" s="29"/>
      <c r="WZ31" s="29"/>
      <c r="XA31" s="29"/>
      <c r="XB31" s="29"/>
      <c r="XC31" s="29"/>
      <c r="XD31" s="29"/>
      <c r="XE31" s="29"/>
      <c r="XF31" s="29"/>
      <c r="XG31" s="29"/>
      <c r="XH31" s="29"/>
      <c r="XI31" s="29"/>
      <c r="XJ31" s="29"/>
      <c r="XK31" s="29"/>
      <c r="XL31" s="29"/>
      <c r="XM31" s="29"/>
      <c r="XN31" s="29"/>
      <c r="XO31" s="29"/>
      <c r="XP31" s="29"/>
      <c r="XQ31" s="29"/>
      <c r="XR31" s="29"/>
      <c r="XS31" s="29"/>
      <c r="XT31" s="29"/>
      <c r="XU31" s="29"/>
      <c r="XV31" s="29"/>
      <c r="XW31" s="29"/>
      <c r="XX31" s="29"/>
      <c r="XY31" s="29"/>
      <c r="XZ31" s="29"/>
      <c r="YA31" s="29"/>
      <c r="YB31" s="29"/>
      <c r="YC31" s="29"/>
      <c r="YD31" s="29"/>
      <c r="YE31" s="29"/>
      <c r="YF31" s="29"/>
      <c r="YG31" s="29"/>
      <c r="YH31" s="29"/>
      <c r="YI31" s="29"/>
      <c r="YJ31" s="29"/>
      <c r="YK31" s="29"/>
      <c r="YL31" s="29"/>
      <c r="YM31" s="29"/>
      <c r="YN31" s="29"/>
      <c r="YO31" s="29"/>
      <c r="YP31" s="29"/>
      <c r="YQ31" s="29"/>
      <c r="YR31" s="29"/>
      <c r="YS31" s="29"/>
      <c r="YT31" s="29"/>
      <c r="YU31" s="29"/>
      <c r="YV31" s="29"/>
      <c r="YW31" s="29"/>
      <c r="YX31" s="29"/>
      <c r="YY31" s="29"/>
      <c r="YZ31" s="29"/>
      <c r="ZA31" s="29"/>
      <c r="ZB31" s="29"/>
      <c r="ZC31" s="29"/>
      <c r="ZD31" s="29"/>
      <c r="ZE31" s="29"/>
      <c r="ZF31" s="29"/>
      <c r="ZG31" s="29"/>
      <c r="ZH31" s="29"/>
      <c r="ZI31" s="29"/>
      <c r="ZJ31" s="29"/>
      <c r="ZK31" s="29"/>
      <c r="ZL31" s="29"/>
      <c r="ZM31" s="29"/>
      <c r="ZN31" s="29"/>
      <c r="ZO31" s="29"/>
      <c r="ZP31" s="29"/>
      <c r="ZQ31" s="29"/>
      <c r="ZR31" s="29"/>
      <c r="ZS31" s="29"/>
      <c r="ZT31" s="29"/>
      <c r="ZU31" s="29"/>
      <c r="ZV31" s="29"/>
      <c r="ZW31" s="29"/>
      <c r="ZX31" s="29"/>
      <c r="ZY31" s="29"/>
      <c r="ZZ31" s="29"/>
      <c r="AAA31" s="29"/>
      <c r="AAB31" s="29"/>
      <c r="AAC31" s="29"/>
      <c r="AAD31" s="29"/>
      <c r="AAE31" s="29"/>
      <c r="AAF31" s="29"/>
      <c r="AAG31" s="29"/>
      <c r="AAH31" s="29"/>
      <c r="AAI31" s="29"/>
      <c r="AAJ31" s="29"/>
      <c r="AAK31" s="29"/>
      <c r="AAL31" s="29"/>
      <c r="AAM31" s="29"/>
      <c r="AAN31" s="29"/>
      <c r="AAO31" s="29"/>
      <c r="AAP31" s="29"/>
      <c r="AAQ31" s="29"/>
      <c r="AAR31" s="29"/>
      <c r="AAS31" s="29"/>
      <c r="AAT31" s="29"/>
      <c r="AAU31" s="29"/>
      <c r="AAV31" s="29"/>
      <c r="AAW31" s="29"/>
      <c r="AAX31" s="29"/>
      <c r="AAY31" s="29"/>
      <c r="AAZ31" s="29"/>
      <c r="ABA31" s="29"/>
      <c r="ABB31" s="29"/>
      <c r="ABC31" s="29"/>
      <c r="ABD31" s="29"/>
      <c r="ABE31" s="29"/>
      <c r="ABF31" s="29"/>
      <c r="ABG31" s="29"/>
      <c r="ABH31" s="29"/>
      <c r="ABI31" s="29"/>
      <c r="ABJ31" s="29"/>
      <c r="ABK31" s="29"/>
      <c r="ABL31" s="29"/>
      <c r="ABM31" s="29"/>
      <c r="ABN31" s="29"/>
      <c r="ABO31" s="29"/>
      <c r="ABP31" s="29"/>
      <c r="ABQ31" s="29"/>
      <c r="ABR31" s="29"/>
      <c r="ABS31" s="29"/>
      <c r="ABT31" s="29"/>
      <c r="ABU31" s="29"/>
      <c r="ABV31" s="29"/>
      <c r="ABW31" s="29"/>
      <c r="ABX31" s="29"/>
      <c r="ABY31" s="29"/>
      <c r="ABZ31" s="29"/>
      <c r="ACA31" s="29"/>
      <c r="ACB31" s="29"/>
      <c r="ACC31" s="29"/>
      <c r="ACD31" s="29"/>
      <c r="ACE31" s="29"/>
      <c r="ACF31" s="29"/>
      <c r="ACG31" s="29"/>
      <c r="ACH31" s="29"/>
      <c r="ACI31" s="29"/>
      <c r="ACJ31" s="29"/>
      <c r="ACK31" s="29"/>
      <c r="ACL31" s="29"/>
      <c r="ACM31" s="29"/>
      <c r="ACN31" s="29"/>
      <c r="ACO31" s="29"/>
      <c r="ACP31" s="29"/>
      <c r="ACQ31" s="29"/>
      <c r="ACR31" s="29"/>
      <c r="ACS31" s="29"/>
      <c r="ACT31" s="29"/>
      <c r="ACU31" s="29"/>
      <c r="ACV31" s="29"/>
      <c r="ACW31" s="29"/>
      <c r="ACX31" s="29"/>
      <c r="ACY31" s="29"/>
      <c r="ACZ31" s="29"/>
      <c r="ADA31" s="29"/>
      <c r="ADB31" s="29"/>
      <c r="ADC31" s="29"/>
      <c r="ADD31" s="29"/>
      <c r="ADE31" s="29"/>
      <c r="ADF31" s="29"/>
      <c r="ADG31" s="29"/>
      <c r="ADH31" s="29"/>
      <c r="ADI31" s="29"/>
      <c r="ADJ31" s="29"/>
      <c r="ADK31" s="29"/>
      <c r="ADL31" s="29"/>
      <c r="ADM31" s="29"/>
      <c r="ADN31" s="29"/>
      <c r="ADO31" s="29"/>
      <c r="ADP31" s="29"/>
      <c r="ADQ31" s="29"/>
      <c r="ADR31" s="29"/>
      <c r="ADS31" s="29"/>
      <c r="ADT31" s="29"/>
      <c r="ADU31" s="29"/>
      <c r="ADV31" s="29"/>
      <c r="ADW31" s="29"/>
      <c r="ADX31" s="29"/>
      <c r="ADY31" s="29"/>
      <c r="ADZ31" s="29"/>
      <c r="AEA31" s="29"/>
      <c r="AEB31" s="29"/>
      <c r="AEC31" s="29"/>
      <c r="AED31" s="29"/>
      <c r="AEE31" s="29"/>
      <c r="AEF31" s="29"/>
      <c r="AEG31" s="29"/>
      <c r="AEH31" s="29"/>
      <c r="AEI31" s="29"/>
      <c r="AEJ31" s="29"/>
      <c r="AEK31" s="29"/>
      <c r="AEL31" s="29"/>
      <c r="AEM31" s="29"/>
      <c r="AEN31" s="29"/>
      <c r="AEO31" s="29"/>
      <c r="AEP31" s="29"/>
      <c r="AEQ31" s="29"/>
      <c r="AER31" s="29"/>
      <c r="AES31" s="29"/>
      <c r="AET31" s="29"/>
      <c r="AEU31" s="29"/>
      <c r="AEV31" s="29"/>
      <c r="AEW31" s="29"/>
      <c r="AEX31" s="29"/>
      <c r="AEY31" s="29"/>
      <c r="AEZ31" s="29"/>
      <c r="AFA31" s="29"/>
      <c r="AFB31" s="29"/>
      <c r="AFC31" s="29"/>
      <c r="AFD31" s="29"/>
      <c r="AFE31" s="29"/>
      <c r="AFF31" s="29"/>
      <c r="AFG31" s="29"/>
      <c r="AFH31" s="29"/>
      <c r="AFI31" s="29"/>
      <c r="AFJ31" s="29"/>
      <c r="AFK31" s="29"/>
      <c r="AFL31" s="29"/>
      <c r="AFM31" s="29"/>
      <c r="AFN31" s="29"/>
      <c r="AFO31" s="29"/>
      <c r="AFP31" s="29"/>
      <c r="AFQ31" s="29"/>
      <c r="AFR31" s="29"/>
      <c r="AFS31" s="29"/>
      <c r="AFT31" s="29"/>
      <c r="AFU31" s="29"/>
      <c r="AFV31" s="29"/>
      <c r="AFW31" s="29"/>
      <c r="AFX31" s="29"/>
      <c r="AFY31" s="29"/>
      <c r="AFZ31" s="29"/>
      <c r="AGA31" s="29"/>
      <c r="AGB31" s="29"/>
      <c r="AGC31" s="29"/>
      <c r="AGD31" s="29"/>
      <c r="AGE31" s="29"/>
      <c r="AGF31" s="29"/>
      <c r="AGG31" s="29"/>
      <c r="AGH31" s="29"/>
      <c r="AGI31" s="29"/>
      <c r="AGJ31" s="29"/>
      <c r="AGK31" s="29"/>
      <c r="AGL31" s="29"/>
      <c r="AGM31" s="29"/>
      <c r="AGN31" s="29"/>
      <c r="AGO31" s="29"/>
      <c r="AGP31" s="29"/>
      <c r="AGQ31" s="29"/>
      <c r="AGR31" s="29"/>
      <c r="AGS31" s="29"/>
      <c r="AGT31" s="29"/>
      <c r="AGU31" s="29"/>
      <c r="AGV31" s="29"/>
      <c r="AGW31" s="29"/>
      <c r="AGX31" s="29"/>
      <c r="AGY31" s="29"/>
      <c r="AGZ31" s="29"/>
      <c r="AHA31" s="29"/>
      <c r="AHB31" s="29"/>
      <c r="AHC31" s="29"/>
      <c r="AHD31" s="29"/>
      <c r="AHE31" s="29"/>
      <c r="AHF31" s="29"/>
      <c r="AHG31" s="29"/>
      <c r="AHH31" s="29"/>
      <c r="AHI31" s="29"/>
      <c r="AHJ31" s="29"/>
      <c r="AHK31" s="29"/>
      <c r="AHL31" s="29"/>
      <c r="AHM31" s="29"/>
      <c r="AHN31" s="29"/>
      <c r="AHO31" s="29"/>
      <c r="AHP31" s="29"/>
      <c r="AHQ31" s="29"/>
      <c r="AHR31" s="29"/>
      <c r="AHS31" s="29"/>
      <c r="AHT31" s="29"/>
      <c r="AHU31" s="29"/>
      <c r="AHV31" s="29"/>
      <c r="AHW31" s="29"/>
      <c r="AHX31" s="29"/>
      <c r="AHY31" s="29"/>
      <c r="AHZ31" s="29"/>
      <c r="AIA31" s="29"/>
      <c r="AIB31" s="29"/>
      <c r="AIC31" s="29"/>
      <c r="AID31" s="29"/>
      <c r="AIE31" s="29"/>
      <c r="AIF31" s="29"/>
      <c r="AIG31" s="29"/>
      <c r="AIH31" s="29"/>
      <c r="AII31" s="29"/>
      <c r="AIJ31" s="29"/>
      <c r="AIK31" s="29"/>
      <c r="AIL31" s="29"/>
      <c r="AIM31" s="29"/>
      <c r="AIN31" s="29"/>
      <c r="AIO31" s="29"/>
      <c r="AIP31" s="29"/>
      <c r="AIQ31" s="29"/>
      <c r="AIR31" s="29"/>
      <c r="AIS31" s="29"/>
      <c r="AIT31" s="29"/>
      <c r="AIU31" s="29"/>
      <c r="AIV31" s="29"/>
      <c r="AIW31" s="29"/>
      <c r="AIX31" s="29"/>
      <c r="AIY31" s="29"/>
      <c r="AIZ31" s="29"/>
      <c r="AJA31" s="29"/>
      <c r="AJB31" s="29"/>
      <c r="AJC31" s="29"/>
      <c r="AJD31" s="29"/>
      <c r="AJE31" s="29"/>
      <c r="AJF31" s="29"/>
      <c r="AJG31" s="29"/>
      <c r="AJH31" s="29"/>
      <c r="AJI31" s="29"/>
      <c r="AJJ31" s="29"/>
      <c r="AJK31" s="29"/>
      <c r="AJL31" s="29"/>
      <c r="AJM31" s="29"/>
      <c r="AJN31" s="29"/>
      <c r="AJO31" s="29"/>
      <c r="AJP31" s="29"/>
      <c r="AJQ31" s="29"/>
      <c r="AJR31" s="29"/>
      <c r="AJS31" s="29"/>
      <c r="AJT31" s="29"/>
      <c r="AJU31" s="29"/>
      <c r="AJV31" s="29"/>
      <c r="AJW31" s="29"/>
      <c r="AJX31" s="29"/>
      <c r="AJY31" s="29"/>
      <c r="AJZ31" s="29"/>
      <c r="AKA31" s="29"/>
      <c r="AKB31" s="29"/>
      <c r="AKC31" s="29"/>
      <c r="AKD31" s="29"/>
      <c r="AKE31" s="29"/>
      <c r="AKF31" s="29"/>
      <c r="AKG31" s="29"/>
      <c r="AKH31" s="29"/>
      <c r="AKI31" s="29"/>
      <c r="AKJ31" s="29"/>
      <c r="AKK31" s="29"/>
      <c r="AKL31" s="29"/>
      <c r="AKM31" s="29"/>
      <c r="AKN31" s="29"/>
      <c r="AKO31" s="29"/>
      <c r="AKP31" s="29"/>
      <c r="AKQ31" s="29"/>
      <c r="AKR31" s="29"/>
      <c r="AKS31" s="29"/>
      <c r="AKT31" s="29"/>
      <c r="AKU31" s="29"/>
      <c r="AKV31" s="29"/>
      <c r="AKW31" s="29"/>
      <c r="AKX31" s="29"/>
      <c r="AKY31" s="29"/>
      <c r="AKZ31" s="29"/>
      <c r="ALA31" s="29"/>
      <c r="ALB31" s="29"/>
      <c r="ALC31" s="29"/>
      <c r="ALD31" s="29"/>
      <c r="ALE31" s="29"/>
      <c r="ALF31" s="29"/>
      <c r="ALG31" s="29"/>
      <c r="ALH31" s="29"/>
      <c r="ALI31" s="29"/>
      <c r="ALJ31" s="29"/>
      <c r="ALK31" s="29"/>
      <c r="ALL31" s="29"/>
      <c r="ALM31" s="29"/>
      <c r="ALN31" s="29"/>
      <c r="ALO31" s="29"/>
      <c r="ALP31" s="29"/>
      <c r="ALQ31" s="29"/>
      <c r="ALR31" s="29"/>
      <c r="ALS31" s="29"/>
      <c r="ALT31" s="29"/>
      <c r="ALU31" s="29"/>
      <c r="ALV31" s="29"/>
      <c r="ALW31" s="29"/>
      <c r="ALX31" s="29"/>
      <c r="ALY31" s="29"/>
      <c r="ALZ31" s="29"/>
      <c r="AMA31" s="29"/>
      <c r="AMB31" s="29"/>
      <c r="AMC31" s="29"/>
      <c r="AMD31" s="29"/>
      <c r="AME31" s="29"/>
      <c r="AMF31" s="29"/>
      <c r="AMG31" s="29"/>
      <c r="AMH31" s="29"/>
      <c r="AMI31" s="29"/>
      <c r="AMJ31" s="29"/>
      <c r="AMK31" s="29"/>
      <c r="AML31" s="29"/>
      <c r="AMM31" s="29"/>
      <c r="AMN31" s="29"/>
      <c r="AMO31" s="29"/>
      <c r="AMP31" s="29"/>
      <c r="AMQ31" s="29"/>
      <c r="AMR31" s="29"/>
      <c r="AMS31" s="29"/>
      <c r="AMT31" s="29"/>
      <c r="AMU31" s="29"/>
      <c r="AMV31" s="29"/>
      <c r="AMW31" s="29"/>
      <c r="AMX31" s="29"/>
      <c r="AMY31" s="29"/>
      <c r="AMZ31" s="29"/>
      <c r="ANA31" s="29"/>
      <c r="ANB31" s="29"/>
      <c r="ANC31" s="29"/>
      <c r="AND31" s="29"/>
      <c r="ANE31" s="29"/>
      <c r="ANF31" s="29"/>
      <c r="ANG31" s="29"/>
      <c r="ANH31" s="29"/>
      <c r="ANI31" s="29"/>
      <c r="ANJ31" s="29"/>
      <c r="ANK31" s="29"/>
      <c r="ANL31" s="29"/>
      <c r="ANM31" s="29"/>
      <c r="ANN31" s="29"/>
      <c r="ANO31" s="29"/>
      <c r="ANP31" s="29"/>
      <c r="ANQ31" s="29"/>
      <c r="ANR31" s="29"/>
      <c r="ANS31" s="29"/>
      <c r="ANT31" s="29"/>
      <c r="ANU31" s="29"/>
      <c r="ANV31" s="29"/>
      <c r="ANW31" s="29"/>
      <c r="ANX31" s="29"/>
      <c r="ANY31" s="29"/>
      <c r="ANZ31" s="29"/>
      <c r="AOA31" s="29"/>
      <c r="AOB31" s="29"/>
      <c r="AOC31" s="29"/>
      <c r="AOD31" s="29"/>
      <c r="AOE31" s="29"/>
      <c r="AOF31" s="29"/>
      <c r="AOG31" s="29"/>
      <c r="AOH31" s="29"/>
      <c r="AOI31" s="29"/>
      <c r="AOJ31" s="29"/>
      <c r="AOK31" s="29"/>
      <c r="AOL31" s="29"/>
      <c r="AOM31" s="29"/>
      <c r="AON31" s="29"/>
      <c r="AOO31" s="29"/>
      <c r="AOP31" s="29"/>
      <c r="AOQ31" s="29"/>
      <c r="AOR31" s="29"/>
      <c r="AOS31" s="29"/>
      <c r="AOT31" s="29"/>
      <c r="AOU31" s="29"/>
      <c r="AOV31" s="29"/>
      <c r="AOW31" s="29"/>
      <c r="AOX31" s="29"/>
      <c r="AOY31" s="29"/>
      <c r="AOZ31" s="29"/>
      <c r="APA31" s="29"/>
      <c r="APB31" s="29"/>
      <c r="APC31" s="29"/>
      <c r="APD31" s="29"/>
      <c r="APE31" s="29"/>
      <c r="APF31" s="29"/>
      <c r="APG31" s="29"/>
      <c r="APH31" s="29"/>
      <c r="API31" s="29"/>
      <c r="APJ31" s="29"/>
      <c r="APK31" s="29"/>
      <c r="APL31" s="29"/>
      <c r="APM31" s="29"/>
      <c r="APN31" s="29"/>
      <c r="APO31" s="29"/>
      <c r="APP31" s="29"/>
      <c r="APQ31" s="29"/>
      <c r="APR31" s="29"/>
      <c r="APS31" s="29"/>
      <c r="APT31" s="29"/>
      <c r="APU31" s="29"/>
      <c r="APV31" s="29"/>
      <c r="APW31" s="29"/>
      <c r="APX31" s="29"/>
      <c r="APY31" s="29"/>
      <c r="APZ31" s="29"/>
      <c r="AQA31" s="29"/>
      <c r="AQB31" s="29"/>
      <c r="AQC31" s="29"/>
      <c r="AQD31" s="29"/>
      <c r="AQE31" s="29"/>
      <c r="AQF31" s="29"/>
      <c r="AQG31" s="29"/>
      <c r="AQH31" s="29"/>
      <c r="AQI31" s="29"/>
      <c r="AQJ31" s="29"/>
      <c r="AQK31" s="29"/>
      <c r="AQL31" s="29"/>
      <c r="AQM31" s="29"/>
      <c r="AQN31" s="29"/>
      <c r="AQO31" s="29"/>
      <c r="AQP31" s="29"/>
      <c r="AQQ31" s="29"/>
      <c r="AQR31" s="29"/>
      <c r="AQS31" s="29"/>
      <c r="AQT31" s="29"/>
      <c r="AQU31" s="29"/>
      <c r="AQV31" s="29"/>
      <c r="AQW31" s="29"/>
      <c r="AQX31" s="29"/>
      <c r="AQY31" s="29"/>
      <c r="AQZ31" s="29"/>
      <c r="ARA31" s="29"/>
      <c r="ARB31" s="29"/>
      <c r="ARC31" s="29"/>
      <c r="ARD31" s="29"/>
      <c r="ARE31" s="29"/>
      <c r="ARF31" s="29"/>
      <c r="ARG31" s="29"/>
      <c r="ARH31" s="29"/>
      <c r="ARI31" s="29"/>
      <c r="ARJ31" s="29"/>
      <c r="ARK31" s="29"/>
      <c r="ARL31" s="29"/>
      <c r="ARM31" s="29"/>
      <c r="ARN31" s="29"/>
      <c r="ARO31" s="29"/>
      <c r="ARP31" s="29"/>
      <c r="ARQ31" s="29"/>
      <c r="ARR31" s="29"/>
      <c r="ARS31" s="29"/>
      <c r="ART31" s="29"/>
      <c r="ARU31" s="29"/>
      <c r="ARV31" s="29"/>
      <c r="ARW31" s="29"/>
      <c r="ARX31" s="29"/>
      <c r="ARY31" s="29"/>
      <c r="ARZ31" s="29"/>
      <c r="ASA31" s="29"/>
      <c r="ASB31" s="29"/>
      <c r="ASC31" s="29"/>
      <c r="ASD31" s="29"/>
      <c r="ASE31" s="29"/>
      <c r="ASF31" s="29"/>
      <c r="ASG31" s="29"/>
      <c r="ASH31" s="29"/>
      <c r="ASI31" s="29"/>
      <c r="ASJ31" s="29"/>
      <c r="ASK31" s="29"/>
      <c r="ASL31" s="29"/>
      <c r="ASM31" s="29"/>
      <c r="ASN31" s="29"/>
      <c r="ASO31" s="29"/>
      <c r="ASP31" s="29"/>
      <c r="ASQ31" s="29"/>
      <c r="ASR31" s="29"/>
      <c r="ASS31" s="29"/>
      <c r="AST31" s="29"/>
      <c r="ASU31" s="29"/>
      <c r="ASV31" s="29"/>
      <c r="ASW31" s="29"/>
      <c r="ASX31" s="29"/>
      <c r="ASY31" s="29"/>
      <c r="ASZ31" s="29"/>
      <c r="ATA31" s="29"/>
      <c r="ATB31" s="29"/>
      <c r="ATC31" s="29"/>
      <c r="ATD31" s="29"/>
      <c r="ATE31" s="29"/>
      <c r="ATF31" s="29"/>
      <c r="ATG31" s="29"/>
      <c r="ATH31" s="29"/>
      <c r="ATI31" s="29"/>
      <c r="ATJ31" s="29"/>
      <c r="ATK31" s="29"/>
      <c r="ATL31" s="29"/>
      <c r="ATM31" s="29"/>
      <c r="ATN31" s="29"/>
      <c r="ATO31" s="29"/>
      <c r="ATP31" s="29"/>
      <c r="ATQ31" s="29"/>
      <c r="ATR31" s="29"/>
      <c r="ATS31" s="29"/>
      <c r="ATT31" s="29"/>
      <c r="ATU31" s="29"/>
      <c r="ATV31" s="29"/>
      <c r="ATW31" s="29"/>
      <c r="ATX31" s="29"/>
      <c r="ATY31" s="29"/>
      <c r="ATZ31" s="29"/>
      <c r="AUA31" s="29"/>
      <c r="AUB31" s="29"/>
      <c r="AUC31" s="29"/>
      <c r="AUD31" s="29"/>
      <c r="AUE31" s="29"/>
      <c r="AUF31" s="29"/>
      <c r="AUG31" s="29"/>
      <c r="AUH31" s="29"/>
      <c r="AUI31" s="29"/>
      <c r="AUJ31" s="29"/>
      <c r="AUK31" s="29"/>
      <c r="AUL31" s="29"/>
      <c r="AUM31" s="29"/>
      <c r="AUN31" s="29"/>
      <c r="AUO31" s="29"/>
      <c r="AUP31" s="29"/>
      <c r="AUQ31" s="29"/>
      <c r="AUR31" s="29"/>
      <c r="AUS31" s="29"/>
      <c r="AUT31" s="29"/>
      <c r="AUU31" s="29"/>
      <c r="AUV31" s="29"/>
      <c r="AUW31" s="29"/>
      <c r="AUX31" s="29"/>
      <c r="AUY31" s="29"/>
      <c r="AUZ31" s="29"/>
      <c r="AVA31" s="29"/>
      <c r="AVB31" s="29"/>
      <c r="AVC31" s="29"/>
      <c r="AVD31" s="29"/>
      <c r="AVE31" s="29"/>
      <c r="AVF31" s="29"/>
      <c r="AVG31" s="29"/>
      <c r="AVH31" s="29"/>
      <c r="AVI31" s="29"/>
      <c r="AVJ31" s="29"/>
      <c r="AVK31" s="29"/>
      <c r="AVL31" s="29"/>
      <c r="AVM31" s="29"/>
      <c r="AVN31" s="29"/>
      <c r="AVO31" s="29"/>
      <c r="AVP31" s="29"/>
      <c r="AVQ31" s="29"/>
      <c r="AVR31" s="29"/>
      <c r="AVS31" s="29"/>
      <c r="AVT31" s="29"/>
      <c r="AVU31" s="29"/>
      <c r="AVV31" s="29"/>
      <c r="AVW31" s="29"/>
      <c r="AVX31" s="29"/>
      <c r="AVY31" s="29"/>
      <c r="AVZ31" s="29"/>
      <c r="AWA31" s="29"/>
      <c r="AWB31" s="29"/>
      <c r="AWC31" s="29"/>
      <c r="AWD31" s="29"/>
      <c r="AWE31" s="29"/>
      <c r="AWF31" s="29"/>
      <c r="AWG31" s="29"/>
      <c r="AWH31" s="29"/>
      <c r="AWI31" s="29"/>
      <c r="AWJ31" s="29"/>
      <c r="AWK31" s="29"/>
      <c r="AWL31" s="29"/>
      <c r="AWM31" s="29"/>
      <c r="AWN31" s="29"/>
      <c r="AWO31" s="29"/>
      <c r="AWP31" s="29"/>
      <c r="AWQ31" s="29"/>
      <c r="AWR31" s="29"/>
      <c r="AWS31" s="29"/>
      <c r="AWT31" s="29"/>
      <c r="AWU31" s="29"/>
      <c r="AWV31" s="29"/>
      <c r="AWW31" s="29"/>
      <c r="AWX31" s="29"/>
      <c r="AWY31" s="29"/>
      <c r="AWZ31" s="29"/>
      <c r="AXA31" s="29"/>
      <c r="AXB31" s="29"/>
      <c r="AXC31" s="29"/>
      <c r="AXD31" s="29"/>
      <c r="AXE31" s="29"/>
      <c r="AXF31" s="29"/>
      <c r="AXG31" s="29"/>
      <c r="AXH31" s="29"/>
      <c r="AXI31" s="29"/>
      <c r="AXJ31" s="29"/>
      <c r="AXK31" s="29"/>
      <c r="AXL31" s="29"/>
      <c r="AXM31" s="29"/>
      <c r="AXN31" s="29"/>
      <c r="AXO31" s="29"/>
      <c r="AXP31" s="29"/>
      <c r="AXQ31" s="29"/>
      <c r="AXR31" s="29"/>
      <c r="AXS31" s="29"/>
      <c r="AXT31" s="29"/>
      <c r="AXU31" s="29"/>
      <c r="AXV31" s="29"/>
      <c r="AXW31" s="29"/>
      <c r="AXX31" s="29"/>
      <c r="AXY31" s="29"/>
      <c r="AXZ31" s="29"/>
      <c r="AYA31" s="29"/>
      <c r="AYB31" s="29"/>
      <c r="AYC31" s="29"/>
      <c r="AYD31" s="29"/>
      <c r="AYE31" s="29"/>
      <c r="AYF31" s="29"/>
      <c r="AYG31" s="29"/>
      <c r="AYH31" s="29"/>
      <c r="AYI31" s="29"/>
      <c r="AYJ31" s="29"/>
      <c r="AYK31" s="29"/>
      <c r="AYL31" s="29"/>
      <c r="AYM31" s="29"/>
      <c r="AYN31" s="29"/>
      <c r="AYO31" s="29"/>
      <c r="AYP31" s="29"/>
      <c r="AYQ31" s="29"/>
      <c r="AYR31" s="29"/>
      <c r="AYS31" s="29"/>
      <c r="AYT31" s="29"/>
      <c r="AYU31" s="29"/>
      <c r="AYV31" s="29"/>
      <c r="AYW31" s="29"/>
      <c r="AYX31" s="29"/>
      <c r="AYY31" s="29"/>
      <c r="AYZ31" s="29"/>
      <c r="AZA31" s="29"/>
      <c r="AZB31" s="29"/>
      <c r="AZC31" s="29"/>
      <c r="AZD31" s="29"/>
      <c r="AZE31" s="29"/>
      <c r="AZF31" s="29"/>
      <c r="AZG31" s="29"/>
      <c r="AZH31" s="29"/>
      <c r="AZI31" s="29"/>
      <c r="AZJ31" s="29"/>
      <c r="AZK31" s="29"/>
      <c r="AZL31" s="29"/>
      <c r="AZM31" s="29"/>
      <c r="AZN31" s="29"/>
      <c r="AZO31" s="29"/>
      <c r="AZP31" s="29"/>
      <c r="AZQ31" s="29"/>
      <c r="AZR31" s="29"/>
      <c r="AZS31" s="29"/>
      <c r="AZT31" s="29"/>
      <c r="AZU31" s="29"/>
      <c r="AZV31" s="29"/>
      <c r="AZW31" s="29"/>
      <c r="AZX31" s="29"/>
      <c r="AZY31" s="29"/>
      <c r="AZZ31" s="29"/>
      <c r="BAA31" s="29"/>
      <c r="BAB31" s="29"/>
      <c r="BAC31" s="29"/>
      <c r="BAD31" s="29"/>
      <c r="BAE31" s="29"/>
      <c r="BAF31" s="29"/>
      <c r="BAG31" s="29"/>
      <c r="BAH31" s="29"/>
      <c r="BAI31" s="29"/>
      <c r="BAJ31" s="29"/>
      <c r="BAK31" s="29"/>
      <c r="BAL31" s="29"/>
      <c r="BAM31" s="29"/>
      <c r="BAN31" s="29"/>
      <c r="BAO31" s="29"/>
      <c r="BAP31" s="29"/>
      <c r="BAQ31" s="29"/>
      <c r="BAR31" s="29"/>
      <c r="BAS31" s="29"/>
      <c r="BAT31" s="29"/>
      <c r="BAU31" s="29"/>
      <c r="BAV31" s="29"/>
      <c r="BAW31" s="29"/>
      <c r="BAX31" s="29"/>
      <c r="BAY31" s="29"/>
      <c r="BAZ31" s="29"/>
      <c r="BBA31" s="29"/>
      <c r="BBB31" s="29"/>
      <c r="BBC31" s="29"/>
      <c r="BBD31" s="29"/>
      <c r="BBE31" s="29"/>
      <c r="BBF31" s="29"/>
      <c r="BBG31" s="29"/>
      <c r="BBH31" s="29"/>
      <c r="BBI31" s="29"/>
      <c r="BBJ31" s="29"/>
      <c r="BBK31" s="29"/>
      <c r="BBL31" s="29"/>
      <c r="BBM31" s="29"/>
      <c r="BBN31" s="29"/>
      <c r="BBO31" s="29"/>
      <c r="BBP31" s="29"/>
      <c r="BBQ31" s="29"/>
      <c r="BBR31" s="29"/>
      <c r="BBS31" s="29"/>
      <c r="BBT31" s="29"/>
      <c r="BBU31" s="29"/>
      <c r="BBV31" s="29"/>
      <c r="BBW31" s="29"/>
      <c r="BBX31" s="29"/>
      <c r="BBY31" s="29"/>
      <c r="BBZ31" s="29"/>
      <c r="BCA31" s="29"/>
      <c r="BCB31" s="29"/>
      <c r="BCC31" s="29"/>
      <c r="BCD31" s="29"/>
      <c r="BCE31" s="29"/>
      <c r="BCF31" s="29"/>
      <c r="BCG31" s="29"/>
      <c r="BCH31" s="29"/>
      <c r="BCI31" s="29"/>
      <c r="BCJ31" s="29"/>
      <c r="BCK31" s="29"/>
      <c r="BCL31" s="29"/>
      <c r="BCM31" s="29"/>
      <c r="BCN31" s="29"/>
      <c r="BCO31" s="29"/>
      <c r="BCP31" s="29"/>
      <c r="BCQ31" s="29"/>
      <c r="BCR31" s="29"/>
      <c r="BCS31" s="29"/>
      <c r="BCT31" s="29"/>
      <c r="BCU31" s="29"/>
      <c r="BCV31" s="29"/>
      <c r="BCW31" s="29"/>
      <c r="BCX31" s="29"/>
      <c r="BCY31" s="29"/>
      <c r="BCZ31" s="29"/>
      <c r="BDA31" s="29"/>
      <c r="BDB31" s="29"/>
      <c r="BDC31" s="29"/>
      <c r="BDD31" s="29"/>
      <c r="BDE31" s="29"/>
      <c r="BDF31" s="29"/>
      <c r="BDG31" s="29"/>
      <c r="BDH31" s="29"/>
      <c r="BDI31" s="29"/>
      <c r="BDJ31" s="29"/>
      <c r="BDK31" s="29"/>
      <c r="BDL31" s="29"/>
      <c r="BDM31" s="29"/>
      <c r="BDN31" s="29"/>
      <c r="BDO31" s="29"/>
      <c r="BDP31" s="29"/>
      <c r="BDQ31" s="29"/>
      <c r="BDR31" s="29"/>
      <c r="BDS31" s="29"/>
      <c r="BDT31" s="29"/>
      <c r="BDU31" s="29"/>
      <c r="BDV31" s="29"/>
      <c r="BDW31" s="29"/>
      <c r="BDX31" s="29"/>
      <c r="BDY31" s="29"/>
      <c r="BDZ31" s="29"/>
      <c r="BEA31" s="29"/>
      <c r="BEB31" s="29"/>
      <c r="BEC31" s="29"/>
      <c r="BED31" s="29"/>
      <c r="BEE31" s="29"/>
      <c r="BEF31" s="29"/>
      <c r="BEG31" s="29"/>
      <c r="BEH31" s="29"/>
      <c r="BEI31" s="29"/>
      <c r="BEJ31" s="29"/>
      <c r="BEK31" s="29"/>
      <c r="BEL31" s="29"/>
      <c r="BEM31" s="29"/>
      <c r="BEN31" s="29"/>
      <c r="BEO31" s="29"/>
      <c r="BEP31" s="29"/>
      <c r="BEQ31" s="29"/>
      <c r="BER31" s="29"/>
      <c r="BES31" s="29"/>
      <c r="BET31" s="29"/>
      <c r="BEU31" s="29"/>
      <c r="BEV31" s="29"/>
      <c r="BEW31" s="29"/>
      <c r="BEX31" s="29"/>
      <c r="BEY31" s="29"/>
      <c r="BEZ31" s="29"/>
      <c r="BFA31" s="29"/>
      <c r="BFB31" s="29"/>
      <c r="BFC31" s="29"/>
      <c r="BFD31" s="29"/>
      <c r="BFE31" s="29"/>
      <c r="BFF31" s="29"/>
      <c r="BFG31" s="29"/>
      <c r="BFH31" s="29"/>
      <c r="BFI31" s="29"/>
      <c r="BFJ31" s="29"/>
      <c r="BFK31" s="29"/>
      <c r="BFL31" s="29"/>
      <c r="BFM31" s="29"/>
      <c r="BFN31" s="29"/>
      <c r="BFO31" s="29"/>
      <c r="BFP31" s="29"/>
      <c r="BFQ31" s="29"/>
      <c r="BFR31" s="29"/>
      <c r="BFS31" s="29"/>
      <c r="BFT31" s="29"/>
      <c r="BFU31" s="29"/>
      <c r="BFV31" s="29"/>
      <c r="BFW31" s="29"/>
      <c r="BFX31" s="29"/>
      <c r="BFY31" s="29"/>
      <c r="BFZ31" s="29"/>
      <c r="BGA31" s="29"/>
      <c r="BGB31" s="29"/>
      <c r="BGC31" s="29"/>
      <c r="BGD31" s="29"/>
      <c r="BGE31" s="29"/>
      <c r="BGF31" s="29"/>
      <c r="BGG31" s="29"/>
      <c r="BGH31" s="29"/>
      <c r="BGI31" s="29"/>
      <c r="BGJ31" s="29"/>
      <c r="BGK31" s="29"/>
      <c r="BGL31" s="29"/>
      <c r="BGM31" s="29"/>
      <c r="BGN31" s="29"/>
      <c r="BGO31" s="29"/>
      <c r="BGP31" s="29"/>
      <c r="BGQ31" s="29"/>
      <c r="BGR31" s="29"/>
      <c r="BGS31" s="29"/>
      <c r="BGT31" s="29"/>
      <c r="BGU31" s="29"/>
      <c r="BGV31" s="29"/>
      <c r="BGW31" s="29"/>
      <c r="BGX31" s="29"/>
      <c r="BGY31" s="29"/>
      <c r="BGZ31" s="29"/>
      <c r="BHA31" s="29"/>
      <c r="BHB31" s="29"/>
      <c r="BHC31" s="29"/>
      <c r="BHD31" s="29"/>
      <c r="BHE31" s="29"/>
      <c r="BHF31" s="29"/>
      <c r="BHG31" s="29"/>
      <c r="BHH31" s="29"/>
      <c r="BHI31" s="29"/>
      <c r="BHJ31" s="29"/>
      <c r="BHK31" s="29"/>
      <c r="BHL31" s="29"/>
      <c r="BHM31" s="29"/>
      <c r="BHN31" s="29"/>
      <c r="BHO31" s="29"/>
      <c r="BHP31" s="29"/>
      <c r="BHQ31" s="29"/>
      <c r="BHR31" s="29"/>
      <c r="BHS31" s="29"/>
      <c r="BHT31" s="29"/>
      <c r="BHU31" s="29"/>
      <c r="BHV31" s="29"/>
      <c r="BHW31" s="29"/>
      <c r="BHX31" s="29"/>
      <c r="BHY31" s="29"/>
      <c r="BHZ31" s="29"/>
      <c r="BIA31" s="29"/>
      <c r="BIB31" s="29"/>
      <c r="BIC31" s="29"/>
      <c r="BID31" s="29"/>
      <c r="BIE31" s="29"/>
      <c r="BIF31" s="29"/>
      <c r="BIG31" s="29"/>
      <c r="BIH31" s="29"/>
      <c r="BII31" s="29"/>
      <c r="BIJ31" s="29"/>
      <c r="BIK31" s="29"/>
      <c r="BIL31" s="29"/>
      <c r="BIM31" s="29"/>
      <c r="BIN31" s="29"/>
      <c r="BIO31" s="29"/>
      <c r="BIP31" s="29"/>
      <c r="BIQ31" s="29"/>
      <c r="BIR31" s="29"/>
      <c r="BIS31" s="29"/>
      <c r="BIT31" s="29"/>
      <c r="BIU31" s="29"/>
      <c r="BIV31" s="29"/>
      <c r="BIW31" s="29"/>
      <c r="BIX31" s="29"/>
      <c r="BIY31" s="29"/>
      <c r="BIZ31" s="29"/>
      <c r="BJA31" s="29"/>
      <c r="BJB31" s="29"/>
      <c r="BJC31" s="29"/>
      <c r="BJD31" s="29"/>
      <c r="BJE31" s="29"/>
      <c r="BJF31" s="29"/>
      <c r="BJG31" s="29"/>
      <c r="BJH31" s="29"/>
      <c r="BJI31" s="29"/>
      <c r="BJJ31" s="29"/>
      <c r="BJK31" s="29"/>
      <c r="BJL31" s="29"/>
      <c r="BJM31" s="29"/>
      <c r="BJN31" s="29"/>
      <c r="BJO31" s="29"/>
      <c r="BJP31" s="29"/>
      <c r="BJQ31" s="29"/>
      <c r="BJR31" s="29"/>
      <c r="BJS31" s="29"/>
      <c r="BJT31" s="29"/>
      <c r="BJU31" s="29"/>
      <c r="BJV31" s="29"/>
      <c r="BJW31" s="29"/>
      <c r="BJX31" s="29"/>
      <c r="BJY31" s="29"/>
      <c r="BJZ31" s="29"/>
      <c r="BKA31" s="29"/>
      <c r="BKB31" s="29"/>
      <c r="BKC31" s="29"/>
      <c r="BKD31" s="29"/>
      <c r="BKE31" s="29"/>
      <c r="BKF31" s="29"/>
      <c r="BKG31" s="29"/>
      <c r="BKH31" s="29"/>
      <c r="BKI31" s="29"/>
      <c r="BKJ31" s="29"/>
      <c r="BKK31" s="29"/>
      <c r="BKL31" s="29"/>
      <c r="BKM31" s="29"/>
      <c r="BKN31" s="29"/>
      <c r="BKO31" s="29"/>
      <c r="BKP31" s="29"/>
      <c r="BKQ31" s="29"/>
      <c r="BKR31" s="29"/>
      <c r="BKS31" s="29"/>
      <c r="BKT31" s="29"/>
      <c r="BKU31" s="29"/>
      <c r="BKV31" s="29"/>
      <c r="BKW31" s="29"/>
      <c r="BKX31" s="29"/>
      <c r="BKY31" s="29"/>
      <c r="BKZ31" s="29"/>
      <c r="BLA31" s="29"/>
      <c r="BLB31" s="29"/>
      <c r="BLC31" s="29"/>
      <c r="BLD31" s="29"/>
      <c r="BLE31" s="29"/>
      <c r="BLF31" s="29"/>
      <c r="BLG31" s="29"/>
      <c r="BLH31" s="29"/>
      <c r="BLI31" s="29"/>
      <c r="BLJ31" s="29"/>
      <c r="BLK31" s="29"/>
      <c r="BLL31" s="29"/>
      <c r="BLM31" s="29"/>
      <c r="BLN31" s="29"/>
      <c r="BLO31" s="29"/>
      <c r="BLP31" s="29"/>
      <c r="BLQ31" s="29"/>
      <c r="BLR31" s="29"/>
      <c r="BLS31" s="29"/>
      <c r="BLT31" s="29"/>
      <c r="BLU31" s="29"/>
      <c r="BLV31" s="29"/>
      <c r="BLW31" s="29"/>
      <c r="BLX31" s="29"/>
      <c r="BLY31" s="29"/>
      <c r="BLZ31" s="29"/>
      <c r="BMA31" s="29"/>
      <c r="BMB31" s="29"/>
      <c r="BMC31" s="29"/>
      <c r="BMD31" s="29"/>
      <c r="BME31" s="29"/>
      <c r="BMF31" s="29"/>
      <c r="BMG31" s="29"/>
      <c r="BMH31" s="29"/>
      <c r="BMI31" s="29"/>
      <c r="BMJ31" s="29"/>
      <c r="BMK31" s="29"/>
      <c r="BML31" s="29"/>
      <c r="BMM31" s="29"/>
      <c r="BMN31" s="29"/>
      <c r="BMO31" s="29"/>
      <c r="BMP31" s="29"/>
      <c r="BMQ31" s="29"/>
      <c r="BMR31" s="29"/>
      <c r="BMS31" s="29"/>
      <c r="BMT31" s="29"/>
      <c r="BMU31" s="29"/>
      <c r="BMV31" s="29"/>
      <c r="BMW31" s="29"/>
      <c r="BMX31" s="29"/>
      <c r="BMY31" s="29"/>
      <c r="BMZ31" s="29"/>
      <c r="BNA31" s="29"/>
      <c r="BNB31" s="29"/>
      <c r="BNC31" s="29"/>
      <c r="BND31" s="29"/>
      <c r="BNE31" s="29"/>
      <c r="BNF31" s="29"/>
      <c r="BNG31" s="29"/>
      <c r="BNH31" s="29"/>
      <c r="BNI31" s="29"/>
      <c r="BNJ31" s="29"/>
      <c r="BNK31" s="29"/>
      <c r="BNL31" s="29"/>
      <c r="BNM31" s="29"/>
      <c r="BNN31" s="29"/>
      <c r="BNO31" s="29"/>
      <c r="BNP31" s="29"/>
      <c r="BNQ31" s="29"/>
      <c r="BNR31" s="29"/>
      <c r="BNS31" s="29"/>
      <c r="BNT31" s="29"/>
      <c r="BNU31" s="29"/>
      <c r="BNV31" s="29"/>
      <c r="BNW31" s="29"/>
      <c r="BNX31" s="29"/>
      <c r="BNY31" s="29"/>
      <c r="BNZ31" s="29"/>
      <c r="BOA31" s="29"/>
      <c r="BOB31" s="29"/>
      <c r="BOC31" s="29"/>
      <c r="BOD31" s="29"/>
      <c r="BOE31" s="29"/>
      <c r="BOF31" s="29"/>
      <c r="BOG31" s="29"/>
      <c r="BOH31" s="29"/>
      <c r="BOI31" s="29"/>
      <c r="BOJ31" s="29"/>
      <c r="BOK31" s="29"/>
      <c r="BOL31" s="29"/>
      <c r="BOM31" s="29"/>
      <c r="BON31" s="29"/>
      <c r="BOO31" s="29"/>
      <c r="BOP31" s="29"/>
      <c r="BOQ31" s="29"/>
      <c r="BOR31" s="29"/>
      <c r="BOS31" s="29"/>
      <c r="BOT31" s="29"/>
      <c r="BOU31" s="29"/>
      <c r="BOV31" s="29"/>
      <c r="BOW31" s="29"/>
      <c r="BOX31" s="29"/>
      <c r="BOY31" s="29"/>
      <c r="BOZ31" s="29"/>
      <c r="BPA31" s="29"/>
      <c r="BPB31" s="29"/>
      <c r="BPC31" s="29"/>
      <c r="BPD31" s="29"/>
      <c r="BPE31" s="29"/>
      <c r="BPF31" s="29"/>
      <c r="BPG31" s="29"/>
      <c r="BPH31" s="29"/>
      <c r="BPI31" s="29"/>
      <c r="BPJ31" s="29"/>
      <c r="BPK31" s="29"/>
      <c r="BPL31" s="29"/>
      <c r="BPM31" s="29"/>
      <c r="BPN31" s="29"/>
      <c r="BPO31" s="29"/>
      <c r="BPP31" s="29"/>
      <c r="BPQ31" s="29"/>
      <c r="BPR31" s="29"/>
      <c r="BPS31" s="29"/>
      <c r="BPT31" s="29"/>
      <c r="BPU31" s="29"/>
      <c r="BPV31" s="29"/>
      <c r="BPW31" s="29"/>
      <c r="BPX31" s="29"/>
      <c r="BPY31" s="29"/>
      <c r="BPZ31" s="29"/>
      <c r="BQA31" s="29"/>
      <c r="BQB31" s="29"/>
      <c r="BQC31" s="29"/>
      <c r="BQD31" s="29"/>
      <c r="BQE31" s="29"/>
      <c r="BQF31" s="29"/>
      <c r="BQG31" s="29"/>
      <c r="BQH31" s="29"/>
      <c r="BQI31" s="29"/>
      <c r="BQJ31" s="29"/>
      <c r="BQK31" s="29"/>
      <c r="BQL31" s="29"/>
      <c r="BQM31" s="29"/>
      <c r="BQN31" s="29"/>
      <c r="BQO31" s="29"/>
      <c r="BQP31" s="29"/>
      <c r="BQQ31" s="29"/>
      <c r="BQR31" s="29"/>
      <c r="BQS31" s="29"/>
      <c r="BQT31" s="29"/>
      <c r="BQU31" s="29"/>
      <c r="BQV31" s="29"/>
      <c r="BQW31" s="29"/>
      <c r="BQX31" s="29"/>
      <c r="BQY31" s="29"/>
      <c r="BQZ31" s="29"/>
      <c r="BRA31" s="29"/>
      <c r="BRB31" s="29"/>
      <c r="BRC31" s="29"/>
      <c r="BRD31" s="29"/>
      <c r="BRE31" s="29"/>
      <c r="BRF31" s="29"/>
      <c r="BRG31" s="29"/>
      <c r="BRH31" s="29"/>
      <c r="BRI31" s="29"/>
      <c r="BRJ31" s="29"/>
      <c r="BRK31" s="29"/>
      <c r="BRL31" s="29"/>
      <c r="BRM31" s="29"/>
      <c r="BRN31" s="29"/>
      <c r="BRO31" s="29"/>
      <c r="BRP31" s="29"/>
      <c r="BRQ31" s="29"/>
      <c r="BRR31" s="29"/>
      <c r="BRS31" s="29"/>
      <c r="BRT31" s="29"/>
      <c r="BRU31" s="29"/>
      <c r="BRV31" s="29"/>
      <c r="BRW31" s="29"/>
      <c r="BRX31" s="29"/>
      <c r="BRY31" s="29"/>
      <c r="BRZ31" s="29"/>
      <c r="BSA31" s="29"/>
      <c r="BSB31" s="29"/>
      <c r="BSC31" s="29"/>
      <c r="BSD31" s="29"/>
      <c r="BSE31" s="29"/>
      <c r="BSF31" s="29"/>
      <c r="BSG31" s="29"/>
      <c r="BSH31" s="29"/>
      <c r="BSI31" s="29"/>
      <c r="BSJ31" s="29"/>
      <c r="BSK31" s="29"/>
      <c r="BSL31" s="29"/>
      <c r="BSM31" s="29"/>
      <c r="BSN31" s="29"/>
      <c r="BSO31" s="29"/>
      <c r="BSP31" s="29"/>
      <c r="BSQ31" s="29"/>
      <c r="BSR31" s="29"/>
      <c r="BSS31" s="29"/>
      <c r="BST31" s="29"/>
      <c r="BSU31" s="29"/>
      <c r="BSV31" s="29"/>
      <c r="BSW31" s="29"/>
      <c r="BSX31" s="29"/>
      <c r="BSY31" s="29"/>
      <c r="BSZ31" s="29"/>
      <c r="BTA31" s="29"/>
      <c r="BTB31" s="29"/>
      <c r="BTC31" s="29"/>
      <c r="BTD31" s="29"/>
      <c r="BTE31" s="29"/>
      <c r="BTF31" s="29"/>
      <c r="BTG31" s="29"/>
      <c r="BTH31" s="29"/>
      <c r="BTI31" s="29"/>
      <c r="BTJ31" s="29"/>
      <c r="BTK31" s="29"/>
      <c r="BTL31" s="29"/>
      <c r="BTM31" s="29"/>
      <c r="BTN31" s="29"/>
      <c r="BTO31" s="29"/>
      <c r="BTP31" s="29"/>
      <c r="BTQ31" s="29"/>
      <c r="BTR31" s="29"/>
      <c r="BTS31" s="29"/>
      <c r="BTT31" s="29"/>
      <c r="BTU31" s="29"/>
      <c r="BTV31" s="29"/>
      <c r="BTW31" s="29"/>
      <c r="BTX31" s="29"/>
      <c r="BTY31" s="29"/>
      <c r="BTZ31" s="29"/>
      <c r="BUA31" s="29"/>
      <c r="BUB31" s="29"/>
      <c r="BUC31" s="29"/>
      <c r="BUD31" s="29"/>
      <c r="BUE31" s="29"/>
      <c r="BUF31" s="29"/>
      <c r="BUG31" s="29"/>
      <c r="BUH31" s="29"/>
      <c r="BUI31" s="29"/>
      <c r="BUJ31" s="29"/>
      <c r="BUK31" s="29"/>
      <c r="BUL31" s="29"/>
      <c r="BUM31" s="29"/>
      <c r="BUN31" s="29"/>
      <c r="BUO31" s="29"/>
      <c r="BUP31" s="29"/>
      <c r="BUQ31" s="29"/>
      <c r="BUR31" s="29"/>
      <c r="BUS31" s="29"/>
      <c r="BUT31" s="29"/>
      <c r="BUU31" s="29"/>
      <c r="BUV31" s="29"/>
      <c r="BUW31" s="29"/>
      <c r="BUX31" s="29"/>
      <c r="BUY31" s="29"/>
      <c r="BUZ31" s="29"/>
      <c r="BVA31" s="29"/>
      <c r="BVB31" s="29"/>
      <c r="BVC31" s="29"/>
      <c r="BVD31" s="29"/>
      <c r="BVE31" s="29"/>
      <c r="BVF31" s="29"/>
      <c r="BVG31" s="29"/>
      <c r="BVH31" s="29"/>
      <c r="BVI31" s="29"/>
      <c r="BVJ31" s="29"/>
      <c r="BVK31" s="29"/>
      <c r="BVL31" s="29"/>
      <c r="BVM31" s="29"/>
      <c r="BVN31" s="29"/>
      <c r="BVO31" s="29"/>
      <c r="BVP31" s="29"/>
      <c r="BVQ31" s="29"/>
      <c r="BVR31" s="29"/>
      <c r="BVS31" s="29"/>
      <c r="BVT31" s="29"/>
      <c r="BVU31" s="29"/>
      <c r="BVV31" s="29"/>
      <c r="BVW31" s="29"/>
      <c r="BVX31" s="29"/>
      <c r="BVY31" s="29"/>
      <c r="BVZ31" s="29"/>
      <c r="BWA31" s="29"/>
      <c r="BWB31" s="29"/>
      <c r="BWC31" s="29"/>
      <c r="BWD31" s="29"/>
      <c r="BWE31" s="29"/>
      <c r="BWF31" s="29"/>
      <c r="BWG31" s="29"/>
      <c r="BWH31" s="29"/>
      <c r="BWI31" s="29"/>
      <c r="BWJ31" s="29"/>
      <c r="BWK31" s="29"/>
      <c r="BWL31" s="29"/>
      <c r="BWM31" s="29"/>
      <c r="BWN31" s="29"/>
      <c r="BWO31" s="29"/>
      <c r="BWP31" s="29"/>
      <c r="BWQ31" s="29"/>
      <c r="BWR31" s="29"/>
      <c r="BWS31" s="29"/>
      <c r="BWT31" s="29"/>
      <c r="BWU31" s="29"/>
      <c r="BWV31" s="29"/>
      <c r="BWW31" s="29"/>
      <c r="BWX31" s="29"/>
      <c r="BWY31" s="29"/>
      <c r="BWZ31" s="29"/>
      <c r="BXA31" s="29"/>
      <c r="BXB31" s="29"/>
      <c r="BXC31" s="29"/>
      <c r="BXD31" s="29"/>
      <c r="BXE31" s="29"/>
      <c r="BXF31" s="29"/>
      <c r="BXG31" s="29"/>
      <c r="BXH31" s="29"/>
      <c r="BXI31" s="29"/>
      <c r="BXJ31" s="29"/>
      <c r="BXK31" s="29"/>
      <c r="BXL31" s="29"/>
      <c r="BXM31" s="29"/>
      <c r="BXN31" s="29"/>
      <c r="BXO31" s="29"/>
      <c r="BXP31" s="29"/>
      <c r="BXQ31" s="29"/>
      <c r="BXR31" s="29"/>
      <c r="BXS31" s="29"/>
      <c r="BXT31" s="29"/>
      <c r="BXU31" s="29"/>
      <c r="BXV31" s="29"/>
      <c r="BXW31" s="29"/>
      <c r="BXX31" s="29"/>
      <c r="BXY31" s="29"/>
      <c r="BXZ31" s="29"/>
      <c r="BYA31" s="29"/>
      <c r="BYB31" s="29"/>
      <c r="BYC31" s="29"/>
      <c r="BYD31" s="29"/>
      <c r="BYE31" s="29"/>
      <c r="BYF31" s="29"/>
      <c r="BYG31" s="29"/>
      <c r="BYH31" s="29"/>
      <c r="BYI31" s="29"/>
      <c r="BYJ31" s="29"/>
      <c r="BYK31" s="29"/>
      <c r="BYL31" s="29"/>
      <c r="BYM31" s="29"/>
      <c r="BYN31" s="29"/>
      <c r="BYO31" s="29"/>
      <c r="BYP31" s="29"/>
      <c r="BYQ31" s="29"/>
      <c r="BYR31" s="29"/>
      <c r="BYS31" s="29"/>
      <c r="BYT31" s="29"/>
      <c r="BYU31" s="29"/>
      <c r="BYV31" s="29"/>
      <c r="BYW31" s="29"/>
      <c r="BYX31" s="29"/>
      <c r="BYY31" s="29"/>
      <c r="BYZ31" s="29"/>
      <c r="BZA31" s="29"/>
      <c r="BZB31" s="29"/>
      <c r="BZC31" s="29"/>
      <c r="BZD31" s="29"/>
      <c r="BZE31" s="29"/>
      <c r="BZF31" s="29"/>
      <c r="BZG31" s="29"/>
      <c r="BZH31" s="29"/>
      <c r="BZI31" s="29"/>
      <c r="BZJ31" s="29"/>
      <c r="BZK31" s="29"/>
      <c r="BZL31" s="29"/>
      <c r="BZM31" s="29"/>
      <c r="BZN31" s="29"/>
      <c r="BZO31" s="29"/>
      <c r="BZP31" s="29"/>
      <c r="BZQ31" s="29"/>
      <c r="BZR31" s="29"/>
      <c r="BZS31" s="29"/>
      <c r="BZT31" s="29"/>
      <c r="BZU31" s="29"/>
      <c r="BZV31" s="29"/>
      <c r="BZW31" s="29"/>
      <c r="BZX31" s="29"/>
      <c r="BZY31" s="29"/>
      <c r="BZZ31" s="29"/>
      <c r="CAA31" s="29"/>
      <c r="CAB31" s="29"/>
      <c r="CAC31" s="29"/>
      <c r="CAD31" s="29"/>
      <c r="CAE31" s="29"/>
      <c r="CAF31" s="29"/>
      <c r="CAG31" s="29"/>
      <c r="CAH31" s="29"/>
      <c r="CAI31" s="29"/>
      <c r="CAJ31" s="29"/>
      <c r="CAK31" s="29"/>
      <c r="CAL31" s="29"/>
      <c r="CAM31" s="29"/>
      <c r="CAN31" s="29"/>
      <c r="CAO31" s="29"/>
      <c r="CAP31" s="29"/>
      <c r="CAQ31" s="29"/>
      <c r="CAR31" s="29"/>
      <c r="CAS31" s="29"/>
      <c r="CAT31" s="29"/>
      <c r="CAU31" s="29"/>
      <c r="CAV31" s="29"/>
      <c r="CAW31" s="29"/>
      <c r="CAX31" s="29"/>
      <c r="CAY31" s="29"/>
      <c r="CAZ31" s="29"/>
      <c r="CBA31" s="29"/>
      <c r="CBB31" s="29"/>
      <c r="CBC31" s="29"/>
      <c r="CBD31" s="29"/>
      <c r="CBE31" s="29"/>
      <c r="CBF31" s="29"/>
      <c r="CBG31" s="29"/>
      <c r="CBH31" s="29"/>
      <c r="CBI31" s="29"/>
      <c r="CBJ31" s="29"/>
      <c r="CBK31" s="29"/>
      <c r="CBL31" s="29"/>
      <c r="CBM31" s="29"/>
      <c r="CBN31" s="29"/>
      <c r="CBO31" s="29"/>
      <c r="CBP31" s="29"/>
      <c r="CBQ31" s="29"/>
      <c r="CBR31" s="29"/>
      <c r="CBS31" s="29"/>
      <c r="CBT31" s="29"/>
      <c r="CBU31" s="29"/>
      <c r="CBV31" s="29"/>
      <c r="CBW31" s="29"/>
      <c r="CBX31" s="29"/>
      <c r="CBY31" s="29"/>
      <c r="CBZ31" s="29"/>
      <c r="CCA31" s="29"/>
      <c r="CCB31" s="29"/>
      <c r="CCC31" s="29"/>
      <c r="CCD31" s="29"/>
      <c r="CCE31" s="29"/>
      <c r="CCF31" s="29"/>
      <c r="CCG31" s="29"/>
      <c r="CCH31" s="29"/>
      <c r="CCI31" s="29"/>
      <c r="CCJ31" s="29"/>
      <c r="CCK31" s="29"/>
      <c r="CCL31" s="29"/>
      <c r="CCM31" s="29"/>
      <c r="CCN31" s="29"/>
      <c r="CCO31" s="29"/>
      <c r="CCP31" s="29"/>
      <c r="CCQ31" s="29"/>
      <c r="CCR31" s="29"/>
      <c r="CCS31" s="29"/>
      <c r="CCT31" s="29"/>
      <c r="CCU31" s="29"/>
      <c r="CCV31" s="29"/>
      <c r="CCW31" s="29"/>
      <c r="CCX31" s="29"/>
      <c r="CCY31" s="29"/>
      <c r="CCZ31" s="29"/>
      <c r="CDA31" s="29"/>
      <c r="CDB31" s="29"/>
      <c r="CDC31" s="29"/>
      <c r="CDD31" s="29"/>
      <c r="CDE31" s="29"/>
      <c r="CDF31" s="29"/>
      <c r="CDG31" s="29"/>
      <c r="CDH31" s="29"/>
      <c r="CDI31" s="29"/>
      <c r="CDJ31" s="29"/>
      <c r="CDK31" s="29"/>
      <c r="CDL31" s="29"/>
      <c r="CDM31" s="29"/>
      <c r="CDN31" s="29"/>
      <c r="CDO31" s="29"/>
      <c r="CDP31" s="29"/>
      <c r="CDQ31" s="29"/>
      <c r="CDR31" s="29"/>
      <c r="CDS31" s="29"/>
      <c r="CDT31" s="29"/>
      <c r="CDU31" s="29"/>
      <c r="CDV31" s="29"/>
      <c r="CDW31" s="29"/>
      <c r="CDX31" s="29"/>
      <c r="CDY31" s="29"/>
      <c r="CDZ31" s="29"/>
      <c r="CEA31" s="29"/>
      <c r="CEB31" s="29"/>
      <c r="CEC31" s="29"/>
      <c r="CED31" s="29"/>
      <c r="CEE31" s="29"/>
      <c r="CEF31" s="29"/>
      <c r="CEG31" s="29"/>
      <c r="CEH31" s="29"/>
      <c r="CEI31" s="29"/>
      <c r="CEJ31" s="29"/>
      <c r="CEK31" s="29"/>
      <c r="CEL31" s="29"/>
      <c r="CEM31" s="29"/>
      <c r="CEN31" s="29"/>
      <c r="CEO31" s="29"/>
      <c r="CEP31" s="29"/>
      <c r="CEQ31" s="29"/>
      <c r="CER31" s="29"/>
      <c r="CES31" s="29"/>
      <c r="CET31" s="29"/>
      <c r="CEU31" s="29"/>
      <c r="CEV31" s="29"/>
      <c r="CEW31" s="29"/>
      <c r="CEX31" s="29"/>
      <c r="CEY31" s="29"/>
      <c r="CEZ31" s="29"/>
      <c r="CFA31" s="29"/>
      <c r="CFB31" s="29"/>
      <c r="CFC31" s="29"/>
      <c r="CFD31" s="29"/>
      <c r="CFE31" s="29"/>
      <c r="CFF31" s="29"/>
      <c r="CFG31" s="29"/>
      <c r="CFH31" s="29"/>
      <c r="CFI31" s="29"/>
      <c r="CFJ31" s="29"/>
      <c r="CFK31" s="29"/>
      <c r="CFL31" s="29"/>
      <c r="CFM31" s="29"/>
      <c r="CFN31" s="29"/>
      <c r="CFO31" s="29"/>
      <c r="CFP31" s="29"/>
      <c r="CFQ31" s="29"/>
      <c r="CFR31" s="29"/>
      <c r="CFS31" s="29"/>
      <c r="CFT31" s="29"/>
      <c r="CFU31" s="29"/>
      <c r="CFV31" s="29"/>
      <c r="CFW31" s="29"/>
      <c r="CFX31" s="29"/>
      <c r="CFY31" s="29"/>
      <c r="CFZ31" s="29"/>
      <c r="CGA31" s="29"/>
      <c r="CGB31" s="29"/>
      <c r="CGC31" s="29"/>
      <c r="CGD31" s="29"/>
      <c r="CGE31" s="29"/>
      <c r="CGF31" s="29"/>
      <c r="CGG31" s="29"/>
      <c r="CGH31" s="29"/>
      <c r="CGI31" s="29"/>
      <c r="CGJ31" s="29"/>
      <c r="CGK31" s="29"/>
      <c r="CGL31" s="29"/>
      <c r="CGM31" s="29"/>
      <c r="CGN31" s="29"/>
      <c r="CGO31" s="29"/>
      <c r="CGP31" s="29"/>
      <c r="CGQ31" s="29"/>
      <c r="CGR31" s="29"/>
      <c r="CGS31" s="29"/>
      <c r="CGT31" s="29"/>
      <c r="CGU31" s="29"/>
      <c r="CGV31" s="29"/>
      <c r="CGW31" s="29"/>
      <c r="CGX31" s="29"/>
      <c r="CGY31" s="29"/>
      <c r="CGZ31" s="29"/>
      <c r="CHA31" s="29"/>
      <c r="CHB31" s="29"/>
      <c r="CHC31" s="29"/>
      <c r="CHD31" s="29"/>
      <c r="CHE31" s="29"/>
      <c r="CHF31" s="29"/>
      <c r="CHG31" s="29"/>
      <c r="CHH31" s="29"/>
      <c r="CHI31" s="29"/>
      <c r="CHJ31" s="29"/>
      <c r="CHK31" s="29"/>
      <c r="CHL31" s="29"/>
      <c r="CHM31" s="29"/>
      <c r="CHN31" s="29"/>
      <c r="CHO31" s="29"/>
      <c r="CHP31" s="29"/>
      <c r="CHQ31" s="29"/>
      <c r="CHR31" s="29"/>
      <c r="CHS31" s="29"/>
      <c r="CHT31" s="29"/>
      <c r="CHU31" s="29"/>
      <c r="CHV31" s="29"/>
      <c r="CHW31" s="29"/>
      <c r="CHX31" s="29"/>
      <c r="CHY31" s="29"/>
      <c r="CHZ31" s="29"/>
      <c r="CIA31" s="29"/>
      <c r="CIB31" s="29"/>
      <c r="CIC31" s="29"/>
      <c r="CID31" s="29"/>
      <c r="CIE31" s="29"/>
      <c r="CIF31" s="29"/>
      <c r="CIG31" s="29"/>
      <c r="CIH31" s="29"/>
      <c r="CII31" s="29"/>
      <c r="CIJ31" s="29"/>
      <c r="CIK31" s="29"/>
      <c r="CIL31" s="29"/>
      <c r="CIM31" s="29"/>
      <c r="CIN31" s="29"/>
      <c r="CIO31" s="29"/>
      <c r="CIP31" s="29"/>
      <c r="CIQ31" s="29"/>
      <c r="CIR31" s="29"/>
      <c r="CIS31" s="29"/>
      <c r="CIT31" s="29"/>
      <c r="CIU31" s="29"/>
      <c r="CIV31" s="29"/>
      <c r="CIW31" s="29"/>
      <c r="CIX31" s="29"/>
      <c r="CIY31" s="29"/>
      <c r="CIZ31" s="29"/>
      <c r="CJA31" s="29"/>
      <c r="CJB31" s="29"/>
      <c r="CJC31" s="29"/>
      <c r="CJD31" s="29"/>
      <c r="CJE31" s="29"/>
      <c r="CJF31" s="29"/>
      <c r="CJG31" s="29"/>
      <c r="CJH31" s="29"/>
      <c r="CJI31" s="29"/>
      <c r="CJJ31" s="29"/>
      <c r="CJK31" s="29"/>
      <c r="CJL31" s="29"/>
      <c r="CJM31" s="29"/>
      <c r="CJN31" s="29"/>
      <c r="CJO31" s="29"/>
      <c r="CJP31" s="29"/>
      <c r="CJQ31" s="29"/>
      <c r="CJR31" s="29"/>
      <c r="CJS31" s="29"/>
      <c r="CJT31" s="29"/>
      <c r="CJU31" s="29"/>
      <c r="CJV31" s="29"/>
      <c r="CJW31" s="29"/>
      <c r="CJX31" s="29"/>
      <c r="CJY31" s="29"/>
      <c r="CJZ31" s="29"/>
      <c r="CKA31" s="29"/>
      <c r="CKB31" s="29"/>
      <c r="CKC31" s="29"/>
      <c r="CKD31" s="29"/>
      <c r="CKE31" s="29"/>
      <c r="CKF31" s="29"/>
      <c r="CKG31" s="29"/>
      <c r="CKH31" s="29"/>
      <c r="CKI31" s="29"/>
      <c r="CKJ31" s="29"/>
      <c r="CKK31" s="29"/>
      <c r="CKL31" s="29"/>
      <c r="CKM31" s="29"/>
      <c r="CKN31" s="29"/>
      <c r="CKO31" s="29"/>
      <c r="CKP31" s="29"/>
      <c r="CKQ31" s="29"/>
      <c r="CKR31" s="29"/>
      <c r="CKS31" s="29"/>
      <c r="CKT31" s="29"/>
      <c r="CKU31" s="29"/>
      <c r="CKV31" s="29"/>
      <c r="CKW31" s="29"/>
      <c r="CKX31" s="29"/>
      <c r="CKY31" s="29"/>
      <c r="CKZ31" s="29"/>
      <c r="CLA31" s="29"/>
      <c r="CLB31" s="29"/>
      <c r="CLC31" s="29"/>
      <c r="CLD31" s="29"/>
      <c r="CLE31" s="29"/>
      <c r="CLF31" s="29"/>
      <c r="CLG31" s="29"/>
      <c r="CLH31" s="29"/>
      <c r="CLI31" s="29"/>
      <c r="CLJ31" s="29"/>
      <c r="CLK31" s="29"/>
      <c r="CLL31" s="29"/>
      <c r="CLM31" s="29"/>
      <c r="CLN31" s="29"/>
      <c r="CLO31" s="29"/>
      <c r="CLP31" s="29"/>
      <c r="CLQ31" s="29"/>
      <c r="CLR31" s="29"/>
      <c r="CLS31" s="29"/>
      <c r="CLT31" s="29"/>
      <c r="CLU31" s="29"/>
      <c r="CLV31" s="29"/>
      <c r="CLW31" s="29"/>
      <c r="CLX31" s="29"/>
      <c r="CLY31" s="29"/>
      <c r="CLZ31" s="29"/>
      <c r="CMA31" s="29"/>
      <c r="CMB31" s="29"/>
      <c r="CMC31" s="29"/>
      <c r="CMD31" s="29"/>
      <c r="CME31" s="29"/>
      <c r="CMF31" s="29"/>
      <c r="CMG31" s="29"/>
      <c r="CMH31" s="29"/>
      <c r="CMI31" s="29"/>
      <c r="CMJ31" s="29"/>
      <c r="CMK31" s="29"/>
      <c r="CML31" s="29"/>
      <c r="CMM31" s="29"/>
      <c r="CMN31" s="29"/>
      <c r="CMO31" s="29"/>
      <c r="CMP31" s="29"/>
      <c r="CMQ31" s="29"/>
      <c r="CMR31" s="29"/>
      <c r="CMS31" s="29"/>
      <c r="CMT31" s="29"/>
      <c r="CMU31" s="29"/>
      <c r="CMV31" s="29"/>
      <c r="CMW31" s="29"/>
      <c r="CMX31" s="29"/>
      <c r="CMY31" s="29"/>
      <c r="CMZ31" s="29"/>
      <c r="CNA31" s="29"/>
      <c r="CNB31" s="29"/>
      <c r="CNC31" s="29"/>
      <c r="CND31" s="29"/>
      <c r="CNE31" s="29"/>
      <c r="CNF31" s="29"/>
      <c r="CNG31" s="29"/>
      <c r="CNH31" s="29"/>
      <c r="CNI31" s="29"/>
      <c r="CNJ31" s="29"/>
      <c r="CNK31" s="29"/>
      <c r="CNL31" s="29"/>
      <c r="CNM31" s="29"/>
      <c r="CNN31" s="29"/>
      <c r="CNO31" s="29"/>
      <c r="CNP31" s="29"/>
      <c r="CNQ31" s="29"/>
      <c r="CNR31" s="29"/>
      <c r="CNS31" s="29"/>
      <c r="CNT31" s="29"/>
      <c r="CNU31" s="29"/>
      <c r="CNV31" s="29"/>
      <c r="CNW31" s="29"/>
      <c r="CNX31" s="29"/>
      <c r="CNY31" s="29"/>
      <c r="CNZ31" s="29"/>
      <c r="COA31" s="29"/>
      <c r="COB31" s="29"/>
      <c r="COC31" s="29"/>
      <c r="COD31" s="29"/>
      <c r="COE31" s="29"/>
      <c r="COF31" s="29"/>
      <c r="COG31" s="29"/>
      <c r="COH31" s="29"/>
      <c r="COI31" s="29"/>
      <c r="COJ31" s="29"/>
      <c r="COK31" s="29"/>
      <c r="COL31" s="29"/>
      <c r="COM31" s="29"/>
      <c r="CON31" s="29"/>
      <c r="COO31" s="29"/>
      <c r="COP31" s="29"/>
      <c r="COQ31" s="29"/>
      <c r="COR31" s="29"/>
      <c r="COS31" s="29"/>
      <c r="COT31" s="29"/>
      <c r="COU31" s="29"/>
      <c r="COV31" s="29"/>
      <c r="COW31" s="29"/>
      <c r="COX31" s="29"/>
      <c r="COY31" s="29"/>
      <c r="COZ31" s="29"/>
      <c r="CPA31" s="29"/>
      <c r="CPB31" s="29"/>
      <c r="CPC31" s="29"/>
      <c r="CPD31" s="29"/>
      <c r="CPE31" s="29"/>
      <c r="CPF31" s="29"/>
      <c r="CPG31" s="29"/>
      <c r="CPH31" s="29"/>
      <c r="CPI31" s="29"/>
      <c r="CPJ31" s="29"/>
      <c r="CPK31" s="29"/>
      <c r="CPL31" s="29"/>
      <c r="CPM31" s="29"/>
      <c r="CPN31" s="29"/>
      <c r="CPO31" s="29"/>
      <c r="CPP31" s="29"/>
      <c r="CPQ31" s="29"/>
      <c r="CPR31" s="29"/>
      <c r="CPS31" s="29"/>
      <c r="CPT31" s="29"/>
      <c r="CPU31" s="29"/>
      <c r="CPV31" s="29"/>
      <c r="CPW31" s="29"/>
      <c r="CPX31" s="29"/>
      <c r="CPY31" s="29"/>
      <c r="CPZ31" s="29"/>
      <c r="CQA31" s="29"/>
      <c r="CQB31" s="29"/>
      <c r="CQC31" s="29"/>
      <c r="CQD31" s="29"/>
      <c r="CQE31" s="29"/>
      <c r="CQF31" s="29"/>
      <c r="CQG31" s="29"/>
      <c r="CQH31" s="29"/>
      <c r="CQI31" s="29"/>
      <c r="CQJ31" s="29"/>
      <c r="CQK31" s="29"/>
      <c r="CQL31" s="29"/>
      <c r="CQM31" s="29"/>
      <c r="CQN31" s="29"/>
      <c r="CQO31" s="29"/>
      <c r="CQP31" s="29"/>
      <c r="CQQ31" s="29"/>
      <c r="CQR31" s="29"/>
      <c r="CQS31" s="29"/>
      <c r="CQT31" s="29"/>
      <c r="CQU31" s="29"/>
      <c r="CQV31" s="29"/>
      <c r="CQW31" s="29"/>
      <c r="CQX31" s="29"/>
      <c r="CQY31" s="29"/>
      <c r="CQZ31" s="29"/>
      <c r="CRA31" s="29"/>
      <c r="CRB31" s="29"/>
      <c r="CRC31" s="29"/>
      <c r="CRD31" s="29"/>
      <c r="CRE31" s="29"/>
      <c r="CRF31" s="29"/>
      <c r="CRG31" s="29"/>
      <c r="CRH31" s="29"/>
      <c r="CRI31" s="29"/>
      <c r="CRJ31" s="29"/>
      <c r="CRK31" s="29"/>
      <c r="CRL31" s="29"/>
      <c r="CRM31" s="29"/>
      <c r="CRN31" s="29"/>
      <c r="CRO31" s="29"/>
      <c r="CRP31" s="29"/>
      <c r="CRQ31" s="29"/>
      <c r="CRR31" s="29"/>
      <c r="CRS31" s="29"/>
      <c r="CRT31" s="29"/>
      <c r="CRU31" s="29"/>
      <c r="CRV31" s="29"/>
      <c r="CRW31" s="29"/>
      <c r="CRX31" s="29"/>
      <c r="CRY31" s="29"/>
      <c r="CRZ31" s="29"/>
      <c r="CSA31" s="29"/>
      <c r="CSB31" s="29"/>
      <c r="CSC31" s="29"/>
      <c r="CSD31" s="29"/>
      <c r="CSE31" s="29"/>
      <c r="CSF31" s="29"/>
      <c r="CSG31" s="29"/>
      <c r="CSH31" s="29"/>
      <c r="CSI31" s="29"/>
      <c r="CSJ31" s="29"/>
      <c r="CSK31" s="29"/>
      <c r="CSL31" s="29"/>
      <c r="CSM31" s="29"/>
      <c r="CSN31" s="29"/>
      <c r="CSO31" s="29"/>
      <c r="CSP31" s="29"/>
      <c r="CSQ31" s="29"/>
      <c r="CSR31" s="29"/>
      <c r="CSS31" s="29"/>
      <c r="CST31" s="29"/>
      <c r="CSU31" s="29"/>
      <c r="CSV31" s="29"/>
      <c r="CSW31" s="29"/>
      <c r="CSX31" s="29"/>
      <c r="CSY31" s="29"/>
      <c r="CSZ31" s="29"/>
      <c r="CTA31" s="29"/>
      <c r="CTB31" s="29"/>
      <c r="CTC31" s="29"/>
      <c r="CTD31" s="29"/>
      <c r="CTE31" s="29"/>
      <c r="CTF31" s="29"/>
      <c r="CTG31" s="29"/>
      <c r="CTH31" s="29"/>
      <c r="CTI31" s="29"/>
      <c r="CTJ31" s="29"/>
      <c r="CTK31" s="29"/>
      <c r="CTL31" s="29"/>
      <c r="CTM31" s="29"/>
      <c r="CTN31" s="29"/>
      <c r="CTO31" s="29"/>
      <c r="CTP31" s="29"/>
      <c r="CTQ31" s="29"/>
      <c r="CTR31" s="29"/>
      <c r="CTS31" s="29"/>
      <c r="CTT31" s="29"/>
      <c r="CTU31" s="29"/>
      <c r="CTV31" s="29"/>
      <c r="CTW31" s="29"/>
      <c r="CTX31" s="29"/>
      <c r="CTY31" s="29"/>
      <c r="CTZ31" s="29"/>
      <c r="CUA31" s="29"/>
      <c r="CUB31" s="29"/>
      <c r="CUC31" s="29"/>
      <c r="CUD31" s="29"/>
      <c r="CUE31" s="29"/>
      <c r="CUF31" s="29"/>
      <c r="CUG31" s="29"/>
      <c r="CUH31" s="29"/>
      <c r="CUI31" s="29"/>
      <c r="CUJ31" s="29"/>
      <c r="CUK31" s="29"/>
      <c r="CUL31" s="29"/>
      <c r="CUM31" s="29"/>
      <c r="CUN31" s="29"/>
      <c r="CUO31" s="29"/>
      <c r="CUP31" s="29"/>
      <c r="CUQ31" s="29"/>
      <c r="CUR31" s="29"/>
      <c r="CUS31" s="29"/>
      <c r="CUT31" s="29"/>
      <c r="CUU31" s="29"/>
      <c r="CUV31" s="29"/>
      <c r="CUW31" s="29"/>
      <c r="CUX31" s="29"/>
      <c r="CUY31" s="29"/>
      <c r="CUZ31" s="29"/>
      <c r="CVA31" s="29"/>
      <c r="CVB31" s="29"/>
      <c r="CVC31" s="29"/>
      <c r="CVD31" s="29"/>
      <c r="CVE31" s="29"/>
      <c r="CVF31" s="29"/>
      <c r="CVG31" s="29"/>
      <c r="CVH31" s="29"/>
      <c r="CVI31" s="29"/>
      <c r="CVJ31" s="29"/>
      <c r="CVK31" s="29"/>
      <c r="CVL31" s="29"/>
      <c r="CVM31" s="29"/>
      <c r="CVN31" s="29"/>
      <c r="CVO31" s="29"/>
      <c r="CVP31" s="29"/>
      <c r="CVQ31" s="29"/>
      <c r="CVR31" s="29"/>
      <c r="CVS31" s="29"/>
      <c r="CVT31" s="29"/>
      <c r="CVU31" s="29"/>
      <c r="CVV31" s="29"/>
      <c r="CVW31" s="29"/>
      <c r="CVX31" s="29"/>
      <c r="CVY31" s="29"/>
      <c r="CVZ31" s="29"/>
      <c r="CWA31" s="29"/>
      <c r="CWB31" s="29"/>
      <c r="CWC31" s="29"/>
      <c r="CWD31" s="29"/>
      <c r="CWE31" s="29"/>
      <c r="CWF31" s="29"/>
      <c r="CWG31" s="29"/>
      <c r="CWH31" s="29"/>
      <c r="CWI31" s="29"/>
      <c r="CWJ31" s="29"/>
      <c r="CWK31" s="29"/>
      <c r="CWL31" s="29"/>
      <c r="CWM31" s="29"/>
      <c r="CWN31" s="29"/>
      <c r="CWO31" s="29"/>
      <c r="CWP31" s="29"/>
      <c r="CWQ31" s="29"/>
      <c r="CWR31" s="29"/>
      <c r="CWS31" s="29"/>
      <c r="CWT31" s="29"/>
      <c r="CWU31" s="29"/>
      <c r="CWV31" s="29"/>
      <c r="CWW31" s="29"/>
      <c r="CWX31" s="29"/>
      <c r="CWY31" s="29"/>
      <c r="CWZ31" s="29"/>
      <c r="CXA31" s="29"/>
      <c r="CXB31" s="29"/>
      <c r="CXC31" s="29"/>
      <c r="CXD31" s="29"/>
      <c r="CXE31" s="29"/>
      <c r="CXF31" s="29"/>
      <c r="CXG31" s="29"/>
      <c r="CXH31" s="29"/>
      <c r="CXI31" s="29"/>
      <c r="CXJ31" s="29"/>
      <c r="CXK31" s="29"/>
      <c r="CXL31" s="29"/>
      <c r="CXM31" s="29"/>
      <c r="CXN31" s="29"/>
      <c r="CXO31" s="29"/>
      <c r="CXP31" s="29"/>
      <c r="CXQ31" s="29"/>
      <c r="CXR31" s="29"/>
      <c r="CXS31" s="29"/>
      <c r="CXT31" s="29"/>
      <c r="CXU31" s="29"/>
      <c r="CXV31" s="29"/>
      <c r="CXW31" s="29"/>
      <c r="CXX31" s="29"/>
      <c r="CXY31" s="29"/>
      <c r="CXZ31" s="29"/>
      <c r="CYA31" s="29"/>
      <c r="CYB31" s="29"/>
      <c r="CYC31" s="29"/>
      <c r="CYD31" s="29"/>
      <c r="CYE31" s="29"/>
      <c r="CYF31" s="29"/>
      <c r="CYG31" s="29"/>
      <c r="CYH31" s="29"/>
      <c r="CYI31" s="29"/>
      <c r="CYJ31" s="29"/>
      <c r="CYK31" s="29"/>
      <c r="CYL31" s="29"/>
      <c r="CYM31" s="29"/>
      <c r="CYN31" s="29"/>
      <c r="CYO31" s="29"/>
      <c r="CYP31" s="29"/>
      <c r="CYQ31" s="29"/>
      <c r="CYR31" s="29"/>
      <c r="CYS31" s="29"/>
      <c r="CYT31" s="29"/>
      <c r="CYU31" s="29"/>
      <c r="CYV31" s="29"/>
      <c r="CYW31" s="29"/>
      <c r="CYX31" s="29"/>
      <c r="CYY31" s="29"/>
      <c r="CYZ31" s="29"/>
      <c r="CZA31" s="29"/>
      <c r="CZB31" s="29"/>
      <c r="CZC31" s="29"/>
      <c r="CZD31" s="29"/>
      <c r="CZE31" s="29"/>
      <c r="CZF31" s="29"/>
      <c r="CZG31" s="29"/>
      <c r="CZH31" s="29"/>
      <c r="CZI31" s="29"/>
      <c r="CZJ31" s="29"/>
      <c r="CZK31" s="29"/>
      <c r="CZL31" s="29"/>
      <c r="CZM31" s="29"/>
      <c r="CZN31" s="29"/>
      <c r="CZO31" s="29"/>
      <c r="CZP31" s="29"/>
      <c r="CZQ31" s="29"/>
      <c r="CZR31" s="29"/>
      <c r="CZS31" s="29"/>
      <c r="CZT31" s="29"/>
      <c r="CZU31" s="29"/>
      <c r="CZV31" s="29"/>
      <c r="CZW31" s="29"/>
      <c r="CZX31" s="29"/>
      <c r="CZY31" s="29"/>
      <c r="CZZ31" s="29"/>
      <c r="DAA31" s="29"/>
      <c r="DAB31" s="29"/>
      <c r="DAC31" s="29"/>
      <c r="DAD31" s="29"/>
      <c r="DAE31" s="29"/>
      <c r="DAF31" s="29"/>
      <c r="DAG31" s="29"/>
      <c r="DAH31" s="29"/>
      <c r="DAI31" s="29"/>
      <c r="DAJ31" s="29"/>
      <c r="DAK31" s="29"/>
      <c r="DAL31" s="29"/>
      <c r="DAM31" s="29"/>
      <c r="DAN31" s="29"/>
      <c r="DAO31" s="29"/>
      <c r="DAP31" s="29"/>
      <c r="DAQ31" s="29"/>
      <c r="DAR31" s="29"/>
      <c r="DAS31" s="29"/>
      <c r="DAT31" s="29"/>
      <c r="DAU31" s="29"/>
      <c r="DAV31" s="29"/>
      <c r="DAW31" s="29"/>
      <c r="DAX31" s="29"/>
      <c r="DAY31" s="29"/>
      <c r="DAZ31" s="29"/>
      <c r="DBA31" s="29"/>
      <c r="DBB31" s="29"/>
      <c r="DBC31" s="29"/>
      <c r="DBD31" s="29"/>
      <c r="DBE31" s="29"/>
      <c r="DBF31" s="29"/>
      <c r="DBG31" s="29"/>
      <c r="DBH31" s="29"/>
      <c r="DBI31" s="29"/>
      <c r="DBJ31" s="29"/>
      <c r="DBK31" s="29"/>
      <c r="DBL31" s="29"/>
      <c r="DBM31" s="29"/>
      <c r="DBN31" s="29"/>
      <c r="DBO31" s="29"/>
      <c r="DBP31" s="29"/>
      <c r="DBQ31" s="29"/>
      <c r="DBR31" s="29"/>
      <c r="DBS31" s="29"/>
      <c r="DBT31" s="29"/>
      <c r="DBU31" s="29"/>
      <c r="DBV31" s="29"/>
      <c r="DBW31" s="29"/>
      <c r="DBX31" s="29"/>
      <c r="DBY31" s="29"/>
      <c r="DBZ31" s="29"/>
      <c r="DCA31" s="29"/>
      <c r="DCB31" s="29"/>
      <c r="DCC31" s="29"/>
      <c r="DCD31" s="29"/>
      <c r="DCE31" s="29"/>
      <c r="DCF31" s="29"/>
      <c r="DCG31" s="29"/>
      <c r="DCH31" s="29"/>
      <c r="DCI31" s="29"/>
      <c r="DCJ31" s="29"/>
      <c r="DCK31" s="29"/>
      <c r="DCL31" s="29"/>
      <c r="DCM31" s="29"/>
      <c r="DCN31" s="29"/>
      <c r="DCO31" s="29"/>
      <c r="DCP31" s="29"/>
      <c r="DCQ31" s="29"/>
      <c r="DCR31" s="29"/>
      <c r="DCS31" s="29"/>
      <c r="DCT31" s="29"/>
      <c r="DCU31" s="29"/>
      <c r="DCV31" s="29"/>
      <c r="DCW31" s="29"/>
      <c r="DCX31" s="29"/>
      <c r="DCY31" s="29"/>
      <c r="DCZ31" s="29"/>
      <c r="DDA31" s="29"/>
      <c r="DDB31" s="29"/>
      <c r="DDC31" s="29"/>
      <c r="DDD31" s="29"/>
      <c r="DDE31" s="29"/>
      <c r="DDF31" s="29"/>
      <c r="DDG31" s="29"/>
      <c r="DDH31" s="29"/>
      <c r="DDI31" s="29"/>
      <c r="DDJ31" s="29"/>
      <c r="DDK31" s="29"/>
      <c r="DDL31" s="29"/>
      <c r="DDM31" s="29"/>
      <c r="DDN31" s="29"/>
      <c r="DDO31" s="29"/>
      <c r="DDP31" s="29"/>
      <c r="DDQ31" s="29"/>
      <c r="DDR31" s="29"/>
      <c r="DDS31" s="29"/>
      <c r="DDT31" s="29"/>
      <c r="DDU31" s="29"/>
      <c r="DDV31" s="29"/>
      <c r="DDW31" s="29"/>
      <c r="DDX31" s="29"/>
      <c r="DDY31" s="29"/>
      <c r="DDZ31" s="29"/>
      <c r="DEA31" s="29"/>
      <c r="DEB31" s="29"/>
      <c r="DEC31" s="29"/>
      <c r="DED31" s="29"/>
      <c r="DEE31" s="29"/>
      <c r="DEF31" s="29"/>
      <c r="DEG31" s="29"/>
      <c r="DEH31" s="29"/>
      <c r="DEI31" s="29"/>
      <c r="DEJ31" s="29"/>
      <c r="DEK31" s="29"/>
      <c r="DEL31" s="29"/>
      <c r="DEM31" s="29"/>
      <c r="DEN31" s="29"/>
      <c r="DEO31" s="29"/>
      <c r="DEP31" s="29"/>
      <c r="DEQ31" s="29"/>
      <c r="DER31" s="29"/>
      <c r="DES31" s="29"/>
      <c r="DET31" s="29"/>
      <c r="DEU31" s="29"/>
      <c r="DEV31" s="29"/>
      <c r="DEW31" s="29"/>
      <c r="DEX31" s="29"/>
      <c r="DEY31" s="29"/>
      <c r="DEZ31" s="29"/>
      <c r="DFA31" s="29"/>
      <c r="DFB31" s="29"/>
      <c r="DFC31" s="29"/>
      <c r="DFD31" s="29"/>
      <c r="DFE31" s="29"/>
      <c r="DFF31" s="29"/>
      <c r="DFG31" s="29"/>
      <c r="DFH31" s="29"/>
      <c r="DFI31" s="29"/>
      <c r="DFJ31" s="29"/>
      <c r="DFK31" s="29"/>
      <c r="DFL31" s="29"/>
      <c r="DFM31" s="29"/>
      <c r="DFN31" s="29"/>
      <c r="DFO31" s="29"/>
      <c r="DFP31" s="29"/>
      <c r="DFQ31" s="29"/>
      <c r="DFR31" s="29"/>
      <c r="DFS31" s="29"/>
      <c r="DFT31" s="29"/>
      <c r="DFU31" s="29"/>
      <c r="DFV31" s="29"/>
      <c r="DFW31" s="29"/>
      <c r="DFX31" s="29"/>
      <c r="DFY31" s="29"/>
      <c r="DFZ31" s="29"/>
      <c r="DGA31" s="29"/>
      <c r="DGB31" s="29"/>
      <c r="DGC31" s="29"/>
      <c r="DGD31" s="29"/>
      <c r="DGE31" s="29"/>
      <c r="DGF31" s="29"/>
      <c r="DGG31" s="29"/>
      <c r="DGH31" s="29"/>
      <c r="DGI31" s="29"/>
      <c r="DGJ31" s="29"/>
      <c r="DGK31" s="29"/>
      <c r="DGL31" s="29"/>
      <c r="DGM31" s="29"/>
      <c r="DGN31" s="29"/>
      <c r="DGO31" s="29"/>
      <c r="DGP31" s="29"/>
      <c r="DGQ31" s="29"/>
      <c r="DGR31" s="29"/>
      <c r="DGS31" s="29"/>
      <c r="DGT31" s="29"/>
      <c r="DGU31" s="29"/>
      <c r="DGV31" s="29"/>
      <c r="DGW31" s="29"/>
      <c r="DGX31" s="29"/>
      <c r="DGY31" s="29"/>
      <c r="DGZ31" s="29"/>
      <c r="DHA31" s="29"/>
      <c r="DHB31" s="29"/>
      <c r="DHC31" s="29"/>
      <c r="DHD31" s="29"/>
      <c r="DHE31" s="29"/>
      <c r="DHF31" s="29"/>
      <c r="DHG31" s="29"/>
      <c r="DHH31" s="29"/>
      <c r="DHI31" s="29"/>
      <c r="DHJ31" s="29"/>
      <c r="DHK31" s="29"/>
      <c r="DHL31" s="29"/>
      <c r="DHM31" s="29"/>
      <c r="DHN31" s="29"/>
      <c r="DHO31" s="29"/>
      <c r="DHP31" s="29"/>
      <c r="DHQ31" s="29"/>
      <c r="DHR31" s="29"/>
      <c r="DHS31" s="29"/>
      <c r="DHT31" s="29"/>
      <c r="DHU31" s="29"/>
      <c r="DHV31" s="29"/>
      <c r="DHW31" s="29"/>
      <c r="DHX31" s="29"/>
      <c r="DHY31" s="29"/>
      <c r="DHZ31" s="29"/>
      <c r="DIA31" s="29"/>
      <c r="DIB31" s="29"/>
      <c r="DIC31" s="29"/>
      <c r="DID31" s="29"/>
      <c r="DIE31" s="29"/>
      <c r="DIF31" s="29"/>
      <c r="DIG31" s="29"/>
      <c r="DIH31" s="29"/>
      <c r="DII31" s="29"/>
      <c r="DIJ31" s="29"/>
      <c r="DIK31" s="29"/>
      <c r="DIL31" s="29"/>
      <c r="DIM31" s="29"/>
      <c r="DIN31" s="29"/>
      <c r="DIO31" s="29"/>
      <c r="DIP31" s="29"/>
      <c r="DIQ31" s="29"/>
      <c r="DIR31" s="29"/>
      <c r="DIS31" s="29"/>
      <c r="DIT31" s="29"/>
      <c r="DIU31" s="29"/>
      <c r="DIV31" s="29"/>
      <c r="DIW31" s="29"/>
      <c r="DIX31" s="29"/>
      <c r="DIY31" s="29"/>
      <c r="DIZ31" s="29"/>
      <c r="DJA31" s="29"/>
      <c r="DJB31" s="29"/>
      <c r="DJC31" s="29"/>
      <c r="DJD31" s="29"/>
      <c r="DJE31" s="29"/>
      <c r="DJF31" s="29"/>
      <c r="DJG31" s="29"/>
      <c r="DJH31" s="29"/>
      <c r="DJI31" s="29"/>
      <c r="DJJ31" s="29"/>
      <c r="DJK31" s="29"/>
      <c r="DJL31" s="29"/>
      <c r="DJM31" s="29"/>
      <c r="DJN31" s="29"/>
      <c r="DJO31" s="29"/>
      <c r="DJP31" s="29"/>
      <c r="DJQ31" s="29"/>
      <c r="DJR31" s="29"/>
      <c r="DJS31" s="29"/>
      <c r="DJT31" s="29"/>
      <c r="DJU31" s="29"/>
      <c r="DJV31" s="29"/>
      <c r="DJW31" s="29"/>
      <c r="DJX31" s="29"/>
      <c r="DJY31" s="29"/>
      <c r="DJZ31" s="29"/>
      <c r="DKA31" s="29"/>
      <c r="DKB31" s="29"/>
      <c r="DKC31" s="29"/>
      <c r="DKD31" s="29"/>
      <c r="DKE31" s="29"/>
      <c r="DKF31" s="29"/>
      <c r="DKG31" s="29"/>
      <c r="DKH31" s="29"/>
      <c r="DKI31" s="29"/>
      <c r="DKJ31" s="29"/>
      <c r="DKK31" s="29"/>
      <c r="DKL31" s="29"/>
      <c r="DKM31" s="29"/>
      <c r="DKN31" s="29"/>
      <c r="DKO31" s="29"/>
      <c r="DKP31" s="29"/>
      <c r="DKQ31" s="29"/>
      <c r="DKR31" s="29"/>
      <c r="DKS31" s="29"/>
      <c r="DKT31" s="29"/>
      <c r="DKU31" s="29"/>
      <c r="DKV31" s="29"/>
      <c r="DKW31" s="29"/>
      <c r="DKX31" s="29"/>
      <c r="DKY31" s="29"/>
      <c r="DKZ31" s="29"/>
      <c r="DLA31" s="29"/>
      <c r="DLB31" s="29"/>
      <c r="DLC31" s="29"/>
      <c r="DLD31" s="29"/>
      <c r="DLE31" s="29"/>
      <c r="DLF31" s="29"/>
      <c r="DLG31" s="29"/>
      <c r="DLH31" s="29"/>
      <c r="DLI31" s="29"/>
      <c r="DLJ31" s="29"/>
      <c r="DLK31" s="29"/>
      <c r="DLL31" s="29"/>
      <c r="DLM31" s="29"/>
      <c r="DLN31" s="29"/>
      <c r="DLO31" s="29"/>
      <c r="DLP31" s="29"/>
      <c r="DLQ31" s="29"/>
      <c r="DLR31" s="29"/>
      <c r="DLS31" s="29"/>
      <c r="DLT31" s="29"/>
      <c r="DLU31" s="29"/>
      <c r="DLV31" s="29"/>
      <c r="DLW31" s="29"/>
      <c r="DLX31" s="29"/>
      <c r="DLY31" s="29"/>
      <c r="DLZ31" s="29"/>
      <c r="DMA31" s="29"/>
      <c r="DMB31" s="29"/>
      <c r="DMC31" s="29"/>
      <c r="DMD31" s="29"/>
      <c r="DME31" s="29"/>
      <c r="DMF31" s="29"/>
      <c r="DMG31" s="29"/>
      <c r="DMH31" s="29"/>
      <c r="DMI31" s="29"/>
      <c r="DMJ31" s="29"/>
      <c r="DMK31" s="29"/>
      <c r="DML31" s="29"/>
      <c r="DMM31" s="29"/>
      <c r="DMN31" s="29"/>
      <c r="DMO31" s="29"/>
      <c r="DMP31" s="29"/>
      <c r="DMQ31" s="29"/>
      <c r="DMR31" s="29"/>
      <c r="DMS31" s="29"/>
      <c r="DMT31" s="29"/>
      <c r="DMU31" s="29"/>
      <c r="DMV31" s="29"/>
      <c r="DMW31" s="29"/>
      <c r="DMX31" s="29"/>
      <c r="DMY31" s="29"/>
      <c r="DMZ31" s="29"/>
      <c r="DNA31" s="29"/>
      <c r="DNB31" s="29"/>
      <c r="DNC31" s="29"/>
      <c r="DND31" s="29"/>
      <c r="DNE31" s="29"/>
      <c r="DNF31" s="29"/>
      <c r="DNG31" s="29"/>
      <c r="DNH31" s="29"/>
      <c r="DNI31" s="29"/>
      <c r="DNJ31" s="29"/>
      <c r="DNK31" s="29"/>
      <c r="DNL31" s="29"/>
      <c r="DNM31" s="29"/>
      <c r="DNN31" s="29"/>
      <c r="DNO31" s="29"/>
      <c r="DNP31" s="29"/>
      <c r="DNQ31" s="29"/>
      <c r="DNR31" s="29"/>
      <c r="DNS31" s="29"/>
      <c r="DNT31" s="29"/>
      <c r="DNU31" s="29"/>
      <c r="DNV31" s="29"/>
      <c r="DNW31" s="29"/>
      <c r="DNX31" s="29"/>
      <c r="DNY31" s="29"/>
      <c r="DNZ31" s="29"/>
      <c r="DOA31" s="29"/>
      <c r="DOB31" s="29"/>
      <c r="DOC31" s="29"/>
      <c r="DOD31" s="29"/>
      <c r="DOE31" s="29"/>
      <c r="DOF31" s="29"/>
      <c r="DOG31" s="29"/>
      <c r="DOH31" s="29"/>
      <c r="DOI31" s="29"/>
      <c r="DOJ31" s="29"/>
      <c r="DOK31" s="29"/>
      <c r="DOL31" s="29"/>
      <c r="DOM31" s="29"/>
      <c r="DON31" s="29"/>
      <c r="DOO31" s="29"/>
      <c r="DOP31" s="29"/>
      <c r="DOQ31" s="29"/>
      <c r="DOR31" s="29"/>
      <c r="DOS31" s="29"/>
      <c r="DOT31" s="29"/>
      <c r="DOU31" s="29"/>
      <c r="DOV31" s="29"/>
      <c r="DOW31" s="29"/>
      <c r="DOX31" s="29"/>
      <c r="DOY31" s="29"/>
      <c r="DOZ31" s="29"/>
      <c r="DPA31" s="29"/>
      <c r="DPB31" s="29"/>
      <c r="DPC31" s="29"/>
      <c r="DPD31" s="29"/>
      <c r="DPE31" s="29"/>
      <c r="DPF31" s="29"/>
      <c r="DPG31" s="29"/>
      <c r="DPH31" s="29"/>
      <c r="DPI31" s="29"/>
      <c r="DPJ31" s="29"/>
      <c r="DPK31" s="29"/>
      <c r="DPL31" s="29"/>
      <c r="DPM31" s="29"/>
      <c r="DPN31" s="29"/>
      <c r="DPO31" s="29"/>
      <c r="DPP31" s="29"/>
      <c r="DPQ31" s="29"/>
      <c r="DPR31" s="29"/>
      <c r="DPS31" s="29"/>
      <c r="DPT31" s="29"/>
      <c r="DPU31" s="29"/>
      <c r="DPV31" s="29"/>
      <c r="DPW31" s="29"/>
      <c r="DPX31" s="29"/>
      <c r="DPY31" s="29"/>
      <c r="DPZ31" s="29"/>
      <c r="DQA31" s="29"/>
      <c r="DQB31" s="29"/>
      <c r="DQC31" s="29"/>
      <c r="DQD31" s="29"/>
      <c r="DQE31" s="29"/>
      <c r="DQF31" s="29"/>
      <c r="DQG31" s="29"/>
      <c r="DQH31" s="29"/>
      <c r="DQI31" s="29"/>
      <c r="DQJ31" s="29"/>
      <c r="DQK31" s="29"/>
      <c r="DQL31" s="29"/>
      <c r="DQM31" s="29"/>
      <c r="DQN31" s="29"/>
      <c r="DQO31" s="29"/>
      <c r="DQP31" s="29"/>
      <c r="DQQ31" s="29"/>
      <c r="DQR31" s="29"/>
      <c r="DQS31" s="29"/>
      <c r="DQT31" s="29"/>
      <c r="DQU31" s="29"/>
      <c r="DQV31" s="29"/>
      <c r="DQW31" s="29"/>
      <c r="DQX31" s="29"/>
      <c r="DQY31" s="29"/>
      <c r="DQZ31" s="29"/>
      <c r="DRA31" s="29"/>
      <c r="DRB31" s="29"/>
      <c r="DRC31" s="29"/>
      <c r="DRD31" s="29"/>
      <c r="DRE31" s="29"/>
      <c r="DRF31" s="29"/>
      <c r="DRG31" s="29"/>
      <c r="DRH31" s="29"/>
      <c r="DRI31" s="29"/>
      <c r="DRJ31" s="29"/>
      <c r="DRK31" s="29"/>
      <c r="DRL31" s="29"/>
      <c r="DRM31" s="29"/>
      <c r="DRN31" s="29"/>
      <c r="DRO31" s="29"/>
      <c r="DRP31" s="29"/>
      <c r="DRQ31" s="29"/>
      <c r="DRR31" s="29"/>
      <c r="DRS31" s="29"/>
      <c r="DRT31" s="29"/>
      <c r="DRU31" s="29"/>
      <c r="DRV31" s="29"/>
      <c r="DRW31" s="29"/>
      <c r="DRX31" s="29"/>
      <c r="DRY31" s="29"/>
      <c r="DRZ31" s="29"/>
      <c r="DSA31" s="29"/>
      <c r="DSB31" s="29"/>
      <c r="DSC31" s="29"/>
      <c r="DSD31" s="29"/>
      <c r="DSE31" s="29"/>
      <c r="DSF31" s="29"/>
      <c r="DSG31" s="29"/>
      <c r="DSH31" s="29"/>
      <c r="DSI31" s="29"/>
      <c r="DSJ31" s="29"/>
      <c r="DSK31" s="29"/>
      <c r="DSL31" s="29"/>
      <c r="DSM31" s="29"/>
      <c r="DSN31" s="29"/>
      <c r="DSO31" s="29"/>
      <c r="DSP31" s="29"/>
      <c r="DSQ31" s="29"/>
      <c r="DSR31" s="29"/>
      <c r="DSS31" s="29"/>
      <c r="DST31" s="29"/>
      <c r="DSU31" s="29"/>
      <c r="DSV31" s="29"/>
      <c r="DSW31" s="29"/>
      <c r="DSX31" s="29"/>
      <c r="DSY31" s="29"/>
      <c r="DSZ31" s="29"/>
      <c r="DTA31" s="29"/>
      <c r="DTB31" s="29"/>
      <c r="DTC31" s="29"/>
      <c r="DTD31" s="29"/>
      <c r="DTE31" s="29"/>
      <c r="DTF31" s="29"/>
      <c r="DTG31" s="29"/>
      <c r="DTH31" s="29"/>
      <c r="DTI31" s="29"/>
      <c r="DTJ31" s="29"/>
      <c r="DTK31" s="29"/>
      <c r="DTL31" s="29"/>
      <c r="DTM31" s="29"/>
      <c r="DTN31" s="29"/>
      <c r="DTO31" s="29"/>
      <c r="DTP31" s="29"/>
      <c r="DTQ31" s="29"/>
      <c r="DTR31" s="29"/>
      <c r="DTS31" s="29"/>
      <c r="DTT31" s="29"/>
      <c r="DTU31" s="29"/>
      <c r="DTV31" s="29"/>
      <c r="DTW31" s="29"/>
      <c r="DTX31" s="29"/>
      <c r="DTY31" s="29"/>
      <c r="DTZ31" s="29"/>
      <c r="DUA31" s="29"/>
      <c r="DUB31" s="29"/>
      <c r="DUC31" s="29"/>
      <c r="DUD31" s="29"/>
      <c r="DUE31" s="29"/>
      <c r="DUF31" s="29"/>
      <c r="DUG31" s="29"/>
      <c r="DUH31" s="29"/>
      <c r="DUI31" s="29"/>
      <c r="DUJ31" s="29"/>
      <c r="DUK31" s="29"/>
      <c r="DUL31" s="29"/>
      <c r="DUM31" s="29"/>
      <c r="DUN31" s="29"/>
      <c r="DUO31" s="29"/>
      <c r="DUP31" s="29"/>
      <c r="DUQ31" s="29"/>
      <c r="DUR31" s="29"/>
      <c r="DUS31" s="29"/>
      <c r="DUT31" s="29"/>
      <c r="DUU31" s="29"/>
      <c r="DUV31" s="29"/>
      <c r="DUW31" s="29"/>
      <c r="DUX31" s="29"/>
      <c r="DUY31" s="29"/>
      <c r="DUZ31" s="29"/>
      <c r="DVA31" s="29"/>
      <c r="DVB31" s="29"/>
      <c r="DVC31" s="29"/>
      <c r="DVD31" s="29"/>
      <c r="DVE31" s="29"/>
      <c r="DVF31" s="29"/>
      <c r="DVG31" s="29"/>
      <c r="DVH31" s="29"/>
      <c r="DVI31" s="29"/>
      <c r="DVJ31" s="29"/>
      <c r="DVK31" s="29"/>
      <c r="DVL31" s="29"/>
      <c r="DVM31" s="29"/>
      <c r="DVN31" s="29"/>
      <c r="DVO31" s="29"/>
      <c r="DVP31" s="29"/>
      <c r="DVQ31" s="29"/>
      <c r="DVR31" s="29"/>
      <c r="DVS31" s="29"/>
      <c r="DVT31" s="29"/>
      <c r="DVU31" s="29"/>
      <c r="DVV31" s="29"/>
      <c r="DVW31" s="29"/>
      <c r="DVX31" s="29"/>
      <c r="DVY31" s="29"/>
      <c r="DVZ31" s="29"/>
      <c r="DWA31" s="29"/>
      <c r="DWB31" s="29"/>
      <c r="DWC31" s="29"/>
      <c r="DWD31" s="29"/>
      <c r="DWE31" s="29"/>
      <c r="DWF31" s="29"/>
      <c r="DWG31" s="29"/>
      <c r="DWH31" s="29"/>
      <c r="DWI31" s="29"/>
      <c r="DWJ31" s="29"/>
      <c r="DWK31" s="29"/>
      <c r="DWL31" s="29"/>
      <c r="DWM31" s="29"/>
      <c r="DWN31" s="29"/>
      <c r="DWO31" s="29"/>
      <c r="DWP31" s="29"/>
      <c r="DWQ31" s="29"/>
      <c r="DWR31" s="29"/>
      <c r="DWS31" s="29"/>
      <c r="DWT31" s="29"/>
      <c r="DWU31" s="29"/>
      <c r="DWV31" s="29"/>
      <c r="DWW31" s="29"/>
      <c r="DWX31" s="29"/>
      <c r="DWY31" s="29"/>
      <c r="DWZ31" s="29"/>
      <c r="DXA31" s="29"/>
      <c r="DXB31" s="29"/>
      <c r="DXC31" s="29"/>
      <c r="DXD31" s="29"/>
      <c r="DXE31" s="29"/>
      <c r="DXF31" s="29"/>
      <c r="DXG31" s="29"/>
      <c r="DXH31" s="29"/>
      <c r="DXI31" s="29"/>
      <c r="DXJ31" s="29"/>
      <c r="DXK31" s="29"/>
      <c r="DXL31" s="29"/>
      <c r="DXM31" s="29"/>
      <c r="DXN31" s="29"/>
      <c r="DXO31" s="29"/>
      <c r="DXP31" s="29"/>
      <c r="DXQ31" s="29"/>
      <c r="DXR31" s="29"/>
      <c r="DXS31" s="29"/>
      <c r="DXT31" s="29"/>
      <c r="DXU31" s="29"/>
      <c r="DXV31" s="29"/>
      <c r="DXW31" s="29"/>
      <c r="DXX31" s="29"/>
      <c r="DXY31" s="29"/>
      <c r="DXZ31" s="29"/>
      <c r="DYA31" s="29"/>
      <c r="DYB31" s="29"/>
      <c r="DYC31" s="29"/>
      <c r="DYD31" s="29"/>
      <c r="DYE31" s="29"/>
      <c r="DYF31" s="29"/>
      <c r="DYG31" s="29"/>
      <c r="DYH31" s="29"/>
      <c r="DYI31" s="29"/>
      <c r="DYJ31" s="29"/>
      <c r="DYK31" s="29"/>
      <c r="DYL31" s="29"/>
      <c r="DYM31" s="29"/>
      <c r="DYN31" s="29"/>
      <c r="DYO31" s="29"/>
      <c r="DYP31" s="29"/>
      <c r="DYQ31" s="29"/>
      <c r="DYR31" s="29"/>
      <c r="DYS31" s="29"/>
      <c r="DYT31" s="29"/>
      <c r="DYU31" s="29"/>
      <c r="DYV31" s="29"/>
      <c r="DYW31" s="29"/>
      <c r="DYX31" s="29"/>
      <c r="DYY31" s="29"/>
      <c r="DYZ31" s="29"/>
      <c r="DZA31" s="29"/>
      <c r="DZB31" s="29"/>
      <c r="DZC31" s="29"/>
      <c r="DZD31" s="29"/>
      <c r="DZE31" s="29"/>
      <c r="DZF31" s="29"/>
      <c r="DZG31" s="29"/>
      <c r="DZH31" s="29"/>
      <c r="DZI31" s="29"/>
      <c r="DZJ31" s="29"/>
      <c r="DZK31" s="29"/>
      <c r="DZL31" s="29"/>
      <c r="DZM31" s="29"/>
      <c r="DZN31" s="29"/>
      <c r="DZO31" s="29"/>
      <c r="DZP31" s="29"/>
      <c r="DZQ31" s="29"/>
      <c r="DZR31" s="29"/>
      <c r="DZS31" s="29"/>
      <c r="DZT31" s="29"/>
      <c r="DZU31" s="29"/>
      <c r="DZV31" s="29"/>
      <c r="DZW31" s="29"/>
      <c r="DZX31" s="29"/>
      <c r="DZY31" s="29"/>
      <c r="DZZ31" s="29"/>
      <c r="EAA31" s="29"/>
      <c r="EAB31" s="29"/>
      <c r="EAC31" s="29"/>
      <c r="EAD31" s="29"/>
      <c r="EAE31" s="29"/>
      <c r="EAF31" s="29"/>
      <c r="EAG31" s="29"/>
      <c r="EAH31" s="29"/>
      <c r="EAI31" s="29"/>
      <c r="EAJ31" s="29"/>
      <c r="EAK31" s="29"/>
      <c r="EAL31" s="29"/>
      <c r="EAM31" s="29"/>
      <c r="EAN31" s="29"/>
      <c r="EAO31" s="29"/>
      <c r="EAP31" s="29"/>
      <c r="EAQ31" s="29"/>
      <c r="EAR31" s="29"/>
      <c r="EAS31" s="29"/>
      <c r="EAT31" s="29"/>
      <c r="EAU31" s="29"/>
      <c r="EAV31" s="29"/>
      <c r="EAW31" s="29"/>
      <c r="EAX31" s="29"/>
      <c r="EAY31" s="29"/>
      <c r="EAZ31" s="29"/>
      <c r="EBA31" s="29"/>
      <c r="EBB31" s="29"/>
      <c r="EBC31" s="29"/>
      <c r="EBD31" s="29"/>
      <c r="EBE31" s="29"/>
      <c r="EBF31" s="29"/>
      <c r="EBG31" s="29"/>
      <c r="EBH31" s="29"/>
      <c r="EBI31" s="29"/>
      <c r="EBJ31" s="29"/>
      <c r="EBK31" s="29"/>
      <c r="EBL31" s="29"/>
      <c r="EBM31" s="29"/>
      <c r="EBN31" s="29"/>
      <c r="EBO31" s="29"/>
      <c r="EBP31" s="29"/>
      <c r="EBQ31" s="29"/>
      <c r="EBR31" s="29"/>
      <c r="EBS31" s="29"/>
      <c r="EBT31" s="29"/>
      <c r="EBU31" s="29"/>
      <c r="EBV31" s="29"/>
      <c r="EBW31" s="29"/>
      <c r="EBX31" s="29"/>
      <c r="EBY31" s="29"/>
      <c r="EBZ31" s="29"/>
      <c r="ECA31" s="29"/>
      <c r="ECB31" s="29"/>
      <c r="ECC31" s="29"/>
      <c r="ECD31" s="29"/>
      <c r="ECE31" s="29"/>
      <c r="ECF31" s="29"/>
      <c r="ECG31" s="29"/>
      <c r="ECH31" s="29"/>
      <c r="ECI31" s="29"/>
      <c r="ECJ31" s="29"/>
      <c r="ECK31" s="29"/>
      <c r="ECL31" s="29"/>
      <c r="ECM31" s="29"/>
      <c r="ECN31" s="29"/>
      <c r="ECO31" s="29"/>
      <c r="ECP31" s="29"/>
      <c r="ECQ31" s="29"/>
      <c r="ECR31" s="29"/>
      <c r="ECS31" s="29"/>
      <c r="ECT31" s="29"/>
      <c r="ECU31" s="29"/>
      <c r="ECV31" s="29"/>
      <c r="ECW31" s="29"/>
      <c r="ECX31" s="29"/>
      <c r="ECY31" s="29"/>
      <c r="ECZ31" s="29"/>
      <c r="EDA31" s="29"/>
      <c r="EDB31" s="29"/>
      <c r="EDC31" s="29"/>
      <c r="EDD31" s="29"/>
      <c r="EDE31" s="29"/>
      <c r="EDF31" s="29"/>
      <c r="EDG31" s="29"/>
      <c r="EDH31" s="29"/>
      <c r="EDI31" s="29"/>
      <c r="EDJ31" s="29"/>
      <c r="EDK31" s="29"/>
      <c r="EDL31" s="29"/>
      <c r="EDM31" s="29"/>
      <c r="EDN31" s="29"/>
      <c r="EDO31" s="29"/>
      <c r="EDP31" s="29"/>
      <c r="EDQ31" s="29"/>
      <c r="EDR31" s="29"/>
      <c r="EDS31" s="29"/>
      <c r="EDT31" s="29"/>
      <c r="EDU31" s="29"/>
      <c r="EDV31" s="29"/>
      <c r="EDW31" s="29"/>
      <c r="EDX31" s="29"/>
      <c r="EDY31" s="29"/>
      <c r="EDZ31" s="29"/>
      <c r="EEA31" s="29"/>
      <c r="EEB31" s="29"/>
      <c r="EEC31" s="29"/>
      <c r="EED31" s="29"/>
      <c r="EEE31" s="29"/>
      <c r="EEF31" s="29"/>
      <c r="EEG31" s="29"/>
      <c r="EEH31" s="29"/>
      <c r="EEI31" s="29"/>
      <c r="EEJ31" s="29"/>
      <c r="EEK31" s="29"/>
      <c r="EEL31" s="29"/>
      <c r="EEM31" s="29"/>
      <c r="EEN31" s="29"/>
      <c r="EEO31" s="29"/>
      <c r="EEP31" s="29"/>
      <c r="EEQ31" s="29"/>
      <c r="EER31" s="29"/>
      <c r="EES31" s="29"/>
      <c r="EET31" s="29"/>
      <c r="EEU31" s="29"/>
      <c r="EEV31" s="29"/>
      <c r="EEW31" s="29"/>
      <c r="EEX31" s="29"/>
      <c r="EEY31" s="29"/>
      <c r="EEZ31" s="29"/>
      <c r="EFA31" s="29"/>
      <c r="EFB31" s="29"/>
      <c r="EFC31" s="29"/>
      <c r="EFD31" s="29"/>
      <c r="EFE31" s="29"/>
      <c r="EFF31" s="29"/>
      <c r="EFG31" s="29"/>
      <c r="EFH31" s="29"/>
      <c r="EFI31" s="29"/>
      <c r="EFJ31" s="29"/>
      <c r="EFK31" s="29"/>
      <c r="EFL31" s="29"/>
      <c r="EFM31" s="29"/>
      <c r="EFN31" s="29"/>
      <c r="EFO31" s="29"/>
      <c r="EFP31" s="29"/>
      <c r="EFQ31" s="29"/>
      <c r="EFR31" s="29"/>
      <c r="EFS31" s="29"/>
      <c r="EFT31" s="29"/>
      <c r="EFU31" s="29"/>
      <c r="EFV31" s="29"/>
      <c r="EFW31" s="29"/>
      <c r="EFX31" s="29"/>
      <c r="EFY31" s="29"/>
      <c r="EFZ31" s="29"/>
      <c r="EGA31" s="29"/>
      <c r="EGB31" s="29"/>
      <c r="EGC31" s="29"/>
      <c r="EGD31" s="29"/>
      <c r="EGE31" s="29"/>
      <c r="EGF31" s="29"/>
      <c r="EGG31" s="29"/>
      <c r="EGH31" s="29"/>
      <c r="EGI31" s="29"/>
      <c r="EGJ31" s="29"/>
      <c r="EGK31" s="29"/>
      <c r="EGL31" s="29"/>
      <c r="EGM31" s="29"/>
      <c r="EGN31" s="29"/>
      <c r="EGO31" s="29"/>
      <c r="EGP31" s="29"/>
      <c r="EGQ31" s="29"/>
      <c r="EGR31" s="29"/>
      <c r="EGS31" s="29"/>
      <c r="EGT31" s="29"/>
      <c r="EGU31" s="29"/>
      <c r="EGV31" s="29"/>
      <c r="EGW31" s="29"/>
      <c r="EGX31" s="29"/>
      <c r="EGY31" s="29"/>
      <c r="EGZ31" s="29"/>
      <c r="EHA31" s="29"/>
      <c r="EHB31" s="29"/>
      <c r="EHC31" s="29"/>
      <c r="EHD31" s="29"/>
      <c r="EHE31" s="29"/>
      <c r="EHF31" s="29"/>
      <c r="EHG31" s="29"/>
      <c r="EHH31" s="29"/>
      <c r="EHI31" s="29"/>
      <c r="EHJ31" s="29"/>
      <c r="EHK31" s="29"/>
      <c r="EHL31" s="29"/>
      <c r="EHM31" s="29"/>
      <c r="EHN31" s="29"/>
      <c r="EHO31" s="29"/>
      <c r="EHP31" s="29"/>
      <c r="EHQ31" s="29"/>
      <c r="EHR31" s="29"/>
      <c r="EHS31" s="29"/>
      <c r="EHT31" s="29"/>
      <c r="EHU31" s="29"/>
      <c r="EHV31" s="29"/>
      <c r="EHW31" s="29"/>
      <c r="EHX31" s="29"/>
      <c r="EHY31" s="29"/>
      <c r="EHZ31" s="29"/>
      <c r="EIA31" s="29"/>
      <c r="EIB31" s="29"/>
      <c r="EIC31" s="29"/>
      <c r="EID31" s="29"/>
      <c r="EIE31" s="29"/>
      <c r="EIF31" s="29"/>
      <c r="EIG31" s="29"/>
      <c r="EIH31" s="29"/>
      <c r="EII31" s="29"/>
      <c r="EIJ31" s="29"/>
      <c r="EIK31" s="29"/>
      <c r="EIL31" s="29"/>
      <c r="EIM31" s="29"/>
      <c r="EIN31" s="29"/>
      <c r="EIO31" s="29"/>
      <c r="EIP31" s="29"/>
      <c r="EIQ31" s="29"/>
      <c r="EIR31" s="29"/>
      <c r="EIS31" s="29"/>
      <c r="EIT31" s="29"/>
      <c r="EIU31" s="29"/>
      <c r="EIV31" s="29"/>
      <c r="EIW31" s="29"/>
      <c r="EIX31" s="29"/>
      <c r="EIY31" s="29"/>
      <c r="EIZ31" s="29"/>
      <c r="EJA31" s="29"/>
      <c r="EJB31" s="29"/>
      <c r="EJC31" s="29"/>
      <c r="EJD31" s="29"/>
      <c r="EJE31" s="29"/>
      <c r="EJF31" s="29"/>
      <c r="EJG31" s="29"/>
      <c r="EJH31" s="29"/>
      <c r="EJI31" s="29"/>
      <c r="EJJ31" s="29"/>
      <c r="EJK31" s="29"/>
      <c r="EJL31" s="29"/>
      <c r="EJM31" s="29"/>
      <c r="EJN31" s="29"/>
      <c r="EJO31" s="29"/>
      <c r="EJP31" s="29"/>
      <c r="EJQ31" s="29"/>
      <c r="EJR31" s="29"/>
      <c r="EJS31" s="29"/>
      <c r="EJT31" s="29"/>
      <c r="EJU31" s="29"/>
      <c r="EJV31" s="29"/>
      <c r="EJW31" s="29"/>
      <c r="EJX31" s="29"/>
      <c r="EJY31" s="29"/>
      <c r="EJZ31" s="29"/>
      <c r="EKA31" s="29"/>
      <c r="EKB31" s="29"/>
      <c r="EKC31" s="29"/>
      <c r="EKD31" s="29"/>
      <c r="EKE31" s="29"/>
      <c r="EKF31" s="29"/>
      <c r="EKG31" s="29"/>
      <c r="EKH31" s="29"/>
      <c r="EKI31" s="29"/>
      <c r="EKJ31" s="29"/>
      <c r="EKK31" s="29"/>
      <c r="EKL31" s="29"/>
      <c r="EKM31" s="29"/>
      <c r="EKN31" s="29"/>
      <c r="EKO31" s="29"/>
      <c r="EKP31" s="29"/>
      <c r="EKQ31" s="29"/>
      <c r="EKR31" s="29"/>
      <c r="EKS31" s="29"/>
      <c r="EKT31" s="29"/>
      <c r="EKU31" s="29"/>
      <c r="EKV31" s="29"/>
      <c r="EKW31" s="29"/>
      <c r="EKX31" s="29"/>
      <c r="EKY31" s="29"/>
      <c r="EKZ31" s="29"/>
      <c r="ELA31" s="29"/>
      <c r="ELB31" s="29"/>
      <c r="ELC31" s="29"/>
      <c r="ELD31" s="29"/>
      <c r="ELE31" s="29"/>
      <c r="ELF31" s="29"/>
      <c r="ELG31" s="29"/>
      <c r="ELH31" s="29"/>
      <c r="ELI31" s="29"/>
      <c r="ELJ31" s="29"/>
      <c r="ELK31" s="29"/>
      <c r="ELL31" s="29"/>
      <c r="ELM31" s="29"/>
      <c r="ELN31" s="29"/>
      <c r="ELO31" s="29"/>
      <c r="ELP31" s="29"/>
      <c r="ELQ31" s="29"/>
      <c r="ELR31" s="29"/>
      <c r="ELS31" s="29"/>
      <c r="ELT31" s="29"/>
      <c r="ELU31" s="29"/>
      <c r="ELV31" s="29"/>
      <c r="ELW31" s="29"/>
      <c r="ELX31" s="29"/>
      <c r="ELY31" s="29"/>
      <c r="ELZ31" s="29"/>
      <c r="EMA31" s="29"/>
      <c r="EMB31" s="29"/>
      <c r="EMC31" s="29"/>
      <c r="EMD31" s="29"/>
      <c r="EME31" s="29"/>
      <c r="EMF31" s="29"/>
      <c r="EMG31" s="29"/>
      <c r="EMH31" s="29"/>
      <c r="EMI31" s="29"/>
      <c r="EMJ31" s="29"/>
      <c r="EMK31" s="29"/>
      <c r="EML31" s="29"/>
      <c r="EMM31" s="29"/>
      <c r="EMN31" s="29"/>
      <c r="EMO31" s="29"/>
      <c r="EMP31" s="29"/>
      <c r="EMQ31" s="29"/>
      <c r="EMR31" s="29"/>
      <c r="EMS31" s="29"/>
      <c r="EMT31" s="29"/>
      <c r="EMU31" s="29"/>
      <c r="EMV31" s="29"/>
      <c r="EMW31" s="29"/>
      <c r="EMX31" s="29"/>
      <c r="EMY31" s="29"/>
      <c r="EMZ31" s="29"/>
      <c r="ENA31" s="29"/>
      <c r="ENB31" s="29"/>
      <c r="ENC31" s="29"/>
      <c r="END31" s="29"/>
      <c r="ENE31" s="29"/>
      <c r="ENF31" s="29"/>
      <c r="ENG31" s="29"/>
      <c r="ENH31" s="29"/>
      <c r="ENI31" s="29"/>
      <c r="ENJ31" s="29"/>
      <c r="ENK31" s="29"/>
      <c r="ENL31" s="29"/>
      <c r="ENM31" s="29"/>
      <c r="ENN31" s="29"/>
      <c r="ENO31" s="29"/>
      <c r="ENP31" s="29"/>
      <c r="ENQ31" s="29"/>
      <c r="ENR31" s="29"/>
      <c r="ENS31" s="29"/>
      <c r="ENT31" s="29"/>
      <c r="ENU31" s="29"/>
      <c r="ENV31" s="29"/>
      <c r="ENW31" s="29"/>
      <c r="ENX31" s="29"/>
      <c r="ENY31" s="29"/>
      <c r="ENZ31" s="29"/>
      <c r="EOA31" s="29"/>
      <c r="EOB31" s="29"/>
      <c r="EOC31" s="29"/>
      <c r="EOD31" s="29"/>
      <c r="EOE31" s="29"/>
      <c r="EOF31" s="29"/>
      <c r="EOG31" s="29"/>
      <c r="EOH31" s="29"/>
      <c r="EOI31" s="29"/>
      <c r="EOJ31" s="29"/>
      <c r="EOK31" s="29"/>
      <c r="EOL31" s="29"/>
      <c r="EOM31" s="29"/>
      <c r="EON31" s="29"/>
      <c r="EOO31" s="29"/>
      <c r="EOP31" s="29"/>
      <c r="EOQ31" s="29"/>
      <c r="EOR31" s="29"/>
      <c r="EOS31" s="29"/>
      <c r="EOT31" s="29"/>
      <c r="EOU31" s="29"/>
      <c r="EOV31" s="29"/>
      <c r="EOW31" s="29"/>
      <c r="EOX31" s="29"/>
      <c r="EOY31" s="29"/>
      <c r="EOZ31" s="29"/>
      <c r="EPA31" s="29"/>
      <c r="EPB31" s="29"/>
      <c r="EPC31" s="29"/>
      <c r="EPD31" s="29"/>
      <c r="EPE31" s="29"/>
      <c r="EPF31" s="29"/>
      <c r="EPG31" s="29"/>
      <c r="EPH31" s="29"/>
      <c r="EPI31" s="29"/>
      <c r="EPJ31" s="29"/>
      <c r="EPK31" s="29"/>
      <c r="EPL31" s="29"/>
      <c r="EPM31" s="29"/>
      <c r="EPN31" s="29"/>
      <c r="EPO31" s="29"/>
      <c r="EPP31" s="29"/>
      <c r="EPQ31" s="29"/>
      <c r="EPR31" s="29"/>
      <c r="EPS31" s="29"/>
      <c r="EPT31" s="29"/>
      <c r="EPU31" s="29"/>
      <c r="EPV31" s="29"/>
      <c r="EPW31" s="29"/>
      <c r="EPX31" s="29"/>
      <c r="EPY31" s="29"/>
      <c r="EPZ31" s="29"/>
      <c r="EQA31" s="29"/>
      <c r="EQB31" s="29"/>
      <c r="EQC31" s="29"/>
      <c r="EQD31" s="29"/>
      <c r="EQE31" s="29"/>
      <c r="EQF31" s="29"/>
      <c r="EQG31" s="29"/>
      <c r="EQH31" s="29"/>
      <c r="EQI31" s="29"/>
      <c r="EQJ31" s="29"/>
      <c r="EQK31" s="29"/>
      <c r="EQL31" s="29"/>
      <c r="EQM31" s="29"/>
      <c r="EQN31" s="29"/>
      <c r="EQO31" s="29"/>
      <c r="EQP31" s="29"/>
      <c r="EQQ31" s="29"/>
      <c r="EQR31" s="29"/>
      <c r="EQS31" s="29"/>
      <c r="EQT31" s="29"/>
      <c r="EQU31" s="29"/>
      <c r="EQV31" s="29"/>
      <c r="EQW31" s="29"/>
      <c r="EQX31" s="29"/>
      <c r="EQY31" s="29"/>
      <c r="EQZ31" s="29"/>
      <c r="ERA31" s="29"/>
      <c r="ERB31" s="29"/>
      <c r="ERC31" s="29"/>
      <c r="ERD31" s="29"/>
      <c r="ERE31" s="29"/>
      <c r="ERF31" s="29"/>
      <c r="ERG31" s="29"/>
      <c r="ERH31" s="29"/>
      <c r="ERI31" s="29"/>
      <c r="ERJ31" s="29"/>
      <c r="ERK31" s="29"/>
      <c r="ERL31" s="29"/>
      <c r="ERM31" s="29"/>
      <c r="ERN31" s="29"/>
      <c r="ERO31" s="29"/>
      <c r="ERP31" s="29"/>
      <c r="ERQ31" s="29"/>
      <c r="ERR31" s="29"/>
      <c r="ERS31" s="29"/>
      <c r="ERT31" s="29"/>
      <c r="ERU31" s="29"/>
      <c r="ERV31" s="29"/>
      <c r="ERW31" s="29"/>
      <c r="ERX31" s="29"/>
      <c r="ERY31" s="29"/>
      <c r="ERZ31" s="29"/>
      <c r="ESA31" s="29"/>
      <c r="ESB31" s="29"/>
      <c r="ESC31" s="29"/>
      <c r="ESD31" s="29"/>
      <c r="ESE31" s="29"/>
      <c r="ESF31" s="29"/>
      <c r="ESG31" s="29"/>
      <c r="ESH31" s="29"/>
      <c r="ESI31" s="29"/>
      <c r="ESJ31" s="29"/>
      <c r="ESK31" s="29"/>
      <c r="ESL31" s="29"/>
      <c r="ESM31" s="29"/>
      <c r="ESN31" s="29"/>
      <c r="ESO31" s="29"/>
      <c r="ESP31" s="29"/>
      <c r="ESQ31" s="29"/>
      <c r="ESR31" s="29"/>
      <c r="ESS31" s="29"/>
      <c r="EST31" s="29"/>
      <c r="ESU31" s="29"/>
      <c r="ESV31" s="29"/>
      <c r="ESW31" s="29"/>
      <c r="ESX31" s="29"/>
      <c r="ESY31" s="29"/>
      <c r="ESZ31" s="29"/>
      <c r="ETA31" s="29"/>
      <c r="ETB31" s="29"/>
      <c r="ETC31" s="29"/>
      <c r="ETD31" s="29"/>
      <c r="ETE31" s="29"/>
      <c r="ETF31" s="29"/>
      <c r="ETG31" s="29"/>
      <c r="ETH31" s="29"/>
      <c r="ETI31" s="29"/>
      <c r="ETJ31" s="29"/>
      <c r="ETK31" s="29"/>
      <c r="ETL31" s="29"/>
      <c r="ETM31" s="29"/>
      <c r="ETN31" s="29"/>
      <c r="ETO31" s="29"/>
      <c r="ETP31" s="29"/>
      <c r="ETQ31" s="29"/>
      <c r="ETR31" s="29"/>
      <c r="ETS31" s="29"/>
      <c r="ETT31" s="29"/>
      <c r="ETU31" s="29"/>
      <c r="ETV31" s="29"/>
      <c r="ETW31" s="29"/>
      <c r="ETX31" s="29"/>
      <c r="ETY31" s="29"/>
      <c r="ETZ31" s="29"/>
      <c r="EUA31" s="29"/>
      <c r="EUB31" s="29"/>
      <c r="EUC31" s="29"/>
      <c r="EUD31" s="29"/>
      <c r="EUE31" s="29"/>
      <c r="EUF31" s="29"/>
      <c r="EUG31" s="29"/>
      <c r="EUH31" s="29"/>
      <c r="EUI31" s="29"/>
      <c r="EUJ31" s="29"/>
      <c r="EUK31" s="29"/>
      <c r="EUL31" s="29"/>
      <c r="EUM31" s="29"/>
      <c r="EUN31" s="29"/>
      <c r="EUO31" s="29"/>
      <c r="EUP31" s="29"/>
      <c r="EUQ31" s="29"/>
      <c r="EUR31" s="29"/>
      <c r="EUS31" s="29"/>
      <c r="EUT31" s="29"/>
      <c r="EUU31" s="29"/>
      <c r="EUV31" s="29"/>
      <c r="EUW31" s="29"/>
      <c r="EUX31" s="29"/>
      <c r="EUY31" s="29"/>
      <c r="EUZ31" s="29"/>
      <c r="EVA31" s="29"/>
      <c r="EVB31" s="29"/>
      <c r="EVC31" s="29"/>
      <c r="EVD31" s="29"/>
      <c r="EVE31" s="29"/>
      <c r="EVF31" s="29"/>
      <c r="EVG31" s="29"/>
      <c r="EVH31" s="29"/>
      <c r="EVI31" s="29"/>
      <c r="EVJ31" s="29"/>
      <c r="EVK31" s="29"/>
      <c r="EVL31" s="29"/>
      <c r="EVM31" s="29"/>
      <c r="EVN31" s="29"/>
      <c r="EVO31" s="29"/>
      <c r="EVP31" s="29"/>
      <c r="EVQ31" s="29"/>
      <c r="EVR31" s="29"/>
      <c r="EVS31" s="29"/>
      <c r="EVT31" s="29"/>
      <c r="EVU31" s="29"/>
      <c r="EVV31" s="29"/>
      <c r="EVW31" s="29"/>
      <c r="EVX31" s="29"/>
      <c r="EVY31" s="29"/>
      <c r="EVZ31" s="29"/>
      <c r="EWA31" s="29"/>
      <c r="EWB31" s="29"/>
      <c r="EWC31" s="29"/>
      <c r="EWD31" s="29"/>
      <c r="EWE31" s="29"/>
      <c r="EWF31" s="29"/>
      <c r="EWG31" s="29"/>
      <c r="EWH31" s="29"/>
      <c r="EWI31" s="29"/>
      <c r="EWJ31" s="29"/>
      <c r="EWK31" s="29"/>
      <c r="EWL31" s="29"/>
      <c r="EWM31" s="29"/>
      <c r="EWN31" s="29"/>
      <c r="EWO31" s="29"/>
      <c r="EWP31" s="29"/>
      <c r="EWQ31" s="29"/>
      <c r="EWR31" s="29"/>
      <c r="EWS31" s="29"/>
      <c r="EWT31" s="29"/>
      <c r="EWU31" s="29"/>
      <c r="EWV31" s="29"/>
      <c r="EWW31" s="29"/>
      <c r="EWX31" s="29"/>
      <c r="EWY31" s="29"/>
      <c r="EWZ31" s="29"/>
      <c r="EXA31" s="29"/>
      <c r="EXB31" s="29"/>
      <c r="EXC31" s="29"/>
      <c r="EXD31" s="29"/>
      <c r="EXE31" s="29"/>
      <c r="EXF31" s="29"/>
      <c r="EXG31" s="29"/>
      <c r="EXH31" s="29"/>
      <c r="EXI31" s="29"/>
      <c r="EXJ31" s="29"/>
      <c r="EXK31" s="29"/>
      <c r="EXL31" s="29"/>
      <c r="EXM31" s="29"/>
      <c r="EXN31" s="29"/>
      <c r="EXO31" s="29"/>
      <c r="EXP31" s="29"/>
      <c r="EXQ31" s="29"/>
      <c r="EXR31" s="29"/>
      <c r="EXS31" s="29"/>
      <c r="EXT31" s="29"/>
      <c r="EXU31" s="29"/>
      <c r="EXV31" s="29"/>
      <c r="EXW31" s="29"/>
      <c r="EXX31" s="29"/>
      <c r="EXY31" s="29"/>
      <c r="EXZ31" s="29"/>
      <c r="EYA31" s="29"/>
      <c r="EYB31" s="29"/>
      <c r="EYC31" s="29"/>
      <c r="EYD31" s="29"/>
      <c r="EYE31" s="29"/>
      <c r="EYF31" s="29"/>
      <c r="EYG31" s="29"/>
      <c r="EYH31" s="29"/>
      <c r="EYI31" s="29"/>
      <c r="EYJ31" s="29"/>
      <c r="EYK31" s="29"/>
      <c r="EYL31" s="29"/>
      <c r="EYM31" s="29"/>
      <c r="EYN31" s="29"/>
      <c r="EYO31" s="29"/>
      <c r="EYP31" s="29"/>
      <c r="EYQ31" s="29"/>
      <c r="EYR31" s="29"/>
      <c r="EYS31" s="29"/>
      <c r="EYT31" s="29"/>
      <c r="EYU31" s="29"/>
      <c r="EYV31" s="29"/>
      <c r="EYW31" s="29"/>
      <c r="EYX31" s="29"/>
      <c r="EYY31" s="29"/>
      <c r="EYZ31" s="29"/>
      <c r="EZA31" s="29"/>
      <c r="EZB31" s="29"/>
      <c r="EZC31" s="29"/>
      <c r="EZD31" s="29"/>
      <c r="EZE31" s="29"/>
      <c r="EZF31" s="29"/>
      <c r="EZG31" s="29"/>
      <c r="EZH31" s="29"/>
      <c r="EZI31" s="29"/>
      <c r="EZJ31" s="29"/>
      <c r="EZK31" s="29"/>
      <c r="EZL31" s="29"/>
      <c r="EZM31" s="29"/>
      <c r="EZN31" s="29"/>
      <c r="EZO31" s="29"/>
      <c r="EZP31" s="29"/>
      <c r="EZQ31" s="29"/>
      <c r="EZR31" s="29"/>
      <c r="EZS31" s="29"/>
      <c r="EZT31" s="29"/>
      <c r="EZU31" s="29"/>
      <c r="EZV31" s="29"/>
      <c r="EZW31" s="29"/>
      <c r="EZX31" s="29"/>
      <c r="EZY31" s="29"/>
      <c r="EZZ31" s="29"/>
      <c r="FAA31" s="29"/>
      <c r="FAB31" s="29"/>
      <c r="FAC31" s="29"/>
      <c r="FAD31" s="29"/>
      <c r="FAE31" s="29"/>
      <c r="FAF31" s="29"/>
      <c r="FAG31" s="29"/>
      <c r="FAH31" s="29"/>
      <c r="FAI31" s="29"/>
      <c r="FAJ31" s="29"/>
      <c r="FAK31" s="29"/>
      <c r="FAL31" s="29"/>
      <c r="FAM31" s="29"/>
      <c r="FAN31" s="29"/>
      <c r="FAO31" s="29"/>
      <c r="FAP31" s="29"/>
      <c r="FAQ31" s="29"/>
      <c r="FAR31" s="29"/>
      <c r="FAS31" s="29"/>
      <c r="FAT31" s="29"/>
      <c r="FAU31" s="29"/>
      <c r="FAV31" s="29"/>
      <c r="FAW31" s="29"/>
      <c r="FAX31" s="29"/>
      <c r="FAY31" s="29"/>
      <c r="FAZ31" s="29"/>
      <c r="FBA31" s="29"/>
      <c r="FBB31" s="29"/>
      <c r="FBC31" s="29"/>
      <c r="FBD31" s="29"/>
      <c r="FBE31" s="29"/>
      <c r="FBF31" s="29"/>
      <c r="FBG31" s="29"/>
      <c r="FBH31" s="29"/>
      <c r="FBI31" s="29"/>
      <c r="FBJ31" s="29"/>
      <c r="FBK31" s="29"/>
      <c r="FBL31" s="29"/>
      <c r="FBM31" s="29"/>
      <c r="FBN31" s="29"/>
      <c r="FBO31" s="29"/>
      <c r="FBP31" s="29"/>
      <c r="FBQ31" s="29"/>
      <c r="FBR31" s="29"/>
      <c r="FBS31" s="29"/>
      <c r="FBT31" s="29"/>
      <c r="FBU31" s="29"/>
      <c r="FBV31" s="29"/>
      <c r="FBW31" s="29"/>
      <c r="FBX31" s="29"/>
      <c r="FBY31" s="29"/>
      <c r="FBZ31" s="29"/>
      <c r="FCA31" s="29"/>
      <c r="FCB31" s="29"/>
      <c r="FCC31" s="29"/>
      <c r="FCD31" s="29"/>
      <c r="FCE31" s="29"/>
      <c r="FCF31" s="29"/>
      <c r="FCG31" s="29"/>
      <c r="FCH31" s="29"/>
      <c r="FCI31" s="29"/>
      <c r="FCJ31" s="29"/>
      <c r="FCK31" s="29"/>
      <c r="FCL31" s="29"/>
      <c r="FCM31" s="29"/>
      <c r="FCN31" s="29"/>
      <c r="FCO31" s="29"/>
      <c r="FCP31" s="29"/>
      <c r="FCQ31" s="29"/>
      <c r="FCR31" s="29"/>
      <c r="FCS31" s="29"/>
      <c r="FCT31" s="29"/>
      <c r="FCU31" s="29"/>
      <c r="FCV31" s="29"/>
      <c r="FCW31" s="29"/>
      <c r="FCX31" s="29"/>
      <c r="FCY31" s="29"/>
      <c r="FCZ31" s="29"/>
      <c r="FDA31" s="29"/>
      <c r="FDB31" s="29"/>
      <c r="FDC31" s="29"/>
      <c r="FDD31" s="29"/>
      <c r="FDE31" s="29"/>
      <c r="FDF31" s="29"/>
      <c r="FDG31" s="29"/>
      <c r="FDH31" s="29"/>
      <c r="FDI31" s="29"/>
      <c r="FDJ31" s="29"/>
      <c r="FDK31" s="29"/>
      <c r="FDL31" s="29"/>
      <c r="FDM31" s="29"/>
      <c r="FDN31" s="29"/>
      <c r="FDO31" s="29"/>
      <c r="FDP31" s="29"/>
      <c r="FDQ31" s="29"/>
      <c r="FDR31" s="29"/>
      <c r="FDS31" s="29"/>
      <c r="FDT31" s="29"/>
      <c r="FDU31" s="29"/>
      <c r="FDV31" s="29"/>
      <c r="FDW31" s="29"/>
      <c r="FDX31" s="29"/>
      <c r="FDY31" s="29"/>
      <c r="FDZ31" s="29"/>
      <c r="FEA31" s="29"/>
      <c r="FEB31" s="29"/>
      <c r="FEC31" s="29"/>
      <c r="FED31" s="29"/>
      <c r="FEE31" s="29"/>
      <c r="FEF31" s="29"/>
      <c r="FEG31" s="29"/>
      <c r="FEH31" s="29"/>
      <c r="FEI31" s="29"/>
      <c r="FEJ31" s="29"/>
      <c r="FEK31" s="29"/>
      <c r="FEL31" s="29"/>
      <c r="FEM31" s="29"/>
      <c r="FEN31" s="29"/>
      <c r="FEO31" s="29"/>
      <c r="FEP31" s="29"/>
      <c r="FEQ31" s="29"/>
      <c r="FER31" s="29"/>
      <c r="FES31" s="29"/>
      <c r="FET31" s="29"/>
      <c r="FEU31" s="29"/>
      <c r="FEV31" s="29"/>
      <c r="FEW31" s="29"/>
      <c r="FEX31" s="29"/>
      <c r="FEY31" s="29"/>
      <c r="FEZ31" s="29"/>
      <c r="FFA31" s="29"/>
      <c r="FFB31" s="29"/>
      <c r="FFC31" s="29"/>
      <c r="FFD31" s="29"/>
      <c r="FFE31" s="29"/>
      <c r="FFF31" s="29"/>
      <c r="FFG31" s="29"/>
      <c r="FFH31" s="29"/>
      <c r="FFI31" s="29"/>
      <c r="FFJ31" s="29"/>
      <c r="FFK31" s="29"/>
      <c r="FFL31" s="29"/>
      <c r="FFM31" s="29"/>
      <c r="FFN31" s="29"/>
      <c r="FFO31" s="29"/>
      <c r="FFP31" s="29"/>
      <c r="FFQ31" s="29"/>
      <c r="FFR31" s="29"/>
      <c r="FFS31" s="29"/>
      <c r="FFT31" s="29"/>
      <c r="FFU31" s="29"/>
      <c r="FFV31" s="29"/>
      <c r="FFW31" s="29"/>
      <c r="FFX31" s="29"/>
      <c r="FFY31" s="29"/>
      <c r="FFZ31" s="29"/>
      <c r="FGA31" s="29"/>
      <c r="FGB31" s="29"/>
      <c r="FGC31" s="29"/>
      <c r="FGD31" s="29"/>
      <c r="FGE31" s="29"/>
      <c r="FGF31" s="29"/>
      <c r="FGG31" s="29"/>
      <c r="FGH31" s="29"/>
      <c r="FGI31" s="29"/>
      <c r="FGJ31" s="29"/>
      <c r="FGK31" s="29"/>
      <c r="FGL31" s="29"/>
      <c r="FGM31" s="29"/>
      <c r="FGN31" s="29"/>
      <c r="FGO31" s="29"/>
      <c r="FGP31" s="29"/>
      <c r="FGQ31" s="29"/>
      <c r="FGR31" s="29"/>
      <c r="FGS31" s="29"/>
      <c r="FGT31" s="29"/>
      <c r="FGU31" s="29"/>
      <c r="FGV31" s="29"/>
      <c r="FGW31" s="29"/>
      <c r="FGX31" s="29"/>
      <c r="FGY31" s="29"/>
      <c r="FGZ31" s="29"/>
      <c r="FHA31" s="29"/>
      <c r="FHB31" s="29"/>
      <c r="FHC31" s="29"/>
      <c r="FHD31" s="29"/>
      <c r="FHE31" s="29"/>
      <c r="FHF31" s="29"/>
      <c r="FHG31" s="29"/>
      <c r="FHH31" s="29"/>
      <c r="FHI31" s="29"/>
      <c r="FHJ31" s="29"/>
      <c r="FHK31" s="29"/>
      <c r="FHL31" s="29"/>
      <c r="FHM31" s="29"/>
      <c r="FHN31" s="29"/>
      <c r="FHO31" s="29"/>
      <c r="FHP31" s="29"/>
      <c r="FHQ31" s="29"/>
      <c r="FHR31" s="29"/>
      <c r="FHS31" s="29"/>
      <c r="FHT31" s="29"/>
      <c r="FHU31" s="29"/>
      <c r="FHV31" s="29"/>
      <c r="FHW31" s="29"/>
      <c r="FHX31" s="29"/>
      <c r="FHY31" s="29"/>
      <c r="FHZ31" s="29"/>
      <c r="FIA31" s="29"/>
      <c r="FIB31" s="29"/>
      <c r="FIC31" s="29"/>
      <c r="FID31" s="29"/>
      <c r="FIE31" s="29"/>
      <c r="FIF31" s="29"/>
      <c r="FIG31" s="29"/>
      <c r="FIH31" s="29"/>
      <c r="FII31" s="29"/>
      <c r="FIJ31" s="29"/>
      <c r="FIK31" s="29"/>
      <c r="FIL31" s="29"/>
      <c r="FIM31" s="29"/>
      <c r="FIN31" s="29"/>
      <c r="FIO31" s="29"/>
      <c r="FIP31" s="29"/>
      <c r="FIQ31" s="29"/>
      <c r="FIR31" s="29"/>
      <c r="FIS31" s="29"/>
      <c r="FIT31" s="29"/>
      <c r="FIU31" s="29"/>
      <c r="FIV31" s="29"/>
      <c r="FIW31" s="29"/>
      <c r="FIX31" s="29"/>
      <c r="FIY31" s="29"/>
      <c r="FIZ31" s="29"/>
      <c r="FJA31" s="29"/>
      <c r="FJB31" s="29"/>
      <c r="FJC31" s="29"/>
      <c r="FJD31" s="29"/>
      <c r="FJE31" s="29"/>
      <c r="FJF31" s="29"/>
      <c r="FJG31" s="29"/>
      <c r="FJH31" s="29"/>
      <c r="FJI31" s="29"/>
      <c r="FJJ31" s="29"/>
      <c r="FJK31" s="29"/>
      <c r="FJL31" s="29"/>
      <c r="FJM31" s="29"/>
      <c r="FJN31" s="29"/>
      <c r="FJO31" s="29"/>
      <c r="FJP31" s="29"/>
      <c r="FJQ31" s="29"/>
      <c r="FJR31" s="29"/>
      <c r="FJS31" s="29"/>
      <c r="FJT31" s="29"/>
      <c r="FJU31" s="29"/>
      <c r="FJV31" s="29"/>
      <c r="FJW31" s="29"/>
      <c r="FJX31" s="29"/>
      <c r="FJY31" s="29"/>
      <c r="FJZ31" s="29"/>
      <c r="FKA31" s="29"/>
      <c r="FKB31" s="29"/>
      <c r="FKC31" s="29"/>
      <c r="FKD31" s="29"/>
      <c r="FKE31" s="29"/>
      <c r="FKF31" s="29"/>
      <c r="FKG31" s="29"/>
      <c r="FKH31" s="29"/>
      <c r="FKI31" s="29"/>
      <c r="FKJ31" s="29"/>
      <c r="FKK31" s="29"/>
      <c r="FKL31" s="29"/>
      <c r="FKM31" s="29"/>
      <c r="FKN31" s="29"/>
      <c r="FKO31" s="29"/>
      <c r="FKP31" s="29"/>
      <c r="FKQ31" s="29"/>
      <c r="FKR31" s="29"/>
      <c r="FKS31" s="29"/>
      <c r="FKT31" s="29"/>
      <c r="FKU31" s="29"/>
      <c r="FKV31" s="29"/>
      <c r="FKW31" s="29"/>
      <c r="FKX31" s="29"/>
      <c r="FKY31" s="29"/>
      <c r="FKZ31" s="29"/>
      <c r="FLA31" s="29"/>
      <c r="FLB31" s="29"/>
      <c r="FLC31" s="29"/>
      <c r="FLD31" s="29"/>
      <c r="FLE31" s="29"/>
      <c r="FLF31" s="29"/>
      <c r="FLG31" s="29"/>
      <c r="FLH31" s="29"/>
      <c r="FLI31" s="29"/>
      <c r="FLJ31" s="29"/>
      <c r="FLK31" s="29"/>
      <c r="FLL31" s="29"/>
      <c r="FLM31" s="29"/>
      <c r="FLN31" s="29"/>
      <c r="FLO31" s="29"/>
      <c r="FLP31" s="29"/>
      <c r="FLQ31" s="29"/>
      <c r="FLR31" s="29"/>
      <c r="FLS31" s="29"/>
      <c r="FLT31" s="29"/>
      <c r="FLU31" s="29"/>
      <c r="FLV31" s="29"/>
      <c r="FLW31" s="29"/>
      <c r="FLX31" s="29"/>
      <c r="FLY31" s="29"/>
      <c r="FLZ31" s="29"/>
      <c r="FMA31" s="29"/>
      <c r="FMB31" s="29"/>
      <c r="FMC31" s="29"/>
      <c r="FMD31" s="29"/>
      <c r="FME31" s="29"/>
      <c r="FMF31" s="29"/>
      <c r="FMG31" s="29"/>
      <c r="FMH31" s="29"/>
      <c r="FMI31" s="29"/>
      <c r="FMJ31" s="29"/>
      <c r="FMK31" s="29"/>
      <c r="FML31" s="29"/>
      <c r="FMM31" s="29"/>
      <c r="FMN31" s="29"/>
      <c r="FMO31" s="29"/>
      <c r="FMP31" s="29"/>
      <c r="FMQ31" s="29"/>
      <c r="FMR31" s="29"/>
      <c r="FMS31" s="29"/>
      <c r="FMT31" s="29"/>
      <c r="FMU31" s="29"/>
      <c r="FMV31" s="29"/>
      <c r="FMW31" s="29"/>
      <c r="FMX31" s="29"/>
      <c r="FMY31" s="29"/>
      <c r="FMZ31" s="29"/>
      <c r="FNA31" s="29"/>
      <c r="FNB31" s="29"/>
      <c r="FNC31" s="29"/>
      <c r="FND31" s="29"/>
      <c r="FNE31" s="29"/>
      <c r="FNF31" s="29"/>
      <c r="FNG31" s="29"/>
      <c r="FNH31" s="29"/>
      <c r="FNI31" s="29"/>
      <c r="FNJ31" s="29"/>
      <c r="FNK31" s="29"/>
      <c r="FNL31" s="29"/>
      <c r="FNM31" s="29"/>
      <c r="FNN31" s="29"/>
      <c r="FNO31" s="29"/>
      <c r="FNP31" s="29"/>
      <c r="FNQ31" s="29"/>
      <c r="FNR31" s="29"/>
      <c r="FNS31" s="29"/>
      <c r="FNT31" s="29"/>
      <c r="FNU31" s="29"/>
      <c r="FNV31" s="29"/>
      <c r="FNW31" s="29"/>
      <c r="FNX31" s="29"/>
      <c r="FNY31" s="29"/>
      <c r="FNZ31" s="29"/>
      <c r="FOA31" s="29"/>
      <c r="FOB31" s="29"/>
      <c r="FOC31" s="29"/>
      <c r="FOD31" s="29"/>
      <c r="FOE31" s="29"/>
      <c r="FOF31" s="29"/>
      <c r="FOG31" s="29"/>
      <c r="FOH31" s="29"/>
      <c r="FOI31" s="29"/>
      <c r="FOJ31" s="29"/>
      <c r="FOK31" s="29"/>
      <c r="FOL31" s="29"/>
      <c r="FOM31" s="29"/>
      <c r="FON31" s="29"/>
      <c r="FOO31" s="29"/>
      <c r="FOP31" s="29"/>
      <c r="FOQ31" s="29"/>
      <c r="FOR31" s="29"/>
      <c r="FOS31" s="29"/>
      <c r="FOT31" s="29"/>
      <c r="FOU31" s="29"/>
      <c r="FOV31" s="29"/>
      <c r="FOW31" s="29"/>
      <c r="FOX31" s="29"/>
      <c r="FOY31" s="29"/>
      <c r="FOZ31" s="29"/>
      <c r="FPA31" s="29"/>
      <c r="FPB31" s="29"/>
      <c r="FPC31" s="29"/>
      <c r="FPD31" s="29"/>
      <c r="FPE31" s="29"/>
      <c r="FPF31" s="29"/>
      <c r="FPG31" s="29"/>
      <c r="FPH31" s="29"/>
      <c r="FPI31" s="29"/>
      <c r="FPJ31" s="29"/>
      <c r="FPK31" s="29"/>
      <c r="FPL31" s="29"/>
      <c r="FPM31" s="29"/>
      <c r="FPN31" s="29"/>
      <c r="FPO31" s="29"/>
      <c r="FPP31" s="29"/>
      <c r="FPQ31" s="29"/>
      <c r="FPR31" s="29"/>
      <c r="FPS31" s="29"/>
      <c r="FPT31" s="29"/>
      <c r="FPU31" s="29"/>
      <c r="FPV31" s="29"/>
      <c r="FPW31" s="29"/>
      <c r="FPX31" s="29"/>
      <c r="FPY31" s="29"/>
      <c r="FPZ31" s="29"/>
      <c r="FQA31" s="29"/>
      <c r="FQB31" s="29"/>
      <c r="FQC31" s="29"/>
      <c r="FQD31" s="29"/>
      <c r="FQE31" s="29"/>
      <c r="FQF31" s="29"/>
      <c r="FQG31" s="29"/>
      <c r="FQH31" s="29"/>
      <c r="FQI31" s="29"/>
      <c r="FQJ31" s="29"/>
      <c r="FQK31" s="29"/>
      <c r="FQL31" s="29"/>
      <c r="FQM31" s="29"/>
      <c r="FQN31" s="29"/>
      <c r="FQO31" s="29"/>
      <c r="FQP31" s="29"/>
      <c r="FQQ31" s="29"/>
      <c r="FQR31" s="29"/>
      <c r="FQS31" s="29"/>
      <c r="FQT31" s="29"/>
      <c r="FQU31" s="29"/>
      <c r="FQV31" s="29"/>
      <c r="FQW31" s="29"/>
      <c r="FQX31" s="29"/>
      <c r="FQY31" s="29"/>
      <c r="FQZ31" s="29"/>
      <c r="FRA31" s="29"/>
      <c r="FRB31" s="29"/>
      <c r="FRC31" s="29"/>
      <c r="FRD31" s="29"/>
      <c r="FRE31" s="29"/>
      <c r="FRF31" s="29"/>
      <c r="FRG31" s="29"/>
      <c r="FRH31" s="29"/>
      <c r="FRI31" s="29"/>
      <c r="FRJ31" s="29"/>
      <c r="FRK31" s="29"/>
      <c r="FRL31" s="29"/>
      <c r="FRM31" s="29"/>
      <c r="FRN31" s="29"/>
      <c r="FRO31" s="29"/>
      <c r="FRP31" s="29"/>
      <c r="FRQ31" s="29"/>
      <c r="FRR31" s="29"/>
      <c r="FRS31" s="29"/>
      <c r="FRT31" s="29"/>
      <c r="FRU31" s="29"/>
      <c r="FRV31" s="29"/>
      <c r="FRW31" s="29"/>
      <c r="FRX31" s="29"/>
      <c r="FRY31" s="29"/>
      <c r="FRZ31" s="29"/>
      <c r="FSA31" s="29"/>
      <c r="FSB31" s="29"/>
      <c r="FSC31" s="29"/>
      <c r="FSD31" s="29"/>
      <c r="FSE31" s="29"/>
      <c r="FSF31" s="29"/>
      <c r="FSG31" s="29"/>
      <c r="FSH31" s="29"/>
      <c r="FSI31" s="29"/>
      <c r="FSJ31" s="29"/>
      <c r="FSK31" s="29"/>
      <c r="FSL31" s="29"/>
      <c r="FSM31" s="29"/>
      <c r="FSN31" s="29"/>
      <c r="FSO31" s="29"/>
      <c r="FSP31" s="29"/>
      <c r="FSQ31" s="29"/>
      <c r="FSR31" s="29"/>
      <c r="FSS31" s="29"/>
      <c r="FST31" s="29"/>
      <c r="FSU31" s="29"/>
      <c r="FSV31" s="29"/>
      <c r="FSW31" s="29"/>
      <c r="FSX31" s="29"/>
      <c r="FSY31" s="29"/>
      <c r="FSZ31" s="29"/>
      <c r="FTA31" s="29"/>
      <c r="FTB31" s="29"/>
      <c r="FTC31" s="29"/>
      <c r="FTD31" s="29"/>
      <c r="FTE31" s="29"/>
      <c r="FTF31" s="29"/>
      <c r="FTG31" s="29"/>
      <c r="FTH31" s="29"/>
      <c r="FTI31" s="29"/>
      <c r="FTJ31" s="29"/>
      <c r="FTK31" s="29"/>
      <c r="FTL31" s="29"/>
      <c r="FTM31" s="29"/>
      <c r="FTN31" s="29"/>
      <c r="FTO31" s="29"/>
      <c r="FTP31" s="29"/>
      <c r="FTQ31" s="29"/>
      <c r="FTR31" s="29"/>
      <c r="FTS31" s="29"/>
      <c r="FTT31" s="29"/>
      <c r="FTU31" s="29"/>
      <c r="FTV31" s="29"/>
      <c r="FTW31" s="29"/>
      <c r="FTX31" s="29"/>
      <c r="FTY31" s="29"/>
      <c r="FTZ31" s="29"/>
      <c r="FUA31" s="29"/>
      <c r="FUB31" s="29"/>
      <c r="FUC31" s="29"/>
      <c r="FUD31" s="29"/>
      <c r="FUE31" s="29"/>
      <c r="FUF31" s="29"/>
      <c r="FUG31" s="29"/>
      <c r="FUH31" s="29"/>
      <c r="FUI31" s="29"/>
      <c r="FUJ31" s="29"/>
      <c r="FUK31" s="29"/>
      <c r="FUL31" s="29"/>
      <c r="FUM31" s="29"/>
      <c r="FUN31" s="29"/>
      <c r="FUO31" s="29"/>
      <c r="FUP31" s="29"/>
      <c r="FUQ31" s="29"/>
      <c r="FUR31" s="29"/>
      <c r="FUS31" s="29"/>
      <c r="FUT31" s="29"/>
      <c r="FUU31" s="29"/>
      <c r="FUV31" s="29"/>
      <c r="FUW31" s="29"/>
      <c r="FUX31" s="29"/>
      <c r="FUY31" s="29"/>
      <c r="FUZ31" s="29"/>
      <c r="FVA31" s="29"/>
      <c r="FVB31" s="29"/>
      <c r="FVC31" s="29"/>
      <c r="FVD31" s="29"/>
      <c r="FVE31" s="29"/>
      <c r="FVF31" s="29"/>
      <c r="FVG31" s="29"/>
      <c r="FVH31" s="29"/>
      <c r="FVI31" s="29"/>
      <c r="FVJ31" s="29"/>
      <c r="FVK31" s="29"/>
      <c r="FVL31" s="29"/>
      <c r="FVM31" s="29"/>
      <c r="FVN31" s="29"/>
      <c r="FVO31" s="29"/>
      <c r="FVP31" s="29"/>
      <c r="FVQ31" s="29"/>
      <c r="FVR31" s="29"/>
      <c r="FVS31" s="29"/>
      <c r="FVT31" s="29"/>
      <c r="FVU31" s="29"/>
      <c r="FVV31" s="29"/>
      <c r="FVW31" s="29"/>
      <c r="FVX31" s="29"/>
      <c r="FVY31" s="29"/>
      <c r="FVZ31" s="29"/>
      <c r="FWA31" s="29"/>
      <c r="FWB31" s="29"/>
      <c r="FWC31" s="29"/>
      <c r="FWD31" s="29"/>
      <c r="FWE31" s="29"/>
      <c r="FWF31" s="29"/>
      <c r="FWG31" s="29"/>
      <c r="FWH31" s="29"/>
      <c r="FWI31" s="29"/>
      <c r="FWJ31" s="29"/>
      <c r="FWK31" s="29"/>
      <c r="FWL31" s="29"/>
      <c r="FWM31" s="29"/>
      <c r="FWN31" s="29"/>
      <c r="FWO31" s="29"/>
      <c r="FWP31" s="29"/>
      <c r="FWQ31" s="29"/>
      <c r="FWR31" s="29"/>
      <c r="FWS31" s="29"/>
      <c r="FWT31" s="29"/>
      <c r="FWU31" s="29"/>
      <c r="FWV31" s="29"/>
      <c r="FWW31" s="29"/>
      <c r="FWX31" s="29"/>
      <c r="FWY31" s="29"/>
      <c r="FWZ31" s="29"/>
      <c r="FXA31" s="29"/>
      <c r="FXB31" s="29"/>
      <c r="FXC31" s="29"/>
      <c r="FXD31" s="29"/>
      <c r="FXE31" s="29"/>
      <c r="FXF31" s="29"/>
      <c r="FXG31" s="29"/>
      <c r="FXH31" s="29"/>
      <c r="FXI31" s="29"/>
      <c r="FXJ31" s="29"/>
      <c r="FXK31" s="29"/>
      <c r="FXL31" s="29"/>
      <c r="FXM31" s="29"/>
      <c r="FXN31" s="29"/>
      <c r="FXO31" s="29"/>
      <c r="FXP31" s="29"/>
      <c r="FXQ31" s="29"/>
      <c r="FXR31" s="29"/>
      <c r="FXS31" s="29"/>
      <c r="FXT31" s="29"/>
      <c r="FXU31" s="29"/>
      <c r="FXV31" s="29"/>
      <c r="FXW31" s="29"/>
      <c r="FXX31" s="29"/>
      <c r="FXY31" s="29"/>
      <c r="FXZ31" s="29"/>
      <c r="FYA31" s="29"/>
      <c r="FYB31" s="29"/>
      <c r="FYC31" s="29"/>
      <c r="FYD31" s="29"/>
      <c r="FYE31" s="29"/>
      <c r="FYF31" s="29"/>
      <c r="FYG31" s="29"/>
      <c r="FYH31" s="29"/>
      <c r="FYI31" s="29"/>
      <c r="FYJ31" s="29"/>
      <c r="FYK31" s="29"/>
      <c r="FYL31" s="29"/>
      <c r="FYM31" s="29"/>
      <c r="FYN31" s="29"/>
      <c r="FYO31" s="29"/>
      <c r="FYP31" s="29"/>
      <c r="FYQ31" s="29"/>
      <c r="FYR31" s="29"/>
      <c r="FYS31" s="29"/>
      <c r="FYT31" s="29"/>
      <c r="FYU31" s="29"/>
      <c r="FYV31" s="29"/>
      <c r="FYW31" s="29"/>
      <c r="FYX31" s="29"/>
      <c r="FYY31" s="29"/>
      <c r="FYZ31" s="29"/>
      <c r="FZA31" s="29"/>
      <c r="FZB31" s="29"/>
      <c r="FZC31" s="29"/>
      <c r="FZD31" s="29"/>
      <c r="FZE31" s="29"/>
      <c r="FZF31" s="29"/>
      <c r="FZG31" s="29"/>
      <c r="FZH31" s="29"/>
      <c r="FZI31" s="29"/>
      <c r="FZJ31" s="29"/>
      <c r="FZK31" s="29"/>
      <c r="FZL31" s="29"/>
      <c r="FZM31" s="29"/>
      <c r="FZN31" s="29"/>
      <c r="FZO31" s="29"/>
      <c r="FZP31" s="29"/>
      <c r="FZQ31" s="29"/>
      <c r="FZR31" s="29"/>
      <c r="FZS31" s="29"/>
      <c r="FZT31" s="29"/>
      <c r="FZU31" s="29"/>
      <c r="FZV31" s="29"/>
      <c r="FZW31" s="29"/>
      <c r="FZX31" s="29"/>
      <c r="FZY31" s="29"/>
      <c r="FZZ31" s="29"/>
      <c r="GAA31" s="29"/>
      <c r="GAB31" s="29"/>
      <c r="GAC31" s="29"/>
      <c r="GAD31" s="29"/>
      <c r="GAE31" s="29"/>
      <c r="GAF31" s="29"/>
      <c r="GAG31" s="29"/>
      <c r="GAH31" s="29"/>
      <c r="GAI31" s="29"/>
      <c r="GAJ31" s="29"/>
      <c r="GAK31" s="29"/>
      <c r="GAL31" s="29"/>
      <c r="GAM31" s="29"/>
      <c r="GAN31" s="29"/>
      <c r="GAO31" s="29"/>
      <c r="GAP31" s="29"/>
      <c r="GAQ31" s="29"/>
      <c r="GAR31" s="29"/>
      <c r="GAS31" s="29"/>
      <c r="GAT31" s="29"/>
      <c r="GAU31" s="29"/>
      <c r="GAV31" s="29"/>
      <c r="GAW31" s="29"/>
      <c r="GAX31" s="29"/>
      <c r="GAY31" s="29"/>
      <c r="GAZ31" s="29"/>
      <c r="GBA31" s="29"/>
      <c r="GBB31" s="29"/>
      <c r="GBC31" s="29"/>
      <c r="GBD31" s="29"/>
      <c r="GBE31" s="29"/>
      <c r="GBF31" s="29"/>
      <c r="GBG31" s="29"/>
      <c r="GBH31" s="29"/>
      <c r="GBI31" s="29"/>
      <c r="GBJ31" s="29"/>
      <c r="GBK31" s="29"/>
      <c r="GBL31" s="29"/>
      <c r="GBM31" s="29"/>
      <c r="GBN31" s="29"/>
      <c r="GBO31" s="29"/>
      <c r="GBP31" s="29"/>
      <c r="GBQ31" s="29"/>
      <c r="GBR31" s="29"/>
      <c r="GBS31" s="29"/>
      <c r="GBT31" s="29"/>
      <c r="GBU31" s="29"/>
      <c r="GBV31" s="29"/>
      <c r="GBW31" s="29"/>
      <c r="GBX31" s="29"/>
      <c r="GBY31" s="29"/>
      <c r="GBZ31" s="29"/>
      <c r="GCA31" s="29"/>
      <c r="GCB31" s="29"/>
      <c r="GCC31" s="29"/>
      <c r="GCD31" s="29"/>
      <c r="GCE31" s="29"/>
      <c r="GCF31" s="29"/>
      <c r="GCG31" s="29"/>
      <c r="GCH31" s="29"/>
      <c r="GCI31" s="29"/>
      <c r="GCJ31" s="29"/>
      <c r="GCK31" s="29"/>
      <c r="GCL31" s="29"/>
      <c r="GCM31" s="29"/>
      <c r="GCN31" s="29"/>
      <c r="GCO31" s="29"/>
      <c r="GCP31" s="29"/>
      <c r="GCQ31" s="29"/>
      <c r="GCR31" s="29"/>
      <c r="GCS31" s="29"/>
      <c r="GCT31" s="29"/>
      <c r="GCU31" s="29"/>
      <c r="GCV31" s="29"/>
      <c r="GCW31" s="29"/>
      <c r="GCX31" s="29"/>
      <c r="GCY31" s="29"/>
      <c r="GCZ31" s="29"/>
      <c r="GDA31" s="29"/>
      <c r="GDB31" s="29"/>
      <c r="GDC31" s="29"/>
      <c r="GDD31" s="29"/>
      <c r="GDE31" s="29"/>
      <c r="GDF31" s="29"/>
      <c r="GDG31" s="29"/>
      <c r="GDH31" s="29"/>
      <c r="GDI31" s="29"/>
      <c r="GDJ31" s="29"/>
      <c r="GDK31" s="29"/>
      <c r="GDL31" s="29"/>
      <c r="GDM31" s="29"/>
      <c r="GDN31" s="29"/>
      <c r="GDO31" s="29"/>
      <c r="GDP31" s="29"/>
      <c r="GDQ31" s="29"/>
      <c r="GDR31" s="29"/>
      <c r="GDS31" s="29"/>
      <c r="GDT31" s="29"/>
      <c r="GDU31" s="29"/>
      <c r="GDV31" s="29"/>
      <c r="GDW31" s="29"/>
      <c r="GDX31" s="29"/>
      <c r="GDY31" s="29"/>
      <c r="GDZ31" s="29"/>
      <c r="GEA31" s="29"/>
      <c r="GEB31" s="29"/>
      <c r="GEC31" s="29"/>
      <c r="GED31" s="29"/>
      <c r="GEE31" s="29"/>
      <c r="GEF31" s="29"/>
      <c r="GEG31" s="29"/>
      <c r="GEH31" s="29"/>
      <c r="GEI31" s="29"/>
      <c r="GEJ31" s="29"/>
      <c r="GEK31" s="29"/>
      <c r="GEL31" s="29"/>
      <c r="GEM31" s="29"/>
      <c r="GEN31" s="29"/>
      <c r="GEO31" s="29"/>
      <c r="GEP31" s="29"/>
      <c r="GEQ31" s="29"/>
      <c r="GER31" s="29"/>
      <c r="GES31" s="29"/>
      <c r="GET31" s="29"/>
      <c r="GEU31" s="29"/>
      <c r="GEV31" s="29"/>
      <c r="GEW31" s="29"/>
      <c r="GEX31" s="29"/>
      <c r="GEY31" s="29"/>
      <c r="GEZ31" s="29"/>
      <c r="GFA31" s="29"/>
      <c r="GFB31" s="29"/>
      <c r="GFC31" s="29"/>
      <c r="GFD31" s="29"/>
      <c r="GFE31" s="29"/>
      <c r="GFF31" s="29"/>
      <c r="GFG31" s="29"/>
      <c r="GFH31" s="29"/>
      <c r="GFI31" s="29"/>
      <c r="GFJ31" s="29"/>
      <c r="GFK31" s="29"/>
      <c r="GFL31" s="29"/>
      <c r="GFM31" s="29"/>
      <c r="GFN31" s="29"/>
      <c r="GFO31" s="29"/>
      <c r="GFP31" s="29"/>
      <c r="GFQ31" s="29"/>
      <c r="GFR31" s="29"/>
      <c r="GFS31" s="29"/>
      <c r="GFT31" s="29"/>
      <c r="GFU31" s="29"/>
      <c r="GFV31" s="29"/>
      <c r="GFW31" s="29"/>
      <c r="GFX31" s="29"/>
      <c r="GFY31" s="29"/>
      <c r="GFZ31" s="29"/>
      <c r="GGA31" s="29"/>
      <c r="GGB31" s="29"/>
      <c r="GGC31" s="29"/>
      <c r="GGD31" s="29"/>
      <c r="GGE31" s="29"/>
      <c r="GGF31" s="29"/>
      <c r="GGG31" s="29"/>
      <c r="GGH31" s="29"/>
      <c r="GGI31" s="29"/>
      <c r="GGJ31" s="29"/>
      <c r="GGK31" s="29"/>
      <c r="GGL31" s="29"/>
      <c r="GGM31" s="29"/>
      <c r="GGN31" s="29"/>
      <c r="GGO31" s="29"/>
      <c r="GGP31" s="29"/>
      <c r="GGQ31" s="29"/>
      <c r="GGR31" s="29"/>
      <c r="GGS31" s="29"/>
      <c r="GGT31" s="29"/>
      <c r="GGU31" s="29"/>
      <c r="GGV31" s="29"/>
      <c r="GGW31" s="29"/>
      <c r="GGX31" s="29"/>
      <c r="GGY31" s="29"/>
      <c r="GGZ31" s="29"/>
      <c r="GHA31" s="29"/>
      <c r="GHB31" s="29"/>
      <c r="GHC31" s="29"/>
      <c r="GHD31" s="29"/>
      <c r="GHE31" s="29"/>
      <c r="GHF31" s="29"/>
      <c r="GHG31" s="29"/>
      <c r="GHH31" s="29"/>
      <c r="GHI31" s="29"/>
      <c r="GHJ31" s="29"/>
      <c r="GHK31" s="29"/>
      <c r="GHL31" s="29"/>
      <c r="GHM31" s="29"/>
      <c r="GHN31" s="29"/>
      <c r="GHO31" s="29"/>
      <c r="GHP31" s="29"/>
      <c r="GHQ31" s="29"/>
      <c r="GHR31" s="29"/>
      <c r="GHS31" s="29"/>
      <c r="GHT31" s="29"/>
      <c r="GHU31" s="29"/>
      <c r="GHV31" s="29"/>
      <c r="GHW31" s="29"/>
      <c r="GHX31" s="29"/>
      <c r="GHY31" s="29"/>
      <c r="GHZ31" s="29"/>
      <c r="GIA31" s="29"/>
      <c r="GIB31" s="29"/>
      <c r="GIC31" s="29"/>
      <c r="GID31" s="29"/>
      <c r="GIE31" s="29"/>
      <c r="GIF31" s="29"/>
      <c r="GIG31" s="29"/>
      <c r="GIH31" s="29"/>
      <c r="GII31" s="29"/>
      <c r="GIJ31" s="29"/>
      <c r="GIK31" s="29"/>
      <c r="GIL31" s="29"/>
      <c r="GIM31" s="29"/>
      <c r="GIN31" s="29"/>
      <c r="GIO31" s="29"/>
      <c r="GIP31" s="29"/>
      <c r="GIQ31" s="29"/>
      <c r="GIR31" s="29"/>
      <c r="GIS31" s="29"/>
      <c r="GIT31" s="29"/>
      <c r="GIU31" s="29"/>
      <c r="GIV31" s="29"/>
      <c r="GIW31" s="29"/>
      <c r="GIX31" s="29"/>
      <c r="GIY31" s="29"/>
      <c r="GIZ31" s="29"/>
      <c r="GJA31" s="29"/>
      <c r="GJB31" s="29"/>
      <c r="GJC31" s="29"/>
      <c r="GJD31" s="29"/>
      <c r="GJE31" s="29"/>
      <c r="GJF31" s="29"/>
      <c r="GJG31" s="29"/>
      <c r="GJH31" s="29"/>
      <c r="GJI31" s="29"/>
      <c r="GJJ31" s="29"/>
      <c r="GJK31" s="29"/>
      <c r="GJL31" s="29"/>
      <c r="GJM31" s="29"/>
      <c r="GJN31" s="29"/>
      <c r="GJO31" s="29"/>
      <c r="GJP31" s="29"/>
      <c r="GJQ31" s="29"/>
      <c r="GJR31" s="29"/>
      <c r="GJS31" s="29"/>
      <c r="GJT31" s="29"/>
      <c r="GJU31" s="29"/>
      <c r="GJV31" s="29"/>
      <c r="GJW31" s="29"/>
      <c r="GJX31" s="29"/>
      <c r="GJY31" s="29"/>
      <c r="GJZ31" s="29"/>
      <c r="GKA31" s="29"/>
      <c r="GKB31" s="29"/>
      <c r="GKC31" s="29"/>
      <c r="GKD31" s="29"/>
      <c r="GKE31" s="29"/>
      <c r="GKF31" s="29"/>
      <c r="GKG31" s="29"/>
      <c r="GKH31" s="29"/>
      <c r="GKI31" s="29"/>
      <c r="GKJ31" s="29"/>
      <c r="GKK31" s="29"/>
      <c r="GKL31" s="29"/>
      <c r="GKM31" s="29"/>
      <c r="GKN31" s="29"/>
      <c r="GKO31" s="29"/>
      <c r="GKP31" s="29"/>
      <c r="GKQ31" s="29"/>
      <c r="GKR31" s="29"/>
      <c r="GKS31" s="29"/>
      <c r="GKT31" s="29"/>
      <c r="GKU31" s="29"/>
      <c r="GKV31" s="29"/>
      <c r="GKW31" s="29"/>
      <c r="GKX31" s="29"/>
      <c r="GKY31" s="29"/>
      <c r="GKZ31" s="29"/>
      <c r="GLA31" s="29"/>
      <c r="GLB31" s="29"/>
      <c r="GLC31" s="29"/>
      <c r="GLD31" s="29"/>
      <c r="GLE31" s="29"/>
      <c r="GLF31" s="29"/>
      <c r="GLG31" s="29"/>
      <c r="GLH31" s="29"/>
      <c r="GLI31" s="29"/>
      <c r="GLJ31" s="29"/>
      <c r="GLK31" s="29"/>
      <c r="GLL31" s="29"/>
      <c r="GLM31" s="29"/>
      <c r="GLN31" s="29"/>
      <c r="GLO31" s="29"/>
      <c r="GLP31" s="29"/>
      <c r="GLQ31" s="29"/>
      <c r="GLR31" s="29"/>
      <c r="GLS31" s="29"/>
      <c r="GLT31" s="29"/>
      <c r="GLU31" s="29"/>
      <c r="GLV31" s="29"/>
      <c r="GLW31" s="29"/>
      <c r="GLX31" s="29"/>
      <c r="GLY31" s="29"/>
      <c r="GLZ31" s="29"/>
      <c r="GMA31" s="29"/>
      <c r="GMB31" s="29"/>
      <c r="GMC31" s="29"/>
      <c r="GMD31" s="29"/>
      <c r="GME31" s="29"/>
      <c r="GMF31" s="29"/>
      <c r="GMG31" s="29"/>
      <c r="GMH31" s="29"/>
      <c r="GMI31" s="29"/>
      <c r="GMJ31" s="29"/>
      <c r="GMK31" s="29"/>
      <c r="GML31" s="29"/>
      <c r="GMM31" s="29"/>
      <c r="GMN31" s="29"/>
      <c r="GMO31" s="29"/>
      <c r="GMP31" s="29"/>
      <c r="GMQ31" s="29"/>
      <c r="GMR31" s="29"/>
      <c r="GMS31" s="29"/>
      <c r="GMT31" s="29"/>
      <c r="GMU31" s="29"/>
      <c r="GMV31" s="29"/>
      <c r="GMW31" s="29"/>
      <c r="GMX31" s="29"/>
      <c r="GMY31" s="29"/>
      <c r="GMZ31" s="29"/>
      <c r="GNA31" s="29"/>
      <c r="GNB31" s="29"/>
      <c r="GNC31" s="29"/>
      <c r="GND31" s="29"/>
      <c r="GNE31" s="29"/>
      <c r="GNF31" s="29"/>
      <c r="GNG31" s="29"/>
      <c r="GNH31" s="29"/>
      <c r="GNI31" s="29"/>
      <c r="GNJ31" s="29"/>
      <c r="GNK31" s="29"/>
      <c r="GNL31" s="29"/>
      <c r="GNM31" s="29"/>
      <c r="GNN31" s="29"/>
      <c r="GNO31" s="29"/>
      <c r="GNP31" s="29"/>
      <c r="GNQ31" s="29"/>
      <c r="GNR31" s="29"/>
      <c r="GNS31" s="29"/>
      <c r="GNT31" s="29"/>
      <c r="GNU31" s="29"/>
      <c r="GNV31" s="29"/>
      <c r="GNW31" s="29"/>
      <c r="GNX31" s="29"/>
      <c r="GNY31" s="29"/>
      <c r="GNZ31" s="29"/>
      <c r="GOA31" s="29"/>
      <c r="GOB31" s="29"/>
      <c r="GOC31" s="29"/>
      <c r="GOD31" s="29"/>
      <c r="GOE31" s="29"/>
      <c r="GOF31" s="29"/>
      <c r="GOG31" s="29"/>
      <c r="GOH31" s="29"/>
      <c r="GOI31" s="29"/>
      <c r="GOJ31" s="29"/>
      <c r="GOK31" s="29"/>
      <c r="GOL31" s="29"/>
      <c r="GOM31" s="29"/>
      <c r="GON31" s="29"/>
      <c r="GOO31" s="29"/>
      <c r="GOP31" s="29"/>
      <c r="GOQ31" s="29"/>
      <c r="GOR31" s="29"/>
      <c r="GOS31" s="29"/>
      <c r="GOT31" s="29"/>
      <c r="GOU31" s="29"/>
      <c r="GOV31" s="29"/>
      <c r="GOW31" s="29"/>
      <c r="GOX31" s="29"/>
      <c r="GOY31" s="29"/>
      <c r="GOZ31" s="29"/>
      <c r="GPA31" s="29"/>
      <c r="GPB31" s="29"/>
      <c r="GPC31" s="29"/>
      <c r="GPD31" s="29"/>
      <c r="GPE31" s="29"/>
      <c r="GPF31" s="29"/>
      <c r="GPG31" s="29"/>
      <c r="GPH31" s="29"/>
      <c r="GPI31" s="29"/>
      <c r="GPJ31" s="29"/>
      <c r="GPK31" s="29"/>
      <c r="GPL31" s="29"/>
      <c r="GPM31" s="29"/>
      <c r="GPN31" s="29"/>
      <c r="GPO31" s="29"/>
      <c r="GPP31" s="29"/>
      <c r="GPQ31" s="29"/>
      <c r="GPR31" s="29"/>
      <c r="GPS31" s="29"/>
      <c r="GPT31" s="29"/>
      <c r="GPU31" s="29"/>
      <c r="GPV31" s="29"/>
      <c r="GPW31" s="29"/>
      <c r="GPX31" s="29"/>
      <c r="GPY31" s="29"/>
      <c r="GPZ31" s="29"/>
      <c r="GQA31" s="29"/>
      <c r="GQB31" s="29"/>
      <c r="GQC31" s="29"/>
      <c r="GQD31" s="29"/>
      <c r="GQE31" s="29"/>
      <c r="GQF31" s="29"/>
      <c r="GQG31" s="29"/>
      <c r="GQH31" s="29"/>
      <c r="GQI31" s="29"/>
      <c r="GQJ31" s="29"/>
      <c r="GQK31" s="29"/>
      <c r="GQL31" s="29"/>
      <c r="GQM31" s="29"/>
      <c r="GQN31" s="29"/>
      <c r="GQO31" s="29"/>
      <c r="GQP31" s="29"/>
      <c r="GQQ31" s="29"/>
      <c r="GQR31" s="29"/>
      <c r="GQS31" s="29"/>
      <c r="GQT31" s="29"/>
      <c r="GQU31" s="29"/>
      <c r="GQV31" s="29"/>
      <c r="GQW31" s="29"/>
      <c r="GQX31" s="29"/>
      <c r="GQY31" s="29"/>
      <c r="GQZ31" s="29"/>
      <c r="GRA31" s="29"/>
      <c r="GRB31" s="29"/>
      <c r="GRC31" s="29"/>
      <c r="GRD31" s="29"/>
      <c r="GRE31" s="29"/>
      <c r="GRF31" s="29"/>
      <c r="GRG31" s="29"/>
      <c r="GRH31" s="29"/>
      <c r="GRI31" s="29"/>
      <c r="GRJ31" s="29"/>
      <c r="GRK31" s="29"/>
      <c r="GRL31" s="29"/>
      <c r="GRM31" s="29"/>
      <c r="GRN31" s="29"/>
      <c r="GRO31" s="29"/>
      <c r="GRP31" s="29"/>
      <c r="GRQ31" s="29"/>
      <c r="GRR31" s="29"/>
      <c r="GRS31" s="29"/>
      <c r="GRT31" s="29"/>
      <c r="GRU31" s="29"/>
      <c r="GRV31" s="29"/>
      <c r="GRW31" s="29"/>
      <c r="GRX31" s="29"/>
      <c r="GRY31" s="29"/>
      <c r="GRZ31" s="29"/>
      <c r="GSA31" s="29"/>
      <c r="GSB31" s="29"/>
      <c r="GSC31" s="29"/>
      <c r="GSD31" s="29"/>
      <c r="GSE31" s="29"/>
      <c r="GSF31" s="29"/>
      <c r="GSG31" s="29"/>
      <c r="GSH31" s="29"/>
      <c r="GSI31" s="29"/>
      <c r="GSJ31" s="29"/>
      <c r="GSK31" s="29"/>
      <c r="GSL31" s="29"/>
      <c r="GSM31" s="29"/>
      <c r="GSN31" s="29"/>
      <c r="GSO31" s="29"/>
      <c r="GSP31" s="29"/>
      <c r="GSQ31" s="29"/>
      <c r="GSR31" s="29"/>
      <c r="GSS31" s="29"/>
      <c r="GST31" s="29"/>
      <c r="GSU31" s="29"/>
      <c r="GSV31" s="29"/>
      <c r="GSW31" s="29"/>
      <c r="GSX31" s="29"/>
      <c r="GSY31" s="29"/>
      <c r="GSZ31" s="29"/>
      <c r="GTA31" s="29"/>
      <c r="GTB31" s="29"/>
      <c r="GTC31" s="29"/>
      <c r="GTD31" s="29"/>
      <c r="GTE31" s="29"/>
      <c r="GTF31" s="29"/>
      <c r="GTG31" s="29"/>
      <c r="GTH31" s="29"/>
      <c r="GTI31" s="29"/>
      <c r="GTJ31" s="29"/>
      <c r="GTK31" s="29"/>
      <c r="GTL31" s="29"/>
      <c r="GTM31" s="29"/>
      <c r="GTN31" s="29"/>
      <c r="GTO31" s="29"/>
      <c r="GTP31" s="29"/>
      <c r="GTQ31" s="29"/>
      <c r="GTR31" s="29"/>
      <c r="GTS31" s="29"/>
      <c r="GTT31" s="29"/>
      <c r="GTU31" s="29"/>
      <c r="GTV31" s="29"/>
      <c r="GTW31" s="29"/>
      <c r="GTX31" s="29"/>
      <c r="GTY31" s="29"/>
      <c r="GTZ31" s="29"/>
      <c r="GUA31" s="29"/>
      <c r="GUB31" s="29"/>
      <c r="GUC31" s="29"/>
      <c r="GUD31" s="29"/>
      <c r="GUE31" s="29"/>
      <c r="GUF31" s="29"/>
      <c r="GUG31" s="29"/>
      <c r="GUH31" s="29"/>
      <c r="GUI31" s="29"/>
      <c r="GUJ31" s="29"/>
      <c r="GUK31" s="29"/>
      <c r="GUL31" s="29"/>
      <c r="GUM31" s="29"/>
      <c r="GUN31" s="29"/>
      <c r="GUO31" s="29"/>
      <c r="GUP31" s="29"/>
      <c r="GUQ31" s="29"/>
      <c r="GUR31" s="29"/>
      <c r="GUS31" s="29"/>
      <c r="GUT31" s="29"/>
      <c r="GUU31" s="29"/>
      <c r="GUV31" s="29"/>
      <c r="GUW31" s="29"/>
      <c r="GUX31" s="29"/>
      <c r="GUY31" s="29"/>
      <c r="GUZ31" s="29"/>
      <c r="GVA31" s="29"/>
      <c r="GVB31" s="29"/>
      <c r="GVC31" s="29"/>
      <c r="GVD31" s="29"/>
      <c r="GVE31" s="29"/>
      <c r="GVF31" s="29"/>
      <c r="GVG31" s="29"/>
      <c r="GVH31" s="29"/>
      <c r="GVI31" s="29"/>
      <c r="GVJ31" s="29"/>
      <c r="GVK31" s="29"/>
      <c r="GVL31" s="29"/>
      <c r="GVM31" s="29"/>
      <c r="GVN31" s="29"/>
      <c r="GVO31" s="29"/>
      <c r="GVP31" s="29"/>
      <c r="GVQ31" s="29"/>
      <c r="GVR31" s="29"/>
      <c r="GVS31" s="29"/>
      <c r="GVT31" s="29"/>
      <c r="GVU31" s="29"/>
      <c r="GVV31" s="29"/>
      <c r="GVW31" s="29"/>
      <c r="GVX31" s="29"/>
      <c r="GVY31" s="29"/>
      <c r="GVZ31" s="29"/>
      <c r="GWA31" s="29"/>
      <c r="GWB31" s="29"/>
      <c r="GWC31" s="29"/>
      <c r="GWD31" s="29"/>
      <c r="GWE31" s="29"/>
      <c r="GWF31" s="29"/>
      <c r="GWG31" s="29"/>
      <c r="GWH31" s="29"/>
      <c r="GWI31" s="29"/>
      <c r="GWJ31" s="29"/>
      <c r="GWK31" s="29"/>
      <c r="GWL31" s="29"/>
      <c r="GWM31" s="29"/>
      <c r="GWN31" s="29"/>
      <c r="GWO31" s="29"/>
      <c r="GWP31" s="29"/>
      <c r="GWQ31" s="29"/>
      <c r="GWR31" s="29"/>
      <c r="GWS31" s="29"/>
      <c r="GWT31" s="29"/>
      <c r="GWU31" s="29"/>
      <c r="GWV31" s="29"/>
      <c r="GWW31" s="29"/>
      <c r="GWX31" s="29"/>
      <c r="GWY31" s="29"/>
      <c r="GWZ31" s="29"/>
      <c r="GXA31" s="29"/>
      <c r="GXB31" s="29"/>
      <c r="GXC31" s="29"/>
      <c r="GXD31" s="29"/>
      <c r="GXE31" s="29"/>
      <c r="GXF31" s="29"/>
      <c r="GXG31" s="29"/>
      <c r="GXH31" s="29"/>
      <c r="GXI31" s="29"/>
      <c r="GXJ31" s="29"/>
      <c r="GXK31" s="29"/>
      <c r="GXL31" s="29"/>
      <c r="GXM31" s="29"/>
      <c r="GXN31" s="29"/>
      <c r="GXO31" s="29"/>
      <c r="GXP31" s="29"/>
      <c r="GXQ31" s="29"/>
      <c r="GXR31" s="29"/>
      <c r="GXS31" s="29"/>
      <c r="GXT31" s="29"/>
      <c r="GXU31" s="29"/>
      <c r="GXV31" s="29"/>
      <c r="GXW31" s="29"/>
      <c r="GXX31" s="29"/>
      <c r="GXY31" s="29"/>
      <c r="GXZ31" s="29"/>
      <c r="GYA31" s="29"/>
      <c r="GYB31" s="29"/>
      <c r="GYC31" s="29"/>
      <c r="GYD31" s="29"/>
      <c r="GYE31" s="29"/>
      <c r="GYF31" s="29"/>
      <c r="GYG31" s="29"/>
      <c r="GYH31" s="29"/>
      <c r="GYI31" s="29"/>
      <c r="GYJ31" s="29"/>
      <c r="GYK31" s="29"/>
      <c r="GYL31" s="29"/>
      <c r="GYM31" s="29"/>
      <c r="GYN31" s="29"/>
      <c r="GYO31" s="29"/>
      <c r="GYP31" s="29"/>
      <c r="GYQ31" s="29"/>
      <c r="GYR31" s="29"/>
      <c r="GYS31" s="29"/>
      <c r="GYT31" s="29"/>
      <c r="GYU31" s="29"/>
      <c r="GYV31" s="29"/>
      <c r="GYW31" s="29"/>
      <c r="GYX31" s="29"/>
      <c r="GYY31" s="29"/>
      <c r="GYZ31" s="29"/>
      <c r="GZA31" s="29"/>
      <c r="GZB31" s="29"/>
      <c r="GZC31" s="29"/>
      <c r="GZD31" s="29"/>
      <c r="GZE31" s="29"/>
      <c r="GZF31" s="29"/>
      <c r="GZG31" s="29"/>
      <c r="GZH31" s="29"/>
      <c r="GZI31" s="29"/>
      <c r="GZJ31" s="29"/>
      <c r="GZK31" s="29"/>
      <c r="GZL31" s="29"/>
      <c r="GZM31" s="29"/>
      <c r="GZN31" s="29"/>
      <c r="GZO31" s="29"/>
      <c r="GZP31" s="29"/>
      <c r="GZQ31" s="29"/>
      <c r="GZR31" s="29"/>
      <c r="GZS31" s="29"/>
      <c r="GZT31" s="29"/>
      <c r="GZU31" s="29"/>
      <c r="GZV31" s="29"/>
      <c r="GZW31" s="29"/>
      <c r="GZX31" s="29"/>
      <c r="GZY31" s="29"/>
      <c r="GZZ31" s="29"/>
      <c r="HAA31" s="29"/>
      <c r="HAB31" s="29"/>
      <c r="HAC31" s="29"/>
      <c r="HAD31" s="29"/>
      <c r="HAE31" s="29"/>
      <c r="HAF31" s="29"/>
      <c r="HAG31" s="29"/>
      <c r="HAH31" s="29"/>
      <c r="HAI31" s="29"/>
      <c r="HAJ31" s="29"/>
      <c r="HAK31" s="29"/>
      <c r="HAL31" s="29"/>
      <c r="HAM31" s="29"/>
      <c r="HAN31" s="29"/>
      <c r="HAO31" s="29"/>
      <c r="HAP31" s="29"/>
      <c r="HAQ31" s="29"/>
      <c r="HAR31" s="29"/>
      <c r="HAS31" s="29"/>
      <c r="HAT31" s="29"/>
      <c r="HAU31" s="29"/>
      <c r="HAV31" s="29"/>
      <c r="HAW31" s="29"/>
      <c r="HAX31" s="29"/>
      <c r="HAY31" s="29"/>
      <c r="HAZ31" s="29"/>
      <c r="HBA31" s="29"/>
      <c r="HBB31" s="29"/>
      <c r="HBC31" s="29"/>
      <c r="HBD31" s="29"/>
      <c r="HBE31" s="29"/>
      <c r="HBF31" s="29"/>
      <c r="HBG31" s="29"/>
      <c r="HBH31" s="29"/>
      <c r="HBI31" s="29"/>
      <c r="HBJ31" s="29"/>
      <c r="HBK31" s="29"/>
      <c r="HBL31" s="29"/>
      <c r="HBM31" s="29"/>
      <c r="HBN31" s="29"/>
      <c r="HBO31" s="29"/>
      <c r="HBP31" s="29"/>
      <c r="HBQ31" s="29"/>
      <c r="HBR31" s="29"/>
      <c r="HBS31" s="29"/>
      <c r="HBT31" s="29"/>
      <c r="HBU31" s="29"/>
      <c r="HBV31" s="29"/>
      <c r="HBW31" s="29"/>
      <c r="HBX31" s="29"/>
      <c r="HBY31" s="29"/>
      <c r="HBZ31" s="29"/>
      <c r="HCA31" s="29"/>
      <c r="HCB31" s="29"/>
      <c r="HCC31" s="29"/>
      <c r="HCD31" s="29"/>
      <c r="HCE31" s="29"/>
      <c r="HCF31" s="29"/>
      <c r="HCG31" s="29"/>
      <c r="HCH31" s="29"/>
      <c r="HCI31" s="29"/>
      <c r="HCJ31" s="29"/>
      <c r="HCK31" s="29"/>
      <c r="HCL31" s="29"/>
      <c r="HCM31" s="29"/>
      <c r="HCN31" s="29"/>
      <c r="HCO31" s="29"/>
      <c r="HCP31" s="29"/>
      <c r="HCQ31" s="29"/>
      <c r="HCR31" s="29"/>
      <c r="HCS31" s="29"/>
      <c r="HCT31" s="29"/>
      <c r="HCU31" s="29"/>
      <c r="HCV31" s="29"/>
      <c r="HCW31" s="29"/>
      <c r="HCX31" s="29"/>
      <c r="HCY31" s="29"/>
      <c r="HCZ31" s="29"/>
      <c r="HDA31" s="29"/>
      <c r="HDB31" s="29"/>
      <c r="HDC31" s="29"/>
      <c r="HDD31" s="29"/>
      <c r="HDE31" s="29"/>
      <c r="HDF31" s="29"/>
      <c r="HDG31" s="29"/>
      <c r="HDH31" s="29"/>
      <c r="HDI31" s="29"/>
      <c r="HDJ31" s="29"/>
      <c r="HDK31" s="29"/>
      <c r="HDL31" s="29"/>
      <c r="HDM31" s="29"/>
      <c r="HDN31" s="29"/>
      <c r="HDO31" s="29"/>
      <c r="HDP31" s="29"/>
      <c r="HDQ31" s="29"/>
      <c r="HDR31" s="29"/>
      <c r="HDS31" s="29"/>
      <c r="HDT31" s="29"/>
      <c r="HDU31" s="29"/>
      <c r="HDV31" s="29"/>
      <c r="HDW31" s="29"/>
      <c r="HDX31" s="29"/>
      <c r="HDY31" s="29"/>
      <c r="HDZ31" s="29"/>
      <c r="HEA31" s="29"/>
      <c r="HEB31" s="29"/>
      <c r="HEC31" s="29"/>
      <c r="HED31" s="29"/>
      <c r="HEE31" s="29"/>
      <c r="HEF31" s="29"/>
      <c r="HEG31" s="29"/>
      <c r="HEH31" s="29"/>
      <c r="HEI31" s="29"/>
      <c r="HEJ31" s="29"/>
      <c r="HEK31" s="29"/>
      <c r="HEL31" s="29"/>
      <c r="HEM31" s="29"/>
      <c r="HEN31" s="29"/>
      <c r="HEO31" s="29"/>
      <c r="HEP31" s="29"/>
      <c r="HEQ31" s="29"/>
      <c r="HER31" s="29"/>
      <c r="HES31" s="29"/>
      <c r="HET31" s="29"/>
      <c r="HEU31" s="29"/>
      <c r="HEV31" s="29"/>
      <c r="HEW31" s="29"/>
      <c r="HEX31" s="29"/>
      <c r="HEY31" s="29"/>
      <c r="HEZ31" s="29"/>
      <c r="HFA31" s="29"/>
      <c r="HFB31" s="29"/>
      <c r="HFC31" s="29"/>
      <c r="HFD31" s="29"/>
      <c r="HFE31" s="29"/>
      <c r="HFF31" s="29"/>
      <c r="HFG31" s="29"/>
      <c r="HFH31" s="29"/>
      <c r="HFI31" s="29"/>
      <c r="HFJ31" s="29"/>
      <c r="HFK31" s="29"/>
      <c r="HFL31" s="29"/>
      <c r="HFM31" s="29"/>
      <c r="HFN31" s="29"/>
      <c r="HFO31" s="29"/>
      <c r="HFP31" s="29"/>
      <c r="HFQ31" s="29"/>
      <c r="HFR31" s="29"/>
      <c r="HFS31" s="29"/>
      <c r="HFT31" s="29"/>
      <c r="HFU31" s="29"/>
      <c r="HFV31" s="29"/>
      <c r="HFW31" s="29"/>
      <c r="HFX31" s="29"/>
      <c r="HFY31" s="29"/>
      <c r="HFZ31" s="29"/>
      <c r="HGA31" s="29"/>
      <c r="HGB31" s="29"/>
      <c r="HGC31" s="29"/>
      <c r="HGD31" s="29"/>
      <c r="HGE31" s="29"/>
      <c r="HGF31" s="29"/>
      <c r="HGG31" s="29"/>
      <c r="HGH31" s="29"/>
      <c r="HGI31" s="29"/>
      <c r="HGJ31" s="29"/>
      <c r="HGK31" s="29"/>
      <c r="HGL31" s="29"/>
      <c r="HGM31" s="29"/>
      <c r="HGN31" s="29"/>
      <c r="HGO31" s="29"/>
      <c r="HGP31" s="29"/>
      <c r="HGQ31" s="29"/>
      <c r="HGR31" s="29"/>
      <c r="HGS31" s="29"/>
      <c r="HGT31" s="29"/>
      <c r="HGU31" s="29"/>
      <c r="HGV31" s="29"/>
      <c r="HGW31" s="29"/>
      <c r="HGX31" s="29"/>
      <c r="HGY31" s="29"/>
      <c r="HGZ31" s="29"/>
      <c r="HHA31" s="29"/>
      <c r="HHB31" s="29"/>
      <c r="HHC31" s="29"/>
      <c r="HHD31" s="29"/>
      <c r="HHE31" s="29"/>
      <c r="HHF31" s="29"/>
      <c r="HHG31" s="29"/>
      <c r="HHH31" s="29"/>
      <c r="HHI31" s="29"/>
      <c r="HHJ31" s="29"/>
      <c r="HHK31" s="29"/>
      <c r="HHL31" s="29"/>
      <c r="HHM31" s="29"/>
      <c r="HHN31" s="29"/>
      <c r="HHO31" s="29"/>
      <c r="HHP31" s="29"/>
      <c r="HHQ31" s="29"/>
      <c r="HHR31" s="29"/>
      <c r="HHS31" s="29"/>
      <c r="HHT31" s="29"/>
      <c r="HHU31" s="29"/>
      <c r="HHV31" s="29"/>
      <c r="HHW31" s="29"/>
      <c r="HHX31" s="29"/>
      <c r="HHY31" s="29"/>
      <c r="HHZ31" s="29"/>
      <c r="HIA31" s="29"/>
      <c r="HIB31" s="29"/>
      <c r="HIC31" s="29"/>
      <c r="HID31" s="29"/>
      <c r="HIE31" s="29"/>
      <c r="HIF31" s="29"/>
      <c r="HIG31" s="29"/>
      <c r="HIH31" s="29"/>
      <c r="HII31" s="29"/>
      <c r="HIJ31" s="29"/>
      <c r="HIK31" s="29"/>
      <c r="HIL31" s="29"/>
      <c r="HIM31" s="29"/>
      <c r="HIN31" s="29"/>
      <c r="HIO31" s="29"/>
      <c r="HIP31" s="29"/>
      <c r="HIQ31" s="29"/>
      <c r="HIR31" s="29"/>
      <c r="HIS31" s="29"/>
      <c r="HIT31" s="29"/>
      <c r="HIU31" s="29"/>
      <c r="HIV31" s="29"/>
      <c r="HIW31" s="29"/>
      <c r="HIX31" s="29"/>
      <c r="HIY31" s="29"/>
      <c r="HIZ31" s="29"/>
      <c r="HJA31" s="29"/>
      <c r="HJB31" s="29"/>
      <c r="HJC31" s="29"/>
      <c r="HJD31" s="29"/>
      <c r="HJE31" s="29"/>
      <c r="HJF31" s="29"/>
      <c r="HJG31" s="29"/>
      <c r="HJH31" s="29"/>
      <c r="HJI31" s="29"/>
      <c r="HJJ31" s="29"/>
      <c r="HJK31" s="29"/>
      <c r="HJL31" s="29"/>
      <c r="HJM31" s="29"/>
      <c r="HJN31" s="29"/>
      <c r="HJO31" s="29"/>
      <c r="HJP31" s="29"/>
      <c r="HJQ31" s="29"/>
      <c r="HJR31" s="29"/>
      <c r="HJS31" s="29"/>
      <c r="HJT31" s="29"/>
      <c r="HJU31" s="29"/>
      <c r="HJV31" s="29"/>
      <c r="HJW31" s="29"/>
      <c r="HJX31" s="29"/>
      <c r="HJY31" s="29"/>
      <c r="HJZ31" s="29"/>
      <c r="HKA31" s="29"/>
      <c r="HKB31" s="29"/>
      <c r="HKC31" s="29"/>
      <c r="HKD31" s="29"/>
      <c r="HKE31" s="29"/>
      <c r="HKF31" s="29"/>
      <c r="HKG31" s="29"/>
      <c r="HKH31" s="29"/>
      <c r="HKI31" s="29"/>
      <c r="HKJ31" s="29"/>
      <c r="HKK31" s="29"/>
      <c r="HKL31" s="29"/>
      <c r="HKM31" s="29"/>
      <c r="HKN31" s="29"/>
      <c r="HKO31" s="29"/>
      <c r="HKP31" s="29"/>
      <c r="HKQ31" s="29"/>
      <c r="HKR31" s="29"/>
      <c r="HKS31" s="29"/>
      <c r="HKT31" s="29"/>
      <c r="HKU31" s="29"/>
      <c r="HKV31" s="29"/>
      <c r="HKW31" s="29"/>
      <c r="HKX31" s="29"/>
      <c r="HKY31" s="29"/>
      <c r="HKZ31" s="29"/>
      <c r="HLA31" s="29"/>
      <c r="HLB31" s="29"/>
      <c r="HLC31" s="29"/>
      <c r="HLD31" s="29"/>
      <c r="HLE31" s="29"/>
      <c r="HLF31" s="29"/>
      <c r="HLG31" s="29"/>
      <c r="HLH31" s="29"/>
      <c r="HLI31" s="29"/>
      <c r="HLJ31" s="29"/>
      <c r="HLK31" s="29"/>
      <c r="HLL31" s="29"/>
      <c r="HLM31" s="29"/>
      <c r="HLN31" s="29"/>
      <c r="HLO31" s="29"/>
      <c r="HLP31" s="29"/>
      <c r="HLQ31" s="29"/>
      <c r="HLR31" s="29"/>
      <c r="HLS31" s="29"/>
      <c r="HLT31" s="29"/>
      <c r="HLU31" s="29"/>
      <c r="HLV31" s="29"/>
      <c r="HLW31" s="29"/>
      <c r="HLX31" s="29"/>
      <c r="HLY31" s="29"/>
      <c r="HLZ31" s="29"/>
      <c r="HMA31" s="29"/>
      <c r="HMB31" s="29"/>
      <c r="HMC31" s="29"/>
      <c r="HMD31" s="29"/>
      <c r="HME31" s="29"/>
      <c r="HMF31" s="29"/>
      <c r="HMG31" s="29"/>
      <c r="HMH31" s="29"/>
      <c r="HMI31" s="29"/>
      <c r="HMJ31" s="29"/>
      <c r="HMK31" s="29"/>
      <c r="HML31" s="29"/>
      <c r="HMM31" s="29"/>
      <c r="HMN31" s="29"/>
      <c r="HMO31" s="29"/>
      <c r="HMP31" s="29"/>
      <c r="HMQ31" s="29"/>
      <c r="HMR31" s="29"/>
      <c r="HMS31" s="29"/>
      <c r="HMT31" s="29"/>
      <c r="HMU31" s="29"/>
      <c r="HMV31" s="29"/>
      <c r="HMW31" s="29"/>
      <c r="HMX31" s="29"/>
      <c r="HMY31" s="29"/>
      <c r="HMZ31" s="29"/>
      <c r="HNA31" s="29"/>
      <c r="HNB31" s="29"/>
      <c r="HNC31" s="29"/>
      <c r="HND31" s="29"/>
      <c r="HNE31" s="29"/>
      <c r="HNF31" s="29"/>
      <c r="HNG31" s="29"/>
      <c r="HNH31" s="29"/>
      <c r="HNI31" s="29"/>
      <c r="HNJ31" s="29"/>
      <c r="HNK31" s="29"/>
      <c r="HNL31" s="29"/>
      <c r="HNM31" s="29"/>
      <c r="HNN31" s="29"/>
      <c r="HNO31" s="29"/>
      <c r="HNP31" s="29"/>
      <c r="HNQ31" s="29"/>
      <c r="HNR31" s="29"/>
      <c r="HNS31" s="29"/>
      <c r="HNT31" s="29"/>
      <c r="HNU31" s="29"/>
      <c r="HNV31" s="29"/>
      <c r="HNW31" s="29"/>
      <c r="HNX31" s="29"/>
      <c r="HNY31" s="29"/>
      <c r="HNZ31" s="29"/>
      <c r="HOA31" s="29"/>
      <c r="HOB31" s="29"/>
      <c r="HOC31" s="29"/>
      <c r="HOD31" s="29"/>
      <c r="HOE31" s="29"/>
      <c r="HOF31" s="29"/>
      <c r="HOG31" s="29"/>
      <c r="HOH31" s="29"/>
      <c r="HOI31" s="29"/>
      <c r="HOJ31" s="29"/>
      <c r="HOK31" s="29"/>
      <c r="HOL31" s="29"/>
      <c r="HOM31" s="29"/>
      <c r="HON31" s="29"/>
      <c r="HOO31" s="29"/>
      <c r="HOP31" s="29"/>
      <c r="HOQ31" s="29"/>
      <c r="HOR31" s="29"/>
      <c r="HOS31" s="29"/>
      <c r="HOT31" s="29"/>
      <c r="HOU31" s="29"/>
      <c r="HOV31" s="29"/>
      <c r="HOW31" s="29"/>
      <c r="HOX31" s="29"/>
      <c r="HOY31" s="29"/>
      <c r="HOZ31" s="29"/>
      <c r="HPA31" s="29"/>
      <c r="HPB31" s="29"/>
      <c r="HPC31" s="29"/>
      <c r="HPD31" s="29"/>
      <c r="HPE31" s="29"/>
      <c r="HPF31" s="29"/>
      <c r="HPG31" s="29"/>
      <c r="HPH31" s="29"/>
      <c r="HPI31" s="29"/>
      <c r="HPJ31" s="29"/>
      <c r="HPK31" s="29"/>
      <c r="HPL31" s="29"/>
      <c r="HPM31" s="29"/>
      <c r="HPN31" s="29"/>
      <c r="HPO31" s="29"/>
      <c r="HPP31" s="29"/>
      <c r="HPQ31" s="29"/>
      <c r="HPR31" s="29"/>
      <c r="HPS31" s="29"/>
      <c r="HPT31" s="29"/>
      <c r="HPU31" s="29"/>
      <c r="HPV31" s="29"/>
      <c r="HPW31" s="29"/>
      <c r="HPX31" s="29"/>
      <c r="HPY31" s="29"/>
      <c r="HPZ31" s="29"/>
      <c r="HQA31" s="29"/>
      <c r="HQB31" s="29"/>
      <c r="HQC31" s="29"/>
      <c r="HQD31" s="29"/>
      <c r="HQE31" s="29"/>
      <c r="HQF31" s="29"/>
      <c r="HQG31" s="29"/>
      <c r="HQH31" s="29"/>
      <c r="HQI31" s="29"/>
      <c r="HQJ31" s="29"/>
      <c r="HQK31" s="29"/>
      <c r="HQL31" s="29"/>
      <c r="HQM31" s="29"/>
      <c r="HQN31" s="29"/>
      <c r="HQO31" s="29"/>
      <c r="HQP31" s="29"/>
      <c r="HQQ31" s="29"/>
      <c r="HQR31" s="29"/>
      <c r="HQS31" s="29"/>
      <c r="HQT31" s="29"/>
      <c r="HQU31" s="29"/>
      <c r="HQV31" s="29"/>
      <c r="HQW31" s="29"/>
      <c r="HQX31" s="29"/>
      <c r="HQY31" s="29"/>
      <c r="HQZ31" s="29"/>
      <c r="HRA31" s="29"/>
      <c r="HRB31" s="29"/>
      <c r="HRC31" s="29"/>
      <c r="HRD31" s="29"/>
      <c r="HRE31" s="29"/>
      <c r="HRF31" s="29"/>
      <c r="HRG31" s="29"/>
      <c r="HRH31" s="29"/>
      <c r="HRI31" s="29"/>
      <c r="HRJ31" s="29"/>
      <c r="HRK31" s="29"/>
      <c r="HRL31" s="29"/>
      <c r="HRM31" s="29"/>
      <c r="HRN31" s="29"/>
      <c r="HRO31" s="29"/>
      <c r="HRP31" s="29"/>
      <c r="HRQ31" s="29"/>
      <c r="HRR31" s="29"/>
      <c r="HRS31" s="29"/>
      <c r="HRT31" s="29"/>
      <c r="HRU31" s="29"/>
      <c r="HRV31" s="29"/>
      <c r="HRW31" s="29"/>
      <c r="HRX31" s="29"/>
      <c r="HRY31" s="29"/>
      <c r="HRZ31" s="29"/>
      <c r="HSA31" s="29"/>
      <c r="HSB31" s="29"/>
      <c r="HSC31" s="29"/>
      <c r="HSD31" s="29"/>
      <c r="HSE31" s="29"/>
      <c r="HSF31" s="29"/>
      <c r="HSG31" s="29"/>
      <c r="HSH31" s="29"/>
      <c r="HSI31" s="29"/>
      <c r="HSJ31" s="29"/>
      <c r="HSK31" s="29"/>
      <c r="HSL31" s="29"/>
      <c r="HSM31" s="29"/>
      <c r="HSN31" s="29"/>
      <c r="HSO31" s="29"/>
      <c r="HSP31" s="29"/>
      <c r="HSQ31" s="29"/>
      <c r="HSR31" s="29"/>
      <c r="HSS31" s="29"/>
      <c r="HST31" s="29"/>
      <c r="HSU31" s="29"/>
      <c r="HSV31" s="29"/>
      <c r="HSW31" s="29"/>
      <c r="HSX31" s="29"/>
      <c r="HSY31" s="29"/>
      <c r="HSZ31" s="29"/>
      <c r="HTA31" s="29"/>
      <c r="HTB31" s="29"/>
      <c r="HTC31" s="29"/>
      <c r="HTD31" s="29"/>
      <c r="HTE31" s="29"/>
      <c r="HTF31" s="29"/>
      <c r="HTG31" s="29"/>
      <c r="HTH31" s="29"/>
      <c r="HTI31" s="29"/>
      <c r="HTJ31" s="29"/>
      <c r="HTK31" s="29"/>
      <c r="HTL31" s="29"/>
      <c r="HTM31" s="29"/>
      <c r="HTN31" s="29"/>
      <c r="HTO31" s="29"/>
      <c r="HTP31" s="29"/>
      <c r="HTQ31" s="29"/>
      <c r="HTR31" s="29"/>
      <c r="HTS31" s="29"/>
      <c r="HTT31" s="29"/>
      <c r="HTU31" s="29"/>
      <c r="HTV31" s="29"/>
      <c r="HTW31" s="29"/>
      <c r="HTX31" s="29"/>
      <c r="HTY31" s="29"/>
      <c r="HTZ31" s="29"/>
      <c r="HUA31" s="29"/>
      <c r="HUB31" s="29"/>
      <c r="HUC31" s="29"/>
      <c r="HUD31" s="29"/>
      <c r="HUE31" s="29"/>
      <c r="HUF31" s="29"/>
      <c r="HUG31" s="29"/>
      <c r="HUH31" s="29"/>
      <c r="HUI31" s="29"/>
      <c r="HUJ31" s="29"/>
      <c r="HUK31" s="29"/>
      <c r="HUL31" s="29"/>
      <c r="HUM31" s="29"/>
      <c r="HUN31" s="29"/>
      <c r="HUO31" s="29"/>
      <c r="HUP31" s="29"/>
      <c r="HUQ31" s="29"/>
      <c r="HUR31" s="29"/>
      <c r="HUS31" s="29"/>
      <c r="HUT31" s="29"/>
      <c r="HUU31" s="29"/>
      <c r="HUV31" s="29"/>
      <c r="HUW31" s="29"/>
      <c r="HUX31" s="29"/>
      <c r="HUY31" s="29"/>
      <c r="HUZ31" s="29"/>
      <c r="HVA31" s="29"/>
      <c r="HVB31" s="29"/>
      <c r="HVC31" s="29"/>
      <c r="HVD31" s="29"/>
      <c r="HVE31" s="29"/>
      <c r="HVF31" s="29"/>
      <c r="HVG31" s="29"/>
      <c r="HVH31" s="29"/>
      <c r="HVI31" s="29"/>
      <c r="HVJ31" s="29"/>
      <c r="HVK31" s="29"/>
      <c r="HVL31" s="29"/>
      <c r="HVM31" s="29"/>
      <c r="HVN31" s="29"/>
      <c r="HVO31" s="29"/>
      <c r="HVP31" s="29"/>
      <c r="HVQ31" s="29"/>
      <c r="HVR31" s="29"/>
      <c r="HVS31" s="29"/>
      <c r="HVT31" s="29"/>
      <c r="HVU31" s="29"/>
      <c r="HVV31" s="29"/>
      <c r="HVW31" s="29"/>
      <c r="HVX31" s="29"/>
      <c r="HVY31" s="29"/>
      <c r="HVZ31" s="29"/>
      <c r="HWA31" s="29"/>
      <c r="HWB31" s="29"/>
      <c r="HWC31" s="29"/>
      <c r="HWD31" s="29"/>
      <c r="HWE31" s="29"/>
      <c r="HWF31" s="29"/>
      <c r="HWG31" s="29"/>
      <c r="HWH31" s="29"/>
      <c r="HWI31" s="29"/>
      <c r="HWJ31" s="29"/>
      <c r="HWK31" s="29"/>
      <c r="HWL31" s="29"/>
      <c r="HWM31" s="29"/>
      <c r="HWN31" s="29"/>
      <c r="HWO31" s="29"/>
      <c r="HWP31" s="29"/>
      <c r="HWQ31" s="29"/>
      <c r="HWR31" s="29"/>
      <c r="HWS31" s="29"/>
      <c r="HWT31" s="29"/>
      <c r="HWU31" s="29"/>
      <c r="HWV31" s="29"/>
      <c r="HWW31" s="29"/>
      <c r="HWX31" s="29"/>
      <c r="HWY31" s="29"/>
      <c r="HWZ31" s="29"/>
      <c r="HXA31" s="29"/>
      <c r="HXB31" s="29"/>
      <c r="HXC31" s="29"/>
      <c r="HXD31" s="29"/>
      <c r="HXE31" s="29"/>
      <c r="HXF31" s="29"/>
      <c r="HXG31" s="29"/>
      <c r="HXH31" s="29"/>
      <c r="HXI31" s="29"/>
      <c r="HXJ31" s="29"/>
      <c r="HXK31" s="29"/>
      <c r="HXL31" s="29"/>
      <c r="HXM31" s="29"/>
      <c r="HXN31" s="29"/>
      <c r="HXO31" s="29"/>
      <c r="HXP31" s="29"/>
      <c r="HXQ31" s="29"/>
      <c r="HXR31" s="29"/>
      <c r="HXS31" s="29"/>
      <c r="HXT31" s="29"/>
      <c r="HXU31" s="29"/>
      <c r="HXV31" s="29"/>
      <c r="HXW31" s="29"/>
      <c r="HXX31" s="29"/>
      <c r="HXY31" s="29"/>
      <c r="HXZ31" s="29"/>
      <c r="HYA31" s="29"/>
      <c r="HYB31" s="29"/>
      <c r="HYC31" s="29"/>
      <c r="HYD31" s="29"/>
      <c r="HYE31" s="29"/>
      <c r="HYF31" s="29"/>
      <c r="HYG31" s="29"/>
      <c r="HYH31" s="29"/>
      <c r="HYI31" s="29"/>
      <c r="HYJ31" s="29"/>
      <c r="HYK31" s="29"/>
      <c r="HYL31" s="29"/>
      <c r="HYM31" s="29"/>
      <c r="HYN31" s="29"/>
      <c r="HYO31" s="29"/>
      <c r="HYP31" s="29"/>
      <c r="HYQ31" s="29"/>
      <c r="HYR31" s="29"/>
      <c r="HYS31" s="29"/>
      <c r="HYT31" s="29"/>
      <c r="HYU31" s="29"/>
      <c r="HYV31" s="29"/>
      <c r="HYW31" s="29"/>
      <c r="HYX31" s="29"/>
      <c r="HYY31" s="29"/>
      <c r="HYZ31" s="29"/>
      <c r="HZA31" s="29"/>
      <c r="HZB31" s="29"/>
      <c r="HZC31" s="29"/>
      <c r="HZD31" s="29"/>
      <c r="HZE31" s="29"/>
      <c r="HZF31" s="29"/>
      <c r="HZG31" s="29"/>
      <c r="HZH31" s="29"/>
      <c r="HZI31" s="29"/>
      <c r="HZJ31" s="29"/>
      <c r="HZK31" s="29"/>
      <c r="HZL31" s="29"/>
      <c r="HZM31" s="29"/>
      <c r="HZN31" s="29"/>
      <c r="HZO31" s="29"/>
      <c r="HZP31" s="29"/>
      <c r="HZQ31" s="29"/>
      <c r="HZR31" s="29"/>
      <c r="HZS31" s="29"/>
      <c r="HZT31" s="29"/>
      <c r="HZU31" s="29"/>
      <c r="HZV31" s="29"/>
      <c r="HZW31" s="29"/>
      <c r="HZX31" s="29"/>
      <c r="HZY31" s="29"/>
      <c r="HZZ31" s="29"/>
      <c r="IAA31" s="29"/>
      <c r="IAB31" s="29"/>
      <c r="IAC31" s="29"/>
      <c r="IAD31" s="29"/>
      <c r="IAE31" s="29"/>
      <c r="IAF31" s="29"/>
      <c r="IAG31" s="29"/>
      <c r="IAH31" s="29"/>
      <c r="IAI31" s="29"/>
      <c r="IAJ31" s="29"/>
      <c r="IAK31" s="29"/>
      <c r="IAL31" s="29"/>
      <c r="IAM31" s="29"/>
      <c r="IAN31" s="29"/>
      <c r="IAO31" s="29"/>
      <c r="IAP31" s="29"/>
      <c r="IAQ31" s="29"/>
      <c r="IAR31" s="29"/>
      <c r="IAS31" s="29"/>
      <c r="IAT31" s="29"/>
      <c r="IAU31" s="29"/>
      <c r="IAV31" s="29"/>
      <c r="IAW31" s="29"/>
      <c r="IAX31" s="29"/>
      <c r="IAY31" s="29"/>
      <c r="IAZ31" s="29"/>
      <c r="IBA31" s="29"/>
      <c r="IBB31" s="29"/>
      <c r="IBC31" s="29"/>
      <c r="IBD31" s="29"/>
      <c r="IBE31" s="29"/>
      <c r="IBF31" s="29"/>
      <c r="IBG31" s="29"/>
      <c r="IBH31" s="29"/>
      <c r="IBI31" s="29"/>
      <c r="IBJ31" s="29"/>
      <c r="IBK31" s="29"/>
      <c r="IBL31" s="29"/>
      <c r="IBM31" s="29"/>
      <c r="IBN31" s="29"/>
      <c r="IBO31" s="29"/>
      <c r="IBP31" s="29"/>
      <c r="IBQ31" s="29"/>
      <c r="IBR31" s="29"/>
      <c r="IBS31" s="29"/>
      <c r="IBT31" s="29"/>
      <c r="IBU31" s="29"/>
      <c r="IBV31" s="29"/>
      <c r="IBW31" s="29"/>
      <c r="IBX31" s="29"/>
      <c r="IBY31" s="29"/>
      <c r="IBZ31" s="29"/>
      <c r="ICA31" s="29"/>
      <c r="ICB31" s="29"/>
      <c r="ICC31" s="29"/>
      <c r="ICD31" s="29"/>
      <c r="ICE31" s="29"/>
      <c r="ICF31" s="29"/>
      <c r="ICG31" s="29"/>
      <c r="ICH31" s="29"/>
      <c r="ICI31" s="29"/>
      <c r="ICJ31" s="29"/>
      <c r="ICK31" s="29"/>
      <c r="ICL31" s="29"/>
      <c r="ICM31" s="29"/>
      <c r="ICN31" s="29"/>
      <c r="ICO31" s="29"/>
      <c r="ICP31" s="29"/>
      <c r="ICQ31" s="29"/>
      <c r="ICR31" s="29"/>
      <c r="ICS31" s="29"/>
      <c r="ICT31" s="29"/>
      <c r="ICU31" s="29"/>
      <c r="ICV31" s="29"/>
      <c r="ICW31" s="29"/>
      <c r="ICX31" s="29"/>
      <c r="ICY31" s="29"/>
      <c r="ICZ31" s="29"/>
      <c r="IDA31" s="29"/>
      <c r="IDB31" s="29"/>
      <c r="IDC31" s="29"/>
      <c r="IDD31" s="29"/>
      <c r="IDE31" s="29"/>
      <c r="IDF31" s="29"/>
      <c r="IDG31" s="29"/>
      <c r="IDH31" s="29"/>
      <c r="IDI31" s="29"/>
      <c r="IDJ31" s="29"/>
      <c r="IDK31" s="29"/>
      <c r="IDL31" s="29"/>
      <c r="IDM31" s="29"/>
      <c r="IDN31" s="29"/>
      <c r="IDO31" s="29"/>
      <c r="IDP31" s="29"/>
      <c r="IDQ31" s="29"/>
      <c r="IDR31" s="29"/>
      <c r="IDS31" s="29"/>
      <c r="IDT31" s="29"/>
      <c r="IDU31" s="29"/>
      <c r="IDV31" s="29"/>
      <c r="IDW31" s="29"/>
      <c r="IDX31" s="29"/>
      <c r="IDY31" s="29"/>
      <c r="IDZ31" s="29"/>
      <c r="IEA31" s="29"/>
      <c r="IEB31" s="29"/>
      <c r="IEC31" s="29"/>
      <c r="IED31" s="29"/>
      <c r="IEE31" s="29"/>
      <c r="IEF31" s="29"/>
      <c r="IEG31" s="29"/>
      <c r="IEH31" s="29"/>
      <c r="IEI31" s="29"/>
      <c r="IEJ31" s="29"/>
      <c r="IEK31" s="29"/>
      <c r="IEL31" s="29"/>
      <c r="IEM31" s="29"/>
      <c r="IEN31" s="29"/>
      <c r="IEO31" s="29"/>
      <c r="IEP31" s="29"/>
      <c r="IEQ31" s="29"/>
      <c r="IER31" s="29"/>
      <c r="IES31" s="29"/>
      <c r="IET31" s="29"/>
      <c r="IEU31" s="29"/>
      <c r="IEV31" s="29"/>
      <c r="IEW31" s="29"/>
      <c r="IEX31" s="29"/>
      <c r="IEY31" s="29"/>
      <c r="IEZ31" s="29"/>
      <c r="IFA31" s="29"/>
      <c r="IFB31" s="29"/>
      <c r="IFC31" s="29"/>
      <c r="IFD31" s="29"/>
      <c r="IFE31" s="29"/>
      <c r="IFF31" s="29"/>
      <c r="IFG31" s="29"/>
      <c r="IFH31" s="29"/>
      <c r="IFI31" s="29"/>
      <c r="IFJ31" s="29"/>
      <c r="IFK31" s="29"/>
      <c r="IFL31" s="29"/>
      <c r="IFM31" s="29"/>
      <c r="IFN31" s="29"/>
      <c r="IFO31" s="29"/>
      <c r="IFP31" s="29"/>
      <c r="IFQ31" s="29"/>
      <c r="IFR31" s="29"/>
      <c r="IFS31" s="29"/>
      <c r="IFT31" s="29"/>
      <c r="IFU31" s="29"/>
      <c r="IFV31" s="29"/>
      <c r="IFW31" s="29"/>
      <c r="IFX31" s="29"/>
      <c r="IFY31" s="29"/>
      <c r="IFZ31" s="29"/>
      <c r="IGA31" s="29"/>
      <c r="IGB31" s="29"/>
      <c r="IGC31" s="29"/>
      <c r="IGD31" s="29"/>
      <c r="IGE31" s="29"/>
      <c r="IGF31" s="29"/>
      <c r="IGG31" s="29"/>
      <c r="IGH31" s="29"/>
      <c r="IGI31" s="29"/>
      <c r="IGJ31" s="29"/>
      <c r="IGK31" s="29"/>
      <c r="IGL31" s="29"/>
      <c r="IGM31" s="29"/>
      <c r="IGN31" s="29"/>
      <c r="IGO31" s="29"/>
      <c r="IGP31" s="29"/>
      <c r="IGQ31" s="29"/>
      <c r="IGR31" s="29"/>
      <c r="IGS31" s="29"/>
      <c r="IGT31" s="29"/>
      <c r="IGU31" s="29"/>
      <c r="IGV31" s="29"/>
      <c r="IGW31" s="29"/>
      <c r="IGX31" s="29"/>
      <c r="IGY31" s="29"/>
      <c r="IGZ31" s="29"/>
      <c r="IHA31" s="29"/>
      <c r="IHB31" s="29"/>
      <c r="IHC31" s="29"/>
      <c r="IHD31" s="29"/>
      <c r="IHE31" s="29"/>
      <c r="IHF31" s="29"/>
      <c r="IHG31" s="29"/>
      <c r="IHH31" s="29"/>
      <c r="IHI31" s="29"/>
      <c r="IHJ31" s="29"/>
      <c r="IHK31" s="29"/>
      <c r="IHL31" s="29"/>
      <c r="IHM31" s="29"/>
      <c r="IHN31" s="29"/>
      <c r="IHO31" s="29"/>
      <c r="IHP31" s="29"/>
      <c r="IHQ31" s="29"/>
      <c r="IHR31" s="29"/>
      <c r="IHS31" s="29"/>
      <c r="IHT31" s="29"/>
      <c r="IHU31" s="29"/>
      <c r="IHV31" s="29"/>
      <c r="IHW31" s="29"/>
      <c r="IHX31" s="29"/>
      <c r="IHY31" s="29"/>
      <c r="IHZ31" s="29"/>
      <c r="IIA31" s="29"/>
      <c r="IIB31" s="29"/>
      <c r="IIC31" s="29"/>
      <c r="IID31" s="29"/>
      <c r="IIE31" s="29"/>
      <c r="IIF31" s="29"/>
      <c r="IIG31" s="29"/>
      <c r="IIH31" s="29"/>
      <c r="III31" s="29"/>
      <c r="IIJ31" s="29"/>
      <c r="IIK31" s="29"/>
      <c r="IIL31" s="29"/>
      <c r="IIM31" s="29"/>
      <c r="IIN31" s="29"/>
      <c r="IIO31" s="29"/>
      <c r="IIP31" s="29"/>
      <c r="IIQ31" s="29"/>
      <c r="IIR31" s="29"/>
      <c r="IIS31" s="29"/>
      <c r="IIT31" s="29"/>
      <c r="IIU31" s="29"/>
      <c r="IIV31" s="29"/>
      <c r="IIW31" s="29"/>
      <c r="IIX31" s="29"/>
      <c r="IIY31" s="29"/>
      <c r="IIZ31" s="29"/>
      <c r="IJA31" s="29"/>
      <c r="IJB31" s="29"/>
      <c r="IJC31" s="29"/>
      <c r="IJD31" s="29"/>
      <c r="IJE31" s="29"/>
      <c r="IJF31" s="29"/>
      <c r="IJG31" s="29"/>
      <c r="IJH31" s="29"/>
      <c r="IJI31" s="29"/>
      <c r="IJJ31" s="29"/>
      <c r="IJK31" s="29"/>
      <c r="IJL31" s="29"/>
      <c r="IJM31" s="29"/>
      <c r="IJN31" s="29"/>
      <c r="IJO31" s="29"/>
      <c r="IJP31" s="29"/>
      <c r="IJQ31" s="29"/>
      <c r="IJR31" s="29"/>
      <c r="IJS31" s="29"/>
      <c r="IJT31" s="29"/>
      <c r="IJU31" s="29"/>
      <c r="IJV31" s="29"/>
      <c r="IJW31" s="29"/>
      <c r="IJX31" s="29"/>
      <c r="IJY31" s="29"/>
      <c r="IJZ31" s="29"/>
      <c r="IKA31" s="29"/>
      <c r="IKB31" s="29"/>
      <c r="IKC31" s="29"/>
      <c r="IKD31" s="29"/>
      <c r="IKE31" s="29"/>
      <c r="IKF31" s="29"/>
      <c r="IKG31" s="29"/>
      <c r="IKH31" s="29"/>
      <c r="IKI31" s="29"/>
      <c r="IKJ31" s="29"/>
      <c r="IKK31" s="29"/>
      <c r="IKL31" s="29"/>
      <c r="IKM31" s="29"/>
      <c r="IKN31" s="29"/>
      <c r="IKO31" s="29"/>
      <c r="IKP31" s="29"/>
      <c r="IKQ31" s="29"/>
      <c r="IKR31" s="29"/>
      <c r="IKS31" s="29"/>
      <c r="IKT31" s="29"/>
      <c r="IKU31" s="29"/>
      <c r="IKV31" s="29"/>
      <c r="IKW31" s="29"/>
      <c r="IKX31" s="29"/>
      <c r="IKY31" s="29"/>
      <c r="IKZ31" s="29"/>
      <c r="ILA31" s="29"/>
      <c r="ILB31" s="29"/>
      <c r="ILC31" s="29"/>
      <c r="ILD31" s="29"/>
      <c r="ILE31" s="29"/>
      <c r="ILF31" s="29"/>
      <c r="ILG31" s="29"/>
      <c r="ILH31" s="29"/>
      <c r="ILI31" s="29"/>
      <c r="ILJ31" s="29"/>
      <c r="ILK31" s="29"/>
      <c r="ILL31" s="29"/>
      <c r="ILM31" s="29"/>
      <c r="ILN31" s="29"/>
      <c r="ILO31" s="29"/>
      <c r="ILP31" s="29"/>
      <c r="ILQ31" s="29"/>
      <c r="ILR31" s="29"/>
      <c r="ILS31" s="29"/>
      <c r="ILT31" s="29"/>
      <c r="ILU31" s="29"/>
      <c r="ILV31" s="29"/>
      <c r="ILW31" s="29"/>
      <c r="ILX31" s="29"/>
      <c r="ILY31" s="29"/>
      <c r="ILZ31" s="29"/>
      <c r="IMA31" s="29"/>
      <c r="IMB31" s="29"/>
      <c r="IMC31" s="29"/>
      <c r="IMD31" s="29"/>
      <c r="IME31" s="29"/>
      <c r="IMF31" s="29"/>
      <c r="IMG31" s="29"/>
      <c r="IMH31" s="29"/>
      <c r="IMI31" s="29"/>
      <c r="IMJ31" s="29"/>
      <c r="IMK31" s="29"/>
      <c r="IML31" s="29"/>
      <c r="IMM31" s="29"/>
      <c r="IMN31" s="29"/>
      <c r="IMO31" s="29"/>
      <c r="IMP31" s="29"/>
      <c r="IMQ31" s="29"/>
      <c r="IMR31" s="29"/>
      <c r="IMS31" s="29"/>
      <c r="IMT31" s="29"/>
      <c r="IMU31" s="29"/>
      <c r="IMV31" s="29"/>
      <c r="IMW31" s="29"/>
      <c r="IMX31" s="29"/>
      <c r="IMY31" s="29"/>
      <c r="IMZ31" s="29"/>
      <c r="INA31" s="29"/>
      <c r="INB31" s="29"/>
      <c r="INC31" s="29"/>
      <c r="IND31" s="29"/>
      <c r="INE31" s="29"/>
      <c r="INF31" s="29"/>
      <c r="ING31" s="29"/>
      <c r="INH31" s="29"/>
      <c r="INI31" s="29"/>
      <c r="INJ31" s="29"/>
      <c r="INK31" s="29"/>
      <c r="INL31" s="29"/>
      <c r="INM31" s="29"/>
      <c r="INN31" s="29"/>
      <c r="INO31" s="29"/>
      <c r="INP31" s="29"/>
      <c r="INQ31" s="29"/>
      <c r="INR31" s="29"/>
      <c r="INS31" s="29"/>
      <c r="INT31" s="29"/>
      <c r="INU31" s="29"/>
      <c r="INV31" s="29"/>
      <c r="INW31" s="29"/>
      <c r="INX31" s="29"/>
      <c r="INY31" s="29"/>
      <c r="INZ31" s="29"/>
      <c r="IOA31" s="29"/>
      <c r="IOB31" s="29"/>
      <c r="IOC31" s="29"/>
      <c r="IOD31" s="29"/>
      <c r="IOE31" s="29"/>
      <c r="IOF31" s="29"/>
      <c r="IOG31" s="29"/>
      <c r="IOH31" s="29"/>
      <c r="IOI31" s="29"/>
      <c r="IOJ31" s="29"/>
      <c r="IOK31" s="29"/>
      <c r="IOL31" s="29"/>
      <c r="IOM31" s="29"/>
      <c r="ION31" s="29"/>
      <c r="IOO31" s="29"/>
      <c r="IOP31" s="29"/>
      <c r="IOQ31" s="29"/>
      <c r="IOR31" s="29"/>
      <c r="IOS31" s="29"/>
      <c r="IOT31" s="29"/>
      <c r="IOU31" s="29"/>
      <c r="IOV31" s="29"/>
      <c r="IOW31" s="29"/>
      <c r="IOX31" s="29"/>
      <c r="IOY31" s="29"/>
      <c r="IOZ31" s="29"/>
      <c r="IPA31" s="29"/>
      <c r="IPB31" s="29"/>
      <c r="IPC31" s="29"/>
      <c r="IPD31" s="29"/>
      <c r="IPE31" s="29"/>
      <c r="IPF31" s="29"/>
      <c r="IPG31" s="29"/>
      <c r="IPH31" s="29"/>
      <c r="IPI31" s="29"/>
      <c r="IPJ31" s="29"/>
      <c r="IPK31" s="29"/>
      <c r="IPL31" s="29"/>
      <c r="IPM31" s="29"/>
      <c r="IPN31" s="29"/>
      <c r="IPO31" s="29"/>
      <c r="IPP31" s="29"/>
      <c r="IPQ31" s="29"/>
      <c r="IPR31" s="29"/>
      <c r="IPS31" s="29"/>
      <c r="IPT31" s="29"/>
      <c r="IPU31" s="29"/>
      <c r="IPV31" s="29"/>
      <c r="IPW31" s="29"/>
      <c r="IPX31" s="29"/>
      <c r="IPY31" s="29"/>
      <c r="IPZ31" s="29"/>
      <c r="IQA31" s="29"/>
      <c r="IQB31" s="29"/>
      <c r="IQC31" s="29"/>
      <c r="IQD31" s="29"/>
      <c r="IQE31" s="29"/>
      <c r="IQF31" s="29"/>
      <c r="IQG31" s="29"/>
      <c r="IQH31" s="29"/>
      <c r="IQI31" s="29"/>
      <c r="IQJ31" s="29"/>
      <c r="IQK31" s="29"/>
      <c r="IQL31" s="29"/>
      <c r="IQM31" s="29"/>
      <c r="IQN31" s="29"/>
      <c r="IQO31" s="29"/>
      <c r="IQP31" s="29"/>
      <c r="IQQ31" s="29"/>
      <c r="IQR31" s="29"/>
      <c r="IQS31" s="29"/>
      <c r="IQT31" s="29"/>
      <c r="IQU31" s="29"/>
      <c r="IQV31" s="29"/>
      <c r="IQW31" s="29"/>
      <c r="IQX31" s="29"/>
      <c r="IQY31" s="29"/>
      <c r="IQZ31" s="29"/>
      <c r="IRA31" s="29"/>
      <c r="IRB31" s="29"/>
      <c r="IRC31" s="29"/>
      <c r="IRD31" s="29"/>
      <c r="IRE31" s="29"/>
      <c r="IRF31" s="29"/>
      <c r="IRG31" s="29"/>
      <c r="IRH31" s="29"/>
      <c r="IRI31" s="29"/>
      <c r="IRJ31" s="29"/>
      <c r="IRK31" s="29"/>
      <c r="IRL31" s="29"/>
      <c r="IRM31" s="29"/>
      <c r="IRN31" s="29"/>
      <c r="IRO31" s="29"/>
      <c r="IRP31" s="29"/>
      <c r="IRQ31" s="29"/>
      <c r="IRR31" s="29"/>
      <c r="IRS31" s="29"/>
      <c r="IRT31" s="29"/>
      <c r="IRU31" s="29"/>
      <c r="IRV31" s="29"/>
      <c r="IRW31" s="29"/>
      <c r="IRX31" s="29"/>
      <c r="IRY31" s="29"/>
      <c r="IRZ31" s="29"/>
      <c r="ISA31" s="29"/>
      <c r="ISB31" s="29"/>
      <c r="ISC31" s="29"/>
      <c r="ISD31" s="29"/>
      <c r="ISE31" s="29"/>
      <c r="ISF31" s="29"/>
      <c r="ISG31" s="29"/>
      <c r="ISH31" s="29"/>
      <c r="ISI31" s="29"/>
      <c r="ISJ31" s="29"/>
      <c r="ISK31" s="29"/>
      <c r="ISL31" s="29"/>
      <c r="ISM31" s="29"/>
      <c r="ISN31" s="29"/>
      <c r="ISO31" s="29"/>
      <c r="ISP31" s="29"/>
      <c r="ISQ31" s="29"/>
      <c r="ISR31" s="29"/>
      <c r="ISS31" s="29"/>
      <c r="IST31" s="29"/>
      <c r="ISU31" s="29"/>
      <c r="ISV31" s="29"/>
      <c r="ISW31" s="29"/>
      <c r="ISX31" s="29"/>
      <c r="ISY31" s="29"/>
      <c r="ISZ31" s="29"/>
      <c r="ITA31" s="29"/>
      <c r="ITB31" s="29"/>
      <c r="ITC31" s="29"/>
      <c r="ITD31" s="29"/>
      <c r="ITE31" s="29"/>
      <c r="ITF31" s="29"/>
      <c r="ITG31" s="29"/>
      <c r="ITH31" s="29"/>
      <c r="ITI31" s="29"/>
      <c r="ITJ31" s="29"/>
      <c r="ITK31" s="29"/>
      <c r="ITL31" s="29"/>
      <c r="ITM31" s="29"/>
      <c r="ITN31" s="29"/>
      <c r="ITO31" s="29"/>
      <c r="ITP31" s="29"/>
      <c r="ITQ31" s="29"/>
      <c r="ITR31" s="29"/>
      <c r="ITS31" s="29"/>
      <c r="ITT31" s="29"/>
      <c r="ITU31" s="29"/>
      <c r="ITV31" s="29"/>
      <c r="ITW31" s="29"/>
      <c r="ITX31" s="29"/>
      <c r="ITY31" s="29"/>
      <c r="ITZ31" s="29"/>
      <c r="IUA31" s="29"/>
      <c r="IUB31" s="29"/>
      <c r="IUC31" s="29"/>
      <c r="IUD31" s="29"/>
      <c r="IUE31" s="29"/>
      <c r="IUF31" s="29"/>
      <c r="IUG31" s="29"/>
      <c r="IUH31" s="29"/>
      <c r="IUI31" s="29"/>
      <c r="IUJ31" s="29"/>
      <c r="IUK31" s="29"/>
      <c r="IUL31" s="29"/>
      <c r="IUM31" s="29"/>
      <c r="IUN31" s="29"/>
      <c r="IUO31" s="29"/>
      <c r="IUP31" s="29"/>
      <c r="IUQ31" s="29"/>
      <c r="IUR31" s="29"/>
      <c r="IUS31" s="29"/>
      <c r="IUT31" s="29"/>
      <c r="IUU31" s="29"/>
      <c r="IUV31" s="29"/>
      <c r="IUW31" s="29"/>
      <c r="IUX31" s="29"/>
      <c r="IUY31" s="29"/>
      <c r="IUZ31" s="29"/>
      <c r="IVA31" s="29"/>
      <c r="IVB31" s="29"/>
      <c r="IVC31" s="29"/>
      <c r="IVD31" s="29"/>
      <c r="IVE31" s="29"/>
      <c r="IVF31" s="29"/>
      <c r="IVG31" s="29"/>
      <c r="IVH31" s="29"/>
      <c r="IVI31" s="29"/>
      <c r="IVJ31" s="29"/>
      <c r="IVK31" s="29"/>
      <c r="IVL31" s="29"/>
      <c r="IVM31" s="29"/>
      <c r="IVN31" s="29"/>
      <c r="IVO31" s="29"/>
      <c r="IVP31" s="29"/>
      <c r="IVQ31" s="29"/>
      <c r="IVR31" s="29"/>
      <c r="IVS31" s="29"/>
      <c r="IVT31" s="29"/>
      <c r="IVU31" s="29"/>
      <c r="IVV31" s="29"/>
      <c r="IVW31" s="29"/>
      <c r="IVX31" s="29"/>
      <c r="IVY31" s="29"/>
      <c r="IVZ31" s="29"/>
      <c r="IWA31" s="29"/>
      <c r="IWB31" s="29"/>
      <c r="IWC31" s="29"/>
      <c r="IWD31" s="29"/>
      <c r="IWE31" s="29"/>
      <c r="IWF31" s="29"/>
      <c r="IWG31" s="29"/>
      <c r="IWH31" s="29"/>
      <c r="IWI31" s="29"/>
      <c r="IWJ31" s="29"/>
      <c r="IWK31" s="29"/>
      <c r="IWL31" s="29"/>
      <c r="IWM31" s="29"/>
      <c r="IWN31" s="29"/>
      <c r="IWO31" s="29"/>
      <c r="IWP31" s="29"/>
      <c r="IWQ31" s="29"/>
      <c r="IWR31" s="29"/>
      <c r="IWS31" s="29"/>
      <c r="IWT31" s="29"/>
      <c r="IWU31" s="29"/>
      <c r="IWV31" s="29"/>
      <c r="IWW31" s="29"/>
      <c r="IWX31" s="29"/>
      <c r="IWY31" s="29"/>
      <c r="IWZ31" s="29"/>
      <c r="IXA31" s="29"/>
      <c r="IXB31" s="29"/>
      <c r="IXC31" s="29"/>
      <c r="IXD31" s="29"/>
      <c r="IXE31" s="29"/>
      <c r="IXF31" s="29"/>
      <c r="IXG31" s="29"/>
      <c r="IXH31" s="29"/>
      <c r="IXI31" s="29"/>
      <c r="IXJ31" s="29"/>
      <c r="IXK31" s="29"/>
      <c r="IXL31" s="29"/>
      <c r="IXM31" s="29"/>
      <c r="IXN31" s="29"/>
      <c r="IXO31" s="29"/>
      <c r="IXP31" s="29"/>
      <c r="IXQ31" s="29"/>
      <c r="IXR31" s="29"/>
      <c r="IXS31" s="29"/>
      <c r="IXT31" s="29"/>
      <c r="IXU31" s="29"/>
      <c r="IXV31" s="29"/>
      <c r="IXW31" s="29"/>
      <c r="IXX31" s="29"/>
      <c r="IXY31" s="29"/>
      <c r="IXZ31" s="29"/>
      <c r="IYA31" s="29"/>
      <c r="IYB31" s="29"/>
      <c r="IYC31" s="29"/>
      <c r="IYD31" s="29"/>
      <c r="IYE31" s="29"/>
      <c r="IYF31" s="29"/>
      <c r="IYG31" s="29"/>
      <c r="IYH31" s="29"/>
      <c r="IYI31" s="29"/>
      <c r="IYJ31" s="29"/>
      <c r="IYK31" s="29"/>
      <c r="IYL31" s="29"/>
      <c r="IYM31" s="29"/>
      <c r="IYN31" s="29"/>
      <c r="IYO31" s="29"/>
      <c r="IYP31" s="29"/>
      <c r="IYQ31" s="29"/>
      <c r="IYR31" s="29"/>
      <c r="IYS31" s="29"/>
      <c r="IYT31" s="29"/>
      <c r="IYU31" s="29"/>
      <c r="IYV31" s="29"/>
      <c r="IYW31" s="29"/>
      <c r="IYX31" s="29"/>
      <c r="IYY31" s="29"/>
      <c r="IYZ31" s="29"/>
      <c r="IZA31" s="29"/>
      <c r="IZB31" s="29"/>
      <c r="IZC31" s="29"/>
      <c r="IZD31" s="29"/>
      <c r="IZE31" s="29"/>
      <c r="IZF31" s="29"/>
      <c r="IZG31" s="29"/>
      <c r="IZH31" s="29"/>
      <c r="IZI31" s="29"/>
      <c r="IZJ31" s="29"/>
      <c r="IZK31" s="29"/>
      <c r="IZL31" s="29"/>
      <c r="IZM31" s="29"/>
      <c r="IZN31" s="29"/>
      <c r="IZO31" s="29"/>
      <c r="IZP31" s="29"/>
      <c r="IZQ31" s="29"/>
      <c r="IZR31" s="29"/>
      <c r="IZS31" s="29"/>
      <c r="IZT31" s="29"/>
      <c r="IZU31" s="29"/>
      <c r="IZV31" s="29"/>
      <c r="IZW31" s="29"/>
      <c r="IZX31" s="29"/>
      <c r="IZY31" s="29"/>
      <c r="IZZ31" s="29"/>
      <c r="JAA31" s="29"/>
      <c r="JAB31" s="29"/>
      <c r="JAC31" s="29"/>
      <c r="JAD31" s="29"/>
      <c r="JAE31" s="29"/>
      <c r="JAF31" s="29"/>
      <c r="JAG31" s="29"/>
      <c r="JAH31" s="29"/>
      <c r="JAI31" s="29"/>
      <c r="JAJ31" s="29"/>
      <c r="JAK31" s="29"/>
      <c r="JAL31" s="29"/>
      <c r="JAM31" s="29"/>
      <c r="JAN31" s="29"/>
      <c r="JAO31" s="29"/>
      <c r="JAP31" s="29"/>
      <c r="JAQ31" s="29"/>
      <c r="JAR31" s="29"/>
      <c r="JAS31" s="29"/>
      <c r="JAT31" s="29"/>
      <c r="JAU31" s="29"/>
      <c r="JAV31" s="29"/>
      <c r="JAW31" s="29"/>
      <c r="JAX31" s="29"/>
      <c r="JAY31" s="29"/>
      <c r="JAZ31" s="29"/>
      <c r="JBA31" s="29"/>
      <c r="JBB31" s="29"/>
      <c r="JBC31" s="29"/>
      <c r="JBD31" s="29"/>
      <c r="JBE31" s="29"/>
      <c r="JBF31" s="29"/>
      <c r="JBG31" s="29"/>
      <c r="JBH31" s="29"/>
      <c r="JBI31" s="29"/>
      <c r="JBJ31" s="29"/>
      <c r="JBK31" s="29"/>
      <c r="JBL31" s="29"/>
      <c r="JBM31" s="29"/>
      <c r="JBN31" s="29"/>
      <c r="JBO31" s="29"/>
      <c r="JBP31" s="29"/>
      <c r="JBQ31" s="29"/>
      <c r="JBR31" s="29"/>
      <c r="JBS31" s="29"/>
      <c r="JBT31" s="29"/>
      <c r="JBU31" s="29"/>
      <c r="JBV31" s="29"/>
      <c r="JBW31" s="29"/>
      <c r="JBX31" s="29"/>
      <c r="JBY31" s="29"/>
      <c r="JBZ31" s="29"/>
      <c r="JCA31" s="29"/>
      <c r="JCB31" s="29"/>
      <c r="JCC31" s="29"/>
      <c r="JCD31" s="29"/>
      <c r="JCE31" s="29"/>
      <c r="JCF31" s="29"/>
      <c r="JCG31" s="29"/>
      <c r="JCH31" s="29"/>
      <c r="JCI31" s="29"/>
      <c r="JCJ31" s="29"/>
      <c r="JCK31" s="29"/>
      <c r="JCL31" s="29"/>
      <c r="JCM31" s="29"/>
      <c r="JCN31" s="29"/>
      <c r="JCO31" s="29"/>
      <c r="JCP31" s="29"/>
      <c r="JCQ31" s="29"/>
      <c r="JCR31" s="29"/>
      <c r="JCS31" s="29"/>
      <c r="JCT31" s="29"/>
      <c r="JCU31" s="29"/>
      <c r="JCV31" s="29"/>
      <c r="JCW31" s="29"/>
      <c r="JCX31" s="29"/>
      <c r="JCY31" s="29"/>
      <c r="JCZ31" s="29"/>
      <c r="JDA31" s="29"/>
      <c r="JDB31" s="29"/>
      <c r="JDC31" s="29"/>
      <c r="JDD31" s="29"/>
      <c r="JDE31" s="29"/>
      <c r="JDF31" s="29"/>
      <c r="JDG31" s="29"/>
      <c r="JDH31" s="29"/>
      <c r="JDI31" s="29"/>
      <c r="JDJ31" s="29"/>
      <c r="JDK31" s="29"/>
      <c r="JDL31" s="29"/>
      <c r="JDM31" s="29"/>
      <c r="JDN31" s="29"/>
      <c r="JDO31" s="29"/>
      <c r="JDP31" s="29"/>
      <c r="JDQ31" s="29"/>
      <c r="JDR31" s="29"/>
      <c r="JDS31" s="29"/>
      <c r="JDT31" s="29"/>
      <c r="JDU31" s="29"/>
      <c r="JDV31" s="29"/>
      <c r="JDW31" s="29"/>
      <c r="JDX31" s="29"/>
      <c r="JDY31" s="29"/>
      <c r="JDZ31" s="29"/>
      <c r="JEA31" s="29"/>
      <c r="JEB31" s="29"/>
      <c r="JEC31" s="29"/>
      <c r="JED31" s="29"/>
      <c r="JEE31" s="29"/>
      <c r="JEF31" s="29"/>
      <c r="JEG31" s="29"/>
      <c r="JEH31" s="29"/>
      <c r="JEI31" s="29"/>
      <c r="JEJ31" s="29"/>
      <c r="JEK31" s="29"/>
      <c r="JEL31" s="29"/>
      <c r="JEM31" s="29"/>
      <c r="JEN31" s="29"/>
      <c r="JEO31" s="29"/>
      <c r="JEP31" s="29"/>
      <c r="JEQ31" s="29"/>
      <c r="JER31" s="29"/>
      <c r="JES31" s="29"/>
      <c r="JET31" s="29"/>
      <c r="JEU31" s="29"/>
      <c r="JEV31" s="29"/>
      <c r="JEW31" s="29"/>
      <c r="JEX31" s="29"/>
      <c r="JEY31" s="29"/>
      <c r="JEZ31" s="29"/>
      <c r="JFA31" s="29"/>
      <c r="JFB31" s="29"/>
      <c r="JFC31" s="29"/>
      <c r="JFD31" s="29"/>
      <c r="JFE31" s="29"/>
      <c r="JFF31" s="29"/>
      <c r="JFG31" s="29"/>
      <c r="JFH31" s="29"/>
      <c r="JFI31" s="29"/>
      <c r="JFJ31" s="29"/>
      <c r="JFK31" s="29"/>
      <c r="JFL31" s="29"/>
      <c r="JFM31" s="29"/>
      <c r="JFN31" s="29"/>
      <c r="JFO31" s="29"/>
      <c r="JFP31" s="29"/>
      <c r="JFQ31" s="29"/>
      <c r="JFR31" s="29"/>
      <c r="JFS31" s="29"/>
      <c r="JFT31" s="29"/>
      <c r="JFU31" s="29"/>
      <c r="JFV31" s="29"/>
      <c r="JFW31" s="29"/>
      <c r="JFX31" s="29"/>
      <c r="JFY31" s="29"/>
      <c r="JFZ31" s="29"/>
      <c r="JGA31" s="29"/>
      <c r="JGB31" s="29"/>
      <c r="JGC31" s="29"/>
      <c r="JGD31" s="29"/>
      <c r="JGE31" s="29"/>
      <c r="JGF31" s="29"/>
      <c r="JGG31" s="29"/>
      <c r="JGH31" s="29"/>
      <c r="JGI31" s="29"/>
      <c r="JGJ31" s="29"/>
      <c r="JGK31" s="29"/>
      <c r="JGL31" s="29"/>
      <c r="JGM31" s="29"/>
      <c r="JGN31" s="29"/>
      <c r="JGO31" s="29"/>
      <c r="JGP31" s="29"/>
      <c r="JGQ31" s="29"/>
      <c r="JGR31" s="29"/>
      <c r="JGS31" s="29"/>
      <c r="JGT31" s="29"/>
      <c r="JGU31" s="29"/>
      <c r="JGV31" s="29"/>
      <c r="JGW31" s="29"/>
      <c r="JGX31" s="29"/>
      <c r="JGY31" s="29"/>
      <c r="JGZ31" s="29"/>
      <c r="JHA31" s="29"/>
      <c r="JHB31" s="29"/>
      <c r="JHC31" s="29"/>
      <c r="JHD31" s="29"/>
      <c r="JHE31" s="29"/>
      <c r="JHF31" s="29"/>
      <c r="JHG31" s="29"/>
      <c r="JHH31" s="29"/>
      <c r="JHI31" s="29"/>
      <c r="JHJ31" s="29"/>
      <c r="JHK31" s="29"/>
      <c r="JHL31" s="29"/>
      <c r="JHM31" s="29"/>
      <c r="JHN31" s="29"/>
      <c r="JHO31" s="29"/>
      <c r="JHP31" s="29"/>
      <c r="JHQ31" s="29"/>
      <c r="JHR31" s="29"/>
      <c r="JHS31" s="29"/>
      <c r="JHT31" s="29"/>
      <c r="JHU31" s="29"/>
      <c r="JHV31" s="29"/>
      <c r="JHW31" s="29"/>
      <c r="JHX31" s="29"/>
      <c r="JHY31" s="29"/>
      <c r="JHZ31" s="29"/>
      <c r="JIA31" s="29"/>
      <c r="JIB31" s="29"/>
      <c r="JIC31" s="29"/>
      <c r="JID31" s="29"/>
      <c r="JIE31" s="29"/>
      <c r="JIF31" s="29"/>
      <c r="JIG31" s="29"/>
      <c r="JIH31" s="29"/>
      <c r="JII31" s="29"/>
      <c r="JIJ31" s="29"/>
      <c r="JIK31" s="29"/>
      <c r="JIL31" s="29"/>
      <c r="JIM31" s="29"/>
      <c r="JIN31" s="29"/>
      <c r="JIO31" s="29"/>
      <c r="JIP31" s="29"/>
      <c r="JIQ31" s="29"/>
      <c r="JIR31" s="29"/>
      <c r="JIS31" s="29"/>
      <c r="JIT31" s="29"/>
      <c r="JIU31" s="29"/>
      <c r="JIV31" s="29"/>
      <c r="JIW31" s="29"/>
      <c r="JIX31" s="29"/>
      <c r="JIY31" s="29"/>
      <c r="JIZ31" s="29"/>
      <c r="JJA31" s="29"/>
      <c r="JJB31" s="29"/>
      <c r="JJC31" s="29"/>
      <c r="JJD31" s="29"/>
      <c r="JJE31" s="29"/>
      <c r="JJF31" s="29"/>
      <c r="JJG31" s="29"/>
      <c r="JJH31" s="29"/>
      <c r="JJI31" s="29"/>
      <c r="JJJ31" s="29"/>
      <c r="JJK31" s="29"/>
      <c r="JJL31" s="29"/>
      <c r="JJM31" s="29"/>
      <c r="JJN31" s="29"/>
      <c r="JJO31" s="29"/>
      <c r="JJP31" s="29"/>
      <c r="JJQ31" s="29"/>
      <c r="JJR31" s="29"/>
      <c r="JJS31" s="29"/>
      <c r="JJT31" s="29"/>
      <c r="JJU31" s="29"/>
      <c r="JJV31" s="29"/>
      <c r="JJW31" s="29"/>
      <c r="JJX31" s="29"/>
      <c r="JJY31" s="29"/>
      <c r="JJZ31" s="29"/>
      <c r="JKA31" s="29"/>
      <c r="JKB31" s="29"/>
      <c r="JKC31" s="29"/>
      <c r="JKD31" s="29"/>
      <c r="JKE31" s="29"/>
      <c r="JKF31" s="29"/>
      <c r="JKG31" s="29"/>
      <c r="JKH31" s="29"/>
      <c r="JKI31" s="29"/>
      <c r="JKJ31" s="29"/>
      <c r="JKK31" s="29"/>
      <c r="JKL31" s="29"/>
      <c r="JKM31" s="29"/>
      <c r="JKN31" s="29"/>
      <c r="JKO31" s="29"/>
      <c r="JKP31" s="29"/>
      <c r="JKQ31" s="29"/>
      <c r="JKR31" s="29"/>
      <c r="JKS31" s="29"/>
      <c r="JKT31" s="29"/>
      <c r="JKU31" s="29"/>
      <c r="JKV31" s="29"/>
      <c r="JKW31" s="29"/>
      <c r="JKX31" s="29"/>
      <c r="JKY31" s="29"/>
      <c r="JKZ31" s="29"/>
      <c r="JLA31" s="29"/>
      <c r="JLB31" s="29"/>
      <c r="JLC31" s="29"/>
      <c r="JLD31" s="29"/>
      <c r="JLE31" s="29"/>
      <c r="JLF31" s="29"/>
      <c r="JLG31" s="29"/>
      <c r="JLH31" s="29"/>
      <c r="JLI31" s="29"/>
      <c r="JLJ31" s="29"/>
      <c r="JLK31" s="29"/>
      <c r="JLL31" s="29"/>
      <c r="JLM31" s="29"/>
      <c r="JLN31" s="29"/>
      <c r="JLO31" s="29"/>
      <c r="JLP31" s="29"/>
      <c r="JLQ31" s="29"/>
      <c r="JLR31" s="29"/>
      <c r="JLS31" s="29"/>
      <c r="JLT31" s="29"/>
      <c r="JLU31" s="29"/>
      <c r="JLV31" s="29"/>
      <c r="JLW31" s="29"/>
      <c r="JLX31" s="29"/>
      <c r="JLY31" s="29"/>
      <c r="JLZ31" s="29"/>
      <c r="JMA31" s="29"/>
      <c r="JMB31" s="29"/>
      <c r="JMC31" s="29"/>
      <c r="JMD31" s="29"/>
      <c r="JME31" s="29"/>
      <c r="JMF31" s="29"/>
      <c r="JMG31" s="29"/>
      <c r="JMH31" s="29"/>
      <c r="JMI31" s="29"/>
      <c r="JMJ31" s="29"/>
      <c r="JMK31" s="29"/>
      <c r="JML31" s="29"/>
      <c r="JMM31" s="29"/>
      <c r="JMN31" s="29"/>
      <c r="JMO31" s="29"/>
      <c r="JMP31" s="29"/>
      <c r="JMQ31" s="29"/>
      <c r="JMR31" s="29"/>
      <c r="JMS31" s="29"/>
      <c r="JMT31" s="29"/>
      <c r="JMU31" s="29"/>
      <c r="JMV31" s="29"/>
      <c r="JMW31" s="29"/>
      <c r="JMX31" s="29"/>
      <c r="JMY31" s="29"/>
      <c r="JMZ31" s="29"/>
      <c r="JNA31" s="29"/>
      <c r="JNB31" s="29"/>
      <c r="JNC31" s="29"/>
      <c r="JND31" s="29"/>
      <c r="JNE31" s="29"/>
      <c r="JNF31" s="29"/>
      <c r="JNG31" s="29"/>
      <c r="JNH31" s="29"/>
      <c r="JNI31" s="29"/>
      <c r="JNJ31" s="29"/>
      <c r="JNK31" s="29"/>
      <c r="JNL31" s="29"/>
      <c r="JNM31" s="29"/>
      <c r="JNN31" s="29"/>
      <c r="JNO31" s="29"/>
      <c r="JNP31" s="29"/>
      <c r="JNQ31" s="29"/>
      <c r="JNR31" s="29"/>
      <c r="JNS31" s="29"/>
      <c r="JNT31" s="29"/>
      <c r="JNU31" s="29"/>
      <c r="JNV31" s="29"/>
      <c r="JNW31" s="29"/>
      <c r="JNX31" s="29"/>
      <c r="JNY31" s="29"/>
      <c r="JNZ31" s="29"/>
      <c r="JOA31" s="29"/>
      <c r="JOB31" s="29"/>
      <c r="JOC31" s="29"/>
      <c r="JOD31" s="29"/>
      <c r="JOE31" s="29"/>
      <c r="JOF31" s="29"/>
      <c r="JOG31" s="29"/>
      <c r="JOH31" s="29"/>
      <c r="JOI31" s="29"/>
      <c r="JOJ31" s="29"/>
      <c r="JOK31" s="29"/>
      <c r="JOL31" s="29"/>
      <c r="JOM31" s="29"/>
      <c r="JON31" s="29"/>
      <c r="JOO31" s="29"/>
      <c r="JOP31" s="29"/>
      <c r="JOQ31" s="29"/>
      <c r="JOR31" s="29"/>
      <c r="JOS31" s="29"/>
      <c r="JOT31" s="29"/>
      <c r="JOU31" s="29"/>
      <c r="JOV31" s="29"/>
      <c r="JOW31" s="29"/>
      <c r="JOX31" s="29"/>
      <c r="JOY31" s="29"/>
      <c r="JOZ31" s="29"/>
      <c r="JPA31" s="29"/>
      <c r="JPB31" s="29"/>
      <c r="JPC31" s="29"/>
      <c r="JPD31" s="29"/>
      <c r="JPE31" s="29"/>
      <c r="JPF31" s="29"/>
      <c r="JPG31" s="29"/>
      <c r="JPH31" s="29"/>
      <c r="JPI31" s="29"/>
      <c r="JPJ31" s="29"/>
      <c r="JPK31" s="29"/>
      <c r="JPL31" s="29"/>
      <c r="JPM31" s="29"/>
      <c r="JPN31" s="29"/>
      <c r="JPO31" s="29"/>
      <c r="JPP31" s="29"/>
      <c r="JPQ31" s="29"/>
      <c r="JPR31" s="29"/>
      <c r="JPS31" s="29"/>
      <c r="JPT31" s="29"/>
      <c r="JPU31" s="29"/>
      <c r="JPV31" s="29"/>
      <c r="JPW31" s="29"/>
      <c r="JPX31" s="29"/>
      <c r="JPY31" s="29"/>
      <c r="JPZ31" s="29"/>
      <c r="JQA31" s="29"/>
      <c r="JQB31" s="29"/>
      <c r="JQC31" s="29"/>
      <c r="JQD31" s="29"/>
      <c r="JQE31" s="29"/>
      <c r="JQF31" s="29"/>
      <c r="JQG31" s="29"/>
      <c r="JQH31" s="29"/>
      <c r="JQI31" s="29"/>
      <c r="JQJ31" s="29"/>
      <c r="JQK31" s="29"/>
      <c r="JQL31" s="29"/>
      <c r="JQM31" s="29"/>
      <c r="JQN31" s="29"/>
      <c r="JQO31" s="29"/>
      <c r="JQP31" s="29"/>
      <c r="JQQ31" s="29"/>
      <c r="JQR31" s="29"/>
      <c r="JQS31" s="29"/>
      <c r="JQT31" s="29"/>
      <c r="JQU31" s="29"/>
      <c r="JQV31" s="29"/>
      <c r="JQW31" s="29"/>
      <c r="JQX31" s="29"/>
      <c r="JQY31" s="29"/>
      <c r="JQZ31" s="29"/>
      <c r="JRA31" s="29"/>
      <c r="JRB31" s="29"/>
      <c r="JRC31" s="29"/>
      <c r="JRD31" s="29"/>
      <c r="JRE31" s="29"/>
      <c r="JRF31" s="29"/>
      <c r="JRG31" s="29"/>
      <c r="JRH31" s="29"/>
      <c r="JRI31" s="29"/>
      <c r="JRJ31" s="29"/>
      <c r="JRK31" s="29"/>
      <c r="JRL31" s="29"/>
      <c r="JRM31" s="29"/>
      <c r="JRN31" s="29"/>
      <c r="JRO31" s="29"/>
      <c r="JRP31" s="29"/>
      <c r="JRQ31" s="29"/>
      <c r="JRR31" s="29"/>
      <c r="JRS31" s="29"/>
      <c r="JRT31" s="29"/>
      <c r="JRU31" s="29"/>
      <c r="JRV31" s="29"/>
      <c r="JRW31" s="29"/>
      <c r="JRX31" s="29"/>
      <c r="JRY31" s="29"/>
      <c r="JRZ31" s="29"/>
      <c r="JSA31" s="29"/>
      <c r="JSB31" s="29"/>
      <c r="JSC31" s="29"/>
      <c r="JSD31" s="29"/>
      <c r="JSE31" s="29"/>
      <c r="JSF31" s="29"/>
      <c r="JSG31" s="29"/>
      <c r="JSH31" s="29"/>
      <c r="JSI31" s="29"/>
      <c r="JSJ31" s="29"/>
      <c r="JSK31" s="29"/>
      <c r="JSL31" s="29"/>
      <c r="JSM31" s="29"/>
      <c r="JSN31" s="29"/>
      <c r="JSO31" s="29"/>
      <c r="JSP31" s="29"/>
      <c r="JSQ31" s="29"/>
      <c r="JSR31" s="29"/>
      <c r="JSS31" s="29"/>
      <c r="JST31" s="29"/>
      <c r="JSU31" s="29"/>
      <c r="JSV31" s="29"/>
      <c r="JSW31" s="29"/>
      <c r="JSX31" s="29"/>
      <c r="JSY31" s="29"/>
      <c r="JSZ31" s="29"/>
      <c r="JTA31" s="29"/>
      <c r="JTB31" s="29"/>
      <c r="JTC31" s="29"/>
      <c r="JTD31" s="29"/>
      <c r="JTE31" s="29"/>
      <c r="JTF31" s="29"/>
      <c r="JTG31" s="29"/>
      <c r="JTH31" s="29"/>
      <c r="JTI31" s="29"/>
      <c r="JTJ31" s="29"/>
      <c r="JTK31" s="29"/>
      <c r="JTL31" s="29"/>
      <c r="JTM31" s="29"/>
      <c r="JTN31" s="29"/>
      <c r="JTO31" s="29"/>
      <c r="JTP31" s="29"/>
      <c r="JTQ31" s="29"/>
      <c r="JTR31" s="29"/>
      <c r="JTS31" s="29"/>
      <c r="JTT31" s="29"/>
      <c r="JTU31" s="29"/>
      <c r="JTV31" s="29"/>
      <c r="JTW31" s="29"/>
      <c r="JTX31" s="29"/>
      <c r="JTY31" s="29"/>
      <c r="JTZ31" s="29"/>
      <c r="JUA31" s="29"/>
      <c r="JUB31" s="29"/>
      <c r="JUC31" s="29"/>
      <c r="JUD31" s="29"/>
      <c r="JUE31" s="29"/>
      <c r="JUF31" s="29"/>
      <c r="JUG31" s="29"/>
      <c r="JUH31" s="29"/>
      <c r="JUI31" s="29"/>
      <c r="JUJ31" s="29"/>
      <c r="JUK31" s="29"/>
      <c r="JUL31" s="29"/>
      <c r="JUM31" s="29"/>
      <c r="JUN31" s="29"/>
      <c r="JUO31" s="29"/>
      <c r="JUP31" s="29"/>
      <c r="JUQ31" s="29"/>
      <c r="JUR31" s="29"/>
      <c r="JUS31" s="29"/>
      <c r="JUT31" s="29"/>
      <c r="JUU31" s="29"/>
      <c r="JUV31" s="29"/>
      <c r="JUW31" s="29"/>
      <c r="JUX31" s="29"/>
      <c r="JUY31" s="29"/>
      <c r="JUZ31" s="29"/>
      <c r="JVA31" s="29"/>
      <c r="JVB31" s="29"/>
      <c r="JVC31" s="29"/>
      <c r="JVD31" s="29"/>
      <c r="JVE31" s="29"/>
      <c r="JVF31" s="29"/>
      <c r="JVG31" s="29"/>
      <c r="JVH31" s="29"/>
      <c r="JVI31" s="29"/>
      <c r="JVJ31" s="29"/>
      <c r="JVK31" s="29"/>
      <c r="JVL31" s="29"/>
      <c r="JVM31" s="29"/>
      <c r="JVN31" s="29"/>
      <c r="JVO31" s="29"/>
      <c r="JVP31" s="29"/>
      <c r="JVQ31" s="29"/>
      <c r="JVR31" s="29"/>
      <c r="JVS31" s="29"/>
      <c r="JVT31" s="29"/>
      <c r="JVU31" s="29"/>
      <c r="JVV31" s="29"/>
      <c r="JVW31" s="29"/>
      <c r="JVX31" s="29"/>
      <c r="JVY31" s="29"/>
      <c r="JVZ31" s="29"/>
      <c r="JWA31" s="29"/>
      <c r="JWB31" s="29"/>
      <c r="JWC31" s="29"/>
      <c r="JWD31" s="29"/>
      <c r="JWE31" s="29"/>
      <c r="JWF31" s="29"/>
      <c r="JWG31" s="29"/>
      <c r="JWH31" s="29"/>
      <c r="JWI31" s="29"/>
      <c r="JWJ31" s="29"/>
      <c r="JWK31" s="29"/>
      <c r="JWL31" s="29"/>
      <c r="JWM31" s="29"/>
      <c r="JWN31" s="29"/>
      <c r="JWO31" s="29"/>
      <c r="JWP31" s="29"/>
      <c r="JWQ31" s="29"/>
      <c r="JWR31" s="29"/>
      <c r="JWS31" s="29"/>
      <c r="JWT31" s="29"/>
      <c r="JWU31" s="29"/>
      <c r="JWV31" s="29"/>
      <c r="JWW31" s="29"/>
      <c r="JWX31" s="29"/>
      <c r="JWY31" s="29"/>
      <c r="JWZ31" s="29"/>
      <c r="JXA31" s="29"/>
      <c r="JXB31" s="29"/>
      <c r="JXC31" s="29"/>
      <c r="JXD31" s="29"/>
      <c r="JXE31" s="29"/>
      <c r="JXF31" s="29"/>
      <c r="JXG31" s="29"/>
      <c r="JXH31" s="29"/>
      <c r="JXI31" s="29"/>
      <c r="JXJ31" s="29"/>
      <c r="JXK31" s="29"/>
      <c r="JXL31" s="29"/>
      <c r="JXM31" s="29"/>
      <c r="JXN31" s="29"/>
      <c r="JXO31" s="29"/>
      <c r="JXP31" s="29"/>
      <c r="JXQ31" s="29"/>
      <c r="JXR31" s="29"/>
      <c r="JXS31" s="29"/>
      <c r="JXT31" s="29"/>
      <c r="JXU31" s="29"/>
      <c r="JXV31" s="29"/>
      <c r="JXW31" s="29"/>
      <c r="JXX31" s="29"/>
      <c r="JXY31" s="29"/>
      <c r="JXZ31" s="29"/>
      <c r="JYA31" s="29"/>
      <c r="JYB31" s="29"/>
      <c r="JYC31" s="29"/>
      <c r="JYD31" s="29"/>
      <c r="JYE31" s="29"/>
      <c r="JYF31" s="29"/>
      <c r="JYG31" s="29"/>
      <c r="JYH31" s="29"/>
      <c r="JYI31" s="29"/>
      <c r="JYJ31" s="29"/>
      <c r="JYK31" s="29"/>
      <c r="JYL31" s="29"/>
      <c r="JYM31" s="29"/>
      <c r="JYN31" s="29"/>
      <c r="JYO31" s="29"/>
      <c r="JYP31" s="29"/>
      <c r="JYQ31" s="29"/>
      <c r="JYR31" s="29"/>
      <c r="JYS31" s="29"/>
      <c r="JYT31" s="29"/>
      <c r="JYU31" s="29"/>
      <c r="JYV31" s="29"/>
      <c r="JYW31" s="29"/>
      <c r="JYX31" s="29"/>
      <c r="JYY31" s="29"/>
      <c r="JYZ31" s="29"/>
      <c r="JZA31" s="29"/>
      <c r="JZB31" s="29"/>
      <c r="JZC31" s="29"/>
      <c r="JZD31" s="29"/>
      <c r="JZE31" s="29"/>
      <c r="JZF31" s="29"/>
      <c r="JZG31" s="29"/>
      <c r="JZH31" s="29"/>
      <c r="JZI31" s="29"/>
      <c r="JZJ31" s="29"/>
      <c r="JZK31" s="29"/>
      <c r="JZL31" s="29"/>
      <c r="JZM31" s="29"/>
      <c r="JZN31" s="29"/>
      <c r="JZO31" s="29"/>
      <c r="JZP31" s="29"/>
      <c r="JZQ31" s="29"/>
      <c r="JZR31" s="29"/>
      <c r="JZS31" s="29"/>
      <c r="JZT31" s="29"/>
      <c r="JZU31" s="29"/>
      <c r="JZV31" s="29"/>
      <c r="JZW31" s="29"/>
      <c r="JZX31" s="29"/>
      <c r="JZY31" s="29"/>
      <c r="JZZ31" s="29"/>
      <c r="KAA31" s="29"/>
      <c r="KAB31" s="29"/>
      <c r="KAC31" s="29"/>
      <c r="KAD31" s="29"/>
      <c r="KAE31" s="29"/>
      <c r="KAF31" s="29"/>
      <c r="KAG31" s="29"/>
      <c r="KAH31" s="29"/>
      <c r="KAI31" s="29"/>
      <c r="KAJ31" s="29"/>
      <c r="KAK31" s="29"/>
      <c r="KAL31" s="29"/>
      <c r="KAM31" s="29"/>
      <c r="KAN31" s="29"/>
      <c r="KAO31" s="29"/>
      <c r="KAP31" s="29"/>
      <c r="KAQ31" s="29"/>
      <c r="KAR31" s="29"/>
      <c r="KAS31" s="29"/>
      <c r="KAT31" s="29"/>
      <c r="KAU31" s="29"/>
      <c r="KAV31" s="29"/>
      <c r="KAW31" s="29"/>
      <c r="KAX31" s="29"/>
      <c r="KAY31" s="29"/>
      <c r="KAZ31" s="29"/>
      <c r="KBA31" s="29"/>
      <c r="KBB31" s="29"/>
      <c r="KBC31" s="29"/>
      <c r="KBD31" s="29"/>
      <c r="KBE31" s="29"/>
      <c r="KBF31" s="29"/>
      <c r="KBG31" s="29"/>
      <c r="KBH31" s="29"/>
      <c r="KBI31" s="29"/>
      <c r="KBJ31" s="29"/>
      <c r="KBK31" s="29"/>
      <c r="KBL31" s="29"/>
      <c r="KBM31" s="29"/>
      <c r="KBN31" s="29"/>
      <c r="KBO31" s="29"/>
      <c r="KBP31" s="29"/>
      <c r="KBQ31" s="29"/>
      <c r="KBR31" s="29"/>
      <c r="KBS31" s="29"/>
      <c r="KBT31" s="29"/>
      <c r="KBU31" s="29"/>
      <c r="KBV31" s="29"/>
      <c r="KBW31" s="29"/>
      <c r="KBX31" s="29"/>
      <c r="KBY31" s="29"/>
      <c r="KBZ31" s="29"/>
      <c r="KCA31" s="29"/>
      <c r="KCB31" s="29"/>
      <c r="KCC31" s="29"/>
      <c r="KCD31" s="29"/>
      <c r="KCE31" s="29"/>
      <c r="KCF31" s="29"/>
      <c r="KCG31" s="29"/>
      <c r="KCH31" s="29"/>
      <c r="KCI31" s="29"/>
      <c r="KCJ31" s="29"/>
      <c r="KCK31" s="29"/>
      <c r="KCL31" s="29"/>
      <c r="KCM31" s="29"/>
      <c r="KCN31" s="29"/>
      <c r="KCO31" s="29"/>
      <c r="KCP31" s="29"/>
      <c r="KCQ31" s="29"/>
      <c r="KCR31" s="29"/>
      <c r="KCS31" s="29"/>
      <c r="KCT31" s="29"/>
      <c r="KCU31" s="29"/>
      <c r="KCV31" s="29"/>
      <c r="KCW31" s="29"/>
      <c r="KCX31" s="29"/>
      <c r="KCY31" s="29"/>
      <c r="KCZ31" s="29"/>
      <c r="KDA31" s="29"/>
      <c r="KDB31" s="29"/>
      <c r="KDC31" s="29"/>
      <c r="KDD31" s="29"/>
      <c r="KDE31" s="29"/>
      <c r="KDF31" s="29"/>
      <c r="KDG31" s="29"/>
      <c r="KDH31" s="29"/>
      <c r="KDI31" s="29"/>
      <c r="KDJ31" s="29"/>
      <c r="KDK31" s="29"/>
      <c r="KDL31" s="29"/>
      <c r="KDM31" s="29"/>
      <c r="KDN31" s="29"/>
      <c r="KDO31" s="29"/>
      <c r="KDP31" s="29"/>
      <c r="KDQ31" s="29"/>
      <c r="KDR31" s="29"/>
      <c r="KDS31" s="29"/>
      <c r="KDT31" s="29"/>
      <c r="KDU31" s="29"/>
      <c r="KDV31" s="29"/>
      <c r="KDW31" s="29"/>
      <c r="KDX31" s="29"/>
      <c r="KDY31" s="29"/>
      <c r="KDZ31" s="29"/>
      <c r="KEA31" s="29"/>
      <c r="KEB31" s="29"/>
      <c r="KEC31" s="29"/>
      <c r="KED31" s="29"/>
      <c r="KEE31" s="29"/>
      <c r="KEF31" s="29"/>
      <c r="KEG31" s="29"/>
      <c r="KEH31" s="29"/>
      <c r="KEI31" s="29"/>
      <c r="KEJ31" s="29"/>
      <c r="KEK31" s="29"/>
      <c r="KEL31" s="29"/>
      <c r="KEM31" s="29"/>
      <c r="KEN31" s="29"/>
      <c r="KEO31" s="29"/>
      <c r="KEP31" s="29"/>
      <c r="KEQ31" s="29"/>
      <c r="KER31" s="29"/>
      <c r="KES31" s="29"/>
      <c r="KET31" s="29"/>
      <c r="KEU31" s="29"/>
      <c r="KEV31" s="29"/>
      <c r="KEW31" s="29"/>
      <c r="KEX31" s="29"/>
      <c r="KEY31" s="29"/>
      <c r="KEZ31" s="29"/>
      <c r="KFA31" s="29"/>
      <c r="KFB31" s="29"/>
      <c r="KFC31" s="29"/>
      <c r="KFD31" s="29"/>
      <c r="KFE31" s="29"/>
      <c r="KFF31" s="29"/>
      <c r="KFG31" s="29"/>
      <c r="KFH31" s="29"/>
      <c r="KFI31" s="29"/>
      <c r="KFJ31" s="29"/>
      <c r="KFK31" s="29"/>
      <c r="KFL31" s="29"/>
      <c r="KFM31" s="29"/>
      <c r="KFN31" s="29"/>
      <c r="KFO31" s="29"/>
      <c r="KFP31" s="29"/>
      <c r="KFQ31" s="29"/>
      <c r="KFR31" s="29"/>
      <c r="KFS31" s="29"/>
      <c r="KFT31" s="29"/>
      <c r="KFU31" s="29"/>
      <c r="KFV31" s="29"/>
      <c r="KFW31" s="29"/>
      <c r="KFX31" s="29"/>
      <c r="KFY31" s="29"/>
      <c r="KFZ31" s="29"/>
      <c r="KGA31" s="29"/>
      <c r="KGB31" s="29"/>
      <c r="KGC31" s="29"/>
      <c r="KGD31" s="29"/>
      <c r="KGE31" s="29"/>
      <c r="KGF31" s="29"/>
      <c r="KGG31" s="29"/>
      <c r="KGH31" s="29"/>
      <c r="KGI31" s="29"/>
      <c r="KGJ31" s="29"/>
      <c r="KGK31" s="29"/>
      <c r="KGL31" s="29"/>
      <c r="KGM31" s="29"/>
      <c r="KGN31" s="29"/>
      <c r="KGO31" s="29"/>
      <c r="KGP31" s="29"/>
      <c r="KGQ31" s="29"/>
      <c r="KGR31" s="29"/>
      <c r="KGS31" s="29"/>
      <c r="KGT31" s="29"/>
      <c r="KGU31" s="29"/>
      <c r="KGV31" s="29"/>
      <c r="KGW31" s="29"/>
      <c r="KGX31" s="29"/>
      <c r="KGY31" s="29"/>
      <c r="KGZ31" s="29"/>
      <c r="KHA31" s="29"/>
      <c r="KHB31" s="29"/>
      <c r="KHC31" s="29"/>
      <c r="KHD31" s="29"/>
      <c r="KHE31" s="29"/>
      <c r="KHF31" s="29"/>
      <c r="KHG31" s="29"/>
      <c r="KHH31" s="29"/>
      <c r="KHI31" s="29"/>
      <c r="KHJ31" s="29"/>
      <c r="KHK31" s="29"/>
      <c r="KHL31" s="29"/>
      <c r="KHM31" s="29"/>
      <c r="KHN31" s="29"/>
      <c r="KHO31" s="29"/>
      <c r="KHP31" s="29"/>
      <c r="KHQ31" s="29"/>
      <c r="KHR31" s="29"/>
      <c r="KHS31" s="29"/>
      <c r="KHT31" s="29"/>
      <c r="KHU31" s="29"/>
      <c r="KHV31" s="29"/>
      <c r="KHW31" s="29"/>
      <c r="KHX31" s="29"/>
      <c r="KHY31" s="29"/>
      <c r="KHZ31" s="29"/>
      <c r="KIA31" s="29"/>
      <c r="KIB31" s="29"/>
      <c r="KIC31" s="29"/>
      <c r="KID31" s="29"/>
      <c r="KIE31" s="29"/>
      <c r="KIF31" s="29"/>
      <c r="KIG31" s="29"/>
      <c r="KIH31" s="29"/>
      <c r="KII31" s="29"/>
      <c r="KIJ31" s="29"/>
      <c r="KIK31" s="29"/>
      <c r="KIL31" s="29"/>
      <c r="KIM31" s="29"/>
      <c r="KIN31" s="29"/>
      <c r="KIO31" s="29"/>
      <c r="KIP31" s="29"/>
      <c r="KIQ31" s="29"/>
      <c r="KIR31" s="29"/>
      <c r="KIS31" s="29"/>
      <c r="KIT31" s="29"/>
      <c r="KIU31" s="29"/>
      <c r="KIV31" s="29"/>
      <c r="KIW31" s="29"/>
      <c r="KIX31" s="29"/>
      <c r="KIY31" s="29"/>
      <c r="KIZ31" s="29"/>
      <c r="KJA31" s="29"/>
      <c r="KJB31" s="29"/>
      <c r="KJC31" s="29"/>
      <c r="KJD31" s="29"/>
      <c r="KJE31" s="29"/>
      <c r="KJF31" s="29"/>
      <c r="KJG31" s="29"/>
      <c r="KJH31" s="29"/>
      <c r="KJI31" s="29"/>
      <c r="KJJ31" s="29"/>
      <c r="KJK31" s="29"/>
      <c r="KJL31" s="29"/>
      <c r="KJM31" s="29"/>
      <c r="KJN31" s="29"/>
      <c r="KJO31" s="29"/>
      <c r="KJP31" s="29"/>
      <c r="KJQ31" s="29"/>
      <c r="KJR31" s="29"/>
      <c r="KJS31" s="29"/>
      <c r="KJT31" s="29"/>
      <c r="KJU31" s="29"/>
      <c r="KJV31" s="29"/>
      <c r="KJW31" s="29"/>
      <c r="KJX31" s="29"/>
      <c r="KJY31" s="29"/>
      <c r="KJZ31" s="29"/>
      <c r="KKA31" s="29"/>
      <c r="KKB31" s="29"/>
      <c r="KKC31" s="29"/>
      <c r="KKD31" s="29"/>
      <c r="KKE31" s="29"/>
      <c r="KKF31" s="29"/>
      <c r="KKG31" s="29"/>
      <c r="KKH31" s="29"/>
      <c r="KKI31" s="29"/>
      <c r="KKJ31" s="29"/>
      <c r="KKK31" s="29"/>
      <c r="KKL31" s="29"/>
      <c r="KKM31" s="29"/>
      <c r="KKN31" s="29"/>
      <c r="KKO31" s="29"/>
      <c r="KKP31" s="29"/>
      <c r="KKQ31" s="29"/>
      <c r="KKR31" s="29"/>
      <c r="KKS31" s="29"/>
      <c r="KKT31" s="29"/>
      <c r="KKU31" s="29"/>
      <c r="KKV31" s="29"/>
      <c r="KKW31" s="29"/>
      <c r="KKX31" s="29"/>
      <c r="KKY31" s="29"/>
      <c r="KKZ31" s="29"/>
      <c r="KLA31" s="29"/>
      <c r="KLB31" s="29"/>
      <c r="KLC31" s="29"/>
      <c r="KLD31" s="29"/>
      <c r="KLE31" s="29"/>
      <c r="KLF31" s="29"/>
      <c r="KLG31" s="29"/>
      <c r="KLH31" s="29"/>
      <c r="KLI31" s="29"/>
      <c r="KLJ31" s="29"/>
      <c r="KLK31" s="29"/>
      <c r="KLL31" s="29"/>
      <c r="KLM31" s="29"/>
      <c r="KLN31" s="29"/>
      <c r="KLO31" s="29"/>
      <c r="KLP31" s="29"/>
      <c r="KLQ31" s="29"/>
      <c r="KLR31" s="29"/>
      <c r="KLS31" s="29"/>
      <c r="KLT31" s="29"/>
      <c r="KLU31" s="29"/>
      <c r="KLV31" s="29"/>
      <c r="KLW31" s="29"/>
      <c r="KLX31" s="29"/>
      <c r="KLY31" s="29"/>
      <c r="KLZ31" s="29"/>
      <c r="KMA31" s="29"/>
      <c r="KMB31" s="29"/>
      <c r="KMC31" s="29"/>
      <c r="KMD31" s="29"/>
      <c r="KME31" s="29"/>
      <c r="KMF31" s="29"/>
      <c r="KMG31" s="29"/>
      <c r="KMH31" s="29"/>
      <c r="KMI31" s="29"/>
      <c r="KMJ31" s="29"/>
      <c r="KMK31" s="29"/>
      <c r="KML31" s="29"/>
      <c r="KMM31" s="29"/>
      <c r="KMN31" s="29"/>
      <c r="KMO31" s="29"/>
      <c r="KMP31" s="29"/>
      <c r="KMQ31" s="29"/>
      <c r="KMR31" s="29"/>
      <c r="KMS31" s="29"/>
      <c r="KMT31" s="29"/>
      <c r="KMU31" s="29"/>
      <c r="KMV31" s="29"/>
      <c r="KMW31" s="29"/>
      <c r="KMX31" s="29"/>
      <c r="KMY31" s="29"/>
      <c r="KMZ31" s="29"/>
      <c r="KNA31" s="29"/>
      <c r="KNB31" s="29"/>
      <c r="KNC31" s="29"/>
      <c r="KND31" s="29"/>
      <c r="KNE31" s="29"/>
      <c r="KNF31" s="29"/>
      <c r="KNG31" s="29"/>
      <c r="KNH31" s="29"/>
      <c r="KNI31" s="29"/>
      <c r="KNJ31" s="29"/>
      <c r="KNK31" s="29"/>
      <c r="KNL31" s="29"/>
      <c r="KNM31" s="29"/>
      <c r="KNN31" s="29"/>
      <c r="KNO31" s="29"/>
      <c r="KNP31" s="29"/>
      <c r="KNQ31" s="29"/>
      <c r="KNR31" s="29"/>
      <c r="KNS31" s="29"/>
      <c r="KNT31" s="29"/>
      <c r="KNU31" s="29"/>
      <c r="KNV31" s="29"/>
      <c r="KNW31" s="29"/>
      <c r="KNX31" s="29"/>
      <c r="KNY31" s="29"/>
      <c r="KNZ31" s="29"/>
      <c r="KOA31" s="29"/>
      <c r="KOB31" s="29"/>
      <c r="KOC31" s="29"/>
      <c r="KOD31" s="29"/>
      <c r="KOE31" s="29"/>
      <c r="KOF31" s="29"/>
      <c r="KOG31" s="29"/>
      <c r="KOH31" s="29"/>
      <c r="KOI31" s="29"/>
      <c r="KOJ31" s="29"/>
      <c r="KOK31" s="29"/>
      <c r="KOL31" s="29"/>
      <c r="KOM31" s="29"/>
      <c r="KON31" s="29"/>
      <c r="KOO31" s="29"/>
      <c r="KOP31" s="29"/>
      <c r="KOQ31" s="29"/>
      <c r="KOR31" s="29"/>
      <c r="KOS31" s="29"/>
      <c r="KOT31" s="29"/>
      <c r="KOU31" s="29"/>
      <c r="KOV31" s="29"/>
      <c r="KOW31" s="29"/>
      <c r="KOX31" s="29"/>
      <c r="KOY31" s="29"/>
      <c r="KOZ31" s="29"/>
      <c r="KPA31" s="29"/>
      <c r="KPB31" s="29"/>
      <c r="KPC31" s="29"/>
      <c r="KPD31" s="29"/>
      <c r="KPE31" s="29"/>
      <c r="KPF31" s="29"/>
      <c r="KPG31" s="29"/>
      <c r="KPH31" s="29"/>
      <c r="KPI31" s="29"/>
      <c r="KPJ31" s="29"/>
      <c r="KPK31" s="29"/>
      <c r="KPL31" s="29"/>
      <c r="KPM31" s="29"/>
      <c r="KPN31" s="29"/>
      <c r="KPO31" s="29"/>
      <c r="KPP31" s="29"/>
      <c r="KPQ31" s="29"/>
      <c r="KPR31" s="29"/>
      <c r="KPS31" s="29"/>
      <c r="KPT31" s="29"/>
      <c r="KPU31" s="29"/>
      <c r="KPV31" s="29"/>
      <c r="KPW31" s="29"/>
      <c r="KPX31" s="29"/>
      <c r="KPY31" s="29"/>
      <c r="KPZ31" s="29"/>
      <c r="KQA31" s="29"/>
      <c r="KQB31" s="29"/>
      <c r="KQC31" s="29"/>
      <c r="KQD31" s="29"/>
      <c r="KQE31" s="29"/>
      <c r="KQF31" s="29"/>
      <c r="KQG31" s="29"/>
      <c r="KQH31" s="29"/>
      <c r="KQI31" s="29"/>
      <c r="KQJ31" s="29"/>
      <c r="KQK31" s="29"/>
      <c r="KQL31" s="29"/>
      <c r="KQM31" s="29"/>
      <c r="KQN31" s="29"/>
      <c r="KQO31" s="29"/>
      <c r="KQP31" s="29"/>
      <c r="KQQ31" s="29"/>
      <c r="KQR31" s="29"/>
      <c r="KQS31" s="29"/>
      <c r="KQT31" s="29"/>
      <c r="KQU31" s="29"/>
      <c r="KQV31" s="29"/>
      <c r="KQW31" s="29"/>
      <c r="KQX31" s="29"/>
      <c r="KQY31" s="29"/>
      <c r="KQZ31" s="29"/>
      <c r="KRA31" s="29"/>
      <c r="KRB31" s="29"/>
      <c r="KRC31" s="29"/>
      <c r="KRD31" s="29"/>
      <c r="KRE31" s="29"/>
      <c r="KRF31" s="29"/>
      <c r="KRG31" s="29"/>
      <c r="KRH31" s="29"/>
      <c r="KRI31" s="29"/>
      <c r="KRJ31" s="29"/>
      <c r="KRK31" s="29"/>
      <c r="KRL31" s="29"/>
      <c r="KRM31" s="29"/>
      <c r="KRN31" s="29"/>
      <c r="KRO31" s="29"/>
      <c r="KRP31" s="29"/>
      <c r="KRQ31" s="29"/>
      <c r="KRR31" s="29"/>
      <c r="KRS31" s="29"/>
      <c r="KRT31" s="29"/>
      <c r="KRU31" s="29"/>
      <c r="KRV31" s="29"/>
      <c r="KRW31" s="29"/>
      <c r="KRX31" s="29"/>
      <c r="KRY31" s="29"/>
      <c r="KRZ31" s="29"/>
      <c r="KSA31" s="29"/>
      <c r="KSB31" s="29"/>
      <c r="KSC31" s="29"/>
      <c r="KSD31" s="29"/>
      <c r="KSE31" s="29"/>
      <c r="KSF31" s="29"/>
      <c r="KSG31" s="29"/>
      <c r="KSH31" s="29"/>
      <c r="KSI31" s="29"/>
      <c r="KSJ31" s="29"/>
      <c r="KSK31" s="29"/>
      <c r="KSL31" s="29"/>
      <c r="KSM31" s="29"/>
      <c r="KSN31" s="29"/>
      <c r="KSO31" s="29"/>
      <c r="KSP31" s="29"/>
      <c r="KSQ31" s="29"/>
      <c r="KSR31" s="29"/>
      <c r="KSS31" s="29"/>
      <c r="KST31" s="29"/>
      <c r="KSU31" s="29"/>
      <c r="KSV31" s="29"/>
      <c r="KSW31" s="29"/>
      <c r="KSX31" s="29"/>
      <c r="KSY31" s="29"/>
      <c r="KSZ31" s="29"/>
      <c r="KTA31" s="29"/>
      <c r="KTB31" s="29"/>
      <c r="KTC31" s="29"/>
      <c r="KTD31" s="29"/>
      <c r="KTE31" s="29"/>
      <c r="KTF31" s="29"/>
      <c r="KTG31" s="29"/>
      <c r="KTH31" s="29"/>
      <c r="KTI31" s="29"/>
      <c r="KTJ31" s="29"/>
      <c r="KTK31" s="29"/>
      <c r="KTL31" s="29"/>
      <c r="KTM31" s="29"/>
      <c r="KTN31" s="29"/>
      <c r="KTO31" s="29"/>
      <c r="KTP31" s="29"/>
      <c r="KTQ31" s="29"/>
      <c r="KTR31" s="29"/>
      <c r="KTS31" s="29"/>
      <c r="KTT31" s="29"/>
      <c r="KTU31" s="29"/>
      <c r="KTV31" s="29"/>
      <c r="KTW31" s="29"/>
      <c r="KTX31" s="29"/>
      <c r="KTY31" s="29"/>
      <c r="KTZ31" s="29"/>
      <c r="KUA31" s="29"/>
      <c r="KUB31" s="29"/>
      <c r="KUC31" s="29"/>
      <c r="KUD31" s="29"/>
      <c r="KUE31" s="29"/>
      <c r="KUF31" s="29"/>
      <c r="KUG31" s="29"/>
      <c r="KUH31" s="29"/>
      <c r="KUI31" s="29"/>
      <c r="KUJ31" s="29"/>
      <c r="KUK31" s="29"/>
      <c r="KUL31" s="29"/>
      <c r="KUM31" s="29"/>
      <c r="KUN31" s="29"/>
      <c r="KUO31" s="29"/>
      <c r="KUP31" s="29"/>
      <c r="KUQ31" s="29"/>
      <c r="KUR31" s="29"/>
      <c r="KUS31" s="29"/>
      <c r="KUT31" s="29"/>
      <c r="KUU31" s="29"/>
      <c r="KUV31" s="29"/>
      <c r="KUW31" s="29"/>
      <c r="KUX31" s="29"/>
      <c r="KUY31" s="29"/>
      <c r="KUZ31" s="29"/>
      <c r="KVA31" s="29"/>
      <c r="KVB31" s="29"/>
      <c r="KVC31" s="29"/>
      <c r="KVD31" s="29"/>
      <c r="KVE31" s="29"/>
      <c r="KVF31" s="29"/>
      <c r="KVG31" s="29"/>
      <c r="KVH31" s="29"/>
      <c r="KVI31" s="29"/>
      <c r="KVJ31" s="29"/>
      <c r="KVK31" s="29"/>
      <c r="KVL31" s="29"/>
      <c r="KVM31" s="29"/>
      <c r="KVN31" s="29"/>
      <c r="KVO31" s="29"/>
      <c r="KVP31" s="29"/>
      <c r="KVQ31" s="29"/>
      <c r="KVR31" s="29"/>
      <c r="KVS31" s="29"/>
      <c r="KVT31" s="29"/>
      <c r="KVU31" s="29"/>
      <c r="KVV31" s="29"/>
      <c r="KVW31" s="29"/>
      <c r="KVX31" s="29"/>
      <c r="KVY31" s="29"/>
      <c r="KVZ31" s="29"/>
      <c r="KWA31" s="29"/>
      <c r="KWB31" s="29"/>
      <c r="KWC31" s="29"/>
      <c r="KWD31" s="29"/>
      <c r="KWE31" s="29"/>
      <c r="KWF31" s="29"/>
      <c r="KWG31" s="29"/>
      <c r="KWH31" s="29"/>
      <c r="KWI31" s="29"/>
      <c r="KWJ31" s="29"/>
      <c r="KWK31" s="29"/>
      <c r="KWL31" s="29"/>
      <c r="KWM31" s="29"/>
      <c r="KWN31" s="29"/>
      <c r="KWO31" s="29"/>
      <c r="KWP31" s="29"/>
      <c r="KWQ31" s="29"/>
      <c r="KWR31" s="29"/>
      <c r="KWS31" s="29"/>
      <c r="KWT31" s="29"/>
      <c r="KWU31" s="29"/>
      <c r="KWV31" s="29"/>
      <c r="KWW31" s="29"/>
      <c r="KWX31" s="29"/>
      <c r="KWY31" s="29"/>
      <c r="KWZ31" s="29"/>
      <c r="KXA31" s="29"/>
      <c r="KXB31" s="29"/>
      <c r="KXC31" s="29"/>
      <c r="KXD31" s="29"/>
      <c r="KXE31" s="29"/>
      <c r="KXF31" s="29"/>
      <c r="KXG31" s="29"/>
      <c r="KXH31" s="29"/>
      <c r="KXI31" s="29"/>
      <c r="KXJ31" s="29"/>
      <c r="KXK31" s="29"/>
      <c r="KXL31" s="29"/>
      <c r="KXM31" s="29"/>
      <c r="KXN31" s="29"/>
      <c r="KXO31" s="29"/>
      <c r="KXP31" s="29"/>
      <c r="KXQ31" s="29"/>
      <c r="KXR31" s="29"/>
      <c r="KXS31" s="29"/>
      <c r="KXT31" s="29"/>
      <c r="KXU31" s="29"/>
      <c r="KXV31" s="29"/>
      <c r="KXW31" s="29"/>
      <c r="KXX31" s="29"/>
      <c r="KXY31" s="29"/>
      <c r="KXZ31" s="29"/>
      <c r="KYA31" s="29"/>
      <c r="KYB31" s="29"/>
      <c r="KYC31" s="29"/>
      <c r="KYD31" s="29"/>
      <c r="KYE31" s="29"/>
      <c r="KYF31" s="29"/>
      <c r="KYG31" s="29"/>
      <c r="KYH31" s="29"/>
      <c r="KYI31" s="29"/>
      <c r="KYJ31" s="29"/>
      <c r="KYK31" s="29"/>
      <c r="KYL31" s="29"/>
      <c r="KYM31" s="29"/>
      <c r="KYN31" s="29"/>
      <c r="KYO31" s="29"/>
      <c r="KYP31" s="29"/>
      <c r="KYQ31" s="29"/>
      <c r="KYR31" s="29"/>
      <c r="KYS31" s="29"/>
      <c r="KYT31" s="29"/>
      <c r="KYU31" s="29"/>
      <c r="KYV31" s="29"/>
      <c r="KYW31" s="29"/>
      <c r="KYX31" s="29"/>
      <c r="KYY31" s="29"/>
      <c r="KYZ31" s="29"/>
      <c r="KZA31" s="29"/>
      <c r="KZB31" s="29"/>
      <c r="KZC31" s="29"/>
      <c r="KZD31" s="29"/>
      <c r="KZE31" s="29"/>
      <c r="KZF31" s="29"/>
      <c r="KZG31" s="29"/>
      <c r="KZH31" s="29"/>
      <c r="KZI31" s="29"/>
      <c r="KZJ31" s="29"/>
      <c r="KZK31" s="29"/>
      <c r="KZL31" s="29"/>
      <c r="KZM31" s="29"/>
      <c r="KZN31" s="29"/>
      <c r="KZO31" s="29"/>
      <c r="KZP31" s="29"/>
      <c r="KZQ31" s="29"/>
      <c r="KZR31" s="29"/>
      <c r="KZS31" s="29"/>
      <c r="KZT31" s="29"/>
      <c r="KZU31" s="29"/>
      <c r="KZV31" s="29"/>
      <c r="KZW31" s="29"/>
      <c r="KZX31" s="29"/>
      <c r="KZY31" s="29"/>
      <c r="KZZ31" s="29"/>
      <c r="LAA31" s="29"/>
      <c r="LAB31" s="29"/>
      <c r="LAC31" s="29"/>
      <c r="LAD31" s="29"/>
      <c r="LAE31" s="29"/>
      <c r="LAF31" s="29"/>
      <c r="LAG31" s="29"/>
      <c r="LAH31" s="29"/>
      <c r="LAI31" s="29"/>
      <c r="LAJ31" s="29"/>
      <c r="LAK31" s="29"/>
      <c r="LAL31" s="29"/>
      <c r="LAM31" s="29"/>
      <c r="LAN31" s="29"/>
      <c r="LAO31" s="29"/>
      <c r="LAP31" s="29"/>
      <c r="LAQ31" s="29"/>
      <c r="LAR31" s="29"/>
      <c r="LAS31" s="29"/>
      <c r="LAT31" s="29"/>
      <c r="LAU31" s="29"/>
      <c r="LAV31" s="29"/>
      <c r="LAW31" s="29"/>
      <c r="LAX31" s="29"/>
      <c r="LAY31" s="29"/>
      <c r="LAZ31" s="29"/>
      <c r="LBA31" s="29"/>
      <c r="LBB31" s="29"/>
      <c r="LBC31" s="29"/>
      <c r="LBD31" s="29"/>
      <c r="LBE31" s="29"/>
      <c r="LBF31" s="29"/>
      <c r="LBG31" s="29"/>
      <c r="LBH31" s="29"/>
      <c r="LBI31" s="29"/>
      <c r="LBJ31" s="29"/>
      <c r="LBK31" s="29"/>
      <c r="LBL31" s="29"/>
      <c r="LBM31" s="29"/>
      <c r="LBN31" s="29"/>
      <c r="LBO31" s="29"/>
      <c r="LBP31" s="29"/>
      <c r="LBQ31" s="29"/>
      <c r="LBR31" s="29"/>
      <c r="LBS31" s="29"/>
      <c r="LBT31" s="29"/>
      <c r="LBU31" s="29"/>
      <c r="LBV31" s="29"/>
      <c r="LBW31" s="29"/>
      <c r="LBX31" s="29"/>
      <c r="LBY31" s="29"/>
      <c r="LBZ31" s="29"/>
      <c r="LCA31" s="29"/>
      <c r="LCB31" s="29"/>
      <c r="LCC31" s="29"/>
      <c r="LCD31" s="29"/>
      <c r="LCE31" s="29"/>
      <c r="LCF31" s="29"/>
      <c r="LCG31" s="29"/>
      <c r="LCH31" s="29"/>
      <c r="LCI31" s="29"/>
      <c r="LCJ31" s="29"/>
      <c r="LCK31" s="29"/>
      <c r="LCL31" s="29"/>
      <c r="LCM31" s="29"/>
      <c r="LCN31" s="29"/>
      <c r="LCO31" s="29"/>
      <c r="LCP31" s="29"/>
      <c r="LCQ31" s="29"/>
      <c r="LCR31" s="29"/>
      <c r="LCS31" s="29"/>
      <c r="LCT31" s="29"/>
      <c r="LCU31" s="29"/>
      <c r="LCV31" s="29"/>
      <c r="LCW31" s="29"/>
      <c r="LCX31" s="29"/>
      <c r="LCY31" s="29"/>
      <c r="LCZ31" s="29"/>
      <c r="LDA31" s="29"/>
      <c r="LDB31" s="29"/>
      <c r="LDC31" s="29"/>
      <c r="LDD31" s="29"/>
      <c r="LDE31" s="29"/>
      <c r="LDF31" s="29"/>
      <c r="LDG31" s="29"/>
      <c r="LDH31" s="29"/>
      <c r="LDI31" s="29"/>
      <c r="LDJ31" s="29"/>
      <c r="LDK31" s="29"/>
      <c r="LDL31" s="29"/>
      <c r="LDM31" s="29"/>
      <c r="LDN31" s="29"/>
      <c r="LDO31" s="29"/>
      <c r="LDP31" s="29"/>
      <c r="LDQ31" s="29"/>
      <c r="LDR31" s="29"/>
      <c r="LDS31" s="29"/>
      <c r="LDT31" s="29"/>
      <c r="LDU31" s="29"/>
      <c r="LDV31" s="29"/>
      <c r="LDW31" s="29"/>
      <c r="LDX31" s="29"/>
      <c r="LDY31" s="29"/>
      <c r="LDZ31" s="29"/>
      <c r="LEA31" s="29"/>
      <c r="LEB31" s="29"/>
      <c r="LEC31" s="29"/>
      <c r="LED31" s="29"/>
      <c r="LEE31" s="29"/>
      <c r="LEF31" s="29"/>
      <c r="LEG31" s="29"/>
      <c r="LEH31" s="29"/>
      <c r="LEI31" s="29"/>
      <c r="LEJ31" s="29"/>
      <c r="LEK31" s="29"/>
      <c r="LEL31" s="29"/>
      <c r="LEM31" s="29"/>
      <c r="LEN31" s="29"/>
      <c r="LEO31" s="29"/>
      <c r="LEP31" s="29"/>
      <c r="LEQ31" s="29"/>
      <c r="LER31" s="29"/>
      <c r="LES31" s="29"/>
      <c r="LET31" s="29"/>
      <c r="LEU31" s="29"/>
      <c r="LEV31" s="29"/>
      <c r="LEW31" s="29"/>
      <c r="LEX31" s="29"/>
      <c r="LEY31" s="29"/>
      <c r="LEZ31" s="29"/>
      <c r="LFA31" s="29"/>
      <c r="LFB31" s="29"/>
      <c r="LFC31" s="29"/>
      <c r="LFD31" s="29"/>
      <c r="LFE31" s="29"/>
      <c r="LFF31" s="29"/>
      <c r="LFG31" s="29"/>
      <c r="LFH31" s="29"/>
      <c r="LFI31" s="29"/>
      <c r="LFJ31" s="29"/>
      <c r="LFK31" s="29"/>
      <c r="LFL31" s="29"/>
      <c r="LFM31" s="29"/>
      <c r="LFN31" s="29"/>
      <c r="LFO31" s="29"/>
      <c r="LFP31" s="29"/>
      <c r="LFQ31" s="29"/>
      <c r="LFR31" s="29"/>
      <c r="LFS31" s="29"/>
      <c r="LFT31" s="29"/>
      <c r="LFU31" s="29"/>
      <c r="LFV31" s="29"/>
      <c r="LFW31" s="29"/>
      <c r="LFX31" s="29"/>
      <c r="LFY31" s="29"/>
      <c r="LFZ31" s="29"/>
      <c r="LGA31" s="29"/>
      <c r="LGB31" s="29"/>
      <c r="LGC31" s="29"/>
      <c r="LGD31" s="29"/>
      <c r="LGE31" s="29"/>
      <c r="LGF31" s="29"/>
      <c r="LGG31" s="29"/>
      <c r="LGH31" s="29"/>
      <c r="LGI31" s="29"/>
      <c r="LGJ31" s="29"/>
      <c r="LGK31" s="29"/>
      <c r="LGL31" s="29"/>
      <c r="LGM31" s="29"/>
      <c r="LGN31" s="29"/>
      <c r="LGO31" s="29"/>
      <c r="LGP31" s="29"/>
      <c r="LGQ31" s="29"/>
      <c r="LGR31" s="29"/>
      <c r="LGS31" s="29"/>
      <c r="LGT31" s="29"/>
      <c r="LGU31" s="29"/>
      <c r="LGV31" s="29"/>
      <c r="LGW31" s="29"/>
      <c r="LGX31" s="29"/>
      <c r="LGY31" s="29"/>
      <c r="LGZ31" s="29"/>
      <c r="LHA31" s="29"/>
      <c r="LHB31" s="29"/>
      <c r="LHC31" s="29"/>
      <c r="LHD31" s="29"/>
      <c r="LHE31" s="29"/>
      <c r="LHF31" s="29"/>
      <c r="LHG31" s="29"/>
      <c r="LHH31" s="29"/>
      <c r="LHI31" s="29"/>
      <c r="LHJ31" s="29"/>
      <c r="LHK31" s="29"/>
      <c r="LHL31" s="29"/>
      <c r="LHM31" s="29"/>
      <c r="LHN31" s="29"/>
      <c r="LHO31" s="29"/>
      <c r="LHP31" s="29"/>
      <c r="LHQ31" s="29"/>
      <c r="LHR31" s="29"/>
      <c r="LHS31" s="29"/>
      <c r="LHT31" s="29"/>
      <c r="LHU31" s="29"/>
      <c r="LHV31" s="29"/>
      <c r="LHW31" s="29"/>
      <c r="LHX31" s="29"/>
      <c r="LHY31" s="29"/>
      <c r="LHZ31" s="29"/>
      <c r="LIA31" s="29"/>
      <c r="LIB31" s="29"/>
      <c r="LIC31" s="29"/>
      <c r="LID31" s="29"/>
      <c r="LIE31" s="29"/>
      <c r="LIF31" s="29"/>
      <c r="LIG31" s="29"/>
      <c r="LIH31" s="29"/>
      <c r="LII31" s="29"/>
      <c r="LIJ31" s="29"/>
      <c r="LIK31" s="29"/>
      <c r="LIL31" s="29"/>
      <c r="LIM31" s="29"/>
      <c r="LIN31" s="29"/>
      <c r="LIO31" s="29"/>
      <c r="LIP31" s="29"/>
      <c r="LIQ31" s="29"/>
      <c r="LIR31" s="29"/>
      <c r="LIS31" s="29"/>
      <c r="LIT31" s="29"/>
      <c r="LIU31" s="29"/>
      <c r="LIV31" s="29"/>
      <c r="LIW31" s="29"/>
      <c r="LIX31" s="29"/>
      <c r="LIY31" s="29"/>
      <c r="LIZ31" s="29"/>
      <c r="LJA31" s="29"/>
      <c r="LJB31" s="29"/>
      <c r="LJC31" s="29"/>
      <c r="LJD31" s="29"/>
      <c r="LJE31" s="29"/>
      <c r="LJF31" s="29"/>
      <c r="LJG31" s="29"/>
      <c r="LJH31" s="29"/>
      <c r="LJI31" s="29"/>
      <c r="LJJ31" s="29"/>
      <c r="LJK31" s="29"/>
      <c r="LJL31" s="29"/>
      <c r="LJM31" s="29"/>
      <c r="LJN31" s="29"/>
      <c r="LJO31" s="29"/>
      <c r="LJP31" s="29"/>
      <c r="LJQ31" s="29"/>
      <c r="LJR31" s="29"/>
      <c r="LJS31" s="29"/>
      <c r="LJT31" s="29"/>
      <c r="LJU31" s="29"/>
      <c r="LJV31" s="29"/>
      <c r="LJW31" s="29"/>
      <c r="LJX31" s="29"/>
      <c r="LJY31" s="29"/>
      <c r="LJZ31" s="29"/>
      <c r="LKA31" s="29"/>
      <c r="LKB31" s="29"/>
      <c r="LKC31" s="29"/>
      <c r="LKD31" s="29"/>
      <c r="LKE31" s="29"/>
      <c r="LKF31" s="29"/>
      <c r="LKG31" s="29"/>
      <c r="LKH31" s="29"/>
      <c r="LKI31" s="29"/>
      <c r="LKJ31" s="29"/>
      <c r="LKK31" s="29"/>
      <c r="LKL31" s="29"/>
      <c r="LKM31" s="29"/>
      <c r="LKN31" s="29"/>
      <c r="LKO31" s="29"/>
      <c r="LKP31" s="29"/>
      <c r="LKQ31" s="29"/>
      <c r="LKR31" s="29"/>
      <c r="LKS31" s="29"/>
      <c r="LKT31" s="29"/>
      <c r="LKU31" s="29"/>
      <c r="LKV31" s="29"/>
      <c r="LKW31" s="29"/>
      <c r="LKX31" s="29"/>
      <c r="LKY31" s="29"/>
      <c r="LKZ31" s="29"/>
      <c r="LLA31" s="29"/>
      <c r="LLB31" s="29"/>
      <c r="LLC31" s="29"/>
      <c r="LLD31" s="29"/>
      <c r="LLE31" s="29"/>
      <c r="LLF31" s="29"/>
      <c r="LLG31" s="29"/>
      <c r="LLH31" s="29"/>
      <c r="LLI31" s="29"/>
      <c r="LLJ31" s="29"/>
      <c r="LLK31" s="29"/>
      <c r="LLL31" s="29"/>
      <c r="LLM31" s="29"/>
      <c r="LLN31" s="29"/>
      <c r="LLO31" s="29"/>
      <c r="LLP31" s="29"/>
      <c r="LLQ31" s="29"/>
      <c r="LLR31" s="29"/>
      <c r="LLS31" s="29"/>
      <c r="LLT31" s="29"/>
      <c r="LLU31" s="29"/>
      <c r="LLV31" s="29"/>
      <c r="LLW31" s="29"/>
      <c r="LLX31" s="29"/>
      <c r="LLY31" s="29"/>
      <c r="LLZ31" s="29"/>
      <c r="LMA31" s="29"/>
      <c r="LMB31" s="29"/>
      <c r="LMC31" s="29"/>
      <c r="LMD31" s="29"/>
      <c r="LME31" s="29"/>
      <c r="LMF31" s="29"/>
      <c r="LMG31" s="29"/>
      <c r="LMH31" s="29"/>
      <c r="LMI31" s="29"/>
      <c r="LMJ31" s="29"/>
      <c r="LMK31" s="29"/>
      <c r="LML31" s="29"/>
      <c r="LMM31" s="29"/>
      <c r="LMN31" s="29"/>
      <c r="LMO31" s="29"/>
      <c r="LMP31" s="29"/>
      <c r="LMQ31" s="29"/>
      <c r="LMR31" s="29"/>
      <c r="LMS31" s="29"/>
      <c r="LMT31" s="29"/>
      <c r="LMU31" s="29"/>
      <c r="LMV31" s="29"/>
      <c r="LMW31" s="29"/>
      <c r="LMX31" s="29"/>
      <c r="LMY31" s="29"/>
      <c r="LMZ31" s="29"/>
      <c r="LNA31" s="29"/>
      <c r="LNB31" s="29"/>
      <c r="LNC31" s="29"/>
      <c r="LND31" s="29"/>
      <c r="LNE31" s="29"/>
      <c r="LNF31" s="29"/>
      <c r="LNG31" s="29"/>
      <c r="LNH31" s="29"/>
      <c r="LNI31" s="29"/>
      <c r="LNJ31" s="29"/>
      <c r="LNK31" s="29"/>
      <c r="LNL31" s="29"/>
      <c r="LNM31" s="29"/>
      <c r="LNN31" s="29"/>
      <c r="LNO31" s="29"/>
      <c r="LNP31" s="29"/>
      <c r="LNQ31" s="29"/>
      <c r="LNR31" s="29"/>
      <c r="LNS31" s="29"/>
      <c r="LNT31" s="29"/>
      <c r="LNU31" s="29"/>
      <c r="LNV31" s="29"/>
      <c r="LNW31" s="29"/>
      <c r="LNX31" s="29"/>
      <c r="LNY31" s="29"/>
      <c r="LNZ31" s="29"/>
      <c r="LOA31" s="29"/>
      <c r="LOB31" s="29"/>
      <c r="LOC31" s="29"/>
      <c r="LOD31" s="29"/>
      <c r="LOE31" s="29"/>
      <c r="LOF31" s="29"/>
      <c r="LOG31" s="29"/>
      <c r="LOH31" s="29"/>
      <c r="LOI31" s="29"/>
      <c r="LOJ31" s="29"/>
      <c r="LOK31" s="29"/>
      <c r="LOL31" s="29"/>
      <c r="LOM31" s="29"/>
      <c r="LON31" s="29"/>
      <c r="LOO31" s="29"/>
      <c r="LOP31" s="29"/>
      <c r="LOQ31" s="29"/>
      <c r="LOR31" s="29"/>
      <c r="LOS31" s="29"/>
      <c r="LOT31" s="29"/>
      <c r="LOU31" s="29"/>
      <c r="LOV31" s="29"/>
      <c r="LOW31" s="29"/>
      <c r="LOX31" s="29"/>
      <c r="LOY31" s="29"/>
      <c r="LOZ31" s="29"/>
      <c r="LPA31" s="29"/>
      <c r="LPB31" s="29"/>
      <c r="LPC31" s="29"/>
      <c r="LPD31" s="29"/>
      <c r="LPE31" s="29"/>
      <c r="LPF31" s="29"/>
      <c r="LPG31" s="29"/>
      <c r="LPH31" s="29"/>
      <c r="LPI31" s="29"/>
      <c r="LPJ31" s="29"/>
      <c r="LPK31" s="29"/>
      <c r="LPL31" s="29"/>
      <c r="LPM31" s="29"/>
      <c r="LPN31" s="29"/>
      <c r="LPO31" s="29"/>
      <c r="LPP31" s="29"/>
      <c r="LPQ31" s="29"/>
      <c r="LPR31" s="29"/>
      <c r="LPS31" s="29"/>
      <c r="LPT31" s="29"/>
      <c r="LPU31" s="29"/>
      <c r="LPV31" s="29"/>
      <c r="LPW31" s="29"/>
      <c r="LPX31" s="29"/>
      <c r="LPY31" s="29"/>
      <c r="LPZ31" s="29"/>
      <c r="LQA31" s="29"/>
      <c r="LQB31" s="29"/>
      <c r="LQC31" s="29"/>
      <c r="LQD31" s="29"/>
      <c r="LQE31" s="29"/>
      <c r="LQF31" s="29"/>
      <c r="LQG31" s="29"/>
      <c r="LQH31" s="29"/>
      <c r="LQI31" s="29"/>
      <c r="LQJ31" s="29"/>
      <c r="LQK31" s="29"/>
      <c r="LQL31" s="29"/>
      <c r="LQM31" s="29"/>
      <c r="LQN31" s="29"/>
      <c r="LQO31" s="29"/>
      <c r="LQP31" s="29"/>
      <c r="LQQ31" s="29"/>
      <c r="LQR31" s="29"/>
      <c r="LQS31" s="29"/>
      <c r="LQT31" s="29"/>
      <c r="LQU31" s="29"/>
      <c r="LQV31" s="29"/>
      <c r="LQW31" s="29"/>
      <c r="LQX31" s="29"/>
      <c r="LQY31" s="29"/>
      <c r="LQZ31" s="29"/>
      <c r="LRA31" s="29"/>
      <c r="LRB31" s="29"/>
      <c r="LRC31" s="29"/>
      <c r="LRD31" s="29"/>
      <c r="LRE31" s="29"/>
      <c r="LRF31" s="29"/>
      <c r="LRG31" s="29"/>
      <c r="LRH31" s="29"/>
      <c r="LRI31" s="29"/>
      <c r="LRJ31" s="29"/>
      <c r="LRK31" s="29"/>
      <c r="LRL31" s="29"/>
      <c r="LRM31" s="29"/>
      <c r="LRN31" s="29"/>
      <c r="LRO31" s="29"/>
      <c r="LRP31" s="29"/>
      <c r="LRQ31" s="29"/>
      <c r="LRR31" s="29"/>
      <c r="LRS31" s="29"/>
      <c r="LRT31" s="29"/>
      <c r="LRU31" s="29"/>
      <c r="LRV31" s="29"/>
      <c r="LRW31" s="29"/>
      <c r="LRX31" s="29"/>
      <c r="LRY31" s="29"/>
      <c r="LRZ31" s="29"/>
      <c r="LSA31" s="29"/>
      <c r="LSB31" s="29"/>
      <c r="LSC31" s="29"/>
      <c r="LSD31" s="29"/>
      <c r="LSE31" s="29"/>
      <c r="LSF31" s="29"/>
      <c r="LSG31" s="29"/>
      <c r="LSH31" s="29"/>
      <c r="LSI31" s="29"/>
      <c r="LSJ31" s="29"/>
      <c r="LSK31" s="29"/>
      <c r="LSL31" s="29"/>
      <c r="LSM31" s="29"/>
      <c r="LSN31" s="29"/>
      <c r="LSO31" s="29"/>
      <c r="LSP31" s="29"/>
      <c r="LSQ31" s="29"/>
      <c r="LSR31" s="29"/>
      <c r="LSS31" s="29"/>
      <c r="LST31" s="29"/>
      <c r="LSU31" s="29"/>
      <c r="LSV31" s="29"/>
      <c r="LSW31" s="29"/>
      <c r="LSX31" s="29"/>
      <c r="LSY31" s="29"/>
      <c r="LSZ31" s="29"/>
      <c r="LTA31" s="29"/>
      <c r="LTB31" s="29"/>
      <c r="LTC31" s="29"/>
      <c r="LTD31" s="29"/>
      <c r="LTE31" s="29"/>
      <c r="LTF31" s="29"/>
      <c r="LTG31" s="29"/>
      <c r="LTH31" s="29"/>
      <c r="LTI31" s="29"/>
      <c r="LTJ31" s="29"/>
      <c r="LTK31" s="29"/>
      <c r="LTL31" s="29"/>
      <c r="LTM31" s="29"/>
      <c r="LTN31" s="29"/>
      <c r="LTO31" s="29"/>
      <c r="LTP31" s="29"/>
      <c r="LTQ31" s="29"/>
      <c r="LTR31" s="29"/>
      <c r="LTS31" s="29"/>
      <c r="LTT31" s="29"/>
      <c r="LTU31" s="29"/>
      <c r="LTV31" s="29"/>
      <c r="LTW31" s="29"/>
      <c r="LTX31" s="29"/>
      <c r="LTY31" s="29"/>
      <c r="LTZ31" s="29"/>
      <c r="LUA31" s="29"/>
      <c r="LUB31" s="29"/>
      <c r="LUC31" s="29"/>
      <c r="LUD31" s="29"/>
      <c r="LUE31" s="29"/>
      <c r="LUF31" s="29"/>
      <c r="LUG31" s="29"/>
      <c r="LUH31" s="29"/>
      <c r="LUI31" s="29"/>
      <c r="LUJ31" s="29"/>
      <c r="LUK31" s="29"/>
      <c r="LUL31" s="29"/>
      <c r="LUM31" s="29"/>
      <c r="LUN31" s="29"/>
      <c r="LUO31" s="29"/>
      <c r="LUP31" s="29"/>
      <c r="LUQ31" s="29"/>
      <c r="LUR31" s="29"/>
      <c r="LUS31" s="29"/>
      <c r="LUT31" s="29"/>
      <c r="LUU31" s="29"/>
      <c r="LUV31" s="29"/>
      <c r="LUW31" s="29"/>
      <c r="LUX31" s="29"/>
      <c r="LUY31" s="29"/>
      <c r="LUZ31" s="29"/>
      <c r="LVA31" s="29"/>
      <c r="LVB31" s="29"/>
      <c r="LVC31" s="29"/>
      <c r="LVD31" s="29"/>
      <c r="LVE31" s="29"/>
      <c r="LVF31" s="29"/>
      <c r="LVG31" s="29"/>
      <c r="LVH31" s="29"/>
      <c r="LVI31" s="29"/>
      <c r="LVJ31" s="29"/>
      <c r="LVK31" s="29"/>
      <c r="LVL31" s="29"/>
      <c r="LVM31" s="29"/>
      <c r="LVN31" s="29"/>
      <c r="LVO31" s="29"/>
      <c r="LVP31" s="29"/>
      <c r="LVQ31" s="29"/>
      <c r="LVR31" s="29"/>
      <c r="LVS31" s="29"/>
      <c r="LVT31" s="29"/>
      <c r="LVU31" s="29"/>
      <c r="LVV31" s="29"/>
      <c r="LVW31" s="29"/>
      <c r="LVX31" s="29"/>
      <c r="LVY31" s="29"/>
      <c r="LVZ31" s="29"/>
      <c r="LWA31" s="29"/>
      <c r="LWB31" s="29"/>
      <c r="LWC31" s="29"/>
      <c r="LWD31" s="29"/>
      <c r="LWE31" s="29"/>
      <c r="LWF31" s="29"/>
      <c r="LWG31" s="29"/>
      <c r="LWH31" s="29"/>
      <c r="LWI31" s="29"/>
      <c r="LWJ31" s="29"/>
      <c r="LWK31" s="29"/>
      <c r="LWL31" s="29"/>
      <c r="LWM31" s="29"/>
      <c r="LWN31" s="29"/>
      <c r="LWO31" s="29"/>
      <c r="LWP31" s="29"/>
      <c r="LWQ31" s="29"/>
      <c r="LWR31" s="29"/>
      <c r="LWS31" s="29"/>
      <c r="LWT31" s="29"/>
      <c r="LWU31" s="29"/>
      <c r="LWV31" s="29"/>
      <c r="LWW31" s="29"/>
      <c r="LWX31" s="29"/>
      <c r="LWY31" s="29"/>
      <c r="LWZ31" s="29"/>
      <c r="LXA31" s="29"/>
      <c r="LXB31" s="29"/>
      <c r="LXC31" s="29"/>
      <c r="LXD31" s="29"/>
      <c r="LXE31" s="29"/>
      <c r="LXF31" s="29"/>
      <c r="LXG31" s="29"/>
      <c r="LXH31" s="29"/>
      <c r="LXI31" s="29"/>
      <c r="LXJ31" s="29"/>
      <c r="LXK31" s="29"/>
      <c r="LXL31" s="29"/>
      <c r="LXM31" s="29"/>
      <c r="LXN31" s="29"/>
      <c r="LXO31" s="29"/>
      <c r="LXP31" s="29"/>
      <c r="LXQ31" s="29"/>
      <c r="LXR31" s="29"/>
      <c r="LXS31" s="29"/>
      <c r="LXT31" s="29"/>
      <c r="LXU31" s="29"/>
      <c r="LXV31" s="29"/>
      <c r="LXW31" s="29"/>
      <c r="LXX31" s="29"/>
      <c r="LXY31" s="29"/>
      <c r="LXZ31" s="29"/>
      <c r="LYA31" s="29"/>
      <c r="LYB31" s="29"/>
      <c r="LYC31" s="29"/>
      <c r="LYD31" s="29"/>
      <c r="LYE31" s="29"/>
      <c r="LYF31" s="29"/>
      <c r="LYG31" s="29"/>
      <c r="LYH31" s="29"/>
      <c r="LYI31" s="29"/>
      <c r="LYJ31" s="29"/>
      <c r="LYK31" s="29"/>
      <c r="LYL31" s="29"/>
      <c r="LYM31" s="29"/>
      <c r="LYN31" s="29"/>
      <c r="LYO31" s="29"/>
      <c r="LYP31" s="29"/>
      <c r="LYQ31" s="29"/>
      <c r="LYR31" s="29"/>
      <c r="LYS31" s="29"/>
      <c r="LYT31" s="29"/>
      <c r="LYU31" s="29"/>
      <c r="LYV31" s="29"/>
      <c r="LYW31" s="29"/>
      <c r="LYX31" s="29"/>
      <c r="LYY31" s="29"/>
      <c r="LYZ31" s="29"/>
      <c r="LZA31" s="29"/>
      <c r="LZB31" s="29"/>
      <c r="LZC31" s="29"/>
      <c r="LZD31" s="29"/>
      <c r="LZE31" s="29"/>
      <c r="LZF31" s="29"/>
      <c r="LZG31" s="29"/>
      <c r="LZH31" s="29"/>
      <c r="LZI31" s="29"/>
      <c r="LZJ31" s="29"/>
      <c r="LZK31" s="29"/>
      <c r="LZL31" s="29"/>
      <c r="LZM31" s="29"/>
      <c r="LZN31" s="29"/>
      <c r="LZO31" s="29"/>
      <c r="LZP31" s="29"/>
      <c r="LZQ31" s="29"/>
      <c r="LZR31" s="29"/>
      <c r="LZS31" s="29"/>
      <c r="LZT31" s="29"/>
      <c r="LZU31" s="29"/>
      <c r="LZV31" s="29"/>
      <c r="LZW31" s="29"/>
      <c r="LZX31" s="29"/>
      <c r="LZY31" s="29"/>
      <c r="LZZ31" s="29"/>
      <c r="MAA31" s="29"/>
      <c r="MAB31" s="29"/>
      <c r="MAC31" s="29"/>
      <c r="MAD31" s="29"/>
      <c r="MAE31" s="29"/>
      <c r="MAF31" s="29"/>
      <c r="MAG31" s="29"/>
      <c r="MAH31" s="29"/>
      <c r="MAI31" s="29"/>
      <c r="MAJ31" s="29"/>
      <c r="MAK31" s="29"/>
      <c r="MAL31" s="29"/>
      <c r="MAM31" s="29"/>
      <c r="MAN31" s="29"/>
      <c r="MAO31" s="29"/>
      <c r="MAP31" s="29"/>
      <c r="MAQ31" s="29"/>
      <c r="MAR31" s="29"/>
      <c r="MAS31" s="29"/>
      <c r="MAT31" s="29"/>
      <c r="MAU31" s="29"/>
      <c r="MAV31" s="29"/>
      <c r="MAW31" s="29"/>
      <c r="MAX31" s="29"/>
      <c r="MAY31" s="29"/>
      <c r="MAZ31" s="29"/>
      <c r="MBA31" s="29"/>
      <c r="MBB31" s="29"/>
      <c r="MBC31" s="29"/>
      <c r="MBD31" s="29"/>
      <c r="MBE31" s="29"/>
      <c r="MBF31" s="29"/>
      <c r="MBG31" s="29"/>
      <c r="MBH31" s="29"/>
      <c r="MBI31" s="29"/>
      <c r="MBJ31" s="29"/>
      <c r="MBK31" s="29"/>
      <c r="MBL31" s="29"/>
      <c r="MBM31" s="29"/>
      <c r="MBN31" s="29"/>
      <c r="MBO31" s="29"/>
      <c r="MBP31" s="29"/>
      <c r="MBQ31" s="29"/>
      <c r="MBR31" s="29"/>
      <c r="MBS31" s="29"/>
      <c r="MBT31" s="29"/>
      <c r="MBU31" s="29"/>
      <c r="MBV31" s="29"/>
      <c r="MBW31" s="29"/>
      <c r="MBX31" s="29"/>
      <c r="MBY31" s="29"/>
      <c r="MBZ31" s="29"/>
      <c r="MCA31" s="29"/>
      <c r="MCB31" s="29"/>
      <c r="MCC31" s="29"/>
      <c r="MCD31" s="29"/>
      <c r="MCE31" s="29"/>
      <c r="MCF31" s="29"/>
      <c r="MCG31" s="29"/>
      <c r="MCH31" s="29"/>
      <c r="MCI31" s="29"/>
      <c r="MCJ31" s="29"/>
      <c r="MCK31" s="29"/>
      <c r="MCL31" s="29"/>
      <c r="MCM31" s="29"/>
      <c r="MCN31" s="29"/>
      <c r="MCO31" s="29"/>
      <c r="MCP31" s="29"/>
      <c r="MCQ31" s="29"/>
      <c r="MCR31" s="29"/>
      <c r="MCS31" s="29"/>
      <c r="MCT31" s="29"/>
      <c r="MCU31" s="29"/>
      <c r="MCV31" s="29"/>
      <c r="MCW31" s="29"/>
      <c r="MCX31" s="29"/>
      <c r="MCY31" s="29"/>
      <c r="MCZ31" s="29"/>
      <c r="MDA31" s="29"/>
      <c r="MDB31" s="29"/>
      <c r="MDC31" s="29"/>
      <c r="MDD31" s="29"/>
      <c r="MDE31" s="29"/>
      <c r="MDF31" s="29"/>
      <c r="MDG31" s="29"/>
      <c r="MDH31" s="29"/>
      <c r="MDI31" s="29"/>
      <c r="MDJ31" s="29"/>
      <c r="MDK31" s="29"/>
      <c r="MDL31" s="29"/>
      <c r="MDM31" s="29"/>
      <c r="MDN31" s="29"/>
      <c r="MDO31" s="29"/>
      <c r="MDP31" s="29"/>
      <c r="MDQ31" s="29"/>
      <c r="MDR31" s="29"/>
      <c r="MDS31" s="29"/>
      <c r="MDT31" s="29"/>
      <c r="MDU31" s="29"/>
      <c r="MDV31" s="29"/>
      <c r="MDW31" s="29"/>
      <c r="MDX31" s="29"/>
      <c r="MDY31" s="29"/>
      <c r="MDZ31" s="29"/>
      <c r="MEA31" s="29"/>
      <c r="MEB31" s="29"/>
      <c r="MEC31" s="29"/>
      <c r="MED31" s="29"/>
      <c r="MEE31" s="29"/>
      <c r="MEF31" s="29"/>
      <c r="MEG31" s="29"/>
      <c r="MEH31" s="29"/>
      <c r="MEI31" s="29"/>
      <c r="MEJ31" s="29"/>
      <c r="MEK31" s="29"/>
      <c r="MEL31" s="29"/>
      <c r="MEM31" s="29"/>
      <c r="MEN31" s="29"/>
      <c r="MEO31" s="29"/>
      <c r="MEP31" s="29"/>
      <c r="MEQ31" s="29"/>
      <c r="MER31" s="29"/>
      <c r="MES31" s="29"/>
      <c r="MET31" s="29"/>
      <c r="MEU31" s="29"/>
      <c r="MEV31" s="29"/>
      <c r="MEW31" s="29"/>
      <c r="MEX31" s="29"/>
      <c r="MEY31" s="29"/>
      <c r="MEZ31" s="29"/>
      <c r="MFA31" s="29"/>
      <c r="MFB31" s="29"/>
      <c r="MFC31" s="29"/>
      <c r="MFD31" s="29"/>
      <c r="MFE31" s="29"/>
      <c r="MFF31" s="29"/>
      <c r="MFG31" s="29"/>
      <c r="MFH31" s="29"/>
      <c r="MFI31" s="29"/>
      <c r="MFJ31" s="29"/>
      <c r="MFK31" s="29"/>
      <c r="MFL31" s="29"/>
      <c r="MFM31" s="29"/>
      <c r="MFN31" s="29"/>
      <c r="MFO31" s="29"/>
      <c r="MFP31" s="29"/>
      <c r="MFQ31" s="29"/>
      <c r="MFR31" s="29"/>
      <c r="MFS31" s="29"/>
      <c r="MFT31" s="29"/>
      <c r="MFU31" s="29"/>
      <c r="MFV31" s="29"/>
      <c r="MFW31" s="29"/>
      <c r="MFX31" s="29"/>
      <c r="MFY31" s="29"/>
      <c r="MFZ31" s="29"/>
      <c r="MGA31" s="29"/>
      <c r="MGB31" s="29"/>
      <c r="MGC31" s="29"/>
      <c r="MGD31" s="29"/>
      <c r="MGE31" s="29"/>
      <c r="MGF31" s="29"/>
      <c r="MGG31" s="29"/>
      <c r="MGH31" s="29"/>
      <c r="MGI31" s="29"/>
      <c r="MGJ31" s="29"/>
      <c r="MGK31" s="29"/>
      <c r="MGL31" s="29"/>
      <c r="MGM31" s="29"/>
      <c r="MGN31" s="29"/>
      <c r="MGO31" s="29"/>
      <c r="MGP31" s="29"/>
      <c r="MGQ31" s="29"/>
      <c r="MGR31" s="29"/>
      <c r="MGS31" s="29"/>
      <c r="MGT31" s="29"/>
      <c r="MGU31" s="29"/>
      <c r="MGV31" s="29"/>
      <c r="MGW31" s="29"/>
      <c r="MGX31" s="29"/>
      <c r="MGY31" s="29"/>
      <c r="MGZ31" s="29"/>
      <c r="MHA31" s="29"/>
      <c r="MHB31" s="29"/>
      <c r="MHC31" s="29"/>
      <c r="MHD31" s="29"/>
      <c r="MHE31" s="29"/>
      <c r="MHF31" s="29"/>
      <c r="MHG31" s="29"/>
      <c r="MHH31" s="29"/>
      <c r="MHI31" s="29"/>
      <c r="MHJ31" s="29"/>
      <c r="MHK31" s="29"/>
      <c r="MHL31" s="29"/>
      <c r="MHM31" s="29"/>
      <c r="MHN31" s="29"/>
      <c r="MHO31" s="29"/>
      <c r="MHP31" s="29"/>
      <c r="MHQ31" s="29"/>
      <c r="MHR31" s="29"/>
      <c r="MHS31" s="29"/>
      <c r="MHT31" s="29"/>
      <c r="MHU31" s="29"/>
      <c r="MHV31" s="29"/>
      <c r="MHW31" s="29"/>
      <c r="MHX31" s="29"/>
      <c r="MHY31" s="29"/>
      <c r="MHZ31" s="29"/>
      <c r="MIA31" s="29"/>
      <c r="MIB31" s="29"/>
      <c r="MIC31" s="29"/>
      <c r="MID31" s="29"/>
      <c r="MIE31" s="29"/>
      <c r="MIF31" s="29"/>
      <c r="MIG31" s="29"/>
      <c r="MIH31" s="29"/>
      <c r="MII31" s="29"/>
      <c r="MIJ31" s="29"/>
      <c r="MIK31" s="29"/>
      <c r="MIL31" s="29"/>
      <c r="MIM31" s="29"/>
      <c r="MIN31" s="29"/>
      <c r="MIO31" s="29"/>
      <c r="MIP31" s="29"/>
      <c r="MIQ31" s="29"/>
      <c r="MIR31" s="29"/>
      <c r="MIS31" s="29"/>
      <c r="MIT31" s="29"/>
      <c r="MIU31" s="29"/>
      <c r="MIV31" s="29"/>
      <c r="MIW31" s="29"/>
      <c r="MIX31" s="29"/>
      <c r="MIY31" s="29"/>
      <c r="MIZ31" s="29"/>
      <c r="MJA31" s="29"/>
      <c r="MJB31" s="29"/>
      <c r="MJC31" s="29"/>
      <c r="MJD31" s="29"/>
      <c r="MJE31" s="29"/>
      <c r="MJF31" s="29"/>
      <c r="MJG31" s="29"/>
      <c r="MJH31" s="29"/>
      <c r="MJI31" s="29"/>
      <c r="MJJ31" s="29"/>
      <c r="MJK31" s="29"/>
      <c r="MJL31" s="29"/>
      <c r="MJM31" s="29"/>
      <c r="MJN31" s="29"/>
      <c r="MJO31" s="29"/>
      <c r="MJP31" s="29"/>
      <c r="MJQ31" s="29"/>
      <c r="MJR31" s="29"/>
      <c r="MJS31" s="29"/>
      <c r="MJT31" s="29"/>
      <c r="MJU31" s="29"/>
      <c r="MJV31" s="29"/>
      <c r="MJW31" s="29"/>
      <c r="MJX31" s="29"/>
      <c r="MJY31" s="29"/>
      <c r="MJZ31" s="29"/>
      <c r="MKA31" s="29"/>
      <c r="MKB31" s="29"/>
      <c r="MKC31" s="29"/>
      <c r="MKD31" s="29"/>
      <c r="MKE31" s="29"/>
      <c r="MKF31" s="29"/>
      <c r="MKG31" s="29"/>
      <c r="MKH31" s="29"/>
      <c r="MKI31" s="29"/>
      <c r="MKJ31" s="29"/>
      <c r="MKK31" s="29"/>
      <c r="MKL31" s="29"/>
      <c r="MKM31" s="29"/>
      <c r="MKN31" s="29"/>
      <c r="MKO31" s="29"/>
      <c r="MKP31" s="29"/>
      <c r="MKQ31" s="29"/>
      <c r="MKR31" s="29"/>
      <c r="MKS31" s="29"/>
      <c r="MKT31" s="29"/>
      <c r="MKU31" s="29"/>
      <c r="MKV31" s="29"/>
      <c r="MKW31" s="29"/>
      <c r="MKX31" s="29"/>
      <c r="MKY31" s="29"/>
      <c r="MKZ31" s="29"/>
      <c r="MLA31" s="29"/>
      <c r="MLB31" s="29"/>
      <c r="MLC31" s="29"/>
      <c r="MLD31" s="29"/>
      <c r="MLE31" s="29"/>
      <c r="MLF31" s="29"/>
      <c r="MLG31" s="29"/>
      <c r="MLH31" s="29"/>
      <c r="MLI31" s="29"/>
      <c r="MLJ31" s="29"/>
      <c r="MLK31" s="29"/>
      <c r="MLL31" s="29"/>
      <c r="MLM31" s="29"/>
      <c r="MLN31" s="29"/>
      <c r="MLO31" s="29"/>
      <c r="MLP31" s="29"/>
      <c r="MLQ31" s="29"/>
      <c r="MLR31" s="29"/>
      <c r="MLS31" s="29"/>
      <c r="MLT31" s="29"/>
      <c r="MLU31" s="29"/>
      <c r="MLV31" s="29"/>
      <c r="MLW31" s="29"/>
      <c r="MLX31" s="29"/>
      <c r="MLY31" s="29"/>
      <c r="MLZ31" s="29"/>
      <c r="MMA31" s="29"/>
      <c r="MMB31" s="29"/>
      <c r="MMC31" s="29"/>
      <c r="MMD31" s="29"/>
      <c r="MME31" s="29"/>
      <c r="MMF31" s="29"/>
      <c r="MMG31" s="29"/>
      <c r="MMH31" s="29"/>
      <c r="MMI31" s="29"/>
      <c r="MMJ31" s="29"/>
      <c r="MMK31" s="29"/>
      <c r="MML31" s="29"/>
      <c r="MMM31" s="29"/>
      <c r="MMN31" s="29"/>
      <c r="MMO31" s="29"/>
      <c r="MMP31" s="29"/>
      <c r="MMQ31" s="29"/>
      <c r="MMR31" s="29"/>
      <c r="MMS31" s="29"/>
      <c r="MMT31" s="29"/>
      <c r="MMU31" s="29"/>
      <c r="MMV31" s="29"/>
      <c r="MMW31" s="29"/>
      <c r="MMX31" s="29"/>
      <c r="MMY31" s="29"/>
      <c r="MMZ31" s="29"/>
      <c r="MNA31" s="29"/>
      <c r="MNB31" s="29"/>
      <c r="MNC31" s="29"/>
      <c r="MND31" s="29"/>
      <c r="MNE31" s="29"/>
      <c r="MNF31" s="29"/>
      <c r="MNG31" s="29"/>
      <c r="MNH31" s="29"/>
      <c r="MNI31" s="29"/>
      <c r="MNJ31" s="29"/>
      <c r="MNK31" s="29"/>
      <c r="MNL31" s="29"/>
      <c r="MNM31" s="29"/>
      <c r="MNN31" s="29"/>
      <c r="MNO31" s="29"/>
      <c r="MNP31" s="29"/>
      <c r="MNQ31" s="29"/>
      <c r="MNR31" s="29"/>
      <c r="MNS31" s="29"/>
      <c r="MNT31" s="29"/>
      <c r="MNU31" s="29"/>
      <c r="MNV31" s="29"/>
      <c r="MNW31" s="29"/>
      <c r="MNX31" s="29"/>
      <c r="MNY31" s="29"/>
      <c r="MNZ31" s="29"/>
      <c r="MOA31" s="29"/>
      <c r="MOB31" s="29"/>
      <c r="MOC31" s="29"/>
      <c r="MOD31" s="29"/>
      <c r="MOE31" s="29"/>
      <c r="MOF31" s="29"/>
      <c r="MOG31" s="29"/>
      <c r="MOH31" s="29"/>
      <c r="MOI31" s="29"/>
      <c r="MOJ31" s="29"/>
      <c r="MOK31" s="29"/>
      <c r="MOL31" s="29"/>
      <c r="MOM31" s="29"/>
      <c r="MON31" s="29"/>
      <c r="MOO31" s="29"/>
      <c r="MOP31" s="29"/>
      <c r="MOQ31" s="29"/>
      <c r="MOR31" s="29"/>
      <c r="MOS31" s="29"/>
      <c r="MOT31" s="29"/>
      <c r="MOU31" s="29"/>
      <c r="MOV31" s="29"/>
      <c r="MOW31" s="29"/>
      <c r="MOX31" s="29"/>
      <c r="MOY31" s="29"/>
      <c r="MOZ31" s="29"/>
      <c r="MPA31" s="29"/>
      <c r="MPB31" s="29"/>
      <c r="MPC31" s="29"/>
      <c r="MPD31" s="29"/>
      <c r="MPE31" s="29"/>
      <c r="MPF31" s="29"/>
      <c r="MPG31" s="29"/>
      <c r="MPH31" s="29"/>
      <c r="MPI31" s="29"/>
      <c r="MPJ31" s="29"/>
      <c r="MPK31" s="29"/>
      <c r="MPL31" s="29"/>
      <c r="MPM31" s="29"/>
      <c r="MPN31" s="29"/>
      <c r="MPO31" s="29"/>
      <c r="MPP31" s="29"/>
      <c r="MPQ31" s="29"/>
      <c r="MPR31" s="29"/>
      <c r="MPS31" s="29"/>
      <c r="MPT31" s="29"/>
      <c r="MPU31" s="29"/>
      <c r="MPV31" s="29"/>
      <c r="MPW31" s="29"/>
      <c r="MPX31" s="29"/>
      <c r="MPY31" s="29"/>
      <c r="MPZ31" s="29"/>
      <c r="MQA31" s="29"/>
      <c r="MQB31" s="29"/>
      <c r="MQC31" s="29"/>
      <c r="MQD31" s="29"/>
      <c r="MQE31" s="29"/>
      <c r="MQF31" s="29"/>
      <c r="MQG31" s="29"/>
      <c r="MQH31" s="29"/>
      <c r="MQI31" s="29"/>
      <c r="MQJ31" s="29"/>
      <c r="MQK31" s="29"/>
      <c r="MQL31" s="29"/>
      <c r="MQM31" s="29"/>
      <c r="MQN31" s="29"/>
      <c r="MQO31" s="29"/>
      <c r="MQP31" s="29"/>
      <c r="MQQ31" s="29"/>
      <c r="MQR31" s="29"/>
      <c r="MQS31" s="29"/>
      <c r="MQT31" s="29"/>
      <c r="MQU31" s="29"/>
      <c r="MQV31" s="29"/>
      <c r="MQW31" s="29"/>
      <c r="MQX31" s="29"/>
      <c r="MQY31" s="29"/>
      <c r="MQZ31" s="29"/>
      <c r="MRA31" s="29"/>
      <c r="MRB31" s="29"/>
      <c r="MRC31" s="29"/>
      <c r="MRD31" s="29"/>
      <c r="MRE31" s="29"/>
      <c r="MRF31" s="29"/>
      <c r="MRG31" s="29"/>
      <c r="MRH31" s="29"/>
      <c r="MRI31" s="29"/>
      <c r="MRJ31" s="29"/>
      <c r="MRK31" s="29"/>
      <c r="MRL31" s="29"/>
      <c r="MRM31" s="29"/>
      <c r="MRN31" s="29"/>
      <c r="MRO31" s="29"/>
      <c r="MRP31" s="29"/>
      <c r="MRQ31" s="29"/>
      <c r="MRR31" s="29"/>
      <c r="MRS31" s="29"/>
      <c r="MRT31" s="29"/>
      <c r="MRU31" s="29"/>
      <c r="MRV31" s="29"/>
      <c r="MRW31" s="29"/>
      <c r="MRX31" s="29"/>
      <c r="MRY31" s="29"/>
      <c r="MRZ31" s="29"/>
      <c r="MSA31" s="29"/>
      <c r="MSB31" s="29"/>
      <c r="MSC31" s="29"/>
      <c r="MSD31" s="29"/>
      <c r="MSE31" s="29"/>
      <c r="MSF31" s="29"/>
      <c r="MSG31" s="29"/>
      <c r="MSH31" s="29"/>
      <c r="MSI31" s="29"/>
      <c r="MSJ31" s="29"/>
      <c r="MSK31" s="29"/>
      <c r="MSL31" s="29"/>
      <c r="MSM31" s="29"/>
      <c r="MSN31" s="29"/>
      <c r="MSO31" s="29"/>
      <c r="MSP31" s="29"/>
      <c r="MSQ31" s="29"/>
      <c r="MSR31" s="29"/>
      <c r="MSS31" s="29"/>
      <c r="MST31" s="29"/>
      <c r="MSU31" s="29"/>
      <c r="MSV31" s="29"/>
      <c r="MSW31" s="29"/>
      <c r="MSX31" s="29"/>
      <c r="MSY31" s="29"/>
      <c r="MSZ31" s="29"/>
      <c r="MTA31" s="29"/>
      <c r="MTB31" s="29"/>
      <c r="MTC31" s="29"/>
      <c r="MTD31" s="29"/>
      <c r="MTE31" s="29"/>
      <c r="MTF31" s="29"/>
      <c r="MTG31" s="29"/>
      <c r="MTH31" s="29"/>
      <c r="MTI31" s="29"/>
      <c r="MTJ31" s="29"/>
      <c r="MTK31" s="29"/>
      <c r="MTL31" s="29"/>
      <c r="MTM31" s="29"/>
      <c r="MTN31" s="29"/>
      <c r="MTO31" s="29"/>
      <c r="MTP31" s="29"/>
      <c r="MTQ31" s="29"/>
      <c r="MTR31" s="29"/>
      <c r="MTS31" s="29"/>
      <c r="MTT31" s="29"/>
      <c r="MTU31" s="29"/>
      <c r="MTV31" s="29"/>
      <c r="MTW31" s="29"/>
      <c r="MTX31" s="29"/>
      <c r="MTY31" s="29"/>
      <c r="MTZ31" s="29"/>
      <c r="MUA31" s="29"/>
      <c r="MUB31" s="29"/>
      <c r="MUC31" s="29"/>
      <c r="MUD31" s="29"/>
      <c r="MUE31" s="29"/>
      <c r="MUF31" s="29"/>
      <c r="MUG31" s="29"/>
      <c r="MUH31" s="29"/>
      <c r="MUI31" s="29"/>
      <c r="MUJ31" s="29"/>
      <c r="MUK31" s="29"/>
      <c r="MUL31" s="29"/>
      <c r="MUM31" s="29"/>
      <c r="MUN31" s="29"/>
      <c r="MUO31" s="29"/>
      <c r="MUP31" s="29"/>
      <c r="MUQ31" s="29"/>
      <c r="MUR31" s="29"/>
      <c r="MUS31" s="29"/>
      <c r="MUT31" s="29"/>
      <c r="MUU31" s="29"/>
      <c r="MUV31" s="29"/>
      <c r="MUW31" s="29"/>
      <c r="MUX31" s="29"/>
      <c r="MUY31" s="29"/>
      <c r="MUZ31" s="29"/>
      <c r="MVA31" s="29"/>
      <c r="MVB31" s="29"/>
      <c r="MVC31" s="29"/>
      <c r="MVD31" s="29"/>
      <c r="MVE31" s="29"/>
      <c r="MVF31" s="29"/>
      <c r="MVG31" s="29"/>
      <c r="MVH31" s="29"/>
      <c r="MVI31" s="29"/>
      <c r="MVJ31" s="29"/>
      <c r="MVK31" s="29"/>
      <c r="MVL31" s="29"/>
      <c r="MVM31" s="29"/>
      <c r="MVN31" s="29"/>
      <c r="MVO31" s="29"/>
      <c r="MVP31" s="29"/>
      <c r="MVQ31" s="29"/>
      <c r="MVR31" s="29"/>
      <c r="MVS31" s="29"/>
      <c r="MVT31" s="29"/>
      <c r="MVU31" s="29"/>
      <c r="MVV31" s="29"/>
      <c r="MVW31" s="29"/>
      <c r="MVX31" s="29"/>
      <c r="MVY31" s="29"/>
      <c r="MVZ31" s="29"/>
      <c r="MWA31" s="29"/>
      <c r="MWB31" s="29"/>
      <c r="MWC31" s="29"/>
      <c r="MWD31" s="29"/>
      <c r="MWE31" s="29"/>
      <c r="MWF31" s="29"/>
      <c r="MWG31" s="29"/>
      <c r="MWH31" s="29"/>
      <c r="MWI31" s="29"/>
      <c r="MWJ31" s="29"/>
      <c r="MWK31" s="29"/>
      <c r="MWL31" s="29"/>
      <c r="MWM31" s="29"/>
      <c r="MWN31" s="29"/>
      <c r="MWO31" s="29"/>
      <c r="MWP31" s="29"/>
      <c r="MWQ31" s="29"/>
      <c r="MWR31" s="29"/>
      <c r="MWS31" s="29"/>
      <c r="MWT31" s="29"/>
      <c r="MWU31" s="29"/>
      <c r="MWV31" s="29"/>
      <c r="MWW31" s="29"/>
      <c r="MWX31" s="29"/>
      <c r="MWY31" s="29"/>
      <c r="MWZ31" s="29"/>
      <c r="MXA31" s="29"/>
      <c r="MXB31" s="29"/>
      <c r="MXC31" s="29"/>
      <c r="MXD31" s="29"/>
      <c r="MXE31" s="29"/>
      <c r="MXF31" s="29"/>
      <c r="MXG31" s="29"/>
      <c r="MXH31" s="29"/>
      <c r="MXI31" s="29"/>
      <c r="MXJ31" s="29"/>
      <c r="MXK31" s="29"/>
      <c r="MXL31" s="29"/>
      <c r="MXM31" s="29"/>
      <c r="MXN31" s="29"/>
      <c r="MXO31" s="29"/>
      <c r="MXP31" s="29"/>
      <c r="MXQ31" s="29"/>
      <c r="MXR31" s="29"/>
      <c r="MXS31" s="29"/>
      <c r="MXT31" s="29"/>
      <c r="MXU31" s="29"/>
      <c r="MXV31" s="29"/>
      <c r="MXW31" s="29"/>
      <c r="MXX31" s="29"/>
      <c r="MXY31" s="29"/>
      <c r="MXZ31" s="29"/>
      <c r="MYA31" s="29"/>
      <c r="MYB31" s="29"/>
      <c r="MYC31" s="29"/>
      <c r="MYD31" s="29"/>
      <c r="MYE31" s="29"/>
      <c r="MYF31" s="29"/>
      <c r="MYG31" s="29"/>
      <c r="MYH31" s="29"/>
      <c r="MYI31" s="29"/>
      <c r="MYJ31" s="29"/>
      <c r="MYK31" s="29"/>
      <c r="MYL31" s="29"/>
      <c r="MYM31" s="29"/>
      <c r="MYN31" s="29"/>
      <c r="MYO31" s="29"/>
      <c r="MYP31" s="29"/>
      <c r="MYQ31" s="29"/>
      <c r="MYR31" s="29"/>
      <c r="MYS31" s="29"/>
      <c r="MYT31" s="29"/>
      <c r="MYU31" s="29"/>
      <c r="MYV31" s="29"/>
      <c r="MYW31" s="29"/>
      <c r="MYX31" s="29"/>
      <c r="MYY31" s="29"/>
      <c r="MYZ31" s="29"/>
      <c r="MZA31" s="29"/>
      <c r="MZB31" s="29"/>
      <c r="MZC31" s="29"/>
      <c r="MZD31" s="29"/>
      <c r="MZE31" s="29"/>
      <c r="MZF31" s="29"/>
      <c r="MZG31" s="29"/>
      <c r="MZH31" s="29"/>
      <c r="MZI31" s="29"/>
      <c r="MZJ31" s="29"/>
      <c r="MZK31" s="29"/>
      <c r="MZL31" s="29"/>
      <c r="MZM31" s="29"/>
      <c r="MZN31" s="29"/>
      <c r="MZO31" s="29"/>
      <c r="MZP31" s="29"/>
      <c r="MZQ31" s="29"/>
      <c r="MZR31" s="29"/>
      <c r="MZS31" s="29"/>
      <c r="MZT31" s="29"/>
      <c r="MZU31" s="29"/>
      <c r="MZV31" s="29"/>
      <c r="MZW31" s="29"/>
      <c r="MZX31" s="29"/>
      <c r="MZY31" s="29"/>
      <c r="MZZ31" s="29"/>
      <c r="NAA31" s="29"/>
      <c r="NAB31" s="29"/>
      <c r="NAC31" s="29"/>
      <c r="NAD31" s="29"/>
      <c r="NAE31" s="29"/>
      <c r="NAF31" s="29"/>
      <c r="NAG31" s="29"/>
      <c r="NAH31" s="29"/>
      <c r="NAI31" s="29"/>
      <c r="NAJ31" s="29"/>
      <c r="NAK31" s="29"/>
      <c r="NAL31" s="29"/>
      <c r="NAM31" s="29"/>
      <c r="NAN31" s="29"/>
      <c r="NAO31" s="29"/>
      <c r="NAP31" s="29"/>
      <c r="NAQ31" s="29"/>
      <c r="NAR31" s="29"/>
      <c r="NAS31" s="29"/>
      <c r="NAT31" s="29"/>
      <c r="NAU31" s="29"/>
      <c r="NAV31" s="29"/>
      <c r="NAW31" s="29"/>
      <c r="NAX31" s="29"/>
      <c r="NAY31" s="29"/>
      <c r="NAZ31" s="29"/>
      <c r="NBA31" s="29"/>
      <c r="NBB31" s="29"/>
      <c r="NBC31" s="29"/>
      <c r="NBD31" s="29"/>
      <c r="NBE31" s="29"/>
      <c r="NBF31" s="29"/>
      <c r="NBG31" s="29"/>
      <c r="NBH31" s="29"/>
      <c r="NBI31" s="29"/>
      <c r="NBJ31" s="29"/>
      <c r="NBK31" s="29"/>
      <c r="NBL31" s="29"/>
      <c r="NBM31" s="29"/>
      <c r="NBN31" s="29"/>
      <c r="NBO31" s="29"/>
      <c r="NBP31" s="29"/>
      <c r="NBQ31" s="29"/>
      <c r="NBR31" s="29"/>
      <c r="NBS31" s="29"/>
      <c r="NBT31" s="29"/>
      <c r="NBU31" s="29"/>
      <c r="NBV31" s="29"/>
      <c r="NBW31" s="29"/>
      <c r="NBX31" s="29"/>
      <c r="NBY31" s="29"/>
      <c r="NBZ31" s="29"/>
      <c r="NCA31" s="29"/>
      <c r="NCB31" s="29"/>
      <c r="NCC31" s="29"/>
      <c r="NCD31" s="29"/>
      <c r="NCE31" s="29"/>
      <c r="NCF31" s="29"/>
      <c r="NCG31" s="29"/>
      <c r="NCH31" s="29"/>
      <c r="NCI31" s="29"/>
      <c r="NCJ31" s="29"/>
      <c r="NCK31" s="29"/>
      <c r="NCL31" s="29"/>
      <c r="NCM31" s="29"/>
      <c r="NCN31" s="29"/>
      <c r="NCO31" s="29"/>
      <c r="NCP31" s="29"/>
      <c r="NCQ31" s="29"/>
      <c r="NCR31" s="29"/>
      <c r="NCS31" s="29"/>
      <c r="NCT31" s="29"/>
      <c r="NCU31" s="29"/>
      <c r="NCV31" s="29"/>
      <c r="NCW31" s="29"/>
      <c r="NCX31" s="29"/>
      <c r="NCY31" s="29"/>
      <c r="NCZ31" s="29"/>
      <c r="NDA31" s="29"/>
      <c r="NDB31" s="29"/>
      <c r="NDC31" s="29"/>
      <c r="NDD31" s="29"/>
      <c r="NDE31" s="29"/>
      <c r="NDF31" s="29"/>
      <c r="NDG31" s="29"/>
      <c r="NDH31" s="29"/>
      <c r="NDI31" s="29"/>
      <c r="NDJ31" s="29"/>
      <c r="NDK31" s="29"/>
      <c r="NDL31" s="29"/>
      <c r="NDM31" s="29"/>
      <c r="NDN31" s="29"/>
      <c r="NDO31" s="29"/>
      <c r="NDP31" s="29"/>
      <c r="NDQ31" s="29"/>
      <c r="NDR31" s="29"/>
      <c r="NDS31" s="29"/>
      <c r="NDT31" s="29"/>
      <c r="NDU31" s="29"/>
      <c r="NDV31" s="29"/>
      <c r="NDW31" s="29"/>
      <c r="NDX31" s="29"/>
      <c r="NDY31" s="29"/>
      <c r="NDZ31" s="29"/>
      <c r="NEA31" s="29"/>
      <c r="NEB31" s="29"/>
      <c r="NEC31" s="29"/>
      <c r="NED31" s="29"/>
      <c r="NEE31" s="29"/>
      <c r="NEF31" s="29"/>
      <c r="NEG31" s="29"/>
      <c r="NEH31" s="29"/>
      <c r="NEI31" s="29"/>
      <c r="NEJ31" s="29"/>
      <c r="NEK31" s="29"/>
      <c r="NEL31" s="29"/>
      <c r="NEM31" s="29"/>
      <c r="NEN31" s="29"/>
      <c r="NEO31" s="29"/>
      <c r="NEP31" s="29"/>
      <c r="NEQ31" s="29"/>
      <c r="NER31" s="29"/>
      <c r="NES31" s="29"/>
      <c r="NET31" s="29"/>
      <c r="NEU31" s="29"/>
      <c r="NEV31" s="29"/>
      <c r="NEW31" s="29"/>
      <c r="NEX31" s="29"/>
      <c r="NEY31" s="29"/>
      <c r="NEZ31" s="29"/>
      <c r="NFA31" s="29"/>
      <c r="NFB31" s="29"/>
      <c r="NFC31" s="29"/>
      <c r="NFD31" s="29"/>
      <c r="NFE31" s="29"/>
      <c r="NFF31" s="29"/>
      <c r="NFG31" s="29"/>
      <c r="NFH31" s="29"/>
      <c r="NFI31" s="29"/>
      <c r="NFJ31" s="29"/>
      <c r="NFK31" s="29"/>
      <c r="NFL31" s="29"/>
      <c r="NFM31" s="29"/>
      <c r="NFN31" s="29"/>
      <c r="NFO31" s="29"/>
      <c r="NFP31" s="29"/>
      <c r="NFQ31" s="29"/>
      <c r="NFR31" s="29"/>
      <c r="NFS31" s="29"/>
      <c r="NFT31" s="29"/>
      <c r="NFU31" s="29"/>
      <c r="NFV31" s="29"/>
      <c r="NFW31" s="29"/>
      <c r="NFX31" s="29"/>
      <c r="NFY31" s="29"/>
      <c r="NFZ31" s="29"/>
      <c r="NGA31" s="29"/>
      <c r="NGB31" s="29"/>
      <c r="NGC31" s="29"/>
      <c r="NGD31" s="29"/>
      <c r="NGE31" s="29"/>
      <c r="NGF31" s="29"/>
      <c r="NGG31" s="29"/>
      <c r="NGH31" s="29"/>
      <c r="NGI31" s="29"/>
      <c r="NGJ31" s="29"/>
      <c r="NGK31" s="29"/>
      <c r="NGL31" s="29"/>
      <c r="NGM31" s="29"/>
      <c r="NGN31" s="29"/>
      <c r="NGO31" s="29"/>
      <c r="NGP31" s="29"/>
      <c r="NGQ31" s="29"/>
      <c r="NGR31" s="29"/>
      <c r="NGS31" s="29"/>
      <c r="NGT31" s="29"/>
      <c r="NGU31" s="29"/>
      <c r="NGV31" s="29"/>
      <c r="NGW31" s="29"/>
      <c r="NGX31" s="29"/>
      <c r="NGY31" s="29"/>
      <c r="NGZ31" s="29"/>
      <c r="NHA31" s="29"/>
      <c r="NHB31" s="29"/>
      <c r="NHC31" s="29"/>
      <c r="NHD31" s="29"/>
      <c r="NHE31" s="29"/>
      <c r="NHF31" s="29"/>
      <c r="NHG31" s="29"/>
      <c r="NHH31" s="29"/>
      <c r="NHI31" s="29"/>
      <c r="NHJ31" s="29"/>
      <c r="NHK31" s="29"/>
      <c r="NHL31" s="29"/>
      <c r="NHM31" s="29"/>
      <c r="NHN31" s="29"/>
      <c r="NHO31" s="29"/>
      <c r="NHP31" s="29"/>
      <c r="NHQ31" s="29"/>
      <c r="NHR31" s="29"/>
      <c r="NHS31" s="29"/>
      <c r="NHT31" s="29"/>
      <c r="NHU31" s="29"/>
      <c r="NHV31" s="29"/>
      <c r="NHW31" s="29"/>
      <c r="NHX31" s="29"/>
      <c r="NHY31" s="29"/>
      <c r="NHZ31" s="29"/>
      <c r="NIA31" s="29"/>
      <c r="NIB31" s="29"/>
      <c r="NIC31" s="29"/>
      <c r="NID31" s="29"/>
      <c r="NIE31" s="29"/>
      <c r="NIF31" s="29"/>
      <c r="NIG31" s="29"/>
      <c r="NIH31" s="29"/>
      <c r="NII31" s="29"/>
      <c r="NIJ31" s="29"/>
      <c r="NIK31" s="29"/>
      <c r="NIL31" s="29"/>
      <c r="NIM31" s="29"/>
      <c r="NIN31" s="29"/>
      <c r="NIO31" s="29"/>
      <c r="NIP31" s="29"/>
      <c r="NIQ31" s="29"/>
      <c r="NIR31" s="29"/>
      <c r="NIS31" s="29"/>
      <c r="NIT31" s="29"/>
      <c r="NIU31" s="29"/>
      <c r="NIV31" s="29"/>
      <c r="NIW31" s="29"/>
      <c r="NIX31" s="29"/>
      <c r="NIY31" s="29"/>
      <c r="NIZ31" s="29"/>
      <c r="NJA31" s="29"/>
      <c r="NJB31" s="29"/>
      <c r="NJC31" s="29"/>
      <c r="NJD31" s="29"/>
      <c r="NJE31" s="29"/>
      <c r="NJF31" s="29"/>
      <c r="NJG31" s="29"/>
      <c r="NJH31" s="29"/>
      <c r="NJI31" s="29"/>
      <c r="NJJ31" s="29"/>
      <c r="NJK31" s="29"/>
      <c r="NJL31" s="29"/>
      <c r="NJM31" s="29"/>
      <c r="NJN31" s="29"/>
      <c r="NJO31" s="29"/>
      <c r="NJP31" s="29"/>
      <c r="NJQ31" s="29"/>
      <c r="NJR31" s="29"/>
      <c r="NJS31" s="29"/>
      <c r="NJT31" s="29"/>
      <c r="NJU31" s="29"/>
      <c r="NJV31" s="29"/>
      <c r="NJW31" s="29"/>
      <c r="NJX31" s="29"/>
      <c r="NJY31" s="29"/>
      <c r="NJZ31" s="29"/>
      <c r="NKA31" s="29"/>
      <c r="NKB31" s="29"/>
      <c r="NKC31" s="29"/>
      <c r="NKD31" s="29"/>
      <c r="NKE31" s="29"/>
      <c r="NKF31" s="29"/>
      <c r="NKG31" s="29"/>
      <c r="NKH31" s="29"/>
      <c r="NKI31" s="29"/>
      <c r="NKJ31" s="29"/>
      <c r="NKK31" s="29"/>
      <c r="NKL31" s="29"/>
      <c r="NKM31" s="29"/>
      <c r="NKN31" s="29"/>
      <c r="NKO31" s="29"/>
      <c r="NKP31" s="29"/>
      <c r="NKQ31" s="29"/>
      <c r="NKR31" s="29"/>
      <c r="NKS31" s="29"/>
      <c r="NKT31" s="29"/>
      <c r="NKU31" s="29"/>
      <c r="NKV31" s="29"/>
      <c r="NKW31" s="29"/>
      <c r="NKX31" s="29"/>
      <c r="NKY31" s="29"/>
      <c r="NKZ31" s="29"/>
      <c r="NLA31" s="29"/>
      <c r="NLB31" s="29"/>
      <c r="NLC31" s="29"/>
      <c r="NLD31" s="29"/>
      <c r="NLE31" s="29"/>
      <c r="NLF31" s="29"/>
      <c r="NLG31" s="29"/>
      <c r="NLH31" s="29"/>
      <c r="NLI31" s="29"/>
      <c r="NLJ31" s="29"/>
      <c r="NLK31" s="29"/>
      <c r="NLL31" s="29"/>
      <c r="NLM31" s="29"/>
      <c r="NLN31" s="29"/>
      <c r="NLO31" s="29"/>
      <c r="NLP31" s="29"/>
      <c r="NLQ31" s="29"/>
      <c r="NLR31" s="29"/>
      <c r="NLS31" s="29"/>
      <c r="NLT31" s="29"/>
      <c r="NLU31" s="29"/>
      <c r="NLV31" s="29"/>
      <c r="NLW31" s="29"/>
      <c r="NLX31" s="29"/>
      <c r="NLY31" s="29"/>
      <c r="NLZ31" s="29"/>
      <c r="NMA31" s="29"/>
      <c r="NMB31" s="29"/>
      <c r="NMC31" s="29"/>
      <c r="NMD31" s="29"/>
      <c r="NME31" s="29"/>
      <c r="NMF31" s="29"/>
      <c r="NMG31" s="29"/>
      <c r="NMH31" s="29"/>
      <c r="NMI31" s="29"/>
      <c r="NMJ31" s="29"/>
      <c r="NMK31" s="29"/>
      <c r="NML31" s="29"/>
      <c r="NMM31" s="29"/>
      <c r="NMN31" s="29"/>
      <c r="NMO31" s="29"/>
      <c r="NMP31" s="29"/>
      <c r="NMQ31" s="29"/>
      <c r="NMR31" s="29"/>
      <c r="NMS31" s="29"/>
      <c r="NMT31" s="29"/>
      <c r="NMU31" s="29"/>
      <c r="NMV31" s="29"/>
      <c r="NMW31" s="29"/>
      <c r="NMX31" s="29"/>
      <c r="NMY31" s="29"/>
      <c r="NMZ31" s="29"/>
      <c r="NNA31" s="29"/>
      <c r="NNB31" s="29"/>
      <c r="NNC31" s="29"/>
      <c r="NND31" s="29"/>
      <c r="NNE31" s="29"/>
      <c r="NNF31" s="29"/>
      <c r="NNG31" s="29"/>
      <c r="NNH31" s="29"/>
      <c r="NNI31" s="29"/>
      <c r="NNJ31" s="29"/>
      <c r="NNK31" s="29"/>
      <c r="NNL31" s="29"/>
      <c r="NNM31" s="29"/>
      <c r="NNN31" s="29"/>
      <c r="NNO31" s="29"/>
      <c r="NNP31" s="29"/>
      <c r="NNQ31" s="29"/>
      <c r="NNR31" s="29"/>
      <c r="NNS31" s="29"/>
      <c r="NNT31" s="29"/>
      <c r="NNU31" s="29"/>
      <c r="NNV31" s="29"/>
      <c r="NNW31" s="29"/>
      <c r="NNX31" s="29"/>
      <c r="NNY31" s="29"/>
      <c r="NNZ31" s="29"/>
      <c r="NOA31" s="29"/>
      <c r="NOB31" s="29"/>
      <c r="NOC31" s="29"/>
      <c r="NOD31" s="29"/>
      <c r="NOE31" s="29"/>
      <c r="NOF31" s="29"/>
      <c r="NOG31" s="29"/>
      <c r="NOH31" s="29"/>
      <c r="NOI31" s="29"/>
      <c r="NOJ31" s="29"/>
      <c r="NOK31" s="29"/>
      <c r="NOL31" s="29"/>
      <c r="NOM31" s="29"/>
      <c r="NON31" s="29"/>
      <c r="NOO31" s="29"/>
      <c r="NOP31" s="29"/>
      <c r="NOQ31" s="29"/>
      <c r="NOR31" s="29"/>
      <c r="NOS31" s="29"/>
      <c r="NOT31" s="29"/>
      <c r="NOU31" s="29"/>
      <c r="NOV31" s="29"/>
      <c r="NOW31" s="29"/>
      <c r="NOX31" s="29"/>
      <c r="NOY31" s="29"/>
      <c r="NOZ31" s="29"/>
      <c r="NPA31" s="29"/>
      <c r="NPB31" s="29"/>
      <c r="NPC31" s="29"/>
      <c r="NPD31" s="29"/>
      <c r="NPE31" s="29"/>
      <c r="NPF31" s="29"/>
      <c r="NPG31" s="29"/>
      <c r="NPH31" s="29"/>
      <c r="NPI31" s="29"/>
      <c r="NPJ31" s="29"/>
      <c r="NPK31" s="29"/>
      <c r="NPL31" s="29"/>
      <c r="NPM31" s="29"/>
      <c r="NPN31" s="29"/>
      <c r="NPO31" s="29"/>
      <c r="NPP31" s="29"/>
      <c r="NPQ31" s="29"/>
      <c r="NPR31" s="29"/>
      <c r="NPS31" s="29"/>
      <c r="NPT31" s="29"/>
      <c r="NPU31" s="29"/>
      <c r="NPV31" s="29"/>
      <c r="NPW31" s="29"/>
      <c r="NPX31" s="29"/>
      <c r="NPY31" s="29"/>
      <c r="NPZ31" s="29"/>
      <c r="NQA31" s="29"/>
      <c r="NQB31" s="29"/>
      <c r="NQC31" s="29"/>
      <c r="NQD31" s="29"/>
      <c r="NQE31" s="29"/>
      <c r="NQF31" s="29"/>
      <c r="NQG31" s="29"/>
      <c r="NQH31" s="29"/>
      <c r="NQI31" s="29"/>
      <c r="NQJ31" s="29"/>
      <c r="NQK31" s="29"/>
      <c r="NQL31" s="29"/>
      <c r="NQM31" s="29"/>
      <c r="NQN31" s="29"/>
      <c r="NQO31" s="29"/>
      <c r="NQP31" s="29"/>
      <c r="NQQ31" s="29"/>
      <c r="NQR31" s="29"/>
      <c r="NQS31" s="29"/>
      <c r="NQT31" s="29"/>
      <c r="NQU31" s="29"/>
      <c r="NQV31" s="29"/>
      <c r="NQW31" s="29"/>
      <c r="NQX31" s="29"/>
      <c r="NQY31" s="29"/>
      <c r="NQZ31" s="29"/>
      <c r="NRA31" s="29"/>
      <c r="NRB31" s="29"/>
      <c r="NRC31" s="29"/>
      <c r="NRD31" s="29"/>
      <c r="NRE31" s="29"/>
      <c r="NRF31" s="29"/>
      <c r="NRG31" s="29"/>
      <c r="NRH31" s="29"/>
      <c r="NRI31" s="29"/>
      <c r="NRJ31" s="29"/>
      <c r="NRK31" s="29"/>
      <c r="NRL31" s="29"/>
      <c r="NRM31" s="29"/>
      <c r="NRN31" s="29"/>
      <c r="NRO31" s="29"/>
      <c r="NRP31" s="29"/>
      <c r="NRQ31" s="29"/>
      <c r="NRR31" s="29"/>
      <c r="NRS31" s="29"/>
      <c r="NRT31" s="29"/>
      <c r="NRU31" s="29"/>
      <c r="NRV31" s="29"/>
      <c r="NRW31" s="29"/>
      <c r="NRX31" s="29"/>
      <c r="NRY31" s="29"/>
      <c r="NRZ31" s="29"/>
      <c r="NSA31" s="29"/>
      <c r="NSB31" s="29"/>
      <c r="NSC31" s="29"/>
      <c r="NSD31" s="29"/>
      <c r="NSE31" s="29"/>
      <c r="NSF31" s="29"/>
      <c r="NSG31" s="29"/>
      <c r="NSH31" s="29"/>
      <c r="NSI31" s="29"/>
      <c r="NSJ31" s="29"/>
      <c r="NSK31" s="29"/>
      <c r="NSL31" s="29"/>
      <c r="NSM31" s="29"/>
      <c r="NSN31" s="29"/>
      <c r="NSO31" s="29"/>
      <c r="NSP31" s="29"/>
      <c r="NSQ31" s="29"/>
      <c r="NSR31" s="29"/>
      <c r="NSS31" s="29"/>
      <c r="NST31" s="29"/>
      <c r="NSU31" s="29"/>
      <c r="NSV31" s="29"/>
      <c r="NSW31" s="29"/>
      <c r="NSX31" s="29"/>
      <c r="NSY31" s="29"/>
      <c r="NSZ31" s="29"/>
      <c r="NTA31" s="29"/>
      <c r="NTB31" s="29"/>
      <c r="NTC31" s="29"/>
      <c r="NTD31" s="29"/>
      <c r="NTE31" s="29"/>
      <c r="NTF31" s="29"/>
      <c r="NTG31" s="29"/>
      <c r="NTH31" s="29"/>
      <c r="NTI31" s="29"/>
      <c r="NTJ31" s="29"/>
      <c r="NTK31" s="29"/>
      <c r="NTL31" s="29"/>
      <c r="NTM31" s="29"/>
      <c r="NTN31" s="29"/>
      <c r="NTO31" s="29"/>
      <c r="NTP31" s="29"/>
      <c r="NTQ31" s="29"/>
      <c r="NTR31" s="29"/>
      <c r="NTS31" s="29"/>
      <c r="NTT31" s="29"/>
      <c r="NTU31" s="29"/>
      <c r="NTV31" s="29"/>
      <c r="NTW31" s="29"/>
      <c r="NTX31" s="29"/>
      <c r="NTY31" s="29"/>
      <c r="NTZ31" s="29"/>
      <c r="NUA31" s="29"/>
      <c r="NUB31" s="29"/>
      <c r="NUC31" s="29"/>
      <c r="NUD31" s="29"/>
      <c r="NUE31" s="29"/>
      <c r="NUF31" s="29"/>
      <c r="NUG31" s="29"/>
      <c r="NUH31" s="29"/>
      <c r="NUI31" s="29"/>
      <c r="NUJ31" s="29"/>
      <c r="NUK31" s="29"/>
      <c r="NUL31" s="29"/>
      <c r="NUM31" s="29"/>
      <c r="NUN31" s="29"/>
      <c r="NUO31" s="29"/>
      <c r="NUP31" s="29"/>
      <c r="NUQ31" s="29"/>
      <c r="NUR31" s="29"/>
      <c r="NUS31" s="29"/>
      <c r="NUT31" s="29"/>
      <c r="NUU31" s="29"/>
      <c r="NUV31" s="29"/>
      <c r="NUW31" s="29"/>
      <c r="NUX31" s="29"/>
      <c r="NUY31" s="29"/>
      <c r="NUZ31" s="29"/>
      <c r="NVA31" s="29"/>
      <c r="NVB31" s="29"/>
      <c r="NVC31" s="29"/>
      <c r="NVD31" s="29"/>
      <c r="NVE31" s="29"/>
      <c r="NVF31" s="29"/>
      <c r="NVG31" s="29"/>
      <c r="NVH31" s="29"/>
      <c r="NVI31" s="29"/>
      <c r="NVJ31" s="29"/>
      <c r="NVK31" s="29"/>
      <c r="NVL31" s="29"/>
      <c r="NVM31" s="29"/>
      <c r="NVN31" s="29"/>
      <c r="NVO31" s="29"/>
      <c r="NVP31" s="29"/>
      <c r="NVQ31" s="29"/>
      <c r="NVR31" s="29"/>
      <c r="NVS31" s="29"/>
      <c r="NVT31" s="29"/>
      <c r="NVU31" s="29"/>
      <c r="NVV31" s="29"/>
      <c r="NVW31" s="29"/>
      <c r="NVX31" s="29"/>
      <c r="NVY31" s="29"/>
      <c r="NVZ31" s="29"/>
      <c r="NWA31" s="29"/>
      <c r="NWB31" s="29"/>
      <c r="NWC31" s="29"/>
      <c r="NWD31" s="29"/>
      <c r="NWE31" s="29"/>
      <c r="NWF31" s="29"/>
      <c r="NWG31" s="29"/>
      <c r="NWH31" s="29"/>
      <c r="NWI31" s="29"/>
      <c r="NWJ31" s="29"/>
      <c r="NWK31" s="29"/>
      <c r="NWL31" s="29"/>
      <c r="NWM31" s="29"/>
      <c r="NWN31" s="29"/>
      <c r="NWO31" s="29"/>
      <c r="NWP31" s="29"/>
      <c r="NWQ31" s="29"/>
      <c r="NWR31" s="29"/>
      <c r="NWS31" s="29"/>
      <c r="NWT31" s="29"/>
      <c r="NWU31" s="29"/>
      <c r="NWV31" s="29"/>
      <c r="NWW31" s="29"/>
      <c r="NWX31" s="29"/>
      <c r="NWY31" s="29"/>
      <c r="NWZ31" s="29"/>
      <c r="NXA31" s="29"/>
      <c r="NXB31" s="29"/>
      <c r="NXC31" s="29"/>
      <c r="NXD31" s="29"/>
      <c r="NXE31" s="29"/>
      <c r="NXF31" s="29"/>
      <c r="NXG31" s="29"/>
      <c r="NXH31" s="29"/>
      <c r="NXI31" s="29"/>
      <c r="NXJ31" s="29"/>
      <c r="NXK31" s="29"/>
      <c r="NXL31" s="29"/>
      <c r="NXM31" s="29"/>
      <c r="NXN31" s="29"/>
      <c r="NXO31" s="29"/>
      <c r="NXP31" s="29"/>
      <c r="NXQ31" s="29"/>
      <c r="NXR31" s="29"/>
      <c r="NXS31" s="29"/>
      <c r="NXT31" s="29"/>
      <c r="NXU31" s="29"/>
      <c r="NXV31" s="29"/>
      <c r="NXW31" s="29"/>
      <c r="NXX31" s="29"/>
      <c r="NXY31" s="29"/>
      <c r="NXZ31" s="29"/>
      <c r="NYA31" s="29"/>
      <c r="NYB31" s="29"/>
      <c r="NYC31" s="29"/>
      <c r="NYD31" s="29"/>
      <c r="NYE31" s="29"/>
      <c r="NYF31" s="29"/>
      <c r="NYG31" s="29"/>
      <c r="NYH31" s="29"/>
      <c r="NYI31" s="29"/>
      <c r="NYJ31" s="29"/>
      <c r="NYK31" s="29"/>
      <c r="NYL31" s="29"/>
      <c r="NYM31" s="29"/>
      <c r="NYN31" s="29"/>
      <c r="NYO31" s="29"/>
      <c r="NYP31" s="29"/>
      <c r="NYQ31" s="29"/>
      <c r="NYR31" s="29"/>
      <c r="NYS31" s="29"/>
      <c r="NYT31" s="29"/>
      <c r="NYU31" s="29"/>
      <c r="NYV31" s="29"/>
      <c r="NYW31" s="29"/>
      <c r="NYX31" s="29"/>
      <c r="NYY31" s="29"/>
      <c r="NYZ31" s="29"/>
      <c r="NZA31" s="29"/>
      <c r="NZB31" s="29"/>
      <c r="NZC31" s="29"/>
      <c r="NZD31" s="29"/>
      <c r="NZE31" s="29"/>
      <c r="NZF31" s="29"/>
      <c r="NZG31" s="29"/>
      <c r="NZH31" s="29"/>
      <c r="NZI31" s="29"/>
      <c r="NZJ31" s="29"/>
      <c r="NZK31" s="29"/>
      <c r="NZL31" s="29"/>
      <c r="NZM31" s="29"/>
      <c r="NZN31" s="29"/>
      <c r="NZO31" s="29"/>
      <c r="NZP31" s="29"/>
      <c r="NZQ31" s="29"/>
      <c r="NZR31" s="29"/>
      <c r="NZS31" s="29"/>
      <c r="NZT31" s="29"/>
      <c r="NZU31" s="29"/>
      <c r="NZV31" s="29"/>
      <c r="NZW31" s="29"/>
      <c r="NZX31" s="29"/>
      <c r="NZY31" s="29"/>
      <c r="NZZ31" s="29"/>
      <c r="OAA31" s="29"/>
      <c r="OAB31" s="29"/>
      <c r="OAC31" s="29"/>
      <c r="OAD31" s="29"/>
      <c r="OAE31" s="29"/>
      <c r="OAF31" s="29"/>
      <c r="OAG31" s="29"/>
      <c r="OAH31" s="29"/>
      <c r="OAI31" s="29"/>
      <c r="OAJ31" s="29"/>
      <c r="OAK31" s="29"/>
      <c r="OAL31" s="29"/>
      <c r="OAM31" s="29"/>
      <c r="OAN31" s="29"/>
      <c r="OAO31" s="29"/>
      <c r="OAP31" s="29"/>
      <c r="OAQ31" s="29"/>
      <c r="OAR31" s="29"/>
      <c r="OAS31" s="29"/>
      <c r="OAT31" s="29"/>
      <c r="OAU31" s="29"/>
      <c r="OAV31" s="29"/>
      <c r="OAW31" s="29"/>
      <c r="OAX31" s="29"/>
      <c r="OAY31" s="29"/>
      <c r="OAZ31" s="29"/>
      <c r="OBA31" s="29"/>
      <c r="OBB31" s="29"/>
      <c r="OBC31" s="29"/>
      <c r="OBD31" s="29"/>
      <c r="OBE31" s="29"/>
      <c r="OBF31" s="29"/>
      <c r="OBG31" s="29"/>
      <c r="OBH31" s="29"/>
      <c r="OBI31" s="29"/>
      <c r="OBJ31" s="29"/>
      <c r="OBK31" s="29"/>
      <c r="OBL31" s="29"/>
      <c r="OBM31" s="29"/>
      <c r="OBN31" s="29"/>
      <c r="OBO31" s="29"/>
      <c r="OBP31" s="29"/>
      <c r="OBQ31" s="29"/>
      <c r="OBR31" s="29"/>
      <c r="OBS31" s="29"/>
      <c r="OBT31" s="29"/>
      <c r="OBU31" s="29"/>
      <c r="OBV31" s="29"/>
      <c r="OBW31" s="29"/>
      <c r="OBX31" s="29"/>
      <c r="OBY31" s="29"/>
      <c r="OBZ31" s="29"/>
      <c r="OCA31" s="29"/>
      <c r="OCB31" s="29"/>
      <c r="OCC31" s="29"/>
      <c r="OCD31" s="29"/>
      <c r="OCE31" s="29"/>
      <c r="OCF31" s="29"/>
      <c r="OCG31" s="29"/>
      <c r="OCH31" s="29"/>
      <c r="OCI31" s="29"/>
      <c r="OCJ31" s="29"/>
      <c r="OCK31" s="29"/>
      <c r="OCL31" s="29"/>
      <c r="OCM31" s="29"/>
      <c r="OCN31" s="29"/>
      <c r="OCO31" s="29"/>
      <c r="OCP31" s="29"/>
      <c r="OCQ31" s="29"/>
      <c r="OCR31" s="29"/>
      <c r="OCS31" s="29"/>
      <c r="OCT31" s="29"/>
      <c r="OCU31" s="29"/>
      <c r="OCV31" s="29"/>
      <c r="OCW31" s="29"/>
      <c r="OCX31" s="29"/>
      <c r="OCY31" s="29"/>
      <c r="OCZ31" s="29"/>
      <c r="ODA31" s="29"/>
      <c r="ODB31" s="29"/>
      <c r="ODC31" s="29"/>
      <c r="ODD31" s="29"/>
      <c r="ODE31" s="29"/>
      <c r="ODF31" s="29"/>
      <c r="ODG31" s="29"/>
      <c r="ODH31" s="29"/>
      <c r="ODI31" s="29"/>
      <c r="ODJ31" s="29"/>
      <c r="ODK31" s="29"/>
      <c r="ODL31" s="29"/>
      <c r="ODM31" s="29"/>
      <c r="ODN31" s="29"/>
      <c r="ODO31" s="29"/>
      <c r="ODP31" s="29"/>
      <c r="ODQ31" s="29"/>
      <c r="ODR31" s="29"/>
      <c r="ODS31" s="29"/>
      <c r="ODT31" s="29"/>
      <c r="ODU31" s="29"/>
      <c r="ODV31" s="29"/>
      <c r="ODW31" s="29"/>
      <c r="ODX31" s="29"/>
      <c r="ODY31" s="29"/>
      <c r="ODZ31" s="29"/>
      <c r="OEA31" s="29"/>
      <c r="OEB31" s="29"/>
      <c r="OEC31" s="29"/>
      <c r="OED31" s="29"/>
      <c r="OEE31" s="29"/>
      <c r="OEF31" s="29"/>
      <c r="OEG31" s="29"/>
      <c r="OEH31" s="29"/>
      <c r="OEI31" s="29"/>
      <c r="OEJ31" s="29"/>
      <c r="OEK31" s="29"/>
      <c r="OEL31" s="29"/>
      <c r="OEM31" s="29"/>
      <c r="OEN31" s="29"/>
      <c r="OEO31" s="29"/>
      <c r="OEP31" s="29"/>
      <c r="OEQ31" s="29"/>
      <c r="OER31" s="29"/>
      <c r="OES31" s="29"/>
      <c r="OET31" s="29"/>
      <c r="OEU31" s="29"/>
      <c r="OEV31" s="29"/>
      <c r="OEW31" s="29"/>
      <c r="OEX31" s="29"/>
      <c r="OEY31" s="29"/>
      <c r="OEZ31" s="29"/>
      <c r="OFA31" s="29"/>
      <c r="OFB31" s="29"/>
      <c r="OFC31" s="29"/>
      <c r="OFD31" s="29"/>
      <c r="OFE31" s="29"/>
      <c r="OFF31" s="29"/>
      <c r="OFG31" s="29"/>
      <c r="OFH31" s="29"/>
      <c r="OFI31" s="29"/>
      <c r="OFJ31" s="29"/>
      <c r="OFK31" s="29"/>
      <c r="OFL31" s="29"/>
      <c r="OFM31" s="29"/>
      <c r="OFN31" s="29"/>
      <c r="OFO31" s="29"/>
      <c r="OFP31" s="29"/>
      <c r="OFQ31" s="29"/>
      <c r="OFR31" s="29"/>
      <c r="OFS31" s="29"/>
      <c r="OFT31" s="29"/>
      <c r="OFU31" s="29"/>
      <c r="OFV31" s="29"/>
      <c r="OFW31" s="29"/>
      <c r="OFX31" s="29"/>
      <c r="OFY31" s="29"/>
      <c r="OFZ31" s="29"/>
      <c r="OGA31" s="29"/>
      <c r="OGB31" s="29"/>
      <c r="OGC31" s="29"/>
      <c r="OGD31" s="29"/>
      <c r="OGE31" s="29"/>
      <c r="OGF31" s="29"/>
      <c r="OGG31" s="29"/>
      <c r="OGH31" s="29"/>
      <c r="OGI31" s="29"/>
      <c r="OGJ31" s="29"/>
      <c r="OGK31" s="29"/>
      <c r="OGL31" s="29"/>
      <c r="OGM31" s="29"/>
      <c r="OGN31" s="29"/>
      <c r="OGO31" s="29"/>
      <c r="OGP31" s="29"/>
      <c r="OGQ31" s="29"/>
      <c r="OGR31" s="29"/>
      <c r="OGS31" s="29"/>
      <c r="OGT31" s="29"/>
      <c r="OGU31" s="29"/>
      <c r="OGV31" s="29"/>
      <c r="OGW31" s="29"/>
      <c r="OGX31" s="29"/>
      <c r="OGY31" s="29"/>
      <c r="OGZ31" s="29"/>
      <c r="OHA31" s="29"/>
      <c r="OHB31" s="29"/>
      <c r="OHC31" s="29"/>
      <c r="OHD31" s="29"/>
      <c r="OHE31" s="29"/>
      <c r="OHF31" s="29"/>
      <c r="OHG31" s="29"/>
      <c r="OHH31" s="29"/>
      <c r="OHI31" s="29"/>
      <c r="OHJ31" s="29"/>
      <c r="OHK31" s="29"/>
      <c r="OHL31" s="29"/>
      <c r="OHM31" s="29"/>
      <c r="OHN31" s="29"/>
      <c r="OHO31" s="29"/>
      <c r="OHP31" s="29"/>
      <c r="OHQ31" s="29"/>
      <c r="OHR31" s="29"/>
      <c r="OHS31" s="29"/>
      <c r="OHT31" s="29"/>
      <c r="OHU31" s="29"/>
      <c r="OHV31" s="29"/>
      <c r="OHW31" s="29"/>
      <c r="OHX31" s="29"/>
      <c r="OHY31" s="29"/>
      <c r="OHZ31" s="29"/>
      <c r="OIA31" s="29"/>
      <c r="OIB31" s="29"/>
      <c r="OIC31" s="29"/>
      <c r="OID31" s="29"/>
      <c r="OIE31" s="29"/>
      <c r="OIF31" s="29"/>
      <c r="OIG31" s="29"/>
      <c r="OIH31" s="29"/>
      <c r="OII31" s="29"/>
      <c r="OIJ31" s="29"/>
      <c r="OIK31" s="29"/>
      <c r="OIL31" s="29"/>
      <c r="OIM31" s="29"/>
      <c r="OIN31" s="29"/>
      <c r="OIO31" s="29"/>
      <c r="OIP31" s="29"/>
      <c r="OIQ31" s="29"/>
      <c r="OIR31" s="29"/>
      <c r="OIS31" s="29"/>
      <c r="OIT31" s="29"/>
      <c r="OIU31" s="29"/>
      <c r="OIV31" s="29"/>
      <c r="OIW31" s="29"/>
      <c r="OIX31" s="29"/>
      <c r="OIY31" s="29"/>
      <c r="OIZ31" s="29"/>
      <c r="OJA31" s="29"/>
      <c r="OJB31" s="29"/>
      <c r="OJC31" s="29"/>
      <c r="OJD31" s="29"/>
      <c r="OJE31" s="29"/>
      <c r="OJF31" s="29"/>
      <c r="OJG31" s="29"/>
      <c r="OJH31" s="29"/>
      <c r="OJI31" s="29"/>
      <c r="OJJ31" s="29"/>
      <c r="OJK31" s="29"/>
      <c r="OJL31" s="29"/>
      <c r="OJM31" s="29"/>
      <c r="OJN31" s="29"/>
      <c r="OJO31" s="29"/>
      <c r="OJP31" s="29"/>
      <c r="OJQ31" s="29"/>
      <c r="OJR31" s="29"/>
      <c r="OJS31" s="29"/>
      <c r="OJT31" s="29"/>
      <c r="OJU31" s="29"/>
      <c r="OJV31" s="29"/>
      <c r="OJW31" s="29"/>
      <c r="OJX31" s="29"/>
      <c r="OJY31" s="29"/>
      <c r="OJZ31" s="29"/>
      <c r="OKA31" s="29"/>
      <c r="OKB31" s="29"/>
      <c r="OKC31" s="29"/>
      <c r="OKD31" s="29"/>
      <c r="OKE31" s="29"/>
      <c r="OKF31" s="29"/>
      <c r="OKG31" s="29"/>
      <c r="OKH31" s="29"/>
      <c r="OKI31" s="29"/>
      <c r="OKJ31" s="29"/>
      <c r="OKK31" s="29"/>
      <c r="OKL31" s="29"/>
      <c r="OKM31" s="29"/>
      <c r="OKN31" s="29"/>
      <c r="OKO31" s="29"/>
      <c r="OKP31" s="29"/>
      <c r="OKQ31" s="29"/>
      <c r="OKR31" s="29"/>
      <c r="OKS31" s="29"/>
      <c r="OKT31" s="29"/>
      <c r="OKU31" s="29"/>
      <c r="OKV31" s="29"/>
      <c r="OKW31" s="29"/>
      <c r="OKX31" s="29"/>
      <c r="OKY31" s="29"/>
      <c r="OKZ31" s="29"/>
      <c r="OLA31" s="29"/>
      <c r="OLB31" s="29"/>
      <c r="OLC31" s="29"/>
      <c r="OLD31" s="29"/>
      <c r="OLE31" s="29"/>
      <c r="OLF31" s="29"/>
      <c r="OLG31" s="29"/>
      <c r="OLH31" s="29"/>
      <c r="OLI31" s="29"/>
      <c r="OLJ31" s="29"/>
      <c r="OLK31" s="29"/>
      <c r="OLL31" s="29"/>
      <c r="OLM31" s="29"/>
      <c r="OLN31" s="29"/>
      <c r="OLO31" s="29"/>
      <c r="OLP31" s="29"/>
      <c r="OLQ31" s="29"/>
      <c r="OLR31" s="29"/>
      <c r="OLS31" s="29"/>
      <c r="OLT31" s="29"/>
      <c r="OLU31" s="29"/>
      <c r="OLV31" s="29"/>
      <c r="OLW31" s="29"/>
      <c r="OLX31" s="29"/>
      <c r="OLY31" s="29"/>
      <c r="OLZ31" s="29"/>
      <c r="OMA31" s="29"/>
      <c r="OMB31" s="29"/>
      <c r="OMC31" s="29"/>
      <c r="OMD31" s="29"/>
      <c r="OME31" s="29"/>
      <c r="OMF31" s="29"/>
      <c r="OMG31" s="29"/>
      <c r="OMH31" s="29"/>
      <c r="OMI31" s="29"/>
      <c r="OMJ31" s="29"/>
      <c r="OMK31" s="29"/>
      <c r="OML31" s="29"/>
      <c r="OMM31" s="29"/>
      <c r="OMN31" s="29"/>
      <c r="OMO31" s="29"/>
      <c r="OMP31" s="29"/>
      <c r="OMQ31" s="29"/>
      <c r="OMR31" s="29"/>
      <c r="OMS31" s="29"/>
      <c r="OMT31" s="29"/>
      <c r="OMU31" s="29"/>
      <c r="OMV31" s="29"/>
      <c r="OMW31" s="29"/>
      <c r="OMX31" s="29"/>
      <c r="OMY31" s="29"/>
      <c r="OMZ31" s="29"/>
      <c r="ONA31" s="29"/>
      <c r="ONB31" s="29"/>
      <c r="ONC31" s="29"/>
      <c r="OND31" s="29"/>
      <c r="ONE31" s="29"/>
      <c r="ONF31" s="29"/>
      <c r="ONG31" s="29"/>
      <c r="ONH31" s="29"/>
      <c r="ONI31" s="29"/>
      <c r="ONJ31" s="29"/>
      <c r="ONK31" s="29"/>
      <c r="ONL31" s="29"/>
      <c r="ONM31" s="29"/>
      <c r="ONN31" s="29"/>
      <c r="ONO31" s="29"/>
      <c r="ONP31" s="29"/>
      <c r="ONQ31" s="29"/>
      <c r="ONR31" s="29"/>
      <c r="ONS31" s="29"/>
      <c r="ONT31" s="29"/>
      <c r="ONU31" s="29"/>
      <c r="ONV31" s="29"/>
      <c r="ONW31" s="29"/>
      <c r="ONX31" s="29"/>
      <c r="ONY31" s="29"/>
      <c r="ONZ31" s="29"/>
      <c r="OOA31" s="29"/>
      <c r="OOB31" s="29"/>
      <c r="OOC31" s="29"/>
      <c r="OOD31" s="29"/>
      <c r="OOE31" s="29"/>
      <c r="OOF31" s="29"/>
      <c r="OOG31" s="29"/>
      <c r="OOH31" s="29"/>
      <c r="OOI31" s="29"/>
      <c r="OOJ31" s="29"/>
      <c r="OOK31" s="29"/>
      <c r="OOL31" s="29"/>
      <c r="OOM31" s="29"/>
      <c r="OON31" s="29"/>
      <c r="OOO31" s="29"/>
      <c r="OOP31" s="29"/>
      <c r="OOQ31" s="29"/>
      <c r="OOR31" s="29"/>
      <c r="OOS31" s="29"/>
      <c r="OOT31" s="29"/>
      <c r="OOU31" s="29"/>
      <c r="OOV31" s="29"/>
      <c r="OOW31" s="29"/>
      <c r="OOX31" s="29"/>
      <c r="OOY31" s="29"/>
      <c r="OOZ31" s="29"/>
      <c r="OPA31" s="29"/>
      <c r="OPB31" s="29"/>
      <c r="OPC31" s="29"/>
      <c r="OPD31" s="29"/>
      <c r="OPE31" s="29"/>
      <c r="OPF31" s="29"/>
      <c r="OPG31" s="29"/>
      <c r="OPH31" s="29"/>
      <c r="OPI31" s="29"/>
      <c r="OPJ31" s="29"/>
      <c r="OPK31" s="29"/>
      <c r="OPL31" s="29"/>
      <c r="OPM31" s="29"/>
      <c r="OPN31" s="29"/>
      <c r="OPO31" s="29"/>
      <c r="OPP31" s="29"/>
      <c r="OPQ31" s="29"/>
      <c r="OPR31" s="29"/>
      <c r="OPS31" s="29"/>
      <c r="OPT31" s="29"/>
      <c r="OPU31" s="29"/>
      <c r="OPV31" s="29"/>
      <c r="OPW31" s="29"/>
      <c r="OPX31" s="29"/>
      <c r="OPY31" s="29"/>
      <c r="OPZ31" s="29"/>
      <c r="OQA31" s="29"/>
      <c r="OQB31" s="29"/>
      <c r="OQC31" s="29"/>
      <c r="OQD31" s="29"/>
      <c r="OQE31" s="29"/>
      <c r="OQF31" s="29"/>
      <c r="OQG31" s="29"/>
      <c r="OQH31" s="29"/>
      <c r="OQI31" s="29"/>
      <c r="OQJ31" s="29"/>
      <c r="OQK31" s="29"/>
      <c r="OQL31" s="29"/>
      <c r="OQM31" s="29"/>
      <c r="OQN31" s="29"/>
      <c r="OQO31" s="29"/>
      <c r="OQP31" s="29"/>
      <c r="OQQ31" s="29"/>
      <c r="OQR31" s="29"/>
      <c r="OQS31" s="29"/>
      <c r="OQT31" s="29"/>
      <c r="OQU31" s="29"/>
      <c r="OQV31" s="29"/>
      <c r="OQW31" s="29"/>
      <c r="OQX31" s="29"/>
      <c r="OQY31" s="29"/>
      <c r="OQZ31" s="29"/>
      <c r="ORA31" s="29"/>
      <c r="ORB31" s="29"/>
      <c r="ORC31" s="29"/>
      <c r="ORD31" s="29"/>
      <c r="ORE31" s="29"/>
      <c r="ORF31" s="29"/>
      <c r="ORG31" s="29"/>
      <c r="ORH31" s="29"/>
      <c r="ORI31" s="29"/>
      <c r="ORJ31" s="29"/>
      <c r="ORK31" s="29"/>
      <c r="ORL31" s="29"/>
      <c r="ORM31" s="29"/>
      <c r="ORN31" s="29"/>
      <c r="ORO31" s="29"/>
      <c r="ORP31" s="29"/>
      <c r="ORQ31" s="29"/>
      <c r="ORR31" s="29"/>
      <c r="ORS31" s="29"/>
      <c r="ORT31" s="29"/>
      <c r="ORU31" s="29"/>
      <c r="ORV31" s="29"/>
      <c r="ORW31" s="29"/>
      <c r="ORX31" s="29"/>
      <c r="ORY31" s="29"/>
      <c r="ORZ31" s="29"/>
      <c r="OSA31" s="29"/>
      <c r="OSB31" s="29"/>
      <c r="OSC31" s="29"/>
      <c r="OSD31" s="29"/>
      <c r="OSE31" s="29"/>
      <c r="OSF31" s="29"/>
      <c r="OSG31" s="29"/>
      <c r="OSH31" s="29"/>
      <c r="OSI31" s="29"/>
      <c r="OSJ31" s="29"/>
      <c r="OSK31" s="29"/>
      <c r="OSL31" s="29"/>
      <c r="OSM31" s="29"/>
      <c r="OSN31" s="29"/>
      <c r="OSO31" s="29"/>
      <c r="OSP31" s="29"/>
      <c r="OSQ31" s="29"/>
      <c r="OSR31" s="29"/>
      <c r="OSS31" s="29"/>
      <c r="OST31" s="29"/>
      <c r="OSU31" s="29"/>
      <c r="OSV31" s="29"/>
      <c r="OSW31" s="29"/>
      <c r="OSX31" s="29"/>
      <c r="OSY31" s="29"/>
      <c r="OSZ31" s="29"/>
      <c r="OTA31" s="29"/>
      <c r="OTB31" s="29"/>
      <c r="OTC31" s="29"/>
      <c r="OTD31" s="29"/>
      <c r="OTE31" s="29"/>
      <c r="OTF31" s="29"/>
      <c r="OTG31" s="29"/>
      <c r="OTH31" s="29"/>
      <c r="OTI31" s="29"/>
      <c r="OTJ31" s="29"/>
      <c r="OTK31" s="29"/>
      <c r="OTL31" s="29"/>
      <c r="OTM31" s="29"/>
      <c r="OTN31" s="29"/>
      <c r="OTO31" s="29"/>
      <c r="OTP31" s="29"/>
      <c r="OTQ31" s="29"/>
      <c r="OTR31" s="29"/>
      <c r="OTS31" s="29"/>
      <c r="OTT31" s="29"/>
      <c r="OTU31" s="29"/>
      <c r="OTV31" s="29"/>
      <c r="OTW31" s="29"/>
      <c r="OTX31" s="29"/>
      <c r="OTY31" s="29"/>
      <c r="OTZ31" s="29"/>
      <c r="OUA31" s="29"/>
      <c r="OUB31" s="29"/>
      <c r="OUC31" s="29"/>
      <c r="OUD31" s="29"/>
      <c r="OUE31" s="29"/>
      <c r="OUF31" s="29"/>
      <c r="OUG31" s="29"/>
      <c r="OUH31" s="29"/>
      <c r="OUI31" s="29"/>
      <c r="OUJ31" s="29"/>
      <c r="OUK31" s="29"/>
      <c r="OUL31" s="29"/>
      <c r="OUM31" s="29"/>
      <c r="OUN31" s="29"/>
      <c r="OUO31" s="29"/>
      <c r="OUP31" s="29"/>
      <c r="OUQ31" s="29"/>
      <c r="OUR31" s="29"/>
      <c r="OUS31" s="29"/>
      <c r="OUT31" s="29"/>
      <c r="OUU31" s="29"/>
      <c r="OUV31" s="29"/>
      <c r="OUW31" s="29"/>
      <c r="OUX31" s="29"/>
      <c r="OUY31" s="29"/>
      <c r="OUZ31" s="29"/>
      <c r="OVA31" s="29"/>
      <c r="OVB31" s="29"/>
      <c r="OVC31" s="29"/>
      <c r="OVD31" s="29"/>
      <c r="OVE31" s="29"/>
      <c r="OVF31" s="29"/>
      <c r="OVG31" s="29"/>
      <c r="OVH31" s="29"/>
      <c r="OVI31" s="29"/>
      <c r="OVJ31" s="29"/>
      <c r="OVK31" s="29"/>
      <c r="OVL31" s="29"/>
      <c r="OVM31" s="29"/>
      <c r="OVN31" s="29"/>
      <c r="OVO31" s="29"/>
      <c r="OVP31" s="29"/>
      <c r="OVQ31" s="29"/>
      <c r="OVR31" s="29"/>
      <c r="OVS31" s="29"/>
      <c r="OVT31" s="29"/>
      <c r="OVU31" s="29"/>
      <c r="OVV31" s="29"/>
      <c r="OVW31" s="29"/>
      <c r="OVX31" s="29"/>
      <c r="OVY31" s="29"/>
      <c r="OVZ31" s="29"/>
      <c r="OWA31" s="29"/>
      <c r="OWB31" s="29"/>
      <c r="OWC31" s="29"/>
      <c r="OWD31" s="29"/>
      <c r="OWE31" s="29"/>
      <c r="OWF31" s="29"/>
      <c r="OWG31" s="29"/>
      <c r="OWH31" s="29"/>
      <c r="OWI31" s="29"/>
      <c r="OWJ31" s="29"/>
      <c r="OWK31" s="29"/>
      <c r="OWL31" s="29"/>
      <c r="OWM31" s="29"/>
      <c r="OWN31" s="29"/>
      <c r="OWO31" s="29"/>
      <c r="OWP31" s="29"/>
      <c r="OWQ31" s="29"/>
      <c r="OWR31" s="29"/>
      <c r="OWS31" s="29"/>
      <c r="OWT31" s="29"/>
      <c r="OWU31" s="29"/>
      <c r="OWV31" s="29"/>
      <c r="OWW31" s="29"/>
      <c r="OWX31" s="29"/>
      <c r="OWY31" s="29"/>
      <c r="OWZ31" s="29"/>
      <c r="OXA31" s="29"/>
      <c r="OXB31" s="29"/>
      <c r="OXC31" s="29"/>
      <c r="OXD31" s="29"/>
      <c r="OXE31" s="29"/>
      <c r="OXF31" s="29"/>
      <c r="OXG31" s="29"/>
      <c r="OXH31" s="29"/>
      <c r="OXI31" s="29"/>
      <c r="OXJ31" s="29"/>
      <c r="OXK31" s="29"/>
      <c r="OXL31" s="29"/>
      <c r="OXM31" s="29"/>
      <c r="OXN31" s="29"/>
      <c r="OXO31" s="29"/>
      <c r="OXP31" s="29"/>
      <c r="OXQ31" s="29"/>
      <c r="OXR31" s="29"/>
      <c r="OXS31" s="29"/>
      <c r="OXT31" s="29"/>
      <c r="OXU31" s="29"/>
      <c r="OXV31" s="29"/>
      <c r="OXW31" s="29"/>
      <c r="OXX31" s="29"/>
      <c r="OXY31" s="29"/>
      <c r="OXZ31" s="29"/>
      <c r="OYA31" s="29"/>
      <c r="OYB31" s="29"/>
      <c r="OYC31" s="29"/>
      <c r="OYD31" s="29"/>
      <c r="OYE31" s="29"/>
      <c r="OYF31" s="29"/>
      <c r="OYG31" s="29"/>
      <c r="OYH31" s="29"/>
      <c r="OYI31" s="29"/>
      <c r="OYJ31" s="29"/>
      <c r="OYK31" s="29"/>
      <c r="OYL31" s="29"/>
      <c r="OYM31" s="29"/>
      <c r="OYN31" s="29"/>
      <c r="OYO31" s="29"/>
      <c r="OYP31" s="29"/>
      <c r="OYQ31" s="29"/>
      <c r="OYR31" s="29"/>
      <c r="OYS31" s="29"/>
      <c r="OYT31" s="29"/>
      <c r="OYU31" s="29"/>
      <c r="OYV31" s="29"/>
      <c r="OYW31" s="29"/>
      <c r="OYX31" s="29"/>
      <c r="OYY31" s="29"/>
      <c r="OYZ31" s="29"/>
      <c r="OZA31" s="29"/>
      <c r="OZB31" s="29"/>
      <c r="OZC31" s="29"/>
      <c r="OZD31" s="29"/>
      <c r="OZE31" s="29"/>
      <c r="OZF31" s="29"/>
      <c r="OZG31" s="29"/>
      <c r="OZH31" s="29"/>
      <c r="OZI31" s="29"/>
      <c r="OZJ31" s="29"/>
      <c r="OZK31" s="29"/>
      <c r="OZL31" s="29"/>
      <c r="OZM31" s="29"/>
      <c r="OZN31" s="29"/>
      <c r="OZO31" s="29"/>
      <c r="OZP31" s="29"/>
      <c r="OZQ31" s="29"/>
      <c r="OZR31" s="29"/>
      <c r="OZS31" s="29"/>
      <c r="OZT31" s="29"/>
      <c r="OZU31" s="29"/>
      <c r="OZV31" s="29"/>
      <c r="OZW31" s="29"/>
      <c r="OZX31" s="29"/>
      <c r="OZY31" s="29"/>
      <c r="OZZ31" s="29"/>
      <c r="PAA31" s="29"/>
      <c r="PAB31" s="29"/>
      <c r="PAC31" s="29"/>
      <c r="PAD31" s="29"/>
      <c r="PAE31" s="29"/>
      <c r="PAF31" s="29"/>
      <c r="PAG31" s="29"/>
      <c r="PAH31" s="29"/>
      <c r="PAI31" s="29"/>
      <c r="PAJ31" s="29"/>
      <c r="PAK31" s="29"/>
      <c r="PAL31" s="29"/>
      <c r="PAM31" s="29"/>
      <c r="PAN31" s="29"/>
      <c r="PAO31" s="29"/>
      <c r="PAP31" s="29"/>
      <c r="PAQ31" s="29"/>
      <c r="PAR31" s="29"/>
      <c r="PAS31" s="29"/>
      <c r="PAT31" s="29"/>
      <c r="PAU31" s="29"/>
      <c r="PAV31" s="29"/>
      <c r="PAW31" s="29"/>
      <c r="PAX31" s="29"/>
      <c r="PAY31" s="29"/>
      <c r="PAZ31" s="29"/>
      <c r="PBA31" s="29"/>
      <c r="PBB31" s="29"/>
      <c r="PBC31" s="29"/>
      <c r="PBD31" s="29"/>
      <c r="PBE31" s="29"/>
      <c r="PBF31" s="29"/>
      <c r="PBG31" s="29"/>
      <c r="PBH31" s="29"/>
      <c r="PBI31" s="29"/>
      <c r="PBJ31" s="29"/>
      <c r="PBK31" s="29"/>
      <c r="PBL31" s="29"/>
      <c r="PBM31" s="29"/>
      <c r="PBN31" s="29"/>
      <c r="PBO31" s="29"/>
      <c r="PBP31" s="29"/>
      <c r="PBQ31" s="29"/>
      <c r="PBR31" s="29"/>
      <c r="PBS31" s="29"/>
      <c r="PBT31" s="29"/>
      <c r="PBU31" s="29"/>
      <c r="PBV31" s="29"/>
      <c r="PBW31" s="29"/>
      <c r="PBX31" s="29"/>
      <c r="PBY31" s="29"/>
      <c r="PBZ31" s="29"/>
      <c r="PCA31" s="29"/>
      <c r="PCB31" s="29"/>
      <c r="PCC31" s="29"/>
      <c r="PCD31" s="29"/>
      <c r="PCE31" s="29"/>
      <c r="PCF31" s="29"/>
      <c r="PCG31" s="29"/>
      <c r="PCH31" s="29"/>
      <c r="PCI31" s="29"/>
      <c r="PCJ31" s="29"/>
      <c r="PCK31" s="29"/>
      <c r="PCL31" s="29"/>
      <c r="PCM31" s="29"/>
      <c r="PCN31" s="29"/>
      <c r="PCO31" s="29"/>
      <c r="PCP31" s="29"/>
      <c r="PCQ31" s="29"/>
      <c r="PCR31" s="29"/>
      <c r="PCS31" s="29"/>
      <c r="PCT31" s="29"/>
      <c r="PCU31" s="29"/>
      <c r="PCV31" s="29"/>
      <c r="PCW31" s="29"/>
      <c r="PCX31" s="29"/>
      <c r="PCY31" s="29"/>
      <c r="PCZ31" s="29"/>
      <c r="PDA31" s="29"/>
      <c r="PDB31" s="29"/>
      <c r="PDC31" s="29"/>
      <c r="PDD31" s="29"/>
      <c r="PDE31" s="29"/>
      <c r="PDF31" s="29"/>
      <c r="PDG31" s="29"/>
      <c r="PDH31" s="29"/>
      <c r="PDI31" s="29"/>
      <c r="PDJ31" s="29"/>
      <c r="PDK31" s="29"/>
      <c r="PDL31" s="29"/>
      <c r="PDM31" s="29"/>
      <c r="PDN31" s="29"/>
      <c r="PDO31" s="29"/>
      <c r="PDP31" s="29"/>
      <c r="PDQ31" s="29"/>
      <c r="PDR31" s="29"/>
      <c r="PDS31" s="29"/>
      <c r="PDT31" s="29"/>
      <c r="PDU31" s="29"/>
      <c r="PDV31" s="29"/>
      <c r="PDW31" s="29"/>
      <c r="PDX31" s="29"/>
      <c r="PDY31" s="29"/>
      <c r="PDZ31" s="29"/>
      <c r="PEA31" s="29"/>
      <c r="PEB31" s="29"/>
      <c r="PEC31" s="29"/>
      <c r="PED31" s="29"/>
      <c r="PEE31" s="29"/>
      <c r="PEF31" s="29"/>
      <c r="PEG31" s="29"/>
      <c r="PEH31" s="29"/>
      <c r="PEI31" s="29"/>
      <c r="PEJ31" s="29"/>
      <c r="PEK31" s="29"/>
      <c r="PEL31" s="29"/>
      <c r="PEM31" s="29"/>
      <c r="PEN31" s="29"/>
      <c r="PEO31" s="29"/>
      <c r="PEP31" s="29"/>
      <c r="PEQ31" s="29"/>
      <c r="PER31" s="29"/>
      <c r="PES31" s="29"/>
      <c r="PET31" s="29"/>
      <c r="PEU31" s="29"/>
      <c r="PEV31" s="29"/>
      <c r="PEW31" s="29"/>
      <c r="PEX31" s="29"/>
      <c r="PEY31" s="29"/>
      <c r="PEZ31" s="29"/>
      <c r="PFA31" s="29"/>
      <c r="PFB31" s="29"/>
      <c r="PFC31" s="29"/>
      <c r="PFD31" s="29"/>
      <c r="PFE31" s="29"/>
      <c r="PFF31" s="29"/>
      <c r="PFG31" s="29"/>
      <c r="PFH31" s="29"/>
      <c r="PFI31" s="29"/>
      <c r="PFJ31" s="29"/>
      <c r="PFK31" s="29"/>
      <c r="PFL31" s="29"/>
      <c r="PFM31" s="29"/>
      <c r="PFN31" s="29"/>
      <c r="PFO31" s="29"/>
      <c r="PFP31" s="29"/>
      <c r="PFQ31" s="29"/>
      <c r="PFR31" s="29"/>
      <c r="PFS31" s="29"/>
      <c r="PFT31" s="29"/>
      <c r="PFU31" s="29"/>
      <c r="PFV31" s="29"/>
      <c r="PFW31" s="29"/>
      <c r="PFX31" s="29"/>
      <c r="PFY31" s="29"/>
      <c r="PFZ31" s="29"/>
      <c r="PGA31" s="29"/>
      <c r="PGB31" s="29"/>
      <c r="PGC31" s="29"/>
      <c r="PGD31" s="29"/>
      <c r="PGE31" s="29"/>
      <c r="PGF31" s="29"/>
      <c r="PGG31" s="29"/>
      <c r="PGH31" s="29"/>
      <c r="PGI31" s="29"/>
      <c r="PGJ31" s="29"/>
      <c r="PGK31" s="29"/>
      <c r="PGL31" s="29"/>
      <c r="PGM31" s="29"/>
      <c r="PGN31" s="29"/>
      <c r="PGO31" s="29"/>
      <c r="PGP31" s="29"/>
      <c r="PGQ31" s="29"/>
      <c r="PGR31" s="29"/>
      <c r="PGS31" s="29"/>
      <c r="PGT31" s="29"/>
      <c r="PGU31" s="29"/>
      <c r="PGV31" s="29"/>
      <c r="PGW31" s="29"/>
      <c r="PGX31" s="29"/>
      <c r="PGY31" s="29"/>
      <c r="PGZ31" s="29"/>
      <c r="PHA31" s="29"/>
      <c r="PHB31" s="29"/>
      <c r="PHC31" s="29"/>
      <c r="PHD31" s="29"/>
      <c r="PHE31" s="29"/>
      <c r="PHF31" s="29"/>
      <c r="PHG31" s="29"/>
      <c r="PHH31" s="29"/>
      <c r="PHI31" s="29"/>
      <c r="PHJ31" s="29"/>
      <c r="PHK31" s="29"/>
      <c r="PHL31" s="29"/>
      <c r="PHM31" s="29"/>
      <c r="PHN31" s="29"/>
      <c r="PHO31" s="29"/>
      <c r="PHP31" s="29"/>
      <c r="PHQ31" s="29"/>
      <c r="PHR31" s="29"/>
      <c r="PHS31" s="29"/>
      <c r="PHT31" s="29"/>
      <c r="PHU31" s="29"/>
      <c r="PHV31" s="29"/>
      <c r="PHW31" s="29"/>
      <c r="PHX31" s="29"/>
      <c r="PHY31" s="29"/>
      <c r="PHZ31" s="29"/>
      <c r="PIA31" s="29"/>
      <c r="PIB31" s="29"/>
      <c r="PIC31" s="29"/>
      <c r="PID31" s="29"/>
      <c r="PIE31" s="29"/>
      <c r="PIF31" s="29"/>
      <c r="PIG31" s="29"/>
      <c r="PIH31" s="29"/>
      <c r="PII31" s="29"/>
      <c r="PIJ31" s="29"/>
      <c r="PIK31" s="29"/>
      <c r="PIL31" s="29"/>
      <c r="PIM31" s="29"/>
      <c r="PIN31" s="29"/>
      <c r="PIO31" s="29"/>
      <c r="PIP31" s="29"/>
      <c r="PIQ31" s="29"/>
      <c r="PIR31" s="29"/>
      <c r="PIS31" s="29"/>
      <c r="PIT31" s="29"/>
      <c r="PIU31" s="29"/>
      <c r="PIV31" s="29"/>
      <c r="PIW31" s="29"/>
      <c r="PIX31" s="29"/>
      <c r="PIY31" s="29"/>
      <c r="PIZ31" s="29"/>
      <c r="PJA31" s="29"/>
      <c r="PJB31" s="29"/>
      <c r="PJC31" s="29"/>
      <c r="PJD31" s="29"/>
      <c r="PJE31" s="29"/>
      <c r="PJF31" s="29"/>
      <c r="PJG31" s="29"/>
      <c r="PJH31" s="29"/>
      <c r="PJI31" s="29"/>
      <c r="PJJ31" s="29"/>
      <c r="PJK31" s="29"/>
      <c r="PJL31" s="29"/>
      <c r="PJM31" s="29"/>
      <c r="PJN31" s="29"/>
      <c r="PJO31" s="29"/>
      <c r="PJP31" s="29"/>
      <c r="PJQ31" s="29"/>
      <c r="PJR31" s="29"/>
      <c r="PJS31" s="29"/>
      <c r="PJT31" s="29"/>
      <c r="PJU31" s="29"/>
      <c r="PJV31" s="29"/>
      <c r="PJW31" s="29"/>
      <c r="PJX31" s="29"/>
      <c r="PJY31" s="29"/>
      <c r="PJZ31" s="29"/>
      <c r="PKA31" s="29"/>
      <c r="PKB31" s="29"/>
      <c r="PKC31" s="29"/>
      <c r="PKD31" s="29"/>
      <c r="PKE31" s="29"/>
      <c r="PKF31" s="29"/>
      <c r="PKG31" s="29"/>
      <c r="PKH31" s="29"/>
      <c r="PKI31" s="29"/>
      <c r="PKJ31" s="29"/>
      <c r="PKK31" s="29"/>
      <c r="PKL31" s="29"/>
      <c r="PKM31" s="29"/>
      <c r="PKN31" s="29"/>
      <c r="PKO31" s="29"/>
      <c r="PKP31" s="29"/>
      <c r="PKQ31" s="29"/>
      <c r="PKR31" s="29"/>
      <c r="PKS31" s="29"/>
      <c r="PKT31" s="29"/>
      <c r="PKU31" s="29"/>
      <c r="PKV31" s="29"/>
      <c r="PKW31" s="29"/>
      <c r="PKX31" s="29"/>
      <c r="PKY31" s="29"/>
      <c r="PKZ31" s="29"/>
      <c r="PLA31" s="29"/>
      <c r="PLB31" s="29"/>
      <c r="PLC31" s="29"/>
      <c r="PLD31" s="29"/>
      <c r="PLE31" s="29"/>
      <c r="PLF31" s="29"/>
      <c r="PLG31" s="29"/>
      <c r="PLH31" s="29"/>
      <c r="PLI31" s="29"/>
      <c r="PLJ31" s="29"/>
      <c r="PLK31" s="29"/>
      <c r="PLL31" s="29"/>
      <c r="PLM31" s="29"/>
      <c r="PLN31" s="29"/>
      <c r="PLO31" s="29"/>
      <c r="PLP31" s="29"/>
      <c r="PLQ31" s="29"/>
      <c r="PLR31" s="29"/>
      <c r="PLS31" s="29"/>
      <c r="PLT31" s="29"/>
      <c r="PLU31" s="29"/>
      <c r="PLV31" s="29"/>
      <c r="PLW31" s="29"/>
      <c r="PLX31" s="29"/>
      <c r="PLY31" s="29"/>
      <c r="PLZ31" s="29"/>
      <c r="PMA31" s="29"/>
      <c r="PMB31" s="29"/>
      <c r="PMC31" s="29"/>
      <c r="PMD31" s="29"/>
      <c r="PME31" s="29"/>
      <c r="PMF31" s="29"/>
      <c r="PMG31" s="29"/>
      <c r="PMH31" s="29"/>
      <c r="PMI31" s="29"/>
      <c r="PMJ31" s="29"/>
      <c r="PMK31" s="29"/>
      <c r="PML31" s="29"/>
      <c r="PMM31" s="29"/>
      <c r="PMN31" s="29"/>
      <c r="PMO31" s="29"/>
      <c r="PMP31" s="29"/>
      <c r="PMQ31" s="29"/>
      <c r="PMR31" s="29"/>
      <c r="PMS31" s="29"/>
      <c r="PMT31" s="29"/>
      <c r="PMU31" s="29"/>
      <c r="PMV31" s="29"/>
      <c r="PMW31" s="29"/>
      <c r="PMX31" s="29"/>
      <c r="PMY31" s="29"/>
      <c r="PMZ31" s="29"/>
      <c r="PNA31" s="29"/>
      <c r="PNB31" s="29"/>
      <c r="PNC31" s="29"/>
      <c r="PND31" s="29"/>
      <c r="PNE31" s="29"/>
      <c r="PNF31" s="29"/>
      <c r="PNG31" s="29"/>
      <c r="PNH31" s="29"/>
      <c r="PNI31" s="29"/>
      <c r="PNJ31" s="29"/>
      <c r="PNK31" s="29"/>
      <c r="PNL31" s="29"/>
      <c r="PNM31" s="29"/>
      <c r="PNN31" s="29"/>
      <c r="PNO31" s="29"/>
      <c r="PNP31" s="29"/>
      <c r="PNQ31" s="29"/>
      <c r="PNR31" s="29"/>
      <c r="PNS31" s="29"/>
      <c r="PNT31" s="29"/>
      <c r="PNU31" s="29"/>
      <c r="PNV31" s="29"/>
      <c r="PNW31" s="29"/>
      <c r="PNX31" s="29"/>
      <c r="PNY31" s="29"/>
      <c r="PNZ31" s="29"/>
      <c r="POA31" s="29"/>
      <c r="POB31" s="29"/>
      <c r="POC31" s="29"/>
      <c r="POD31" s="29"/>
      <c r="POE31" s="29"/>
      <c r="POF31" s="29"/>
      <c r="POG31" s="29"/>
      <c r="POH31" s="29"/>
      <c r="POI31" s="29"/>
      <c r="POJ31" s="29"/>
      <c r="POK31" s="29"/>
      <c r="POL31" s="29"/>
      <c r="POM31" s="29"/>
      <c r="PON31" s="29"/>
      <c r="POO31" s="29"/>
      <c r="POP31" s="29"/>
      <c r="POQ31" s="29"/>
      <c r="POR31" s="29"/>
      <c r="POS31" s="29"/>
      <c r="POT31" s="29"/>
      <c r="POU31" s="29"/>
      <c r="POV31" s="29"/>
      <c r="POW31" s="29"/>
      <c r="POX31" s="29"/>
      <c r="POY31" s="29"/>
      <c r="POZ31" s="29"/>
      <c r="PPA31" s="29"/>
      <c r="PPB31" s="29"/>
      <c r="PPC31" s="29"/>
      <c r="PPD31" s="29"/>
      <c r="PPE31" s="29"/>
      <c r="PPF31" s="29"/>
      <c r="PPG31" s="29"/>
      <c r="PPH31" s="29"/>
      <c r="PPI31" s="29"/>
      <c r="PPJ31" s="29"/>
      <c r="PPK31" s="29"/>
      <c r="PPL31" s="29"/>
      <c r="PPM31" s="29"/>
      <c r="PPN31" s="29"/>
      <c r="PPO31" s="29"/>
      <c r="PPP31" s="29"/>
      <c r="PPQ31" s="29"/>
      <c r="PPR31" s="29"/>
      <c r="PPS31" s="29"/>
      <c r="PPT31" s="29"/>
      <c r="PPU31" s="29"/>
      <c r="PPV31" s="29"/>
      <c r="PPW31" s="29"/>
      <c r="PPX31" s="29"/>
      <c r="PPY31" s="29"/>
      <c r="PPZ31" s="29"/>
      <c r="PQA31" s="29"/>
      <c r="PQB31" s="29"/>
      <c r="PQC31" s="29"/>
      <c r="PQD31" s="29"/>
      <c r="PQE31" s="29"/>
      <c r="PQF31" s="29"/>
      <c r="PQG31" s="29"/>
      <c r="PQH31" s="29"/>
      <c r="PQI31" s="29"/>
      <c r="PQJ31" s="29"/>
      <c r="PQK31" s="29"/>
      <c r="PQL31" s="29"/>
      <c r="PQM31" s="29"/>
      <c r="PQN31" s="29"/>
      <c r="PQO31" s="29"/>
      <c r="PQP31" s="29"/>
      <c r="PQQ31" s="29"/>
      <c r="PQR31" s="29"/>
      <c r="PQS31" s="29"/>
      <c r="PQT31" s="29"/>
      <c r="PQU31" s="29"/>
      <c r="PQV31" s="29"/>
      <c r="PQW31" s="29"/>
      <c r="PQX31" s="29"/>
      <c r="PQY31" s="29"/>
      <c r="PQZ31" s="29"/>
      <c r="PRA31" s="29"/>
      <c r="PRB31" s="29"/>
      <c r="PRC31" s="29"/>
      <c r="PRD31" s="29"/>
      <c r="PRE31" s="29"/>
      <c r="PRF31" s="29"/>
      <c r="PRG31" s="29"/>
      <c r="PRH31" s="29"/>
      <c r="PRI31" s="29"/>
      <c r="PRJ31" s="29"/>
      <c r="PRK31" s="29"/>
      <c r="PRL31" s="29"/>
      <c r="PRM31" s="29"/>
      <c r="PRN31" s="29"/>
      <c r="PRO31" s="29"/>
      <c r="PRP31" s="29"/>
      <c r="PRQ31" s="29"/>
      <c r="PRR31" s="29"/>
      <c r="PRS31" s="29"/>
      <c r="PRT31" s="29"/>
      <c r="PRU31" s="29"/>
      <c r="PRV31" s="29"/>
      <c r="PRW31" s="29"/>
      <c r="PRX31" s="29"/>
      <c r="PRY31" s="29"/>
      <c r="PRZ31" s="29"/>
      <c r="PSA31" s="29"/>
      <c r="PSB31" s="29"/>
      <c r="PSC31" s="29"/>
      <c r="PSD31" s="29"/>
      <c r="PSE31" s="29"/>
      <c r="PSF31" s="29"/>
      <c r="PSG31" s="29"/>
      <c r="PSH31" s="29"/>
      <c r="PSI31" s="29"/>
      <c r="PSJ31" s="29"/>
      <c r="PSK31" s="29"/>
      <c r="PSL31" s="29"/>
      <c r="PSM31" s="29"/>
      <c r="PSN31" s="29"/>
      <c r="PSO31" s="29"/>
      <c r="PSP31" s="29"/>
      <c r="PSQ31" s="29"/>
      <c r="PSR31" s="29"/>
      <c r="PSS31" s="29"/>
      <c r="PST31" s="29"/>
      <c r="PSU31" s="29"/>
      <c r="PSV31" s="29"/>
      <c r="PSW31" s="29"/>
      <c r="PSX31" s="29"/>
      <c r="PSY31" s="29"/>
      <c r="PSZ31" s="29"/>
      <c r="PTA31" s="29"/>
      <c r="PTB31" s="29"/>
      <c r="PTC31" s="29"/>
      <c r="PTD31" s="29"/>
      <c r="PTE31" s="29"/>
      <c r="PTF31" s="29"/>
      <c r="PTG31" s="29"/>
      <c r="PTH31" s="29"/>
      <c r="PTI31" s="29"/>
      <c r="PTJ31" s="29"/>
      <c r="PTK31" s="29"/>
      <c r="PTL31" s="29"/>
      <c r="PTM31" s="29"/>
      <c r="PTN31" s="29"/>
      <c r="PTO31" s="29"/>
      <c r="PTP31" s="29"/>
      <c r="PTQ31" s="29"/>
      <c r="PTR31" s="29"/>
      <c r="PTS31" s="29"/>
      <c r="PTT31" s="29"/>
      <c r="PTU31" s="29"/>
      <c r="PTV31" s="29"/>
      <c r="PTW31" s="29"/>
      <c r="PTX31" s="29"/>
      <c r="PTY31" s="29"/>
      <c r="PTZ31" s="29"/>
      <c r="PUA31" s="29"/>
      <c r="PUB31" s="29"/>
      <c r="PUC31" s="29"/>
      <c r="PUD31" s="29"/>
      <c r="PUE31" s="29"/>
      <c r="PUF31" s="29"/>
      <c r="PUG31" s="29"/>
      <c r="PUH31" s="29"/>
      <c r="PUI31" s="29"/>
      <c r="PUJ31" s="29"/>
      <c r="PUK31" s="29"/>
      <c r="PUL31" s="29"/>
      <c r="PUM31" s="29"/>
      <c r="PUN31" s="29"/>
      <c r="PUO31" s="29"/>
      <c r="PUP31" s="29"/>
      <c r="PUQ31" s="29"/>
      <c r="PUR31" s="29"/>
      <c r="PUS31" s="29"/>
      <c r="PUT31" s="29"/>
      <c r="PUU31" s="29"/>
      <c r="PUV31" s="29"/>
      <c r="PUW31" s="29"/>
      <c r="PUX31" s="29"/>
      <c r="PUY31" s="29"/>
      <c r="PUZ31" s="29"/>
      <c r="PVA31" s="29"/>
      <c r="PVB31" s="29"/>
      <c r="PVC31" s="29"/>
      <c r="PVD31" s="29"/>
      <c r="PVE31" s="29"/>
      <c r="PVF31" s="29"/>
      <c r="PVG31" s="29"/>
      <c r="PVH31" s="29"/>
      <c r="PVI31" s="29"/>
      <c r="PVJ31" s="29"/>
      <c r="PVK31" s="29"/>
      <c r="PVL31" s="29"/>
      <c r="PVM31" s="29"/>
      <c r="PVN31" s="29"/>
      <c r="PVO31" s="29"/>
      <c r="PVP31" s="29"/>
      <c r="PVQ31" s="29"/>
      <c r="PVR31" s="29"/>
      <c r="PVS31" s="29"/>
      <c r="PVT31" s="29"/>
      <c r="PVU31" s="29"/>
      <c r="PVV31" s="29"/>
      <c r="PVW31" s="29"/>
      <c r="PVX31" s="29"/>
      <c r="PVY31" s="29"/>
      <c r="PVZ31" s="29"/>
      <c r="PWA31" s="29"/>
      <c r="PWB31" s="29"/>
      <c r="PWC31" s="29"/>
      <c r="PWD31" s="29"/>
      <c r="PWE31" s="29"/>
      <c r="PWF31" s="29"/>
      <c r="PWG31" s="29"/>
      <c r="PWH31" s="29"/>
      <c r="PWI31" s="29"/>
      <c r="PWJ31" s="29"/>
      <c r="PWK31" s="29"/>
      <c r="PWL31" s="29"/>
      <c r="PWM31" s="29"/>
      <c r="PWN31" s="29"/>
      <c r="PWO31" s="29"/>
      <c r="PWP31" s="29"/>
      <c r="PWQ31" s="29"/>
      <c r="PWR31" s="29"/>
      <c r="PWS31" s="29"/>
      <c r="PWT31" s="29"/>
      <c r="PWU31" s="29"/>
      <c r="PWV31" s="29"/>
      <c r="PWW31" s="29"/>
      <c r="PWX31" s="29"/>
      <c r="PWY31" s="29"/>
      <c r="PWZ31" s="29"/>
      <c r="PXA31" s="29"/>
      <c r="PXB31" s="29"/>
      <c r="PXC31" s="29"/>
      <c r="PXD31" s="29"/>
      <c r="PXE31" s="29"/>
      <c r="PXF31" s="29"/>
      <c r="PXG31" s="29"/>
      <c r="PXH31" s="29"/>
      <c r="PXI31" s="29"/>
      <c r="PXJ31" s="29"/>
      <c r="PXK31" s="29"/>
      <c r="PXL31" s="29"/>
      <c r="PXM31" s="29"/>
      <c r="PXN31" s="29"/>
      <c r="PXO31" s="29"/>
      <c r="PXP31" s="29"/>
      <c r="PXQ31" s="29"/>
      <c r="PXR31" s="29"/>
      <c r="PXS31" s="29"/>
      <c r="PXT31" s="29"/>
      <c r="PXU31" s="29"/>
      <c r="PXV31" s="29"/>
      <c r="PXW31" s="29"/>
      <c r="PXX31" s="29"/>
      <c r="PXY31" s="29"/>
      <c r="PXZ31" s="29"/>
      <c r="PYA31" s="29"/>
      <c r="PYB31" s="29"/>
      <c r="PYC31" s="29"/>
      <c r="PYD31" s="29"/>
      <c r="PYE31" s="29"/>
      <c r="PYF31" s="29"/>
      <c r="PYG31" s="29"/>
      <c r="PYH31" s="29"/>
      <c r="PYI31" s="29"/>
      <c r="PYJ31" s="29"/>
      <c r="PYK31" s="29"/>
      <c r="PYL31" s="29"/>
      <c r="PYM31" s="29"/>
      <c r="PYN31" s="29"/>
      <c r="PYO31" s="29"/>
      <c r="PYP31" s="29"/>
      <c r="PYQ31" s="29"/>
      <c r="PYR31" s="29"/>
      <c r="PYS31" s="29"/>
      <c r="PYT31" s="29"/>
      <c r="PYU31" s="29"/>
      <c r="PYV31" s="29"/>
      <c r="PYW31" s="29"/>
      <c r="PYX31" s="29"/>
      <c r="PYY31" s="29"/>
      <c r="PYZ31" s="29"/>
      <c r="PZA31" s="29"/>
      <c r="PZB31" s="29"/>
      <c r="PZC31" s="29"/>
      <c r="PZD31" s="29"/>
      <c r="PZE31" s="29"/>
      <c r="PZF31" s="29"/>
      <c r="PZG31" s="29"/>
      <c r="PZH31" s="29"/>
      <c r="PZI31" s="29"/>
      <c r="PZJ31" s="29"/>
      <c r="PZK31" s="29"/>
      <c r="PZL31" s="29"/>
      <c r="PZM31" s="29"/>
      <c r="PZN31" s="29"/>
      <c r="PZO31" s="29"/>
      <c r="PZP31" s="29"/>
      <c r="PZQ31" s="29"/>
      <c r="PZR31" s="29"/>
      <c r="PZS31" s="29"/>
      <c r="PZT31" s="29"/>
      <c r="PZU31" s="29"/>
      <c r="PZV31" s="29"/>
      <c r="PZW31" s="29"/>
      <c r="PZX31" s="29"/>
      <c r="PZY31" s="29"/>
      <c r="PZZ31" s="29"/>
      <c r="QAA31" s="29"/>
      <c r="QAB31" s="29"/>
      <c r="QAC31" s="29"/>
      <c r="QAD31" s="29"/>
      <c r="QAE31" s="29"/>
      <c r="QAF31" s="29"/>
      <c r="QAG31" s="29"/>
      <c r="QAH31" s="29"/>
      <c r="QAI31" s="29"/>
      <c r="QAJ31" s="29"/>
      <c r="QAK31" s="29"/>
      <c r="QAL31" s="29"/>
      <c r="QAM31" s="29"/>
      <c r="QAN31" s="29"/>
      <c r="QAO31" s="29"/>
      <c r="QAP31" s="29"/>
      <c r="QAQ31" s="29"/>
      <c r="QAR31" s="29"/>
      <c r="QAS31" s="29"/>
      <c r="QAT31" s="29"/>
      <c r="QAU31" s="29"/>
      <c r="QAV31" s="29"/>
      <c r="QAW31" s="29"/>
      <c r="QAX31" s="29"/>
      <c r="QAY31" s="29"/>
      <c r="QAZ31" s="29"/>
      <c r="QBA31" s="29"/>
      <c r="QBB31" s="29"/>
      <c r="QBC31" s="29"/>
      <c r="QBD31" s="29"/>
      <c r="QBE31" s="29"/>
      <c r="QBF31" s="29"/>
      <c r="QBG31" s="29"/>
      <c r="QBH31" s="29"/>
      <c r="QBI31" s="29"/>
      <c r="QBJ31" s="29"/>
      <c r="QBK31" s="29"/>
      <c r="QBL31" s="29"/>
      <c r="QBM31" s="29"/>
      <c r="QBN31" s="29"/>
      <c r="QBO31" s="29"/>
      <c r="QBP31" s="29"/>
      <c r="QBQ31" s="29"/>
      <c r="QBR31" s="29"/>
      <c r="QBS31" s="29"/>
      <c r="QBT31" s="29"/>
      <c r="QBU31" s="29"/>
      <c r="QBV31" s="29"/>
      <c r="QBW31" s="29"/>
      <c r="QBX31" s="29"/>
      <c r="QBY31" s="29"/>
      <c r="QBZ31" s="29"/>
      <c r="QCA31" s="29"/>
      <c r="QCB31" s="29"/>
      <c r="QCC31" s="29"/>
      <c r="QCD31" s="29"/>
      <c r="QCE31" s="29"/>
      <c r="QCF31" s="29"/>
      <c r="QCG31" s="29"/>
      <c r="QCH31" s="29"/>
      <c r="QCI31" s="29"/>
      <c r="QCJ31" s="29"/>
      <c r="QCK31" s="29"/>
      <c r="QCL31" s="29"/>
      <c r="QCM31" s="29"/>
      <c r="QCN31" s="29"/>
      <c r="QCO31" s="29"/>
      <c r="QCP31" s="29"/>
      <c r="QCQ31" s="29"/>
      <c r="QCR31" s="29"/>
      <c r="QCS31" s="29"/>
      <c r="QCT31" s="29"/>
      <c r="QCU31" s="29"/>
      <c r="QCV31" s="29"/>
      <c r="QCW31" s="29"/>
      <c r="QCX31" s="29"/>
      <c r="QCY31" s="29"/>
      <c r="QCZ31" s="29"/>
      <c r="QDA31" s="29"/>
      <c r="QDB31" s="29"/>
      <c r="QDC31" s="29"/>
      <c r="QDD31" s="29"/>
      <c r="QDE31" s="29"/>
      <c r="QDF31" s="29"/>
      <c r="QDG31" s="29"/>
      <c r="QDH31" s="29"/>
      <c r="QDI31" s="29"/>
      <c r="QDJ31" s="29"/>
      <c r="QDK31" s="29"/>
      <c r="QDL31" s="29"/>
      <c r="QDM31" s="29"/>
      <c r="QDN31" s="29"/>
      <c r="QDO31" s="29"/>
      <c r="QDP31" s="29"/>
      <c r="QDQ31" s="29"/>
      <c r="QDR31" s="29"/>
      <c r="QDS31" s="29"/>
      <c r="QDT31" s="29"/>
      <c r="QDU31" s="29"/>
      <c r="QDV31" s="29"/>
      <c r="QDW31" s="29"/>
      <c r="QDX31" s="29"/>
      <c r="QDY31" s="29"/>
      <c r="QDZ31" s="29"/>
      <c r="QEA31" s="29"/>
      <c r="QEB31" s="29"/>
      <c r="QEC31" s="29"/>
      <c r="QED31" s="29"/>
      <c r="QEE31" s="29"/>
      <c r="QEF31" s="29"/>
      <c r="QEG31" s="29"/>
      <c r="QEH31" s="29"/>
      <c r="QEI31" s="29"/>
      <c r="QEJ31" s="29"/>
      <c r="QEK31" s="29"/>
      <c r="QEL31" s="29"/>
      <c r="QEM31" s="29"/>
      <c r="QEN31" s="29"/>
      <c r="QEO31" s="29"/>
      <c r="QEP31" s="29"/>
      <c r="QEQ31" s="29"/>
      <c r="QER31" s="29"/>
      <c r="QES31" s="29"/>
      <c r="QET31" s="29"/>
      <c r="QEU31" s="29"/>
      <c r="QEV31" s="29"/>
      <c r="QEW31" s="29"/>
      <c r="QEX31" s="29"/>
      <c r="QEY31" s="29"/>
      <c r="QEZ31" s="29"/>
      <c r="QFA31" s="29"/>
      <c r="QFB31" s="29"/>
      <c r="QFC31" s="29"/>
      <c r="QFD31" s="29"/>
      <c r="QFE31" s="29"/>
      <c r="QFF31" s="29"/>
      <c r="QFG31" s="29"/>
      <c r="QFH31" s="29"/>
      <c r="QFI31" s="29"/>
      <c r="QFJ31" s="29"/>
      <c r="QFK31" s="29"/>
      <c r="QFL31" s="29"/>
      <c r="QFM31" s="29"/>
      <c r="QFN31" s="29"/>
      <c r="QFO31" s="29"/>
      <c r="QFP31" s="29"/>
      <c r="QFQ31" s="29"/>
      <c r="QFR31" s="29"/>
      <c r="QFS31" s="29"/>
      <c r="QFT31" s="29"/>
      <c r="QFU31" s="29"/>
      <c r="QFV31" s="29"/>
      <c r="QFW31" s="29"/>
      <c r="QFX31" s="29"/>
      <c r="QFY31" s="29"/>
      <c r="QFZ31" s="29"/>
      <c r="QGA31" s="29"/>
      <c r="QGB31" s="29"/>
      <c r="QGC31" s="29"/>
      <c r="QGD31" s="29"/>
      <c r="QGE31" s="29"/>
      <c r="QGF31" s="29"/>
      <c r="QGG31" s="29"/>
      <c r="QGH31" s="29"/>
      <c r="QGI31" s="29"/>
      <c r="QGJ31" s="29"/>
      <c r="QGK31" s="29"/>
      <c r="QGL31" s="29"/>
      <c r="QGM31" s="29"/>
      <c r="QGN31" s="29"/>
      <c r="QGO31" s="29"/>
      <c r="QGP31" s="29"/>
      <c r="QGQ31" s="29"/>
      <c r="QGR31" s="29"/>
      <c r="QGS31" s="29"/>
      <c r="QGT31" s="29"/>
      <c r="QGU31" s="29"/>
      <c r="QGV31" s="29"/>
      <c r="QGW31" s="29"/>
      <c r="QGX31" s="29"/>
      <c r="QGY31" s="29"/>
      <c r="QGZ31" s="29"/>
      <c r="QHA31" s="29"/>
      <c r="QHB31" s="29"/>
      <c r="QHC31" s="29"/>
      <c r="QHD31" s="29"/>
      <c r="QHE31" s="29"/>
      <c r="QHF31" s="29"/>
      <c r="QHG31" s="29"/>
      <c r="QHH31" s="29"/>
      <c r="QHI31" s="29"/>
      <c r="QHJ31" s="29"/>
      <c r="QHK31" s="29"/>
      <c r="QHL31" s="29"/>
      <c r="QHM31" s="29"/>
      <c r="QHN31" s="29"/>
      <c r="QHO31" s="29"/>
      <c r="QHP31" s="29"/>
      <c r="QHQ31" s="29"/>
      <c r="QHR31" s="29"/>
      <c r="QHS31" s="29"/>
      <c r="QHT31" s="29"/>
      <c r="QHU31" s="29"/>
      <c r="QHV31" s="29"/>
      <c r="QHW31" s="29"/>
      <c r="QHX31" s="29"/>
      <c r="QHY31" s="29"/>
      <c r="QHZ31" s="29"/>
      <c r="QIA31" s="29"/>
      <c r="QIB31" s="29"/>
      <c r="QIC31" s="29"/>
      <c r="QID31" s="29"/>
      <c r="QIE31" s="29"/>
      <c r="QIF31" s="29"/>
      <c r="QIG31" s="29"/>
      <c r="QIH31" s="29"/>
      <c r="QII31" s="29"/>
      <c r="QIJ31" s="29"/>
      <c r="QIK31" s="29"/>
      <c r="QIL31" s="29"/>
      <c r="QIM31" s="29"/>
      <c r="QIN31" s="29"/>
      <c r="QIO31" s="29"/>
      <c r="QIP31" s="29"/>
      <c r="QIQ31" s="29"/>
      <c r="QIR31" s="29"/>
      <c r="QIS31" s="29"/>
      <c r="QIT31" s="29"/>
      <c r="QIU31" s="29"/>
      <c r="QIV31" s="29"/>
      <c r="QIW31" s="29"/>
      <c r="QIX31" s="29"/>
      <c r="QIY31" s="29"/>
      <c r="QIZ31" s="29"/>
      <c r="QJA31" s="29"/>
      <c r="QJB31" s="29"/>
      <c r="QJC31" s="29"/>
      <c r="QJD31" s="29"/>
      <c r="QJE31" s="29"/>
      <c r="QJF31" s="29"/>
      <c r="QJG31" s="29"/>
      <c r="QJH31" s="29"/>
      <c r="QJI31" s="29"/>
      <c r="QJJ31" s="29"/>
      <c r="QJK31" s="29"/>
      <c r="QJL31" s="29"/>
      <c r="QJM31" s="29"/>
      <c r="QJN31" s="29"/>
      <c r="QJO31" s="29"/>
      <c r="QJP31" s="29"/>
      <c r="QJQ31" s="29"/>
      <c r="QJR31" s="29"/>
      <c r="QJS31" s="29"/>
      <c r="QJT31" s="29"/>
      <c r="QJU31" s="29"/>
      <c r="QJV31" s="29"/>
      <c r="QJW31" s="29"/>
      <c r="QJX31" s="29"/>
      <c r="QJY31" s="29"/>
      <c r="QJZ31" s="29"/>
      <c r="QKA31" s="29"/>
      <c r="QKB31" s="29"/>
      <c r="QKC31" s="29"/>
      <c r="QKD31" s="29"/>
      <c r="QKE31" s="29"/>
      <c r="QKF31" s="29"/>
      <c r="QKG31" s="29"/>
      <c r="QKH31" s="29"/>
      <c r="QKI31" s="29"/>
      <c r="QKJ31" s="29"/>
      <c r="QKK31" s="29"/>
      <c r="QKL31" s="29"/>
      <c r="QKM31" s="29"/>
      <c r="QKN31" s="29"/>
      <c r="QKO31" s="29"/>
      <c r="QKP31" s="29"/>
      <c r="QKQ31" s="29"/>
      <c r="QKR31" s="29"/>
      <c r="QKS31" s="29"/>
      <c r="QKT31" s="29"/>
      <c r="QKU31" s="29"/>
      <c r="QKV31" s="29"/>
      <c r="QKW31" s="29"/>
      <c r="QKX31" s="29"/>
      <c r="QKY31" s="29"/>
      <c r="QKZ31" s="29"/>
      <c r="QLA31" s="29"/>
      <c r="QLB31" s="29"/>
      <c r="QLC31" s="29"/>
      <c r="QLD31" s="29"/>
      <c r="QLE31" s="29"/>
      <c r="QLF31" s="29"/>
      <c r="QLG31" s="29"/>
      <c r="QLH31" s="29"/>
      <c r="QLI31" s="29"/>
      <c r="QLJ31" s="29"/>
      <c r="QLK31" s="29"/>
      <c r="QLL31" s="29"/>
      <c r="QLM31" s="29"/>
      <c r="QLN31" s="29"/>
      <c r="QLO31" s="29"/>
      <c r="QLP31" s="29"/>
      <c r="QLQ31" s="29"/>
      <c r="QLR31" s="29"/>
      <c r="QLS31" s="29"/>
      <c r="QLT31" s="29"/>
      <c r="QLU31" s="29"/>
      <c r="QLV31" s="29"/>
      <c r="QLW31" s="29"/>
      <c r="QLX31" s="29"/>
      <c r="QLY31" s="29"/>
      <c r="QLZ31" s="29"/>
      <c r="QMA31" s="29"/>
      <c r="QMB31" s="29"/>
      <c r="QMC31" s="29"/>
      <c r="QMD31" s="29"/>
      <c r="QME31" s="29"/>
      <c r="QMF31" s="29"/>
      <c r="QMG31" s="29"/>
      <c r="QMH31" s="29"/>
      <c r="QMI31" s="29"/>
      <c r="QMJ31" s="29"/>
      <c r="QMK31" s="29"/>
      <c r="QML31" s="29"/>
      <c r="QMM31" s="29"/>
      <c r="QMN31" s="29"/>
      <c r="QMO31" s="29"/>
      <c r="QMP31" s="29"/>
      <c r="QMQ31" s="29"/>
      <c r="QMR31" s="29"/>
      <c r="QMS31" s="29"/>
      <c r="QMT31" s="29"/>
      <c r="QMU31" s="29"/>
      <c r="QMV31" s="29"/>
      <c r="QMW31" s="29"/>
      <c r="QMX31" s="29"/>
      <c r="QMY31" s="29"/>
      <c r="QMZ31" s="29"/>
      <c r="QNA31" s="29"/>
      <c r="QNB31" s="29"/>
      <c r="QNC31" s="29"/>
      <c r="QND31" s="29"/>
      <c r="QNE31" s="29"/>
      <c r="QNF31" s="29"/>
      <c r="QNG31" s="29"/>
      <c r="QNH31" s="29"/>
      <c r="QNI31" s="29"/>
      <c r="QNJ31" s="29"/>
      <c r="QNK31" s="29"/>
      <c r="QNL31" s="29"/>
      <c r="QNM31" s="29"/>
      <c r="QNN31" s="29"/>
      <c r="QNO31" s="29"/>
      <c r="QNP31" s="29"/>
      <c r="QNQ31" s="29"/>
      <c r="QNR31" s="29"/>
      <c r="QNS31" s="29"/>
      <c r="QNT31" s="29"/>
      <c r="QNU31" s="29"/>
      <c r="QNV31" s="29"/>
      <c r="QNW31" s="29"/>
      <c r="QNX31" s="29"/>
      <c r="QNY31" s="29"/>
      <c r="QNZ31" s="29"/>
      <c r="QOA31" s="29"/>
      <c r="QOB31" s="29"/>
      <c r="QOC31" s="29"/>
      <c r="QOD31" s="29"/>
      <c r="QOE31" s="29"/>
      <c r="QOF31" s="29"/>
      <c r="QOG31" s="29"/>
      <c r="QOH31" s="29"/>
      <c r="QOI31" s="29"/>
      <c r="QOJ31" s="29"/>
      <c r="QOK31" s="29"/>
      <c r="QOL31" s="29"/>
      <c r="QOM31" s="29"/>
      <c r="QON31" s="29"/>
      <c r="QOO31" s="29"/>
      <c r="QOP31" s="29"/>
      <c r="QOQ31" s="29"/>
      <c r="QOR31" s="29"/>
      <c r="QOS31" s="29"/>
      <c r="QOT31" s="29"/>
      <c r="QOU31" s="29"/>
      <c r="QOV31" s="29"/>
      <c r="QOW31" s="29"/>
      <c r="QOX31" s="29"/>
      <c r="QOY31" s="29"/>
      <c r="QOZ31" s="29"/>
      <c r="QPA31" s="29"/>
      <c r="QPB31" s="29"/>
      <c r="QPC31" s="29"/>
      <c r="QPD31" s="29"/>
      <c r="QPE31" s="29"/>
      <c r="QPF31" s="29"/>
      <c r="QPG31" s="29"/>
      <c r="QPH31" s="29"/>
      <c r="QPI31" s="29"/>
      <c r="QPJ31" s="29"/>
      <c r="QPK31" s="29"/>
      <c r="QPL31" s="29"/>
      <c r="QPM31" s="29"/>
      <c r="QPN31" s="29"/>
      <c r="QPO31" s="29"/>
      <c r="QPP31" s="29"/>
      <c r="QPQ31" s="29"/>
      <c r="QPR31" s="29"/>
      <c r="QPS31" s="29"/>
      <c r="QPT31" s="29"/>
      <c r="QPU31" s="29"/>
      <c r="QPV31" s="29"/>
      <c r="QPW31" s="29"/>
      <c r="QPX31" s="29"/>
      <c r="QPY31" s="29"/>
      <c r="QPZ31" s="29"/>
      <c r="QQA31" s="29"/>
      <c r="QQB31" s="29"/>
      <c r="QQC31" s="29"/>
      <c r="QQD31" s="29"/>
      <c r="QQE31" s="29"/>
      <c r="QQF31" s="29"/>
      <c r="QQG31" s="29"/>
      <c r="QQH31" s="29"/>
      <c r="QQI31" s="29"/>
      <c r="QQJ31" s="29"/>
      <c r="QQK31" s="29"/>
      <c r="QQL31" s="29"/>
      <c r="QQM31" s="29"/>
      <c r="QQN31" s="29"/>
      <c r="QQO31" s="29"/>
      <c r="QQP31" s="29"/>
      <c r="QQQ31" s="29"/>
      <c r="QQR31" s="29"/>
      <c r="QQS31" s="29"/>
      <c r="QQT31" s="29"/>
      <c r="QQU31" s="29"/>
      <c r="QQV31" s="29"/>
      <c r="QQW31" s="29"/>
      <c r="QQX31" s="29"/>
      <c r="QQY31" s="29"/>
      <c r="QQZ31" s="29"/>
      <c r="QRA31" s="29"/>
      <c r="QRB31" s="29"/>
      <c r="QRC31" s="29"/>
      <c r="QRD31" s="29"/>
      <c r="QRE31" s="29"/>
      <c r="QRF31" s="29"/>
      <c r="QRG31" s="29"/>
      <c r="QRH31" s="29"/>
      <c r="QRI31" s="29"/>
      <c r="QRJ31" s="29"/>
      <c r="QRK31" s="29"/>
      <c r="QRL31" s="29"/>
      <c r="QRM31" s="29"/>
      <c r="QRN31" s="29"/>
      <c r="QRO31" s="29"/>
      <c r="QRP31" s="29"/>
      <c r="QRQ31" s="29"/>
      <c r="QRR31" s="29"/>
      <c r="QRS31" s="29"/>
      <c r="QRT31" s="29"/>
      <c r="QRU31" s="29"/>
      <c r="QRV31" s="29"/>
      <c r="QRW31" s="29"/>
      <c r="QRX31" s="29"/>
      <c r="QRY31" s="29"/>
      <c r="QRZ31" s="29"/>
      <c r="QSA31" s="29"/>
      <c r="QSB31" s="29"/>
      <c r="QSC31" s="29"/>
      <c r="QSD31" s="29"/>
      <c r="QSE31" s="29"/>
      <c r="QSF31" s="29"/>
      <c r="QSG31" s="29"/>
      <c r="QSH31" s="29"/>
      <c r="QSI31" s="29"/>
      <c r="QSJ31" s="29"/>
      <c r="QSK31" s="29"/>
      <c r="QSL31" s="29"/>
      <c r="QSM31" s="29"/>
      <c r="QSN31" s="29"/>
      <c r="QSO31" s="29"/>
      <c r="QSP31" s="29"/>
      <c r="QSQ31" s="29"/>
      <c r="QSR31" s="29"/>
      <c r="QSS31" s="29"/>
      <c r="QST31" s="29"/>
      <c r="QSU31" s="29"/>
      <c r="QSV31" s="29"/>
      <c r="QSW31" s="29"/>
      <c r="QSX31" s="29"/>
      <c r="QSY31" s="29"/>
      <c r="QSZ31" s="29"/>
      <c r="QTA31" s="29"/>
      <c r="QTB31" s="29"/>
      <c r="QTC31" s="29"/>
      <c r="QTD31" s="29"/>
      <c r="QTE31" s="29"/>
      <c r="QTF31" s="29"/>
      <c r="QTG31" s="29"/>
      <c r="QTH31" s="29"/>
      <c r="QTI31" s="29"/>
      <c r="QTJ31" s="29"/>
      <c r="QTK31" s="29"/>
      <c r="QTL31" s="29"/>
      <c r="QTM31" s="29"/>
      <c r="QTN31" s="29"/>
      <c r="QTO31" s="29"/>
      <c r="QTP31" s="29"/>
      <c r="QTQ31" s="29"/>
      <c r="QTR31" s="29"/>
      <c r="QTS31" s="29"/>
      <c r="QTT31" s="29"/>
      <c r="QTU31" s="29"/>
      <c r="QTV31" s="29"/>
      <c r="QTW31" s="29"/>
      <c r="QTX31" s="29"/>
      <c r="QTY31" s="29"/>
      <c r="QTZ31" s="29"/>
      <c r="QUA31" s="29"/>
      <c r="QUB31" s="29"/>
      <c r="QUC31" s="29"/>
      <c r="QUD31" s="29"/>
      <c r="QUE31" s="29"/>
      <c r="QUF31" s="29"/>
      <c r="QUG31" s="29"/>
      <c r="QUH31" s="29"/>
      <c r="QUI31" s="29"/>
      <c r="QUJ31" s="29"/>
      <c r="QUK31" s="29"/>
      <c r="QUL31" s="29"/>
      <c r="QUM31" s="29"/>
      <c r="QUN31" s="29"/>
      <c r="QUO31" s="29"/>
      <c r="QUP31" s="29"/>
      <c r="QUQ31" s="29"/>
      <c r="QUR31" s="29"/>
      <c r="QUS31" s="29"/>
      <c r="QUT31" s="29"/>
      <c r="QUU31" s="29"/>
      <c r="QUV31" s="29"/>
      <c r="QUW31" s="29"/>
      <c r="QUX31" s="29"/>
      <c r="QUY31" s="29"/>
      <c r="QUZ31" s="29"/>
      <c r="QVA31" s="29"/>
      <c r="QVB31" s="29"/>
      <c r="QVC31" s="29"/>
      <c r="QVD31" s="29"/>
      <c r="QVE31" s="29"/>
      <c r="QVF31" s="29"/>
      <c r="QVG31" s="29"/>
      <c r="QVH31" s="29"/>
      <c r="QVI31" s="29"/>
      <c r="QVJ31" s="29"/>
      <c r="QVK31" s="29"/>
      <c r="QVL31" s="29"/>
      <c r="QVM31" s="29"/>
      <c r="QVN31" s="29"/>
      <c r="QVO31" s="29"/>
      <c r="QVP31" s="29"/>
      <c r="QVQ31" s="29"/>
      <c r="QVR31" s="29"/>
      <c r="QVS31" s="29"/>
      <c r="QVT31" s="29"/>
      <c r="QVU31" s="29"/>
      <c r="QVV31" s="29"/>
      <c r="QVW31" s="29"/>
      <c r="QVX31" s="29"/>
      <c r="QVY31" s="29"/>
      <c r="QVZ31" s="29"/>
      <c r="QWA31" s="29"/>
      <c r="QWB31" s="29"/>
      <c r="QWC31" s="29"/>
      <c r="QWD31" s="29"/>
      <c r="QWE31" s="29"/>
      <c r="QWF31" s="29"/>
      <c r="QWG31" s="29"/>
      <c r="QWH31" s="29"/>
      <c r="QWI31" s="29"/>
      <c r="QWJ31" s="29"/>
      <c r="QWK31" s="29"/>
      <c r="QWL31" s="29"/>
      <c r="QWM31" s="29"/>
      <c r="QWN31" s="29"/>
      <c r="QWO31" s="29"/>
      <c r="QWP31" s="29"/>
      <c r="QWQ31" s="29"/>
      <c r="QWR31" s="29"/>
      <c r="QWS31" s="29"/>
      <c r="QWT31" s="29"/>
      <c r="QWU31" s="29"/>
      <c r="QWV31" s="29"/>
      <c r="QWW31" s="29"/>
      <c r="QWX31" s="29"/>
      <c r="QWY31" s="29"/>
      <c r="QWZ31" s="29"/>
      <c r="QXA31" s="29"/>
      <c r="QXB31" s="29"/>
      <c r="QXC31" s="29"/>
      <c r="QXD31" s="29"/>
      <c r="QXE31" s="29"/>
      <c r="QXF31" s="29"/>
      <c r="QXG31" s="29"/>
      <c r="QXH31" s="29"/>
      <c r="QXI31" s="29"/>
      <c r="QXJ31" s="29"/>
      <c r="QXK31" s="29"/>
      <c r="QXL31" s="29"/>
      <c r="QXM31" s="29"/>
      <c r="QXN31" s="29"/>
      <c r="QXO31" s="29"/>
      <c r="QXP31" s="29"/>
      <c r="QXQ31" s="29"/>
      <c r="QXR31" s="29"/>
      <c r="QXS31" s="29"/>
      <c r="QXT31" s="29"/>
      <c r="QXU31" s="29"/>
      <c r="QXV31" s="29"/>
      <c r="QXW31" s="29"/>
      <c r="QXX31" s="29"/>
      <c r="QXY31" s="29"/>
      <c r="QXZ31" s="29"/>
      <c r="QYA31" s="29"/>
      <c r="QYB31" s="29"/>
      <c r="QYC31" s="29"/>
      <c r="QYD31" s="29"/>
      <c r="QYE31" s="29"/>
      <c r="QYF31" s="29"/>
      <c r="QYG31" s="29"/>
      <c r="QYH31" s="29"/>
      <c r="QYI31" s="29"/>
      <c r="QYJ31" s="29"/>
      <c r="QYK31" s="29"/>
      <c r="QYL31" s="29"/>
      <c r="QYM31" s="29"/>
      <c r="QYN31" s="29"/>
      <c r="QYO31" s="29"/>
      <c r="QYP31" s="29"/>
      <c r="QYQ31" s="29"/>
      <c r="QYR31" s="29"/>
      <c r="QYS31" s="29"/>
      <c r="QYT31" s="29"/>
      <c r="QYU31" s="29"/>
      <c r="QYV31" s="29"/>
      <c r="QYW31" s="29"/>
      <c r="QYX31" s="29"/>
      <c r="QYY31" s="29"/>
      <c r="QYZ31" s="29"/>
      <c r="QZA31" s="29"/>
      <c r="QZB31" s="29"/>
      <c r="QZC31" s="29"/>
      <c r="QZD31" s="29"/>
      <c r="QZE31" s="29"/>
      <c r="QZF31" s="29"/>
      <c r="QZG31" s="29"/>
      <c r="QZH31" s="29"/>
      <c r="QZI31" s="29"/>
      <c r="QZJ31" s="29"/>
      <c r="QZK31" s="29"/>
      <c r="QZL31" s="29"/>
      <c r="QZM31" s="29"/>
      <c r="QZN31" s="29"/>
      <c r="QZO31" s="29"/>
      <c r="QZP31" s="29"/>
      <c r="QZQ31" s="29"/>
      <c r="QZR31" s="29"/>
      <c r="QZS31" s="29"/>
      <c r="QZT31" s="29"/>
      <c r="QZU31" s="29"/>
      <c r="QZV31" s="29"/>
      <c r="QZW31" s="29"/>
      <c r="QZX31" s="29"/>
      <c r="QZY31" s="29"/>
      <c r="QZZ31" s="29"/>
      <c r="RAA31" s="29"/>
      <c r="RAB31" s="29"/>
      <c r="RAC31" s="29"/>
      <c r="RAD31" s="29"/>
      <c r="RAE31" s="29"/>
      <c r="RAF31" s="29"/>
      <c r="RAG31" s="29"/>
      <c r="RAH31" s="29"/>
      <c r="RAI31" s="29"/>
      <c r="RAJ31" s="29"/>
      <c r="RAK31" s="29"/>
      <c r="RAL31" s="29"/>
      <c r="RAM31" s="29"/>
      <c r="RAN31" s="29"/>
      <c r="RAO31" s="29"/>
      <c r="RAP31" s="29"/>
      <c r="RAQ31" s="29"/>
      <c r="RAR31" s="29"/>
      <c r="RAS31" s="29"/>
      <c r="RAT31" s="29"/>
      <c r="RAU31" s="29"/>
      <c r="RAV31" s="29"/>
      <c r="RAW31" s="29"/>
      <c r="RAX31" s="29"/>
      <c r="RAY31" s="29"/>
      <c r="RAZ31" s="29"/>
      <c r="RBA31" s="29"/>
      <c r="RBB31" s="29"/>
      <c r="RBC31" s="29"/>
      <c r="RBD31" s="29"/>
      <c r="RBE31" s="29"/>
      <c r="RBF31" s="29"/>
      <c r="RBG31" s="29"/>
      <c r="RBH31" s="29"/>
      <c r="RBI31" s="29"/>
      <c r="RBJ31" s="29"/>
      <c r="RBK31" s="29"/>
      <c r="RBL31" s="29"/>
      <c r="RBM31" s="29"/>
      <c r="RBN31" s="29"/>
      <c r="RBO31" s="29"/>
      <c r="RBP31" s="29"/>
      <c r="RBQ31" s="29"/>
      <c r="RBR31" s="29"/>
      <c r="RBS31" s="29"/>
      <c r="RBT31" s="29"/>
      <c r="RBU31" s="29"/>
      <c r="RBV31" s="29"/>
      <c r="RBW31" s="29"/>
      <c r="RBX31" s="29"/>
      <c r="RBY31" s="29"/>
      <c r="RBZ31" s="29"/>
      <c r="RCA31" s="29"/>
      <c r="RCB31" s="29"/>
      <c r="RCC31" s="29"/>
      <c r="RCD31" s="29"/>
      <c r="RCE31" s="29"/>
      <c r="RCF31" s="29"/>
      <c r="RCG31" s="29"/>
      <c r="RCH31" s="29"/>
      <c r="RCI31" s="29"/>
      <c r="RCJ31" s="29"/>
      <c r="RCK31" s="29"/>
      <c r="RCL31" s="29"/>
      <c r="RCM31" s="29"/>
      <c r="RCN31" s="29"/>
      <c r="RCO31" s="29"/>
      <c r="RCP31" s="29"/>
      <c r="RCQ31" s="29"/>
      <c r="RCR31" s="29"/>
      <c r="RCS31" s="29"/>
      <c r="RCT31" s="29"/>
      <c r="RCU31" s="29"/>
      <c r="RCV31" s="29"/>
      <c r="RCW31" s="29"/>
      <c r="RCX31" s="29"/>
      <c r="RCY31" s="29"/>
      <c r="RCZ31" s="29"/>
      <c r="RDA31" s="29"/>
      <c r="RDB31" s="29"/>
      <c r="RDC31" s="29"/>
      <c r="RDD31" s="29"/>
      <c r="RDE31" s="29"/>
      <c r="RDF31" s="29"/>
      <c r="RDG31" s="29"/>
      <c r="RDH31" s="29"/>
      <c r="RDI31" s="29"/>
      <c r="RDJ31" s="29"/>
      <c r="RDK31" s="29"/>
      <c r="RDL31" s="29"/>
      <c r="RDM31" s="29"/>
      <c r="RDN31" s="29"/>
      <c r="RDO31" s="29"/>
      <c r="RDP31" s="29"/>
      <c r="RDQ31" s="29"/>
      <c r="RDR31" s="29"/>
      <c r="RDS31" s="29"/>
      <c r="RDT31" s="29"/>
      <c r="RDU31" s="29"/>
      <c r="RDV31" s="29"/>
      <c r="RDW31" s="29"/>
      <c r="RDX31" s="29"/>
      <c r="RDY31" s="29"/>
      <c r="RDZ31" s="29"/>
      <c r="REA31" s="29"/>
      <c r="REB31" s="29"/>
      <c r="REC31" s="29"/>
      <c r="RED31" s="29"/>
      <c r="REE31" s="29"/>
      <c r="REF31" s="29"/>
      <c r="REG31" s="29"/>
      <c r="REH31" s="29"/>
      <c r="REI31" s="29"/>
      <c r="REJ31" s="29"/>
      <c r="REK31" s="29"/>
      <c r="REL31" s="29"/>
      <c r="REM31" s="29"/>
      <c r="REN31" s="29"/>
      <c r="REO31" s="29"/>
      <c r="REP31" s="29"/>
      <c r="REQ31" s="29"/>
      <c r="RER31" s="29"/>
      <c r="RES31" s="29"/>
      <c r="RET31" s="29"/>
      <c r="REU31" s="29"/>
      <c r="REV31" s="29"/>
      <c r="REW31" s="29"/>
      <c r="REX31" s="29"/>
      <c r="REY31" s="29"/>
      <c r="REZ31" s="29"/>
      <c r="RFA31" s="29"/>
      <c r="RFB31" s="29"/>
      <c r="RFC31" s="29"/>
      <c r="RFD31" s="29"/>
      <c r="RFE31" s="29"/>
      <c r="RFF31" s="29"/>
      <c r="RFG31" s="29"/>
      <c r="RFH31" s="29"/>
      <c r="RFI31" s="29"/>
      <c r="RFJ31" s="29"/>
      <c r="RFK31" s="29"/>
      <c r="RFL31" s="29"/>
      <c r="RFM31" s="29"/>
      <c r="RFN31" s="29"/>
      <c r="RFO31" s="29"/>
      <c r="RFP31" s="29"/>
      <c r="RFQ31" s="29"/>
      <c r="RFR31" s="29"/>
      <c r="RFS31" s="29"/>
      <c r="RFT31" s="29"/>
      <c r="RFU31" s="29"/>
      <c r="RFV31" s="29"/>
      <c r="RFW31" s="29"/>
      <c r="RFX31" s="29"/>
      <c r="RFY31" s="29"/>
      <c r="RFZ31" s="29"/>
      <c r="RGA31" s="29"/>
      <c r="RGB31" s="29"/>
      <c r="RGC31" s="29"/>
      <c r="RGD31" s="29"/>
      <c r="RGE31" s="29"/>
      <c r="RGF31" s="29"/>
      <c r="RGG31" s="29"/>
      <c r="RGH31" s="29"/>
      <c r="RGI31" s="29"/>
      <c r="RGJ31" s="29"/>
      <c r="RGK31" s="29"/>
      <c r="RGL31" s="29"/>
      <c r="RGM31" s="29"/>
      <c r="RGN31" s="29"/>
      <c r="RGO31" s="29"/>
      <c r="RGP31" s="29"/>
      <c r="RGQ31" s="29"/>
      <c r="RGR31" s="29"/>
      <c r="RGS31" s="29"/>
      <c r="RGT31" s="29"/>
      <c r="RGU31" s="29"/>
      <c r="RGV31" s="29"/>
      <c r="RGW31" s="29"/>
      <c r="RGX31" s="29"/>
      <c r="RGY31" s="29"/>
      <c r="RGZ31" s="29"/>
      <c r="RHA31" s="29"/>
      <c r="RHB31" s="29"/>
      <c r="RHC31" s="29"/>
      <c r="RHD31" s="29"/>
      <c r="RHE31" s="29"/>
      <c r="RHF31" s="29"/>
      <c r="RHG31" s="29"/>
      <c r="RHH31" s="29"/>
      <c r="RHI31" s="29"/>
      <c r="RHJ31" s="29"/>
      <c r="RHK31" s="29"/>
      <c r="RHL31" s="29"/>
      <c r="RHM31" s="29"/>
      <c r="RHN31" s="29"/>
      <c r="RHO31" s="29"/>
      <c r="RHP31" s="29"/>
      <c r="RHQ31" s="29"/>
      <c r="RHR31" s="29"/>
      <c r="RHS31" s="29"/>
      <c r="RHT31" s="29"/>
      <c r="RHU31" s="29"/>
      <c r="RHV31" s="29"/>
      <c r="RHW31" s="29"/>
      <c r="RHX31" s="29"/>
      <c r="RHY31" s="29"/>
      <c r="RHZ31" s="29"/>
      <c r="RIA31" s="29"/>
      <c r="RIB31" s="29"/>
      <c r="RIC31" s="29"/>
      <c r="RID31" s="29"/>
      <c r="RIE31" s="29"/>
      <c r="RIF31" s="29"/>
      <c r="RIG31" s="29"/>
      <c r="RIH31" s="29"/>
      <c r="RII31" s="29"/>
      <c r="RIJ31" s="29"/>
      <c r="RIK31" s="29"/>
      <c r="RIL31" s="29"/>
      <c r="RIM31" s="29"/>
      <c r="RIN31" s="29"/>
      <c r="RIO31" s="29"/>
      <c r="RIP31" s="29"/>
      <c r="RIQ31" s="29"/>
      <c r="RIR31" s="29"/>
      <c r="RIS31" s="29"/>
      <c r="RIT31" s="29"/>
      <c r="RIU31" s="29"/>
      <c r="RIV31" s="29"/>
      <c r="RIW31" s="29"/>
      <c r="RIX31" s="29"/>
      <c r="RIY31" s="29"/>
      <c r="RIZ31" s="29"/>
      <c r="RJA31" s="29"/>
      <c r="RJB31" s="29"/>
      <c r="RJC31" s="29"/>
      <c r="RJD31" s="29"/>
      <c r="RJE31" s="29"/>
      <c r="RJF31" s="29"/>
      <c r="RJG31" s="29"/>
      <c r="RJH31" s="29"/>
      <c r="RJI31" s="29"/>
      <c r="RJJ31" s="29"/>
      <c r="RJK31" s="29"/>
      <c r="RJL31" s="29"/>
      <c r="RJM31" s="29"/>
      <c r="RJN31" s="29"/>
      <c r="RJO31" s="29"/>
      <c r="RJP31" s="29"/>
      <c r="RJQ31" s="29"/>
      <c r="RJR31" s="29"/>
      <c r="RJS31" s="29"/>
      <c r="RJT31" s="29"/>
      <c r="RJU31" s="29"/>
      <c r="RJV31" s="29"/>
      <c r="RJW31" s="29"/>
      <c r="RJX31" s="29"/>
      <c r="RJY31" s="29"/>
      <c r="RJZ31" s="29"/>
      <c r="RKA31" s="29"/>
      <c r="RKB31" s="29"/>
      <c r="RKC31" s="29"/>
      <c r="RKD31" s="29"/>
      <c r="RKE31" s="29"/>
      <c r="RKF31" s="29"/>
      <c r="RKG31" s="29"/>
      <c r="RKH31" s="29"/>
      <c r="RKI31" s="29"/>
      <c r="RKJ31" s="29"/>
      <c r="RKK31" s="29"/>
      <c r="RKL31" s="29"/>
      <c r="RKM31" s="29"/>
      <c r="RKN31" s="29"/>
      <c r="RKO31" s="29"/>
      <c r="RKP31" s="29"/>
      <c r="RKQ31" s="29"/>
      <c r="RKR31" s="29"/>
      <c r="RKS31" s="29"/>
      <c r="RKT31" s="29"/>
      <c r="RKU31" s="29"/>
      <c r="RKV31" s="29"/>
      <c r="RKW31" s="29"/>
      <c r="RKX31" s="29"/>
      <c r="RKY31" s="29"/>
      <c r="RKZ31" s="29"/>
      <c r="RLA31" s="29"/>
      <c r="RLB31" s="29"/>
      <c r="RLC31" s="29"/>
      <c r="RLD31" s="29"/>
      <c r="RLE31" s="29"/>
      <c r="RLF31" s="29"/>
      <c r="RLG31" s="29"/>
      <c r="RLH31" s="29"/>
      <c r="RLI31" s="29"/>
      <c r="RLJ31" s="29"/>
      <c r="RLK31" s="29"/>
      <c r="RLL31" s="29"/>
      <c r="RLM31" s="29"/>
      <c r="RLN31" s="29"/>
      <c r="RLO31" s="29"/>
      <c r="RLP31" s="29"/>
      <c r="RLQ31" s="29"/>
      <c r="RLR31" s="29"/>
      <c r="RLS31" s="29"/>
      <c r="RLT31" s="29"/>
      <c r="RLU31" s="29"/>
      <c r="RLV31" s="29"/>
      <c r="RLW31" s="29"/>
      <c r="RLX31" s="29"/>
      <c r="RLY31" s="29"/>
      <c r="RLZ31" s="29"/>
      <c r="RMA31" s="29"/>
      <c r="RMB31" s="29"/>
      <c r="RMC31" s="29"/>
      <c r="RMD31" s="29"/>
      <c r="RME31" s="29"/>
      <c r="RMF31" s="29"/>
      <c r="RMG31" s="29"/>
      <c r="RMH31" s="29"/>
      <c r="RMI31" s="29"/>
      <c r="RMJ31" s="29"/>
      <c r="RMK31" s="29"/>
      <c r="RML31" s="29"/>
      <c r="RMM31" s="29"/>
      <c r="RMN31" s="29"/>
      <c r="RMO31" s="29"/>
      <c r="RMP31" s="29"/>
      <c r="RMQ31" s="29"/>
      <c r="RMR31" s="29"/>
      <c r="RMS31" s="29"/>
      <c r="RMT31" s="29"/>
      <c r="RMU31" s="29"/>
      <c r="RMV31" s="29"/>
      <c r="RMW31" s="29"/>
      <c r="RMX31" s="29"/>
      <c r="RMY31" s="29"/>
      <c r="RMZ31" s="29"/>
      <c r="RNA31" s="29"/>
      <c r="RNB31" s="29"/>
      <c r="RNC31" s="29"/>
      <c r="RND31" s="29"/>
      <c r="RNE31" s="29"/>
      <c r="RNF31" s="29"/>
      <c r="RNG31" s="29"/>
      <c r="RNH31" s="29"/>
      <c r="RNI31" s="29"/>
      <c r="RNJ31" s="29"/>
      <c r="RNK31" s="29"/>
      <c r="RNL31" s="29"/>
      <c r="RNM31" s="29"/>
      <c r="RNN31" s="29"/>
      <c r="RNO31" s="29"/>
      <c r="RNP31" s="29"/>
      <c r="RNQ31" s="29"/>
      <c r="RNR31" s="29"/>
      <c r="RNS31" s="29"/>
      <c r="RNT31" s="29"/>
      <c r="RNU31" s="29"/>
      <c r="RNV31" s="29"/>
      <c r="RNW31" s="29"/>
      <c r="RNX31" s="29"/>
      <c r="RNY31" s="29"/>
      <c r="RNZ31" s="29"/>
      <c r="ROA31" s="29"/>
      <c r="ROB31" s="29"/>
      <c r="ROC31" s="29"/>
      <c r="ROD31" s="29"/>
      <c r="ROE31" s="29"/>
      <c r="ROF31" s="29"/>
      <c r="ROG31" s="29"/>
      <c r="ROH31" s="29"/>
      <c r="ROI31" s="29"/>
      <c r="ROJ31" s="29"/>
      <c r="ROK31" s="29"/>
      <c r="ROL31" s="29"/>
      <c r="ROM31" s="29"/>
      <c r="RON31" s="29"/>
      <c r="ROO31" s="29"/>
      <c r="ROP31" s="29"/>
      <c r="ROQ31" s="29"/>
      <c r="ROR31" s="29"/>
      <c r="ROS31" s="29"/>
      <c r="ROT31" s="29"/>
      <c r="ROU31" s="29"/>
      <c r="ROV31" s="29"/>
      <c r="ROW31" s="29"/>
      <c r="ROX31" s="29"/>
      <c r="ROY31" s="29"/>
      <c r="ROZ31" s="29"/>
      <c r="RPA31" s="29"/>
      <c r="RPB31" s="29"/>
      <c r="RPC31" s="29"/>
      <c r="RPD31" s="29"/>
      <c r="RPE31" s="29"/>
      <c r="RPF31" s="29"/>
      <c r="RPG31" s="29"/>
      <c r="RPH31" s="29"/>
      <c r="RPI31" s="29"/>
      <c r="RPJ31" s="29"/>
      <c r="RPK31" s="29"/>
      <c r="RPL31" s="29"/>
      <c r="RPM31" s="29"/>
      <c r="RPN31" s="29"/>
      <c r="RPO31" s="29"/>
      <c r="RPP31" s="29"/>
      <c r="RPQ31" s="29"/>
      <c r="RPR31" s="29"/>
      <c r="RPS31" s="29"/>
      <c r="RPT31" s="29"/>
      <c r="RPU31" s="29"/>
      <c r="RPV31" s="29"/>
      <c r="RPW31" s="29"/>
      <c r="RPX31" s="29"/>
      <c r="RPY31" s="29"/>
      <c r="RPZ31" s="29"/>
      <c r="RQA31" s="29"/>
      <c r="RQB31" s="29"/>
      <c r="RQC31" s="29"/>
      <c r="RQD31" s="29"/>
      <c r="RQE31" s="29"/>
      <c r="RQF31" s="29"/>
      <c r="RQG31" s="29"/>
      <c r="RQH31" s="29"/>
      <c r="RQI31" s="29"/>
      <c r="RQJ31" s="29"/>
      <c r="RQK31" s="29"/>
      <c r="RQL31" s="29"/>
      <c r="RQM31" s="29"/>
      <c r="RQN31" s="29"/>
      <c r="RQO31" s="29"/>
      <c r="RQP31" s="29"/>
      <c r="RQQ31" s="29"/>
      <c r="RQR31" s="29"/>
      <c r="RQS31" s="29"/>
      <c r="RQT31" s="29"/>
      <c r="RQU31" s="29"/>
      <c r="RQV31" s="29"/>
      <c r="RQW31" s="29"/>
      <c r="RQX31" s="29"/>
      <c r="RQY31" s="29"/>
      <c r="RQZ31" s="29"/>
      <c r="RRA31" s="29"/>
      <c r="RRB31" s="29"/>
      <c r="RRC31" s="29"/>
      <c r="RRD31" s="29"/>
      <c r="RRE31" s="29"/>
      <c r="RRF31" s="29"/>
      <c r="RRG31" s="29"/>
      <c r="RRH31" s="29"/>
      <c r="RRI31" s="29"/>
      <c r="RRJ31" s="29"/>
      <c r="RRK31" s="29"/>
      <c r="RRL31" s="29"/>
      <c r="RRM31" s="29"/>
      <c r="RRN31" s="29"/>
      <c r="RRO31" s="29"/>
      <c r="RRP31" s="29"/>
      <c r="RRQ31" s="29"/>
      <c r="RRR31" s="29"/>
      <c r="RRS31" s="29"/>
      <c r="RRT31" s="29"/>
      <c r="RRU31" s="29"/>
      <c r="RRV31" s="29"/>
      <c r="RRW31" s="29"/>
      <c r="RRX31" s="29"/>
      <c r="RRY31" s="29"/>
      <c r="RRZ31" s="29"/>
      <c r="RSA31" s="29"/>
      <c r="RSB31" s="29"/>
      <c r="RSC31" s="29"/>
      <c r="RSD31" s="29"/>
      <c r="RSE31" s="29"/>
      <c r="RSF31" s="29"/>
      <c r="RSG31" s="29"/>
      <c r="RSH31" s="29"/>
      <c r="RSI31" s="29"/>
      <c r="RSJ31" s="29"/>
      <c r="RSK31" s="29"/>
      <c r="RSL31" s="29"/>
      <c r="RSM31" s="29"/>
      <c r="RSN31" s="29"/>
      <c r="RSO31" s="29"/>
      <c r="RSP31" s="29"/>
      <c r="RSQ31" s="29"/>
      <c r="RSR31" s="29"/>
      <c r="RSS31" s="29"/>
      <c r="RST31" s="29"/>
      <c r="RSU31" s="29"/>
      <c r="RSV31" s="29"/>
      <c r="RSW31" s="29"/>
      <c r="RSX31" s="29"/>
      <c r="RSY31" s="29"/>
      <c r="RSZ31" s="29"/>
      <c r="RTA31" s="29"/>
      <c r="RTB31" s="29"/>
      <c r="RTC31" s="29"/>
      <c r="RTD31" s="29"/>
      <c r="RTE31" s="29"/>
      <c r="RTF31" s="29"/>
      <c r="RTG31" s="29"/>
      <c r="RTH31" s="29"/>
      <c r="RTI31" s="29"/>
      <c r="RTJ31" s="29"/>
      <c r="RTK31" s="29"/>
      <c r="RTL31" s="29"/>
      <c r="RTM31" s="29"/>
      <c r="RTN31" s="29"/>
      <c r="RTO31" s="29"/>
      <c r="RTP31" s="29"/>
      <c r="RTQ31" s="29"/>
      <c r="RTR31" s="29"/>
      <c r="RTS31" s="29"/>
      <c r="RTT31" s="29"/>
      <c r="RTU31" s="29"/>
      <c r="RTV31" s="29"/>
      <c r="RTW31" s="29"/>
      <c r="RTX31" s="29"/>
      <c r="RTY31" s="29"/>
      <c r="RTZ31" s="29"/>
      <c r="RUA31" s="29"/>
      <c r="RUB31" s="29"/>
      <c r="RUC31" s="29"/>
      <c r="RUD31" s="29"/>
      <c r="RUE31" s="29"/>
      <c r="RUF31" s="29"/>
      <c r="RUG31" s="29"/>
      <c r="RUH31" s="29"/>
      <c r="RUI31" s="29"/>
      <c r="RUJ31" s="29"/>
      <c r="RUK31" s="29"/>
      <c r="RUL31" s="29"/>
      <c r="RUM31" s="29"/>
      <c r="RUN31" s="29"/>
      <c r="RUO31" s="29"/>
      <c r="RUP31" s="29"/>
      <c r="RUQ31" s="29"/>
      <c r="RUR31" s="29"/>
      <c r="RUS31" s="29"/>
      <c r="RUT31" s="29"/>
      <c r="RUU31" s="29"/>
      <c r="RUV31" s="29"/>
      <c r="RUW31" s="29"/>
      <c r="RUX31" s="29"/>
      <c r="RUY31" s="29"/>
      <c r="RUZ31" s="29"/>
      <c r="RVA31" s="29"/>
      <c r="RVB31" s="29"/>
      <c r="RVC31" s="29"/>
      <c r="RVD31" s="29"/>
      <c r="RVE31" s="29"/>
      <c r="RVF31" s="29"/>
      <c r="RVG31" s="29"/>
      <c r="RVH31" s="29"/>
      <c r="RVI31" s="29"/>
      <c r="RVJ31" s="29"/>
      <c r="RVK31" s="29"/>
      <c r="RVL31" s="29"/>
      <c r="RVM31" s="29"/>
      <c r="RVN31" s="29"/>
      <c r="RVO31" s="29"/>
      <c r="RVP31" s="29"/>
      <c r="RVQ31" s="29"/>
      <c r="RVR31" s="29"/>
      <c r="RVS31" s="29"/>
      <c r="RVT31" s="29"/>
      <c r="RVU31" s="29"/>
      <c r="RVV31" s="29"/>
      <c r="RVW31" s="29"/>
      <c r="RVX31" s="29"/>
      <c r="RVY31" s="29"/>
      <c r="RVZ31" s="29"/>
      <c r="RWA31" s="29"/>
      <c r="RWB31" s="29"/>
      <c r="RWC31" s="29"/>
      <c r="RWD31" s="29"/>
      <c r="RWE31" s="29"/>
      <c r="RWF31" s="29"/>
      <c r="RWG31" s="29"/>
      <c r="RWH31" s="29"/>
      <c r="RWI31" s="29"/>
      <c r="RWJ31" s="29"/>
      <c r="RWK31" s="29"/>
      <c r="RWL31" s="29"/>
      <c r="RWM31" s="29"/>
      <c r="RWN31" s="29"/>
      <c r="RWO31" s="29"/>
      <c r="RWP31" s="29"/>
      <c r="RWQ31" s="29"/>
      <c r="RWR31" s="29"/>
      <c r="RWS31" s="29"/>
      <c r="RWT31" s="29"/>
      <c r="RWU31" s="29"/>
      <c r="RWV31" s="29"/>
      <c r="RWW31" s="29"/>
      <c r="RWX31" s="29"/>
      <c r="RWY31" s="29"/>
      <c r="RWZ31" s="29"/>
      <c r="RXA31" s="29"/>
      <c r="RXB31" s="29"/>
      <c r="RXC31" s="29"/>
      <c r="RXD31" s="29"/>
      <c r="RXE31" s="29"/>
      <c r="RXF31" s="29"/>
      <c r="RXG31" s="29"/>
      <c r="RXH31" s="29"/>
      <c r="RXI31" s="29"/>
      <c r="RXJ31" s="29"/>
      <c r="RXK31" s="29"/>
      <c r="RXL31" s="29"/>
      <c r="RXM31" s="29"/>
      <c r="RXN31" s="29"/>
      <c r="RXO31" s="29"/>
      <c r="RXP31" s="29"/>
      <c r="RXQ31" s="29"/>
      <c r="RXR31" s="29"/>
      <c r="RXS31" s="29"/>
      <c r="RXT31" s="29"/>
      <c r="RXU31" s="29"/>
      <c r="RXV31" s="29"/>
      <c r="RXW31" s="29"/>
      <c r="RXX31" s="29"/>
      <c r="RXY31" s="29"/>
      <c r="RXZ31" s="29"/>
      <c r="RYA31" s="29"/>
      <c r="RYB31" s="29"/>
      <c r="RYC31" s="29"/>
      <c r="RYD31" s="29"/>
      <c r="RYE31" s="29"/>
      <c r="RYF31" s="29"/>
      <c r="RYG31" s="29"/>
      <c r="RYH31" s="29"/>
      <c r="RYI31" s="29"/>
      <c r="RYJ31" s="29"/>
      <c r="RYK31" s="29"/>
      <c r="RYL31" s="29"/>
      <c r="RYM31" s="29"/>
      <c r="RYN31" s="29"/>
      <c r="RYO31" s="29"/>
      <c r="RYP31" s="29"/>
      <c r="RYQ31" s="29"/>
      <c r="RYR31" s="29"/>
      <c r="RYS31" s="29"/>
      <c r="RYT31" s="29"/>
      <c r="RYU31" s="29"/>
      <c r="RYV31" s="29"/>
      <c r="RYW31" s="29"/>
      <c r="RYX31" s="29"/>
      <c r="RYY31" s="29"/>
      <c r="RYZ31" s="29"/>
      <c r="RZA31" s="29"/>
      <c r="RZB31" s="29"/>
      <c r="RZC31" s="29"/>
      <c r="RZD31" s="29"/>
      <c r="RZE31" s="29"/>
      <c r="RZF31" s="29"/>
      <c r="RZG31" s="29"/>
      <c r="RZH31" s="29"/>
      <c r="RZI31" s="29"/>
      <c r="RZJ31" s="29"/>
      <c r="RZK31" s="29"/>
      <c r="RZL31" s="29"/>
      <c r="RZM31" s="29"/>
      <c r="RZN31" s="29"/>
      <c r="RZO31" s="29"/>
      <c r="RZP31" s="29"/>
      <c r="RZQ31" s="29"/>
      <c r="RZR31" s="29"/>
      <c r="RZS31" s="29"/>
      <c r="RZT31" s="29"/>
      <c r="RZU31" s="29"/>
      <c r="RZV31" s="29"/>
      <c r="RZW31" s="29"/>
      <c r="RZX31" s="29"/>
      <c r="RZY31" s="29"/>
      <c r="RZZ31" s="29"/>
      <c r="SAA31" s="29"/>
      <c r="SAB31" s="29"/>
      <c r="SAC31" s="29"/>
      <c r="SAD31" s="29"/>
      <c r="SAE31" s="29"/>
      <c r="SAF31" s="29"/>
      <c r="SAG31" s="29"/>
      <c r="SAH31" s="29"/>
      <c r="SAI31" s="29"/>
      <c r="SAJ31" s="29"/>
      <c r="SAK31" s="29"/>
      <c r="SAL31" s="29"/>
      <c r="SAM31" s="29"/>
      <c r="SAN31" s="29"/>
      <c r="SAO31" s="29"/>
      <c r="SAP31" s="29"/>
      <c r="SAQ31" s="29"/>
      <c r="SAR31" s="29"/>
      <c r="SAS31" s="29"/>
      <c r="SAT31" s="29"/>
      <c r="SAU31" s="29"/>
      <c r="SAV31" s="29"/>
      <c r="SAW31" s="29"/>
      <c r="SAX31" s="29"/>
      <c r="SAY31" s="29"/>
      <c r="SAZ31" s="29"/>
      <c r="SBA31" s="29"/>
      <c r="SBB31" s="29"/>
      <c r="SBC31" s="29"/>
      <c r="SBD31" s="29"/>
      <c r="SBE31" s="29"/>
      <c r="SBF31" s="29"/>
      <c r="SBG31" s="29"/>
      <c r="SBH31" s="29"/>
      <c r="SBI31" s="29"/>
      <c r="SBJ31" s="29"/>
      <c r="SBK31" s="29"/>
      <c r="SBL31" s="29"/>
      <c r="SBM31" s="29"/>
      <c r="SBN31" s="29"/>
      <c r="SBO31" s="29"/>
      <c r="SBP31" s="29"/>
      <c r="SBQ31" s="29"/>
      <c r="SBR31" s="29"/>
      <c r="SBS31" s="29"/>
      <c r="SBT31" s="29"/>
      <c r="SBU31" s="29"/>
      <c r="SBV31" s="29"/>
      <c r="SBW31" s="29"/>
      <c r="SBX31" s="29"/>
      <c r="SBY31" s="29"/>
      <c r="SBZ31" s="29"/>
      <c r="SCA31" s="29"/>
      <c r="SCB31" s="29"/>
      <c r="SCC31" s="29"/>
      <c r="SCD31" s="29"/>
      <c r="SCE31" s="29"/>
      <c r="SCF31" s="29"/>
      <c r="SCG31" s="29"/>
      <c r="SCH31" s="29"/>
      <c r="SCI31" s="29"/>
      <c r="SCJ31" s="29"/>
      <c r="SCK31" s="29"/>
      <c r="SCL31" s="29"/>
      <c r="SCM31" s="29"/>
      <c r="SCN31" s="29"/>
      <c r="SCO31" s="29"/>
      <c r="SCP31" s="29"/>
      <c r="SCQ31" s="29"/>
      <c r="SCR31" s="29"/>
      <c r="SCS31" s="29"/>
      <c r="SCT31" s="29"/>
      <c r="SCU31" s="29"/>
      <c r="SCV31" s="29"/>
      <c r="SCW31" s="29"/>
      <c r="SCX31" s="29"/>
      <c r="SCY31" s="29"/>
      <c r="SCZ31" s="29"/>
      <c r="SDA31" s="29"/>
      <c r="SDB31" s="29"/>
      <c r="SDC31" s="29"/>
      <c r="SDD31" s="29"/>
      <c r="SDE31" s="29"/>
      <c r="SDF31" s="29"/>
      <c r="SDG31" s="29"/>
      <c r="SDH31" s="29"/>
      <c r="SDI31" s="29"/>
      <c r="SDJ31" s="29"/>
      <c r="SDK31" s="29"/>
      <c r="SDL31" s="29"/>
      <c r="SDM31" s="29"/>
      <c r="SDN31" s="29"/>
      <c r="SDO31" s="29"/>
      <c r="SDP31" s="29"/>
      <c r="SDQ31" s="29"/>
      <c r="SDR31" s="29"/>
      <c r="SDS31" s="29"/>
      <c r="SDT31" s="29"/>
      <c r="SDU31" s="29"/>
      <c r="SDV31" s="29"/>
      <c r="SDW31" s="29"/>
      <c r="SDX31" s="29"/>
      <c r="SDY31" s="29"/>
      <c r="SDZ31" s="29"/>
      <c r="SEA31" s="29"/>
      <c r="SEB31" s="29"/>
      <c r="SEC31" s="29"/>
      <c r="SED31" s="29"/>
      <c r="SEE31" s="29"/>
      <c r="SEF31" s="29"/>
      <c r="SEG31" s="29"/>
      <c r="SEH31" s="29"/>
      <c r="SEI31" s="29"/>
      <c r="SEJ31" s="29"/>
      <c r="SEK31" s="29"/>
      <c r="SEL31" s="29"/>
      <c r="SEM31" s="29"/>
      <c r="SEN31" s="29"/>
      <c r="SEO31" s="29"/>
      <c r="SEP31" s="29"/>
      <c r="SEQ31" s="29"/>
      <c r="SER31" s="29"/>
      <c r="SES31" s="29"/>
      <c r="SET31" s="29"/>
      <c r="SEU31" s="29"/>
      <c r="SEV31" s="29"/>
      <c r="SEW31" s="29"/>
      <c r="SEX31" s="29"/>
      <c r="SEY31" s="29"/>
      <c r="SEZ31" s="29"/>
      <c r="SFA31" s="29"/>
      <c r="SFB31" s="29"/>
      <c r="SFC31" s="29"/>
      <c r="SFD31" s="29"/>
      <c r="SFE31" s="29"/>
      <c r="SFF31" s="29"/>
      <c r="SFG31" s="29"/>
      <c r="SFH31" s="29"/>
      <c r="SFI31" s="29"/>
      <c r="SFJ31" s="29"/>
      <c r="SFK31" s="29"/>
      <c r="SFL31" s="29"/>
      <c r="SFM31" s="29"/>
      <c r="SFN31" s="29"/>
      <c r="SFO31" s="29"/>
      <c r="SFP31" s="29"/>
      <c r="SFQ31" s="29"/>
      <c r="SFR31" s="29"/>
      <c r="SFS31" s="29"/>
      <c r="SFT31" s="29"/>
      <c r="SFU31" s="29"/>
      <c r="SFV31" s="29"/>
      <c r="SFW31" s="29"/>
      <c r="SFX31" s="29"/>
      <c r="SFY31" s="29"/>
      <c r="SFZ31" s="29"/>
      <c r="SGA31" s="29"/>
      <c r="SGB31" s="29"/>
      <c r="SGC31" s="29"/>
      <c r="SGD31" s="29"/>
      <c r="SGE31" s="29"/>
      <c r="SGF31" s="29"/>
      <c r="SGG31" s="29"/>
      <c r="SGH31" s="29"/>
      <c r="SGI31" s="29"/>
      <c r="SGJ31" s="29"/>
      <c r="SGK31" s="29"/>
      <c r="SGL31" s="29"/>
      <c r="SGM31" s="29"/>
      <c r="SGN31" s="29"/>
      <c r="SGO31" s="29"/>
      <c r="SGP31" s="29"/>
      <c r="SGQ31" s="29"/>
      <c r="SGR31" s="29"/>
      <c r="SGS31" s="29"/>
      <c r="SGT31" s="29"/>
      <c r="SGU31" s="29"/>
      <c r="SGV31" s="29"/>
      <c r="SGW31" s="29"/>
      <c r="SGX31" s="29"/>
      <c r="SGY31" s="29"/>
      <c r="SGZ31" s="29"/>
      <c r="SHA31" s="29"/>
      <c r="SHB31" s="29"/>
      <c r="SHC31" s="29"/>
      <c r="SHD31" s="29"/>
      <c r="SHE31" s="29"/>
      <c r="SHF31" s="29"/>
      <c r="SHG31" s="29"/>
      <c r="SHH31" s="29"/>
      <c r="SHI31" s="29"/>
      <c r="SHJ31" s="29"/>
      <c r="SHK31" s="29"/>
      <c r="SHL31" s="29"/>
      <c r="SHM31" s="29"/>
      <c r="SHN31" s="29"/>
      <c r="SHO31" s="29"/>
      <c r="SHP31" s="29"/>
      <c r="SHQ31" s="29"/>
      <c r="SHR31" s="29"/>
      <c r="SHS31" s="29"/>
      <c r="SHT31" s="29"/>
      <c r="SHU31" s="29"/>
      <c r="SHV31" s="29"/>
      <c r="SHW31" s="29"/>
      <c r="SHX31" s="29"/>
      <c r="SHY31" s="29"/>
      <c r="SHZ31" s="29"/>
      <c r="SIA31" s="29"/>
      <c r="SIB31" s="29"/>
      <c r="SIC31" s="29"/>
      <c r="SID31" s="29"/>
      <c r="SIE31" s="29"/>
      <c r="SIF31" s="29"/>
      <c r="SIG31" s="29"/>
      <c r="SIH31" s="29"/>
      <c r="SII31" s="29"/>
      <c r="SIJ31" s="29"/>
      <c r="SIK31" s="29"/>
      <c r="SIL31" s="29"/>
      <c r="SIM31" s="29"/>
      <c r="SIN31" s="29"/>
      <c r="SIO31" s="29"/>
      <c r="SIP31" s="29"/>
      <c r="SIQ31" s="29"/>
      <c r="SIR31" s="29"/>
      <c r="SIS31" s="29"/>
      <c r="SIT31" s="29"/>
      <c r="SIU31" s="29"/>
      <c r="SIV31" s="29"/>
      <c r="SIW31" s="29"/>
      <c r="SIX31" s="29"/>
      <c r="SIY31" s="29"/>
      <c r="SIZ31" s="29"/>
      <c r="SJA31" s="29"/>
      <c r="SJB31" s="29"/>
      <c r="SJC31" s="29"/>
      <c r="SJD31" s="29"/>
      <c r="SJE31" s="29"/>
      <c r="SJF31" s="29"/>
      <c r="SJG31" s="29"/>
      <c r="SJH31" s="29"/>
      <c r="SJI31" s="29"/>
      <c r="SJJ31" s="29"/>
      <c r="SJK31" s="29"/>
      <c r="SJL31" s="29"/>
      <c r="SJM31" s="29"/>
      <c r="SJN31" s="29"/>
      <c r="SJO31" s="29"/>
      <c r="SJP31" s="29"/>
      <c r="SJQ31" s="29"/>
      <c r="SJR31" s="29"/>
      <c r="SJS31" s="29"/>
      <c r="SJT31" s="29"/>
      <c r="SJU31" s="29"/>
      <c r="SJV31" s="29"/>
      <c r="SJW31" s="29"/>
      <c r="SJX31" s="29"/>
      <c r="SJY31" s="29"/>
      <c r="SJZ31" s="29"/>
      <c r="SKA31" s="29"/>
      <c r="SKB31" s="29"/>
      <c r="SKC31" s="29"/>
      <c r="SKD31" s="29"/>
      <c r="SKE31" s="29"/>
      <c r="SKF31" s="29"/>
      <c r="SKG31" s="29"/>
      <c r="SKH31" s="29"/>
      <c r="SKI31" s="29"/>
      <c r="SKJ31" s="29"/>
      <c r="SKK31" s="29"/>
      <c r="SKL31" s="29"/>
      <c r="SKM31" s="29"/>
      <c r="SKN31" s="29"/>
      <c r="SKO31" s="29"/>
      <c r="SKP31" s="29"/>
      <c r="SKQ31" s="29"/>
      <c r="SKR31" s="29"/>
      <c r="SKS31" s="29"/>
      <c r="SKT31" s="29"/>
      <c r="SKU31" s="29"/>
      <c r="SKV31" s="29"/>
      <c r="SKW31" s="29"/>
      <c r="SKX31" s="29"/>
      <c r="SKY31" s="29"/>
      <c r="SKZ31" s="29"/>
      <c r="SLA31" s="29"/>
      <c r="SLB31" s="29"/>
      <c r="SLC31" s="29"/>
      <c r="SLD31" s="29"/>
      <c r="SLE31" s="29"/>
      <c r="SLF31" s="29"/>
      <c r="SLG31" s="29"/>
      <c r="SLH31" s="29"/>
      <c r="SLI31" s="29"/>
      <c r="SLJ31" s="29"/>
      <c r="SLK31" s="29"/>
      <c r="SLL31" s="29"/>
      <c r="SLM31" s="29"/>
      <c r="SLN31" s="29"/>
      <c r="SLO31" s="29"/>
      <c r="SLP31" s="29"/>
      <c r="SLQ31" s="29"/>
      <c r="SLR31" s="29"/>
      <c r="SLS31" s="29"/>
      <c r="SLT31" s="29"/>
      <c r="SLU31" s="29"/>
      <c r="SLV31" s="29"/>
      <c r="SLW31" s="29"/>
      <c r="SLX31" s="29"/>
      <c r="SLY31" s="29"/>
      <c r="SLZ31" s="29"/>
      <c r="SMA31" s="29"/>
      <c r="SMB31" s="29"/>
      <c r="SMC31" s="29"/>
      <c r="SMD31" s="29"/>
      <c r="SME31" s="29"/>
      <c r="SMF31" s="29"/>
      <c r="SMG31" s="29"/>
      <c r="SMH31" s="29"/>
      <c r="SMI31" s="29"/>
      <c r="SMJ31" s="29"/>
      <c r="SMK31" s="29"/>
      <c r="SML31" s="29"/>
      <c r="SMM31" s="29"/>
      <c r="SMN31" s="29"/>
      <c r="SMO31" s="29"/>
      <c r="SMP31" s="29"/>
      <c r="SMQ31" s="29"/>
      <c r="SMR31" s="29"/>
      <c r="SMS31" s="29"/>
      <c r="SMT31" s="29"/>
      <c r="SMU31" s="29"/>
      <c r="SMV31" s="29"/>
      <c r="SMW31" s="29"/>
      <c r="SMX31" s="29"/>
      <c r="SMY31" s="29"/>
      <c r="SMZ31" s="29"/>
      <c r="SNA31" s="29"/>
      <c r="SNB31" s="29"/>
      <c r="SNC31" s="29"/>
      <c r="SND31" s="29"/>
      <c r="SNE31" s="29"/>
      <c r="SNF31" s="29"/>
      <c r="SNG31" s="29"/>
      <c r="SNH31" s="29"/>
      <c r="SNI31" s="29"/>
      <c r="SNJ31" s="29"/>
      <c r="SNK31" s="29"/>
      <c r="SNL31" s="29"/>
      <c r="SNM31" s="29"/>
      <c r="SNN31" s="29"/>
      <c r="SNO31" s="29"/>
      <c r="SNP31" s="29"/>
      <c r="SNQ31" s="29"/>
      <c r="SNR31" s="29"/>
      <c r="SNS31" s="29"/>
      <c r="SNT31" s="29"/>
      <c r="SNU31" s="29"/>
      <c r="SNV31" s="29"/>
      <c r="SNW31" s="29"/>
      <c r="SNX31" s="29"/>
      <c r="SNY31" s="29"/>
      <c r="SNZ31" s="29"/>
      <c r="SOA31" s="29"/>
      <c r="SOB31" s="29"/>
      <c r="SOC31" s="29"/>
      <c r="SOD31" s="29"/>
      <c r="SOE31" s="29"/>
      <c r="SOF31" s="29"/>
      <c r="SOG31" s="29"/>
      <c r="SOH31" s="29"/>
      <c r="SOI31" s="29"/>
      <c r="SOJ31" s="29"/>
      <c r="SOK31" s="29"/>
      <c r="SOL31" s="29"/>
      <c r="SOM31" s="29"/>
      <c r="SON31" s="29"/>
      <c r="SOO31" s="29"/>
      <c r="SOP31" s="29"/>
      <c r="SOQ31" s="29"/>
      <c r="SOR31" s="29"/>
      <c r="SOS31" s="29"/>
      <c r="SOT31" s="29"/>
      <c r="SOU31" s="29"/>
      <c r="SOV31" s="29"/>
      <c r="SOW31" s="29"/>
      <c r="SOX31" s="29"/>
      <c r="SOY31" s="29"/>
      <c r="SOZ31" s="29"/>
      <c r="SPA31" s="29"/>
      <c r="SPB31" s="29"/>
      <c r="SPC31" s="29"/>
      <c r="SPD31" s="29"/>
      <c r="SPE31" s="29"/>
      <c r="SPF31" s="29"/>
      <c r="SPG31" s="29"/>
      <c r="SPH31" s="29"/>
      <c r="SPI31" s="29"/>
      <c r="SPJ31" s="29"/>
      <c r="SPK31" s="29"/>
      <c r="SPL31" s="29"/>
      <c r="SPM31" s="29"/>
      <c r="SPN31" s="29"/>
      <c r="SPO31" s="29"/>
      <c r="SPP31" s="29"/>
      <c r="SPQ31" s="29"/>
      <c r="SPR31" s="29"/>
      <c r="SPS31" s="29"/>
      <c r="SPT31" s="29"/>
      <c r="SPU31" s="29"/>
      <c r="SPV31" s="29"/>
      <c r="SPW31" s="29"/>
      <c r="SPX31" s="29"/>
      <c r="SPY31" s="29"/>
      <c r="SPZ31" s="29"/>
      <c r="SQA31" s="29"/>
      <c r="SQB31" s="29"/>
      <c r="SQC31" s="29"/>
      <c r="SQD31" s="29"/>
      <c r="SQE31" s="29"/>
      <c r="SQF31" s="29"/>
      <c r="SQG31" s="29"/>
      <c r="SQH31" s="29"/>
      <c r="SQI31" s="29"/>
      <c r="SQJ31" s="29"/>
      <c r="SQK31" s="29"/>
      <c r="SQL31" s="29"/>
      <c r="SQM31" s="29"/>
      <c r="SQN31" s="29"/>
      <c r="SQO31" s="29"/>
      <c r="SQP31" s="29"/>
      <c r="SQQ31" s="29"/>
      <c r="SQR31" s="29"/>
      <c r="SQS31" s="29"/>
      <c r="SQT31" s="29"/>
      <c r="SQU31" s="29"/>
      <c r="SQV31" s="29"/>
      <c r="SQW31" s="29"/>
      <c r="SQX31" s="29"/>
      <c r="SQY31" s="29"/>
      <c r="SQZ31" s="29"/>
      <c r="SRA31" s="29"/>
      <c r="SRB31" s="29"/>
      <c r="SRC31" s="29"/>
      <c r="SRD31" s="29"/>
      <c r="SRE31" s="29"/>
      <c r="SRF31" s="29"/>
      <c r="SRG31" s="29"/>
      <c r="SRH31" s="29"/>
      <c r="SRI31" s="29"/>
      <c r="SRJ31" s="29"/>
      <c r="SRK31" s="29"/>
      <c r="SRL31" s="29"/>
      <c r="SRM31" s="29"/>
      <c r="SRN31" s="29"/>
      <c r="SRO31" s="29"/>
      <c r="SRP31" s="29"/>
      <c r="SRQ31" s="29"/>
      <c r="SRR31" s="29"/>
      <c r="SRS31" s="29"/>
      <c r="SRT31" s="29"/>
      <c r="SRU31" s="29"/>
      <c r="SRV31" s="29"/>
      <c r="SRW31" s="29"/>
      <c r="SRX31" s="29"/>
      <c r="SRY31" s="29"/>
      <c r="SRZ31" s="29"/>
      <c r="SSA31" s="29"/>
      <c r="SSB31" s="29"/>
      <c r="SSC31" s="29"/>
      <c r="SSD31" s="29"/>
      <c r="SSE31" s="29"/>
      <c r="SSF31" s="29"/>
      <c r="SSG31" s="29"/>
      <c r="SSH31" s="29"/>
      <c r="SSI31" s="29"/>
      <c r="SSJ31" s="29"/>
      <c r="SSK31" s="29"/>
      <c r="SSL31" s="29"/>
      <c r="SSM31" s="29"/>
      <c r="SSN31" s="29"/>
      <c r="SSO31" s="29"/>
      <c r="SSP31" s="29"/>
      <c r="SSQ31" s="29"/>
      <c r="SSR31" s="29"/>
      <c r="SSS31" s="29"/>
      <c r="SST31" s="29"/>
      <c r="SSU31" s="29"/>
      <c r="SSV31" s="29"/>
      <c r="SSW31" s="29"/>
      <c r="SSX31" s="29"/>
      <c r="SSY31" s="29"/>
      <c r="SSZ31" s="29"/>
      <c r="STA31" s="29"/>
      <c r="STB31" s="29"/>
      <c r="STC31" s="29"/>
      <c r="STD31" s="29"/>
      <c r="STE31" s="29"/>
      <c r="STF31" s="29"/>
      <c r="STG31" s="29"/>
      <c r="STH31" s="29"/>
      <c r="STI31" s="29"/>
      <c r="STJ31" s="29"/>
      <c r="STK31" s="29"/>
      <c r="STL31" s="29"/>
      <c r="STM31" s="29"/>
      <c r="STN31" s="29"/>
      <c r="STO31" s="29"/>
      <c r="STP31" s="29"/>
      <c r="STQ31" s="29"/>
      <c r="STR31" s="29"/>
      <c r="STS31" s="29"/>
      <c r="STT31" s="29"/>
      <c r="STU31" s="29"/>
      <c r="STV31" s="29"/>
      <c r="STW31" s="29"/>
      <c r="STX31" s="29"/>
      <c r="STY31" s="29"/>
      <c r="STZ31" s="29"/>
      <c r="SUA31" s="29"/>
      <c r="SUB31" s="29"/>
      <c r="SUC31" s="29"/>
      <c r="SUD31" s="29"/>
      <c r="SUE31" s="29"/>
      <c r="SUF31" s="29"/>
      <c r="SUG31" s="29"/>
      <c r="SUH31" s="29"/>
      <c r="SUI31" s="29"/>
      <c r="SUJ31" s="29"/>
      <c r="SUK31" s="29"/>
      <c r="SUL31" s="29"/>
      <c r="SUM31" s="29"/>
      <c r="SUN31" s="29"/>
      <c r="SUO31" s="29"/>
      <c r="SUP31" s="29"/>
      <c r="SUQ31" s="29"/>
      <c r="SUR31" s="29"/>
      <c r="SUS31" s="29"/>
      <c r="SUT31" s="29"/>
      <c r="SUU31" s="29"/>
      <c r="SUV31" s="29"/>
      <c r="SUW31" s="29"/>
      <c r="SUX31" s="29"/>
      <c r="SUY31" s="29"/>
      <c r="SUZ31" s="29"/>
      <c r="SVA31" s="29"/>
      <c r="SVB31" s="29"/>
      <c r="SVC31" s="29"/>
      <c r="SVD31" s="29"/>
      <c r="SVE31" s="29"/>
      <c r="SVF31" s="29"/>
      <c r="SVG31" s="29"/>
      <c r="SVH31" s="29"/>
      <c r="SVI31" s="29"/>
      <c r="SVJ31" s="29"/>
      <c r="SVK31" s="29"/>
      <c r="SVL31" s="29"/>
      <c r="SVM31" s="29"/>
      <c r="SVN31" s="29"/>
      <c r="SVO31" s="29"/>
      <c r="SVP31" s="29"/>
      <c r="SVQ31" s="29"/>
      <c r="SVR31" s="29"/>
      <c r="SVS31" s="29"/>
      <c r="SVT31" s="29"/>
      <c r="SVU31" s="29"/>
      <c r="SVV31" s="29"/>
      <c r="SVW31" s="29"/>
      <c r="SVX31" s="29"/>
      <c r="SVY31" s="29"/>
      <c r="SVZ31" s="29"/>
      <c r="SWA31" s="29"/>
      <c r="SWB31" s="29"/>
      <c r="SWC31" s="29"/>
      <c r="SWD31" s="29"/>
      <c r="SWE31" s="29"/>
      <c r="SWF31" s="29"/>
      <c r="SWG31" s="29"/>
      <c r="SWH31" s="29"/>
      <c r="SWI31" s="29"/>
      <c r="SWJ31" s="29"/>
      <c r="SWK31" s="29"/>
      <c r="SWL31" s="29"/>
      <c r="SWM31" s="29"/>
      <c r="SWN31" s="29"/>
      <c r="SWO31" s="29"/>
      <c r="SWP31" s="29"/>
      <c r="SWQ31" s="29"/>
      <c r="SWR31" s="29"/>
      <c r="SWS31" s="29"/>
      <c r="SWT31" s="29"/>
      <c r="SWU31" s="29"/>
      <c r="SWV31" s="29"/>
      <c r="SWW31" s="29"/>
      <c r="SWX31" s="29"/>
      <c r="SWY31" s="29"/>
      <c r="SWZ31" s="29"/>
      <c r="SXA31" s="29"/>
      <c r="SXB31" s="29"/>
      <c r="SXC31" s="29"/>
      <c r="SXD31" s="29"/>
      <c r="SXE31" s="29"/>
      <c r="SXF31" s="29"/>
      <c r="SXG31" s="29"/>
      <c r="SXH31" s="29"/>
      <c r="SXI31" s="29"/>
      <c r="SXJ31" s="29"/>
      <c r="SXK31" s="29"/>
      <c r="SXL31" s="29"/>
      <c r="SXM31" s="29"/>
      <c r="SXN31" s="29"/>
      <c r="SXO31" s="29"/>
      <c r="SXP31" s="29"/>
      <c r="SXQ31" s="29"/>
      <c r="SXR31" s="29"/>
      <c r="SXS31" s="29"/>
      <c r="SXT31" s="29"/>
      <c r="SXU31" s="29"/>
      <c r="SXV31" s="29"/>
      <c r="SXW31" s="29"/>
      <c r="SXX31" s="29"/>
      <c r="SXY31" s="29"/>
      <c r="SXZ31" s="29"/>
      <c r="SYA31" s="29"/>
      <c r="SYB31" s="29"/>
      <c r="SYC31" s="29"/>
      <c r="SYD31" s="29"/>
      <c r="SYE31" s="29"/>
      <c r="SYF31" s="29"/>
      <c r="SYG31" s="29"/>
      <c r="SYH31" s="29"/>
      <c r="SYI31" s="29"/>
      <c r="SYJ31" s="29"/>
      <c r="SYK31" s="29"/>
      <c r="SYL31" s="29"/>
      <c r="SYM31" s="29"/>
      <c r="SYN31" s="29"/>
      <c r="SYO31" s="29"/>
      <c r="SYP31" s="29"/>
      <c r="SYQ31" s="29"/>
      <c r="SYR31" s="29"/>
      <c r="SYS31" s="29"/>
      <c r="SYT31" s="29"/>
      <c r="SYU31" s="29"/>
      <c r="SYV31" s="29"/>
      <c r="SYW31" s="29"/>
      <c r="SYX31" s="29"/>
      <c r="SYY31" s="29"/>
      <c r="SYZ31" s="29"/>
      <c r="SZA31" s="29"/>
      <c r="SZB31" s="29"/>
      <c r="SZC31" s="29"/>
      <c r="SZD31" s="29"/>
      <c r="SZE31" s="29"/>
      <c r="SZF31" s="29"/>
      <c r="SZG31" s="29"/>
      <c r="SZH31" s="29"/>
      <c r="SZI31" s="29"/>
      <c r="SZJ31" s="29"/>
      <c r="SZK31" s="29"/>
      <c r="SZL31" s="29"/>
      <c r="SZM31" s="29"/>
      <c r="SZN31" s="29"/>
      <c r="SZO31" s="29"/>
      <c r="SZP31" s="29"/>
      <c r="SZQ31" s="29"/>
      <c r="SZR31" s="29"/>
      <c r="SZS31" s="29"/>
      <c r="SZT31" s="29"/>
      <c r="SZU31" s="29"/>
      <c r="SZV31" s="29"/>
      <c r="SZW31" s="29"/>
      <c r="SZX31" s="29"/>
      <c r="SZY31" s="29"/>
      <c r="SZZ31" s="29"/>
      <c r="TAA31" s="29"/>
      <c r="TAB31" s="29"/>
      <c r="TAC31" s="29"/>
      <c r="TAD31" s="29"/>
      <c r="TAE31" s="29"/>
      <c r="TAF31" s="29"/>
      <c r="TAG31" s="29"/>
      <c r="TAH31" s="29"/>
      <c r="TAI31" s="29"/>
      <c r="TAJ31" s="29"/>
      <c r="TAK31" s="29"/>
      <c r="TAL31" s="29"/>
      <c r="TAM31" s="29"/>
      <c r="TAN31" s="29"/>
      <c r="TAO31" s="29"/>
      <c r="TAP31" s="29"/>
      <c r="TAQ31" s="29"/>
      <c r="TAR31" s="29"/>
      <c r="TAS31" s="29"/>
      <c r="TAT31" s="29"/>
      <c r="TAU31" s="29"/>
      <c r="TAV31" s="29"/>
      <c r="TAW31" s="29"/>
      <c r="TAX31" s="29"/>
      <c r="TAY31" s="29"/>
      <c r="TAZ31" s="29"/>
      <c r="TBA31" s="29"/>
      <c r="TBB31" s="29"/>
      <c r="TBC31" s="29"/>
      <c r="TBD31" s="29"/>
      <c r="TBE31" s="29"/>
      <c r="TBF31" s="29"/>
      <c r="TBG31" s="29"/>
      <c r="TBH31" s="29"/>
      <c r="TBI31" s="29"/>
      <c r="TBJ31" s="29"/>
      <c r="TBK31" s="29"/>
      <c r="TBL31" s="29"/>
      <c r="TBM31" s="29"/>
      <c r="TBN31" s="29"/>
      <c r="TBO31" s="29"/>
      <c r="TBP31" s="29"/>
      <c r="TBQ31" s="29"/>
      <c r="TBR31" s="29"/>
      <c r="TBS31" s="29"/>
      <c r="TBT31" s="29"/>
      <c r="TBU31" s="29"/>
      <c r="TBV31" s="29"/>
      <c r="TBW31" s="29"/>
      <c r="TBX31" s="29"/>
      <c r="TBY31" s="29"/>
      <c r="TBZ31" s="29"/>
      <c r="TCA31" s="29"/>
      <c r="TCB31" s="29"/>
      <c r="TCC31" s="29"/>
      <c r="TCD31" s="29"/>
      <c r="TCE31" s="29"/>
      <c r="TCF31" s="29"/>
      <c r="TCG31" s="29"/>
      <c r="TCH31" s="29"/>
      <c r="TCI31" s="29"/>
      <c r="TCJ31" s="29"/>
      <c r="TCK31" s="29"/>
      <c r="TCL31" s="29"/>
      <c r="TCM31" s="29"/>
      <c r="TCN31" s="29"/>
      <c r="TCO31" s="29"/>
      <c r="TCP31" s="29"/>
      <c r="TCQ31" s="29"/>
      <c r="TCR31" s="29"/>
      <c r="TCS31" s="29"/>
      <c r="TCT31" s="29"/>
      <c r="TCU31" s="29"/>
      <c r="TCV31" s="29"/>
      <c r="TCW31" s="29"/>
      <c r="TCX31" s="29"/>
      <c r="TCY31" s="29"/>
      <c r="TCZ31" s="29"/>
      <c r="TDA31" s="29"/>
      <c r="TDB31" s="29"/>
      <c r="TDC31" s="29"/>
      <c r="TDD31" s="29"/>
      <c r="TDE31" s="29"/>
      <c r="TDF31" s="29"/>
      <c r="TDG31" s="29"/>
      <c r="TDH31" s="29"/>
      <c r="TDI31" s="29"/>
      <c r="TDJ31" s="29"/>
      <c r="TDK31" s="29"/>
      <c r="TDL31" s="29"/>
      <c r="TDM31" s="29"/>
      <c r="TDN31" s="29"/>
      <c r="TDO31" s="29"/>
      <c r="TDP31" s="29"/>
      <c r="TDQ31" s="29"/>
      <c r="TDR31" s="29"/>
      <c r="TDS31" s="29"/>
      <c r="TDT31" s="29"/>
      <c r="TDU31" s="29"/>
      <c r="TDV31" s="29"/>
      <c r="TDW31" s="29"/>
      <c r="TDX31" s="29"/>
      <c r="TDY31" s="29"/>
      <c r="TDZ31" s="29"/>
      <c r="TEA31" s="29"/>
      <c r="TEB31" s="29"/>
      <c r="TEC31" s="29"/>
      <c r="TED31" s="29"/>
      <c r="TEE31" s="29"/>
      <c r="TEF31" s="29"/>
      <c r="TEG31" s="29"/>
      <c r="TEH31" s="29"/>
      <c r="TEI31" s="29"/>
      <c r="TEJ31" s="29"/>
      <c r="TEK31" s="29"/>
      <c r="TEL31" s="29"/>
      <c r="TEM31" s="29"/>
      <c r="TEN31" s="29"/>
      <c r="TEO31" s="29"/>
      <c r="TEP31" s="29"/>
      <c r="TEQ31" s="29"/>
      <c r="TER31" s="29"/>
      <c r="TES31" s="29"/>
      <c r="TET31" s="29"/>
      <c r="TEU31" s="29"/>
      <c r="TEV31" s="29"/>
      <c r="TEW31" s="29"/>
      <c r="TEX31" s="29"/>
      <c r="TEY31" s="29"/>
      <c r="TEZ31" s="29"/>
      <c r="TFA31" s="29"/>
      <c r="TFB31" s="29"/>
      <c r="TFC31" s="29"/>
      <c r="TFD31" s="29"/>
      <c r="TFE31" s="29"/>
      <c r="TFF31" s="29"/>
      <c r="TFG31" s="29"/>
      <c r="TFH31" s="29"/>
      <c r="TFI31" s="29"/>
      <c r="TFJ31" s="29"/>
      <c r="TFK31" s="29"/>
      <c r="TFL31" s="29"/>
      <c r="TFM31" s="29"/>
      <c r="TFN31" s="29"/>
      <c r="TFO31" s="29"/>
      <c r="TFP31" s="29"/>
      <c r="TFQ31" s="29"/>
      <c r="TFR31" s="29"/>
      <c r="TFS31" s="29"/>
      <c r="TFT31" s="29"/>
      <c r="TFU31" s="29"/>
      <c r="TFV31" s="29"/>
      <c r="TFW31" s="29"/>
      <c r="TFX31" s="29"/>
      <c r="TFY31" s="29"/>
      <c r="TFZ31" s="29"/>
      <c r="TGA31" s="29"/>
      <c r="TGB31" s="29"/>
      <c r="TGC31" s="29"/>
      <c r="TGD31" s="29"/>
      <c r="TGE31" s="29"/>
      <c r="TGF31" s="29"/>
      <c r="TGG31" s="29"/>
      <c r="TGH31" s="29"/>
      <c r="TGI31" s="29"/>
      <c r="TGJ31" s="29"/>
      <c r="TGK31" s="29"/>
      <c r="TGL31" s="29"/>
      <c r="TGM31" s="29"/>
      <c r="TGN31" s="29"/>
      <c r="TGO31" s="29"/>
      <c r="TGP31" s="29"/>
      <c r="TGQ31" s="29"/>
      <c r="TGR31" s="29"/>
      <c r="TGS31" s="29"/>
      <c r="TGT31" s="29"/>
      <c r="TGU31" s="29"/>
      <c r="TGV31" s="29"/>
      <c r="TGW31" s="29"/>
      <c r="TGX31" s="29"/>
      <c r="TGY31" s="29"/>
      <c r="TGZ31" s="29"/>
      <c r="THA31" s="29"/>
      <c r="THB31" s="29"/>
      <c r="THC31" s="29"/>
      <c r="THD31" s="29"/>
      <c r="THE31" s="29"/>
      <c r="THF31" s="29"/>
      <c r="THG31" s="29"/>
      <c r="THH31" s="29"/>
      <c r="THI31" s="29"/>
      <c r="THJ31" s="29"/>
      <c r="THK31" s="29"/>
      <c r="THL31" s="29"/>
      <c r="THM31" s="29"/>
      <c r="THN31" s="29"/>
      <c r="THO31" s="29"/>
      <c r="THP31" s="29"/>
      <c r="THQ31" s="29"/>
      <c r="THR31" s="29"/>
      <c r="THS31" s="29"/>
      <c r="THT31" s="29"/>
      <c r="THU31" s="29"/>
      <c r="THV31" s="29"/>
      <c r="THW31" s="29"/>
      <c r="THX31" s="29"/>
      <c r="THY31" s="29"/>
      <c r="THZ31" s="29"/>
      <c r="TIA31" s="29"/>
      <c r="TIB31" s="29"/>
      <c r="TIC31" s="29"/>
      <c r="TID31" s="29"/>
      <c r="TIE31" s="29"/>
      <c r="TIF31" s="29"/>
      <c r="TIG31" s="29"/>
      <c r="TIH31" s="29"/>
      <c r="TII31" s="29"/>
      <c r="TIJ31" s="29"/>
      <c r="TIK31" s="29"/>
      <c r="TIL31" s="29"/>
      <c r="TIM31" s="29"/>
      <c r="TIN31" s="29"/>
      <c r="TIO31" s="29"/>
      <c r="TIP31" s="29"/>
      <c r="TIQ31" s="29"/>
      <c r="TIR31" s="29"/>
      <c r="TIS31" s="29"/>
      <c r="TIT31" s="29"/>
      <c r="TIU31" s="29"/>
      <c r="TIV31" s="29"/>
      <c r="TIW31" s="29"/>
      <c r="TIX31" s="29"/>
      <c r="TIY31" s="29"/>
      <c r="TIZ31" s="29"/>
      <c r="TJA31" s="29"/>
      <c r="TJB31" s="29"/>
      <c r="TJC31" s="29"/>
      <c r="TJD31" s="29"/>
      <c r="TJE31" s="29"/>
      <c r="TJF31" s="29"/>
      <c r="TJG31" s="29"/>
      <c r="TJH31" s="29"/>
      <c r="TJI31" s="29"/>
      <c r="TJJ31" s="29"/>
      <c r="TJK31" s="29"/>
      <c r="TJL31" s="29"/>
      <c r="TJM31" s="29"/>
      <c r="TJN31" s="29"/>
      <c r="TJO31" s="29"/>
      <c r="TJP31" s="29"/>
      <c r="TJQ31" s="29"/>
      <c r="TJR31" s="29"/>
      <c r="TJS31" s="29"/>
      <c r="TJT31" s="29"/>
      <c r="TJU31" s="29"/>
      <c r="TJV31" s="29"/>
      <c r="TJW31" s="29"/>
      <c r="TJX31" s="29"/>
      <c r="TJY31" s="29"/>
      <c r="TJZ31" s="29"/>
      <c r="TKA31" s="29"/>
      <c r="TKB31" s="29"/>
      <c r="TKC31" s="29"/>
      <c r="TKD31" s="29"/>
      <c r="TKE31" s="29"/>
      <c r="TKF31" s="29"/>
      <c r="TKG31" s="29"/>
      <c r="TKH31" s="29"/>
      <c r="TKI31" s="29"/>
      <c r="TKJ31" s="29"/>
      <c r="TKK31" s="29"/>
      <c r="TKL31" s="29"/>
      <c r="TKM31" s="29"/>
      <c r="TKN31" s="29"/>
      <c r="TKO31" s="29"/>
      <c r="TKP31" s="29"/>
      <c r="TKQ31" s="29"/>
      <c r="TKR31" s="29"/>
      <c r="TKS31" s="29"/>
      <c r="TKT31" s="29"/>
      <c r="TKU31" s="29"/>
      <c r="TKV31" s="29"/>
      <c r="TKW31" s="29"/>
      <c r="TKX31" s="29"/>
      <c r="TKY31" s="29"/>
      <c r="TKZ31" s="29"/>
      <c r="TLA31" s="29"/>
      <c r="TLB31" s="29"/>
      <c r="TLC31" s="29"/>
      <c r="TLD31" s="29"/>
      <c r="TLE31" s="29"/>
      <c r="TLF31" s="29"/>
      <c r="TLG31" s="29"/>
      <c r="TLH31" s="29"/>
      <c r="TLI31" s="29"/>
      <c r="TLJ31" s="29"/>
      <c r="TLK31" s="29"/>
      <c r="TLL31" s="29"/>
      <c r="TLM31" s="29"/>
      <c r="TLN31" s="29"/>
      <c r="TLO31" s="29"/>
      <c r="TLP31" s="29"/>
      <c r="TLQ31" s="29"/>
      <c r="TLR31" s="29"/>
      <c r="TLS31" s="29"/>
      <c r="TLT31" s="29"/>
      <c r="TLU31" s="29"/>
      <c r="TLV31" s="29"/>
      <c r="TLW31" s="29"/>
      <c r="TLX31" s="29"/>
      <c r="TLY31" s="29"/>
      <c r="TLZ31" s="29"/>
      <c r="TMA31" s="29"/>
      <c r="TMB31" s="29"/>
      <c r="TMC31" s="29"/>
      <c r="TMD31" s="29"/>
      <c r="TME31" s="29"/>
      <c r="TMF31" s="29"/>
      <c r="TMG31" s="29"/>
      <c r="TMH31" s="29"/>
      <c r="TMI31" s="29"/>
      <c r="TMJ31" s="29"/>
      <c r="TMK31" s="29"/>
      <c r="TML31" s="29"/>
      <c r="TMM31" s="29"/>
      <c r="TMN31" s="29"/>
      <c r="TMO31" s="29"/>
      <c r="TMP31" s="29"/>
      <c r="TMQ31" s="29"/>
      <c r="TMR31" s="29"/>
      <c r="TMS31" s="29"/>
      <c r="TMT31" s="29"/>
      <c r="TMU31" s="29"/>
      <c r="TMV31" s="29"/>
      <c r="TMW31" s="29"/>
      <c r="TMX31" s="29"/>
      <c r="TMY31" s="29"/>
      <c r="TMZ31" s="29"/>
      <c r="TNA31" s="29"/>
      <c r="TNB31" s="29"/>
      <c r="TNC31" s="29"/>
      <c r="TND31" s="29"/>
      <c r="TNE31" s="29"/>
      <c r="TNF31" s="29"/>
      <c r="TNG31" s="29"/>
      <c r="TNH31" s="29"/>
      <c r="TNI31" s="29"/>
      <c r="TNJ31" s="29"/>
      <c r="TNK31" s="29"/>
      <c r="TNL31" s="29"/>
      <c r="TNM31" s="29"/>
      <c r="TNN31" s="29"/>
      <c r="TNO31" s="29"/>
      <c r="TNP31" s="29"/>
      <c r="TNQ31" s="29"/>
      <c r="TNR31" s="29"/>
      <c r="TNS31" s="29"/>
      <c r="TNT31" s="29"/>
      <c r="TNU31" s="29"/>
      <c r="TNV31" s="29"/>
      <c r="TNW31" s="29"/>
      <c r="TNX31" s="29"/>
      <c r="TNY31" s="29"/>
      <c r="TNZ31" s="29"/>
      <c r="TOA31" s="29"/>
      <c r="TOB31" s="29"/>
      <c r="TOC31" s="29"/>
      <c r="TOD31" s="29"/>
      <c r="TOE31" s="29"/>
      <c r="TOF31" s="29"/>
      <c r="TOG31" s="29"/>
      <c r="TOH31" s="29"/>
      <c r="TOI31" s="29"/>
      <c r="TOJ31" s="29"/>
      <c r="TOK31" s="29"/>
      <c r="TOL31" s="29"/>
      <c r="TOM31" s="29"/>
      <c r="TON31" s="29"/>
      <c r="TOO31" s="29"/>
      <c r="TOP31" s="29"/>
      <c r="TOQ31" s="29"/>
      <c r="TOR31" s="29"/>
      <c r="TOS31" s="29"/>
      <c r="TOT31" s="29"/>
      <c r="TOU31" s="29"/>
      <c r="TOV31" s="29"/>
      <c r="TOW31" s="29"/>
      <c r="TOX31" s="29"/>
      <c r="TOY31" s="29"/>
      <c r="TOZ31" s="29"/>
      <c r="TPA31" s="29"/>
      <c r="TPB31" s="29"/>
      <c r="TPC31" s="29"/>
      <c r="TPD31" s="29"/>
      <c r="TPE31" s="29"/>
      <c r="TPF31" s="29"/>
      <c r="TPG31" s="29"/>
      <c r="TPH31" s="29"/>
      <c r="TPI31" s="29"/>
      <c r="TPJ31" s="29"/>
      <c r="TPK31" s="29"/>
      <c r="TPL31" s="29"/>
      <c r="TPM31" s="29"/>
      <c r="TPN31" s="29"/>
      <c r="TPO31" s="29"/>
      <c r="TPP31" s="29"/>
      <c r="TPQ31" s="29"/>
      <c r="TPR31" s="29"/>
      <c r="TPS31" s="29"/>
      <c r="TPT31" s="29"/>
      <c r="TPU31" s="29"/>
      <c r="TPV31" s="29"/>
      <c r="TPW31" s="29"/>
      <c r="TPX31" s="29"/>
      <c r="TPY31" s="29"/>
      <c r="TPZ31" s="29"/>
      <c r="TQA31" s="29"/>
      <c r="TQB31" s="29"/>
      <c r="TQC31" s="29"/>
      <c r="TQD31" s="29"/>
      <c r="TQE31" s="29"/>
      <c r="TQF31" s="29"/>
      <c r="TQG31" s="29"/>
      <c r="TQH31" s="29"/>
      <c r="TQI31" s="29"/>
      <c r="TQJ31" s="29"/>
      <c r="TQK31" s="29"/>
      <c r="TQL31" s="29"/>
      <c r="TQM31" s="29"/>
      <c r="TQN31" s="29"/>
      <c r="TQO31" s="29"/>
      <c r="TQP31" s="29"/>
      <c r="TQQ31" s="29"/>
      <c r="TQR31" s="29"/>
      <c r="TQS31" s="29"/>
      <c r="TQT31" s="29"/>
      <c r="TQU31" s="29"/>
      <c r="TQV31" s="29"/>
      <c r="TQW31" s="29"/>
      <c r="TQX31" s="29"/>
      <c r="TQY31" s="29"/>
      <c r="TQZ31" s="29"/>
      <c r="TRA31" s="29"/>
      <c r="TRB31" s="29"/>
      <c r="TRC31" s="29"/>
      <c r="TRD31" s="29"/>
      <c r="TRE31" s="29"/>
      <c r="TRF31" s="29"/>
      <c r="TRG31" s="29"/>
      <c r="TRH31" s="29"/>
      <c r="TRI31" s="29"/>
      <c r="TRJ31" s="29"/>
      <c r="TRK31" s="29"/>
      <c r="TRL31" s="29"/>
      <c r="TRM31" s="29"/>
      <c r="TRN31" s="29"/>
      <c r="TRO31" s="29"/>
      <c r="TRP31" s="29"/>
      <c r="TRQ31" s="29"/>
      <c r="TRR31" s="29"/>
      <c r="TRS31" s="29"/>
      <c r="TRT31" s="29"/>
      <c r="TRU31" s="29"/>
      <c r="TRV31" s="29"/>
      <c r="TRW31" s="29"/>
      <c r="TRX31" s="29"/>
      <c r="TRY31" s="29"/>
      <c r="TRZ31" s="29"/>
      <c r="TSA31" s="29"/>
      <c r="TSB31" s="29"/>
      <c r="TSC31" s="29"/>
      <c r="TSD31" s="29"/>
      <c r="TSE31" s="29"/>
      <c r="TSF31" s="29"/>
      <c r="TSG31" s="29"/>
      <c r="TSH31" s="29"/>
      <c r="TSI31" s="29"/>
      <c r="TSJ31" s="29"/>
      <c r="TSK31" s="29"/>
      <c r="TSL31" s="29"/>
      <c r="TSM31" s="29"/>
      <c r="TSN31" s="29"/>
      <c r="TSO31" s="29"/>
      <c r="TSP31" s="29"/>
      <c r="TSQ31" s="29"/>
      <c r="TSR31" s="29"/>
      <c r="TSS31" s="29"/>
      <c r="TST31" s="29"/>
      <c r="TSU31" s="29"/>
      <c r="TSV31" s="29"/>
      <c r="TSW31" s="29"/>
      <c r="TSX31" s="29"/>
      <c r="TSY31" s="29"/>
      <c r="TSZ31" s="29"/>
      <c r="TTA31" s="29"/>
      <c r="TTB31" s="29"/>
      <c r="TTC31" s="29"/>
      <c r="TTD31" s="29"/>
      <c r="TTE31" s="29"/>
      <c r="TTF31" s="29"/>
      <c r="TTG31" s="29"/>
      <c r="TTH31" s="29"/>
      <c r="TTI31" s="29"/>
      <c r="TTJ31" s="29"/>
      <c r="TTK31" s="29"/>
      <c r="TTL31" s="29"/>
      <c r="TTM31" s="29"/>
      <c r="TTN31" s="29"/>
      <c r="TTO31" s="29"/>
      <c r="TTP31" s="29"/>
      <c r="TTQ31" s="29"/>
      <c r="TTR31" s="29"/>
      <c r="TTS31" s="29"/>
      <c r="TTT31" s="29"/>
      <c r="TTU31" s="29"/>
      <c r="TTV31" s="29"/>
      <c r="TTW31" s="29"/>
      <c r="TTX31" s="29"/>
      <c r="TTY31" s="29"/>
      <c r="TTZ31" s="29"/>
      <c r="TUA31" s="29"/>
      <c r="TUB31" s="29"/>
      <c r="TUC31" s="29"/>
      <c r="TUD31" s="29"/>
      <c r="TUE31" s="29"/>
      <c r="TUF31" s="29"/>
      <c r="TUG31" s="29"/>
      <c r="TUH31" s="29"/>
      <c r="TUI31" s="29"/>
      <c r="TUJ31" s="29"/>
      <c r="TUK31" s="29"/>
      <c r="TUL31" s="29"/>
      <c r="TUM31" s="29"/>
      <c r="TUN31" s="29"/>
      <c r="TUO31" s="29"/>
      <c r="TUP31" s="29"/>
      <c r="TUQ31" s="29"/>
      <c r="TUR31" s="29"/>
      <c r="TUS31" s="29"/>
      <c r="TUT31" s="29"/>
      <c r="TUU31" s="29"/>
      <c r="TUV31" s="29"/>
      <c r="TUW31" s="29"/>
      <c r="TUX31" s="29"/>
      <c r="TUY31" s="29"/>
      <c r="TUZ31" s="29"/>
      <c r="TVA31" s="29"/>
      <c r="TVB31" s="29"/>
      <c r="TVC31" s="29"/>
      <c r="TVD31" s="29"/>
      <c r="TVE31" s="29"/>
      <c r="TVF31" s="29"/>
      <c r="TVG31" s="29"/>
      <c r="TVH31" s="29"/>
      <c r="TVI31" s="29"/>
      <c r="TVJ31" s="29"/>
      <c r="TVK31" s="29"/>
      <c r="TVL31" s="29"/>
      <c r="TVM31" s="29"/>
      <c r="TVN31" s="29"/>
      <c r="TVO31" s="29"/>
      <c r="TVP31" s="29"/>
      <c r="TVQ31" s="29"/>
      <c r="TVR31" s="29"/>
      <c r="TVS31" s="29"/>
      <c r="TVT31" s="29"/>
      <c r="TVU31" s="29"/>
      <c r="TVV31" s="29"/>
      <c r="TVW31" s="29"/>
      <c r="TVX31" s="29"/>
      <c r="TVY31" s="29"/>
      <c r="TVZ31" s="29"/>
      <c r="TWA31" s="29"/>
      <c r="TWB31" s="29"/>
      <c r="TWC31" s="29"/>
      <c r="TWD31" s="29"/>
      <c r="TWE31" s="29"/>
      <c r="TWF31" s="29"/>
      <c r="TWG31" s="29"/>
      <c r="TWH31" s="29"/>
      <c r="TWI31" s="29"/>
      <c r="TWJ31" s="29"/>
      <c r="TWK31" s="29"/>
      <c r="TWL31" s="29"/>
      <c r="TWM31" s="29"/>
      <c r="TWN31" s="29"/>
      <c r="TWO31" s="29"/>
      <c r="TWP31" s="29"/>
      <c r="TWQ31" s="29"/>
      <c r="TWR31" s="29"/>
      <c r="TWS31" s="29"/>
      <c r="TWT31" s="29"/>
      <c r="TWU31" s="29"/>
      <c r="TWV31" s="29"/>
      <c r="TWW31" s="29"/>
      <c r="TWX31" s="29"/>
      <c r="TWY31" s="29"/>
      <c r="TWZ31" s="29"/>
      <c r="TXA31" s="29"/>
      <c r="TXB31" s="29"/>
      <c r="TXC31" s="29"/>
      <c r="TXD31" s="29"/>
      <c r="TXE31" s="29"/>
      <c r="TXF31" s="29"/>
      <c r="TXG31" s="29"/>
      <c r="TXH31" s="29"/>
      <c r="TXI31" s="29"/>
      <c r="TXJ31" s="29"/>
      <c r="TXK31" s="29"/>
      <c r="TXL31" s="29"/>
      <c r="TXM31" s="29"/>
      <c r="TXN31" s="29"/>
      <c r="TXO31" s="29"/>
      <c r="TXP31" s="29"/>
      <c r="TXQ31" s="29"/>
      <c r="TXR31" s="29"/>
      <c r="TXS31" s="29"/>
      <c r="TXT31" s="29"/>
      <c r="TXU31" s="29"/>
      <c r="TXV31" s="29"/>
      <c r="TXW31" s="29"/>
      <c r="TXX31" s="29"/>
      <c r="TXY31" s="29"/>
      <c r="TXZ31" s="29"/>
      <c r="TYA31" s="29"/>
      <c r="TYB31" s="29"/>
      <c r="TYC31" s="29"/>
      <c r="TYD31" s="29"/>
      <c r="TYE31" s="29"/>
      <c r="TYF31" s="29"/>
      <c r="TYG31" s="29"/>
      <c r="TYH31" s="29"/>
      <c r="TYI31" s="29"/>
      <c r="TYJ31" s="29"/>
      <c r="TYK31" s="29"/>
      <c r="TYL31" s="29"/>
      <c r="TYM31" s="29"/>
      <c r="TYN31" s="29"/>
      <c r="TYO31" s="29"/>
      <c r="TYP31" s="29"/>
      <c r="TYQ31" s="29"/>
      <c r="TYR31" s="29"/>
      <c r="TYS31" s="29"/>
      <c r="TYT31" s="29"/>
      <c r="TYU31" s="29"/>
      <c r="TYV31" s="29"/>
      <c r="TYW31" s="29"/>
      <c r="TYX31" s="29"/>
      <c r="TYY31" s="29"/>
      <c r="TYZ31" s="29"/>
      <c r="TZA31" s="29"/>
      <c r="TZB31" s="29"/>
      <c r="TZC31" s="29"/>
      <c r="TZD31" s="29"/>
      <c r="TZE31" s="29"/>
      <c r="TZF31" s="29"/>
      <c r="TZG31" s="29"/>
      <c r="TZH31" s="29"/>
      <c r="TZI31" s="29"/>
      <c r="TZJ31" s="29"/>
      <c r="TZK31" s="29"/>
      <c r="TZL31" s="29"/>
      <c r="TZM31" s="29"/>
      <c r="TZN31" s="29"/>
      <c r="TZO31" s="29"/>
      <c r="TZP31" s="29"/>
      <c r="TZQ31" s="29"/>
      <c r="TZR31" s="29"/>
      <c r="TZS31" s="29"/>
      <c r="TZT31" s="29"/>
      <c r="TZU31" s="29"/>
      <c r="TZV31" s="29"/>
      <c r="TZW31" s="29"/>
      <c r="TZX31" s="29"/>
      <c r="TZY31" s="29"/>
      <c r="TZZ31" s="29"/>
      <c r="UAA31" s="29"/>
      <c r="UAB31" s="29"/>
      <c r="UAC31" s="29"/>
      <c r="UAD31" s="29"/>
      <c r="UAE31" s="29"/>
      <c r="UAF31" s="29"/>
      <c r="UAG31" s="29"/>
      <c r="UAH31" s="29"/>
      <c r="UAI31" s="29"/>
      <c r="UAJ31" s="29"/>
      <c r="UAK31" s="29"/>
      <c r="UAL31" s="29"/>
      <c r="UAM31" s="29"/>
      <c r="UAN31" s="29"/>
      <c r="UAO31" s="29"/>
      <c r="UAP31" s="29"/>
      <c r="UAQ31" s="29"/>
      <c r="UAR31" s="29"/>
      <c r="UAS31" s="29"/>
      <c r="UAT31" s="29"/>
      <c r="UAU31" s="29"/>
      <c r="UAV31" s="29"/>
      <c r="UAW31" s="29"/>
      <c r="UAX31" s="29"/>
      <c r="UAY31" s="29"/>
      <c r="UAZ31" s="29"/>
      <c r="UBA31" s="29"/>
      <c r="UBB31" s="29"/>
      <c r="UBC31" s="29"/>
      <c r="UBD31" s="29"/>
      <c r="UBE31" s="29"/>
      <c r="UBF31" s="29"/>
      <c r="UBG31" s="29"/>
      <c r="UBH31" s="29"/>
      <c r="UBI31" s="29"/>
      <c r="UBJ31" s="29"/>
      <c r="UBK31" s="29"/>
      <c r="UBL31" s="29"/>
      <c r="UBM31" s="29"/>
      <c r="UBN31" s="29"/>
      <c r="UBO31" s="29"/>
      <c r="UBP31" s="29"/>
      <c r="UBQ31" s="29"/>
      <c r="UBR31" s="29"/>
      <c r="UBS31" s="29"/>
      <c r="UBT31" s="29"/>
      <c r="UBU31" s="29"/>
      <c r="UBV31" s="29"/>
      <c r="UBW31" s="29"/>
      <c r="UBX31" s="29"/>
      <c r="UBY31" s="29"/>
      <c r="UBZ31" s="29"/>
      <c r="UCA31" s="29"/>
      <c r="UCB31" s="29"/>
      <c r="UCC31" s="29"/>
      <c r="UCD31" s="29"/>
      <c r="UCE31" s="29"/>
      <c r="UCF31" s="29"/>
      <c r="UCG31" s="29"/>
      <c r="UCH31" s="29"/>
      <c r="UCI31" s="29"/>
      <c r="UCJ31" s="29"/>
      <c r="UCK31" s="29"/>
      <c r="UCL31" s="29"/>
      <c r="UCM31" s="29"/>
      <c r="UCN31" s="29"/>
      <c r="UCO31" s="29"/>
      <c r="UCP31" s="29"/>
      <c r="UCQ31" s="29"/>
      <c r="UCR31" s="29"/>
      <c r="UCS31" s="29"/>
      <c r="UCT31" s="29"/>
      <c r="UCU31" s="29"/>
      <c r="UCV31" s="29"/>
      <c r="UCW31" s="29"/>
      <c r="UCX31" s="29"/>
      <c r="UCY31" s="29"/>
      <c r="UCZ31" s="29"/>
      <c r="UDA31" s="29"/>
      <c r="UDB31" s="29"/>
      <c r="UDC31" s="29"/>
      <c r="UDD31" s="29"/>
      <c r="UDE31" s="29"/>
      <c r="UDF31" s="29"/>
      <c r="UDG31" s="29"/>
      <c r="UDH31" s="29"/>
      <c r="UDI31" s="29"/>
      <c r="UDJ31" s="29"/>
      <c r="UDK31" s="29"/>
      <c r="UDL31" s="29"/>
      <c r="UDM31" s="29"/>
      <c r="UDN31" s="29"/>
      <c r="UDO31" s="29"/>
      <c r="UDP31" s="29"/>
      <c r="UDQ31" s="29"/>
      <c r="UDR31" s="29"/>
      <c r="UDS31" s="29"/>
      <c r="UDT31" s="29"/>
      <c r="UDU31" s="29"/>
      <c r="UDV31" s="29"/>
      <c r="UDW31" s="29"/>
      <c r="UDX31" s="29"/>
      <c r="UDY31" s="29"/>
      <c r="UDZ31" s="29"/>
      <c r="UEA31" s="29"/>
      <c r="UEB31" s="29"/>
      <c r="UEC31" s="29"/>
      <c r="UED31" s="29"/>
      <c r="UEE31" s="29"/>
      <c r="UEF31" s="29"/>
      <c r="UEG31" s="29"/>
      <c r="UEH31" s="29"/>
      <c r="UEI31" s="29"/>
      <c r="UEJ31" s="29"/>
      <c r="UEK31" s="29"/>
      <c r="UEL31" s="29"/>
      <c r="UEM31" s="29"/>
      <c r="UEN31" s="29"/>
      <c r="UEO31" s="29"/>
      <c r="UEP31" s="29"/>
      <c r="UEQ31" s="29"/>
      <c r="UER31" s="29"/>
      <c r="UES31" s="29"/>
      <c r="UET31" s="29"/>
      <c r="UEU31" s="29"/>
      <c r="UEV31" s="29"/>
      <c r="UEW31" s="29"/>
      <c r="UEX31" s="29"/>
      <c r="UEY31" s="29"/>
      <c r="UEZ31" s="29"/>
      <c r="UFA31" s="29"/>
      <c r="UFB31" s="29"/>
      <c r="UFC31" s="29"/>
      <c r="UFD31" s="29"/>
      <c r="UFE31" s="29"/>
      <c r="UFF31" s="29"/>
      <c r="UFG31" s="29"/>
      <c r="UFH31" s="29"/>
      <c r="UFI31" s="29"/>
      <c r="UFJ31" s="29"/>
      <c r="UFK31" s="29"/>
      <c r="UFL31" s="29"/>
      <c r="UFM31" s="29"/>
      <c r="UFN31" s="29"/>
      <c r="UFO31" s="29"/>
      <c r="UFP31" s="29"/>
      <c r="UFQ31" s="29"/>
      <c r="UFR31" s="29"/>
      <c r="UFS31" s="29"/>
      <c r="UFT31" s="29"/>
      <c r="UFU31" s="29"/>
      <c r="UFV31" s="29"/>
      <c r="UFW31" s="29"/>
      <c r="UFX31" s="29"/>
      <c r="UFY31" s="29"/>
      <c r="UFZ31" s="29"/>
      <c r="UGA31" s="29"/>
      <c r="UGB31" s="29"/>
      <c r="UGC31" s="29"/>
      <c r="UGD31" s="29"/>
      <c r="UGE31" s="29"/>
      <c r="UGF31" s="29"/>
      <c r="UGG31" s="29"/>
      <c r="UGH31" s="29"/>
      <c r="UGI31" s="29"/>
      <c r="UGJ31" s="29"/>
      <c r="UGK31" s="29"/>
      <c r="UGL31" s="29"/>
      <c r="UGM31" s="29"/>
      <c r="UGN31" s="29"/>
      <c r="UGO31" s="29"/>
      <c r="UGP31" s="29"/>
      <c r="UGQ31" s="29"/>
      <c r="UGR31" s="29"/>
      <c r="UGS31" s="29"/>
      <c r="UGT31" s="29"/>
      <c r="UGU31" s="29"/>
      <c r="UGV31" s="29"/>
      <c r="UGW31" s="29"/>
      <c r="UGX31" s="29"/>
      <c r="UGY31" s="29"/>
      <c r="UGZ31" s="29"/>
      <c r="UHA31" s="29"/>
      <c r="UHB31" s="29"/>
      <c r="UHC31" s="29"/>
      <c r="UHD31" s="29"/>
      <c r="UHE31" s="29"/>
      <c r="UHF31" s="29"/>
      <c r="UHG31" s="29"/>
      <c r="UHH31" s="29"/>
      <c r="UHI31" s="29"/>
      <c r="UHJ31" s="29"/>
      <c r="UHK31" s="29"/>
      <c r="UHL31" s="29"/>
      <c r="UHM31" s="29"/>
      <c r="UHN31" s="29"/>
      <c r="UHO31" s="29"/>
      <c r="UHP31" s="29"/>
      <c r="UHQ31" s="29"/>
      <c r="UHR31" s="29"/>
      <c r="UHS31" s="29"/>
      <c r="UHT31" s="29"/>
      <c r="UHU31" s="29"/>
      <c r="UHV31" s="29"/>
      <c r="UHW31" s="29"/>
      <c r="UHX31" s="29"/>
      <c r="UHY31" s="29"/>
      <c r="UHZ31" s="29"/>
      <c r="UIA31" s="29"/>
      <c r="UIB31" s="29"/>
      <c r="UIC31" s="29"/>
      <c r="UID31" s="29"/>
      <c r="UIE31" s="29"/>
      <c r="UIF31" s="29"/>
      <c r="UIG31" s="29"/>
      <c r="UIH31" s="29"/>
      <c r="UII31" s="29"/>
      <c r="UIJ31" s="29"/>
      <c r="UIK31" s="29"/>
      <c r="UIL31" s="29"/>
      <c r="UIM31" s="29"/>
      <c r="UIN31" s="29"/>
      <c r="UIO31" s="29"/>
      <c r="UIP31" s="29"/>
      <c r="UIQ31" s="29"/>
      <c r="UIR31" s="29"/>
      <c r="UIS31" s="29"/>
      <c r="UIT31" s="29"/>
      <c r="UIU31" s="29"/>
      <c r="UIV31" s="29"/>
      <c r="UIW31" s="29"/>
      <c r="UIX31" s="29"/>
      <c r="UIY31" s="29"/>
      <c r="UIZ31" s="29"/>
      <c r="UJA31" s="29"/>
      <c r="UJB31" s="29"/>
      <c r="UJC31" s="29"/>
      <c r="UJD31" s="29"/>
      <c r="UJE31" s="29"/>
      <c r="UJF31" s="29"/>
      <c r="UJG31" s="29"/>
      <c r="UJH31" s="29"/>
      <c r="UJI31" s="29"/>
      <c r="UJJ31" s="29"/>
      <c r="UJK31" s="29"/>
      <c r="UJL31" s="29"/>
      <c r="UJM31" s="29"/>
      <c r="UJN31" s="29"/>
      <c r="UJO31" s="29"/>
      <c r="UJP31" s="29"/>
      <c r="UJQ31" s="29"/>
      <c r="UJR31" s="29"/>
      <c r="UJS31" s="29"/>
      <c r="UJT31" s="29"/>
      <c r="UJU31" s="29"/>
      <c r="UJV31" s="29"/>
      <c r="UJW31" s="29"/>
      <c r="UJX31" s="29"/>
      <c r="UJY31" s="29"/>
      <c r="UJZ31" s="29"/>
      <c r="UKA31" s="29"/>
      <c r="UKB31" s="29"/>
      <c r="UKC31" s="29"/>
      <c r="UKD31" s="29"/>
      <c r="UKE31" s="29"/>
      <c r="UKF31" s="29"/>
      <c r="UKG31" s="29"/>
      <c r="UKH31" s="29"/>
      <c r="UKI31" s="29"/>
      <c r="UKJ31" s="29"/>
      <c r="UKK31" s="29"/>
      <c r="UKL31" s="29"/>
      <c r="UKM31" s="29"/>
      <c r="UKN31" s="29"/>
      <c r="UKO31" s="29"/>
      <c r="UKP31" s="29"/>
      <c r="UKQ31" s="29"/>
      <c r="UKR31" s="29"/>
      <c r="UKS31" s="29"/>
      <c r="UKT31" s="29"/>
      <c r="UKU31" s="29"/>
      <c r="UKV31" s="29"/>
      <c r="UKW31" s="29"/>
      <c r="UKX31" s="29"/>
      <c r="UKY31" s="29"/>
      <c r="UKZ31" s="29"/>
      <c r="ULA31" s="29"/>
      <c r="ULB31" s="29"/>
      <c r="ULC31" s="29"/>
      <c r="ULD31" s="29"/>
      <c r="ULE31" s="29"/>
      <c r="ULF31" s="29"/>
      <c r="ULG31" s="29"/>
      <c r="ULH31" s="29"/>
      <c r="ULI31" s="29"/>
      <c r="ULJ31" s="29"/>
      <c r="ULK31" s="29"/>
      <c r="ULL31" s="29"/>
      <c r="ULM31" s="29"/>
      <c r="ULN31" s="29"/>
      <c r="ULO31" s="29"/>
      <c r="ULP31" s="29"/>
      <c r="ULQ31" s="29"/>
      <c r="ULR31" s="29"/>
      <c r="ULS31" s="29"/>
      <c r="ULT31" s="29"/>
      <c r="ULU31" s="29"/>
      <c r="ULV31" s="29"/>
      <c r="ULW31" s="29"/>
      <c r="ULX31" s="29"/>
      <c r="ULY31" s="29"/>
      <c r="ULZ31" s="29"/>
      <c r="UMA31" s="29"/>
      <c r="UMB31" s="29"/>
      <c r="UMC31" s="29"/>
      <c r="UMD31" s="29"/>
      <c r="UME31" s="29"/>
      <c r="UMF31" s="29"/>
      <c r="UMG31" s="29"/>
      <c r="UMH31" s="29"/>
      <c r="UMI31" s="29"/>
      <c r="UMJ31" s="29"/>
      <c r="UMK31" s="29"/>
      <c r="UML31" s="29"/>
      <c r="UMM31" s="29"/>
      <c r="UMN31" s="29"/>
      <c r="UMO31" s="29"/>
      <c r="UMP31" s="29"/>
      <c r="UMQ31" s="29"/>
      <c r="UMR31" s="29"/>
      <c r="UMS31" s="29"/>
      <c r="UMT31" s="29"/>
      <c r="UMU31" s="29"/>
      <c r="UMV31" s="29"/>
      <c r="UMW31" s="29"/>
      <c r="UMX31" s="29"/>
      <c r="UMY31" s="29"/>
      <c r="UMZ31" s="29"/>
      <c r="UNA31" s="29"/>
      <c r="UNB31" s="29"/>
      <c r="UNC31" s="29"/>
      <c r="UND31" s="29"/>
      <c r="UNE31" s="29"/>
      <c r="UNF31" s="29"/>
      <c r="UNG31" s="29"/>
      <c r="UNH31" s="29"/>
      <c r="UNI31" s="29"/>
      <c r="UNJ31" s="29"/>
      <c r="UNK31" s="29"/>
      <c r="UNL31" s="29"/>
      <c r="UNM31" s="29"/>
      <c r="UNN31" s="29"/>
      <c r="UNO31" s="29"/>
      <c r="UNP31" s="29"/>
      <c r="UNQ31" s="29"/>
      <c r="UNR31" s="29"/>
      <c r="UNS31" s="29"/>
      <c r="UNT31" s="29"/>
      <c r="UNU31" s="29"/>
      <c r="UNV31" s="29"/>
      <c r="UNW31" s="29"/>
      <c r="UNX31" s="29"/>
      <c r="UNY31" s="29"/>
      <c r="UNZ31" s="29"/>
      <c r="UOA31" s="29"/>
      <c r="UOB31" s="29"/>
      <c r="UOC31" s="29"/>
      <c r="UOD31" s="29"/>
      <c r="UOE31" s="29"/>
      <c r="UOF31" s="29"/>
      <c r="UOG31" s="29"/>
      <c r="UOH31" s="29"/>
      <c r="UOI31" s="29"/>
      <c r="UOJ31" s="29"/>
      <c r="UOK31" s="29"/>
      <c r="UOL31" s="29"/>
      <c r="UOM31" s="29"/>
      <c r="UON31" s="29"/>
      <c r="UOO31" s="29"/>
      <c r="UOP31" s="29"/>
      <c r="UOQ31" s="29"/>
      <c r="UOR31" s="29"/>
      <c r="UOS31" s="29"/>
      <c r="UOT31" s="29"/>
      <c r="UOU31" s="29"/>
      <c r="UOV31" s="29"/>
      <c r="UOW31" s="29"/>
      <c r="UOX31" s="29"/>
      <c r="UOY31" s="29"/>
      <c r="UOZ31" s="29"/>
      <c r="UPA31" s="29"/>
      <c r="UPB31" s="29"/>
      <c r="UPC31" s="29"/>
      <c r="UPD31" s="29"/>
      <c r="UPE31" s="29"/>
      <c r="UPF31" s="29"/>
      <c r="UPG31" s="29"/>
      <c r="UPH31" s="29"/>
      <c r="UPI31" s="29"/>
      <c r="UPJ31" s="29"/>
      <c r="UPK31" s="29"/>
      <c r="UPL31" s="29"/>
      <c r="UPM31" s="29"/>
      <c r="UPN31" s="29"/>
      <c r="UPO31" s="29"/>
      <c r="UPP31" s="29"/>
      <c r="UPQ31" s="29"/>
      <c r="UPR31" s="29"/>
      <c r="UPS31" s="29"/>
      <c r="UPT31" s="29"/>
      <c r="UPU31" s="29"/>
      <c r="UPV31" s="29"/>
      <c r="UPW31" s="29"/>
      <c r="UPX31" s="29"/>
      <c r="UPY31" s="29"/>
      <c r="UPZ31" s="29"/>
      <c r="UQA31" s="29"/>
      <c r="UQB31" s="29"/>
      <c r="UQC31" s="29"/>
      <c r="UQD31" s="29"/>
      <c r="UQE31" s="29"/>
      <c r="UQF31" s="29"/>
      <c r="UQG31" s="29"/>
      <c r="UQH31" s="29"/>
      <c r="UQI31" s="29"/>
      <c r="UQJ31" s="29"/>
      <c r="UQK31" s="29"/>
      <c r="UQL31" s="29"/>
      <c r="UQM31" s="29"/>
      <c r="UQN31" s="29"/>
      <c r="UQO31" s="29"/>
      <c r="UQP31" s="29"/>
      <c r="UQQ31" s="29"/>
      <c r="UQR31" s="29"/>
      <c r="UQS31" s="29"/>
      <c r="UQT31" s="29"/>
      <c r="UQU31" s="29"/>
      <c r="UQV31" s="29"/>
      <c r="UQW31" s="29"/>
      <c r="UQX31" s="29"/>
      <c r="UQY31" s="29"/>
      <c r="UQZ31" s="29"/>
      <c r="URA31" s="29"/>
      <c r="URB31" s="29"/>
      <c r="URC31" s="29"/>
      <c r="URD31" s="29"/>
      <c r="URE31" s="29"/>
      <c r="URF31" s="29"/>
      <c r="URG31" s="29"/>
      <c r="URH31" s="29"/>
      <c r="URI31" s="29"/>
      <c r="URJ31" s="29"/>
      <c r="URK31" s="29"/>
      <c r="URL31" s="29"/>
      <c r="URM31" s="29"/>
      <c r="URN31" s="29"/>
      <c r="URO31" s="29"/>
      <c r="URP31" s="29"/>
      <c r="URQ31" s="29"/>
      <c r="URR31" s="29"/>
      <c r="URS31" s="29"/>
      <c r="URT31" s="29"/>
      <c r="URU31" s="29"/>
      <c r="URV31" s="29"/>
      <c r="URW31" s="29"/>
      <c r="URX31" s="29"/>
      <c r="URY31" s="29"/>
      <c r="URZ31" s="29"/>
      <c r="USA31" s="29"/>
      <c r="USB31" s="29"/>
      <c r="USC31" s="29"/>
      <c r="USD31" s="29"/>
      <c r="USE31" s="29"/>
      <c r="USF31" s="29"/>
      <c r="USG31" s="29"/>
      <c r="USH31" s="29"/>
      <c r="USI31" s="29"/>
      <c r="USJ31" s="29"/>
      <c r="USK31" s="29"/>
      <c r="USL31" s="29"/>
      <c r="USM31" s="29"/>
      <c r="USN31" s="29"/>
      <c r="USO31" s="29"/>
      <c r="USP31" s="29"/>
      <c r="USQ31" s="29"/>
      <c r="USR31" s="29"/>
      <c r="USS31" s="29"/>
      <c r="UST31" s="29"/>
      <c r="USU31" s="29"/>
      <c r="USV31" s="29"/>
      <c r="USW31" s="29"/>
      <c r="USX31" s="29"/>
      <c r="USY31" s="29"/>
      <c r="USZ31" s="29"/>
      <c r="UTA31" s="29"/>
      <c r="UTB31" s="29"/>
      <c r="UTC31" s="29"/>
      <c r="UTD31" s="29"/>
      <c r="UTE31" s="29"/>
      <c r="UTF31" s="29"/>
      <c r="UTG31" s="29"/>
      <c r="UTH31" s="29"/>
      <c r="UTI31" s="29"/>
      <c r="UTJ31" s="29"/>
      <c r="UTK31" s="29"/>
      <c r="UTL31" s="29"/>
      <c r="UTM31" s="29"/>
      <c r="UTN31" s="29"/>
      <c r="UTO31" s="29"/>
      <c r="UTP31" s="29"/>
      <c r="UTQ31" s="29"/>
      <c r="UTR31" s="29"/>
      <c r="UTS31" s="29"/>
      <c r="UTT31" s="29"/>
      <c r="UTU31" s="29"/>
      <c r="UTV31" s="29"/>
      <c r="UTW31" s="29"/>
      <c r="UTX31" s="29"/>
      <c r="UTY31" s="29"/>
      <c r="UTZ31" s="29"/>
      <c r="UUA31" s="29"/>
      <c r="UUB31" s="29"/>
      <c r="UUC31" s="29"/>
      <c r="UUD31" s="29"/>
      <c r="UUE31" s="29"/>
      <c r="UUF31" s="29"/>
      <c r="UUG31" s="29"/>
      <c r="UUH31" s="29"/>
      <c r="UUI31" s="29"/>
      <c r="UUJ31" s="29"/>
      <c r="UUK31" s="29"/>
      <c r="UUL31" s="29"/>
      <c r="UUM31" s="29"/>
      <c r="UUN31" s="29"/>
      <c r="UUO31" s="29"/>
      <c r="UUP31" s="29"/>
      <c r="UUQ31" s="29"/>
      <c r="UUR31" s="29"/>
      <c r="UUS31" s="29"/>
      <c r="UUT31" s="29"/>
      <c r="UUU31" s="29"/>
      <c r="UUV31" s="29"/>
      <c r="UUW31" s="29"/>
      <c r="UUX31" s="29"/>
      <c r="UUY31" s="29"/>
      <c r="UUZ31" s="29"/>
      <c r="UVA31" s="29"/>
      <c r="UVB31" s="29"/>
      <c r="UVC31" s="29"/>
      <c r="UVD31" s="29"/>
      <c r="UVE31" s="29"/>
      <c r="UVF31" s="29"/>
      <c r="UVG31" s="29"/>
      <c r="UVH31" s="29"/>
      <c r="UVI31" s="29"/>
      <c r="UVJ31" s="29"/>
      <c r="UVK31" s="29"/>
      <c r="UVL31" s="29"/>
      <c r="UVM31" s="29"/>
      <c r="UVN31" s="29"/>
      <c r="UVO31" s="29"/>
      <c r="UVP31" s="29"/>
      <c r="UVQ31" s="29"/>
      <c r="UVR31" s="29"/>
      <c r="UVS31" s="29"/>
      <c r="UVT31" s="29"/>
      <c r="UVU31" s="29"/>
      <c r="UVV31" s="29"/>
      <c r="UVW31" s="29"/>
      <c r="UVX31" s="29"/>
      <c r="UVY31" s="29"/>
      <c r="UVZ31" s="29"/>
      <c r="UWA31" s="29"/>
      <c r="UWB31" s="29"/>
      <c r="UWC31" s="29"/>
      <c r="UWD31" s="29"/>
      <c r="UWE31" s="29"/>
      <c r="UWF31" s="29"/>
      <c r="UWG31" s="29"/>
      <c r="UWH31" s="29"/>
      <c r="UWI31" s="29"/>
      <c r="UWJ31" s="29"/>
      <c r="UWK31" s="29"/>
      <c r="UWL31" s="29"/>
      <c r="UWM31" s="29"/>
      <c r="UWN31" s="29"/>
      <c r="UWO31" s="29"/>
      <c r="UWP31" s="29"/>
      <c r="UWQ31" s="29"/>
      <c r="UWR31" s="29"/>
      <c r="UWS31" s="29"/>
      <c r="UWT31" s="29"/>
      <c r="UWU31" s="29"/>
      <c r="UWV31" s="29"/>
      <c r="UWW31" s="29"/>
      <c r="UWX31" s="29"/>
      <c r="UWY31" s="29"/>
      <c r="UWZ31" s="29"/>
      <c r="UXA31" s="29"/>
      <c r="UXB31" s="29"/>
      <c r="UXC31" s="29"/>
      <c r="UXD31" s="29"/>
      <c r="UXE31" s="29"/>
      <c r="UXF31" s="29"/>
      <c r="UXG31" s="29"/>
      <c r="UXH31" s="29"/>
      <c r="UXI31" s="29"/>
      <c r="UXJ31" s="29"/>
      <c r="UXK31" s="29"/>
      <c r="UXL31" s="29"/>
      <c r="UXM31" s="29"/>
      <c r="UXN31" s="29"/>
      <c r="UXO31" s="29"/>
      <c r="UXP31" s="29"/>
      <c r="UXQ31" s="29"/>
      <c r="UXR31" s="29"/>
      <c r="UXS31" s="29"/>
      <c r="UXT31" s="29"/>
      <c r="UXU31" s="29"/>
      <c r="UXV31" s="29"/>
      <c r="UXW31" s="29"/>
      <c r="UXX31" s="29"/>
      <c r="UXY31" s="29"/>
      <c r="UXZ31" s="29"/>
      <c r="UYA31" s="29"/>
      <c r="UYB31" s="29"/>
      <c r="UYC31" s="29"/>
      <c r="UYD31" s="29"/>
      <c r="UYE31" s="29"/>
      <c r="UYF31" s="29"/>
      <c r="UYG31" s="29"/>
      <c r="UYH31" s="29"/>
      <c r="UYI31" s="29"/>
      <c r="UYJ31" s="29"/>
      <c r="UYK31" s="29"/>
      <c r="UYL31" s="29"/>
      <c r="UYM31" s="29"/>
      <c r="UYN31" s="29"/>
      <c r="UYO31" s="29"/>
      <c r="UYP31" s="29"/>
      <c r="UYQ31" s="29"/>
      <c r="UYR31" s="29"/>
      <c r="UYS31" s="29"/>
      <c r="UYT31" s="29"/>
      <c r="UYU31" s="29"/>
      <c r="UYV31" s="29"/>
      <c r="UYW31" s="29"/>
      <c r="UYX31" s="29"/>
      <c r="UYY31" s="29"/>
      <c r="UYZ31" s="29"/>
      <c r="UZA31" s="29"/>
      <c r="UZB31" s="29"/>
      <c r="UZC31" s="29"/>
      <c r="UZD31" s="29"/>
      <c r="UZE31" s="29"/>
      <c r="UZF31" s="29"/>
      <c r="UZG31" s="29"/>
      <c r="UZH31" s="29"/>
      <c r="UZI31" s="29"/>
      <c r="UZJ31" s="29"/>
      <c r="UZK31" s="29"/>
      <c r="UZL31" s="29"/>
      <c r="UZM31" s="29"/>
      <c r="UZN31" s="29"/>
      <c r="UZO31" s="29"/>
      <c r="UZP31" s="29"/>
      <c r="UZQ31" s="29"/>
      <c r="UZR31" s="29"/>
      <c r="UZS31" s="29"/>
      <c r="UZT31" s="29"/>
      <c r="UZU31" s="29"/>
      <c r="UZV31" s="29"/>
      <c r="UZW31" s="29"/>
      <c r="UZX31" s="29"/>
      <c r="UZY31" s="29"/>
      <c r="UZZ31" s="29"/>
      <c r="VAA31" s="29"/>
      <c r="VAB31" s="29"/>
      <c r="VAC31" s="29"/>
      <c r="VAD31" s="29"/>
      <c r="VAE31" s="29"/>
      <c r="VAF31" s="29"/>
      <c r="VAG31" s="29"/>
      <c r="VAH31" s="29"/>
      <c r="VAI31" s="29"/>
      <c r="VAJ31" s="29"/>
      <c r="VAK31" s="29"/>
      <c r="VAL31" s="29"/>
      <c r="VAM31" s="29"/>
      <c r="VAN31" s="29"/>
      <c r="VAO31" s="29"/>
      <c r="VAP31" s="29"/>
      <c r="VAQ31" s="29"/>
      <c r="VAR31" s="29"/>
      <c r="VAS31" s="29"/>
      <c r="VAT31" s="29"/>
      <c r="VAU31" s="29"/>
      <c r="VAV31" s="29"/>
      <c r="VAW31" s="29"/>
      <c r="VAX31" s="29"/>
      <c r="VAY31" s="29"/>
      <c r="VAZ31" s="29"/>
      <c r="VBA31" s="29"/>
      <c r="VBB31" s="29"/>
      <c r="VBC31" s="29"/>
      <c r="VBD31" s="29"/>
      <c r="VBE31" s="29"/>
      <c r="VBF31" s="29"/>
      <c r="VBG31" s="29"/>
      <c r="VBH31" s="29"/>
      <c r="VBI31" s="29"/>
      <c r="VBJ31" s="29"/>
      <c r="VBK31" s="29"/>
      <c r="VBL31" s="29"/>
      <c r="VBM31" s="29"/>
      <c r="VBN31" s="29"/>
      <c r="VBO31" s="29"/>
      <c r="VBP31" s="29"/>
      <c r="VBQ31" s="29"/>
      <c r="VBR31" s="29"/>
      <c r="VBS31" s="29"/>
      <c r="VBT31" s="29"/>
      <c r="VBU31" s="29"/>
      <c r="VBV31" s="29"/>
      <c r="VBW31" s="29"/>
      <c r="VBX31" s="29"/>
      <c r="VBY31" s="29"/>
      <c r="VBZ31" s="29"/>
      <c r="VCA31" s="29"/>
      <c r="VCB31" s="29"/>
      <c r="VCC31" s="29"/>
      <c r="VCD31" s="29"/>
      <c r="VCE31" s="29"/>
      <c r="VCF31" s="29"/>
      <c r="VCG31" s="29"/>
      <c r="VCH31" s="29"/>
      <c r="VCI31" s="29"/>
      <c r="VCJ31" s="29"/>
      <c r="VCK31" s="29"/>
      <c r="VCL31" s="29"/>
      <c r="VCM31" s="29"/>
      <c r="VCN31" s="29"/>
      <c r="VCO31" s="29"/>
      <c r="VCP31" s="29"/>
      <c r="VCQ31" s="29"/>
      <c r="VCR31" s="29"/>
      <c r="VCS31" s="29"/>
      <c r="VCT31" s="29"/>
      <c r="VCU31" s="29"/>
      <c r="VCV31" s="29"/>
      <c r="VCW31" s="29"/>
      <c r="VCX31" s="29"/>
      <c r="VCY31" s="29"/>
      <c r="VCZ31" s="29"/>
      <c r="VDA31" s="29"/>
      <c r="VDB31" s="29"/>
      <c r="VDC31" s="29"/>
      <c r="VDD31" s="29"/>
      <c r="VDE31" s="29"/>
      <c r="VDF31" s="29"/>
      <c r="VDG31" s="29"/>
      <c r="VDH31" s="29"/>
      <c r="VDI31" s="29"/>
      <c r="VDJ31" s="29"/>
      <c r="VDK31" s="29"/>
      <c r="VDL31" s="29"/>
      <c r="VDM31" s="29"/>
      <c r="VDN31" s="29"/>
      <c r="VDO31" s="29"/>
      <c r="VDP31" s="29"/>
      <c r="VDQ31" s="29"/>
      <c r="VDR31" s="29"/>
      <c r="VDS31" s="29"/>
      <c r="VDT31" s="29"/>
      <c r="VDU31" s="29"/>
      <c r="VDV31" s="29"/>
      <c r="VDW31" s="29"/>
      <c r="VDX31" s="29"/>
      <c r="VDY31" s="29"/>
      <c r="VDZ31" s="29"/>
      <c r="VEA31" s="29"/>
      <c r="VEB31" s="29"/>
      <c r="VEC31" s="29"/>
      <c r="VED31" s="29"/>
      <c r="VEE31" s="29"/>
      <c r="VEF31" s="29"/>
      <c r="VEG31" s="29"/>
      <c r="VEH31" s="29"/>
      <c r="VEI31" s="29"/>
      <c r="VEJ31" s="29"/>
      <c r="VEK31" s="29"/>
      <c r="VEL31" s="29"/>
      <c r="VEM31" s="29"/>
      <c r="VEN31" s="29"/>
      <c r="VEO31" s="29"/>
      <c r="VEP31" s="29"/>
      <c r="VEQ31" s="29"/>
      <c r="VER31" s="29"/>
      <c r="VES31" s="29"/>
      <c r="VET31" s="29"/>
      <c r="VEU31" s="29"/>
      <c r="VEV31" s="29"/>
      <c r="VEW31" s="29"/>
      <c r="VEX31" s="29"/>
      <c r="VEY31" s="29"/>
      <c r="VEZ31" s="29"/>
      <c r="VFA31" s="29"/>
      <c r="VFB31" s="29"/>
      <c r="VFC31" s="29"/>
      <c r="VFD31" s="29"/>
      <c r="VFE31" s="29"/>
      <c r="VFF31" s="29"/>
      <c r="VFG31" s="29"/>
      <c r="VFH31" s="29"/>
      <c r="VFI31" s="29"/>
      <c r="VFJ31" s="29"/>
      <c r="VFK31" s="29"/>
      <c r="VFL31" s="29"/>
      <c r="VFM31" s="29"/>
      <c r="VFN31" s="29"/>
      <c r="VFO31" s="29"/>
      <c r="VFP31" s="29"/>
      <c r="VFQ31" s="29"/>
      <c r="VFR31" s="29"/>
      <c r="VFS31" s="29"/>
      <c r="VFT31" s="29"/>
      <c r="VFU31" s="29"/>
      <c r="VFV31" s="29"/>
      <c r="VFW31" s="29"/>
      <c r="VFX31" s="29"/>
      <c r="VFY31" s="29"/>
      <c r="VFZ31" s="29"/>
      <c r="VGA31" s="29"/>
      <c r="VGB31" s="29"/>
      <c r="VGC31" s="29"/>
      <c r="VGD31" s="29"/>
      <c r="VGE31" s="29"/>
      <c r="VGF31" s="29"/>
      <c r="VGG31" s="29"/>
      <c r="VGH31" s="29"/>
      <c r="VGI31" s="29"/>
      <c r="VGJ31" s="29"/>
      <c r="VGK31" s="29"/>
      <c r="VGL31" s="29"/>
      <c r="VGM31" s="29"/>
      <c r="VGN31" s="29"/>
      <c r="VGO31" s="29"/>
      <c r="VGP31" s="29"/>
      <c r="VGQ31" s="29"/>
      <c r="VGR31" s="29"/>
      <c r="VGS31" s="29"/>
      <c r="VGT31" s="29"/>
      <c r="VGU31" s="29"/>
      <c r="VGV31" s="29"/>
      <c r="VGW31" s="29"/>
      <c r="VGX31" s="29"/>
      <c r="VGY31" s="29"/>
      <c r="VGZ31" s="29"/>
      <c r="VHA31" s="29"/>
      <c r="VHB31" s="29"/>
      <c r="VHC31" s="29"/>
      <c r="VHD31" s="29"/>
      <c r="VHE31" s="29"/>
      <c r="VHF31" s="29"/>
      <c r="VHG31" s="29"/>
      <c r="VHH31" s="29"/>
      <c r="VHI31" s="29"/>
      <c r="VHJ31" s="29"/>
      <c r="VHK31" s="29"/>
      <c r="VHL31" s="29"/>
      <c r="VHM31" s="29"/>
      <c r="VHN31" s="29"/>
      <c r="VHO31" s="29"/>
      <c r="VHP31" s="29"/>
      <c r="VHQ31" s="29"/>
      <c r="VHR31" s="29"/>
      <c r="VHS31" s="29"/>
      <c r="VHT31" s="29"/>
      <c r="VHU31" s="29"/>
      <c r="VHV31" s="29"/>
      <c r="VHW31" s="29"/>
      <c r="VHX31" s="29"/>
      <c r="VHY31" s="29"/>
      <c r="VHZ31" s="29"/>
      <c r="VIA31" s="29"/>
      <c r="VIB31" s="29"/>
      <c r="VIC31" s="29"/>
      <c r="VID31" s="29"/>
      <c r="VIE31" s="29"/>
      <c r="VIF31" s="29"/>
      <c r="VIG31" s="29"/>
      <c r="VIH31" s="29"/>
      <c r="VII31" s="29"/>
      <c r="VIJ31" s="29"/>
      <c r="VIK31" s="29"/>
      <c r="VIL31" s="29"/>
      <c r="VIM31" s="29"/>
      <c r="VIN31" s="29"/>
      <c r="VIO31" s="29"/>
      <c r="VIP31" s="29"/>
      <c r="VIQ31" s="29"/>
      <c r="VIR31" s="29"/>
      <c r="VIS31" s="29"/>
      <c r="VIT31" s="29"/>
      <c r="VIU31" s="29"/>
      <c r="VIV31" s="29"/>
      <c r="VIW31" s="29"/>
      <c r="VIX31" s="29"/>
      <c r="VIY31" s="29"/>
      <c r="VIZ31" s="29"/>
      <c r="VJA31" s="29"/>
      <c r="VJB31" s="29"/>
      <c r="VJC31" s="29"/>
      <c r="VJD31" s="29"/>
      <c r="VJE31" s="29"/>
      <c r="VJF31" s="29"/>
      <c r="VJG31" s="29"/>
      <c r="VJH31" s="29"/>
      <c r="VJI31" s="29"/>
      <c r="VJJ31" s="29"/>
      <c r="VJK31" s="29"/>
      <c r="VJL31" s="29"/>
      <c r="VJM31" s="29"/>
      <c r="VJN31" s="29"/>
      <c r="VJO31" s="29"/>
      <c r="VJP31" s="29"/>
      <c r="VJQ31" s="29"/>
      <c r="VJR31" s="29"/>
      <c r="VJS31" s="29"/>
      <c r="VJT31" s="29"/>
      <c r="VJU31" s="29"/>
      <c r="VJV31" s="29"/>
      <c r="VJW31" s="29"/>
      <c r="VJX31" s="29"/>
      <c r="VJY31" s="29"/>
      <c r="VJZ31" s="29"/>
      <c r="VKA31" s="29"/>
      <c r="VKB31" s="29"/>
      <c r="VKC31" s="29"/>
      <c r="VKD31" s="29"/>
      <c r="VKE31" s="29"/>
      <c r="VKF31" s="29"/>
      <c r="VKG31" s="29"/>
      <c r="VKH31" s="29"/>
      <c r="VKI31" s="29"/>
      <c r="VKJ31" s="29"/>
      <c r="VKK31" s="29"/>
      <c r="VKL31" s="29"/>
      <c r="VKM31" s="29"/>
      <c r="VKN31" s="29"/>
      <c r="VKO31" s="29"/>
      <c r="VKP31" s="29"/>
      <c r="VKQ31" s="29"/>
      <c r="VKR31" s="29"/>
      <c r="VKS31" s="29"/>
      <c r="VKT31" s="29"/>
      <c r="VKU31" s="29"/>
      <c r="VKV31" s="29"/>
      <c r="VKW31" s="29"/>
      <c r="VKX31" s="29"/>
      <c r="VKY31" s="29"/>
      <c r="VKZ31" s="29"/>
      <c r="VLA31" s="29"/>
      <c r="VLB31" s="29"/>
      <c r="VLC31" s="29"/>
      <c r="VLD31" s="29"/>
      <c r="VLE31" s="29"/>
      <c r="VLF31" s="29"/>
      <c r="VLG31" s="29"/>
      <c r="VLH31" s="29"/>
      <c r="VLI31" s="29"/>
      <c r="VLJ31" s="29"/>
      <c r="VLK31" s="29"/>
      <c r="VLL31" s="29"/>
      <c r="VLM31" s="29"/>
      <c r="VLN31" s="29"/>
      <c r="VLO31" s="29"/>
      <c r="VLP31" s="29"/>
      <c r="VLQ31" s="29"/>
      <c r="VLR31" s="29"/>
      <c r="VLS31" s="29"/>
      <c r="VLT31" s="29"/>
      <c r="VLU31" s="29"/>
      <c r="VLV31" s="29"/>
      <c r="VLW31" s="29"/>
      <c r="VLX31" s="29"/>
      <c r="VLY31" s="29"/>
      <c r="VLZ31" s="29"/>
      <c r="VMA31" s="29"/>
      <c r="VMB31" s="29"/>
      <c r="VMC31" s="29"/>
      <c r="VMD31" s="29"/>
      <c r="VME31" s="29"/>
      <c r="VMF31" s="29"/>
      <c r="VMG31" s="29"/>
      <c r="VMH31" s="29"/>
      <c r="VMI31" s="29"/>
      <c r="VMJ31" s="29"/>
      <c r="VMK31" s="29"/>
      <c r="VML31" s="29"/>
      <c r="VMM31" s="29"/>
      <c r="VMN31" s="29"/>
      <c r="VMO31" s="29"/>
      <c r="VMP31" s="29"/>
      <c r="VMQ31" s="29"/>
      <c r="VMR31" s="29"/>
      <c r="VMS31" s="29"/>
      <c r="VMT31" s="29"/>
      <c r="VMU31" s="29"/>
      <c r="VMV31" s="29"/>
      <c r="VMW31" s="29"/>
      <c r="VMX31" s="29"/>
      <c r="VMY31" s="29"/>
      <c r="VMZ31" s="29"/>
      <c r="VNA31" s="29"/>
      <c r="VNB31" s="29"/>
      <c r="VNC31" s="29"/>
      <c r="VND31" s="29"/>
      <c r="VNE31" s="29"/>
      <c r="VNF31" s="29"/>
      <c r="VNG31" s="29"/>
      <c r="VNH31" s="29"/>
      <c r="VNI31" s="29"/>
      <c r="VNJ31" s="29"/>
      <c r="VNK31" s="29"/>
      <c r="VNL31" s="29"/>
      <c r="VNM31" s="29"/>
      <c r="VNN31" s="29"/>
      <c r="VNO31" s="29"/>
      <c r="VNP31" s="29"/>
      <c r="VNQ31" s="29"/>
      <c r="VNR31" s="29"/>
      <c r="VNS31" s="29"/>
      <c r="VNT31" s="29"/>
      <c r="VNU31" s="29"/>
      <c r="VNV31" s="29"/>
      <c r="VNW31" s="29"/>
      <c r="VNX31" s="29"/>
      <c r="VNY31" s="29"/>
      <c r="VNZ31" s="29"/>
      <c r="VOA31" s="29"/>
      <c r="VOB31" s="29"/>
      <c r="VOC31" s="29"/>
      <c r="VOD31" s="29"/>
      <c r="VOE31" s="29"/>
      <c r="VOF31" s="29"/>
      <c r="VOG31" s="29"/>
      <c r="VOH31" s="29"/>
      <c r="VOI31" s="29"/>
      <c r="VOJ31" s="29"/>
      <c r="VOK31" s="29"/>
      <c r="VOL31" s="29"/>
      <c r="VOM31" s="29"/>
      <c r="VON31" s="29"/>
      <c r="VOO31" s="29"/>
      <c r="VOP31" s="29"/>
      <c r="VOQ31" s="29"/>
      <c r="VOR31" s="29"/>
      <c r="VOS31" s="29"/>
      <c r="VOT31" s="29"/>
      <c r="VOU31" s="29"/>
      <c r="VOV31" s="29"/>
      <c r="VOW31" s="29"/>
      <c r="VOX31" s="29"/>
      <c r="VOY31" s="29"/>
      <c r="VOZ31" s="29"/>
      <c r="VPA31" s="29"/>
      <c r="VPB31" s="29"/>
      <c r="VPC31" s="29"/>
      <c r="VPD31" s="29"/>
      <c r="VPE31" s="29"/>
      <c r="VPF31" s="29"/>
      <c r="VPG31" s="29"/>
      <c r="VPH31" s="29"/>
      <c r="VPI31" s="29"/>
      <c r="VPJ31" s="29"/>
      <c r="VPK31" s="29"/>
      <c r="VPL31" s="29"/>
      <c r="VPM31" s="29"/>
      <c r="VPN31" s="29"/>
      <c r="VPO31" s="29"/>
      <c r="VPP31" s="29"/>
      <c r="VPQ31" s="29"/>
      <c r="VPR31" s="29"/>
      <c r="VPS31" s="29"/>
      <c r="VPT31" s="29"/>
      <c r="VPU31" s="29"/>
      <c r="VPV31" s="29"/>
      <c r="VPW31" s="29"/>
      <c r="VPX31" s="29"/>
      <c r="VPY31" s="29"/>
      <c r="VPZ31" s="29"/>
      <c r="VQA31" s="29"/>
      <c r="VQB31" s="29"/>
      <c r="VQC31" s="29"/>
      <c r="VQD31" s="29"/>
      <c r="VQE31" s="29"/>
      <c r="VQF31" s="29"/>
      <c r="VQG31" s="29"/>
      <c r="VQH31" s="29"/>
      <c r="VQI31" s="29"/>
      <c r="VQJ31" s="29"/>
      <c r="VQK31" s="29"/>
      <c r="VQL31" s="29"/>
      <c r="VQM31" s="29"/>
      <c r="VQN31" s="29"/>
      <c r="VQO31" s="29"/>
      <c r="VQP31" s="29"/>
      <c r="VQQ31" s="29"/>
      <c r="VQR31" s="29"/>
      <c r="VQS31" s="29"/>
      <c r="VQT31" s="29"/>
      <c r="VQU31" s="29"/>
      <c r="VQV31" s="29"/>
      <c r="VQW31" s="29"/>
      <c r="VQX31" s="29"/>
      <c r="VQY31" s="29"/>
      <c r="VQZ31" s="29"/>
      <c r="VRA31" s="29"/>
      <c r="VRB31" s="29"/>
      <c r="VRC31" s="29"/>
      <c r="VRD31" s="29"/>
      <c r="VRE31" s="29"/>
      <c r="VRF31" s="29"/>
      <c r="VRG31" s="29"/>
      <c r="VRH31" s="29"/>
      <c r="VRI31" s="29"/>
      <c r="VRJ31" s="29"/>
      <c r="VRK31" s="29"/>
      <c r="VRL31" s="29"/>
      <c r="VRM31" s="29"/>
      <c r="VRN31" s="29"/>
      <c r="VRO31" s="29"/>
      <c r="VRP31" s="29"/>
      <c r="VRQ31" s="29"/>
      <c r="VRR31" s="29"/>
      <c r="VRS31" s="29"/>
      <c r="VRT31" s="29"/>
      <c r="VRU31" s="29"/>
      <c r="VRV31" s="29"/>
      <c r="VRW31" s="29"/>
      <c r="VRX31" s="29"/>
      <c r="VRY31" s="29"/>
      <c r="VRZ31" s="29"/>
      <c r="VSA31" s="29"/>
      <c r="VSB31" s="29"/>
      <c r="VSC31" s="29"/>
      <c r="VSD31" s="29"/>
      <c r="VSE31" s="29"/>
      <c r="VSF31" s="29"/>
      <c r="VSG31" s="29"/>
      <c r="VSH31" s="29"/>
      <c r="VSI31" s="29"/>
      <c r="VSJ31" s="29"/>
      <c r="VSK31" s="29"/>
      <c r="VSL31" s="29"/>
      <c r="VSM31" s="29"/>
      <c r="VSN31" s="29"/>
      <c r="VSO31" s="29"/>
      <c r="VSP31" s="29"/>
      <c r="VSQ31" s="29"/>
      <c r="VSR31" s="29"/>
      <c r="VSS31" s="29"/>
      <c r="VST31" s="29"/>
      <c r="VSU31" s="29"/>
      <c r="VSV31" s="29"/>
      <c r="VSW31" s="29"/>
      <c r="VSX31" s="29"/>
      <c r="VSY31" s="29"/>
      <c r="VSZ31" s="29"/>
      <c r="VTA31" s="29"/>
      <c r="VTB31" s="29"/>
      <c r="VTC31" s="29"/>
      <c r="VTD31" s="29"/>
      <c r="VTE31" s="29"/>
      <c r="VTF31" s="29"/>
      <c r="VTG31" s="29"/>
      <c r="VTH31" s="29"/>
      <c r="VTI31" s="29"/>
      <c r="VTJ31" s="29"/>
      <c r="VTK31" s="29"/>
      <c r="VTL31" s="29"/>
      <c r="VTM31" s="29"/>
      <c r="VTN31" s="29"/>
      <c r="VTO31" s="29"/>
      <c r="VTP31" s="29"/>
      <c r="VTQ31" s="29"/>
      <c r="VTR31" s="29"/>
      <c r="VTS31" s="29"/>
      <c r="VTT31" s="29"/>
      <c r="VTU31" s="29"/>
      <c r="VTV31" s="29"/>
      <c r="VTW31" s="29"/>
      <c r="VTX31" s="29"/>
      <c r="VTY31" s="29"/>
      <c r="VTZ31" s="29"/>
      <c r="VUA31" s="29"/>
      <c r="VUB31" s="29"/>
      <c r="VUC31" s="29"/>
      <c r="VUD31" s="29"/>
      <c r="VUE31" s="29"/>
      <c r="VUF31" s="29"/>
      <c r="VUG31" s="29"/>
      <c r="VUH31" s="29"/>
      <c r="VUI31" s="29"/>
      <c r="VUJ31" s="29"/>
      <c r="VUK31" s="29"/>
      <c r="VUL31" s="29"/>
      <c r="VUM31" s="29"/>
      <c r="VUN31" s="29"/>
      <c r="VUO31" s="29"/>
      <c r="VUP31" s="29"/>
      <c r="VUQ31" s="29"/>
      <c r="VUR31" s="29"/>
      <c r="VUS31" s="29"/>
      <c r="VUT31" s="29"/>
      <c r="VUU31" s="29"/>
      <c r="VUV31" s="29"/>
      <c r="VUW31" s="29"/>
      <c r="VUX31" s="29"/>
      <c r="VUY31" s="29"/>
      <c r="VUZ31" s="29"/>
      <c r="VVA31" s="29"/>
      <c r="VVB31" s="29"/>
      <c r="VVC31" s="29"/>
      <c r="VVD31" s="29"/>
      <c r="VVE31" s="29"/>
      <c r="VVF31" s="29"/>
      <c r="VVG31" s="29"/>
      <c r="VVH31" s="29"/>
      <c r="VVI31" s="29"/>
      <c r="VVJ31" s="29"/>
      <c r="VVK31" s="29"/>
      <c r="VVL31" s="29"/>
      <c r="VVM31" s="29"/>
      <c r="VVN31" s="29"/>
      <c r="VVO31" s="29"/>
      <c r="VVP31" s="29"/>
      <c r="VVQ31" s="29"/>
      <c r="VVR31" s="29"/>
      <c r="VVS31" s="29"/>
      <c r="VVT31" s="29"/>
      <c r="VVU31" s="29"/>
      <c r="VVV31" s="29"/>
      <c r="VVW31" s="29"/>
      <c r="VVX31" s="29"/>
      <c r="VVY31" s="29"/>
      <c r="VVZ31" s="29"/>
      <c r="VWA31" s="29"/>
      <c r="VWB31" s="29"/>
      <c r="VWC31" s="29"/>
      <c r="VWD31" s="29"/>
      <c r="VWE31" s="29"/>
      <c r="VWF31" s="29"/>
      <c r="VWG31" s="29"/>
      <c r="VWH31" s="29"/>
      <c r="VWI31" s="29"/>
      <c r="VWJ31" s="29"/>
      <c r="VWK31" s="29"/>
      <c r="VWL31" s="29"/>
      <c r="VWM31" s="29"/>
      <c r="VWN31" s="29"/>
      <c r="VWO31" s="29"/>
      <c r="VWP31" s="29"/>
      <c r="VWQ31" s="29"/>
      <c r="VWR31" s="29"/>
      <c r="VWS31" s="29"/>
      <c r="VWT31" s="29"/>
      <c r="VWU31" s="29"/>
      <c r="VWV31" s="29"/>
      <c r="VWW31" s="29"/>
      <c r="VWX31" s="29"/>
      <c r="VWY31" s="29"/>
      <c r="VWZ31" s="29"/>
      <c r="VXA31" s="29"/>
      <c r="VXB31" s="29"/>
      <c r="VXC31" s="29"/>
      <c r="VXD31" s="29"/>
      <c r="VXE31" s="29"/>
      <c r="VXF31" s="29"/>
      <c r="VXG31" s="29"/>
      <c r="VXH31" s="29"/>
      <c r="VXI31" s="29"/>
      <c r="VXJ31" s="29"/>
      <c r="VXK31" s="29"/>
      <c r="VXL31" s="29"/>
      <c r="VXM31" s="29"/>
      <c r="VXN31" s="29"/>
      <c r="VXO31" s="29"/>
      <c r="VXP31" s="29"/>
      <c r="VXQ31" s="29"/>
      <c r="VXR31" s="29"/>
      <c r="VXS31" s="29"/>
      <c r="VXT31" s="29"/>
      <c r="VXU31" s="29"/>
      <c r="VXV31" s="29"/>
      <c r="VXW31" s="29"/>
      <c r="VXX31" s="29"/>
      <c r="VXY31" s="29"/>
      <c r="VXZ31" s="29"/>
      <c r="VYA31" s="29"/>
      <c r="VYB31" s="29"/>
      <c r="VYC31" s="29"/>
      <c r="VYD31" s="29"/>
      <c r="VYE31" s="29"/>
      <c r="VYF31" s="29"/>
      <c r="VYG31" s="29"/>
      <c r="VYH31" s="29"/>
      <c r="VYI31" s="29"/>
      <c r="VYJ31" s="29"/>
      <c r="VYK31" s="29"/>
      <c r="VYL31" s="29"/>
      <c r="VYM31" s="29"/>
      <c r="VYN31" s="29"/>
      <c r="VYO31" s="29"/>
      <c r="VYP31" s="29"/>
      <c r="VYQ31" s="29"/>
      <c r="VYR31" s="29"/>
      <c r="VYS31" s="29"/>
      <c r="VYT31" s="29"/>
      <c r="VYU31" s="29"/>
      <c r="VYV31" s="29"/>
      <c r="VYW31" s="29"/>
      <c r="VYX31" s="29"/>
      <c r="VYY31" s="29"/>
      <c r="VYZ31" s="29"/>
      <c r="VZA31" s="29"/>
      <c r="VZB31" s="29"/>
      <c r="VZC31" s="29"/>
      <c r="VZD31" s="29"/>
      <c r="VZE31" s="29"/>
      <c r="VZF31" s="29"/>
      <c r="VZG31" s="29"/>
      <c r="VZH31" s="29"/>
      <c r="VZI31" s="29"/>
      <c r="VZJ31" s="29"/>
      <c r="VZK31" s="29"/>
      <c r="VZL31" s="29"/>
      <c r="VZM31" s="29"/>
      <c r="VZN31" s="29"/>
      <c r="VZO31" s="29"/>
      <c r="VZP31" s="29"/>
      <c r="VZQ31" s="29"/>
      <c r="VZR31" s="29"/>
      <c r="VZS31" s="29"/>
      <c r="VZT31" s="29"/>
      <c r="VZU31" s="29"/>
      <c r="VZV31" s="29"/>
      <c r="VZW31" s="29"/>
      <c r="VZX31" s="29"/>
      <c r="VZY31" s="29"/>
      <c r="VZZ31" s="29"/>
      <c r="WAA31" s="29"/>
      <c r="WAB31" s="29"/>
      <c r="WAC31" s="29"/>
      <c r="WAD31" s="29"/>
      <c r="WAE31" s="29"/>
      <c r="WAF31" s="29"/>
      <c r="WAG31" s="29"/>
      <c r="WAH31" s="29"/>
      <c r="WAI31" s="29"/>
      <c r="WAJ31" s="29"/>
      <c r="WAK31" s="29"/>
      <c r="WAL31" s="29"/>
      <c r="WAM31" s="29"/>
      <c r="WAN31" s="29"/>
      <c r="WAO31" s="29"/>
      <c r="WAP31" s="29"/>
      <c r="WAQ31" s="29"/>
      <c r="WAR31" s="29"/>
      <c r="WAS31" s="29"/>
      <c r="WAT31" s="29"/>
      <c r="WAU31" s="29"/>
      <c r="WAV31" s="29"/>
      <c r="WAW31" s="29"/>
      <c r="WAX31" s="29"/>
      <c r="WAY31" s="29"/>
      <c r="WAZ31" s="29"/>
      <c r="WBA31" s="29"/>
      <c r="WBB31" s="29"/>
      <c r="WBC31" s="29"/>
      <c r="WBD31" s="29"/>
      <c r="WBE31" s="29"/>
      <c r="WBF31" s="29"/>
      <c r="WBG31" s="29"/>
      <c r="WBH31" s="29"/>
      <c r="WBI31" s="29"/>
      <c r="WBJ31" s="29"/>
      <c r="WBK31" s="29"/>
      <c r="WBL31" s="29"/>
      <c r="WBM31" s="29"/>
      <c r="WBN31" s="29"/>
      <c r="WBO31" s="29"/>
      <c r="WBP31" s="29"/>
      <c r="WBQ31" s="29"/>
      <c r="WBR31" s="29"/>
      <c r="WBS31" s="29"/>
      <c r="WBT31" s="29"/>
      <c r="WBU31" s="29"/>
      <c r="WBV31" s="29"/>
      <c r="WBW31" s="29"/>
      <c r="WBX31" s="29"/>
      <c r="WBY31" s="29"/>
      <c r="WBZ31" s="29"/>
      <c r="WCA31" s="29"/>
      <c r="WCB31" s="29"/>
      <c r="WCC31" s="29"/>
      <c r="WCD31" s="29"/>
      <c r="WCE31" s="29"/>
      <c r="WCF31" s="29"/>
      <c r="WCG31" s="29"/>
      <c r="WCH31" s="29"/>
      <c r="WCI31" s="29"/>
      <c r="WCJ31" s="29"/>
      <c r="WCK31" s="29"/>
      <c r="WCL31" s="29"/>
      <c r="WCM31" s="29"/>
      <c r="WCN31" s="29"/>
      <c r="WCO31" s="29"/>
      <c r="WCP31" s="29"/>
      <c r="WCQ31" s="29"/>
      <c r="WCR31" s="29"/>
      <c r="WCS31" s="29"/>
      <c r="WCT31" s="29"/>
      <c r="WCU31" s="29"/>
      <c r="WCV31" s="29"/>
      <c r="WCW31" s="29"/>
      <c r="WCX31" s="29"/>
      <c r="WCY31" s="29"/>
      <c r="WCZ31" s="29"/>
      <c r="WDA31" s="29"/>
      <c r="WDB31" s="29"/>
      <c r="WDC31" s="29"/>
      <c r="WDD31" s="29"/>
      <c r="WDE31" s="29"/>
      <c r="WDF31" s="29"/>
      <c r="WDG31" s="29"/>
      <c r="WDH31" s="29"/>
      <c r="WDI31" s="29"/>
      <c r="WDJ31" s="29"/>
      <c r="WDK31" s="29"/>
      <c r="WDL31" s="29"/>
      <c r="WDM31" s="29"/>
      <c r="WDN31" s="29"/>
      <c r="WDO31" s="29"/>
      <c r="WDP31" s="29"/>
      <c r="WDQ31" s="29"/>
      <c r="WDR31" s="29"/>
      <c r="WDS31" s="29"/>
      <c r="WDT31" s="29"/>
      <c r="WDU31" s="29"/>
      <c r="WDV31" s="29"/>
      <c r="WDW31" s="29"/>
      <c r="WDX31" s="29"/>
      <c r="WDY31" s="29"/>
      <c r="WDZ31" s="29"/>
      <c r="WEA31" s="29"/>
      <c r="WEB31" s="29"/>
      <c r="WEC31" s="29"/>
      <c r="WED31" s="29"/>
      <c r="WEE31" s="29"/>
      <c r="WEF31" s="29"/>
      <c r="WEG31" s="29"/>
      <c r="WEH31" s="29"/>
      <c r="WEI31" s="29"/>
      <c r="WEJ31" s="29"/>
      <c r="WEK31" s="29"/>
      <c r="WEL31" s="29"/>
      <c r="WEM31" s="29"/>
      <c r="WEN31" s="29"/>
      <c r="WEO31" s="29"/>
      <c r="WEP31" s="29"/>
      <c r="WEQ31" s="29"/>
      <c r="WER31" s="29"/>
      <c r="WES31" s="29"/>
      <c r="WET31" s="29"/>
      <c r="WEU31" s="29"/>
      <c r="WEV31" s="29"/>
      <c r="WEW31" s="29"/>
      <c r="WEX31" s="29"/>
      <c r="WEY31" s="29"/>
      <c r="WEZ31" s="29"/>
      <c r="WFA31" s="29"/>
      <c r="WFB31" s="29"/>
      <c r="WFC31" s="29"/>
      <c r="WFD31" s="29"/>
      <c r="WFE31" s="29"/>
      <c r="WFF31" s="29"/>
      <c r="WFG31" s="29"/>
      <c r="WFH31" s="29"/>
      <c r="WFI31" s="29"/>
      <c r="WFJ31" s="29"/>
      <c r="WFK31" s="29"/>
      <c r="WFL31" s="29"/>
      <c r="WFM31" s="29"/>
      <c r="WFN31" s="29"/>
      <c r="WFO31" s="29"/>
      <c r="WFP31" s="29"/>
      <c r="WFQ31" s="29"/>
      <c r="WFR31" s="29"/>
      <c r="WFS31" s="29"/>
      <c r="WFT31" s="29"/>
      <c r="WFU31" s="29"/>
      <c r="WFV31" s="29"/>
      <c r="WFW31" s="29"/>
      <c r="WFX31" s="29"/>
      <c r="WFY31" s="29"/>
      <c r="WFZ31" s="29"/>
      <c r="WGA31" s="29"/>
      <c r="WGB31" s="29"/>
      <c r="WGC31" s="29"/>
      <c r="WGD31" s="29"/>
      <c r="WGE31" s="29"/>
      <c r="WGF31" s="29"/>
      <c r="WGG31" s="29"/>
      <c r="WGH31" s="29"/>
      <c r="WGI31" s="29"/>
      <c r="WGJ31" s="29"/>
      <c r="WGK31" s="29"/>
      <c r="WGL31" s="29"/>
      <c r="WGM31" s="29"/>
      <c r="WGN31" s="29"/>
      <c r="WGO31" s="29"/>
      <c r="WGP31" s="29"/>
      <c r="WGQ31" s="29"/>
      <c r="WGR31" s="29"/>
      <c r="WGS31" s="29"/>
      <c r="WGT31" s="29"/>
      <c r="WGU31" s="29"/>
      <c r="WGV31" s="29"/>
      <c r="WGW31" s="29"/>
      <c r="WGX31" s="29"/>
      <c r="WGY31" s="29"/>
      <c r="WGZ31" s="29"/>
      <c r="WHA31" s="29"/>
      <c r="WHB31" s="29"/>
      <c r="WHC31" s="29"/>
      <c r="WHD31" s="29"/>
      <c r="WHE31" s="29"/>
      <c r="WHF31" s="29"/>
      <c r="WHG31" s="29"/>
      <c r="WHH31" s="29"/>
      <c r="WHI31" s="29"/>
      <c r="WHJ31" s="29"/>
      <c r="WHK31" s="29"/>
      <c r="WHL31" s="29"/>
      <c r="WHM31" s="29"/>
      <c r="WHN31" s="29"/>
      <c r="WHO31" s="29"/>
      <c r="WHP31" s="29"/>
      <c r="WHQ31" s="29"/>
      <c r="WHR31" s="29"/>
      <c r="WHS31" s="29"/>
      <c r="WHT31" s="29"/>
      <c r="WHU31" s="29"/>
      <c r="WHV31" s="29"/>
      <c r="WHW31" s="29"/>
      <c r="WHX31" s="29"/>
      <c r="WHY31" s="29"/>
      <c r="WHZ31" s="29"/>
      <c r="WIA31" s="29"/>
      <c r="WIB31" s="29"/>
      <c r="WIC31" s="29"/>
      <c r="WID31" s="29"/>
      <c r="WIE31" s="29"/>
      <c r="WIF31" s="29"/>
      <c r="WIG31" s="29"/>
      <c r="WIH31" s="29"/>
      <c r="WII31" s="29"/>
      <c r="WIJ31" s="29"/>
      <c r="WIK31" s="29"/>
      <c r="WIL31" s="29"/>
      <c r="WIM31" s="29"/>
      <c r="WIN31" s="29"/>
      <c r="WIO31" s="29"/>
      <c r="WIP31" s="29"/>
      <c r="WIQ31" s="29"/>
      <c r="WIR31" s="29"/>
      <c r="WIS31" s="29"/>
      <c r="WIT31" s="29"/>
      <c r="WIU31" s="29"/>
      <c r="WIV31" s="29"/>
      <c r="WIW31" s="29"/>
      <c r="WIX31" s="29"/>
      <c r="WIY31" s="29"/>
      <c r="WIZ31" s="29"/>
      <c r="WJA31" s="29"/>
      <c r="WJB31" s="29"/>
      <c r="WJC31" s="29"/>
      <c r="WJD31" s="29"/>
      <c r="WJE31" s="29"/>
      <c r="WJF31" s="29"/>
      <c r="WJG31" s="29"/>
      <c r="WJH31" s="29"/>
      <c r="WJI31" s="29"/>
      <c r="WJJ31" s="29"/>
      <c r="WJK31" s="29"/>
      <c r="WJL31" s="29"/>
      <c r="WJM31" s="29"/>
      <c r="WJN31" s="29"/>
      <c r="WJO31" s="29"/>
      <c r="WJP31" s="29"/>
      <c r="WJQ31" s="29"/>
      <c r="WJR31" s="29"/>
      <c r="WJS31" s="29"/>
      <c r="WJT31" s="29"/>
      <c r="WJU31" s="29"/>
      <c r="WJV31" s="29"/>
      <c r="WJW31" s="29"/>
      <c r="WJX31" s="29"/>
      <c r="WJY31" s="29"/>
      <c r="WJZ31" s="29"/>
      <c r="WKA31" s="29"/>
      <c r="WKB31" s="29"/>
      <c r="WKC31" s="29"/>
      <c r="WKD31" s="29"/>
      <c r="WKE31" s="29"/>
      <c r="WKF31" s="29"/>
      <c r="WKG31" s="29"/>
      <c r="WKH31" s="29"/>
      <c r="WKI31" s="29"/>
      <c r="WKJ31" s="29"/>
      <c r="WKK31" s="29"/>
      <c r="WKL31" s="29"/>
      <c r="WKM31" s="29"/>
      <c r="WKN31" s="29"/>
      <c r="WKO31" s="29"/>
      <c r="WKP31" s="29"/>
      <c r="WKQ31" s="29"/>
      <c r="WKR31" s="29"/>
      <c r="WKS31" s="29"/>
      <c r="WKT31" s="29"/>
      <c r="WKU31" s="29"/>
      <c r="WKV31" s="29"/>
      <c r="WKW31" s="29"/>
      <c r="WKX31" s="29"/>
      <c r="WKY31" s="29"/>
      <c r="WKZ31" s="29"/>
      <c r="WLA31" s="29"/>
      <c r="WLB31" s="29"/>
      <c r="WLC31" s="29"/>
      <c r="WLD31" s="29"/>
      <c r="WLE31" s="29"/>
      <c r="WLF31" s="29"/>
      <c r="WLG31" s="29"/>
      <c r="WLH31" s="29"/>
      <c r="WLI31" s="29"/>
      <c r="WLJ31" s="29"/>
      <c r="WLK31" s="29"/>
      <c r="WLL31" s="29"/>
      <c r="WLM31" s="29"/>
      <c r="WLN31" s="29"/>
      <c r="WLO31" s="29"/>
      <c r="WLP31" s="29"/>
      <c r="WLQ31" s="29"/>
      <c r="WLR31" s="29"/>
      <c r="WLS31" s="29"/>
      <c r="WLT31" s="29"/>
      <c r="WLU31" s="29"/>
      <c r="WLV31" s="29"/>
      <c r="WLW31" s="29"/>
      <c r="WLX31" s="29"/>
      <c r="WLY31" s="29"/>
      <c r="WLZ31" s="29"/>
      <c r="WMA31" s="29"/>
      <c r="WMB31" s="29"/>
      <c r="WMC31" s="29"/>
      <c r="WMD31" s="29"/>
      <c r="WME31" s="29"/>
      <c r="WMF31" s="29"/>
      <c r="WMG31" s="29"/>
      <c r="WMH31" s="29"/>
      <c r="WMI31" s="29"/>
      <c r="WMJ31" s="29"/>
      <c r="WMK31" s="29"/>
      <c r="WML31" s="29"/>
      <c r="WMM31" s="29"/>
      <c r="WMN31" s="29"/>
      <c r="WMO31" s="29"/>
      <c r="WMP31" s="29"/>
      <c r="WMQ31" s="29"/>
      <c r="WMR31" s="29"/>
      <c r="WMS31" s="29"/>
      <c r="WMT31" s="29"/>
      <c r="WMU31" s="29"/>
      <c r="WMV31" s="29"/>
      <c r="WMW31" s="29"/>
      <c r="WMX31" s="29"/>
      <c r="WMY31" s="29"/>
      <c r="WMZ31" s="29"/>
      <c r="WNA31" s="29"/>
      <c r="WNB31" s="29"/>
      <c r="WNC31" s="29"/>
      <c r="WND31" s="29"/>
      <c r="WNE31" s="29"/>
      <c r="WNF31" s="29"/>
      <c r="WNG31" s="29"/>
      <c r="WNH31" s="29"/>
      <c r="WNI31" s="29"/>
      <c r="WNJ31" s="29"/>
      <c r="WNK31" s="29"/>
      <c r="WNL31" s="29"/>
      <c r="WNM31" s="29"/>
      <c r="WNN31" s="29"/>
      <c r="WNO31" s="29"/>
      <c r="WNP31" s="29"/>
      <c r="WNQ31" s="29"/>
      <c r="WNR31" s="29"/>
      <c r="WNS31" s="29"/>
      <c r="WNT31" s="29"/>
      <c r="WNU31" s="29"/>
      <c r="WNV31" s="29"/>
      <c r="WNW31" s="29"/>
      <c r="WNX31" s="29"/>
      <c r="WNY31" s="29"/>
      <c r="WNZ31" s="29"/>
      <c r="WOA31" s="29"/>
      <c r="WOB31" s="29"/>
      <c r="WOC31" s="29"/>
      <c r="WOD31" s="29"/>
      <c r="WOE31" s="29"/>
      <c r="WOF31" s="29"/>
      <c r="WOG31" s="29"/>
      <c r="WOH31" s="29"/>
      <c r="WOI31" s="29"/>
      <c r="WOJ31" s="29"/>
      <c r="WOK31" s="29"/>
      <c r="WOL31" s="29"/>
      <c r="WOM31" s="29"/>
      <c r="WON31" s="29"/>
      <c r="WOO31" s="29"/>
      <c r="WOP31" s="29"/>
      <c r="WOQ31" s="29"/>
      <c r="WOR31" s="29"/>
      <c r="WOS31" s="29"/>
      <c r="WOT31" s="29"/>
      <c r="WOU31" s="29"/>
      <c r="WOV31" s="29"/>
      <c r="WOW31" s="29"/>
      <c r="WOX31" s="29"/>
      <c r="WOY31" s="29"/>
      <c r="WOZ31" s="29"/>
      <c r="WPA31" s="29"/>
      <c r="WPB31" s="29"/>
      <c r="WPC31" s="29"/>
      <c r="WPD31" s="29"/>
      <c r="WPE31" s="29"/>
      <c r="WPF31" s="29"/>
      <c r="WPG31" s="29"/>
      <c r="WPH31" s="29"/>
      <c r="WPI31" s="29"/>
      <c r="WPJ31" s="29"/>
      <c r="WPK31" s="29"/>
      <c r="WPL31" s="29"/>
      <c r="WPM31" s="29"/>
      <c r="WPN31" s="29"/>
      <c r="WPO31" s="29"/>
      <c r="WPP31" s="29"/>
      <c r="WPQ31" s="29"/>
      <c r="WPR31" s="29"/>
      <c r="WPS31" s="29"/>
      <c r="WPT31" s="29"/>
      <c r="WPU31" s="29"/>
      <c r="WPV31" s="29"/>
      <c r="WPW31" s="29"/>
      <c r="WPX31" s="29"/>
      <c r="WPY31" s="29"/>
      <c r="WPZ31" s="29"/>
      <c r="WQA31" s="29"/>
      <c r="WQB31" s="29"/>
      <c r="WQC31" s="29"/>
      <c r="WQD31" s="29"/>
      <c r="WQE31" s="29"/>
      <c r="WQF31" s="29"/>
      <c r="WQG31" s="29"/>
      <c r="WQH31" s="29"/>
      <c r="WQI31" s="29"/>
      <c r="WQJ31" s="29"/>
      <c r="WQK31" s="29"/>
      <c r="WQL31" s="29"/>
      <c r="WQM31" s="29"/>
      <c r="WQN31" s="29"/>
      <c r="WQO31" s="29"/>
      <c r="WQP31" s="29"/>
      <c r="WQQ31" s="29"/>
      <c r="WQR31" s="29"/>
      <c r="WQS31" s="29"/>
      <c r="WQT31" s="29"/>
      <c r="WQU31" s="29"/>
      <c r="WQV31" s="29"/>
      <c r="WQW31" s="29"/>
      <c r="WQX31" s="29"/>
      <c r="WQY31" s="29"/>
      <c r="WQZ31" s="29"/>
      <c r="WRA31" s="29"/>
      <c r="WRB31" s="29"/>
      <c r="WRC31" s="29"/>
      <c r="WRD31" s="29"/>
      <c r="WRE31" s="29"/>
      <c r="WRF31" s="29"/>
      <c r="WRG31" s="29"/>
      <c r="WRH31" s="29"/>
      <c r="WRI31" s="29"/>
      <c r="WRJ31" s="29"/>
      <c r="WRK31" s="29"/>
      <c r="WRL31" s="29"/>
      <c r="WRM31" s="29"/>
      <c r="WRN31" s="29"/>
      <c r="WRO31" s="29"/>
      <c r="WRP31" s="29"/>
      <c r="WRQ31" s="29"/>
      <c r="WRR31" s="29"/>
      <c r="WRS31" s="29"/>
      <c r="WRT31" s="29"/>
      <c r="WRU31" s="29"/>
      <c r="WRV31" s="29"/>
      <c r="WRW31" s="29"/>
      <c r="WRX31" s="29"/>
      <c r="WRY31" s="29"/>
      <c r="WRZ31" s="29"/>
      <c r="WSA31" s="29"/>
      <c r="WSB31" s="29"/>
      <c r="WSC31" s="29"/>
      <c r="WSD31" s="29"/>
      <c r="WSE31" s="29"/>
      <c r="WSF31" s="29"/>
      <c r="WSG31" s="29"/>
      <c r="WSH31" s="29"/>
      <c r="WSI31" s="29"/>
      <c r="WSJ31" s="29"/>
      <c r="WSK31" s="29"/>
      <c r="WSL31" s="29"/>
      <c r="WSM31" s="29"/>
      <c r="WSN31" s="29"/>
      <c r="WSO31" s="29"/>
      <c r="WSP31" s="29"/>
      <c r="WSQ31" s="29"/>
      <c r="WSR31" s="29"/>
      <c r="WSS31" s="29"/>
      <c r="WST31" s="29"/>
      <c r="WSU31" s="29"/>
      <c r="WSV31" s="29"/>
      <c r="WSW31" s="29"/>
      <c r="WSX31" s="29"/>
      <c r="WSY31" s="29"/>
      <c r="WSZ31" s="29"/>
      <c r="WTA31" s="29"/>
      <c r="WTB31" s="29"/>
      <c r="WTC31" s="29"/>
      <c r="WTD31" s="29"/>
      <c r="WTE31" s="29"/>
      <c r="WTF31" s="29"/>
      <c r="WTG31" s="29"/>
      <c r="WTH31" s="29"/>
      <c r="WTI31" s="29"/>
      <c r="WTJ31" s="29"/>
      <c r="WTK31" s="29"/>
      <c r="WTL31" s="29"/>
      <c r="WTM31" s="29"/>
      <c r="WTN31" s="29"/>
      <c r="WTO31" s="29"/>
      <c r="WTP31" s="29"/>
      <c r="WTQ31" s="29"/>
      <c r="WTR31" s="29"/>
      <c r="WTS31" s="29"/>
      <c r="WTT31" s="29"/>
      <c r="WTU31" s="29"/>
      <c r="WTV31" s="29"/>
      <c r="WTW31" s="29"/>
      <c r="WTX31" s="29"/>
      <c r="WTY31" s="29"/>
      <c r="WTZ31" s="29"/>
      <c r="WUA31" s="29"/>
      <c r="WUB31" s="29"/>
      <c r="WUC31" s="29"/>
      <c r="WUD31" s="29"/>
      <c r="WUE31" s="29"/>
      <c r="WUF31" s="29"/>
      <c r="WUG31" s="29"/>
      <c r="WUH31" s="29"/>
      <c r="WUI31" s="29"/>
      <c r="WUJ31" s="29"/>
      <c r="WUK31" s="29"/>
      <c r="WUL31" s="29"/>
      <c r="WUM31" s="29"/>
      <c r="WUN31" s="29"/>
      <c r="WUO31" s="29"/>
      <c r="WUP31" s="29"/>
      <c r="WUQ31" s="29"/>
      <c r="WUR31" s="29"/>
      <c r="WUS31" s="29"/>
    </row>
    <row r="32" spans="1:16113" ht="15" customHeight="1" thickBot="1" x14ac:dyDescent="0.4">
      <c r="A32" s="8" t="s">
        <v>252</v>
      </c>
      <c r="B32" s="20" t="s">
        <v>53</v>
      </c>
      <c r="C32" s="10" t="s">
        <v>54</v>
      </c>
      <c r="D32" s="12" t="s">
        <v>55</v>
      </c>
      <c r="E32" s="12" t="s">
        <v>56</v>
      </c>
      <c r="F32" s="12" t="s">
        <v>253</v>
      </c>
      <c r="G32" s="12" t="s">
        <v>254</v>
      </c>
      <c r="H32" s="22" t="s">
        <v>59</v>
      </c>
      <c r="I32" s="10" t="s">
        <v>255</v>
      </c>
      <c r="J32" s="10" t="s">
        <v>267</v>
      </c>
      <c r="K32" s="10" t="s">
        <v>268</v>
      </c>
      <c r="L32" s="51" t="s">
        <v>269</v>
      </c>
      <c r="M32" s="10" t="s">
        <v>270</v>
      </c>
      <c r="N32" s="10" t="s">
        <v>271</v>
      </c>
      <c r="O32" s="10" t="s">
        <v>272</v>
      </c>
      <c r="P32" s="49">
        <f>96/100</f>
        <v>0.96</v>
      </c>
      <c r="Q32" s="49">
        <f>96/100</f>
        <v>0.96</v>
      </c>
      <c r="R32" s="49">
        <f>96/100</f>
        <v>0.96</v>
      </c>
      <c r="S32" s="49">
        <f>80/100</f>
        <v>0.8</v>
      </c>
      <c r="T32" s="49">
        <f>262/262</f>
        <v>1</v>
      </c>
      <c r="U32" s="49">
        <f>262/262</f>
        <v>1</v>
      </c>
      <c r="V32" s="49"/>
      <c r="W32" s="49"/>
      <c r="X32" s="49"/>
      <c r="Y32" s="49"/>
      <c r="Z32" s="49"/>
      <c r="AA32" s="49"/>
      <c r="AB32" s="17">
        <v>0.9</v>
      </c>
      <c r="AC32" s="52">
        <v>12</v>
      </c>
      <c r="AD32" s="10" t="s">
        <v>262</v>
      </c>
      <c r="AE32" s="10" t="s">
        <v>262</v>
      </c>
      <c r="AF32" s="10" t="s">
        <v>273</v>
      </c>
      <c r="AG32" s="54" t="s">
        <v>274</v>
      </c>
    </row>
    <row r="33" spans="1:16113" ht="15" customHeight="1" thickBot="1" x14ac:dyDescent="0.4">
      <c r="A33" s="8" t="s">
        <v>252</v>
      </c>
      <c r="B33" s="20" t="s">
        <v>53</v>
      </c>
      <c r="C33" s="10" t="s">
        <v>54</v>
      </c>
      <c r="D33" s="12" t="s">
        <v>55</v>
      </c>
      <c r="E33" s="12" t="s">
        <v>56</v>
      </c>
      <c r="F33" s="12" t="s">
        <v>253</v>
      </c>
      <c r="G33" s="12" t="s">
        <v>254</v>
      </c>
      <c r="H33" s="22" t="s">
        <v>59</v>
      </c>
      <c r="I33" s="10" t="s">
        <v>255</v>
      </c>
      <c r="J33" s="10" t="s">
        <v>275</v>
      </c>
      <c r="K33" s="47" t="s">
        <v>276</v>
      </c>
      <c r="L33" s="53" t="s">
        <v>277</v>
      </c>
      <c r="M33" s="10" t="s">
        <v>278</v>
      </c>
      <c r="N33" s="10" t="s">
        <v>271</v>
      </c>
      <c r="O33" s="54" t="s">
        <v>272</v>
      </c>
      <c r="P33" s="49">
        <f>10/10</f>
        <v>1</v>
      </c>
      <c r="Q33" s="49">
        <f>6/6</f>
        <v>1</v>
      </c>
      <c r="R33" s="49">
        <f>100/100</f>
        <v>1</v>
      </c>
      <c r="S33" s="49">
        <f>96/100</f>
        <v>0.96</v>
      </c>
      <c r="T33" s="49">
        <f>90/100</f>
        <v>0.9</v>
      </c>
      <c r="U33" s="49">
        <f>90/100</f>
        <v>0.9</v>
      </c>
      <c r="V33" s="49"/>
      <c r="W33" s="49"/>
      <c r="X33" s="49"/>
      <c r="Y33" s="49"/>
      <c r="Z33" s="49"/>
      <c r="AA33" s="49"/>
      <c r="AB33" s="17">
        <v>0.9</v>
      </c>
      <c r="AC33" s="52">
        <v>12</v>
      </c>
      <c r="AD33" s="10" t="s">
        <v>262</v>
      </c>
      <c r="AE33" s="10" t="s">
        <v>262</v>
      </c>
      <c r="AF33" s="10" t="s">
        <v>273</v>
      </c>
      <c r="AG33" s="328" t="s">
        <v>279</v>
      </c>
    </row>
    <row r="34" spans="1:16113" ht="15" customHeight="1" thickBot="1" x14ac:dyDescent="0.4">
      <c r="A34" s="8" t="s">
        <v>252</v>
      </c>
      <c r="B34" s="20" t="s">
        <v>53</v>
      </c>
      <c r="C34" s="10" t="s">
        <v>54</v>
      </c>
      <c r="D34" s="12" t="s">
        <v>55</v>
      </c>
      <c r="E34" s="12" t="s">
        <v>56</v>
      </c>
      <c r="F34" s="12" t="s">
        <v>253</v>
      </c>
      <c r="G34" s="12" t="s">
        <v>254</v>
      </c>
      <c r="H34" s="22" t="s">
        <v>59</v>
      </c>
      <c r="I34" s="10" t="s">
        <v>255</v>
      </c>
      <c r="J34" s="10" t="s">
        <v>267</v>
      </c>
      <c r="K34" s="47" t="s">
        <v>280</v>
      </c>
      <c r="L34" s="47" t="s">
        <v>281</v>
      </c>
      <c r="M34" s="10" t="s">
        <v>282</v>
      </c>
      <c r="N34" s="10" t="s">
        <v>260</v>
      </c>
      <c r="O34" s="54" t="s">
        <v>272</v>
      </c>
      <c r="P34" s="55">
        <f>153/153</f>
        <v>1</v>
      </c>
      <c r="Q34" s="55">
        <f>156/156</f>
        <v>1</v>
      </c>
      <c r="R34" s="55">
        <f>100/100</f>
        <v>1</v>
      </c>
      <c r="S34" s="55">
        <f>2/2</f>
        <v>1</v>
      </c>
      <c r="T34" s="55">
        <f>7/7</f>
        <v>1</v>
      </c>
      <c r="U34" s="55">
        <f>7/7</f>
        <v>1</v>
      </c>
      <c r="V34" s="49"/>
      <c r="W34" s="49"/>
      <c r="X34" s="49"/>
      <c r="Y34" s="49"/>
      <c r="Z34" s="49"/>
      <c r="AA34" s="49"/>
      <c r="AB34" s="17">
        <v>1</v>
      </c>
      <c r="AC34" s="52">
        <v>12</v>
      </c>
      <c r="AD34" s="10" t="s">
        <v>262</v>
      </c>
      <c r="AE34" s="10" t="s">
        <v>262</v>
      </c>
      <c r="AF34" s="10" t="s">
        <v>273</v>
      </c>
      <c r="AG34" s="328" t="s">
        <v>283</v>
      </c>
    </row>
    <row r="35" spans="1:16113" ht="15" customHeight="1" thickBot="1" x14ac:dyDescent="0.4">
      <c r="A35" s="8" t="s">
        <v>252</v>
      </c>
      <c r="B35" s="20" t="s">
        <v>53</v>
      </c>
      <c r="C35" s="10" t="s">
        <v>54</v>
      </c>
      <c r="D35" s="12" t="s">
        <v>55</v>
      </c>
      <c r="E35" s="12" t="s">
        <v>56</v>
      </c>
      <c r="F35" s="12" t="s">
        <v>253</v>
      </c>
      <c r="G35" s="12" t="s">
        <v>254</v>
      </c>
      <c r="H35" s="22" t="s">
        <v>59</v>
      </c>
      <c r="I35" s="10" t="s">
        <v>255</v>
      </c>
      <c r="J35" s="10" t="s">
        <v>284</v>
      </c>
      <c r="K35" s="47" t="s">
        <v>285</v>
      </c>
      <c r="L35" s="47" t="s">
        <v>286</v>
      </c>
      <c r="M35" s="10" t="s">
        <v>287</v>
      </c>
      <c r="N35" s="10" t="s">
        <v>260</v>
      </c>
      <c r="O35" s="54" t="s">
        <v>272</v>
      </c>
      <c r="P35" s="49">
        <f>163/163</f>
        <v>1</v>
      </c>
      <c r="Q35" s="49">
        <f>162/162</f>
        <v>1</v>
      </c>
      <c r="R35" s="49">
        <f>100/100</f>
        <v>1</v>
      </c>
      <c r="S35" s="55">
        <f>110/110</f>
        <v>1</v>
      </c>
      <c r="T35" s="55">
        <f>269/269</f>
        <v>1</v>
      </c>
      <c r="U35" s="55">
        <f>269/269</f>
        <v>1</v>
      </c>
      <c r="V35" s="49"/>
      <c r="W35" s="49"/>
      <c r="X35" s="49"/>
      <c r="Y35" s="49"/>
      <c r="Z35" s="49"/>
      <c r="AA35" s="49"/>
      <c r="AB35" s="17">
        <v>1</v>
      </c>
      <c r="AC35" s="52">
        <v>12</v>
      </c>
      <c r="AD35" s="10" t="s">
        <v>262</v>
      </c>
      <c r="AE35" s="10" t="s">
        <v>262</v>
      </c>
      <c r="AF35" s="10" t="s">
        <v>273</v>
      </c>
      <c r="AG35" s="328" t="s">
        <v>288</v>
      </c>
    </row>
    <row r="36" spans="1:16113" ht="15" customHeight="1" x14ac:dyDescent="0.35">
      <c r="A36" s="8" t="s">
        <v>252</v>
      </c>
      <c r="B36" s="20" t="s">
        <v>53</v>
      </c>
      <c r="C36" s="10" t="s">
        <v>54</v>
      </c>
      <c r="D36" s="12" t="s">
        <v>55</v>
      </c>
      <c r="E36" s="12" t="s">
        <v>56</v>
      </c>
      <c r="F36" s="12" t="s">
        <v>253</v>
      </c>
      <c r="G36" s="12" t="s">
        <v>254</v>
      </c>
      <c r="H36" s="22" t="s">
        <v>59</v>
      </c>
      <c r="I36" s="10" t="s">
        <v>255</v>
      </c>
      <c r="J36" s="10" t="s">
        <v>289</v>
      </c>
      <c r="K36" s="47" t="s">
        <v>290</v>
      </c>
      <c r="L36" s="47" t="s">
        <v>291</v>
      </c>
      <c r="M36" s="10" t="s">
        <v>292</v>
      </c>
      <c r="N36" s="10" t="s">
        <v>260</v>
      </c>
      <c r="O36" s="54" t="s">
        <v>272</v>
      </c>
      <c r="P36" s="49">
        <f>163/163</f>
        <v>1</v>
      </c>
      <c r="Q36" s="49">
        <f>162/162</f>
        <v>1</v>
      </c>
      <c r="R36" s="49">
        <f>100/100</f>
        <v>1</v>
      </c>
      <c r="S36" s="49">
        <f>100/100</f>
        <v>1</v>
      </c>
      <c r="T36" s="49">
        <f>100/100</f>
        <v>1</v>
      </c>
      <c r="U36" s="49">
        <f>100/100</f>
        <v>1</v>
      </c>
      <c r="V36" s="49"/>
      <c r="W36" s="49"/>
      <c r="X36" s="49"/>
      <c r="Y36" s="49"/>
      <c r="Z36" s="49"/>
      <c r="AA36" s="49"/>
      <c r="AB36" s="17">
        <v>1</v>
      </c>
      <c r="AC36" s="52">
        <v>12</v>
      </c>
      <c r="AD36" s="10" t="s">
        <v>262</v>
      </c>
      <c r="AE36" s="10" t="s">
        <v>262</v>
      </c>
      <c r="AF36" s="10" t="s">
        <v>273</v>
      </c>
      <c r="AG36" s="328" t="s">
        <v>293</v>
      </c>
    </row>
    <row r="37" spans="1:16113" ht="15" customHeight="1" thickBot="1" x14ac:dyDescent="0.4">
      <c r="A37" s="8" t="s">
        <v>294</v>
      </c>
      <c r="B37" s="21" t="s">
        <v>134</v>
      </c>
      <c r="C37" s="12" t="s">
        <v>135</v>
      </c>
      <c r="D37" s="12" t="s">
        <v>136</v>
      </c>
      <c r="E37" s="12" t="s">
        <v>137</v>
      </c>
      <c r="F37" s="12" t="s">
        <v>138</v>
      </c>
      <c r="G37" s="12" t="s">
        <v>237</v>
      </c>
      <c r="H37" s="10" t="s">
        <v>140</v>
      </c>
      <c r="I37" s="12" t="s">
        <v>295</v>
      </c>
      <c r="J37" s="12" t="s">
        <v>296</v>
      </c>
      <c r="K37" s="12" t="s">
        <v>297</v>
      </c>
      <c r="L37" s="12" t="s">
        <v>298</v>
      </c>
      <c r="M37" s="12" t="s">
        <v>299</v>
      </c>
      <c r="N37" s="12" t="s">
        <v>300</v>
      </c>
      <c r="O37" s="12" t="s">
        <v>75</v>
      </c>
      <c r="P37" s="16">
        <f>4/4</f>
        <v>1</v>
      </c>
      <c r="Q37" s="16">
        <f t="shared" ref="Q37:U37" si="1">4/4</f>
        <v>1</v>
      </c>
      <c r="R37" s="16">
        <f t="shared" si="1"/>
        <v>1</v>
      </c>
      <c r="S37" s="16">
        <f t="shared" si="1"/>
        <v>1</v>
      </c>
      <c r="T37" s="16">
        <f t="shared" si="1"/>
        <v>1</v>
      </c>
      <c r="U37" s="16">
        <f t="shared" si="1"/>
        <v>1</v>
      </c>
      <c r="V37" s="16"/>
      <c r="W37" s="16"/>
      <c r="X37" s="16"/>
      <c r="Y37" s="16"/>
      <c r="Z37" s="16"/>
      <c r="AA37" s="16"/>
      <c r="AB37" s="17">
        <v>0.9</v>
      </c>
      <c r="AC37" s="32">
        <v>12</v>
      </c>
      <c r="AD37" s="10" t="s">
        <v>301</v>
      </c>
      <c r="AE37" s="12" t="s">
        <v>302</v>
      </c>
      <c r="AF37" s="12" t="s">
        <v>303</v>
      </c>
      <c r="AG37" s="328" t="s">
        <v>304</v>
      </c>
    </row>
    <row r="38" spans="1:16113" customFormat="1" ht="21" customHeight="1" x14ac:dyDescent="0.35">
      <c r="A38" s="8" t="s">
        <v>294</v>
      </c>
      <c r="B38" s="20" t="s">
        <v>53</v>
      </c>
      <c r="C38" s="10" t="s">
        <v>54</v>
      </c>
      <c r="D38" s="21" t="s">
        <v>55</v>
      </c>
      <c r="E38" s="21" t="s">
        <v>56</v>
      </c>
      <c r="F38" s="21" t="s">
        <v>57</v>
      </c>
      <c r="G38" s="10" t="s">
        <v>58</v>
      </c>
      <c r="H38" s="22" t="s">
        <v>59</v>
      </c>
      <c r="I38" s="10" t="s">
        <v>60</v>
      </c>
      <c r="J38" s="23" t="s">
        <v>305</v>
      </c>
      <c r="K38" s="21" t="s">
        <v>62</v>
      </c>
      <c r="L38" s="21" t="s">
        <v>63</v>
      </c>
      <c r="M38" s="21" t="s">
        <v>64</v>
      </c>
      <c r="N38" s="21" t="s">
        <v>65</v>
      </c>
      <c r="O38" s="21" t="s">
        <v>66</v>
      </c>
      <c r="P38" s="24">
        <v>1</v>
      </c>
      <c r="Q38" s="25"/>
      <c r="R38" s="26"/>
      <c r="S38" s="26"/>
      <c r="T38" s="26"/>
      <c r="U38" s="26"/>
      <c r="V38" s="26"/>
      <c r="W38" s="26"/>
      <c r="X38" s="26"/>
      <c r="Y38" s="26"/>
      <c r="Z38" s="26"/>
      <c r="AA38" s="26"/>
      <c r="AB38" s="17">
        <v>1</v>
      </c>
      <c r="AC38" s="27">
        <v>1</v>
      </c>
      <c r="AD38" s="28" t="s">
        <v>67</v>
      </c>
      <c r="AE38" s="23" t="s">
        <v>68</v>
      </c>
      <c r="AF38" s="23" t="s">
        <v>68</v>
      </c>
      <c r="AG38" s="329" t="s">
        <v>69</v>
      </c>
      <c r="AH38" s="29"/>
      <c r="AI38" s="29"/>
      <c r="AJ38" s="29"/>
      <c r="AK38" s="29"/>
      <c r="AL38" s="29"/>
      <c r="AM38" s="29"/>
      <c r="AN38" s="29"/>
      <c r="AO38" s="29"/>
      <c r="AP38" s="29"/>
      <c r="AQ38" s="29"/>
      <c r="AR38" s="29"/>
      <c r="AS38" s="29"/>
      <c r="AT38" s="29"/>
      <c r="AU38" s="29"/>
      <c r="AV38" s="29"/>
      <c r="AW38" s="29"/>
      <c r="AX38" s="29"/>
      <c r="AY38" s="29"/>
      <c r="AZ38" s="29"/>
      <c r="BA38" s="29"/>
      <c r="BB38" s="29"/>
      <c r="BC38" s="29"/>
      <c r="BD38" s="29"/>
      <c r="BE38" s="29"/>
      <c r="BF38" s="29"/>
      <c r="BG38" s="29"/>
      <c r="BH38" s="29"/>
      <c r="BI38" s="29"/>
      <c r="BJ38" s="29"/>
      <c r="BK38" s="29"/>
      <c r="BL38" s="29"/>
      <c r="BM38" s="29"/>
      <c r="BN38" s="29"/>
      <c r="BO38" s="29"/>
      <c r="BP38" s="29"/>
      <c r="BQ38" s="29"/>
      <c r="BR38" s="29"/>
      <c r="BS38" s="29"/>
      <c r="BT38" s="29"/>
      <c r="BU38" s="29"/>
      <c r="BV38" s="29"/>
      <c r="BW38" s="29"/>
      <c r="BX38" s="29"/>
      <c r="BY38" s="29"/>
      <c r="BZ38" s="29"/>
      <c r="CA38" s="29"/>
      <c r="CB38" s="29"/>
      <c r="CC38" s="29"/>
      <c r="CD38" s="29"/>
      <c r="CE38" s="29"/>
      <c r="CF38" s="29"/>
      <c r="CG38" s="29"/>
      <c r="CH38" s="29"/>
      <c r="CI38" s="29"/>
      <c r="CJ38" s="29"/>
      <c r="CK38" s="29"/>
      <c r="CL38" s="29"/>
      <c r="CM38" s="29"/>
      <c r="CN38" s="29"/>
      <c r="CO38" s="29"/>
      <c r="CP38" s="29"/>
      <c r="CQ38" s="29"/>
      <c r="CR38" s="29"/>
      <c r="CS38" s="29"/>
      <c r="CT38" s="29"/>
      <c r="CU38" s="29"/>
      <c r="CV38" s="29"/>
      <c r="CW38" s="29"/>
      <c r="CX38" s="29"/>
      <c r="CY38" s="29"/>
      <c r="CZ38" s="29"/>
      <c r="DA38" s="29"/>
      <c r="DB38" s="29"/>
      <c r="DC38" s="29"/>
      <c r="DD38" s="29"/>
      <c r="DE38" s="29"/>
      <c r="DF38" s="29"/>
      <c r="DG38" s="29"/>
      <c r="DH38" s="29"/>
      <c r="DI38" s="29"/>
      <c r="DJ38" s="29"/>
      <c r="DK38" s="29"/>
      <c r="DL38" s="29"/>
      <c r="DM38" s="29"/>
      <c r="DN38" s="29"/>
      <c r="DO38" s="29"/>
      <c r="DP38" s="29"/>
      <c r="DQ38" s="29"/>
      <c r="DR38" s="29"/>
      <c r="DS38" s="29"/>
      <c r="DT38" s="29"/>
      <c r="DU38" s="29"/>
      <c r="DV38" s="29"/>
      <c r="DW38" s="29"/>
      <c r="DX38" s="29"/>
      <c r="DY38" s="29"/>
      <c r="DZ38" s="29"/>
      <c r="EA38" s="29"/>
      <c r="EB38" s="29"/>
      <c r="EC38" s="29"/>
      <c r="ED38" s="29"/>
      <c r="EE38" s="29"/>
      <c r="EF38" s="29"/>
      <c r="EG38" s="29"/>
      <c r="EH38" s="29"/>
      <c r="EI38" s="29"/>
      <c r="EJ38" s="29"/>
      <c r="EK38" s="29"/>
      <c r="EL38" s="29"/>
      <c r="EM38" s="29"/>
      <c r="EN38" s="29"/>
      <c r="EO38" s="29"/>
      <c r="EP38" s="29"/>
      <c r="EQ38" s="29"/>
      <c r="ER38" s="29"/>
      <c r="ES38" s="29"/>
      <c r="ET38" s="29"/>
      <c r="EU38" s="29"/>
      <c r="EV38" s="29"/>
      <c r="EW38" s="29"/>
      <c r="EX38" s="29"/>
      <c r="EY38" s="29"/>
      <c r="EZ38" s="29"/>
      <c r="FA38" s="29"/>
      <c r="FB38" s="29"/>
      <c r="FC38" s="29"/>
      <c r="FD38" s="29"/>
      <c r="FE38" s="29"/>
      <c r="FF38" s="29"/>
      <c r="FG38" s="29"/>
      <c r="FH38" s="29"/>
      <c r="FI38" s="29"/>
      <c r="FJ38" s="29"/>
      <c r="FK38" s="29"/>
      <c r="FL38" s="29"/>
      <c r="FM38" s="29"/>
      <c r="FN38" s="29"/>
      <c r="FO38" s="29"/>
      <c r="FP38" s="29"/>
      <c r="FQ38" s="29"/>
      <c r="FR38" s="29"/>
      <c r="FS38" s="29"/>
      <c r="FT38" s="29"/>
      <c r="FU38" s="29"/>
      <c r="FV38" s="29"/>
      <c r="FW38" s="29"/>
      <c r="FX38" s="29"/>
      <c r="FY38" s="29"/>
      <c r="FZ38" s="29"/>
      <c r="GA38" s="29"/>
      <c r="GB38" s="29"/>
      <c r="GC38" s="29"/>
      <c r="GD38" s="29"/>
      <c r="GE38" s="29"/>
      <c r="GF38" s="29"/>
      <c r="GG38" s="29"/>
      <c r="GH38" s="29"/>
      <c r="GI38" s="29"/>
      <c r="GJ38" s="29"/>
      <c r="GK38" s="29"/>
      <c r="GL38" s="29"/>
      <c r="GM38" s="29"/>
      <c r="GN38" s="29"/>
      <c r="GO38" s="29"/>
      <c r="GP38" s="29"/>
      <c r="GQ38" s="29"/>
      <c r="GR38" s="29"/>
      <c r="GS38" s="29"/>
      <c r="GT38" s="29"/>
      <c r="GU38" s="29"/>
      <c r="GV38" s="29"/>
      <c r="GW38" s="29"/>
      <c r="GX38" s="29"/>
      <c r="GY38" s="29"/>
      <c r="GZ38" s="29"/>
      <c r="HA38" s="29"/>
      <c r="HB38" s="29"/>
      <c r="HC38" s="29"/>
      <c r="HD38" s="29"/>
      <c r="HE38" s="29"/>
      <c r="HF38" s="29"/>
      <c r="HG38" s="29"/>
      <c r="HH38" s="29"/>
      <c r="HI38" s="29"/>
      <c r="HJ38" s="29"/>
      <c r="HK38" s="29"/>
      <c r="HL38" s="29"/>
      <c r="HM38" s="29"/>
      <c r="HN38" s="29"/>
      <c r="HO38" s="29"/>
      <c r="HP38" s="29"/>
      <c r="HQ38" s="29"/>
      <c r="HR38" s="29"/>
      <c r="HS38" s="29"/>
      <c r="HT38" s="29"/>
      <c r="HU38" s="29"/>
      <c r="HV38" s="29"/>
      <c r="HW38" s="29"/>
      <c r="HX38" s="29"/>
      <c r="HY38" s="29"/>
      <c r="HZ38" s="29"/>
      <c r="IA38" s="29"/>
      <c r="IB38" s="29"/>
      <c r="IC38" s="29"/>
      <c r="ID38" s="29"/>
      <c r="IE38" s="29"/>
      <c r="IF38" s="29"/>
      <c r="IG38" s="29"/>
      <c r="IH38" s="29"/>
      <c r="II38" s="29"/>
      <c r="IJ38" s="29"/>
      <c r="IK38" s="29"/>
      <c r="IL38" s="29"/>
      <c r="IM38" s="29"/>
      <c r="IN38" s="29"/>
      <c r="IO38" s="29"/>
      <c r="IP38" s="29"/>
      <c r="IQ38" s="29"/>
      <c r="IR38" s="29"/>
      <c r="IS38" s="29"/>
      <c r="IT38" s="29"/>
      <c r="IU38" s="29"/>
      <c r="IV38" s="29"/>
      <c r="IW38" s="29"/>
      <c r="IX38" s="29"/>
      <c r="IY38" s="29"/>
      <c r="IZ38" s="29"/>
      <c r="JA38" s="29"/>
      <c r="JB38" s="29"/>
      <c r="JC38" s="29"/>
      <c r="JD38" s="29"/>
      <c r="JE38" s="29"/>
      <c r="JF38" s="29"/>
      <c r="JG38" s="29"/>
      <c r="JH38" s="29"/>
      <c r="JI38" s="29"/>
      <c r="JJ38" s="29"/>
      <c r="JK38" s="29"/>
      <c r="JL38" s="29"/>
      <c r="JM38" s="29"/>
      <c r="JN38" s="29"/>
      <c r="JO38" s="29"/>
      <c r="JP38" s="29"/>
      <c r="JQ38" s="29"/>
      <c r="JR38" s="29"/>
      <c r="JS38" s="29"/>
      <c r="JT38" s="29"/>
      <c r="JU38" s="29"/>
      <c r="JV38" s="29"/>
      <c r="JW38" s="29"/>
      <c r="JX38" s="29"/>
      <c r="JY38" s="29"/>
      <c r="JZ38" s="29"/>
      <c r="KA38" s="29"/>
      <c r="KB38" s="29"/>
      <c r="KC38" s="29"/>
      <c r="KD38" s="29"/>
      <c r="KE38" s="29"/>
      <c r="KF38" s="29"/>
      <c r="KG38" s="29"/>
      <c r="KH38" s="29"/>
      <c r="KI38" s="29"/>
      <c r="KJ38" s="29"/>
      <c r="KK38" s="29"/>
      <c r="KL38" s="29"/>
      <c r="KM38" s="29"/>
      <c r="KN38" s="29"/>
      <c r="KO38" s="29"/>
      <c r="KP38" s="29"/>
      <c r="KQ38" s="29"/>
      <c r="KR38" s="29"/>
      <c r="KS38" s="29"/>
      <c r="KT38" s="29"/>
      <c r="KU38" s="29"/>
      <c r="KV38" s="29"/>
      <c r="KW38" s="29"/>
      <c r="KX38" s="29"/>
      <c r="KY38" s="29"/>
      <c r="KZ38" s="29"/>
      <c r="LA38" s="29"/>
      <c r="LB38" s="29"/>
      <c r="LC38" s="29"/>
      <c r="LD38" s="29"/>
      <c r="LE38" s="29"/>
      <c r="LF38" s="29"/>
      <c r="LG38" s="29"/>
      <c r="LH38" s="29"/>
      <c r="LI38" s="29"/>
      <c r="LJ38" s="29"/>
      <c r="LK38" s="29"/>
      <c r="LL38" s="29"/>
      <c r="LM38" s="29"/>
      <c r="LN38" s="29"/>
      <c r="LO38" s="29"/>
      <c r="LP38" s="29"/>
      <c r="LQ38" s="29"/>
      <c r="LR38" s="29"/>
      <c r="LS38" s="29"/>
      <c r="LT38" s="29"/>
      <c r="LU38" s="29"/>
      <c r="LV38" s="29"/>
      <c r="LW38" s="29"/>
      <c r="LX38" s="29"/>
      <c r="LY38" s="29"/>
      <c r="LZ38" s="29"/>
      <c r="MA38" s="29"/>
      <c r="MB38" s="29"/>
      <c r="MC38" s="29"/>
      <c r="MD38" s="29"/>
      <c r="ME38" s="29"/>
      <c r="MF38" s="29"/>
      <c r="MG38" s="29"/>
      <c r="MH38" s="29"/>
      <c r="MI38" s="29"/>
      <c r="MJ38" s="29"/>
      <c r="MK38" s="29"/>
      <c r="ML38" s="29"/>
      <c r="MM38" s="29"/>
      <c r="MN38" s="29"/>
      <c r="MO38" s="29"/>
      <c r="MP38" s="29"/>
      <c r="MQ38" s="29"/>
      <c r="MR38" s="29"/>
      <c r="MS38" s="29"/>
      <c r="MT38" s="29"/>
      <c r="MU38" s="29"/>
      <c r="MV38" s="29"/>
      <c r="MW38" s="29"/>
      <c r="MX38" s="29"/>
      <c r="MY38" s="29"/>
      <c r="MZ38" s="29"/>
      <c r="NA38" s="29"/>
      <c r="NB38" s="29"/>
      <c r="NC38" s="29"/>
      <c r="ND38" s="29"/>
      <c r="NE38" s="29"/>
      <c r="NF38" s="29"/>
      <c r="NG38" s="29"/>
      <c r="NH38" s="29"/>
      <c r="NI38" s="29"/>
      <c r="NJ38" s="29"/>
      <c r="NK38" s="29"/>
      <c r="NL38" s="29"/>
      <c r="NM38" s="29"/>
      <c r="NN38" s="29"/>
      <c r="NO38" s="29"/>
      <c r="NP38" s="29"/>
      <c r="NQ38" s="29"/>
      <c r="NR38" s="29"/>
      <c r="NS38" s="29"/>
      <c r="NT38" s="29"/>
      <c r="NU38" s="29"/>
      <c r="NV38" s="29"/>
      <c r="NW38" s="29"/>
      <c r="NX38" s="29"/>
      <c r="NY38" s="29"/>
      <c r="NZ38" s="29"/>
      <c r="OA38" s="29"/>
      <c r="OB38" s="29"/>
      <c r="OC38" s="29"/>
      <c r="OD38" s="29"/>
      <c r="OE38" s="29"/>
      <c r="OF38" s="29"/>
      <c r="OG38" s="29"/>
      <c r="OH38" s="29"/>
      <c r="OI38" s="29"/>
      <c r="OJ38" s="29"/>
      <c r="OK38" s="29"/>
      <c r="OL38" s="29"/>
      <c r="OM38" s="29"/>
      <c r="ON38" s="29"/>
      <c r="OO38" s="29"/>
      <c r="OP38" s="29"/>
      <c r="OQ38" s="29"/>
      <c r="OR38" s="29"/>
      <c r="OS38" s="29"/>
      <c r="OT38" s="29"/>
      <c r="OU38" s="29"/>
      <c r="OV38" s="29"/>
      <c r="OW38" s="29"/>
      <c r="OX38" s="29"/>
      <c r="OY38" s="29"/>
      <c r="OZ38" s="29"/>
      <c r="PA38" s="29"/>
      <c r="PB38" s="29"/>
      <c r="PC38" s="29"/>
      <c r="PD38" s="29"/>
      <c r="PE38" s="29"/>
      <c r="PF38" s="29"/>
      <c r="PG38" s="29"/>
      <c r="PH38" s="29"/>
      <c r="PI38" s="29"/>
      <c r="PJ38" s="29"/>
      <c r="PK38" s="29"/>
      <c r="PL38" s="29"/>
      <c r="PM38" s="29"/>
      <c r="PN38" s="29"/>
      <c r="PO38" s="29"/>
      <c r="PP38" s="29"/>
      <c r="PQ38" s="29"/>
      <c r="PR38" s="29"/>
      <c r="PS38" s="29"/>
      <c r="PT38" s="29"/>
      <c r="PU38" s="29"/>
      <c r="PV38" s="29"/>
      <c r="PW38" s="29"/>
      <c r="PX38" s="29"/>
      <c r="PY38" s="29"/>
      <c r="PZ38" s="29"/>
      <c r="QA38" s="29"/>
      <c r="QB38" s="29"/>
      <c r="QC38" s="29"/>
      <c r="QD38" s="29"/>
      <c r="QE38" s="29"/>
      <c r="QF38" s="29"/>
      <c r="QG38" s="29"/>
      <c r="QH38" s="29"/>
      <c r="QI38" s="29"/>
      <c r="QJ38" s="29"/>
      <c r="QK38" s="29"/>
      <c r="QL38" s="29"/>
      <c r="QM38" s="29"/>
      <c r="QN38" s="29"/>
      <c r="QO38" s="29"/>
      <c r="QP38" s="29"/>
      <c r="QQ38" s="29"/>
      <c r="QR38" s="29"/>
      <c r="QS38" s="29"/>
      <c r="QT38" s="29"/>
      <c r="QU38" s="29"/>
      <c r="QV38" s="29"/>
      <c r="QW38" s="29"/>
      <c r="QX38" s="29"/>
      <c r="QY38" s="29"/>
      <c r="QZ38" s="29"/>
      <c r="RA38" s="29"/>
      <c r="RB38" s="29"/>
      <c r="RC38" s="29"/>
      <c r="RD38" s="29"/>
      <c r="RE38" s="29"/>
      <c r="RF38" s="29"/>
      <c r="RG38" s="29"/>
      <c r="RH38" s="29"/>
      <c r="RI38" s="29"/>
      <c r="RJ38" s="29"/>
      <c r="RK38" s="29"/>
      <c r="RL38" s="29"/>
      <c r="RM38" s="29"/>
      <c r="RN38" s="29"/>
      <c r="RO38" s="29"/>
      <c r="RP38" s="29"/>
      <c r="RQ38" s="29"/>
      <c r="RR38" s="29"/>
      <c r="RS38" s="29"/>
      <c r="RT38" s="29"/>
      <c r="RU38" s="29"/>
      <c r="RV38" s="29"/>
      <c r="RW38" s="29"/>
      <c r="RX38" s="29"/>
      <c r="RY38" s="29"/>
      <c r="RZ38" s="29"/>
      <c r="SA38" s="29"/>
      <c r="SB38" s="29"/>
      <c r="SC38" s="29"/>
      <c r="SD38" s="29"/>
      <c r="SE38" s="29"/>
      <c r="SF38" s="29"/>
      <c r="SG38" s="29"/>
      <c r="SH38" s="29"/>
      <c r="SI38" s="29"/>
      <c r="SJ38" s="29"/>
      <c r="SK38" s="29"/>
      <c r="SL38" s="29"/>
      <c r="SM38" s="29"/>
      <c r="SN38" s="29"/>
      <c r="SO38" s="29"/>
      <c r="SP38" s="29"/>
      <c r="SQ38" s="29"/>
      <c r="SR38" s="29"/>
      <c r="SS38" s="29"/>
      <c r="ST38" s="29"/>
      <c r="SU38" s="29"/>
      <c r="SV38" s="29"/>
      <c r="SW38" s="29"/>
      <c r="SX38" s="29"/>
      <c r="SY38" s="29"/>
      <c r="SZ38" s="29"/>
      <c r="TA38" s="29"/>
      <c r="TB38" s="29"/>
      <c r="TC38" s="29"/>
      <c r="TD38" s="29"/>
      <c r="TE38" s="29"/>
      <c r="TF38" s="29"/>
      <c r="TG38" s="29"/>
      <c r="TH38" s="29"/>
      <c r="TI38" s="29"/>
      <c r="TJ38" s="29"/>
      <c r="TK38" s="29"/>
      <c r="TL38" s="29"/>
      <c r="TM38" s="29"/>
      <c r="TN38" s="29"/>
      <c r="TO38" s="29"/>
      <c r="TP38" s="29"/>
      <c r="TQ38" s="29"/>
      <c r="TR38" s="29"/>
      <c r="TS38" s="29"/>
      <c r="TT38" s="29"/>
      <c r="TU38" s="29"/>
      <c r="TV38" s="29"/>
      <c r="TW38" s="29"/>
      <c r="TX38" s="29"/>
      <c r="TY38" s="29"/>
      <c r="TZ38" s="29"/>
      <c r="UA38" s="29"/>
      <c r="UB38" s="29"/>
      <c r="UC38" s="29"/>
      <c r="UD38" s="29"/>
      <c r="UE38" s="29"/>
      <c r="UF38" s="29"/>
      <c r="UG38" s="29"/>
      <c r="UH38" s="29"/>
      <c r="UI38" s="29"/>
      <c r="UJ38" s="29"/>
      <c r="UK38" s="29"/>
      <c r="UL38" s="29"/>
      <c r="UM38" s="29"/>
      <c r="UN38" s="29"/>
      <c r="UO38" s="29"/>
      <c r="UP38" s="29"/>
      <c r="UQ38" s="29"/>
      <c r="UR38" s="29"/>
      <c r="US38" s="29"/>
      <c r="UT38" s="29"/>
      <c r="UU38" s="29"/>
      <c r="UV38" s="29"/>
      <c r="UW38" s="29"/>
      <c r="UX38" s="29"/>
      <c r="UY38" s="29"/>
      <c r="UZ38" s="29"/>
      <c r="VA38" s="29"/>
      <c r="VB38" s="29"/>
      <c r="VC38" s="29"/>
      <c r="VD38" s="29"/>
      <c r="VE38" s="29"/>
      <c r="VF38" s="29"/>
      <c r="VG38" s="29"/>
      <c r="VH38" s="29"/>
      <c r="VI38" s="29"/>
      <c r="VJ38" s="29"/>
      <c r="VK38" s="29"/>
      <c r="VL38" s="29"/>
      <c r="VM38" s="29"/>
      <c r="VN38" s="29"/>
      <c r="VO38" s="29"/>
      <c r="VP38" s="29"/>
      <c r="VQ38" s="29"/>
      <c r="VR38" s="29"/>
      <c r="VS38" s="29"/>
      <c r="VT38" s="29"/>
      <c r="VU38" s="29"/>
      <c r="VV38" s="29"/>
      <c r="VW38" s="29"/>
      <c r="VX38" s="29"/>
      <c r="VY38" s="29"/>
      <c r="VZ38" s="29"/>
      <c r="WA38" s="29"/>
      <c r="WB38" s="29"/>
      <c r="WC38" s="29"/>
      <c r="WD38" s="29"/>
      <c r="WE38" s="29"/>
      <c r="WF38" s="29"/>
      <c r="WG38" s="29"/>
      <c r="WH38" s="29"/>
      <c r="WI38" s="29"/>
      <c r="WJ38" s="29"/>
      <c r="WK38" s="29"/>
      <c r="WL38" s="29"/>
      <c r="WM38" s="29"/>
      <c r="WN38" s="29"/>
      <c r="WO38" s="29"/>
      <c r="WP38" s="29"/>
      <c r="WQ38" s="29"/>
      <c r="WR38" s="29"/>
      <c r="WS38" s="29"/>
      <c r="WT38" s="29"/>
      <c r="WU38" s="29"/>
      <c r="WV38" s="29"/>
      <c r="WW38" s="29"/>
      <c r="WX38" s="29"/>
      <c r="WY38" s="29"/>
      <c r="WZ38" s="29"/>
      <c r="XA38" s="29"/>
      <c r="XB38" s="29"/>
      <c r="XC38" s="29"/>
      <c r="XD38" s="29"/>
      <c r="XE38" s="29"/>
      <c r="XF38" s="29"/>
      <c r="XG38" s="29"/>
      <c r="XH38" s="29"/>
      <c r="XI38" s="29"/>
      <c r="XJ38" s="29"/>
      <c r="XK38" s="29"/>
      <c r="XL38" s="29"/>
      <c r="XM38" s="29"/>
      <c r="XN38" s="29"/>
      <c r="XO38" s="29"/>
      <c r="XP38" s="29"/>
      <c r="XQ38" s="29"/>
      <c r="XR38" s="29"/>
      <c r="XS38" s="29"/>
      <c r="XT38" s="29"/>
      <c r="XU38" s="29"/>
      <c r="XV38" s="29"/>
      <c r="XW38" s="29"/>
      <c r="XX38" s="29"/>
      <c r="XY38" s="29"/>
      <c r="XZ38" s="29"/>
      <c r="YA38" s="29"/>
      <c r="YB38" s="29"/>
      <c r="YC38" s="29"/>
      <c r="YD38" s="29"/>
      <c r="YE38" s="29"/>
      <c r="YF38" s="29"/>
      <c r="YG38" s="29"/>
      <c r="YH38" s="29"/>
      <c r="YI38" s="29"/>
      <c r="YJ38" s="29"/>
      <c r="YK38" s="29"/>
      <c r="YL38" s="29"/>
      <c r="YM38" s="29"/>
      <c r="YN38" s="29"/>
      <c r="YO38" s="29"/>
      <c r="YP38" s="29"/>
      <c r="YQ38" s="29"/>
      <c r="YR38" s="29"/>
      <c r="YS38" s="29"/>
      <c r="YT38" s="29"/>
      <c r="YU38" s="29"/>
      <c r="YV38" s="29"/>
      <c r="YW38" s="29"/>
      <c r="YX38" s="29"/>
      <c r="YY38" s="29"/>
      <c r="YZ38" s="29"/>
      <c r="ZA38" s="29"/>
      <c r="ZB38" s="29"/>
      <c r="ZC38" s="29"/>
      <c r="ZD38" s="29"/>
      <c r="ZE38" s="29"/>
      <c r="ZF38" s="29"/>
      <c r="ZG38" s="29"/>
      <c r="ZH38" s="29"/>
      <c r="ZI38" s="29"/>
      <c r="ZJ38" s="29"/>
      <c r="ZK38" s="29"/>
      <c r="ZL38" s="29"/>
      <c r="ZM38" s="29"/>
      <c r="ZN38" s="29"/>
      <c r="ZO38" s="29"/>
      <c r="ZP38" s="29"/>
      <c r="ZQ38" s="29"/>
      <c r="ZR38" s="29"/>
      <c r="ZS38" s="29"/>
      <c r="ZT38" s="29"/>
      <c r="ZU38" s="29"/>
      <c r="ZV38" s="29"/>
      <c r="ZW38" s="29"/>
      <c r="ZX38" s="29"/>
      <c r="ZY38" s="29"/>
      <c r="ZZ38" s="29"/>
      <c r="AAA38" s="29"/>
      <c r="AAB38" s="29"/>
      <c r="AAC38" s="29"/>
      <c r="AAD38" s="29"/>
      <c r="AAE38" s="29"/>
      <c r="AAF38" s="29"/>
      <c r="AAG38" s="29"/>
      <c r="AAH38" s="29"/>
      <c r="AAI38" s="29"/>
      <c r="AAJ38" s="29"/>
      <c r="AAK38" s="29"/>
      <c r="AAL38" s="29"/>
      <c r="AAM38" s="29"/>
      <c r="AAN38" s="29"/>
      <c r="AAO38" s="29"/>
      <c r="AAP38" s="29"/>
      <c r="AAQ38" s="29"/>
      <c r="AAR38" s="29"/>
      <c r="AAS38" s="29"/>
      <c r="AAT38" s="29"/>
      <c r="AAU38" s="29"/>
      <c r="AAV38" s="29"/>
      <c r="AAW38" s="29"/>
      <c r="AAX38" s="29"/>
      <c r="AAY38" s="29"/>
      <c r="AAZ38" s="29"/>
      <c r="ABA38" s="29"/>
      <c r="ABB38" s="29"/>
      <c r="ABC38" s="29"/>
      <c r="ABD38" s="29"/>
      <c r="ABE38" s="29"/>
      <c r="ABF38" s="29"/>
      <c r="ABG38" s="29"/>
      <c r="ABH38" s="29"/>
      <c r="ABI38" s="29"/>
      <c r="ABJ38" s="29"/>
      <c r="ABK38" s="29"/>
      <c r="ABL38" s="29"/>
      <c r="ABM38" s="29"/>
      <c r="ABN38" s="29"/>
      <c r="ABO38" s="29"/>
      <c r="ABP38" s="29"/>
      <c r="ABQ38" s="29"/>
      <c r="ABR38" s="29"/>
      <c r="ABS38" s="29"/>
      <c r="ABT38" s="29"/>
      <c r="ABU38" s="29"/>
      <c r="ABV38" s="29"/>
      <c r="ABW38" s="29"/>
      <c r="ABX38" s="29"/>
      <c r="ABY38" s="29"/>
      <c r="ABZ38" s="29"/>
      <c r="ACA38" s="29"/>
      <c r="ACB38" s="29"/>
      <c r="ACC38" s="29"/>
      <c r="ACD38" s="29"/>
      <c r="ACE38" s="29"/>
      <c r="ACF38" s="29"/>
      <c r="ACG38" s="29"/>
      <c r="ACH38" s="29"/>
      <c r="ACI38" s="29"/>
      <c r="ACJ38" s="29"/>
      <c r="ACK38" s="29"/>
      <c r="ACL38" s="29"/>
      <c r="ACM38" s="29"/>
      <c r="ACN38" s="29"/>
      <c r="ACO38" s="29"/>
      <c r="ACP38" s="29"/>
      <c r="ACQ38" s="29"/>
      <c r="ACR38" s="29"/>
      <c r="ACS38" s="29"/>
      <c r="ACT38" s="29"/>
      <c r="ACU38" s="29"/>
      <c r="ACV38" s="29"/>
      <c r="ACW38" s="29"/>
      <c r="ACX38" s="29"/>
      <c r="ACY38" s="29"/>
      <c r="ACZ38" s="29"/>
      <c r="ADA38" s="29"/>
      <c r="ADB38" s="29"/>
      <c r="ADC38" s="29"/>
      <c r="ADD38" s="29"/>
      <c r="ADE38" s="29"/>
      <c r="ADF38" s="29"/>
      <c r="ADG38" s="29"/>
      <c r="ADH38" s="29"/>
      <c r="ADI38" s="29"/>
      <c r="ADJ38" s="29"/>
      <c r="ADK38" s="29"/>
      <c r="ADL38" s="29"/>
      <c r="ADM38" s="29"/>
      <c r="ADN38" s="29"/>
      <c r="ADO38" s="29"/>
      <c r="ADP38" s="29"/>
      <c r="ADQ38" s="29"/>
      <c r="ADR38" s="29"/>
      <c r="ADS38" s="29"/>
      <c r="ADT38" s="29"/>
      <c r="ADU38" s="29"/>
      <c r="ADV38" s="29"/>
      <c r="ADW38" s="29"/>
      <c r="ADX38" s="29"/>
      <c r="ADY38" s="29"/>
      <c r="ADZ38" s="29"/>
      <c r="AEA38" s="29"/>
      <c r="AEB38" s="29"/>
      <c r="AEC38" s="29"/>
      <c r="AED38" s="29"/>
      <c r="AEE38" s="29"/>
      <c r="AEF38" s="29"/>
      <c r="AEG38" s="29"/>
      <c r="AEH38" s="29"/>
      <c r="AEI38" s="29"/>
      <c r="AEJ38" s="29"/>
      <c r="AEK38" s="29"/>
      <c r="AEL38" s="29"/>
      <c r="AEM38" s="29"/>
      <c r="AEN38" s="29"/>
      <c r="AEO38" s="29"/>
      <c r="AEP38" s="29"/>
      <c r="AEQ38" s="29"/>
      <c r="AER38" s="29"/>
      <c r="AES38" s="29"/>
      <c r="AET38" s="29"/>
      <c r="AEU38" s="29"/>
      <c r="AEV38" s="29"/>
      <c r="AEW38" s="29"/>
      <c r="AEX38" s="29"/>
      <c r="AEY38" s="29"/>
      <c r="AEZ38" s="29"/>
      <c r="AFA38" s="29"/>
      <c r="AFB38" s="29"/>
      <c r="AFC38" s="29"/>
      <c r="AFD38" s="29"/>
      <c r="AFE38" s="29"/>
      <c r="AFF38" s="29"/>
      <c r="AFG38" s="29"/>
      <c r="AFH38" s="29"/>
      <c r="AFI38" s="29"/>
      <c r="AFJ38" s="29"/>
      <c r="AFK38" s="29"/>
      <c r="AFL38" s="29"/>
      <c r="AFM38" s="29"/>
      <c r="AFN38" s="29"/>
      <c r="AFO38" s="29"/>
      <c r="AFP38" s="29"/>
      <c r="AFQ38" s="29"/>
      <c r="AFR38" s="29"/>
      <c r="AFS38" s="29"/>
      <c r="AFT38" s="29"/>
      <c r="AFU38" s="29"/>
      <c r="AFV38" s="29"/>
      <c r="AFW38" s="29"/>
      <c r="AFX38" s="29"/>
      <c r="AFY38" s="29"/>
      <c r="AFZ38" s="29"/>
      <c r="AGA38" s="29"/>
      <c r="AGB38" s="29"/>
      <c r="AGC38" s="29"/>
      <c r="AGD38" s="29"/>
      <c r="AGE38" s="29"/>
      <c r="AGF38" s="29"/>
      <c r="AGG38" s="29"/>
      <c r="AGH38" s="29"/>
      <c r="AGI38" s="29"/>
      <c r="AGJ38" s="29"/>
      <c r="AGK38" s="29"/>
      <c r="AGL38" s="29"/>
      <c r="AGM38" s="29"/>
      <c r="AGN38" s="29"/>
      <c r="AGO38" s="29"/>
      <c r="AGP38" s="29"/>
      <c r="AGQ38" s="29"/>
      <c r="AGR38" s="29"/>
      <c r="AGS38" s="29"/>
      <c r="AGT38" s="29"/>
      <c r="AGU38" s="29"/>
      <c r="AGV38" s="29"/>
      <c r="AGW38" s="29"/>
      <c r="AGX38" s="29"/>
      <c r="AGY38" s="29"/>
      <c r="AGZ38" s="29"/>
      <c r="AHA38" s="29"/>
      <c r="AHB38" s="29"/>
      <c r="AHC38" s="29"/>
      <c r="AHD38" s="29"/>
      <c r="AHE38" s="29"/>
      <c r="AHF38" s="29"/>
      <c r="AHG38" s="29"/>
      <c r="AHH38" s="29"/>
      <c r="AHI38" s="29"/>
      <c r="AHJ38" s="29"/>
      <c r="AHK38" s="29"/>
      <c r="AHL38" s="29"/>
      <c r="AHM38" s="29"/>
      <c r="AHN38" s="29"/>
      <c r="AHO38" s="29"/>
      <c r="AHP38" s="29"/>
      <c r="AHQ38" s="29"/>
      <c r="AHR38" s="29"/>
      <c r="AHS38" s="29"/>
      <c r="AHT38" s="29"/>
      <c r="AHU38" s="29"/>
      <c r="AHV38" s="29"/>
      <c r="AHW38" s="29"/>
      <c r="AHX38" s="29"/>
      <c r="AHY38" s="29"/>
      <c r="AHZ38" s="29"/>
      <c r="AIA38" s="29"/>
      <c r="AIB38" s="29"/>
      <c r="AIC38" s="29"/>
      <c r="AID38" s="29"/>
      <c r="AIE38" s="29"/>
      <c r="AIF38" s="29"/>
      <c r="AIG38" s="29"/>
      <c r="AIH38" s="29"/>
      <c r="AII38" s="29"/>
      <c r="AIJ38" s="29"/>
      <c r="AIK38" s="29"/>
      <c r="AIL38" s="29"/>
      <c r="AIM38" s="29"/>
      <c r="AIN38" s="29"/>
      <c r="AIO38" s="29"/>
      <c r="AIP38" s="29"/>
      <c r="AIQ38" s="29"/>
      <c r="AIR38" s="29"/>
      <c r="AIS38" s="29"/>
      <c r="AIT38" s="29"/>
      <c r="AIU38" s="29"/>
      <c r="AIV38" s="29"/>
      <c r="AIW38" s="29"/>
      <c r="AIX38" s="29"/>
      <c r="AIY38" s="29"/>
      <c r="AIZ38" s="29"/>
      <c r="AJA38" s="29"/>
      <c r="AJB38" s="29"/>
      <c r="AJC38" s="29"/>
      <c r="AJD38" s="29"/>
      <c r="AJE38" s="29"/>
      <c r="AJF38" s="29"/>
      <c r="AJG38" s="29"/>
      <c r="AJH38" s="29"/>
      <c r="AJI38" s="29"/>
      <c r="AJJ38" s="29"/>
      <c r="AJK38" s="29"/>
      <c r="AJL38" s="29"/>
      <c r="AJM38" s="29"/>
      <c r="AJN38" s="29"/>
      <c r="AJO38" s="29"/>
      <c r="AJP38" s="29"/>
      <c r="AJQ38" s="29"/>
      <c r="AJR38" s="29"/>
      <c r="AJS38" s="29"/>
      <c r="AJT38" s="29"/>
      <c r="AJU38" s="29"/>
      <c r="AJV38" s="29"/>
      <c r="AJW38" s="29"/>
      <c r="AJX38" s="29"/>
      <c r="AJY38" s="29"/>
      <c r="AJZ38" s="29"/>
      <c r="AKA38" s="29"/>
      <c r="AKB38" s="29"/>
      <c r="AKC38" s="29"/>
      <c r="AKD38" s="29"/>
      <c r="AKE38" s="29"/>
      <c r="AKF38" s="29"/>
      <c r="AKG38" s="29"/>
      <c r="AKH38" s="29"/>
      <c r="AKI38" s="29"/>
      <c r="AKJ38" s="29"/>
      <c r="AKK38" s="29"/>
      <c r="AKL38" s="29"/>
      <c r="AKM38" s="29"/>
      <c r="AKN38" s="29"/>
      <c r="AKO38" s="29"/>
      <c r="AKP38" s="29"/>
      <c r="AKQ38" s="29"/>
      <c r="AKR38" s="29"/>
      <c r="AKS38" s="29"/>
      <c r="AKT38" s="29"/>
      <c r="AKU38" s="29"/>
      <c r="AKV38" s="29"/>
      <c r="AKW38" s="29"/>
      <c r="AKX38" s="29"/>
      <c r="AKY38" s="29"/>
      <c r="AKZ38" s="29"/>
      <c r="ALA38" s="29"/>
      <c r="ALB38" s="29"/>
      <c r="ALC38" s="29"/>
      <c r="ALD38" s="29"/>
      <c r="ALE38" s="29"/>
      <c r="ALF38" s="29"/>
      <c r="ALG38" s="29"/>
      <c r="ALH38" s="29"/>
      <c r="ALI38" s="29"/>
      <c r="ALJ38" s="29"/>
      <c r="ALK38" s="29"/>
      <c r="ALL38" s="29"/>
      <c r="ALM38" s="29"/>
      <c r="ALN38" s="29"/>
      <c r="ALO38" s="29"/>
      <c r="ALP38" s="29"/>
      <c r="ALQ38" s="29"/>
      <c r="ALR38" s="29"/>
      <c r="ALS38" s="29"/>
      <c r="ALT38" s="29"/>
      <c r="ALU38" s="29"/>
      <c r="ALV38" s="29"/>
      <c r="ALW38" s="29"/>
      <c r="ALX38" s="29"/>
      <c r="ALY38" s="29"/>
      <c r="ALZ38" s="29"/>
      <c r="AMA38" s="29"/>
      <c r="AMB38" s="29"/>
      <c r="AMC38" s="29"/>
      <c r="AMD38" s="29"/>
      <c r="AME38" s="29"/>
      <c r="AMF38" s="29"/>
      <c r="AMG38" s="29"/>
      <c r="AMH38" s="29"/>
      <c r="AMI38" s="29"/>
      <c r="AMJ38" s="29"/>
      <c r="AMK38" s="29"/>
      <c r="AML38" s="29"/>
      <c r="AMM38" s="29"/>
      <c r="AMN38" s="29"/>
      <c r="AMO38" s="29"/>
      <c r="AMP38" s="29"/>
      <c r="AMQ38" s="29"/>
      <c r="AMR38" s="29"/>
      <c r="AMS38" s="29"/>
      <c r="AMT38" s="29"/>
      <c r="AMU38" s="29"/>
      <c r="AMV38" s="29"/>
      <c r="AMW38" s="29"/>
      <c r="AMX38" s="29"/>
      <c r="AMY38" s="29"/>
      <c r="AMZ38" s="29"/>
      <c r="ANA38" s="29"/>
      <c r="ANB38" s="29"/>
      <c r="ANC38" s="29"/>
      <c r="AND38" s="29"/>
      <c r="ANE38" s="29"/>
      <c r="ANF38" s="29"/>
      <c r="ANG38" s="29"/>
      <c r="ANH38" s="29"/>
      <c r="ANI38" s="29"/>
      <c r="ANJ38" s="29"/>
      <c r="ANK38" s="29"/>
      <c r="ANL38" s="29"/>
      <c r="ANM38" s="29"/>
      <c r="ANN38" s="29"/>
      <c r="ANO38" s="29"/>
      <c r="ANP38" s="29"/>
      <c r="ANQ38" s="29"/>
      <c r="ANR38" s="29"/>
      <c r="ANS38" s="29"/>
      <c r="ANT38" s="29"/>
      <c r="ANU38" s="29"/>
      <c r="ANV38" s="29"/>
      <c r="ANW38" s="29"/>
      <c r="ANX38" s="29"/>
      <c r="ANY38" s="29"/>
      <c r="ANZ38" s="29"/>
      <c r="AOA38" s="29"/>
      <c r="AOB38" s="29"/>
      <c r="AOC38" s="29"/>
      <c r="AOD38" s="29"/>
      <c r="AOE38" s="29"/>
      <c r="AOF38" s="29"/>
      <c r="AOG38" s="29"/>
      <c r="AOH38" s="29"/>
      <c r="AOI38" s="29"/>
      <c r="AOJ38" s="29"/>
      <c r="AOK38" s="29"/>
      <c r="AOL38" s="29"/>
      <c r="AOM38" s="29"/>
      <c r="AON38" s="29"/>
      <c r="AOO38" s="29"/>
      <c r="AOP38" s="29"/>
      <c r="AOQ38" s="29"/>
      <c r="AOR38" s="29"/>
      <c r="AOS38" s="29"/>
      <c r="AOT38" s="29"/>
      <c r="AOU38" s="29"/>
      <c r="AOV38" s="29"/>
      <c r="AOW38" s="29"/>
      <c r="AOX38" s="29"/>
      <c r="AOY38" s="29"/>
      <c r="AOZ38" s="29"/>
      <c r="APA38" s="29"/>
      <c r="APB38" s="29"/>
      <c r="APC38" s="29"/>
      <c r="APD38" s="29"/>
      <c r="APE38" s="29"/>
      <c r="APF38" s="29"/>
      <c r="APG38" s="29"/>
      <c r="APH38" s="29"/>
      <c r="API38" s="29"/>
      <c r="APJ38" s="29"/>
      <c r="APK38" s="29"/>
      <c r="APL38" s="29"/>
      <c r="APM38" s="29"/>
      <c r="APN38" s="29"/>
      <c r="APO38" s="29"/>
      <c r="APP38" s="29"/>
      <c r="APQ38" s="29"/>
      <c r="APR38" s="29"/>
      <c r="APS38" s="29"/>
      <c r="APT38" s="29"/>
      <c r="APU38" s="29"/>
      <c r="APV38" s="29"/>
      <c r="APW38" s="29"/>
      <c r="APX38" s="29"/>
      <c r="APY38" s="29"/>
      <c r="APZ38" s="29"/>
      <c r="AQA38" s="29"/>
      <c r="AQB38" s="29"/>
      <c r="AQC38" s="29"/>
      <c r="AQD38" s="29"/>
      <c r="AQE38" s="29"/>
      <c r="AQF38" s="29"/>
      <c r="AQG38" s="29"/>
      <c r="AQH38" s="29"/>
      <c r="AQI38" s="29"/>
      <c r="AQJ38" s="29"/>
      <c r="AQK38" s="29"/>
      <c r="AQL38" s="29"/>
      <c r="AQM38" s="29"/>
      <c r="AQN38" s="29"/>
      <c r="AQO38" s="29"/>
      <c r="AQP38" s="29"/>
      <c r="AQQ38" s="29"/>
      <c r="AQR38" s="29"/>
      <c r="AQS38" s="29"/>
      <c r="AQT38" s="29"/>
      <c r="AQU38" s="29"/>
      <c r="AQV38" s="29"/>
      <c r="AQW38" s="29"/>
      <c r="AQX38" s="29"/>
      <c r="AQY38" s="29"/>
      <c r="AQZ38" s="29"/>
      <c r="ARA38" s="29"/>
      <c r="ARB38" s="29"/>
      <c r="ARC38" s="29"/>
      <c r="ARD38" s="29"/>
      <c r="ARE38" s="29"/>
      <c r="ARF38" s="29"/>
      <c r="ARG38" s="29"/>
      <c r="ARH38" s="29"/>
      <c r="ARI38" s="29"/>
      <c r="ARJ38" s="29"/>
      <c r="ARK38" s="29"/>
      <c r="ARL38" s="29"/>
      <c r="ARM38" s="29"/>
      <c r="ARN38" s="29"/>
      <c r="ARO38" s="29"/>
      <c r="ARP38" s="29"/>
      <c r="ARQ38" s="29"/>
      <c r="ARR38" s="29"/>
      <c r="ARS38" s="29"/>
      <c r="ART38" s="29"/>
      <c r="ARU38" s="29"/>
      <c r="ARV38" s="29"/>
      <c r="ARW38" s="29"/>
      <c r="ARX38" s="29"/>
      <c r="ARY38" s="29"/>
      <c r="ARZ38" s="29"/>
      <c r="ASA38" s="29"/>
      <c r="ASB38" s="29"/>
      <c r="ASC38" s="29"/>
      <c r="ASD38" s="29"/>
      <c r="ASE38" s="29"/>
      <c r="ASF38" s="29"/>
      <c r="ASG38" s="29"/>
      <c r="ASH38" s="29"/>
      <c r="ASI38" s="29"/>
      <c r="ASJ38" s="29"/>
      <c r="ASK38" s="29"/>
      <c r="ASL38" s="29"/>
      <c r="ASM38" s="29"/>
      <c r="ASN38" s="29"/>
      <c r="ASO38" s="29"/>
      <c r="ASP38" s="29"/>
      <c r="ASQ38" s="29"/>
      <c r="ASR38" s="29"/>
      <c r="ASS38" s="29"/>
      <c r="AST38" s="29"/>
      <c r="ASU38" s="29"/>
      <c r="ASV38" s="29"/>
      <c r="ASW38" s="29"/>
      <c r="ASX38" s="29"/>
      <c r="ASY38" s="29"/>
      <c r="ASZ38" s="29"/>
      <c r="ATA38" s="29"/>
      <c r="ATB38" s="29"/>
      <c r="ATC38" s="29"/>
      <c r="ATD38" s="29"/>
      <c r="ATE38" s="29"/>
      <c r="ATF38" s="29"/>
      <c r="ATG38" s="29"/>
      <c r="ATH38" s="29"/>
      <c r="ATI38" s="29"/>
      <c r="ATJ38" s="29"/>
      <c r="ATK38" s="29"/>
      <c r="ATL38" s="29"/>
      <c r="ATM38" s="29"/>
      <c r="ATN38" s="29"/>
      <c r="ATO38" s="29"/>
      <c r="ATP38" s="29"/>
      <c r="ATQ38" s="29"/>
      <c r="ATR38" s="29"/>
      <c r="ATS38" s="29"/>
      <c r="ATT38" s="29"/>
      <c r="ATU38" s="29"/>
      <c r="ATV38" s="29"/>
      <c r="ATW38" s="29"/>
      <c r="ATX38" s="29"/>
      <c r="ATY38" s="29"/>
      <c r="ATZ38" s="29"/>
      <c r="AUA38" s="29"/>
      <c r="AUB38" s="29"/>
      <c r="AUC38" s="29"/>
      <c r="AUD38" s="29"/>
      <c r="AUE38" s="29"/>
      <c r="AUF38" s="29"/>
      <c r="AUG38" s="29"/>
      <c r="AUH38" s="29"/>
      <c r="AUI38" s="29"/>
      <c r="AUJ38" s="29"/>
      <c r="AUK38" s="29"/>
      <c r="AUL38" s="29"/>
      <c r="AUM38" s="29"/>
      <c r="AUN38" s="29"/>
      <c r="AUO38" s="29"/>
      <c r="AUP38" s="29"/>
      <c r="AUQ38" s="29"/>
      <c r="AUR38" s="29"/>
      <c r="AUS38" s="29"/>
      <c r="AUT38" s="29"/>
      <c r="AUU38" s="29"/>
      <c r="AUV38" s="29"/>
      <c r="AUW38" s="29"/>
      <c r="AUX38" s="29"/>
      <c r="AUY38" s="29"/>
      <c r="AUZ38" s="29"/>
      <c r="AVA38" s="29"/>
      <c r="AVB38" s="29"/>
      <c r="AVC38" s="29"/>
      <c r="AVD38" s="29"/>
      <c r="AVE38" s="29"/>
      <c r="AVF38" s="29"/>
      <c r="AVG38" s="29"/>
      <c r="AVH38" s="29"/>
      <c r="AVI38" s="29"/>
      <c r="AVJ38" s="29"/>
      <c r="AVK38" s="29"/>
      <c r="AVL38" s="29"/>
      <c r="AVM38" s="29"/>
      <c r="AVN38" s="29"/>
      <c r="AVO38" s="29"/>
      <c r="AVP38" s="29"/>
      <c r="AVQ38" s="29"/>
      <c r="AVR38" s="29"/>
      <c r="AVS38" s="29"/>
      <c r="AVT38" s="29"/>
      <c r="AVU38" s="29"/>
      <c r="AVV38" s="29"/>
      <c r="AVW38" s="29"/>
      <c r="AVX38" s="29"/>
      <c r="AVY38" s="29"/>
      <c r="AVZ38" s="29"/>
      <c r="AWA38" s="29"/>
      <c r="AWB38" s="29"/>
      <c r="AWC38" s="29"/>
      <c r="AWD38" s="29"/>
      <c r="AWE38" s="29"/>
      <c r="AWF38" s="29"/>
      <c r="AWG38" s="29"/>
      <c r="AWH38" s="29"/>
      <c r="AWI38" s="29"/>
      <c r="AWJ38" s="29"/>
      <c r="AWK38" s="29"/>
      <c r="AWL38" s="29"/>
      <c r="AWM38" s="29"/>
      <c r="AWN38" s="29"/>
      <c r="AWO38" s="29"/>
      <c r="AWP38" s="29"/>
      <c r="AWQ38" s="29"/>
      <c r="AWR38" s="29"/>
      <c r="AWS38" s="29"/>
      <c r="AWT38" s="29"/>
      <c r="AWU38" s="29"/>
      <c r="AWV38" s="29"/>
      <c r="AWW38" s="29"/>
      <c r="AWX38" s="29"/>
      <c r="AWY38" s="29"/>
      <c r="AWZ38" s="29"/>
      <c r="AXA38" s="29"/>
      <c r="AXB38" s="29"/>
      <c r="AXC38" s="29"/>
      <c r="AXD38" s="29"/>
      <c r="AXE38" s="29"/>
      <c r="AXF38" s="29"/>
      <c r="AXG38" s="29"/>
      <c r="AXH38" s="29"/>
      <c r="AXI38" s="29"/>
      <c r="AXJ38" s="29"/>
      <c r="AXK38" s="29"/>
      <c r="AXL38" s="29"/>
      <c r="AXM38" s="29"/>
      <c r="AXN38" s="29"/>
      <c r="AXO38" s="29"/>
      <c r="AXP38" s="29"/>
      <c r="AXQ38" s="29"/>
      <c r="AXR38" s="29"/>
      <c r="AXS38" s="29"/>
      <c r="AXT38" s="29"/>
      <c r="AXU38" s="29"/>
      <c r="AXV38" s="29"/>
      <c r="AXW38" s="29"/>
      <c r="AXX38" s="29"/>
      <c r="AXY38" s="29"/>
      <c r="AXZ38" s="29"/>
      <c r="AYA38" s="29"/>
      <c r="AYB38" s="29"/>
      <c r="AYC38" s="29"/>
      <c r="AYD38" s="29"/>
      <c r="AYE38" s="29"/>
      <c r="AYF38" s="29"/>
      <c r="AYG38" s="29"/>
      <c r="AYH38" s="29"/>
      <c r="AYI38" s="29"/>
      <c r="AYJ38" s="29"/>
      <c r="AYK38" s="29"/>
      <c r="AYL38" s="29"/>
      <c r="AYM38" s="29"/>
      <c r="AYN38" s="29"/>
      <c r="AYO38" s="29"/>
      <c r="AYP38" s="29"/>
      <c r="AYQ38" s="29"/>
      <c r="AYR38" s="29"/>
      <c r="AYS38" s="29"/>
      <c r="AYT38" s="29"/>
      <c r="AYU38" s="29"/>
      <c r="AYV38" s="29"/>
      <c r="AYW38" s="29"/>
      <c r="AYX38" s="29"/>
      <c r="AYY38" s="29"/>
      <c r="AYZ38" s="29"/>
      <c r="AZA38" s="29"/>
      <c r="AZB38" s="29"/>
      <c r="AZC38" s="29"/>
      <c r="AZD38" s="29"/>
      <c r="AZE38" s="29"/>
      <c r="AZF38" s="29"/>
      <c r="AZG38" s="29"/>
      <c r="AZH38" s="29"/>
      <c r="AZI38" s="29"/>
      <c r="AZJ38" s="29"/>
      <c r="AZK38" s="29"/>
      <c r="AZL38" s="29"/>
      <c r="AZM38" s="29"/>
      <c r="AZN38" s="29"/>
      <c r="AZO38" s="29"/>
      <c r="AZP38" s="29"/>
      <c r="AZQ38" s="29"/>
      <c r="AZR38" s="29"/>
      <c r="AZS38" s="29"/>
      <c r="AZT38" s="29"/>
      <c r="AZU38" s="29"/>
      <c r="AZV38" s="29"/>
      <c r="AZW38" s="29"/>
      <c r="AZX38" s="29"/>
      <c r="AZY38" s="29"/>
      <c r="AZZ38" s="29"/>
      <c r="BAA38" s="29"/>
      <c r="BAB38" s="29"/>
      <c r="BAC38" s="29"/>
      <c r="BAD38" s="29"/>
      <c r="BAE38" s="29"/>
      <c r="BAF38" s="29"/>
      <c r="BAG38" s="29"/>
      <c r="BAH38" s="29"/>
      <c r="BAI38" s="29"/>
      <c r="BAJ38" s="29"/>
      <c r="BAK38" s="29"/>
      <c r="BAL38" s="29"/>
      <c r="BAM38" s="29"/>
      <c r="BAN38" s="29"/>
      <c r="BAO38" s="29"/>
      <c r="BAP38" s="29"/>
      <c r="BAQ38" s="29"/>
      <c r="BAR38" s="29"/>
      <c r="BAS38" s="29"/>
      <c r="BAT38" s="29"/>
      <c r="BAU38" s="29"/>
      <c r="BAV38" s="29"/>
      <c r="BAW38" s="29"/>
      <c r="BAX38" s="29"/>
      <c r="BAY38" s="29"/>
      <c r="BAZ38" s="29"/>
      <c r="BBA38" s="29"/>
      <c r="BBB38" s="29"/>
      <c r="BBC38" s="29"/>
      <c r="BBD38" s="29"/>
      <c r="BBE38" s="29"/>
      <c r="BBF38" s="29"/>
      <c r="BBG38" s="29"/>
      <c r="BBH38" s="29"/>
      <c r="BBI38" s="29"/>
      <c r="BBJ38" s="29"/>
      <c r="BBK38" s="29"/>
      <c r="BBL38" s="29"/>
      <c r="BBM38" s="29"/>
      <c r="BBN38" s="29"/>
      <c r="BBO38" s="29"/>
      <c r="BBP38" s="29"/>
      <c r="BBQ38" s="29"/>
      <c r="BBR38" s="29"/>
      <c r="BBS38" s="29"/>
      <c r="BBT38" s="29"/>
      <c r="BBU38" s="29"/>
      <c r="BBV38" s="29"/>
      <c r="BBW38" s="29"/>
      <c r="BBX38" s="29"/>
      <c r="BBY38" s="29"/>
      <c r="BBZ38" s="29"/>
      <c r="BCA38" s="29"/>
      <c r="BCB38" s="29"/>
      <c r="BCC38" s="29"/>
      <c r="BCD38" s="29"/>
      <c r="BCE38" s="29"/>
      <c r="BCF38" s="29"/>
      <c r="BCG38" s="29"/>
      <c r="BCH38" s="29"/>
      <c r="BCI38" s="29"/>
      <c r="BCJ38" s="29"/>
      <c r="BCK38" s="29"/>
      <c r="BCL38" s="29"/>
      <c r="BCM38" s="29"/>
      <c r="BCN38" s="29"/>
      <c r="BCO38" s="29"/>
      <c r="BCP38" s="29"/>
      <c r="BCQ38" s="29"/>
      <c r="BCR38" s="29"/>
      <c r="BCS38" s="29"/>
      <c r="BCT38" s="29"/>
      <c r="BCU38" s="29"/>
      <c r="BCV38" s="29"/>
      <c r="BCW38" s="29"/>
      <c r="BCX38" s="29"/>
      <c r="BCY38" s="29"/>
      <c r="BCZ38" s="29"/>
      <c r="BDA38" s="29"/>
      <c r="BDB38" s="29"/>
      <c r="BDC38" s="29"/>
      <c r="BDD38" s="29"/>
      <c r="BDE38" s="29"/>
      <c r="BDF38" s="29"/>
      <c r="BDG38" s="29"/>
      <c r="BDH38" s="29"/>
      <c r="BDI38" s="29"/>
      <c r="BDJ38" s="29"/>
      <c r="BDK38" s="29"/>
      <c r="BDL38" s="29"/>
      <c r="BDM38" s="29"/>
      <c r="BDN38" s="29"/>
      <c r="BDO38" s="29"/>
      <c r="BDP38" s="29"/>
      <c r="BDQ38" s="29"/>
      <c r="BDR38" s="29"/>
      <c r="BDS38" s="29"/>
      <c r="BDT38" s="29"/>
      <c r="BDU38" s="29"/>
      <c r="BDV38" s="29"/>
      <c r="BDW38" s="29"/>
      <c r="BDX38" s="29"/>
      <c r="BDY38" s="29"/>
      <c r="BDZ38" s="29"/>
      <c r="BEA38" s="29"/>
      <c r="BEB38" s="29"/>
      <c r="BEC38" s="29"/>
      <c r="BED38" s="29"/>
      <c r="BEE38" s="29"/>
      <c r="BEF38" s="29"/>
      <c r="BEG38" s="29"/>
      <c r="BEH38" s="29"/>
      <c r="BEI38" s="29"/>
      <c r="BEJ38" s="29"/>
      <c r="BEK38" s="29"/>
      <c r="BEL38" s="29"/>
      <c r="BEM38" s="29"/>
      <c r="BEN38" s="29"/>
      <c r="BEO38" s="29"/>
      <c r="BEP38" s="29"/>
      <c r="BEQ38" s="29"/>
      <c r="BER38" s="29"/>
      <c r="BES38" s="29"/>
      <c r="BET38" s="29"/>
      <c r="BEU38" s="29"/>
      <c r="BEV38" s="29"/>
      <c r="BEW38" s="29"/>
      <c r="BEX38" s="29"/>
      <c r="BEY38" s="29"/>
      <c r="BEZ38" s="29"/>
      <c r="BFA38" s="29"/>
      <c r="BFB38" s="29"/>
      <c r="BFC38" s="29"/>
      <c r="BFD38" s="29"/>
      <c r="BFE38" s="29"/>
      <c r="BFF38" s="29"/>
      <c r="BFG38" s="29"/>
      <c r="BFH38" s="29"/>
      <c r="BFI38" s="29"/>
      <c r="BFJ38" s="29"/>
      <c r="BFK38" s="29"/>
      <c r="BFL38" s="29"/>
      <c r="BFM38" s="29"/>
      <c r="BFN38" s="29"/>
      <c r="BFO38" s="29"/>
      <c r="BFP38" s="29"/>
      <c r="BFQ38" s="29"/>
      <c r="BFR38" s="29"/>
      <c r="BFS38" s="29"/>
      <c r="BFT38" s="29"/>
      <c r="BFU38" s="29"/>
      <c r="BFV38" s="29"/>
      <c r="BFW38" s="29"/>
      <c r="BFX38" s="29"/>
      <c r="BFY38" s="29"/>
      <c r="BFZ38" s="29"/>
      <c r="BGA38" s="29"/>
      <c r="BGB38" s="29"/>
      <c r="BGC38" s="29"/>
      <c r="BGD38" s="29"/>
      <c r="BGE38" s="29"/>
      <c r="BGF38" s="29"/>
      <c r="BGG38" s="29"/>
      <c r="BGH38" s="29"/>
      <c r="BGI38" s="29"/>
      <c r="BGJ38" s="29"/>
      <c r="BGK38" s="29"/>
      <c r="BGL38" s="29"/>
      <c r="BGM38" s="29"/>
      <c r="BGN38" s="29"/>
      <c r="BGO38" s="29"/>
      <c r="BGP38" s="29"/>
      <c r="BGQ38" s="29"/>
      <c r="BGR38" s="29"/>
      <c r="BGS38" s="29"/>
      <c r="BGT38" s="29"/>
      <c r="BGU38" s="29"/>
      <c r="BGV38" s="29"/>
      <c r="BGW38" s="29"/>
      <c r="BGX38" s="29"/>
      <c r="BGY38" s="29"/>
      <c r="BGZ38" s="29"/>
      <c r="BHA38" s="29"/>
      <c r="BHB38" s="29"/>
      <c r="BHC38" s="29"/>
      <c r="BHD38" s="29"/>
      <c r="BHE38" s="29"/>
      <c r="BHF38" s="29"/>
      <c r="BHG38" s="29"/>
      <c r="BHH38" s="29"/>
      <c r="BHI38" s="29"/>
      <c r="BHJ38" s="29"/>
      <c r="BHK38" s="29"/>
      <c r="BHL38" s="29"/>
      <c r="BHM38" s="29"/>
      <c r="BHN38" s="29"/>
      <c r="BHO38" s="29"/>
      <c r="BHP38" s="29"/>
      <c r="BHQ38" s="29"/>
      <c r="BHR38" s="29"/>
      <c r="BHS38" s="29"/>
      <c r="BHT38" s="29"/>
      <c r="BHU38" s="29"/>
      <c r="BHV38" s="29"/>
      <c r="BHW38" s="29"/>
      <c r="BHX38" s="29"/>
      <c r="BHY38" s="29"/>
      <c r="BHZ38" s="29"/>
      <c r="BIA38" s="29"/>
      <c r="BIB38" s="29"/>
      <c r="BIC38" s="29"/>
      <c r="BID38" s="29"/>
      <c r="BIE38" s="29"/>
      <c r="BIF38" s="29"/>
      <c r="BIG38" s="29"/>
      <c r="BIH38" s="29"/>
      <c r="BII38" s="29"/>
      <c r="BIJ38" s="29"/>
      <c r="BIK38" s="29"/>
      <c r="BIL38" s="29"/>
      <c r="BIM38" s="29"/>
      <c r="BIN38" s="29"/>
      <c r="BIO38" s="29"/>
      <c r="BIP38" s="29"/>
      <c r="BIQ38" s="29"/>
      <c r="BIR38" s="29"/>
      <c r="BIS38" s="29"/>
      <c r="BIT38" s="29"/>
      <c r="BIU38" s="29"/>
      <c r="BIV38" s="29"/>
      <c r="BIW38" s="29"/>
      <c r="BIX38" s="29"/>
      <c r="BIY38" s="29"/>
      <c r="BIZ38" s="29"/>
      <c r="BJA38" s="29"/>
      <c r="BJB38" s="29"/>
      <c r="BJC38" s="29"/>
      <c r="BJD38" s="29"/>
      <c r="BJE38" s="29"/>
      <c r="BJF38" s="29"/>
      <c r="BJG38" s="29"/>
      <c r="BJH38" s="29"/>
      <c r="BJI38" s="29"/>
      <c r="BJJ38" s="29"/>
      <c r="BJK38" s="29"/>
      <c r="BJL38" s="29"/>
      <c r="BJM38" s="29"/>
      <c r="BJN38" s="29"/>
      <c r="BJO38" s="29"/>
      <c r="BJP38" s="29"/>
      <c r="BJQ38" s="29"/>
      <c r="BJR38" s="29"/>
      <c r="BJS38" s="29"/>
      <c r="BJT38" s="29"/>
      <c r="BJU38" s="29"/>
      <c r="BJV38" s="29"/>
      <c r="BJW38" s="29"/>
      <c r="BJX38" s="29"/>
      <c r="BJY38" s="29"/>
      <c r="BJZ38" s="29"/>
      <c r="BKA38" s="29"/>
      <c r="BKB38" s="29"/>
      <c r="BKC38" s="29"/>
      <c r="BKD38" s="29"/>
      <c r="BKE38" s="29"/>
      <c r="BKF38" s="29"/>
      <c r="BKG38" s="29"/>
      <c r="BKH38" s="29"/>
      <c r="BKI38" s="29"/>
      <c r="BKJ38" s="29"/>
      <c r="BKK38" s="29"/>
      <c r="BKL38" s="29"/>
      <c r="BKM38" s="29"/>
      <c r="BKN38" s="29"/>
      <c r="BKO38" s="29"/>
      <c r="BKP38" s="29"/>
      <c r="BKQ38" s="29"/>
      <c r="BKR38" s="29"/>
      <c r="BKS38" s="29"/>
      <c r="BKT38" s="29"/>
      <c r="BKU38" s="29"/>
      <c r="BKV38" s="29"/>
      <c r="BKW38" s="29"/>
      <c r="BKX38" s="29"/>
      <c r="BKY38" s="29"/>
      <c r="BKZ38" s="29"/>
      <c r="BLA38" s="29"/>
      <c r="BLB38" s="29"/>
      <c r="BLC38" s="29"/>
      <c r="BLD38" s="29"/>
      <c r="BLE38" s="29"/>
      <c r="BLF38" s="29"/>
      <c r="BLG38" s="29"/>
      <c r="BLH38" s="29"/>
      <c r="BLI38" s="29"/>
      <c r="BLJ38" s="29"/>
      <c r="BLK38" s="29"/>
      <c r="BLL38" s="29"/>
      <c r="BLM38" s="29"/>
      <c r="BLN38" s="29"/>
      <c r="BLO38" s="29"/>
      <c r="BLP38" s="29"/>
      <c r="BLQ38" s="29"/>
      <c r="BLR38" s="29"/>
      <c r="BLS38" s="29"/>
      <c r="BLT38" s="29"/>
      <c r="BLU38" s="29"/>
      <c r="BLV38" s="29"/>
      <c r="BLW38" s="29"/>
      <c r="BLX38" s="29"/>
      <c r="BLY38" s="29"/>
      <c r="BLZ38" s="29"/>
      <c r="BMA38" s="29"/>
      <c r="BMB38" s="29"/>
      <c r="BMC38" s="29"/>
      <c r="BMD38" s="29"/>
      <c r="BME38" s="29"/>
      <c r="BMF38" s="29"/>
      <c r="BMG38" s="29"/>
      <c r="BMH38" s="29"/>
      <c r="BMI38" s="29"/>
      <c r="BMJ38" s="29"/>
      <c r="BMK38" s="29"/>
      <c r="BML38" s="29"/>
      <c r="BMM38" s="29"/>
      <c r="BMN38" s="29"/>
      <c r="BMO38" s="29"/>
      <c r="BMP38" s="29"/>
      <c r="BMQ38" s="29"/>
      <c r="BMR38" s="29"/>
      <c r="BMS38" s="29"/>
      <c r="BMT38" s="29"/>
      <c r="BMU38" s="29"/>
      <c r="BMV38" s="29"/>
      <c r="BMW38" s="29"/>
      <c r="BMX38" s="29"/>
      <c r="BMY38" s="29"/>
      <c r="BMZ38" s="29"/>
      <c r="BNA38" s="29"/>
      <c r="BNB38" s="29"/>
      <c r="BNC38" s="29"/>
      <c r="BND38" s="29"/>
      <c r="BNE38" s="29"/>
      <c r="BNF38" s="29"/>
      <c r="BNG38" s="29"/>
      <c r="BNH38" s="29"/>
      <c r="BNI38" s="29"/>
      <c r="BNJ38" s="29"/>
      <c r="BNK38" s="29"/>
      <c r="BNL38" s="29"/>
      <c r="BNM38" s="29"/>
      <c r="BNN38" s="29"/>
      <c r="BNO38" s="29"/>
      <c r="BNP38" s="29"/>
      <c r="BNQ38" s="29"/>
      <c r="BNR38" s="29"/>
      <c r="BNS38" s="29"/>
      <c r="BNT38" s="29"/>
      <c r="BNU38" s="29"/>
      <c r="BNV38" s="29"/>
      <c r="BNW38" s="29"/>
      <c r="BNX38" s="29"/>
      <c r="BNY38" s="29"/>
      <c r="BNZ38" s="29"/>
      <c r="BOA38" s="29"/>
      <c r="BOB38" s="29"/>
      <c r="BOC38" s="29"/>
      <c r="BOD38" s="29"/>
      <c r="BOE38" s="29"/>
      <c r="BOF38" s="29"/>
      <c r="BOG38" s="29"/>
      <c r="BOH38" s="29"/>
      <c r="BOI38" s="29"/>
      <c r="BOJ38" s="29"/>
      <c r="BOK38" s="29"/>
      <c r="BOL38" s="29"/>
      <c r="BOM38" s="29"/>
      <c r="BON38" s="29"/>
      <c r="BOO38" s="29"/>
      <c r="BOP38" s="29"/>
      <c r="BOQ38" s="29"/>
      <c r="BOR38" s="29"/>
      <c r="BOS38" s="29"/>
      <c r="BOT38" s="29"/>
      <c r="BOU38" s="29"/>
      <c r="BOV38" s="29"/>
      <c r="BOW38" s="29"/>
      <c r="BOX38" s="29"/>
      <c r="BOY38" s="29"/>
      <c r="BOZ38" s="29"/>
      <c r="BPA38" s="29"/>
      <c r="BPB38" s="29"/>
      <c r="BPC38" s="29"/>
      <c r="BPD38" s="29"/>
      <c r="BPE38" s="29"/>
      <c r="BPF38" s="29"/>
      <c r="BPG38" s="29"/>
      <c r="BPH38" s="29"/>
      <c r="BPI38" s="29"/>
      <c r="BPJ38" s="29"/>
      <c r="BPK38" s="29"/>
      <c r="BPL38" s="29"/>
      <c r="BPM38" s="29"/>
      <c r="BPN38" s="29"/>
      <c r="BPO38" s="29"/>
      <c r="BPP38" s="29"/>
      <c r="BPQ38" s="29"/>
      <c r="BPR38" s="29"/>
      <c r="BPS38" s="29"/>
      <c r="BPT38" s="29"/>
      <c r="BPU38" s="29"/>
      <c r="BPV38" s="29"/>
      <c r="BPW38" s="29"/>
      <c r="BPX38" s="29"/>
      <c r="BPY38" s="29"/>
      <c r="BPZ38" s="29"/>
      <c r="BQA38" s="29"/>
      <c r="BQB38" s="29"/>
      <c r="BQC38" s="29"/>
      <c r="BQD38" s="29"/>
      <c r="BQE38" s="29"/>
      <c r="BQF38" s="29"/>
      <c r="BQG38" s="29"/>
      <c r="BQH38" s="29"/>
      <c r="BQI38" s="29"/>
      <c r="BQJ38" s="29"/>
      <c r="BQK38" s="29"/>
      <c r="BQL38" s="29"/>
      <c r="BQM38" s="29"/>
      <c r="BQN38" s="29"/>
      <c r="BQO38" s="29"/>
      <c r="BQP38" s="29"/>
      <c r="BQQ38" s="29"/>
      <c r="BQR38" s="29"/>
      <c r="BQS38" s="29"/>
      <c r="BQT38" s="29"/>
      <c r="BQU38" s="29"/>
      <c r="BQV38" s="29"/>
      <c r="BQW38" s="29"/>
      <c r="BQX38" s="29"/>
      <c r="BQY38" s="29"/>
      <c r="BQZ38" s="29"/>
      <c r="BRA38" s="29"/>
      <c r="BRB38" s="29"/>
      <c r="BRC38" s="29"/>
      <c r="BRD38" s="29"/>
      <c r="BRE38" s="29"/>
      <c r="BRF38" s="29"/>
      <c r="BRG38" s="29"/>
      <c r="BRH38" s="29"/>
      <c r="BRI38" s="29"/>
      <c r="BRJ38" s="29"/>
      <c r="BRK38" s="29"/>
      <c r="BRL38" s="29"/>
      <c r="BRM38" s="29"/>
      <c r="BRN38" s="29"/>
      <c r="BRO38" s="29"/>
      <c r="BRP38" s="29"/>
      <c r="BRQ38" s="29"/>
      <c r="BRR38" s="29"/>
      <c r="BRS38" s="29"/>
      <c r="BRT38" s="29"/>
      <c r="BRU38" s="29"/>
      <c r="BRV38" s="29"/>
      <c r="BRW38" s="29"/>
      <c r="BRX38" s="29"/>
      <c r="BRY38" s="29"/>
      <c r="BRZ38" s="29"/>
      <c r="BSA38" s="29"/>
      <c r="BSB38" s="29"/>
      <c r="BSC38" s="29"/>
      <c r="BSD38" s="29"/>
      <c r="BSE38" s="29"/>
      <c r="BSF38" s="29"/>
      <c r="BSG38" s="29"/>
      <c r="BSH38" s="29"/>
      <c r="BSI38" s="29"/>
      <c r="BSJ38" s="29"/>
      <c r="BSK38" s="29"/>
      <c r="BSL38" s="29"/>
      <c r="BSM38" s="29"/>
      <c r="BSN38" s="29"/>
      <c r="BSO38" s="29"/>
      <c r="BSP38" s="29"/>
      <c r="BSQ38" s="29"/>
      <c r="BSR38" s="29"/>
      <c r="BSS38" s="29"/>
      <c r="BST38" s="29"/>
      <c r="BSU38" s="29"/>
      <c r="BSV38" s="29"/>
      <c r="BSW38" s="29"/>
      <c r="BSX38" s="29"/>
      <c r="BSY38" s="29"/>
      <c r="BSZ38" s="29"/>
      <c r="BTA38" s="29"/>
      <c r="BTB38" s="29"/>
      <c r="BTC38" s="29"/>
      <c r="BTD38" s="29"/>
      <c r="BTE38" s="29"/>
      <c r="BTF38" s="29"/>
      <c r="BTG38" s="29"/>
      <c r="BTH38" s="29"/>
      <c r="BTI38" s="29"/>
      <c r="BTJ38" s="29"/>
      <c r="BTK38" s="29"/>
      <c r="BTL38" s="29"/>
      <c r="BTM38" s="29"/>
      <c r="BTN38" s="29"/>
      <c r="BTO38" s="29"/>
      <c r="BTP38" s="29"/>
      <c r="BTQ38" s="29"/>
      <c r="BTR38" s="29"/>
      <c r="BTS38" s="29"/>
      <c r="BTT38" s="29"/>
      <c r="BTU38" s="29"/>
      <c r="BTV38" s="29"/>
      <c r="BTW38" s="29"/>
      <c r="BTX38" s="29"/>
      <c r="BTY38" s="29"/>
      <c r="BTZ38" s="29"/>
      <c r="BUA38" s="29"/>
      <c r="BUB38" s="29"/>
      <c r="BUC38" s="29"/>
      <c r="BUD38" s="29"/>
      <c r="BUE38" s="29"/>
      <c r="BUF38" s="29"/>
      <c r="BUG38" s="29"/>
      <c r="BUH38" s="29"/>
      <c r="BUI38" s="29"/>
      <c r="BUJ38" s="29"/>
      <c r="BUK38" s="29"/>
      <c r="BUL38" s="29"/>
      <c r="BUM38" s="29"/>
      <c r="BUN38" s="29"/>
      <c r="BUO38" s="29"/>
      <c r="BUP38" s="29"/>
      <c r="BUQ38" s="29"/>
      <c r="BUR38" s="29"/>
      <c r="BUS38" s="29"/>
      <c r="BUT38" s="29"/>
      <c r="BUU38" s="29"/>
      <c r="BUV38" s="29"/>
      <c r="BUW38" s="29"/>
      <c r="BUX38" s="29"/>
      <c r="BUY38" s="29"/>
      <c r="BUZ38" s="29"/>
      <c r="BVA38" s="29"/>
      <c r="BVB38" s="29"/>
      <c r="BVC38" s="29"/>
      <c r="BVD38" s="29"/>
      <c r="BVE38" s="29"/>
      <c r="BVF38" s="29"/>
      <c r="BVG38" s="29"/>
      <c r="BVH38" s="29"/>
      <c r="BVI38" s="29"/>
      <c r="BVJ38" s="29"/>
      <c r="BVK38" s="29"/>
      <c r="BVL38" s="29"/>
      <c r="BVM38" s="29"/>
      <c r="BVN38" s="29"/>
      <c r="BVO38" s="29"/>
      <c r="BVP38" s="29"/>
      <c r="BVQ38" s="29"/>
      <c r="BVR38" s="29"/>
      <c r="BVS38" s="29"/>
      <c r="BVT38" s="29"/>
      <c r="BVU38" s="29"/>
      <c r="BVV38" s="29"/>
      <c r="BVW38" s="29"/>
      <c r="BVX38" s="29"/>
      <c r="BVY38" s="29"/>
      <c r="BVZ38" s="29"/>
      <c r="BWA38" s="29"/>
      <c r="BWB38" s="29"/>
      <c r="BWC38" s="29"/>
      <c r="BWD38" s="29"/>
      <c r="BWE38" s="29"/>
      <c r="BWF38" s="29"/>
      <c r="BWG38" s="29"/>
      <c r="BWH38" s="29"/>
      <c r="BWI38" s="29"/>
      <c r="BWJ38" s="29"/>
      <c r="BWK38" s="29"/>
      <c r="BWL38" s="29"/>
      <c r="BWM38" s="29"/>
      <c r="BWN38" s="29"/>
      <c r="BWO38" s="29"/>
      <c r="BWP38" s="29"/>
      <c r="BWQ38" s="29"/>
      <c r="BWR38" s="29"/>
      <c r="BWS38" s="29"/>
      <c r="BWT38" s="29"/>
      <c r="BWU38" s="29"/>
      <c r="BWV38" s="29"/>
      <c r="BWW38" s="29"/>
      <c r="BWX38" s="29"/>
      <c r="BWY38" s="29"/>
      <c r="BWZ38" s="29"/>
      <c r="BXA38" s="29"/>
      <c r="BXB38" s="29"/>
      <c r="BXC38" s="29"/>
      <c r="BXD38" s="29"/>
      <c r="BXE38" s="29"/>
      <c r="BXF38" s="29"/>
      <c r="BXG38" s="29"/>
      <c r="BXH38" s="29"/>
      <c r="BXI38" s="29"/>
      <c r="BXJ38" s="29"/>
      <c r="BXK38" s="29"/>
      <c r="BXL38" s="29"/>
      <c r="BXM38" s="29"/>
      <c r="BXN38" s="29"/>
      <c r="BXO38" s="29"/>
      <c r="BXP38" s="29"/>
      <c r="BXQ38" s="29"/>
      <c r="BXR38" s="29"/>
      <c r="BXS38" s="29"/>
      <c r="BXT38" s="29"/>
      <c r="BXU38" s="29"/>
      <c r="BXV38" s="29"/>
      <c r="BXW38" s="29"/>
      <c r="BXX38" s="29"/>
      <c r="BXY38" s="29"/>
      <c r="BXZ38" s="29"/>
      <c r="BYA38" s="29"/>
      <c r="BYB38" s="29"/>
      <c r="BYC38" s="29"/>
      <c r="BYD38" s="29"/>
      <c r="BYE38" s="29"/>
      <c r="BYF38" s="29"/>
      <c r="BYG38" s="29"/>
      <c r="BYH38" s="29"/>
      <c r="BYI38" s="29"/>
      <c r="BYJ38" s="29"/>
      <c r="BYK38" s="29"/>
      <c r="BYL38" s="29"/>
      <c r="BYM38" s="29"/>
      <c r="BYN38" s="29"/>
      <c r="BYO38" s="29"/>
      <c r="BYP38" s="29"/>
      <c r="BYQ38" s="29"/>
      <c r="BYR38" s="29"/>
      <c r="BYS38" s="29"/>
      <c r="BYT38" s="29"/>
      <c r="BYU38" s="29"/>
      <c r="BYV38" s="29"/>
      <c r="BYW38" s="29"/>
      <c r="BYX38" s="29"/>
      <c r="BYY38" s="29"/>
      <c r="BYZ38" s="29"/>
      <c r="BZA38" s="29"/>
      <c r="BZB38" s="29"/>
      <c r="BZC38" s="29"/>
      <c r="BZD38" s="29"/>
      <c r="BZE38" s="29"/>
      <c r="BZF38" s="29"/>
      <c r="BZG38" s="29"/>
      <c r="BZH38" s="29"/>
      <c r="BZI38" s="29"/>
      <c r="BZJ38" s="29"/>
      <c r="BZK38" s="29"/>
      <c r="BZL38" s="29"/>
      <c r="BZM38" s="29"/>
      <c r="BZN38" s="29"/>
      <c r="BZO38" s="29"/>
      <c r="BZP38" s="29"/>
      <c r="BZQ38" s="29"/>
      <c r="BZR38" s="29"/>
      <c r="BZS38" s="29"/>
      <c r="BZT38" s="29"/>
      <c r="BZU38" s="29"/>
      <c r="BZV38" s="29"/>
      <c r="BZW38" s="29"/>
      <c r="BZX38" s="29"/>
      <c r="BZY38" s="29"/>
      <c r="BZZ38" s="29"/>
      <c r="CAA38" s="29"/>
      <c r="CAB38" s="29"/>
      <c r="CAC38" s="29"/>
      <c r="CAD38" s="29"/>
      <c r="CAE38" s="29"/>
      <c r="CAF38" s="29"/>
      <c r="CAG38" s="29"/>
      <c r="CAH38" s="29"/>
      <c r="CAI38" s="29"/>
      <c r="CAJ38" s="29"/>
      <c r="CAK38" s="29"/>
      <c r="CAL38" s="29"/>
      <c r="CAM38" s="29"/>
      <c r="CAN38" s="29"/>
      <c r="CAO38" s="29"/>
      <c r="CAP38" s="29"/>
      <c r="CAQ38" s="29"/>
      <c r="CAR38" s="29"/>
      <c r="CAS38" s="29"/>
      <c r="CAT38" s="29"/>
      <c r="CAU38" s="29"/>
      <c r="CAV38" s="29"/>
      <c r="CAW38" s="29"/>
      <c r="CAX38" s="29"/>
      <c r="CAY38" s="29"/>
      <c r="CAZ38" s="29"/>
      <c r="CBA38" s="29"/>
      <c r="CBB38" s="29"/>
      <c r="CBC38" s="29"/>
      <c r="CBD38" s="29"/>
      <c r="CBE38" s="29"/>
      <c r="CBF38" s="29"/>
      <c r="CBG38" s="29"/>
      <c r="CBH38" s="29"/>
      <c r="CBI38" s="29"/>
      <c r="CBJ38" s="29"/>
      <c r="CBK38" s="29"/>
      <c r="CBL38" s="29"/>
      <c r="CBM38" s="29"/>
      <c r="CBN38" s="29"/>
      <c r="CBO38" s="29"/>
      <c r="CBP38" s="29"/>
      <c r="CBQ38" s="29"/>
      <c r="CBR38" s="29"/>
      <c r="CBS38" s="29"/>
      <c r="CBT38" s="29"/>
      <c r="CBU38" s="29"/>
      <c r="CBV38" s="29"/>
      <c r="CBW38" s="29"/>
      <c r="CBX38" s="29"/>
      <c r="CBY38" s="29"/>
      <c r="CBZ38" s="29"/>
      <c r="CCA38" s="29"/>
      <c r="CCB38" s="29"/>
      <c r="CCC38" s="29"/>
      <c r="CCD38" s="29"/>
      <c r="CCE38" s="29"/>
      <c r="CCF38" s="29"/>
      <c r="CCG38" s="29"/>
      <c r="CCH38" s="29"/>
      <c r="CCI38" s="29"/>
      <c r="CCJ38" s="29"/>
      <c r="CCK38" s="29"/>
      <c r="CCL38" s="29"/>
      <c r="CCM38" s="29"/>
      <c r="CCN38" s="29"/>
      <c r="CCO38" s="29"/>
      <c r="CCP38" s="29"/>
      <c r="CCQ38" s="29"/>
      <c r="CCR38" s="29"/>
      <c r="CCS38" s="29"/>
      <c r="CCT38" s="29"/>
      <c r="CCU38" s="29"/>
      <c r="CCV38" s="29"/>
      <c r="CCW38" s="29"/>
      <c r="CCX38" s="29"/>
      <c r="CCY38" s="29"/>
      <c r="CCZ38" s="29"/>
      <c r="CDA38" s="29"/>
      <c r="CDB38" s="29"/>
      <c r="CDC38" s="29"/>
      <c r="CDD38" s="29"/>
      <c r="CDE38" s="29"/>
      <c r="CDF38" s="29"/>
      <c r="CDG38" s="29"/>
      <c r="CDH38" s="29"/>
      <c r="CDI38" s="29"/>
      <c r="CDJ38" s="29"/>
      <c r="CDK38" s="29"/>
      <c r="CDL38" s="29"/>
      <c r="CDM38" s="29"/>
      <c r="CDN38" s="29"/>
      <c r="CDO38" s="29"/>
      <c r="CDP38" s="29"/>
      <c r="CDQ38" s="29"/>
      <c r="CDR38" s="29"/>
      <c r="CDS38" s="29"/>
      <c r="CDT38" s="29"/>
      <c r="CDU38" s="29"/>
      <c r="CDV38" s="29"/>
      <c r="CDW38" s="29"/>
      <c r="CDX38" s="29"/>
      <c r="CDY38" s="29"/>
      <c r="CDZ38" s="29"/>
      <c r="CEA38" s="29"/>
      <c r="CEB38" s="29"/>
      <c r="CEC38" s="29"/>
      <c r="CED38" s="29"/>
      <c r="CEE38" s="29"/>
      <c r="CEF38" s="29"/>
      <c r="CEG38" s="29"/>
      <c r="CEH38" s="29"/>
      <c r="CEI38" s="29"/>
      <c r="CEJ38" s="29"/>
      <c r="CEK38" s="29"/>
      <c r="CEL38" s="29"/>
      <c r="CEM38" s="29"/>
      <c r="CEN38" s="29"/>
      <c r="CEO38" s="29"/>
      <c r="CEP38" s="29"/>
      <c r="CEQ38" s="29"/>
      <c r="CER38" s="29"/>
      <c r="CES38" s="29"/>
      <c r="CET38" s="29"/>
      <c r="CEU38" s="29"/>
      <c r="CEV38" s="29"/>
      <c r="CEW38" s="29"/>
      <c r="CEX38" s="29"/>
      <c r="CEY38" s="29"/>
      <c r="CEZ38" s="29"/>
      <c r="CFA38" s="29"/>
      <c r="CFB38" s="29"/>
      <c r="CFC38" s="29"/>
      <c r="CFD38" s="29"/>
      <c r="CFE38" s="29"/>
      <c r="CFF38" s="29"/>
      <c r="CFG38" s="29"/>
      <c r="CFH38" s="29"/>
      <c r="CFI38" s="29"/>
      <c r="CFJ38" s="29"/>
      <c r="CFK38" s="29"/>
      <c r="CFL38" s="29"/>
      <c r="CFM38" s="29"/>
      <c r="CFN38" s="29"/>
      <c r="CFO38" s="29"/>
      <c r="CFP38" s="29"/>
      <c r="CFQ38" s="29"/>
      <c r="CFR38" s="29"/>
      <c r="CFS38" s="29"/>
      <c r="CFT38" s="29"/>
      <c r="CFU38" s="29"/>
      <c r="CFV38" s="29"/>
      <c r="CFW38" s="29"/>
      <c r="CFX38" s="29"/>
      <c r="CFY38" s="29"/>
      <c r="CFZ38" s="29"/>
      <c r="CGA38" s="29"/>
      <c r="CGB38" s="29"/>
      <c r="CGC38" s="29"/>
      <c r="CGD38" s="29"/>
      <c r="CGE38" s="29"/>
      <c r="CGF38" s="29"/>
      <c r="CGG38" s="29"/>
      <c r="CGH38" s="29"/>
      <c r="CGI38" s="29"/>
      <c r="CGJ38" s="29"/>
      <c r="CGK38" s="29"/>
      <c r="CGL38" s="29"/>
      <c r="CGM38" s="29"/>
      <c r="CGN38" s="29"/>
      <c r="CGO38" s="29"/>
      <c r="CGP38" s="29"/>
      <c r="CGQ38" s="29"/>
      <c r="CGR38" s="29"/>
      <c r="CGS38" s="29"/>
      <c r="CGT38" s="29"/>
      <c r="CGU38" s="29"/>
      <c r="CGV38" s="29"/>
      <c r="CGW38" s="29"/>
      <c r="CGX38" s="29"/>
      <c r="CGY38" s="29"/>
      <c r="CGZ38" s="29"/>
      <c r="CHA38" s="29"/>
      <c r="CHB38" s="29"/>
      <c r="CHC38" s="29"/>
      <c r="CHD38" s="29"/>
      <c r="CHE38" s="29"/>
      <c r="CHF38" s="29"/>
      <c r="CHG38" s="29"/>
      <c r="CHH38" s="29"/>
      <c r="CHI38" s="29"/>
      <c r="CHJ38" s="29"/>
      <c r="CHK38" s="29"/>
      <c r="CHL38" s="29"/>
      <c r="CHM38" s="29"/>
      <c r="CHN38" s="29"/>
      <c r="CHO38" s="29"/>
      <c r="CHP38" s="29"/>
      <c r="CHQ38" s="29"/>
      <c r="CHR38" s="29"/>
      <c r="CHS38" s="29"/>
      <c r="CHT38" s="29"/>
      <c r="CHU38" s="29"/>
      <c r="CHV38" s="29"/>
      <c r="CHW38" s="29"/>
      <c r="CHX38" s="29"/>
      <c r="CHY38" s="29"/>
      <c r="CHZ38" s="29"/>
      <c r="CIA38" s="29"/>
      <c r="CIB38" s="29"/>
      <c r="CIC38" s="29"/>
      <c r="CID38" s="29"/>
      <c r="CIE38" s="29"/>
      <c r="CIF38" s="29"/>
      <c r="CIG38" s="29"/>
      <c r="CIH38" s="29"/>
      <c r="CII38" s="29"/>
      <c r="CIJ38" s="29"/>
      <c r="CIK38" s="29"/>
      <c r="CIL38" s="29"/>
      <c r="CIM38" s="29"/>
      <c r="CIN38" s="29"/>
      <c r="CIO38" s="29"/>
      <c r="CIP38" s="29"/>
      <c r="CIQ38" s="29"/>
      <c r="CIR38" s="29"/>
      <c r="CIS38" s="29"/>
      <c r="CIT38" s="29"/>
      <c r="CIU38" s="29"/>
      <c r="CIV38" s="29"/>
      <c r="CIW38" s="29"/>
      <c r="CIX38" s="29"/>
      <c r="CIY38" s="29"/>
      <c r="CIZ38" s="29"/>
      <c r="CJA38" s="29"/>
      <c r="CJB38" s="29"/>
      <c r="CJC38" s="29"/>
      <c r="CJD38" s="29"/>
      <c r="CJE38" s="29"/>
      <c r="CJF38" s="29"/>
      <c r="CJG38" s="29"/>
      <c r="CJH38" s="29"/>
      <c r="CJI38" s="29"/>
      <c r="CJJ38" s="29"/>
      <c r="CJK38" s="29"/>
      <c r="CJL38" s="29"/>
      <c r="CJM38" s="29"/>
      <c r="CJN38" s="29"/>
      <c r="CJO38" s="29"/>
      <c r="CJP38" s="29"/>
      <c r="CJQ38" s="29"/>
      <c r="CJR38" s="29"/>
      <c r="CJS38" s="29"/>
      <c r="CJT38" s="29"/>
      <c r="CJU38" s="29"/>
      <c r="CJV38" s="29"/>
      <c r="CJW38" s="29"/>
      <c r="CJX38" s="29"/>
      <c r="CJY38" s="29"/>
      <c r="CJZ38" s="29"/>
      <c r="CKA38" s="29"/>
      <c r="CKB38" s="29"/>
      <c r="CKC38" s="29"/>
      <c r="CKD38" s="29"/>
      <c r="CKE38" s="29"/>
      <c r="CKF38" s="29"/>
      <c r="CKG38" s="29"/>
      <c r="CKH38" s="29"/>
      <c r="CKI38" s="29"/>
      <c r="CKJ38" s="29"/>
      <c r="CKK38" s="29"/>
      <c r="CKL38" s="29"/>
      <c r="CKM38" s="29"/>
      <c r="CKN38" s="29"/>
      <c r="CKO38" s="29"/>
      <c r="CKP38" s="29"/>
      <c r="CKQ38" s="29"/>
      <c r="CKR38" s="29"/>
      <c r="CKS38" s="29"/>
      <c r="CKT38" s="29"/>
      <c r="CKU38" s="29"/>
      <c r="CKV38" s="29"/>
      <c r="CKW38" s="29"/>
      <c r="CKX38" s="29"/>
      <c r="CKY38" s="29"/>
      <c r="CKZ38" s="29"/>
      <c r="CLA38" s="29"/>
      <c r="CLB38" s="29"/>
      <c r="CLC38" s="29"/>
      <c r="CLD38" s="29"/>
      <c r="CLE38" s="29"/>
      <c r="CLF38" s="29"/>
      <c r="CLG38" s="29"/>
      <c r="CLH38" s="29"/>
      <c r="CLI38" s="29"/>
      <c r="CLJ38" s="29"/>
      <c r="CLK38" s="29"/>
      <c r="CLL38" s="29"/>
      <c r="CLM38" s="29"/>
      <c r="CLN38" s="29"/>
      <c r="CLO38" s="29"/>
      <c r="CLP38" s="29"/>
      <c r="CLQ38" s="29"/>
      <c r="CLR38" s="29"/>
      <c r="CLS38" s="29"/>
      <c r="CLT38" s="29"/>
      <c r="CLU38" s="29"/>
      <c r="CLV38" s="29"/>
      <c r="CLW38" s="29"/>
      <c r="CLX38" s="29"/>
      <c r="CLY38" s="29"/>
      <c r="CLZ38" s="29"/>
      <c r="CMA38" s="29"/>
      <c r="CMB38" s="29"/>
      <c r="CMC38" s="29"/>
      <c r="CMD38" s="29"/>
      <c r="CME38" s="29"/>
      <c r="CMF38" s="29"/>
      <c r="CMG38" s="29"/>
      <c r="CMH38" s="29"/>
      <c r="CMI38" s="29"/>
      <c r="CMJ38" s="29"/>
      <c r="CMK38" s="29"/>
      <c r="CML38" s="29"/>
      <c r="CMM38" s="29"/>
      <c r="CMN38" s="29"/>
      <c r="CMO38" s="29"/>
      <c r="CMP38" s="29"/>
      <c r="CMQ38" s="29"/>
      <c r="CMR38" s="29"/>
      <c r="CMS38" s="29"/>
      <c r="CMT38" s="29"/>
      <c r="CMU38" s="29"/>
      <c r="CMV38" s="29"/>
      <c r="CMW38" s="29"/>
      <c r="CMX38" s="29"/>
      <c r="CMY38" s="29"/>
      <c r="CMZ38" s="29"/>
      <c r="CNA38" s="29"/>
      <c r="CNB38" s="29"/>
      <c r="CNC38" s="29"/>
      <c r="CND38" s="29"/>
      <c r="CNE38" s="29"/>
      <c r="CNF38" s="29"/>
      <c r="CNG38" s="29"/>
      <c r="CNH38" s="29"/>
      <c r="CNI38" s="29"/>
      <c r="CNJ38" s="29"/>
      <c r="CNK38" s="29"/>
      <c r="CNL38" s="29"/>
      <c r="CNM38" s="29"/>
      <c r="CNN38" s="29"/>
      <c r="CNO38" s="29"/>
      <c r="CNP38" s="29"/>
      <c r="CNQ38" s="29"/>
      <c r="CNR38" s="29"/>
      <c r="CNS38" s="29"/>
      <c r="CNT38" s="29"/>
      <c r="CNU38" s="29"/>
      <c r="CNV38" s="29"/>
      <c r="CNW38" s="29"/>
      <c r="CNX38" s="29"/>
      <c r="CNY38" s="29"/>
      <c r="CNZ38" s="29"/>
      <c r="COA38" s="29"/>
      <c r="COB38" s="29"/>
      <c r="COC38" s="29"/>
      <c r="COD38" s="29"/>
      <c r="COE38" s="29"/>
      <c r="COF38" s="29"/>
      <c r="COG38" s="29"/>
      <c r="COH38" s="29"/>
      <c r="COI38" s="29"/>
      <c r="COJ38" s="29"/>
      <c r="COK38" s="29"/>
      <c r="COL38" s="29"/>
      <c r="COM38" s="29"/>
      <c r="CON38" s="29"/>
      <c r="COO38" s="29"/>
      <c r="COP38" s="29"/>
      <c r="COQ38" s="29"/>
      <c r="COR38" s="29"/>
      <c r="COS38" s="29"/>
      <c r="COT38" s="29"/>
      <c r="COU38" s="29"/>
      <c r="COV38" s="29"/>
      <c r="COW38" s="29"/>
      <c r="COX38" s="29"/>
      <c r="COY38" s="29"/>
      <c r="COZ38" s="29"/>
      <c r="CPA38" s="29"/>
      <c r="CPB38" s="29"/>
      <c r="CPC38" s="29"/>
      <c r="CPD38" s="29"/>
      <c r="CPE38" s="29"/>
      <c r="CPF38" s="29"/>
      <c r="CPG38" s="29"/>
      <c r="CPH38" s="29"/>
      <c r="CPI38" s="29"/>
      <c r="CPJ38" s="29"/>
      <c r="CPK38" s="29"/>
      <c r="CPL38" s="29"/>
      <c r="CPM38" s="29"/>
      <c r="CPN38" s="29"/>
      <c r="CPO38" s="29"/>
      <c r="CPP38" s="29"/>
      <c r="CPQ38" s="29"/>
      <c r="CPR38" s="29"/>
      <c r="CPS38" s="29"/>
      <c r="CPT38" s="29"/>
      <c r="CPU38" s="29"/>
      <c r="CPV38" s="29"/>
      <c r="CPW38" s="29"/>
      <c r="CPX38" s="29"/>
      <c r="CPY38" s="29"/>
      <c r="CPZ38" s="29"/>
      <c r="CQA38" s="29"/>
      <c r="CQB38" s="29"/>
      <c r="CQC38" s="29"/>
      <c r="CQD38" s="29"/>
      <c r="CQE38" s="29"/>
      <c r="CQF38" s="29"/>
      <c r="CQG38" s="29"/>
      <c r="CQH38" s="29"/>
      <c r="CQI38" s="29"/>
      <c r="CQJ38" s="29"/>
      <c r="CQK38" s="29"/>
      <c r="CQL38" s="29"/>
      <c r="CQM38" s="29"/>
      <c r="CQN38" s="29"/>
      <c r="CQO38" s="29"/>
      <c r="CQP38" s="29"/>
      <c r="CQQ38" s="29"/>
      <c r="CQR38" s="29"/>
      <c r="CQS38" s="29"/>
      <c r="CQT38" s="29"/>
      <c r="CQU38" s="29"/>
      <c r="CQV38" s="29"/>
      <c r="CQW38" s="29"/>
      <c r="CQX38" s="29"/>
      <c r="CQY38" s="29"/>
      <c r="CQZ38" s="29"/>
      <c r="CRA38" s="29"/>
      <c r="CRB38" s="29"/>
      <c r="CRC38" s="29"/>
      <c r="CRD38" s="29"/>
      <c r="CRE38" s="29"/>
      <c r="CRF38" s="29"/>
      <c r="CRG38" s="29"/>
      <c r="CRH38" s="29"/>
      <c r="CRI38" s="29"/>
      <c r="CRJ38" s="29"/>
      <c r="CRK38" s="29"/>
      <c r="CRL38" s="29"/>
      <c r="CRM38" s="29"/>
      <c r="CRN38" s="29"/>
      <c r="CRO38" s="29"/>
      <c r="CRP38" s="29"/>
      <c r="CRQ38" s="29"/>
      <c r="CRR38" s="29"/>
      <c r="CRS38" s="29"/>
      <c r="CRT38" s="29"/>
      <c r="CRU38" s="29"/>
      <c r="CRV38" s="29"/>
      <c r="CRW38" s="29"/>
      <c r="CRX38" s="29"/>
      <c r="CRY38" s="29"/>
      <c r="CRZ38" s="29"/>
      <c r="CSA38" s="29"/>
      <c r="CSB38" s="29"/>
      <c r="CSC38" s="29"/>
      <c r="CSD38" s="29"/>
      <c r="CSE38" s="29"/>
      <c r="CSF38" s="29"/>
      <c r="CSG38" s="29"/>
      <c r="CSH38" s="29"/>
      <c r="CSI38" s="29"/>
      <c r="CSJ38" s="29"/>
      <c r="CSK38" s="29"/>
      <c r="CSL38" s="29"/>
      <c r="CSM38" s="29"/>
      <c r="CSN38" s="29"/>
      <c r="CSO38" s="29"/>
      <c r="CSP38" s="29"/>
      <c r="CSQ38" s="29"/>
      <c r="CSR38" s="29"/>
      <c r="CSS38" s="29"/>
      <c r="CST38" s="29"/>
      <c r="CSU38" s="29"/>
      <c r="CSV38" s="29"/>
      <c r="CSW38" s="29"/>
      <c r="CSX38" s="29"/>
      <c r="CSY38" s="29"/>
      <c r="CSZ38" s="29"/>
      <c r="CTA38" s="29"/>
      <c r="CTB38" s="29"/>
      <c r="CTC38" s="29"/>
      <c r="CTD38" s="29"/>
      <c r="CTE38" s="29"/>
      <c r="CTF38" s="29"/>
      <c r="CTG38" s="29"/>
      <c r="CTH38" s="29"/>
      <c r="CTI38" s="29"/>
      <c r="CTJ38" s="29"/>
      <c r="CTK38" s="29"/>
      <c r="CTL38" s="29"/>
      <c r="CTM38" s="29"/>
      <c r="CTN38" s="29"/>
      <c r="CTO38" s="29"/>
      <c r="CTP38" s="29"/>
      <c r="CTQ38" s="29"/>
      <c r="CTR38" s="29"/>
      <c r="CTS38" s="29"/>
      <c r="CTT38" s="29"/>
      <c r="CTU38" s="29"/>
      <c r="CTV38" s="29"/>
      <c r="CTW38" s="29"/>
      <c r="CTX38" s="29"/>
      <c r="CTY38" s="29"/>
      <c r="CTZ38" s="29"/>
      <c r="CUA38" s="29"/>
      <c r="CUB38" s="29"/>
      <c r="CUC38" s="29"/>
      <c r="CUD38" s="29"/>
      <c r="CUE38" s="29"/>
      <c r="CUF38" s="29"/>
      <c r="CUG38" s="29"/>
      <c r="CUH38" s="29"/>
      <c r="CUI38" s="29"/>
      <c r="CUJ38" s="29"/>
      <c r="CUK38" s="29"/>
      <c r="CUL38" s="29"/>
      <c r="CUM38" s="29"/>
      <c r="CUN38" s="29"/>
      <c r="CUO38" s="29"/>
      <c r="CUP38" s="29"/>
      <c r="CUQ38" s="29"/>
      <c r="CUR38" s="29"/>
      <c r="CUS38" s="29"/>
      <c r="CUT38" s="29"/>
      <c r="CUU38" s="29"/>
      <c r="CUV38" s="29"/>
      <c r="CUW38" s="29"/>
      <c r="CUX38" s="29"/>
      <c r="CUY38" s="29"/>
      <c r="CUZ38" s="29"/>
      <c r="CVA38" s="29"/>
      <c r="CVB38" s="29"/>
      <c r="CVC38" s="29"/>
      <c r="CVD38" s="29"/>
      <c r="CVE38" s="29"/>
      <c r="CVF38" s="29"/>
      <c r="CVG38" s="29"/>
      <c r="CVH38" s="29"/>
      <c r="CVI38" s="29"/>
      <c r="CVJ38" s="29"/>
      <c r="CVK38" s="29"/>
      <c r="CVL38" s="29"/>
      <c r="CVM38" s="29"/>
      <c r="CVN38" s="29"/>
      <c r="CVO38" s="29"/>
      <c r="CVP38" s="29"/>
      <c r="CVQ38" s="29"/>
      <c r="CVR38" s="29"/>
      <c r="CVS38" s="29"/>
      <c r="CVT38" s="29"/>
      <c r="CVU38" s="29"/>
      <c r="CVV38" s="29"/>
      <c r="CVW38" s="29"/>
      <c r="CVX38" s="29"/>
      <c r="CVY38" s="29"/>
      <c r="CVZ38" s="29"/>
      <c r="CWA38" s="29"/>
      <c r="CWB38" s="29"/>
      <c r="CWC38" s="29"/>
      <c r="CWD38" s="29"/>
      <c r="CWE38" s="29"/>
      <c r="CWF38" s="29"/>
      <c r="CWG38" s="29"/>
      <c r="CWH38" s="29"/>
      <c r="CWI38" s="29"/>
      <c r="CWJ38" s="29"/>
      <c r="CWK38" s="29"/>
      <c r="CWL38" s="29"/>
      <c r="CWM38" s="29"/>
      <c r="CWN38" s="29"/>
      <c r="CWO38" s="29"/>
      <c r="CWP38" s="29"/>
      <c r="CWQ38" s="29"/>
      <c r="CWR38" s="29"/>
      <c r="CWS38" s="29"/>
      <c r="CWT38" s="29"/>
      <c r="CWU38" s="29"/>
      <c r="CWV38" s="29"/>
      <c r="CWW38" s="29"/>
      <c r="CWX38" s="29"/>
      <c r="CWY38" s="29"/>
      <c r="CWZ38" s="29"/>
      <c r="CXA38" s="29"/>
      <c r="CXB38" s="29"/>
      <c r="CXC38" s="29"/>
      <c r="CXD38" s="29"/>
      <c r="CXE38" s="29"/>
      <c r="CXF38" s="29"/>
      <c r="CXG38" s="29"/>
      <c r="CXH38" s="29"/>
      <c r="CXI38" s="29"/>
      <c r="CXJ38" s="29"/>
      <c r="CXK38" s="29"/>
      <c r="CXL38" s="29"/>
      <c r="CXM38" s="29"/>
      <c r="CXN38" s="29"/>
      <c r="CXO38" s="29"/>
      <c r="CXP38" s="29"/>
      <c r="CXQ38" s="29"/>
      <c r="CXR38" s="29"/>
      <c r="CXS38" s="29"/>
      <c r="CXT38" s="29"/>
      <c r="CXU38" s="29"/>
      <c r="CXV38" s="29"/>
      <c r="CXW38" s="29"/>
      <c r="CXX38" s="29"/>
      <c r="CXY38" s="29"/>
      <c r="CXZ38" s="29"/>
      <c r="CYA38" s="29"/>
      <c r="CYB38" s="29"/>
      <c r="CYC38" s="29"/>
      <c r="CYD38" s="29"/>
      <c r="CYE38" s="29"/>
      <c r="CYF38" s="29"/>
      <c r="CYG38" s="29"/>
      <c r="CYH38" s="29"/>
      <c r="CYI38" s="29"/>
      <c r="CYJ38" s="29"/>
      <c r="CYK38" s="29"/>
      <c r="CYL38" s="29"/>
      <c r="CYM38" s="29"/>
      <c r="CYN38" s="29"/>
      <c r="CYO38" s="29"/>
      <c r="CYP38" s="29"/>
      <c r="CYQ38" s="29"/>
      <c r="CYR38" s="29"/>
      <c r="CYS38" s="29"/>
      <c r="CYT38" s="29"/>
      <c r="CYU38" s="29"/>
      <c r="CYV38" s="29"/>
      <c r="CYW38" s="29"/>
      <c r="CYX38" s="29"/>
      <c r="CYY38" s="29"/>
      <c r="CYZ38" s="29"/>
      <c r="CZA38" s="29"/>
      <c r="CZB38" s="29"/>
      <c r="CZC38" s="29"/>
      <c r="CZD38" s="29"/>
      <c r="CZE38" s="29"/>
      <c r="CZF38" s="29"/>
      <c r="CZG38" s="29"/>
      <c r="CZH38" s="29"/>
      <c r="CZI38" s="29"/>
      <c r="CZJ38" s="29"/>
      <c r="CZK38" s="29"/>
      <c r="CZL38" s="29"/>
      <c r="CZM38" s="29"/>
      <c r="CZN38" s="29"/>
      <c r="CZO38" s="29"/>
      <c r="CZP38" s="29"/>
      <c r="CZQ38" s="29"/>
      <c r="CZR38" s="29"/>
      <c r="CZS38" s="29"/>
      <c r="CZT38" s="29"/>
      <c r="CZU38" s="29"/>
      <c r="CZV38" s="29"/>
      <c r="CZW38" s="29"/>
      <c r="CZX38" s="29"/>
      <c r="CZY38" s="29"/>
      <c r="CZZ38" s="29"/>
      <c r="DAA38" s="29"/>
      <c r="DAB38" s="29"/>
      <c r="DAC38" s="29"/>
      <c r="DAD38" s="29"/>
      <c r="DAE38" s="29"/>
      <c r="DAF38" s="29"/>
      <c r="DAG38" s="29"/>
      <c r="DAH38" s="29"/>
      <c r="DAI38" s="29"/>
      <c r="DAJ38" s="29"/>
      <c r="DAK38" s="29"/>
      <c r="DAL38" s="29"/>
      <c r="DAM38" s="29"/>
      <c r="DAN38" s="29"/>
      <c r="DAO38" s="29"/>
      <c r="DAP38" s="29"/>
      <c r="DAQ38" s="29"/>
      <c r="DAR38" s="29"/>
      <c r="DAS38" s="29"/>
      <c r="DAT38" s="29"/>
      <c r="DAU38" s="29"/>
      <c r="DAV38" s="29"/>
      <c r="DAW38" s="29"/>
      <c r="DAX38" s="29"/>
      <c r="DAY38" s="29"/>
      <c r="DAZ38" s="29"/>
      <c r="DBA38" s="29"/>
      <c r="DBB38" s="29"/>
      <c r="DBC38" s="29"/>
      <c r="DBD38" s="29"/>
      <c r="DBE38" s="29"/>
      <c r="DBF38" s="29"/>
      <c r="DBG38" s="29"/>
      <c r="DBH38" s="29"/>
      <c r="DBI38" s="29"/>
      <c r="DBJ38" s="29"/>
      <c r="DBK38" s="29"/>
      <c r="DBL38" s="29"/>
      <c r="DBM38" s="29"/>
      <c r="DBN38" s="29"/>
      <c r="DBO38" s="29"/>
      <c r="DBP38" s="29"/>
      <c r="DBQ38" s="29"/>
      <c r="DBR38" s="29"/>
      <c r="DBS38" s="29"/>
      <c r="DBT38" s="29"/>
      <c r="DBU38" s="29"/>
      <c r="DBV38" s="29"/>
      <c r="DBW38" s="29"/>
      <c r="DBX38" s="29"/>
      <c r="DBY38" s="29"/>
      <c r="DBZ38" s="29"/>
      <c r="DCA38" s="29"/>
      <c r="DCB38" s="29"/>
      <c r="DCC38" s="29"/>
      <c r="DCD38" s="29"/>
      <c r="DCE38" s="29"/>
      <c r="DCF38" s="29"/>
      <c r="DCG38" s="29"/>
      <c r="DCH38" s="29"/>
      <c r="DCI38" s="29"/>
      <c r="DCJ38" s="29"/>
      <c r="DCK38" s="29"/>
      <c r="DCL38" s="29"/>
      <c r="DCM38" s="29"/>
      <c r="DCN38" s="29"/>
      <c r="DCO38" s="29"/>
      <c r="DCP38" s="29"/>
      <c r="DCQ38" s="29"/>
      <c r="DCR38" s="29"/>
      <c r="DCS38" s="29"/>
      <c r="DCT38" s="29"/>
      <c r="DCU38" s="29"/>
      <c r="DCV38" s="29"/>
      <c r="DCW38" s="29"/>
      <c r="DCX38" s="29"/>
      <c r="DCY38" s="29"/>
      <c r="DCZ38" s="29"/>
      <c r="DDA38" s="29"/>
      <c r="DDB38" s="29"/>
      <c r="DDC38" s="29"/>
      <c r="DDD38" s="29"/>
      <c r="DDE38" s="29"/>
      <c r="DDF38" s="29"/>
      <c r="DDG38" s="29"/>
      <c r="DDH38" s="29"/>
      <c r="DDI38" s="29"/>
      <c r="DDJ38" s="29"/>
      <c r="DDK38" s="29"/>
      <c r="DDL38" s="29"/>
      <c r="DDM38" s="29"/>
      <c r="DDN38" s="29"/>
      <c r="DDO38" s="29"/>
      <c r="DDP38" s="29"/>
      <c r="DDQ38" s="29"/>
      <c r="DDR38" s="29"/>
      <c r="DDS38" s="29"/>
      <c r="DDT38" s="29"/>
      <c r="DDU38" s="29"/>
      <c r="DDV38" s="29"/>
      <c r="DDW38" s="29"/>
      <c r="DDX38" s="29"/>
      <c r="DDY38" s="29"/>
      <c r="DDZ38" s="29"/>
      <c r="DEA38" s="29"/>
      <c r="DEB38" s="29"/>
      <c r="DEC38" s="29"/>
      <c r="DED38" s="29"/>
      <c r="DEE38" s="29"/>
      <c r="DEF38" s="29"/>
      <c r="DEG38" s="29"/>
      <c r="DEH38" s="29"/>
      <c r="DEI38" s="29"/>
      <c r="DEJ38" s="29"/>
      <c r="DEK38" s="29"/>
      <c r="DEL38" s="29"/>
      <c r="DEM38" s="29"/>
      <c r="DEN38" s="29"/>
      <c r="DEO38" s="29"/>
      <c r="DEP38" s="29"/>
      <c r="DEQ38" s="29"/>
      <c r="DER38" s="29"/>
      <c r="DES38" s="29"/>
      <c r="DET38" s="29"/>
      <c r="DEU38" s="29"/>
      <c r="DEV38" s="29"/>
      <c r="DEW38" s="29"/>
      <c r="DEX38" s="29"/>
      <c r="DEY38" s="29"/>
      <c r="DEZ38" s="29"/>
      <c r="DFA38" s="29"/>
      <c r="DFB38" s="29"/>
      <c r="DFC38" s="29"/>
      <c r="DFD38" s="29"/>
      <c r="DFE38" s="29"/>
      <c r="DFF38" s="29"/>
      <c r="DFG38" s="29"/>
      <c r="DFH38" s="29"/>
      <c r="DFI38" s="29"/>
      <c r="DFJ38" s="29"/>
      <c r="DFK38" s="29"/>
      <c r="DFL38" s="29"/>
      <c r="DFM38" s="29"/>
      <c r="DFN38" s="29"/>
      <c r="DFO38" s="29"/>
      <c r="DFP38" s="29"/>
      <c r="DFQ38" s="29"/>
      <c r="DFR38" s="29"/>
      <c r="DFS38" s="29"/>
      <c r="DFT38" s="29"/>
      <c r="DFU38" s="29"/>
      <c r="DFV38" s="29"/>
      <c r="DFW38" s="29"/>
      <c r="DFX38" s="29"/>
      <c r="DFY38" s="29"/>
      <c r="DFZ38" s="29"/>
      <c r="DGA38" s="29"/>
      <c r="DGB38" s="29"/>
      <c r="DGC38" s="29"/>
      <c r="DGD38" s="29"/>
      <c r="DGE38" s="29"/>
      <c r="DGF38" s="29"/>
      <c r="DGG38" s="29"/>
      <c r="DGH38" s="29"/>
      <c r="DGI38" s="29"/>
      <c r="DGJ38" s="29"/>
      <c r="DGK38" s="29"/>
      <c r="DGL38" s="29"/>
      <c r="DGM38" s="29"/>
      <c r="DGN38" s="29"/>
      <c r="DGO38" s="29"/>
      <c r="DGP38" s="29"/>
      <c r="DGQ38" s="29"/>
      <c r="DGR38" s="29"/>
      <c r="DGS38" s="29"/>
      <c r="DGT38" s="29"/>
      <c r="DGU38" s="29"/>
      <c r="DGV38" s="29"/>
      <c r="DGW38" s="29"/>
      <c r="DGX38" s="29"/>
      <c r="DGY38" s="29"/>
      <c r="DGZ38" s="29"/>
      <c r="DHA38" s="29"/>
      <c r="DHB38" s="29"/>
      <c r="DHC38" s="29"/>
      <c r="DHD38" s="29"/>
      <c r="DHE38" s="29"/>
      <c r="DHF38" s="29"/>
      <c r="DHG38" s="29"/>
      <c r="DHH38" s="29"/>
      <c r="DHI38" s="29"/>
      <c r="DHJ38" s="29"/>
      <c r="DHK38" s="29"/>
      <c r="DHL38" s="29"/>
      <c r="DHM38" s="29"/>
      <c r="DHN38" s="29"/>
      <c r="DHO38" s="29"/>
      <c r="DHP38" s="29"/>
      <c r="DHQ38" s="29"/>
      <c r="DHR38" s="29"/>
      <c r="DHS38" s="29"/>
      <c r="DHT38" s="29"/>
      <c r="DHU38" s="29"/>
      <c r="DHV38" s="29"/>
      <c r="DHW38" s="29"/>
      <c r="DHX38" s="29"/>
      <c r="DHY38" s="29"/>
      <c r="DHZ38" s="29"/>
      <c r="DIA38" s="29"/>
      <c r="DIB38" s="29"/>
      <c r="DIC38" s="29"/>
      <c r="DID38" s="29"/>
      <c r="DIE38" s="29"/>
      <c r="DIF38" s="29"/>
      <c r="DIG38" s="29"/>
      <c r="DIH38" s="29"/>
      <c r="DII38" s="29"/>
      <c r="DIJ38" s="29"/>
      <c r="DIK38" s="29"/>
      <c r="DIL38" s="29"/>
      <c r="DIM38" s="29"/>
      <c r="DIN38" s="29"/>
      <c r="DIO38" s="29"/>
      <c r="DIP38" s="29"/>
      <c r="DIQ38" s="29"/>
      <c r="DIR38" s="29"/>
      <c r="DIS38" s="29"/>
      <c r="DIT38" s="29"/>
      <c r="DIU38" s="29"/>
      <c r="DIV38" s="29"/>
      <c r="DIW38" s="29"/>
      <c r="DIX38" s="29"/>
      <c r="DIY38" s="29"/>
      <c r="DIZ38" s="29"/>
      <c r="DJA38" s="29"/>
      <c r="DJB38" s="29"/>
      <c r="DJC38" s="29"/>
      <c r="DJD38" s="29"/>
      <c r="DJE38" s="29"/>
      <c r="DJF38" s="29"/>
      <c r="DJG38" s="29"/>
      <c r="DJH38" s="29"/>
      <c r="DJI38" s="29"/>
      <c r="DJJ38" s="29"/>
      <c r="DJK38" s="29"/>
      <c r="DJL38" s="29"/>
      <c r="DJM38" s="29"/>
      <c r="DJN38" s="29"/>
      <c r="DJO38" s="29"/>
      <c r="DJP38" s="29"/>
      <c r="DJQ38" s="29"/>
      <c r="DJR38" s="29"/>
      <c r="DJS38" s="29"/>
      <c r="DJT38" s="29"/>
      <c r="DJU38" s="29"/>
      <c r="DJV38" s="29"/>
      <c r="DJW38" s="29"/>
      <c r="DJX38" s="29"/>
      <c r="DJY38" s="29"/>
      <c r="DJZ38" s="29"/>
      <c r="DKA38" s="29"/>
      <c r="DKB38" s="29"/>
      <c r="DKC38" s="29"/>
      <c r="DKD38" s="29"/>
      <c r="DKE38" s="29"/>
      <c r="DKF38" s="29"/>
      <c r="DKG38" s="29"/>
      <c r="DKH38" s="29"/>
      <c r="DKI38" s="29"/>
      <c r="DKJ38" s="29"/>
      <c r="DKK38" s="29"/>
      <c r="DKL38" s="29"/>
      <c r="DKM38" s="29"/>
      <c r="DKN38" s="29"/>
      <c r="DKO38" s="29"/>
      <c r="DKP38" s="29"/>
      <c r="DKQ38" s="29"/>
      <c r="DKR38" s="29"/>
      <c r="DKS38" s="29"/>
      <c r="DKT38" s="29"/>
      <c r="DKU38" s="29"/>
      <c r="DKV38" s="29"/>
      <c r="DKW38" s="29"/>
      <c r="DKX38" s="29"/>
      <c r="DKY38" s="29"/>
      <c r="DKZ38" s="29"/>
      <c r="DLA38" s="29"/>
      <c r="DLB38" s="29"/>
      <c r="DLC38" s="29"/>
      <c r="DLD38" s="29"/>
      <c r="DLE38" s="29"/>
      <c r="DLF38" s="29"/>
      <c r="DLG38" s="29"/>
      <c r="DLH38" s="29"/>
      <c r="DLI38" s="29"/>
      <c r="DLJ38" s="29"/>
      <c r="DLK38" s="29"/>
      <c r="DLL38" s="29"/>
      <c r="DLM38" s="29"/>
      <c r="DLN38" s="29"/>
      <c r="DLO38" s="29"/>
      <c r="DLP38" s="29"/>
      <c r="DLQ38" s="29"/>
      <c r="DLR38" s="29"/>
      <c r="DLS38" s="29"/>
      <c r="DLT38" s="29"/>
      <c r="DLU38" s="29"/>
      <c r="DLV38" s="29"/>
      <c r="DLW38" s="29"/>
      <c r="DLX38" s="29"/>
      <c r="DLY38" s="29"/>
      <c r="DLZ38" s="29"/>
      <c r="DMA38" s="29"/>
      <c r="DMB38" s="29"/>
      <c r="DMC38" s="29"/>
      <c r="DMD38" s="29"/>
      <c r="DME38" s="29"/>
      <c r="DMF38" s="29"/>
      <c r="DMG38" s="29"/>
      <c r="DMH38" s="29"/>
      <c r="DMI38" s="29"/>
      <c r="DMJ38" s="29"/>
      <c r="DMK38" s="29"/>
      <c r="DML38" s="29"/>
      <c r="DMM38" s="29"/>
      <c r="DMN38" s="29"/>
      <c r="DMO38" s="29"/>
      <c r="DMP38" s="29"/>
      <c r="DMQ38" s="29"/>
      <c r="DMR38" s="29"/>
      <c r="DMS38" s="29"/>
      <c r="DMT38" s="29"/>
      <c r="DMU38" s="29"/>
      <c r="DMV38" s="29"/>
      <c r="DMW38" s="29"/>
      <c r="DMX38" s="29"/>
      <c r="DMY38" s="29"/>
      <c r="DMZ38" s="29"/>
      <c r="DNA38" s="29"/>
      <c r="DNB38" s="29"/>
      <c r="DNC38" s="29"/>
      <c r="DND38" s="29"/>
      <c r="DNE38" s="29"/>
      <c r="DNF38" s="29"/>
      <c r="DNG38" s="29"/>
      <c r="DNH38" s="29"/>
      <c r="DNI38" s="29"/>
      <c r="DNJ38" s="29"/>
      <c r="DNK38" s="29"/>
      <c r="DNL38" s="29"/>
      <c r="DNM38" s="29"/>
      <c r="DNN38" s="29"/>
      <c r="DNO38" s="29"/>
      <c r="DNP38" s="29"/>
      <c r="DNQ38" s="29"/>
      <c r="DNR38" s="29"/>
      <c r="DNS38" s="29"/>
      <c r="DNT38" s="29"/>
      <c r="DNU38" s="29"/>
      <c r="DNV38" s="29"/>
      <c r="DNW38" s="29"/>
      <c r="DNX38" s="29"/>
      <c r="DNY38" s="29"/>
      <c r="DNZ38" s="29"/>
      <c r="DOA38" s="29"/>
      <c r="DOB38" s="29"/>
      <c r="DOC38" s="29"/>
      <c r="DOD38" s="29"/>
      <c r="DOE38" s="29"/>
      <c r="DOF38" s="29"/>
      <c r="DOG38" s="29"/>
      <c r="DOH38" s="29"/>
      <c r="DOI38" s="29"/>
      <c r="DOJ38" s="29"/>
      <c r="DOK38" s="29"/>
      <c r="DOL38" s="29"/>
      <c r="DOM38" s="29"/>
      <c r="DON38" s="29"/>
      <c r="DOO38" s="29"/>
      <c r="DOP38" s="29"/>
      <c r="DOQ38" s="29"/>
      <c r="DOR38" s="29"/>
      <c r="DOS38" s="29"/>
      <c r="DOT38" s="29"/>
      <c r="DOU38" s="29"/>
      <c r="DOV38" s="29"/>
      <c r="DOW38" s="29"/>
      <c r="DOX38" s="29"/>
      <c r="DOY38" s="29"/>
      <c r="DOZ38" s="29"/>
      <c r="DPA38" s="29"/>
      <c r="DPB38" s="29"/>
      <c r="DPC38" s="29"/>
      <c r="DPD38" s="29"/>
      <c r="DPE38" s="29"/>
      <c r="DPF38" s="29"/>
      <c r="DPG38" s="29"/>
      <c r="DPH38" s="29"/>
      <c r="DPI38" s="29"/>
      <c r="DPJ38" s="29"/>
      <c r="DPK38" s="29"/>
      <c r="DPL38" s="29"/>
      <c r="DPM38" s="29"/>
      <c r="DPN38" s="29"/>
      <c r="DPO38" s="29"/>
      <c r="DPP38" s="29"/>
      <c r="DPQ38" s="29"/>
      <c r="DPR38" s="29"/>
      <c r="DPS38" s="29"/>
      <c r="DPT38" s="29"/>
      <c r="DPU38" s="29"/>
      <c r="DPV38" s="29"/>
      <c r="DPW38" s="29"/>
      <c r="DPX38" s="29"/>
      <c r="DPY38" s="29"/>
      <c r="DPZ38" s="29"/>
      <c r="DQA38" s="29"/>
      <c r="DQB38" s="29"/>
      <c r="DQC38" s="29"/>
      <c r="DQD38" s="29"/>
      <c r="DQE38" s="29"/>
      <c r="DQF38" s="29"/>
      <c r="DQG38" s="29"/>
      <c r="DQH38" s="29"/>
      <c r="DQI38" s="29"/>
      <c r="DQJ38" s="29"/>
      <c r="DQK38" s="29"/>
      <c r="DQL38" s="29"/>
      <c r="DQM38" s="29"/>
      <c r="DQN38" s="29"/>
      <c r="DQO38" s="29"/>
      <c r="DQP38" s="29"/>
      <c r="DQQ38" s="29"/>
      <c r="DQR38" s="29"/>
      <c r="DQS38" s="29"/>
      <c r="DQT38" s="29"/>
      <c r="DQU38" s="29"/>
      <c r="DQV38" s="29"/>
      <c r="DQW38" s="29"/>
      <c r="DQX38" s="29"/>
      <c r="DQY38" s="29"/>
      <c r="DQZ38" s="29"/>
      <c r="DRA38" s="29"/>
      <c r="DRB38" s="29"/>
      <c r="DRC38" s="29"/>
      <c r="DRD38" s="29"/>
      <c r="DRE38" s="29"/>
      <c r="DRF38" s="29"/>
      <c r="DRG38" s="29"/>
      <c r="DRH38" s="29"/>
      <c r="DRI38" s="29"/>
      <c r="DRJ38" s="29"/>
      <c r="DRK38" s="29"/>
      <c r="DRL38" s="29"/>
      <c r="DRM38" s="29"/>
      <c r="DRN38" s="29"/>
      <c r="DRO38" s="29"/>
      <c r="DRP38" s="29"/>
      <c r="DRQ38" s="29"/>
      <c r="DRR38" s="29"/>
      <c r="DRS38" s="29"/>
      <c r="DRT38" s="29"/>
      <c r="DRU38" s="29"/>
      <c r="DRV38" s="29"/>
      <c r="DRW38" s="29"/>
      <c r="DRX38" s="29"/>
      <c r="DRY38" s="29"/>
      <c r="DRZ38" s="29"/>
      <c r="DSA38" s="29"/>
      <c r="DSB38" s="29"/>
      <c r="DSC38" s="29"/>
      <c r="DSD38" s="29"/>
      <c r="DSE38" s="29"/>
      <c r="DSF38" s="29"/>
      <c r="DSG38" s="29"/>
      <c r="DSH38" s="29"/>
      <c r="DSI38" s="29"/>
      <c r="DSJ38" s="29"/>
      <c r="DSK38" s="29"/>
      <c r="DSL38" s="29"/>
      <c r="DSM38" s="29"/>
      <c r="DSN38" s="29"/>
      <c r="DSO38" s="29"/>
      <c r="DSP38" s="29"/>
      <c r="DSQ38" s="29"/>
      <c r="DSR38" s="29"/>
      <c r="DSS38" s="29"/>
      <c r="DST38" s="29"/>
      <c r="DSU38" s="29"/>
      <c r="DSV38" s="29"/>
      <c r="DSW38" s="29"/>
      <c r="DSX38" s="29"/>
      <c r="DSY38" s="29"/>
      <c r="DSZ38" s="29"/>
      <c r="DTA38" s="29"/>
      <c r="DTB38" s="29"/>
      <c r="DTC38" s="29"/>
      <c r="DTD38" s="29"/>
      <c r="DTE38" s="29"/>
      <c r="DTF38" s="29"/>
      <c r="DTG38" s="29"/>
      <c r="DTH38" s="29"/>
      <c r="DTI38" s="29"/>
      <c r="DTJ38" s="29"/>
      <c r="DTK38" s="29"/>
      <c r="DTL38" s="29"/>
      <c r="DTM38" s="29"/>
      <c r="DTN38" s="29"/>
      <c r="DTO38" s="29"/>
      <c r="DTP38" s="29"/>
      <c r="DTQ38" s="29"/>
      <c r="DTR38" s="29"/>
      <c r="DTS38" s="29"/>
      <c r="DTT38" s="29"/>
      <c r="DTU38" s="29"/>
      <c r="DTV38" s="29"/>
      <c r="DTW38" s="29"/>
      <c r="DTX38" s="29"/>
      <c r="DTY38" s="29"/>
      <c r="DTZ38" s="29"/>
      <c r="DUA38" s="29"/>
      <c r="DUB38" s="29"/>
      <c r="DUC38" s="29"/>
      <c r="DUD38" s="29"/>
      <c r="DUE38" s="29"/>
      <c r="DUF38" s="29"/>
      <c r="DUG38" s="29"/>
      <c r="DUH38" s="29"/>
      <c r="DUI38" s="29"/>
      <c r="DUJ38" s="29"/>
      <c r="DUK38" s="29"/>
      <c r="DUL38" s="29"/>
      <c r="DUM38" s="29"/>
      <c r="DUN38" s="29"/>
      <c r="DUO38" s="29"/>
      <c r="DUP38" s="29"/>
      <c r="DUQ38" s="29"/>
      <c r="DUR38" s="29"/>
      <c r="DUS38" s="29"/>
      <c r="DUT38" s="29"/>
      <c r="DUU38" s="29"/>
      <c r="DUV38" s="29"/>
      <c r="DUW38" s="29"/>
      <c r="DUX38" s="29"/>
      <c r="DUY38" s="29"/>
      <c r="DUZ38" s="29"/>
      <c r="DVA38" s="29"/>
      <c r="DVB38" s="29"/>
      <c r="DVC38" s="29"/>
      <c r="DVD38" s="29"/>
      <c r="DVE38" s="29"/>
      <c r="DVF38" s="29"/>
      <c r="DVG38" s="29"/>
      <c r="DVH38" s="29"/>
      <c r="DVI38" s="29"/>
      <c r="DVJ38" s="29"/>
      <c r="DVK38" s="29"/>
      <c r="DVL38" s="29"/>
      <c r="DVM38" s="29"/>
      <c r="DVN38" s="29"/>
      <c r="DVO38" s="29"/>
      <c r="DVP38" s="29"/>
      <c r="DVQ38" s="29"/>
      <c r="DVR38" s="29"/>
      <c r="DVS38" s="29"/>
      <c r="DVT38" s="29"/>
      <c r="DVU38" s="29"/>
      <c r="DVV38" s="29"/>
      <c r="DVW38" s="29"/>
      <c r="DVX38" s="29"/>
      <c r="DVY38" s="29"/>
      <c r="DVZ38" s="29"/>
      <c r="DWA38" s="29"/>
      <c r="DWB38" s="29"/>
      <c r="DWC38" s="29"/>
      <c r="DWD38" s="29"/>
      <c r="DWE38" s="29"/>
      <c r="DWF38" s="29"/>
      <c r="DWG38" s="29"/>
      <c r="DWH38" s="29"/>
      <c r="DWI38" s="29"/>
      <c r="DWJ38" s="29"/>
      <c r="DWK38" s="29"/>
      <c r="DWL38" s="29"/>
      <c r="DWM38" s="29"/>
      <c r="DWN38" s="29"/>
      <c r="DWO38" s="29"/>
      <c r="DWP38" s="29"/>
      <c r="DWQ38" s="29"/>
      <c r="DWR38" s="29"/>
      <c r="DWS38" s="29"/>
      <c r="DWT38" s="29"/>
      <c r="DWU38" s="29"/>
      <c r="DWV38" s="29"/>
      <c r="DWW38" s="29"/>
      <c r="DWX38" s="29"/>
      <c r="DWY38" s="29"/>
      <c r="DWZ38" s="29"/>
      <c r="DXA38" s="29"/>
      <c r="DXB38" s="29"/>
      <c r="DXC38" s="29"/>
      <c r="DXD38" s="29"/>
      <c r="DXE38" s="29"/>
      <c r="DXF38" s="29"/>
      <c r="DXG38" s="29"/>
      <c r="DXH38" s="29"/>
      <c r="DXI38" s="29"/>
      <c r="DXJ38" s="29"/>
      <c r="DXK38" s="29"/>
      <c r="DXL38" s="29"/>
      <c r="DXM38" s="29"/>
      <c r="DXN38" s="29"/>
      <c r="DXO38" s="29"/>
      <c r="DXP38" s="29"/>
      <c r="DXQ38" s="29"/>
      <c r="DXR38" s="29"/>
      <c r="DXS38" s="29"/>
      <c r="DXT38" s="29"/>
      <c r="DXU38" s="29"/>
      <c r="DXV38" s="29"/>
      <c r="DXW38" s="29"/>
      <c r="DXX38" s="29"/>
      <c r="DXY38" s="29"/>
      <c r="DXZ38" s="29"/>
      <c r="DYA38" s="29"/>
      <c r="DYB38" s="29"/>
      <c r="DYC38" s="29"/>
      <c r="DYD38" s="29"/>
      <c r="DYE38" s="29"/>
      <c r="DYF38" s="29"/>
      <c r="DYG38" s="29"/>
      <c r="DYH38" s="29"/>
      <c r="DYI38" s="29"/>
      <c r="DYJ38" s="29"/>
      <c r="DYK38" s="29"/>
      <c r="DYL38" s="29"/>
      <c r="DYM38" s="29"/>
      <c r="DYN38" s="29"/>
      <c r="DYO38" s="29"/>
      <c r="DYP38" s="29"/>
      <c r="DYQ38" s="29"/>
      <c r="DYR38" s="29"/>
      <c r="DYS38" s="29"/>
      <c r="DYT38" s="29"/>
      <c r="DYU38" s="29"/>
      <c r="DYV38" s="29"/>
      <c r="DYW38" s="29"/>
      <c r="DYX38" s="29"/>
      <c r="DYY38" s="29"/>
      <c r="DYZ38" s="29"/>
      <c r="DZA38" s="29"/>
      <c r="DZB38" s="29"/>
      <c r="DZC38" s="29"/>
      <c r="DZD38" s="29"/>
      <c r="DZE38" s="29"/>
      <c r="DZF38" s="29"/>
      <c r="DZG38" s="29"/>
      <c r="DZH38" s="29"/>
      <c r="DZI38" s="29"/>
      <c r="DZJ38" s="29"/>
      <c r="DZK38" s="29"/>
      <c r="DZL38" s="29"/>
      <c r="DZM38" s="29"/>
      <c r="DZN38" s="29"/>
      <c r="DZO38" s="29"/>
      <c r="DZP38" s="29"/>
      <c r="DZQ38" s="29"/>
      <c r="DZR38" s="29"/>
      <c r="DZS38" s="29"/>
      <c r="DZT38" s="29"/>
      <c r="DZU38" s="29"/>
      <c r="DZV38" s="29"/>
      <c r="DZW38" s="29"/>
      <c r="DZX38" s="29"/>
      <c r="DZY38" s="29"/>
      <c r="DZZ38" s="29"/>
      <c r="EAA38" s="29"/>
      <c r="EAB38" s="29"/>
      <c r="EAC38" s="29"/>
      <c r="EAD38" s="29"/>
      <c r="EAE38" s="29"/>
      <c r="EAF38" s="29"/>
      <c r="EAG38" s="29"/>
      <c r="EAH38" s="29"/>
      <c r="EAI38" s="29"/>
      <c r="EAJ38" s="29"/>
      <c r="EAK38" s="29"/>
      <c r="EAL38" s="29"/>
      <c r="EAM38" s="29"/>
      <c r="EAN38" s="29"/>
      <c r="EAO38" s="29"/>
      <c r="EAP38" s="29"/>
      <c r="EAQ38" s="29"/>
      <c r="EAR38" s="29"/>
      <c r="EAS38" s="29"/>
      <c r="EAT38" s="29"/>
      <c r="EAU38" s="29"/>
      <c r="EAV38" s="29"/>
      <c r="EAW38" s="29"/>
      <c r="EAX38" s="29"/>
      <c r="EAY38" s="29"/>
      <c r="EAZ38" s="29"/>
      <c r="EBA38" s="29"/>
      <c r="EBB38" s="29"/>
      <c r="EBC38" s="29"/>
      <c r="EBD38" s="29"/>
      <c r="EBE38" s="29"/>
      <c r="EBF38" s="29"/>
      <c r="EBG38" s="29"/>
      <c r="EBH38" s="29"/>
      <c r="EBI38" s="29"/>
      <c r="EBJ38" s="29"/>
      <c r="EBK38" s="29"/>
      <c r="EBL38" s="29"/>
      <c r="EBM38" s="29"/>
      <c r="EBN38" s="29"/>
      <c r="EBO38" s="29"/>
      <c r="EBP38" s="29"/>
      <c r="EBQ38" s="29"/>
      <c r="EBR38" s="29"/>
      <c r="EBS38" s="29"/>
      <c r="EBT38" s="29"/>
      <c r="EBU38" s="29"/>
      <c r="EBV38" s="29"/>
      <c r="EBW38" s="29"/>
      <c r="EBX38" s="29"/>
      <c r="EBY38" s="29"/>
      <c r="EBZ38" s="29"/>
      <c r="ECA38" s="29"/>
      <c r="ECB38" s="29"/>
      <c r="ECC38" s="29"/>
      <c r="ECD38" s="29"/>
      <c r="ECE38" s="29"/>
      <c r="ECF38" s="29"/>
      <c r="ECG38" s="29"/>
      <c r="ECH38" s="29"/>
      <c r="ECI38" s="29"/>
      <c r="ECJ38" s="29"/>
      <c r="ECK38" s="29"/>
      <c r="ECL38" s="29"/>
      <c r="ECM38" s="29"/>
      <c r="ECN38" s="29"/>
      <c r="ECO38" s="29"/>
      <c r="ECP38" s="29"/>
      <c r="ECQ38" s="29"/>
      <c r="ECR38" s="29"/>
      <c r="ECS38" s="29"/>
      <c r="ECT38" s="29"/>
      <c r="ECU38" s="29"/>
      <c r="ECV38" s="29"/>
      <c r="ECW38" s="29"/>
      <c r="ECX38" s="29"/>
      <c r="ECY38" s="29"/>
      <c r="ECZ38" s="29"/>
      <c r="EDA38" s="29"/>
      <c r="EDB38" s="29"/>
      <c r="EDC38" s="29"/>
      <c r="EDD38" s="29"/>
      <c r="EDE38" s="29"/>
      <c r="EDF38" s="29"/>
      <c r="EDG38" s="29"/>
      <c r="EDH38" s="29"/>
      <c r="EDI38" s="29"/>
      <c r="EDJ38" s="29"/>
      <c r="EDK38" s="29"/>
      <c r="EDL38" s="29"/>
      <c r="EDM38" s="29"/>
      <c r="EDN38" s="29"/>
      <c r="EDO38" s="29"/>
      <c r="EDP38" s="29"/>
      <c r="EDQ38" s="29"/>
      <c r="EDR38" s="29"/>
      <c r="EDS38" s="29"/>
      <c r="EDT38" s="29"/>
      <c r="EDU38" s="29"/>
      <c r="EDV38" s="29"/>
      <c r="EDW38" s="29"/>
      <c r="EDX38" s="29"/>
      <c r="EDY38" s="29"/>
      <c r="EDZ38" s="29"/>
      <c r="EEA38" s="29"/>
      <c r="EEB38" s="29"/>
      <c r="EEC38" s="29"/>
      <c r="EED38" s="29"/>
      <c r="EEE38" s="29"/>
      <c r="EEF38" s="29"/>
      <c r="EEG38" s="29"/>
      <c r="EEH38" s="29"/>
      <c r="EEI38" s="29"/>
      <c r="EEJ38" s="29"/>
      <c r="EEK38" s="29"/>
      <c r="EEL38" s="29"/>
      <c r="EEM38" s="29"/>
      <c r="EEN38" s="29"/>
      <c r="EEO38" s="29"/>
      <c r="EEP38" s="29"/>
      <c r="EEQ38" s="29"/>
      <c r="EER38" s="29"/>
      <c r="EES38" s="29"/>
      <c r="EET38" s="29"/>
      <c r="EEU38" s="29"/>
      <c r="EEV38" s="29"/>
      <c r="EEW38" s="29"/>
      <c r="EEX38" s="29"/>
      <c r="EEY38" s="29"/>
      <c r="EEZ38" s="29"/>
      <c r="EFA38" s="29"/>
      <c r="EFB38" s="29"/>
      <c r="EFC38" s="29"/>
      <c r="EFD38" s="29"/>
      <c r="EFE38" s="29"/>
      <c r="EFF38" s="29"/>
      <c r="EFG38" s="29"/>
      <c r="EFH38" s="29"/>
      <c r="EFI38" s="29"/>
      <c r="EFJ38" s="29"/>
      <c r="EFK38" s="29"/>
      <c r="EFL38" s="29"/>
      <c r="EFM38" s="29"/>
      <c r="EFN38" s="29"/>
      <c r="EFO38" s="29"/>
      <c r="EFP38" s="29"/>
      <c r="EFQ38" s="29"/>
      <c r="EFR38" s="29"/>
      <c r="EFS38" s="29"/>
      <c r="EFT38" s="29"/>
      <c r="EFU38" s="29"/>
      <c r="EFV38" s="29"/>
      <c r="EFW38" s="29"/>
      <c r="EFX38" s="29"/>
      <c r="EFY38" s="29"/>
      <c r="EFZ38" s="29"/>
      <c r="EGA38" s="29"/>
      <c r="EGB38" s="29"/>
      <c r="EGC38" s="29"/>
      <c r="EGD38" s="29"/>
      <c r="EGE38" s="29"/>
      <c r="EGF38" s="29"/>
      <c r="EGG38" s="29"/>
      <c r="EGH38" s="29"/>
      <c r="EGI38" s="29"/>
      <c r="EGJ38" s="29"/>
      <c r="EGK38" s="29"/>
      <c r="EGL38" s="29"/>
      <c r="EGM38" s="29"/>
      <c r="EGN38" s="29"/>
      <c r="EGO38" s="29"/>
      <c r="EGP38" s="29"/>
      <c r="EGQ38" s="29"/>
      <c r="EGR38" s="29"/>
      <c r="EGS38" s="29"/>
      <c r="EGT38" s="29"/>
      <c r="EGU38" s="29"/>
      <c r="EGV38" s="29"/>
      <c r="EGW38" s="29"/>
      <c r="EGX38" s="29"/>
      <c r="EGY38" s="29"/>
      <c r="EGZ38" s="29"/>
      <c r="EHA38" s="29"/>
      <c r="EHB38" s="29"/>
      <c r="EHC38" s="29"/>
      <c r="EHD38" s="29"/>
      <c r="EHE38" s="29"/>
      <c r="EHF38" s="29"/>
      <c r="EHG38" s="29"/>
      <c r="EHH38" s="29"/>
      <c r="EHI38" s="29"/>
      <c r="EHJ38" s="29"/>
      <c r="EHK38" s="29"/>
      <c r="EHL38" s="29"/>
      <c r="EHM38" s="29"/>
      <c r="EHN38" s="29"/>
      <c r="EHO38" s="29"/>
      <c r="EHP38" s="29"/>
      <c r="EHQ38" s="29"/>
      <c r="EHR38" s="29"/>
      <c r="EHS38" s="29"/>
      <c r="EHT38" s="29"/>
      <c r="EHU38" s="29"/>
      <c r="EHV38" s="29"/>
      <c r="EHW38" s="29"/>
      <c r="EHX38" s="29"/>
      <c r="EHY38" s="29"/>
      <c r="EHZ38" s="29"/>
      <c r="EIA38" s="29"/>
      <c r="EIB38" s="29"/>
      <c r="EIC38" s="29"/>
      <c r="EID38" s="29"/>
      <c r="EIE38" s="29"/>
      <c r="EIF38" s="29"/>
      <c r="EIG38" s="29"/>
      <c r="EIH38" s="29"/>
      <c r="EII38" s="29"/>
      <c r="EIJ38" s="29"/>
      <c r="EIK38" s="29"/>
      <c r="EIL38" s="29"/>
      <c r="EIM38" s="29"/>
      <c r="EIN38" s="29"/>
      <c r="EIO38" s="29"/>
      <c r="EIP38" s="29"/>
      <c r="EIQ38" s="29"/>
      <c r="EIR38" s="29"/>
      <c r="EIS38" s="29"/>
      <c r="EIT38" s="29"/>
      <c r="EIU38" s="29"/>
      <c r="EIV38" s="29"/>
      <c r="EIW38" s="29"/>
      <c r="EIX38" s="29"/>
      <c r="EIY38" s="29"/>
      <c r="EIZ38" s="29"/>
      <c r="EJA38" s="29"/>
      <c r="EJB38" s="29"/>
      <c r="EJC38" s="29"/>
      <c r="EJD38" s="29"/>
      <c r="EJE38" s="29"/>
      <c r="EJF38" s="29"/>
      <c r="EJG38" s="29"/>
      <c r="EJH38" s="29"/>
      <c r="EJI38" s="29"/>
      <c r="EJJ38" s="29"/>
      <c r="EJK38" s="29"/>
      <c r="EJL38" s="29"/>
      <c r="EJM38" s="29"/>
      <c r="EJN38" s="29"/>
      <c r="EJO38" s="29"/>
      <c r="EJP38" s="29"/>
      <c r="EJQ38" s="29"/>
      <c r="EJR38" s="29"/>
      <c r="EJS38" s="29"/>
      <c r="EJT38" s="29"/>
      <c r="EJU38" s="29"/>
      <c r="EJV38" s="29"/>
      <c r="EJW38" s="29"/>
      <c r="EJX38" s="29"/>
      <c r="EJY38" s="29"/>
      <c r="EJZ38" s="29"/>
      <c r="EKA38" s="29"/>
      <c r="EKB38" s="29"/>
      <c r="EKC38" s="29"/>
      <c r="EKD38" s="29"/>
      <c r="EKE38" s="29"/>
      <c r="EKF38" s="29"/>
      <c r="EKG38" s="29"/>
      <c r="EKH38" s="29"/>
      <c r="EKI38" s="29"/>
      <c r="EKJ38" s="29"/>
      <c r="EKK38" s="29"/>
      <c r="EKL38" s="29"/>
      <c r="EKM38" s="29"/>
      <c r="EKN38" s="29"/>
      <c r="EKO38" s="29"/>
      <c r="EKP38" s="29"/>
      <c r="EKQ38" s="29"/>
      <c r="EKR38" s="29"/>
      <c r="EKS38" s="29"/>
      <c r="EKT38" s="29"/>
      <c r="EKU38" s="29"/>
      <c r="EKV38" s="29"/>
      <c r="EKW38" s="29"/>
      <c r="EKX38" s="29"/>
      <c r="EKY38" s="29"/>
      <c r="EKZ38" s="29"/>
      <c r="ELA38" s="29"/>
      <c r="ELB38" s="29"/>
      <c r="ELC38" s="29"/>
      <c r="ELD38" s="29"/>
      <c r="ELE38" s="29"/>
      <c r="ELF38" s="29"/>
      <c r="ELG38" s="29"/>
      <c r="ELH38" s="29"/>
      <c r="ELI38" s="29"/>
      <c r="ELJ38" s="29"/>
      <c r="ELK38" s="29"/>
      <c r="ELL38" s="29"/>
      <c r="ELM38" s="29"/>
      <c r="ELN38" s="29"/>
      <c r="ELO38" s="29"/>
      <c r="ELP38" s="29"/>
      <c r="ELQ38" s="29"/>
      <c r="ELR38" s="29"/>
      <c r="ELS38" s="29"/>
      <c r="ELT38" s="29"/>
      <c r="ELU38" s="29"/>
      <c r="ELV38" s="29"/>
      <c r="ELW38" s="29"/>
      <c r="ELX38" s="29"/>
      <c r="ELY38" s="29"/>
      <c r="ELZ38" s="29"/>
      <c r="EMA38" s="29"/>
      <c r="EMB38" s="29"/>
      <c r="EMC38" s="29"/>
      <c r="EMD38" s="29"/>
      <c r="EME38" s="29"/>
      <c r="EMF38" s="29"/>
      <c r="EMG38" s="29"/>
      <c r="EMH38" s="29"/>
      <c r="EMI38" s="29"/>
      <c r="EMJ38" s="29"/>
      <c r="EMK38" s="29"/>
      <c r="EML38" s="29"/>
      <c r="EMM38" s="29"/>
      <c r="EMN38" s="29"/>
      <c r="EMO38" s="29"/>
      <c r="EMP38" s="29"/>
      <c r="EMQ38" s="29"/>
      <c r="EMR38" s="29"/>
      <c r="EMS38" s="29"/>
      <c r="EMT38" s="29"/>
      <c r="EMU38" s="29"/>
      <c r="EMV38" s="29"/>
      <c r="EMW38" s="29"/>
      <c r="EMX38" s="29"/>
      <c r="EMY38" s="29"/>
      <c r="EMZ38" s="29"/>
      <c r="ENA38" s="29"/>
      <c r="ENB38" s="29"/>
      <c r="ENC38" s="29"/>
      <c r="END38" s="29"/>
      <c r="ENE38" s="29"/>
      <c r="ENF38" s="29"/>
      <c r="ENG38" s="29"/>
      <c r="ENH38" s="29"/>
      <c r="ENI38" s="29"/>
      <c r="ENJ38" s="29"/>
      <c r="ENK38" s="29"/>
      <c r="ENL38" s="29"/>
      <c r="ENM38" s="29"/>
      <c r="ENN38" s="29"/>
      <c r="ENO38" s="29"/>
      <c r="ENP38" s="29"/>
      <c r="ENQ38" s="29"/>
      <c r="ENR38" s="29"/>
      <c r="ENS38" s="29"/>
      <c r="ENT38" s="29"/>
      <c r="ENU38" s="29"/>
      <c r="ENV38" s="29"/>
      <c r="ENW38" s="29"/>
      <c r="ENX38" s="29"/>
      <c r="ENY38" s="29"/>
      <c r="ENZ38" s="29"/>
      <c r="EOA38" s="29"/>
      <c r="EOB38" s="29"/>
      <c r="EOC38" s="29"/>
      <c r="EOD38" s="29"/>
      <c r="EOE38" s="29"/>
      <c r="EOF38" s="29"/>
      <c r="EOG38" s="29"/>
      <c r="EOH38" s="29"/>
      <c r="EOI38" s="29"/>
      <c r="EOJ38" s="29"/>
      <c r="EOK38" s="29"/>
      <c r="EOL38" s="29"/>
      <c r="EOM38" s="29"/>
      <c r="EON38" s="29"/>
      <c r="EOO38" s="29"/>
      <c r="EOP38" s="29"/>
      <c r="EOQ38" s="29"/>
      <c r="EOR38" s="29"/>
      <c r="EOS38" s="29"/>
      <c r="EOT38" s="29"/>
      <c r="EOU38" s="29"/>
      <c r="EOV38" s="29"/>
      <c r="EOW38" s="29"/>
      <c r="EOX38" s="29"/>
      <c r="EOY38" s="29"/>
      <c r="EOZ38" s="29"/>
      <c r="EPA38" s="29"/>
      <c r="EPB38" s="29"/>
      <c r="EPC38" s="29"/>
      <c r="EPD38" s="29"/>
      <c r="EPE38" s="29"/>
      <c r="EPF38" s="29"/>
      <c r="EPG38" s="29"/>
      <c r="EPH38" s="29"/>
      <c r="EPI38" s="29"/>
      <c r="EPJ38" s="29"/>
      <c r="EPK38" s="29"/>
      <c r="EPL38" s="29"/>
      <c r="EPM38" s="29"/>
      <c r="EPN38" s="29"/>
      <c r="EPO38" s="29"/>
      <c r="EPP38" s="29"/>
      <c r="EPQ38" s="29"/>
      <c r="EPR38" s="29"/>
      <c r="EPS38" s="29"/>
      <c r="EPT38" s="29"/>
      <c r="EPU38" s="29"/>
      <c r="EPV38" s="29"/>
      <c r="EPW38" s="29"/>
      <c r="EPX38" s="29"/>
      <c r="EPY38" s="29"/>
      <c r="EPZ38" s="29"/>
      <c r="EQA38" s="29"/>
      <c r="EQB38" s="29"/>
      <c r="EQC38" s="29"/>
      <c r="EQD38" s="29"/>
      <c r="EQE38" s="29"/>
      <c r="EQF38" s="29"/>
      <c r="EQG38" s="29"/>
      <c r="EQH38" s="29"/>
      <c r="EQI38" s="29"/>
      <c r="EQJ38" s="29"/>
      <c r="EQK38" s="29"/>
      <c r="EQL38" s="29"/>
      <c r="EQM38" s="29"/>
      <c r="EQN38" s="29"/>
      <c r="EQO38" s="29"/>
      <c r="EQP38" s="29"/>
      <c r="EQQ38" s="29"/>
      <c r="EQR38" s="29"/>
      <c r="EQS38" s="29"/>
      <c r="EQT38" s="29"/>
      <c r="EQU38" s="29"/>
      <c r="EQV38" s="29"/>
      <c r="EQW38" s="29"/>
      <c r="EQX38" s="29"/>
      <c r="EQY38" s="29"/>
      <c r="EQZ38" s="29"/>
      <c r="ERA38" s="29"/>
      <c r="ERB38" s="29"/>
      <c r="ERC38" s="29"/>
      <c r="ERD38" s="29"/>
      <c r="ERE38" s="29"/>
      <c r="ERF38" s="29"/>
      <c r="ERG38" s="29"/>
      <c r="ERH38" s="29"/>
      <c r="ERI38" s="29"/>
      <c r="ERJ38" s="29"/>
      <c r="ERK38" s="29"/>
      <c r="ERL38" s="29"/>
      <c r="ERM38" s="29"/>
      <c r="ERN38" s="29"/>
      <c r="ERO38" s="29"/>
      <c r="ERP38" s="29"/>
      <c r="ERQ38" s="29"/>
      <c r="ERR38" s="29"/>
      <c r="ERS38" s="29"/>
      <c r="ERT38" s="29"/>
      <c r="ERU38" s="29"/>
      <c r="ERV38" s="29"/>
      <c r="ERW38" s="29"/>
      <c r="ERX38" s="29"/>
      <c r="ERY38" s="29"/>
      <c r="ERZ38" s="29"/>
      <c r="ESA38" s="29"/>
      <c r="ESB38" s="29"/>
      <c r="ESC38" s="29"/>
      <c r="ESD38" s="29"/>
      <c r="ESE38" s="29"/>
      <c r="ESF38" s="29"/>
      <c r="ESG38" s="29"/>
      <c r="ESH38" s="29"/>
      <c r="ESI38" s="29"/>
      <c r="ESJ38" s="29"/>
      <c r="ESK38" s="29"/>
      <c r="ESL38" s="29"/>
      <c r="ESM38" s="29"/>
      <c r="ESN38" s="29"/>
      <c r="ESO38" s="29"/>
      <c r="ESP38" s="29"/>
      <c r="ESQ38" s="29"/>
      <c r="ESR38" s="29"/>
      <c r="ESS38" s="29"/>
      <c r="EST38" s="29"/>
      <c r="ESU38" s="29"/>
      <c r="ESV38" s="29"/>
      <c r="ESW38" s="29"/>
      <c r="ESX38" s="29"/>
      <c r="ESY38" s="29"/>
      <c r="ESZ38" s="29"/>
      <c r="ETA38" s="29"/>
      <c r="ETB38" s="29"/>
      <c r="ETC38" s="29"/>
      <c r="ETD38" s="29"/>
      <c r="ETE38" s="29"/>
      <c r="ETF38" s="29"/>
      <c r="ETG38" s="29"/>
      <c r="ETH38" s="29"/>
      <c r="ETI38" s="29"/>
      <c r="ETJ38" s="29"/>
      <c r="ETK38" s="29"/>
      <c r="ETL38" s="29"/>
      <c r="ETM38" s="29"/>
      <c r="ETN38" s="29"/>
      <c r="ETO38" s="29"/>
      <c r="ETP38" s="29"/>
      <c r="ETQ38" s="29"/>
      <c r="ETR38" s="29"/>
      <c r="ETS38" s="29"/>
      <c r="ETT38" s="29"/>
      <c r="ETU38" s="29"/>
      <c r="ETV38" s="29"/>
      <c r="ETW38" s="29"/>
      <c r="ETX38" s="29"/>
      <c r="ETY38" s="29"/>
      <c r="ETZ38" s="29"/>
      <c r="EUA38" s="29"/>
      <c r="EUB38" s="29"/>
      <c r="EUC38" s="29"/>
      <c r="EUD38" s="29"/>
      <c r="EUE38" s="29"/>
      <c r="EUF38" s="29"/>
      <c r="EUG38" s="29"/>
      <c r="EUH38" s="29"/>
      <c r="EUI38" s="29"/>
      <c r="EUJ38" s="29"/>
      <c r="EUK38" s="29"/>
      <c r="EUL38" s="29"/>
      <c r="EUM38" s="29"/>
      <c r="EUN38" s="29"/>
      <c r="EUO38" s="29"/>
      <c r="EUP38" s="29"/>
      <c r="EUQ38" s="29"/>
      <c r="EUR38" s="29"/>
      <c r="EUS38" s="29"/>
      <c r="EUT38" s="29"/>
      <c r="EUU38" s="29"/>
      <c r="EUV38" s="29"/>
      <c r="EUW38" s="29"/>
      <c r="EUX38" s="29"/>
      <c r="EUY38" s="29"/>
      <c r="EUZ38" s="29"/>
      <c r="EVA38" s="29"/>
      <c r="EVB38" s="29"/>
      <c r="EVC38" s="29"/>
      <c r="EVD38" s="29"/>
      <c r="EVE38" s="29"/>
      <c r="EVF38" s="29"/>
      <c r="EVG38" s="29"/>
      <c r="EVH38" s="29"/>
      <c r="EVI38" s="29"/>
      <c r="EVJ38" s="29"/>
      <c r="EVK38" s="29"/>
      <c r="EVL38" s="29"/>
      <c r="EVM38" s="29"/>
      <c r="EVN38" s="29"/>
      <c r="EVO38" s="29"/>
      <c r="EVP38" s="29"/>
      <c r="EVQ38" s="29"/>
      <c r="EVR38" s="29"/>
      <c r="EVS38" s="29"/>
      <c r="EVT38" s="29"/>
      <c r="EVU38" s="29"/>
      <c r="EVV38" s="29"/>
      <c r="EVW38" s="29"/>
      <c r="EVX38" s="29"/>
      <c r="EVY38" s="29"/>
      <c r="EVZ38" s="29"/>
      <c r="EWA38" s="29"/>
      <c r="EWB38" s="29"/>
      <c r="EWC38" s="29"/>
      <c r="EWD38" s="29"/>
      <c r="EWE38" s="29"/>
      <c r="EWF38" s="29"/>
      <c r="EWG38" s="29"/>
      <c r="EWH38" s="29"/>
      <c r="EWI38" s="29"/>
      <c r="EWJ38" s="29"/>
      <c r="EWK38" s="29"/>
      <c r="EWL38" s="29"/>
      <c r="EWM38" s="29"/>
      <c r="EWN38" s="29"/>
      <c r="EWO38" s="29"/>
      <c r="EWP38" s="29"/>
      <c r="EWQ38" s="29"/>
      <c r="EWR38" s="29"/>
      <c r="EWS38" s="29"/>
      <c r="EWT38" s="29"/>
      <c r="EWU38" s="29"/>
      <c r="EWV38" s="29"/>
      <c r="EWW38" s="29"/>
      <c r="EWX38" s="29"/>
      <c r="EWY38" s="29"/>
      <c r="EWZ38" s="29"/>
      <c r="EXA38" s="29"/>
      <c r="EXB38" s="29"/>
      <c r="EXC38" s="29"/>
      <c r="EXD38" s="29"/>
      <c r="EXE38" s="29"/>
      <c r="EXF38" s="29"/>
      <c r="EXG38" s="29"/>
      <c r="EXH38" s="29"/>
      <c r="EXI38" s="29"/>
      <c r="EXJ38" s="29"/>
      <c r="EXK38" s="29"/>
      <c r="EXL38" s="29"/>
      <c r="EXM38" s="29"/>
      <c r="EXN38" s="29"/>
      <c r="EXO38" s="29"/>
      <c r="EXP38" s="29"/>
      <c r="EXQ38" s="29"/>
      <c r="EXR38" s="29"/>
      <c r="EXS38" s="29"/>
      <c r="EXT38" s="29"/>
      <c r="EXU38" s="29"/>
      <c r="EXV38" s="29"/>
      <c r="EXW38" s="29"/>
      <c r="EXX38" s="29"/>
      <c r="EXY38" s="29"/>
      <c r="EXZ38" s="29"/>
      <c r="EYA38" s="29"/>
      <c r="EYB38" s="29"/>
      <c r="EYC38" s="29"/>
      <c r="EYD38" s="29"/>
      <c r="EYE38" s="29"/>
      <c r="EYF38" s="29"/>
      <c r="EYG38" s="29"/>
      <c r="EYH38" s="29"/>
      <c r="EYI38" s="29"/>
      <c r="EYJ38" s="29"/>
      <c r="EYK38" s="29"/>
      <c r="EYL38" s="29"/>
      <c r="EYM38" s="29"/>
      <c r="EYN38" s="29"/>
      <c r="EYO38" s="29"/>
      <c r="EYP38" s="29"/>
      <c r="EYQ38" s="29"/>
      <c r="EYR38" s="29"/>
      <c r="EYS38" s="29"/>
      <c r="EYT38" s="29"/>
      <c r="EYU38" s="29"/>
      <c r="EYV38" s="29"/>
      <c r="EYW38" s="29"/>
      <c r="EYX38" s="29"/>
      <c r="EYY38" s="29"/>
      <c r="EYZ38" s="29"/>
      <c r="EZA38" s="29"/>
      <c r="EZB38" s="29"/>
      <c r="EZC38" s="29"/>
      <c r="EZD38" s="29"/>
      <c r="EZE38" s="29"/>
      <c r="EZF38" s="29"/>
      <c r="EZG38" s="29"/>
      <c r="EZH38" s="29"/>
      <c r="EZI38" s="29"/>
      <c r="EZJ38" s="29"/>
      <c r="EZK38" s="29"/>
      <c r="EZL38" s="29"/>
      <c r="EZM38" s="29"/>
      <c r="EZN38" s="29"/>
      <c r="EZO38" s="29"/>
      <c r="EZP38" s="29"/>
      <c r="EZQ38" s="29"/>
      <c r="EZR38" s="29"/>
      <c r="EZS38" s="29"/>
      <c r="EZT38" s="29"/>
      <c r="EZU38" s="29"/>
      <c r="EZV38" s="29"/>
      <c r="EZW38" s="29"/>
      <c r="EZX38" s="29"/>
      <c r="EZY38" s="29"/>
      <c r="EZZ38" s="29"/>
      <c r="FAA38" s="29"/>
      <c r="FAB38" s="29"/>
      <c r="FAC38" s="29"/>
      <c r="FAD38" s="29"/>
      <c r="FAE38" s="29"/>
      <c r="FAF38" s="29"/>
      <c r="FAG38" s="29"/>
      <c r="FAH38" s="29"/>
      <c r="FAI38" s="29"/>
      <c r="FAJ38" s="29"/>
      <c r="FAK38" s="29"/>
      <c r="FAL38" s="29"/>
      <c r="FAM38" s="29"/>
      <c r="FAN38" s="29"/>
      <c r="FAO38" s="29"/>
      <c r="FAP38" s="29"/>
      <c r="FAQ38" s="29"/>
      <c r="FAR38" s="29"/>
      <c r="FAS38" s="29"/>
      <c r="FAT38" s="29"/>
      <c r="FAU38" s="29"/>
      <c r="FAV38" s="29"/>
      <c r="FAW38" s="29"/>
      <c r="FAX38" s="29"/>
      <c r="FAY38" s="29"/>
      <c r="FAZ38" s="29"/>
      <c r="FBA38" s="29"/>
      <c r="FBB38" s="29"/>
      <c r="FBC38" s="29"/>
      <c r="FBD38" s="29"/>
      <c r="FBE38" s="29"/>
      <c r="FBF38" s="29"/>
      <c r="FBG38" s="29"/>
      <c r="FBH38" s="29"/>
      <c r="FBI38" s="29"/>
      <c r="FBJ38" s="29"/>
      <c r="FBK38" s="29"/>
      <c r="FBL38" s="29"/>
      <c r="FBM38" s="29"/>
      <c r="FBN38" s="29"/>
      <c r="FBO38" s="29"/>
      <c r="FBP38" s="29"/>
      <c r="FBQ38" s="29"/>
      <c r="FBR38" s="29"/>
      <c r="FBS38" s="29"/>
      <c r="FBT38" s="29"/>
      <c r="FBU38" s="29"/>
      <c r="FBV38" s="29"/>
      <c r="FBW38" s="29"/>
      <c r="FBX38" s="29"/>
      <c r="FBY38" s="29"/>
      <c r="FBZ38" s="29"/>
      <c r="FCA38" s="29"/>
      <c r="FCB38" s="29"/>
      <c r="FCC38" s="29"/>
      <c r="FCD38" s="29"/>
      <c r="FCE38" s="29"/>
      <c r="FCF38" s="29"/>
      <c r="FCG38" s="29"/>
      <c r="FCH38" s="29"/>
      <c r="FCI38" s="29"/>
      <c r="FCJ38" s="29"/>
      <c r="FCK38" s="29"/>
      <c r="FCL38" s="29"/>
      <c r="FCM38" s="29"/>
      <c r="FCN38" s="29"/>
      <c r="FCO38" s="29"/>
      <c r="FCP38" s="29"/>
      <c r="FCQ38" s="29"/>
      <c r="FCR38" s="29"/>
      <c r="FCS38" s="29"/>
      <c r="FCT38" s="29"/>
      <c r="FCU38" s="29"/>
      <c r="FCV38" s="29"/>
      <c r="FCW38" s="29"/>
      <c r="FCX38" s="29"/>
      <c r="FCY38" s="29"/>
      <c r="FCZ38" s="29"/>
      <c r="FDA38" s="29"/>
      <c r="FDB38" s="29"/>
      <c r="FDC38" s="29"/>
      <c r="FDD38" s="29"/>
      <c r="FDE38" s="29"/>
      <c r="FDF38" s="29"/>
      <c r="FDG38" s="29"/>
      <c r="FDH38" s="29"/>
      <c r="FDI38" s="29"/>
      <c r="FDJ38" s="29"/>
      <c r="FDK38" s="29"/>
      <c r="FDL38" s="29"/>
      <c r="FDM38" s="29"/>
      <c r="FDN38" s="29"/>
      <c r="FDO38" s="29"/>
      <c r="FDP38" s="29"/>
      <c r="FDQ38" s="29"/>
      <c r="FDR38" s="29"/>
      <c r="FDS38" s="29"/>
      <c r="FDT38" s="29"/>
      <c r="FDU38" s="29"/>
      <c r="FDV38" s="29"/>
      <c r="FDW38" s="29"/>
      <c r="FDX38" s="29"/>
      <c r="FDY38" s="29"/>
      <c r="FDZ38" s="29"/>
      <c r="FEA38" s="29"/>
      <c r="FEB38" s="29"/>
      <c r="FEC38" s="29"/>
      <c r="FED38" s="29"/>
      <c r="FEE38" s="29"/>
      <c r="FEF38" s="29"/>
      <c r="FEG38" s="29"/>
      <c r="FEH38" s="29"/>
      <c r="FEI38" s="29"/>
      <c r="FEJ38" s="29"/>
      <c r="FEK38" s="29"/>
      <c r="FEL38" s="29"/>
      <c r="FEM38" s="29"/>
      <c r="FEN38" s="29"/>
      <c r="FEO38" s="29"/>
      <c r="FEP38" s="29"/>
      <c r="FEQ38" s="29"/>
      <c r="FER38" s="29"/>
      <c r="FES38" s="29"/>
      <c r="FET38" s="29"/>
      <c r="FEU38" s="29"/>
      <c r="FEV38" s="29"/>
      <c r="FEW38" s="29"/>
      <c r="FEX38" s="29"/>
      <c r="FEY38" s="29"/>
      <c r="FEZ38" s="29"/>
      <c r="FFA38" s="29"/>
      <c r="FFB38" s="29"/>
      <c r="FFC38" s="29"/>
      <c r="FFD38" s="29"/>
      <c r="FFE38" s="29"/>
      <c r="FFF38" s="29"/>
      <c r="FFG38" s="29"/>
      <c r="FFH38" s="29"/>
      <c r="FFI38" s="29"/>
      <c r="FFJ38" s="29"/>
      <c r="FFK38" s="29"/>
      <c r="FFL38" s="29"/>
      <c r="FFM38" s="29"/>
      <c r="FFN38" s="29"/>
      <c r="FFO38" s="29"/>
      <c r="FFP38" s="29"/>
      <c r="FFQ38" s="29"/>
      <c r="FFR38" s="29"/>
      <c r="FFS38" s="29"/>
      <c r="FFT38" s="29"/>
      <c r="FFU38" s="29"/>
      <c r="FFV38" s="29"/>
      <c r="FFW38" s="29"/>
      <c r="FFX38" s="29"/>
      <c r="FFY38" s="29"/>
      <c r="FFZ38" s="29"/>
      <c r="FGA38" s="29"/>
      <c r="FGB38" s="29"/>
      <c r="FGC38" s="29"/>
      <c r="FGD38" s="29"/>
      <c r="FGE38" s="29"/>
      <c r="FGF38" s="29"/>
      <c r="FGG38" s="29"/>
      <c r="FGH38" s="29"/>
      <c r="FGI38" s="29"/>
      <c r="FGJ38" s="29"/>
      <c r="FGK38" s="29"/>
      <c r="FGL38" s="29"/>
      <c r="FGM38" s="29"/>
      <c r="FGN38" s="29"/>
      <c r="FGO38" s="29"/>
      <c r="FGP38" s="29"/>
      <c r="FGQ38" s="29"/>
      <c r="FGR38" s="29"/>
      <c r="FGS38" s="29"/>
      <c r="FGT38" s="29"/>
      <c r="FGU38" s="29"/>
      <c r="FGV38" s="29"/>
      <c r="FGW38" s="29"/>
      <c r="FGX38" s="29"/>
      <c r="FGY38" s="29"/>
      <c r="FGZ38" s="29"/>
      <c r="FHA38" s="29"/>
      <c r="FHB38" s="29"/>
      <c r="FHC38" s="29"/>
      <c r="FHD38" s="29"/>
      <c r="FHE38" s="29"/>
      <c r="FHF38" s="29"/>
      <c r="FHG38" s="29"/>
      <c r="FHH38" s="29"/>
      <c r="FHI38" s="29"/>
      <c r="FHJ38" s="29"/>
      <c r="FHK38" s="29"/>
      <c r="FHL38" s="29"/>
      <c r="FHM38" s="29"/>
      <c r="FHN38" s="29"/>
      <c r="FHO38" s="29"/>
      <c r="FHP38" s="29"/>
      <c r="FHQ38" s="29"/>
      <c r="FHR38" s="29"/>
      <c r="FHS38" s="29"/>
      <c r="FHT38" s="29"/>
      <c r="FHU38" s="29"/>
      <c r="FHV38" s="29"/>
      <c r="FHW38" s="29"/>
      <c r="FHX38" s="29"/>
      <c r="FHY38" s="29"/>
      <c r="FHZ38" s="29"/>
      <c r="FIA38" s="29"/>
      <c r="FIB38" s="29"/>
      <c r="FIC38" s="29"/>
      <c r="FID38" s="29"/>
      <c r="FIE38" s="29"/>
      <c r="FIF38" s="29"/>
      <c r="FIG38" s="29"/>
      <c r="FIH38" s="29"/>
      <c r="FII38" s="29"/>
      <c r="FIJ38" s="29"/>
      <c r="FIK38" s="29"/>
      <c r="FIL38" s="29"/>
      <c r="FIM38" s="29"/>
      <c r="FIN38" s="29"/>
      <c r="FIO38" s="29"/>
      <c r="FIP38" s="29"/>
      <c r="FIQ38" s="29"/>
      <c r="FIR38" s="29"/>
      <c r="FIS38" s="29"/>
      <c r="FIT38" s="29"/>
      <c r="FIU38" s="29"/>
      <c r="FIV38" s="29"/>
      <c r="FIW38" s="29"/>
      <c r="FIX38" s="29"/>
      <c r="FIY38" s="29"/>
      <c r="FIZ38" s="29"/>
      <c r="FJA38" s="29"/>
      <c r="FJB38" s="29"/>
      <c r="FJC38" s="29"/>
      <c r="FJD38" s="29"/>
      <c r="FJE38" s="29"/>
      <c r="FJF38" s="29"/>
      <c r="FJG38" s="29"/>
      <c r="FJH38" s="29"/>
      <c r="FJI38" s="29"/>
      <c r="FJJ38" s="29"/>
      <c r="FJK38" s="29"/>
      <c r="FJL38" s="29"/>
      <c r="FJM38" s="29"/>
      <c r="FJN38" s="29"/>
      <c r="FJO38" s="29"/>
      <c r="FJP38" s="29"/>
      <c r="FJQ38" s="29"/>
      <c r="FJR38" s="29"/>
      <c r="FJS38" s="29"/>
      <c r="FJT38" s="29"/>
      <c r="FJU38" s="29"/>
      <c r="FJV38" s="29"/>
      <c r="FJW38" s="29"/>
      <c r="FJX38" s="29"/>
      <c r="FJY38" s="29"/>
      <c r="FJZ38" s="29"/>
      <c r="FKA38" s="29"/>
      <c r="FKB38" s="29"/>
      <c r="FKC38" s="29"/>
      <c r="FKD38" s="29"/>
      <c r="FKE38" s="29"/>
      <c r="FKF38" s="29"/>
      <c r="FKG38" s="29"/>
      <c r="FKH38" s="29"/>
      <c r="FKI38" s="29"/>
      <c r="FKJ38" s="29"/>
      <c r="FKK38" s="29"/>
      <c r="FKL38" s="29"/>
      <c r="FKM38" s="29"/>
      <c r="FKN38" s="29"/>
      <c r="FKO38" s="29"/>
      <c r="FKP38" s="29"/>
      <c r="FKQ38" s="29"/>
      <c r="FKR38" s="29"/>
      <c r="FKS38" s="29"/>
      <c r="FKT38" s="29"/>
      <c r="FKU38" s="29"/>
      <c r="FKV38" s="29"/>
      <c r="FKW38" s="29"/>
      <c r="FKX38" s="29"/>
      <c r="FKY38" s="29"/>
      <c r="FKZ38" s="29"/>
      <c r="FLA38" s="29"/>
      <c r="FLB38" s="29"/>
      <c r="FLC38" s="29"/>
      <c r="FLD38" s="29"/>
      <c r="FLE38" s="29"/>
      <c r="FLF38" s="29"/>
      <c r="FLG38" s="29"/>
      <c r="FLH38" s="29"/>
      <c r="FLI38" s="29"/>
      <c r="FLJ38" s="29"/>
      <c r="FLK38" s="29"/>
      <c r="FLL38" s="29"/>
      <c r="FLM38" s="29"/>
      <c r="FLN38" s="29"/>
      <c r="FLO38" s="29"/>
      <c r="FLP38" s="29"/>
      <c r="FLQ38" s="29"/>
      <c r="FLR38" s="29"/>
      <c r="FLS38" s="29"/>
      <c r="FLT38" s="29"/>
      <c r="FLU38" s="29"/>
      <c r="FLV38" s="29"/>
      <c r="FLW38" s="29"/>
      <c r="FLX38" s="29"/>
      <c r="FLY38" s="29"/>
      <c r="FLZ38" s="29"/>
      <c r="FMA38" s="29"/>
      <c r="FMB38" s="29"/>
      <c r="FMC38" s="29"/>
      <c r="FMD38" s="29"/>
      <c r="FME38" s="29"/>
      <c r="FMF38" s="29"/>
      <c r="FMG38" s="29"/>
      <c r="FMH38" s="29"/>
      <c r="FMI38" s="29"/>
      <c r="FMJ38" s="29"/>
      <c r="FMK38" s="29"/>
      <c r="FML38" s="29"/>
      <c r="FMM38" s="29"/>
      <c r="FMN38" s="29"/>
      <c r="FMO38" s="29"/>
      <c r="FMP38" s="29"/>
      <c r="FMQ38" s="29"/>
      <c r="FMR38" s="29"/>
      <c r="FMS38" s="29"/>
      <c r="FMT38" s="29"/>
      <c r="FMU38" s="29"/>
      <c r="FMV38" s="29"/>
      <c r="FMW38" s="29"/>
      <c r="FMX38" s="29"/>
      <c r="FMY38" s="29"/>
      <c r="FMZ38" s="29"/>
      <c r="FNA38" s="29"/>
      <c r="FNB38" s="29"/>
      <c r="FNC38" s="29"/>
      <c r="FND38" s="29"/>
      <c r="FNE38" s="29"/>
      <c r="FNF38" s="29"/>
      <c r="FNG38" s="29"/>
      <c r="FNH38" s="29"/>
      <c r="FNI38" s="29"/>
      <c r="FNJ38" s="29"/>
      <c r="FNK38" s="29"/>
      <c r="FNL38" s="29"/>
      <c r="FNM38" s="29"/>
      <c r="FNN38" s="29"/>
      <c r="FNO38" s="29"/>
      <c r="FNP38" s="29"/>
      <c r="FNQ38" s="29"/>
      <c r="FNR38" s="29"/>
      <c r="FNS38" s="29"/>
      <c r="FNT38" s="29"/>
      <c r="FNU38" s="29"/>
      <c r="FNV38" s="29"/>
      <c r="FNW38" s="29"/>
      <c r="FNX38" s="29"/>
      <c r="FNY38" s="29"/>
      <c r="FNZ38" s="29"/>
      <c r="FOA38" s="29"/>
      <c r="FOB38" s="29"/>
      <c r="FOC38" s="29"/>
      <c r="FOD38" s="29"/>
      <c r="FOE38" s="29"/>
      <c r="FOF38" s="29"/>
      <c r="FOG38" s="29"/>
      <c r="FOH38" s="29"/>
      <c r="FOI38" s="29"/>
      <c r="FOJ38" s="29"/>
      <c r="FOK38" s="29"/>
      <c r="FOL38" s="29"/>
      <c r="FOM38" s="29"/>
      <c r="FON38" s="29"/>
      <c r="FOO38" s="29"/>
      <c r="FOP38" s="29"/>
      <c r="FOQ38" s="29"/>
      <c r="FOR38" s="29"/>
      <c r="FOS38" s="29"/>
      <c r="FOT38" s="29"/>
      <c r="FOU38" s="29"/>
      <c r="FOV38" s="29"/>
      <c r="FOW38" s="29"/>
      <c r="FOX38" s="29"/>
      <c r="FOY38" s="29"/>
      <c r="FOZ38" s="29"/>
      <c r="FPA38" s="29"/>
      <c r="FPB38" s="29"/>
      <c r="FPC38" s="29"/>
      <c r="FPD38" s="29"/>
      <c r="FPE38" s="29"/>
      <c r="FPF38" s="29"/>
      <c r="FPG38" s="29"/>
      <c r="FPH38" s="29"/>
      <c r="FPI38" s="29"/>
      <c r="FPJ38" s="29"/>
      <c r="FPK38" s="29"/>
      <c r="FPL38" s="29"/>
      <c r="FPM38" s="29"/>
      <c r="FPN38" s="29"/>
      <c r="FPO38" s="29"/>
      <c r="FPP38" s="29"/>
      <c r="FPQ38" s="29"/>
      <c r="FPR38" s="29"/>
      <c r="FPS38" s="29"/>
      <c r="FPT38" s="29"/>
      <c r="FPU38" s="29"/>
      <c r="FPV38" s="29"/>
      <c r="FPW38" s="29"/>
      <c r="FPX38" s="29"/>
      <c r="FPY38" s="29"/>
      <c r="FPZ38" s="29"/>
      <c r="FQA38" s="29"/>
      <c r="FQB38" s="29"/>
      <c r="FQC38" s="29"/>
      <c r="FQD38" s="29"/>
      <c r="FQE38" s="29"/>
      <c r="FQF38" s="29"/>
      <c r="FQG38" s="29"/>
      <c r="FQH38" s="29"/>
      <c r="FQI38" s="29"/>
      <c r="FQJ38" s="29"/>
      <c r="FQK38" s="29"/>
      <c r="FQL38" s="29"/>
      <c r="FQM38" s="29"/>
      <c r="FQN38" s="29"/>
      <c r="FQO38" s="29"/>
      <c r="FQP38" s="29"/>
      <c r="FQQ38" s="29"/>
      <c r="FQR38" s="29"/>
      <c r="FQS38" s="29"/>
      <c r="FQT38" s="29"/>
      <c r="FQU38" s="29"/>
      <c r="FQV38" s="29"/>
      <c r="FQW38" s="29"/>
      <c r="FQX38" s="29"/>
      <c r="FQY38" s="29"/>
      <c r="FQZ38" s="29"/>
      <c r="FRA38" s="29"/>
      <c r="FRB38" s="29"/>
      <c r="FRC38" s="29"/>
      <c r="FRD38" s="29"/>
      <c r="FRE38" s="29"/>
      <c r="FRF38" s="29"/>
      <c r="FRG38" s="29"/>
      <c r="FRH38" s="29"/>
      <c r="FRI38" s="29"/>
      <c r="FRJ38" s="29"/>
      <c r="FRK38" s="29"/>
      <c r="FRL38" s="29"/>
      <c r="FRM38" s="29"/>
      <c r="FRN38" s="29"/>
      <c r="FRO38" s="29"/>
      <c r="FRP38" s="29"/>
      <c r="FRQ38" s="29"/>
      <c r="FRR38" s="29"/>
      <c r="FRS38" s="29"/>
      <c r="FRT38" s="29"/>
      <c r="FRU38" s="29"/>
      <c r="FRV38" s="29"/>
      <c r="FRW38" s="29"/>
      <c r="FRX38" s="29"/>
      <c r="FRY38" s="29"/>
      <c r="FRZ38" s="29"/>
      <c r="FSA38" s="29"/>
      <c r="FSB38" s="29"/>
      <c r="FSC38" s="29"/>
      <c r="FSD38" s="29"/>
      <c r="FSE38" s="29"/>
      <c r="FSF38" s="29"/>
      <c r="FSG38" s="29"/>
      <c r="FSH38" s="29"/>
      <c r="FSI38" s="29"/>
      <c r="FSJ38" s="29"/>
      <c r="FSK38" s="29"/>
      <c r="FSL38" s="29"/>
      <c r="FSM38" s="29"/>
      <c r="FSN38" s="29"/>
      <c r="FSO38" s="29"/>
      <c r="FSP38" s="29"/>
      <c r="FSQ38" s="29"/>
      <c r="FSR38" s="29"/>
      <c r="FSS38" s="29"/>
      <c r="FST38" s="29"/>
      <c r="FSU38" s="29"/>
      <c r="FSV38" s="29"/>
      <c r="FSW38" s="29"/>
      <c r="FSX38" s="29"/>
      <c r="FSY38" s="29"/>
      <c r="FSZ38" s="29"/>
      <c r="FTA38" s="29"/>
      <c r="FTB38" s="29"/>
      <c r="FTC38" s="29"/>
      <c r="FTD38" s="29"/>
      <c r="FTE38" s="29"/>
      <c r="FTF38" s="29"/>
      <c r="FTG38" s="29"/>
      <c r="FTH38" s="29"/>
      <c r="FTI38" s="29"/>
      <c r="FTJ38" s="29"/>
      <c r="FTK38" s="29"/>
      <c r="FTL38" s="29"/>
      <c r="FTM38" s="29"/>
      <c r="FTN38" s="29"/>
      <c r="FTO38" s="29"/>
      <c r="FTP38" s="29"/>
      <c r="FTQ38" s="29"/>
      <c r="FTR38" s="29"/>
      <c r="FTS38" s="29"/>
      <c r="FTT38" s="29"/>
      <c r="FTU38" s="29"/>
      <c r="FTV38" s="29"/>
      <c r="FTW38" s="29"/>
      <c r="FTX38" s="29"/>
      <c r="FTY38" s="29"/>
      <c r="FTZ38" s="29"/>
      <c r="FUA38" s="29"/>
      <c r="FUB38" s="29"/>
      <c r="FUC38" s="29"/>
      <c r="FUD38" s="29"/>
      <c r="FUE38" s="29"/>
      <c r="FUF38" s="29"/>
      <c r="FUG38" s="29"/>
      <c r="FUH38" s="29"/>
      <c r="FUI38" s="29"/>
      <c r="FUJ38" s="29"/>
      <c r="FUK38" s="29"/>
      <c r="FUL38" s="29"/>
      <c r="FUM38" s="29"/>
      <c r="FUN38" s="29"/>
      <c r="FUO38" s="29"/>
      <c r="FUP38" s="29"/>
      <c r="FUQ38" s="29"/>
      <c r="FUR38" s="29"/>
      <c r="FUS38" s="29"/>
      <c r="FUT38" s="29"/>
      <c r="FUU38" s="29"/>
      <c r="FUV38" s="29"/>
      <c r="FUW38" s="29"/>
      <c r="FUX38" s="29"/>
      <c r="FUY38" s="29"/>
      <c r="FUZ38" s="29"/>
      <c r="FVA38" s="29"/>
      <c r="FVB38" s="29"/>
      <c r="FVC38" s="29"/>
      <c r="FVD38" s="29"/>
      <c r="FVE38" s="29"/>
      <c r="FVF38" s="29"/>
      <c r="FVG38" s="29"/>
      <c r="FVH38" s="29"/>
      <c r="FVI38" s="29"/>
      <c r="FVJ38" s="29"/>
      <c r="FVK38" s="29"/>
      <c r="FVL38" s="29"/>
      <c r="FVM38" s="29"/>
      <c r="FVN38" s="29"/>
      <c r="FVO38" s="29"/>
      <c r="FVP38" s="29"/>
      <c r="FVQ38" s="29"/>
      <c r="FVR38" s="29"/>
      <c r="FVS38" s="29"/>
      <c r="FVT38" s="29"/>
      <c r="FVU38" s="29"/>
      <c r="FVV38" s="29"/>
      <c r="FVW38" s="29"/>
      <c r="FVX38" s="29"/>
      <c r="FVY38" s="29"/>
      <c r="FVZ38" s="29"/>
      <c r="FWA38" s="29"/>
      <c r="FWB38" s="29"/>
      <c r="FWC38" s="29"/>
      <c r="FWD38" s="29"/>
      <c r="FWE38" s="29"/>
      <c r="FWF38" s="29"/>
      <c r="FWG38" s="29"/>
      <c r="FWH38" s="29"/>
      <c r="FWI38" s="29"/>
      <c r="FWJ38" s="29"/>
      <c r="FWK38" s="29"/>
      <c r="FWL38" s="29"/>
      <c r="FWM38" s="29"/>
      <c r="FWN38" s="29"/>
      <c r="FWO38" s="29"/>
      <c r="FWP38" s="29"/>
      <c r="FWQ38" s="29"/>
      <c r="FWR38" s="29"/>
      <c r="FWS38" s="29"/>
      <c r="FWT38" s="29"/>
      <c r="FWU38" s="29"/>
      <c r="FWV38" s="29"/>
      <c r="FWW38" s="29"/>
      <c r="FWX38" s="29"/>
      <c r="FWY38" s="29"/>
      <c r="FWZ38" s="29"/>
      <c r="FXA38" s="29"/>
      <c r="FXB38" s="29"/>
      <c r="FXC38" s="29"/>
      <c r="FXD38" s="29"/>
      <c r="FXE38" s="29"/>
      <c r="FXF38" s="29"/>
      <c r="FXG38" s="29"/>
      <c r="FXH38" s="29"/>
      <c r="FXI38" s="29"/>
      <c r="FXJ38" s="29"/>
      <c r="FXK38" s="29"/>
      <c r="FXL38" s="29"/>
      <c r="FXM38" s="29"/>
      <c r="FXN38" s="29"/>
      <c r="FXO38" s="29"/>
      <c r="FXP38" s="29"/>
      <c r="FXQ38" s="29"/>
      <c r="FXR38" s="29"/>
      <c r="FXS38" s="29"/>
      <c r="FXT38" s="29"/>
      <c r="FXU38" s="29"/>
      <c r="FXV38" s="29"/>
      <c r="FXW38" s="29"/>
      <c r="FXX38" s="29"/>
      <c r="FXY38" s="29"/>
      <c r="FXZ38" s="29"/>
      <c r="FYA38" s="29"/>
      <c r="FYB38" s="29"/>
      <c r="FYC38" s="29"/>
      <c r="FYD38" s="29"/>
      <c r="FYE38" s="29"/>
      <c r="FYF38" s="29"/>
      <c r="FYG38" s="29"/>
      <c r="FYH38" s="29"/>
      <c r="FYI38" s="29"/>
      <c r="FYJ38" s="29"/>
      <c r="FYK38" s="29"/>
      <c r="FYL38" s="29"/>
      <c r="FYM38" s="29"/>
      <c r="FYN38" s="29"/>
      <c r="FYO38" s="29"/>
      <c r="FYP38" s="29"/>
      <c r="FYQ38" s="29"/>
      <c r="FYR38" s="29"/>
      <c r="FYS38" s="29"/>
      <c r="FYT38" s="29"/>
      <c r="FYU38" s="29"/>
      <c r="FYV38" s="29"/>
      <c r="FYW38" s="29"/>
      <c r="FYX38" s="29"/>
      <c r="FYY38" s="29"/>
      <c r="FYZ38" s="29"/>
      <c r="FZA38" s="29"/>
      <c r="FZB38" s="29"/>
      <c r="FZC38" s="29"/>
      <c r="FZD38" s="29"/>
      <c r="FZE38" s="29"/>
      <c r="FZF38" s="29"/>
      <c r="FZG38" s="29"/>
      <c r="FZH38" s="29"/>
      <c r="FZI38" s="29"/>
      <c r="FZJ38" s="29"/>
      <c r="FZK38" s="29"/>
      <c r="FZL38" s="29"/>
      <c r="FZM38" s="29"/>
      <c r="FZN38" s="29"/>
      <c r="FZO38" s="29"/>
      <c r="FZP38" s="29"/>
      <c r="FZQ38" s="29"/>
      <c r="FZR38" s="29"/>
      <c r="FZS38" s="29"/>
      <c r="FZT38" s="29"/>
      <c r="FZU38" s="29"/>
      <c r="FZV38" s="29"/>
      <c r="FZW38" s="29"/>
      <c r="FZX38" s="29"/>
      <c r="FZY38" s="29"/>
      <c r="FZZ38" s="29"/>
      <c r="GAA38" s="29"/>
      <c r="GAB38" s="29"/>
      <c r="GAC38" s="29"/>
      <c r="GAD38" s="29"/>
      <c r="GAE38" s="29"/>
      <c r="GAF38" s="29"/>
      <c r="GAG38" s="29"/>
      <c r="GAH38" s="29"/>
      <c r="GAI38" s="29"/>
      <c r="GAJ38" s="29"/>
      <c r="GAK38" s="29"/>
      <c r="GAL38" s="29"/>
      <c r="GAM38" s="29"/>
      <c r="GAN38" s="29"/>
      <c r="GAO38" s="29"/>
      <c r="GAP38" s="29"/>
      <c r="GAQ38" s="29"/>
      <c r="GAR38" s="29"/>
      <c r="GAS38" s="29"/>
      <c r="GAT38" s="29"/>
      <c r="GAU38" s="29"/>
      <c r="GAV38" s="29"/>
      <c r="GAW38" s="29"/>
      <c r="GAX38" s="29"/>
      <c r="GAY38" s="29"/>
      <c r="GAZ38" s="29"/>
      <c r="GBA38" s="29"/>
      <c r="GBB38" s="29"/>
      <c r="GBC38" s="29"/>
      <c r="GBD38" s="29"/>
      <c r="GBE38" s="29"/>
      <c r="GBF38" s="29"/>
      <c r="GBG38" s="29"/>
      <c r="GBH38" s="29"/>
      <c r="GBI38" s="29"/>
      <c r="GBJ38" s="29"/>
      <c r="GBK38" s="29"/>
      <c r="GBL38" s="29"/>
      <c r="GBM38" s="29"/>
      <c r="GBN38" s="29"/>
      <c r="GBO38" s="29"/>
      <c r="GBP38" s="29"/>
      <c r="GBQ38" s="29"/>
      <c r="GBR38" s="29"/>
      <c r="GBS38" s="29"/>
      <c r="GBT38" s="29"/>
      <c r="GBU38" s="29"/>
      <c r="GBV38" s="29"/>
      <c r="GBW38" s="29"/>
      <c r="GBX38" s="29"/>
      <c r="GBY38" s="29"/>
      <c r="GBZ38" s="29"/>
      <c r="GCA38" s="29"/>
      <c r="GCB38" s="29"/>
      <c r="GCC38" s="29"/>
      <c r="GCD38" s="29"/>
      <c r="GCE38" s="29"/>
      <c r="GCF38" s="29"/>
      <c r="GCG38" s="29"/>
      <c r="GCH38" s="29"/>
      <c r="GCI38" s="29"/>
      <c r="GCJ38" s="29"/>
      <c r="GCK38" s="29"/>
      <c r="GCL38" s="29"/>
      <c r="GCM38" s="29"/>
      <c r="GCN38" s="29"/>
      <c r="GCO38" s="29"/>
      <c r="GCP38" s="29"/>
      <c r="GCQ38" s="29"/>
      <c r="GCR38" s="29"/>
      <c r="GCS38" s="29"/>
      <c r="GCT38" s="29"/>
      <c r="GCU38" s="29"/>
      <c r="GCV38" s="29"/>
      <c r="GCW38" s="29"/>
      <c r="GCX38" s="29"/>
      <c r="GCY38" s="29"/>
      <c r="GCZ38" s="29"/>
      <c r="GDA38" s="29"/>
      <c r="GDB38" s="29"/>
      <c r="GDC38" s="29"/>
      <c r="GDD38" s="29"/>
      <c r="GDE38" s="29"/>
      <c r="GDF38" s="29"/>
      <c r="GDG38" s="29"/>
      <c r="GDH38" s="29"/>
      <c r="GDI38" s="29"/>
      <c r="GDJ38" s="29"/>
      <c r="GDK38" s="29"/>
      <c r="GDL38" s="29"/>
      <c r="GDM38" s="29"/>
      <c r="GDN38" s="29"/>
      <c r="GDO38" s="29"/>
      <c r="GDP38" s="29"/>
      <c r="GDQ38" s="29"/>
      <c r="GDR38" s="29"/>
      <c r="GDS38" s="29"/>
      <c r="GDT38" s="29"/>
      <c r="GDU38" s="29"/>
      <c r="GDV38" s="29"/>
      <c r="GDW38" s="29"/>
      <c r="GDX38" s="29"/>
      <c r="GDY38" s="29"/>
      <c r="GDZ38" s="29"/>
      <c r="GEA38" s="29"/>
      <c r="GEB38" s="29"/>
      <c r="GEC38" s="29"/>
      <c r="GED38" s="29"/>
      <c r="GEE38" s="29"/>
      <c r="GEF38" s="29"/>
      <c r="GEG38" s="29"/>
      <c r="GEH38" s="29"/>
      <c r="GEI38" s="29"/>
      <c r="GEJ38" s="29"/>
      <c r="GEK38" s="29"/>
      <c r="GEL38" s="29"/>
      <c r="GEM38" s="29"/>
      <c r="GEN38" s="29"/>
      <c r="GEO38" s="29"/>
      <c r="GEP38" s="29"/>
      <c r="GEQ38" s="29"/>
      <c r="GER38" s="29"/>
      <c r="GES38" s="29"/>
      <c r="GET38" s="29"/>
      <c r="GEU38" s="29"/>
      <c r="GEV38" s="29"/>
      <c r="GEW38" s="29"/>
      <c r="GEX38" s="29"/>
      <c r="GEY38" s="29"/>
      <c r="GEZ38" s="29"/>
      <c r="GFA38" s="29"/>
      <c r="GFB38" s="29"/>
      <c r="GFC38" s="29"/>
      <c r="GFD38" s="29"/>
      <c r="GFE38" s="29"/>
      <c r="GFF38" s="29"/>
      <c r="GFG38" s="29"/>
      <c r="GFH38" s="29"/>
      <c r="GFI38" s="29"/>
      <c r="GFJ38" s="29"/>
      <c r="GFK38" s="29"/>
      <c r="GFL38" s="29"/>
      <c r="GFM38" s="29"/>
      <c r="GFN38" s="29"/>
      <c r="GFO38" s="29"/>
      <c r="GFP38" s="29"/>
      <c r="GFQ38" s="29"/>
      <c r="GFR38" s="29"/>
      <c r="GFS38" s="29"/>
      <c r="GFT38" s="29"/>
      <c r="GFU38" s="29"/>
      <c r="GFV38" s="29"/>
      <c r="GFW38" s="29"/>
      <c r="GFX38" s="29"/>
      <c r="GFY38" s="29"/>
      <c r="GFZ38" s="29"/>
      <c r="GGA38" s="29"/>
      <c r="GGB38" s="29"/>
      <c r="GGC38" s="29"/>
      <c r="GGD38" s="29"/>
      <c r="GGE38" s="29"/>
      <c r="GGF38" s="29"/>
      <c r="GGG38" s="29"/>
      <c r="GGH38" s="29"/>
      <c r="GGI38" s="29"/>
      <c r="GGJ38" s="29"/>
      <c r="GGK38" s="29"/>
      <c r="GGL38" s="29"/>
      <c r="GGM38" s="29"/>
      <c r="GGN38" s="29"/>
      <c r="GGO38" s="29"/>
      <c r="GGP38" s="29"/>
      <c r="GGQ38" s="29"/>
      <c r="GGR38" s="29"/>
      <c r="GGS38" s="29"/>
      <c r="GGT38" s="29"/>
      <c r="GGU38" s="29"/>
      <c r="GGV38" s="29"/>
      <c r="GGW38" s="29"/>
      <c r="GGX38" s="29"/>
      <c r="GGY38" s="29"/>
      <c r="GGZ38" s="29"/>
      <c r="GHA38" s="29"/>
      <c r="GHB38" s="29"/>
      <c r="GHC38" s="29"/>
      <c r="GHD38" s="29"/>
      <c r="GHE38" s="29"/>
      <c r="GHF38" s="29"/>
      <c r="GHG38" s="29"/>
      <c r="GHH38" s="29"/>
      <c r="GHI38" s="29"/>
      <c r="GHJ38" s="29"/>
      <c r="GHK38" s="29"/>
      <c r="GHL38" s="29"/>
      <c r="GHM38" s="29"/>
      <c r="GHN38" s="29"/>
      <c r="GHO38" s="29"/>
      <c r="GHP38" s="29"/>
      <c r="GHQ38" s="29"/>
      <c r="GHR38" s="29"/>
      <c r="GHS38" s="29"/>
      <c r="GHT38" s="29"/>
      <c r="GHU38" s="29"/>
      <c r="GHV38" s="29"/>
      <c r="GHW38" s="29"/>
      <c r="GHX38" s="29"/>
      <c r="GHY38" s="29"/>
      <c r="GHZ38" s="29"/>
      <c r="GIA38" s="29"/>
      <c r="GIB38" s="29"/>
      <c r="GIC38" s="29"/>
      <c r="GID38" s="29"/>
      <c r="GIE38" s="29"/>
      <c r="GIF38" s="29"/>
      <c r="GIG38" s="29"/>
      <c r="GIH38" s="29"/>
      <c r="GII38" s="29"/>
      <c r="GIJ38" s="29"/>
      <c r="GIK38" s="29"/>
      <c r="GIL38" s="29"/>
      <c r="GIM38" s="29"/>
      <c r="GIN38" s="29"/>
      <c r="GIO38" s="29"/>
      <c r="GIP38" s="29"/>
      <c r="GIQ38" s="29"/>
      <c r="GIR38" s="29"/>
      <c r="GIS38" s="29"/>
      <c r="GIT38" s="29"/>
      <c r="GIU38" s="29"/>
      <c r="GIV38" s="29"/>
      <c r="GIW38" s="29"/>
      <c r="GIX38" s="29"/>
      <c r="GIY38" s="29"/>
      <c r="GIZ38" s="29"/>
      <c r="GJA38" s="29"/>
      <c r="GJB38" s="29"/>
      <c r="GJC38" s="29"/>
      <c r="GJD38" s="29"/>
      <c r="GJE38" s="29"/>
      <c r="GJF38" s="29"/>
      <c r="GJG38" s="29"/>
      <c r="GJH38" s="29"/>
      <c r="GJI38" s="29"/>
      <c r="GJJ38" s="29"/>
      <c r="GJK38" s="29"/>
      <c r="GJL38" s="29"/>
      <c r="GJM38" s="29"/>
      <c r="GJN38" s="29"/>
      <c r="GJO38" s="29"/>
      <c r="GJP38" s="29"/>
      <c r="GJQ38" s="29"/>
      <c r="GJR38" s="29"/>
      <c r="GJS38" s="29"/>
      <c r="GJT38" s="29"/>
      <c r="GJU38" s="29"/>
      <c r="GJV38" s="29"/>
      <c r="GJW38" s="29"/>
      <c r="GJX38" s="29"/>
      <c r="GJY38" s="29"/>
      <c r="GJZ38" s="29"/>
      <c r="GKA38" s="29"/>
      <c r="GKB38" s="29"/>
      <c r="GKC38" s="29"/>
      <c r="GKD38" s="29"/>
      <c r="GKE38" s="29"/>
      <c r="GKF38" s="29"/>
      <c r="GKG38" s="29"/>
      <c r="GKH38" s="29"/>
      <c r="GKI38" s="29"/>
      <c r="GKJ38" s="29"/>
      <c r="GKK38" s="29"/>
      <c r="GKL38" s="29"/>
      <c r="GKM38" s="29"/>
      <c r="GKN38" s="29"/>
      <c r="GKO38" s="29"/>
      <c r="GKP38" s="29"/>
      <c r="GKQ38" s="29"/>
      <c r="GKR38" s="29"/>
      <c r="GKS38" s="29"/>
      <c r="GKT38" s="29"/>
      <c r="GKU38" s="29"/>
      <c r="GKV38" s="29"/>
      <c r="GKW38" s="29"/>
      <c r="GKX38" s="29"/>
      <c r="GKY38" s="29"/>
      <c r="GKZ38" s="29"/>
      <c r="GLA38" s="29"/>
      <c r="GLB38" s="29"/>
      <c r="GLC38" s="29"/>
      <c r="GLD38" s="29"/>
      <c r="GLE38" s="29"/>
      <c r="GLF38" s="29"/>
      <c r="GLG38" s="29"/>
      <c r="GLH38" s="29"/>
      <c r="GLI38" s="29"/>
      <c r="GLJ38" s="29"/>
      <c r="GLK38" s="29"/>
      <c r="GLL38" s="29"/>
      <c r="GLM38" s="29"/>
      <c r="GLN38" s="29"/>
      <c r="GLO38" s="29"/>
      <c r="GLP38" s="29"/>
      <c r="GLQ38" s="29"/>
      <c r="GLR38" s="29"/>
      <c r="GLS38" s="29"/>
      <c r="GLT38" s="29"/>
      <c r="GLU38" s="29"/>
      <c r="GLV38" s="29"/>
      <c r="GLW38" s="29"/>
      <c r="GLX38" s="29"/>
      <c r="GLY38" s="29"/>
      <c r="GLZ38" s="29"/>
      <c r="GMA38" s="29"/>
      <c r="GMB38" s="29"/>
      <c r="GMC38" s="29"/>
      <c r="GMD38" s="29"/>
      <c r="GME38" s="29"/>
      <c r="GMF38" s="29"/>
      <c r="GMG38" s="29"/>
      <c r="GMH38" s="29"/>
      <c r="GMI38" s="29"/>
      <c r="GMJ38" s="29"/>
      <c r="GMK38" s="29"/>
      <c r="GML38" s="29"/>
      <c r="GMM38" s="29"/>
      <c r="GMN38" s="29"/>
      <c r="GMO38" s="29"/>
      <c r="GMP38" s="29"/>
      <c r="GMQ38" s="29"/>
      <c r="GMR38" s="29"/>
      <c r="GMS38" s="29"/>
      <c r="GMT38" s="29"/>
      <c r="GMU38" s="29"/>
      <c r="GMV38" s="29"/>
      <c r="GMW38" s="29"/>
      <c r="GMX38" s="29"/>
      <c r="GMY38" s="29"/>
      <c r="GMZ38" s="29"/>
      <c r="GNA38" s="29"/>
      <c r="GNB38" s="29"/>
      <c r="GNC38" s="29"/>
      <c r="GND38" s="29"/>
      <c r="GNE38" s="29"/>
      <c r="GNF38" s="29"/>
      <c r="GNG38" s="29"/>
      <c r="GNH38" s="29"/>
      <c r="GNI38" s="29"/>
      <c r="GNJ38" s="29"/>
      <c r="GNK38" s="29"/>
      <c r="GNL38" s="29"/>
      <c r="GNM38" s="29"/>
      <c r="GNN38" s="29"/>
      <c r="GNO38" s="29"/>
      <c r="GNP38" s="29"/>
      <c r="GNQ38" s="29"/>
      <c r="GNR38" s="29"/>
      <c r="GNS38" s="29"/>
      <c r="GNT38" s="29"/>
      <c r="GNU38" s="29"/>
      <c r="GNV38" s="29"/>
      <c r="GNW38" s="29"/>
      <c r="GNX38" s="29"/>
      <c r="GNY38" s="29"/>
      <c r="GNZ38" s="29"/>
      <c r="GOA38" s="29"/>
      <c r="GOB38" s="29"/>
      <c r="GOC38" s="29"/>
      <c r="GOD38" s="29"/>
      <c r="GOE38" s="29"/>
      <c r="GOF38" s="29"/>
      <c r="GOG38" s="29"/>
      <c r="GOH38" s="29"/>
      <c r="GOI38" s="29"/>
      <c r="GOJ38" s="29"/>
      <c r="GOK38" s="29"/>
      <c r="GOL38" s="29"/>
      <c r="GOM38" s="29"/>
      <c r="GON38" s="29"/>
      <c r="GOO38" s="29"/>
      <c r="GOP38" s="29"/>
      <c r="GOQ38" s="29"/>
      <c r="GOR38" s="29"/>
      <c r="GOS38" s="29"/>
      <c r="GOT38" s="29"/>
      <c r="GOU38" s="29"/>
      <c r="GOV38" s="29"/>
      <c r="GOW38" s="29"/>
      <c r="GOX38" s="29"/>
      <c r="GOY38" s="29"/>
      <c r="GOZ38" s="29"/>
      <c r="GPA38" s="29"/>
      <c r="GPB38" s="29"/>
      <c r="GPC38" s="29"/>
      <c r="GPD38" s="29"/>
      <c r="GPE38" s="29"/>
      <c r="GPF38" s="29"/>
      <c r="GPG38" s="29"/>
      <c r="GPH38" s="29"/>
      <c r="GPI38" s="29"/>
      <c r="GPJ38" s="29"/>
      <c r="GPK38" s="29"/>
      <c r="GPL38" s="29"/>
      <c r="GPM38" s="29"/>
      <c r="GPN38" s="29"/>
      <c r="GPO38" s="29"/>
      <c r="GPP38" s="29"/>
      <c r="GPQ38" s="29"/>
      <c r="GPR38" s="29"/>
      <c r="GPS38" s="29"/>
      <c r="GPT38" s="29"/>
      <c r="GPU38" s="29"/>
      <c r="GPV38" s="29"/>
      <c r="GPW38" s="29"/>
      <c r="GPX38" s="29"/>
      <c r="GPY38" s="29"/>
      <c r="GPZ38" s="29"/>
      <c r="GQA38" s="29"/>
      <c r="GQB38" s="29"/>
      <c r="GQC38" s="29"/>
      <c r="GQD38" s="29"/>
      <c r="GQE38" s="29"/>
      <c r="GQF38" s="29"/>
      <c r="GQG38" s="29"/>
      <c r="GQH38" s="29"/>
      <c r="GQI38" s="29"/>
      <c r="GQJ38" s="29"/>
      <c r="GQK38" s="29"/>
      <c r="GQL38" s="29"/>
      <c r="GQM38" s="29"/>
      <c r="GQN38" s="29"/>
      <c r="GQO38" s="29"/>
      <c r="GQP38" s="29"/>
      <c r="GQQ38" s="29"/>
      <c r="GQR38" s="29"/>
      <c r="GQS38" s="29"/>
      <c r="GQT38" s="29"/>
      <c r="GQU38" s="29"/>
      <c r="GQV38" s="29"/>
      <c r="GQW38" s="29"/>
      <c r="GQX38" s="29"/>
      <c r="GQY38" s="29"/>
      <c r="GQZ38" s="29"/>
      <c r="GRA38" s="29"/>
      <c r="GRB38" s="29"/>
      <c r="GRC38" s="29"/>
      <c r="GRD38" s="29"/>
      <c r="GRE38" s="29"/>
      <c r="GRF38" s="29"/>
      <c r="GRG38" s="29"/>
      <c r="GRH38" s="29"/>
      <c r="GRI38" s="29"/>
      <c r="GRJ38" s="29"/>
      <c r="GRK38" s="29"/>
      <c r="GRL38" s="29"/>
      <c r="GRM38" s="29"/>
      <c r="GRN38" s="29"/>
      <c r="GRO38" s="29"/>
      <c r="GRP38" s="29"/>
      <c r="GRQ38" s="29"/>
      <c r="GRR38" s="29"/>
      <c r="GRS38" s="29"/>
      <c r="GRT38" s="29"/>
      <c r="GRU38" s="29"/>
      <c r="GRV38" s="29"/>
      <c r="GRW38" s="29"/>
      <c r="GRX38" s="29"/>
      <c r="GRY38" s="29"/>
      <c r="GRZ38" s="29"/>
      <c r="GSA38" s="29"/>
      <c r="GSB38" s="29"/>
      <c r="GSC38" s="29"/>
      <c r="GSD38" s="29"/>
      <c r="GSE38" s="29"/>
      <c r="GSF38" s="29"/>
      <c r="GSG38" s="29"/>
      <c r="GSH38" s="29"/>
      <c r="GSI38" s="29"/>
      <c r="GSJ38" s="29"/>
      <c r="GSK38" s="29"/>
      <c r="GSL38" s="29"/>
      <c r="GSM38" s="29"/>
      <c r="GSN38" s="29"/>
      <c r="GSO38" s="29"/>
      <c r="GSP38" s="29"/>
      <c r="GSQ38" s="29"/>
      <c r="GSR38" s="29"/>
      <c r="GSS38" s="29"/>
      <c r="GST38" s="29"/>
      <c r="GSU38" s="29"/>
      <c r="GSV38" s="29"/>
      <c r="GSW38" s="29"/>
      <c r="GSX38" s="29"/>
      <c r="GSY38" s="29"/>
      <c r="GSZ38" s="29"/>
      <c r="GTA38" s="29"/>
      <c r="GTB38" s="29"/>
      <c r="GTC38" s="29"/>
      <c r="GTD38" s="29"/>
      <c r="GTE38" s="29"/>
      <c r="GTF38" s="29"/>
      <c r="GTG38" s="29"/>
      <c r="GTH38" s="29"/>
      <c r="GTI38" s="29"/>
      <c r="GTJ38" s="29"/>
      <c r="GTK38" s="29"/>
      <c r="GTL38" s="29"/>
      <c r="GTM38" s="29"/>
      <c r="GTN38" s="29"/>
      <c r="GTO38" s="29"/>
      <c r="GTP38" s="29"/>
      <c r="GTQ38" s="29"/>
      <c r="GTR38" s="29"/>
      <c r="GTS38" s="29"/>
      <c r="GTT38" s="29"/>
      <c r="GTU38" s="29"/>
      <c r="GTV38" s="29"/>
      <c r="GTW38" s="29"/>
      <c r="GTX38" s="29"/>
      <c r="GTY38" s="29"/>
      <c r="GTZ38" s="29"/>
      <c r="GUA38" s="29"/>
      <c r="GUB38" s="29"/>
      <c r="GUC38" s="29"/>
      <c r="GUD38" s="29"/>
      <c r="GUE38" s="29"/>
      <c r="GUF38" s="29"/>
      <c r="GUG38" s="29"/>
      <c r="GUH38" s="29"/>
      <c r="GUI38" s="29"/>
      <c r="GUJ38" s="29"/>
      <c r="GUK38" s="29"/>
      <c r="GUL38" s="29"/>
      <c r="GUM38" s="29"/>
      <c r="GUN38" s="29"/>
      <c r="GUO38" s="29"/>
      <c r="GUP38" s="29"/>
      <c r="GUQ38" s="29"/>
      <c r="GUR38" s="29"/>
      <c r="GUS38" s="29"/>
      <c r="GUT38" s="29"/>
      <c r="GUU38" s="29"/>
      <c r="GUV38" s="29"/>
      <c r="GUW38" s="29"/>
      <c r="GUX38" s="29"/>
      <c r="GUY38" s="29"/>
      <c r="GUZ38" s="29"/>
      <c r="GVA38" s="29"/>
      <c r="GVB38" s="29"/>
      <c r="GVC38" s="29"/>
      <c r="GVD38" s="29"/>
      <c r="GVE38" s="29"/>
      <c r="GVF38" s="29"/>
      <c r="GVG38" s="29"/>
      <c r="GVH38" s="29"/>
      <c r="GVI38" s="29"/>
      <c r="GVJ38" s="29"/>
      <c r="GVK38" s="29"/>
      <c r="GVL38" s="29"/>
      <c r="GVM38" s="29"/>
      <c r="GVN38" s="29"/>
      <c r="GVO38" s="29"/>
      <c r="GVP38" s="29"/>
      <c r="GVQ38" s="29"/>
      <c r="GVR38" s="29"/>
      <c r="GVS38" s="29"/>
      <c r="GVT38" s="29"/>
      <c r="GVU38" s="29"/>
      <c r="GVV38" s="29"/>
      <c r="GVW38" s="29"/>
      <c r="GVX38" s="29"/>
      <c r="GVY38" s="29"/>
      <c r="GVZ38" s="29"/>
      <c r="GWA38" s="29"/>
      <c r="GWB38" s="29"/>
      <c r="GWC38" s="29"/>
      <c r="GWD38" s="29"/>
      <c r="GWE38" s="29"/>
      <c r="GWF38" s="29"/>
      <c r="GWG38" s="29"/>
      <c r="GWH38" s="29"/>
      <c r="GWI38" s="29"/>
      <c r="GWJ38" s="29"/>
      <c r="GWK38" s="29"/>
      <c r="GWL38" s="29"/>
      <c r="GWM38" s="29"/>
      <c r="GWN38" s="29"/>
      <c r="GWO38" s="29"/>
      <c r="GWP38" s="29"/>
      <c r="GWQ38" s="29"/>
      <c r="GWR38" s="29"/>
      <c r="GWS38" s="29"/>
      <c r="GWT38" s="29"/>
      <c r="GWU38" s="29"/>
      <c r="GWV38" s="29"/>
      <c r="GWW38" s="29"/>
      <c r="GWX38" s="29"/>
      <c r="GWY38" s="29"/>
      <c r="GWZ38" s="29"/>
      <c r="GXA38" s="29"/>
      <c r="GXB38" s="29"/>
      <c r="GXC38" s="29"/>
      <c r="GXD38" s="29"/>
      <c r="GXE38" s="29"/>
      <c r="GXF38" s="29"/>
      <c r="GXG38" s="29"/>
      <c r="GXH38" s="29"/>
      <c r="GXI38" s="29"/>
      <c r="GXJ38" s="29"/>
      <c r="GXK38" s="29"/>
      <c r="GXL38" s="29"/>
      <c r="GXM38" s="29"/>
      <c r="GXN38" s="29"/>
      <c r="GXO38" s="29"/>
      <c r="GXP38" s="29"/>
      <c r="GXQ38" s="29"/>
      <c r="GXR38" s="29"/>
      <c r="GXS38" s="29"/>
      <c r="GXT38" s="29"/>
      <c r="GXU38" s="29"/>
      <c r="GXV38" s="29"/>
      <c r="GXW38" s="29"/>
      <c r="GXX38" s="29"/>
      <c r="GXY38" s="29"/>
      <c r="GXZ38" s="29"/>
      <c r="GYA38" s="29"/>
      <c r="GYB38" s="29"/>
      <c r="GYC38" s="29"/>
      <c r="GYD38" s="29"/>
      <c r="GYE38" s="29"/>
      <c r="GYF38" s="29"/>
      <c r="GYG38" s="29"/>
      <c r="GYH38" s="29"/>
      <c r="GYI38" s="29"/>
      <c r="GYJ38" s="29"/>
      <c r="GYK38" s="29"/>
      <c r="GYL38" s="29"/>
      <c r="GYM38" s="29"/>
      <c r="GYN38" s="29"/>
      <c r="GYO38" s="29"/>
      <c r="GYP38" s="29"/>
      <c r="GYQ38" s="29"/>
      <c r="GYR38" s="29"/>
      <c r="GYS38" s="29"/>
      <c r="GYT38" s="29"/>
      <c r="GYU38" s="29"/>
      <c r="GYV38" s="29"/>
      <c r="GYW38" s="29"/>
      <c r="GYX38" s="29"/>
      <c r="GYY38" s="29"/>
      <c r="GYZ38" s="29"/>
      <c r="GZA38" s="29"/>
      <c r="GZB38" s="29"/>
      <c r="GZC38" s="29"/>
      <c r="GZD38" s="29"/>
      <c r="GZE38" s="29"/>
      <c r="GZF38" s="29"/>
      <c r="GZG38" s="29"/>
      <c r="GZH38" s="29"/>
      <c r="GZI38" s="29"/>
      <c r="GZJ38" s="29"/>
      <c r="GZK38" s="29"/>
      <c r="GZL38" s="29"/>
      <c r="GZM38" s="29"/>
      <c r="GZN38" s="29"/>
      <c r="GZO38" s="29"/>
      <c r="GZP38" s="29"/>
      <c r="GZQ38" s="29"/>
      <c r="GZR38" s="29"/>
      <c r="GZS38" s="29"/>
      <c r="GZT38" s="29"/>
      <c r="GZU38" s="29"/>
      <c r="GZV38" s="29"/>
      <c r="GZW38" s="29"/>
      <c r="GZX38" s="29"/>
      <c r="GZY38" s="29"/>
      <c r="GZZ38" s="29"/>
      <c r="HAA38" s="29"/>
      <c r="HAB38" s="29"/>
      <c r="HAC38" s="29"/>
      <c r="HAD38" s="29"/>
      <c r="HAE38" s="29"/>
      <c r="HAF38" s="29"/>
      <c r="HAG38" s="29"/>
      <c r="HAH38" s="29"/>
      <c r="HAI38" s="29"/>
      <c r="HAJ38" s="29"/>
      <c r="HAK38" s="29"/>
      <c r="HAL38" s="29"/>
      <c r="HAM38" s="29"/>
      <c r="HAN38" s="29"/>
      <c r="HAO38" s="29"/>
      <c r="HAP38" s="29"/>
      <c r="HAQ38" s="29"/>
      <c r="HAR38" s="29"/>
      <c r="HAS38" s="29"/>
      <c r="HAT38" s="29"/>
      <c r="HAU38" s="29"/>
      <c r="HAV38" s="29"/>
      <c r="HAW38" s="29"/>
      <c r="HAX38" s="29"/>
      <c r="HAY38" s="29"/>
      <c r="HAZ38" s="29"/>
      <c r="HBA38" s="29"/>
      <c r="HBB38" s="29"/>
      <c r="HBC38" s="29"/>
      <c r="HBD38" s="29"/>
      <c r="HBE38" s="29"/>
      <c r="HBF38" s="29"/>
      <c r="HBG38" s="29"/>
      <c r="HBH38" s="29"/>
      <c r="HBI38" s="29"/>
      <c r="HBJ38" s="29"/>
      <c r="HBK38" s="29"/>
      <c r="HBL38" s="29"/>
      <c r="HBM38" s="29"/>
      <c r="HBN38" s="29"/>
      <c r="HBO38" s="29"/>
      <c r="HBP38" s="29"/>
      <c r="HBQ38" s="29"/>
      <c r="HBR38" s="29"/>
      <c r="HBS38" s="29"/>
      <c r="HBT38" s="29"/>
      <c r="HBU38" s="29"/>
      <c r="HBV38" s="29"/>
      <c r="HBW38" s="29"/>
      <c r="HBX38" s="29"/>
      <c r="HBY38" s="29"/>
      <c r="HBZ38" s="29"/>
      <c r="HCA38" s="29"/>
      <c r="HCB38" s="29"/>
      <c r="HCC38" s="29"/>
      <c r="HCD38" s="29"/>
      <c r="HCE38" s="29"/>
      <c r="HCF38" s="29"/>
      <c r="HCG38" s="29"/>
      <c r="HCH38" s="29"/>
      <c r="HCI38" s="29"/>
      <c r="HCJ38" s="29"/>
      <c r="HCK38" s="29"/>
      <c r="HCL38" s="29"/>
      <c r="HCM38" s="29"/>
      <c r="HCN38" s="29"/>
      <c r="HCO38" s="29"/>
      <c r="HCP38" s="29"/>
      <c r="HCQ38" s="29"/>
      <c r="HCR38" s="29"/>
      <c r="HCS38" s="29"/>
      <c r="HCT38" s="29"/>
      <c r="HCU38" s="29"/>
      <c r="HCV38" s="29"/>
      <c r="HCW38" s="29"/>
      <c r="HCX38" s="29"/>
      <c r="HCY38" s="29"/>
      <c r="HCZ38" s="29"/>
      <c r="HDA38" s="29"/>
      <c r="HDB38" s="29"/>
      <c r="HDC38" s="29"/>
      <c r="HDD38" s="29"/>
      <c r="HDE38" s="29"/>
      <c r="HDF38" s="29"/>
      <c r="HDG38" s="29"/>
      <c r="HDH38" s="29"/>
      <c r="HDI38" s="29"/>
      <c r="HDJ38" s="29"/>
      <c r="HDK38" s="29"/>
      <c r="HDL38" s="29"/>
      <c r="HDM38" s="29"/>
      <c r="HDN38" s="29"/>
      <c r="HDO38" s="29"/>
      <c r="HDP38" s="29"/>
      <c r="HDQ38" s="29"/>
      <c r="HDR38" s="29"/>
      <c r="HDS38" s="29"/>
      <c r="HDT38" s="29"/>
      <c r="HDU38" s="29"/>
      <c r="HDV38" s="29"/>
      <c r="HDW38" s="29"/>
      <c r="HDX38" s="29"/>
      <c r="HDY38" s="29"/>
      <c r="HDZ38" s="29"/>
      <c r="HEA38" s="29"/>
      <c r="HEB38" s="29"/>
      <c r="HEC38" s="29"/>
      <c r="HED38" s="29"/>
      <c r="HEE38" s="29"/>
      <c r="HEF38" s="29"/>
      <c r="HEG38" s="29"/>
      <c r="HEH38" s="29"/>
      <c r="HEI38" s="29"/>
      <c r="HEJ38" s="29"/>
      <c r="HEK38" s="29"/>
      <c r="HEL38" s="29"/>
      <c r="HEM38" s="29"/>
      <c r="HEN38" s="29"/>
      <c r="HEO38" s="29"/>
      <c r="HEP38" s="29"/>
      <c r="HEQ38" s="29"/>
      <c r="HER38" s="29"/>
      <c r="HES38" s="29"/>
      <c r="HET38" s="29"/>
      <c r="HEU38" s="29"/>
      <c r="HEV38" s="29"/>
      <c r="HEW38" s="29"/>
      <c r="HEX38" s="29"/>
      <c r="HEY38" s="29"/>
      <c r="HEZ38" s="29"/>
      <c r="HFA38" s="29"/>
      <c r="HFB38" s="29"/>
      <c r="HFC38" s="29"/>
      <c r="HFD38" s="29"/>
      <c r="HFE38" s="29"/>
      <c r="HFF38" s="29"/>
      <c r="HFG38" s="29"/>
      <c r="HFH38" s="29"/>
      <c r="HFI38" s="29"/>
      <c r="HFJ38" s="29"/>
      <c r="HFK38" s="29"/>
      <c r="HFL38" s="29"/>
      <c r="HFM38" s="29"/>
      <c r="HFN38" s="29"/>
      <c r="HFO38" s="29"/>
      <c r="HFP38" s="29"/>
      <c r="HFQ38" s="29"/>
      <c r="HFR38" s="29"/>
      <c r="HFS38" s="29"/>
      <c r="HFT38" s="29"/>
      <c r="HFU38" s="29"/>
      <c r="HFV38" s="29"/>
      <c r="HFW38" s="29"/>
      <c r="HFX38" s="29"/>
      <c r="HFY38" s="29"/>
      <c r="HFZ38" s="29"/>
      <c r="HGA38" s="29"/>
      <c r="HGB38" s="29"/>
      <c r="HGC38" s="29"/>
      <c r="HGD38" s="29"/>
      <c r="HGE38" s="29"/>
      <c r="HGF38" s="29"/>
      <c r="HGG38" s="29"/>
      <c r="HGH38" s="29"/>
      <c r="HGI38" s="29"/>
      <c r="HGJ38" s="29"/>
      <c r="HGK38" s="29"/>
      <c r="HGL38" s="29"/>
      <c r="HGM38" s="29"/>
      <c r="HGN38" s="29"/>
      <c r="HGO38" s="29"/>
      <c r="HGP38" s="29"/>
      <c r="HGQ38" s="29"/>
      <c r="HGR38" s="29"/>
      <c r="HGS38" s="29"/>
      <c r="HGT38" s="29"/>
      <c r="HGU38" s="29"/>
      <c r="HGV38" s="29"/>
      <c r="HGW38" s="29"/>
      <c r="HGX38" s="29"/>
      <c r="HGY38" s="29"/>
      <c r="HGZ38" s="29"/>
      <c r="HHA38" s="29"/>
      <c r="HHB38" s="29"/>
      <c r="HHC38" s="29"/>
      <c r="HHD38" s="29"/>
      <c r="HHE38" s="29"/>
      <c r="HHF38" s="29"/>
      <c r="HHG38" s="29"/>
      <c r="HHH38" s="29"/>
      <c r="HHI38" s="29"/>
      <c r="HHJ38" s="29"/>
      <c r="HHK38" s="29"/>
      <c r="HHL38" s="29"/>
      <c r="HHM38" s="29"/>
      <c r="HHN38" s="29"/>
      <c r="HHO38" s="29"/>
      <c r="HHP38" s="29"/>
      <c r="HHQ38" s="29"/>
      <c r="HHR38" s="29"/>
      <c r="HHS38" s="29"/>
      <c r="HHT38" s="29"/>
      <c r="HHU38" s="29"/>
      <c r="HHV38" s="29"/>
      <c r="HHW38" s="29"/>
      <c r="HHX38" s="29"/>
      <c r="HHY38" s="29"/>
      <c r="HHZ38" s="29"/>
      <c r="HIA38" s="29"/>
      <c r="HIB38" s="29"/>
      <c r="HIC38" s="29"/>
      <c r="HID38" s="29"/>
      <c r="HIE38" s="29"/>
      <c r="HIF38" s="29"/>
      <c r="HIG38" s="29"/>
      <c r="HIH38" s="29"/>
      <c r="HII38" s="29"/>
      <c r="HIJ38" s="29"/>
      <c r="HIK38" s="29"/>
      <c r="HIL38" s="29"/>
      <c r="HIM38" s="29"/>
      <c r="HIN38" s="29"/>
      <c r="HIO38" s="29"/>
      <c r="HIP38" s="29"/>
      <c r="HIQ38" s="29"/>
      <c r="HIR38" s="29"/>
      <c r="HIS38" s="29"/>
      <c r="HIT38" s="29"/>
      <c r="HIU38" s="29"/>
      <c r="HIV38" s="29"/>
      <c r="HIW38" s="29"/>
      <c r="HIX38" s="29"/>
      <c r="HIY38" s="29"/>
      <c r="HIZ38" s="29"/>
      <c r="HJA38" s="29"/>
      <c r="HJB38" s="29"/>
      <c r="HJC38" s="29"/>
      <c r="HJD38" s="29"/>
      <c r="HJE38" s="29"/>
      <c r="HJF38" s="29"/>
      <c r="HJG38" s="29"/>
      <c r="HJH38" s="29"/>
      <c r="HJI38" s="29"/>
      <c r="HJJ38" s="29"/>
      <c r="HJK38" s="29"/>
      <c r="HJL38" s="29"/>
      <c r="HJM38" s="29"/>
      <c r="HJN38" s="29"/>
      <c r="HJO38" s="29"/>
      <c r="HJP38" s="29"/>
      <c r="HJQ38" s="29"/>
      <c r="HJR38" s="29"/>
      <c r="HJS38" s="29"/>
      <c r="HJT38" s="29"/>
      <c r="HJU38" s="29"/>
      <c r="HJV38" s="29"/>
      <c r="HJW38" s="29"/>
      <c r="HJX38" s="29"/>
      <c r="HJY38" s="29"/>
      <c r="HJZ38" s="29"/>
      <c r="HKA38" s="29"/>
      <c r="HKB38" s="29"/>
      <c r="HKC38" s="29"/>
      <c r="HKD38" s="29"/>
      <c r="HKE38" s="29"/>
      <c r="HKF38" s="29"/>
      <c r="HKG38" s="29"/>
      <c r="HKH38" s="29"/>
      <c r="HKI38" s="29"/>
      <c r="HKJ38" s="29"/>
      <c r="HKK38" s="29"/>
      <c r="HKL38" s="29"/>
      <c r="HKM38" s="29"/>
      <c r="HKN38" s="29"/>
      <c r="HKO38" s="29"/>
      <c r="HKP38" s="29"/>
      <c r="HKQ38" s="29"/>
      <c r="HKR38" s="29"/>
      <c r="HKS38" s="29"/>
      <c r="HKT38" s="29"/>
      <c r="HKU38" s="29"/>
      <c r="HKV38" s="29"/>
      <c r="HKW38" s="29"/>
      <c r="HKX38" s="29"/>
      <c r="HKY38" s="29"/>
      <c r="HKZ38" s="29"/>
      <c r="HLA38" s="29"/>
      <c r="HLB38" s="29"/>
      <c r="HLC38" s="29"/>
      <c r="HLD38" s="29"/>
      <c r="HLE38" s="29"/>
      <c r="HLF38" s="29"/>
      <c r="HLG38" s="29"/>
      <c r="HLH38" s="29"/>
      <c r="HLI38" s="29"/>
      <c r="HLJ38" s="29"/>
      <c r="HLK38" s="29"/>
      <c r="HLL38" s="29"/>
      <c r="HLM38" s="29"/>
      <c r="HLN38" s="29"/>
      <c r="HLO38" s="29"/>
      <c r="HLP38" s="29"/>
      <c r="HLQ38" s="29"/>
      <c r="HLR38" s="29"/>
      <c r="HLS38" s="29"/>
      <c r="HLT38" s="29"/>
      <c r="HLU38" s="29"/>
      <c r="HLV38" s="29"/>
      <c r="HLW38" s="29"/>
      <c r="HLX38" s="29"/>
      <c r="HLY38" s="29"/>
      <c r="HLZ38" s="29"/>
      <c r="HMA38" s="29"/>
      <c r="HMB38" s="29"/>
      <c r="HMC38" s="29"/>
      <c r="HMD38" s="29"/>
      <c r="HME38" s="29"/>
      <c r="HMF38" s="29"/>
      <c r="HMG38" s="29"/>
      <c r="HMH38" s="29"/>
      <c r="HMI38" s="29"/>
      <c r="HMJ38" s="29"/>
      <c r="HMK38" s="29"/>
      <c r="HML38" s="29"/>
      <c r="HMM38" s="29"/>
      <c r="HMN38" s="29"/>
      <c r="HMO38" s="29"/>
      <c r="HMP38" s="29"/>
      <c r="HMQ38" s="29"/>
      <c r="HMR38" s="29"/>
      <c r="HMS38" s="29"/>
      <c r="HMT38" s="29"/>
      <c r="HMU38" s="29"/>
      <c r="HMV38" s="29"/>
      <c r="HMW38" s="29"/>
      <c r="HMX38" s="29"/>
      <c r="HMY38" s="29"/>
      <c r="HMZ38" s="29"/>
      <c r="HNA38" s="29"/>
      <c r="HNB38" s="29"/>
      <c r="HNC38" s="29"/>
      <c r="HND38" s="29"/>
      <c r="HNE38" s="29"/>
      <c r="HNF38" s="29"/>
      <c r="HNG38" s="29"/>
      <c r="HNH38" s="29"/>
      <c r="HNI38" s="29"/>
      <c r="HNJ38" s="29"/>
      <c r="HNK38" s="29"/>
      <c r="HNL38" s="29"/>
      <c r="HNM38" s="29"/>
      <c r="HNN38" s="29"/>
      <c r="HNO38" s="29"/>
      <c r="HNP38" s="29"/>
      <c r="HNQ38" s="29"/>
      <c r="HNR38" s="29"/>
      <c r="HNS38" s="29"/>
      <c r="HNT38" s="29"/>
      <c r="HNU38" s="29"/>
      <c r="HNV38" s="29"/>
      <c r="HNW38" s="29"/>
      <c r="HNX38" s="29"/>
      <c r="HNY38" s="29"/>
      <c r="HNZ38" s="29"/>
      <c r="HOA38" s="29"/>
      <c r="HOB38" s="29"/>
      <c r="HOC38" s="29"/>
      <c r="HOD38" s="29"/>
      <c r="HOE38" s="29"/>
      <c r="HOF38" s="29"/>
      <c r="HOG38" s="29"/>
      <c r="HOH38" s="29"/>
      <c r="HOI38" s="29"/>
      <c r="HOJ38" s="29"/>
      <c r="HOK38" s="29"/>
      <c r="HOL38" s="29"/>
      <c r="HOM38" s="29"/>
      <c r="HON38" s="29"/>
      <c r="HOO38" s="29"/>
      <c r="HOP38" s="29"/>
      <c r="HOQ38" s="29"/>
      <c r="HOR38" s="29"/>
      <c r="HOS38" s="29"/>
      <c r="HOT38" s="29"/>
      <c r="HOU38" s="29"/>
      <c r="HOV38" s="29"/>
      <c r="HOW38" s="29"/>
      <c r="HOX38" s="29"/>
      <c r="HOY38" s="29"/>
      <c r="HOZ38" s="29"/>
      <c r="HPA38" s="29"/>
      <c r="HPB38" s="29"/>
      <c r="HPC38" s="29"/>
      <c r="HPD38" s="29"/>
      <c r="HPE38" s="29"/>
      <c r="HPF38" s="29"/>
      <c r="HPG38" s="29"/>
      <c r="HPH38" s="29"/>
      <c r="HPI38" s="29"/>
      <c r="HPJ38" s="29"/>
      <c r="HPK38" s="29"/>
      <c r="HPL38" s="29"/>
      <c r="HPM38" s="29"/>
      <c r="HPN38" s="29"/>
      <c r="HPO38" s="29"/>
      <c r="HPP38" s="29"/>
      <c r="HPQ38" s="29"/>
      <c r="HPR38" s="29"/>
      <c r="HPS38" s="29"/>
      <c r="HPT38" s="29"/>
      <c r="HPU38" s="29"/>
      <c r="HPV38" s="29"/>
      <c r="HPW38" s="29"/>
      <c r="HPX38" s="29"/>
      <c r="HPY38" s="29"/>
      <c r="HPZ38" s="29"/>
      <c r="HQA38" s="29"/>
      <c r="HQB38" s="29"/>
      <c r="HQC38" s="29"/>
      <c r="HQD38" s="29"/>
      <c r="HQE38" s="29"/>
      <c r="HQF38" s="29"/>
      <c r="HQG38" s="29"/>
      <c r="HQH38" s="29"/>
      <c r="HQI38" s="29"/>
      <c r="HQJ38" s="29"/>
      <c r="HQK38" s="29"/>
      <c r="HQL38" s="29"/>
      <c r="HQM38" s="29"/>
      <c r="HQN38" s="29"/>
      <c r="HQO38" s="29"/>
      <c r="HQP38" s="29"/>
      <c r="HQQ38" s="29"/>
      <c r="HQR38" s="29"/>
      <c r="HQS38" s="29"/>
      <c r="HQT38" s="29"/>
      <c r="HQU38" s="29"/>
      <c r="HQV38" s="29"/>
      <c r="HQW38" s="29"/>
      <c r="HQX38" s="29"/>
      <c r="HQY38" s="29"/>
      <c r="HQZ38" s="29"/>
      <c r="HRA38" s="29"/>
      <c r="HRB38" s="29"/>
      <c r="HRC38" s="29"/>
      <c r="HRD38" s="29"/>
      <c r="HRE38" s="29"/>
      <c r="HRF38" s="29"/>
      <c r="HRG38" s="29"/>
      <c r="HRH38" s="29"/>
      <c r="HRI38" s="29"/>
      <c r="HRJ38" s="29"/>
      <c r="HRK38" s="29"/>
      <c r="HRL38" s="29"/>
      <c r="HRM38" s="29"/>
      <c r="HRN38" s="29"/>
      <c r="HRO38" s="29"/>
      <c r="HRP38" s="29"/>
      <c r="HRQ38" s="29"/>
      <c r="HRR38" s="29"/>
      <c r="HRS38" s="29"/>
      <c r="HRT38" s="29"/>
      <c r="HRU38" s="29"/>
      <c r="HRV38" s="29"/>
      <c r="HRW38" s="29"/>
      <c r="HRX38" s="29"/>
      <c r="HRY38" s="29"/>
      <c r="HRZ38" s="29"/>
      <c r="HSA38" s="29"/>
      <c r="HSB38" s="29"/>
      <c r="HSC38" s="29"/>
      <c r="HSD38" s="29"/>
      <c r="HSE38" s="29"/>
      <c r="HSF38" s="29"/>
      <c r="HSG38" s="29"/>
      <c r="HSH38" s="29"/>
      <c r="HSI38" s="29"/>
      <c r="HSJ38" s="29"/>
      <c r="HSK38" s="29"/>
      <c r="HSL38" s="29"/>
      <c r="HSM38" s="29"/>
      <c r="HSN38" s="29"/>
      <c r="HSO38" s="29"/>
      <c r="HSP38" s="29"/>
      <c r="HSQ38" s="29"/>
      <c r="HSR38" s="29"/>
      <c r="HSS38" s="29"/>
      <c r="HST38" s="29"/>
      <c r="HSU38" s="29"/>
      <c r="HSV38" s="29"/>
      <c r="HSW38" s="29"/>
      <c r="HSX38" s="29"/>
      <c r="HSY38" s="29"/>
      <c r="HSZ38" s="29"/>
      <c r="HTA38" s="29"/>
      <c r="HTB38" s="29"/>
      <c r="HTC38" s="29"/>
      <c r="HTD38" s="29"/>
      <c r="HTE38" s="29"/>
      <c r="HTF38" s="29"/>
      <c r="HTG38" s="29"/>
      <c r="HTH38" s="29"/>
      <c r="HTI38" s="29"/>
      <c r="HTJ38" s="29"/>
      <c r="HTK38" s="29"/>
      <c r="HTL38" s="29"/>
      <c r="HTM38" s="29"/>
      <c r="HTN38" s="29"/>
      <c r="HTO38" s="29"/>
      <c r="HTP38" s="29"/>
      <c r="HTQ38" s="29"/>
      <c r="HTR38" s="29"/>
      <c r="HTS38" s="29"/>
      <c r="HTT38" s="29"/>
      <c r="HTU38" s="29"/>
      <c r="HTV38" s="29"/>
      <c r="HTW38" s="29"/>
      <c r="HTX38" s="29"/>
      <c r="HTY38" s="29"/>
      <c r="HTZ38" s="29"/>
      <c r="HUA38" s="29"/>
      <c r="HUB38" s="29"/>
      <c r="HUC38" s="29"/>
      <c r="HUD38" s="29"/>
      <c r="HUE38" s="29"/>
      <c r="HUF38" s="29"/>
      <c r="HUG38" s="29"/>
      <c r="HUH38" s="29"/>
      <c r="HUI38" s="29"/>
      <c r="HUJ38" s="29"/>
      <c r="HUK38" s="29"/>
      <c r="HUL38" s="29"/>
      <c r="HUM38" s="29"/>
      <c r="HUN38" s="29"/>
      <c r="HUO38" s="29"/>
      <c r="HUP38" s="29"/>
      <c r="HUQ38" s="29"/>
      <c r="HUR38" s="29"/>
      <c r="HUS38" s="29"/>
      <c r="HUT38" s="29"/>
      <c r="HUU38" s="29"/>
      <c r="HUV38" s="29"/>
      <c r="HUW38" s="29"/>
      <c r="HUX38" s="29"/>
      <c r="HUY38" s="29"/>
      <c r="HUZ38" s="29"/>
      <c r="HVA38" s="29"/>
      <c r="HVB38" s="29"/>
      <c r="HVC38" s="29"/>
      <c r="HVD38" s="29"/>
      <c r="HVE38" s="29"/>
      <c r="HVF38" s="29"/>
      <c r="HVG38" s="29"/>
      <c r="HVH38" s="29"/>
      <c r="HVI38" s="29"/>
      <c r="HVJ38" s="29"/>
      <c r="HVK38" s="29"/>
      <c r="HVL38" s="29"/>
      <c r="HVM38" s="29"/>
      <c r="HVN38" s="29"/>
      <c r="HVO38" s="29"/>
      <c r="HVP38" s="29"/>
      <c r="HVQ38" s="29"/>
      <c r="HVR38" s="29"/>
      <c r="HVS38" s="29"/>
      <c r="HVT38" s="29"/>
      <c r="HVU38" s="29"/>
      <c r="HVV38" s="29"/>
      <c r="HVW38" s="29"/>
      <c r="HVX38" s="29"/>
      <c r="HVY38" s="29"/>
      <c r="HVZ38" s="29"/>
      <c r="HWA38" s="29"/>
      <c r="HWB38" s="29"/>
      <c r="HWC38" s="29"/>
      <c r="HWD38" s="29"/>
      <c r="HWE38" s="29"/>
      <c r="HWF38" s="29"/>
      <c r="HWG38" s="29"/>
      <c r="HWH38" s="29"/>
      <c r="HWI38" s="29"/>
      <c r="HWJ38" s="29"/>
      <c r="HWK38" s="29"/>
      <c r="HWL38" s="29"/>
      <c r="HWM38" s="29"/>
      <c r="HWN38" s="29"/>
      <c r="HWO38" s="29"/>
      <c r="HWP38" s="29"/>
      <c r="HWQ38" s="29"/>
      <c r="HWR38" s="29"/>
      <c r="HWS38" s="29"/>
      <c r="HWT38" s="29"/>
      <c r="HWU38" s="29"/>
      <c r="HWV38" s="29"/>
      <c r="HWW38" s="29"/>
      <c r="HWX38" s="29"/>
      <c r="HWY38" s="29"/>
      <c r="HWZ38" s="29"/>
      <c r="HXA38" s="29"/>
      <c r="HXB38" s="29"/>
      <c r="HXC38" s="29"/>
      <c r="HXD38" s="29"/>
      <c r="HXE38" s="29"/>
      <c r="HXF38" s="29"/>
      <c r="HXG38" s="29"/>
      <c r="HXH38" s="29"/>
      <c r="HXI38" s="29"/>
      <c r="HXJ38" s="29"/>
      <c r="HXK38" s="29"/>
      <c r="HXL38" s="29"/>
      <c r="HXM38" s="29"/>
      <c r="HXN38" s="29"/>
      <c r="HXO38" s="29"/>
      <c r="HXP38" s="29"/>
      <c r="HXQ38" s="29"/>
      <c r="HXR38" s="29"/>
      <c r="HXS38" s="29"/>
      <c r="HXT38" s="29"/>
      <c r="HXU38" s="29"/>
      <c r="HXV38" s="29"/>
      <c r="HXW38" s="29"/>
      <c r="HXX38" s="29"/>
      <c r="HXY38" s="29"/>
      <c r="HXZ38" s="29"/>
      <c r="HYA38" s="29"/>
      <c r="HYB38" s="29"/>
      <c r="HYC38" s="29"/>
      <c r="HYD38" s="29"/>
      <c r="HYE38" s="29"/>
      <c r="HYF38" s="29"/>
      <c r="HYG38" s="29"/>
      <c r="HYH38" s="29"/>
      <c r="HYI38" s="29"/>
      <c r="HYJ38" s="29"/>
      <c r="HYK38" s="29"/>
      <c r="HYL38" s="29"/>
      <c r="HYM38" s="29"/>
      <c r="HYN38" s="29"/>
      <c r="HYO38" s="29"/>
      <c r="HYP38" s="29"/>
      <c r="HYQ38" s="29"/>
      <c r="HYR38" s="29"/>
      <c r="HYS38" s="29"/>
      <c r="HYT38" s="29"/>
      <c r="HYU38" s="29"/>
      <c r="HYV38" s="29"/>
      <c r="HYW38" s="29"/>
      <c r="HYX38" s="29"/>
      <c r="HYY38" s="29"/>
      <c r="HYZ38" s="29"/>
      <c r="HZA38" s="29"/>
      <c r="HZB38" s="29"/>
      <c r="HZC38" s="29"/>
      <c r="HZD38" s="29"/>
      <c r="HZE38" s="29"/>
      <c r="HZF38" s="29"/>
      <c r="HZG38" s="29"/>
      <c r="HZH38" s="29"/>
      <c r="HZI38" s="29"/>
      <c r="HZJ38" s="29"/>
      <c r="HZK38" s="29"/>
      <c r="HZL38" s="29"/>
      <c r="HZM38" s="29"/>
      <c r="HZN38" s="29"/>
      <c r="HZO38" s="29"/>
      <c r="HZP38" s="29"/>
      <c r="HZQ38" s="29"/>
      <c r="HZR38" s="29"/>
      <c r="HZS38" s="29"/>
      <c r="HZT38" s="29"/>
      <c r="HZU38" s="29"/>
      <c r="HZV38" s="29"/>
      <c r="HZW38" s="29"/>
      <c r="HZX38" s="29"/>
      <c r="HZY38" s="29"/>
      <c r="HZZ38" s="29"/>
      <c r="IAA38" s="29"/>
      <c r="IAB38" s="29"/>
      <c r="IAC38" s="29"/>
      <c r="IAD38" s="29"/>
      <c r="IAE38" s="29"/>
      <c r="IAF38" s="29"/>
      <c r="IAG38" s="29"/>
      <c r="IAH38" s="29"/>
      <c r="IAI38" s="29"/>
      <c r="IAJ38" s="29"/>
      <c r="IAK38" s="29"/>
      <c r="IAL38" s="29"/>
      <c r="IAM38" s="29"/>
      <c r="IAN38" s="29"/>
      <c r="IAO38" s="29"/>
      <c r="IAP38" s="29"/>
      <c r="IAQ38" s="29"/>
      <c r="IAR38" s="29"/>
      <c r="IAS38" s="29"/>
      <c r="IAT38" s="29"/>
      <c r="IAU38" s="29"/>
      <c r="IAV38" s="29"/>
      <c r="IAW38" s="29"/>
      <c r="IAX38" s="29"/>
      <c r="IAY38" s="29"/>
      <c r="IAZ38" s="29"/>
      <c r="IBA38" s="29"/>
      <c r="IBB38" s="29"/>
      <c r="IBC38" s="29"/>
      <c r="IBD38" s="29"/>
      <c r="IBE38" s="29"/>
      <c r="IBF38" s="29"/>
      <c r="IBG38" s="29"/>
      <c r="IBH38" s="29"/>
      <c r="IBI38" s="29"/>
      <c r="IBJ38" s="29"/>
      <c r="IBK38" s="29"/>
      <c r="IBL38" s="29"/>
      <c r="IBM38" s="29"/>
      <c r="IBN38" s="29"/>
      <c r="IBO38" s="29"/>
      <c r="IBP38" s="29"/>
      <c r="IBQ38" s="29"/>
      <c r="IBR38" s="29"/>
      <c r="IBS38" s="29"/>
      <c r="IBT38" s="29"/>
      <c r="IBU38" s="29"/>
      <c r="IBV38" s="29"/>
      <c r="IBW38" s="29"/>
      <c r="IBX38" s="29"/>
      <c r="IBY38" s="29"/>
      <c r="IBZ38" s="29"/>
      <c r="ICA38" s="29"/>
      <c r="ICB38" s="29"/>
      <c r="ICC38" s="29"/>
      <c r="ICD38" s="29"/>
      <c r="ICE38" s="29"/>
      <c r="ICF38" s="29"/>
      <c r="ICG38" s="29"/>
      <c r="ICH38" s="29"/>
      <c r="ICI38" s="29"/>
      <c r="ICJ38" s="29"/>
      <c r="ICK38" s="29"/>
      <c r="ICL38" s="29"/>
      <c r="ICM38" s="29"/>
      <c r="ICN38" s="29"/>
      <c r="ICO38" s="29"/>
      <c r="ICP38" s="29"/>
      <c r="ICQ38" s="29"/>
      <c r="ICR38" s="29"/>
      <c r="ICS38" s="29"/>
      <c r="ICT38" s="29"/>
      <c r="ICU38" s="29"/>
      <c r="ICV38" s="29"/>
      <c r="ICW38" s="29"/>
      <c r="ICX38" s="29"/>
      <c r="ICY38" s="29"/>
      <c r="ICZ38" s="29"/>
      <c r="IDA38" s="29"/>
      <c r="IDB38" s="29"/>
      <c r="IDC38" s="29"/>
      <c r="IDD38" s="29"/>
      <c r="IDE38" s="29"/>
      <c r="IDF38" s="29"/>
      <c r="IDG38" s="29"/>
      <c r="IDH38" s="29"/>
      <c r="IDI38" s="29"/>
      <c r="IDJ38" s="29"/>
      <c r="IDK38" s="29"/>
      <c r="IDL38" s="29"/>
      <c r="IDM38" s="29"/>
      <c r="IDN38" s="29"/>
      <c r="IDO38" s="29"/>
      <c r="IDP38" s="29"/>
      <c r="IDQ38" s="29"/>
      <c r="IDR38" s="29"/>
      <c r="IDS38" s="29"/>
      <c r="IDT38" s="29"/>
      <c r="IDU38" s="29"/>
      <c r="IDV38" s="29"/>
      <c r="IDW38" s="29"/>
      <c r="IDX38" s="29"/>
      <c r="IDY38" s="29"/>
      <c r="IDZ38" s="29"/>
      <c r="IEA38" s="29"/>
      <c r="IEB38" s="29"/>
      <c r="IEC38" s="29"/>
      <c r="IED38" s="29"/>
      <c r="IEE38" s="29"/>
      <c r="IEF38" s="29"/>
      <c r="IEG38" s="29"/>
      <c r="IEH38" s="29"/>
      <c r="IEI38" s="29"/>
      <c r="IEJ38" s="29"/>
      <c r="IEK38" s="29"/>
      <c r="IEL38" s="29"/>
      <c r="IEM38" s="29"/>
      <c r="IEN38" s="29"/>
      <c r="IEO38" s="29"/>
      <c r="IEP38" s="29"/>
      <c r="IEQ38" s="29"/>
      <c r="IER38" s="29"/>
      <c r="IES38" s="29"/>
      <c r="IET38" s="29"/>
      <c r="IEU38" s="29"/>
      <c r="IEV38" s="29"/>
      <c r="IEW38" s="29"/>
      <c r="IEX38" s="29"/>
      <c r="IEY38" s="29"/>
      <c r="IEZ38" s="29"/>
      <c r="IFA38" s="29"/>
      <c r="IFB38" s="29"/>
      <c r="IFC38" s="29"/>
      <c r="IFD38" s="29"/>
      <c r="IFE38" s="29"/>
      <c r="IFF38" s="29"/>
      <c r="IFG38" s="29"/>
      <c r="IFH38" s="29"/>
      <c r="IFI38" s="29"/>
      <c r="IFJ38" s="29"/>
      <c r="IFK38" s="29"/>
      <c r="IFL38" s="29"/>
      <c r="IFM38" s="29"/>
      <c r="IFN38" s="29"/>
      <c r="IFO38" s="29"/>
      <c r="IFP38" s="29"/>
      <c r="IFQ38" s="29"/>
      <c r="IFR38" s="29"/>
      <c r="IFS38" s="29"/>
      <c r="IFT38" s="29"/>
      <c r="IFU38" s="29"/>
      <c r="IFV38" s="29"/>
      <c r="IFW38" s="29"/>
      <c r="IFX38" s="29"/>
      <c r="IFY38" s="29"/>
      <c r="IFZ38" s="29"/>
      <c r="IGA38" s="29"/>
      <c r="IGB38" s="29"/>
      <c r="IGC38" s="29"/>
      <c r="IGD38" s="29"/>
      <c r="IGE38" s="29"/>
      <c r="IGF38" s="29"/>
      <c r="IGG38" s="29"/>
      <c r="IGH38" s="29"/>
      <c r="IGI38" s="29"/>
      <c r="IGJ38" s="29"/>
      <c r="IGK38" s="29"/>
      <c r="IGL38" s="29"/>
      <c r="IGM38" s="29"/>
      <c r="IGN38" s="29"/>
      <c r="IGO38" s="29"/>
      <c r="IGP38" s="29"/>
      <c r="IGQ38" s="29"/>
      <c r="IGR38" s="29"/>
      <c r="IGS38" s="29"/>
      <c r="IGT38" s="29"/>
      <c r="IGU38" s="29"/>
      <c r="IGV38" s="29"/>
      <c r="IGW38" s="29"/>
      <c r="IGX38" s="29"/>
      <c r="IGY38" s="29"/>
      <c r="IGZ38" s="29"/>
      <c r="IHA38" s="29"/>
      <c r="IHB38" s="29"/>
      <c r="IHC38" s="29"/>
      <c r="IHD38" s="29"/>
      <c r="IHE38" s="29"/>
      <c r="IHF38" s="29"/>
      <c r="IHG38" s="29"/>
      <c r="IHH38" s="29"/>
      <c r="IHI38" s="29"/>
      <c r="IHJ38" s="29"/>
      <c r="IHK38" s="29"/>
      <c r="IHL38" s="29"/>
      <c r="IHM38" s="29"/>
      <c r="IHN38" s="29"/>
      <c r="IHO38" s="29"/>
      <c r="IHP38" s="29"/>
      <c r="IHQ38" s="29"/>
      <c r="IHR38" s="29"/>
      <c r="IHS38" s="29"/>
      <c r="IHT38" s="29"/>
      <c r="IHU38" s="29"/>
      <c r="IHV38" s="29"/>
      <c r="IHW38" s="29"/>
      <c r="IHX38" s="29"/>
      <c r="IHY38" s="29"/>
      <c r="IHZ38" s="29"/>
      <c r="IIA38" s="29"/>
      <c r="IIB38" s="29"/>
      <c r="IIC38" s="29"/>
      <c r="IID38" s="29"/>
      <c r="IIE38" s="29"/>
      <c r="IIF38" s="29"/>
      <c r="IIG38" s="29"/>
      <c r="IIH38" s="29"/>
      <c r="III38" s="29"/>
      <c r="IIJ38" s="29"/>
      <c r="IIK38" s="29"/>
      <c r="IIL38" s="29"/>
      <c r="IIM38" s="29"/>
      <c r="IIN38" s="29"/>
      <c r="IIO38" s="29"/>
      <c r="IIP38" s="29"/>
      <c r="IIQ38" s="29"/>
      <c r="IIR38" s="29"/>
      <c r="IIS38" s="29"/>
      <c r="IIT38" s="29"/>
      <c r="IIU38" s="29"/>
      <c r="IIV38" s="29"/>
      <c r="IIW38" s="29"/>
      <c r="IIX38" s="29"/>
      <c r="IIY38" s="29"/>
      <c r="IIZ38" s="29"/>
      <c r="IJA38" s="29"/>
      <c r="IJB38" s="29"/>
      <c r="IJC38" s="29"/>
      <c r="IJD38" s="29"/>
      <c r="IJE38" s="29"/>
      <c r="IJF38" s="29"/>
      <c r="IJG38" s="29"/>
      <c r="IJH38" s="29"/>
      <c r="IJI38" s="29"/>
      <c r="IJJ38" s="29"/>
      <c r="IJK38" s="29"/>
      <c r="IJL38" s="29"/>
      <c r="IJM38" s="29"/>
      <c r="IJN38" s="29"/>
      <c r="IJO38" s="29"/>
      <c r="IJP38" s="29"/>
      <c r="IJQ38" s="29"/>
      <c r="IJR38" s="29"/>
      <c r="IJS38" s="29"/>
      <c r="IJT38" s="29"/>
      <c r="IJU38" s="29"/>
      <c r="IJV38" s="29"/>
      <c r="IJW38" s="29"/>
      <c r="IJX38" s="29"/>
      <c r="IJY38" s="29"/>
      <c r="IJZ38" s="29"/>
      <c r="IKA38" s="29"/>
      <c r="IKB38" s="29"/>
      <c r="IKC38" s="29"/>
      <c r="IKD38" s="29"/>
      <c r="IKE38" s="29"/>
      <c r="IKF38" s="29"/>
      <c r="IKG38" s="29"/>
      <c r="IKH38" s="29"/>
      <c r="IKI38" s="29"/>
      <c r="IKJ38" s="29"/>
      <c r="IKK38" s="29"/>
      <c r="IKL38" s="29"/>
      <c r="IKM38" s="29"/>
      <c r="IKN38" s="29"/>
      <c r="IKO38" s="29"/>
      <c r="IKP38" s="29"/>
      <c r="IKQ38" s="29"/>
      <c r="IKR38" s="29"/>
      <c r="IKS38" s="29"/>
      <c r="IKT38" s="29"/>
      <c r="IKU38" s="29"/>
      <c r="IKV38" s="29"/>
      <c r="IKW38" s="29"/>
      <c r="IKX38" s="29"/>
      <c r="IKY38" s="29"/>
      <c r="IKZ38" s="29"/>
      <c r="ILA38" s="29"/>
      <c r="ILB38" s="29"/>
      <c r="ILC38" s="29"/>
      <c r="ILD38" s="29"/>
      <c r="ILE38" s="29"/>
      <c r="ILF38" s="29"/>
      <c r="ILG38" s="29"/>
      <c r="ILH38" s="29"/>
      <c r="ILI38" s="29"/>
      <c r="ILJ38" s="29"/>
      <c r="ILK38" s="29"/>
      <c r="ILL38" s="29"/>
      <c r="ILM38" s="29"/>
      <c r="ILN38" s="29"/>
      <c r="ILO38" s="29"/>
      <c r="ILP38" s="29"/>
      <c r="ILQ38" s="29"/>
      <c r="ILR38" s="29"/>
      <c r="ILS38" s="29"/>
      <c r="ILT38" s="29"/>
      <c r="ILU38" s="29"/>
      <c r="ILV38" s="29"/>
      <c r="ILW38" s="29"/>
      <c r="ILX38" s="29"/>
      <c r="ILY38" s="29"/>
      <c r="ILZ38" s="29"/>
      <c r="IMA38" s="29"/>
      <c r="IMB38" s="29"/>
      <c r="IMC38" s="29"/>
      <c r="IMD38" s="29"/>
      <c r="IME38" s="29"/>
      <c r="IMF38" s="29"/>
      <c r="IMG38" s="29"/>
      <c r="IMH38" s="29"/>
      <c r="IMI38" s="29"/>
      <c r="IMJ38" s="29"/>
      <c r="IMK38" s="29"/>
      <c r="IML38" s="29"/>
      <c r="IMM38" s="29"/>
      <c r="IMN38" s="29"/>
      <c r="IMO38" s="29"/>
      <c r="IMP38" s="29"/>
      <c r="IMQ38" s="29"/>
      <c r="IMR38" s="29"/>
      <c r="IMS38" s="29"/>
      <c r="IMT38" s="29"/>
      <c r="IMU38" s="29"/>
      <c r="IMV38" s="29"/>
      <c r="IMW38" s="29"/>
      <c r="IMX38" s="29"/>
      <c r="IMY38" s="29"/>
      <c r="IMZ38" s="29"/>
      <c r="INA38" s="29"/>
      <c r="INB38" s="29"/>
      <c r="INC38" s="29"/>
      <c r="IND38" s="29"/>
      <c r="INE38" s="29"/>
      <c r="INF38" s="29"/>
      <c r="ING38" s="29"/>
      <c r="INH38" s="29"/>
      <c r="INI38" s="29"/>
      <c r="INJ38" s="29"/>
      <c r="INK38" s="29"/>
      <c r="INL38" s="29"/>
      <c r="INM38" s="29"/>
      <c r="INN38" s="29"/>
      <c r="INO38" s="29"/>
      <c r="INP38" s="29"/>
      <c r="INQ38" s="29"/>
      <c r="INR38" s="29"/>
      <c r="INS38" s="29"/>
      <c r="INT38" s="29"/>
      <c r="INU38" s="29"/>
      <c r="INV38" s="29"/>
      <c r="INW38" s="29"/>
      <c r="INX38" s="29"/>
      <c r="INY38" s="29"/>
      <c r="INZ38" s="29"/>
      <c r="IOA38" s="29"/>
      <c r="IOB38" s="29"/>
      <c r="IOC38" s="29"/>
      <c r="IOD38" s="29"/>
      <c r="IOE38" s="29"/>
      <c r="IOF38" s="29"/>
      <c r="IOG38" s="29"/>
      <c r="IOH38" s="29"/>
      <c r="IOI38" s="29"/>
      <c r="IOJ38" s="29"/>
      <c r="IOK38" s="29"/>
      <c r="IOL38" s="29"/>
      <c r="IOM38" s="29"/>
      <c r="ION38" s="29"/>
      <c r="IOO38" s="29"/>
      <c r="IOP38" s="29"/>
      <c r="IOQ38" s="29"/>
      <c r="IOR38" s="29"/>
      <c r="IOS38" s="29"/>
      <c r="IOT38" s="29"/>
      <c r="IOU38" s="29"/>
      <c r="IOV38" s="29"/>
      <c r="IOW38" s="29"/>
      <c r="IOX38" s="29"/>
      <c r="IOY38" s="29"/>
      <c r="IOZ38" s="29"/>
      <c r="IPA38" s="29"/>
      <c r="IPB38" s="29"/>
      <c r="IPC38" s="29"/>
      <c r="IPD38" s="29"/>
      <c r="IPE38" s="29"/>
      <c r="IPF38" s="29"/>
      <c r="IPG38" s="29"/>
      <c r="IPH38" s="29"/>
      <c r="IPI38" s="29"/>
      <c r="IPJ38" s="29"/>
      <c r="IPK38" s="29"/>
      <c r="IPL38" s="29"/>
      <c r="IPM38" s="29"/>
      <c r="IPN38" s="29"/>
      <c r="IPO38" s="29"/>
      <c r="IPP38" s="29"/>
      <c r="IPQ38" s="29"/>
      <c r="IPR38" s="29"/>
      <c r="IPS38" s="29"/>
      <c r="IPT38" s="29"/>
      <c r="IPU38" s="29"/>
      <c r="IPV38" s="29"/>
      <c r="IPW38" s="29"/>
      <c r="IPX38" s="29"/>
      <c r="IPY38" s="29"/>
      <c r="IPZ38" s="29"/>
      <c r="IQA38" s="29"/>
      <c r="IQB38" s="29"/>
      <c r="IQC38" s="29"/>
      <c r="IQD38" s="29"/>
      <c r="IQE38" s="29"/>
      <c r="IQF38" s="29"/>
      <c r="IQG38" s="29"/>
      <c r="IQH38" s="29"/>
      <c r="IQI38" s="29"/>
      <c r="IQJ38" s="29"/>
      <c r="IQK38" s="29"/>
      <c r="IQL38" s="29"/>
      <c r="IQM38" s="29"/>
      <c r="IQN38" s="29"/>
      <c r="IQO38" s="29"/>
      <c r="IQP38" s="29"/>
      <c r="IQQ38" s="29"/>
      <c r="IQR38" s="29"/>
      <c r="IQS38" s="29"/>
      <c r="IQT38" s="29"/>
      <c r="IQU38" s="29"/>
      <c r="IQV38" s="29"/>
      <c r="IQW38" s="29"/>
      <c r="IQX38" s="29"/>
      <c r="IQY38" s="29"/>
      <c r="IQZ38" s="29"/>
      <c r="IRA38" s="29"/>
      <c r="IRB38" s="29"/>
      <c r="IRC38" s="29"/>
      <c r="IRD38" s="29"/>
      <c r="IRE38" s="29"/>
      <c r="IRF38" s="29"/>
      <c r="IRG38" s="29"/>
      <c r="IRH38" s="29"/>
      <c r="IRI38" s="29"/>
      <c r="IRJ38" s="29"/>
      <c r="IRK38" s="29"/>
      <c r="IRL38" s="29"/>
      <c r="IRM38" s="29"/>
      <c r="IRN38" s="29"/>
      <c r="IRO38" s="29"/>
      <c r="IRP38" s="29"/>
      <c r="IRQ38" s="29"/>
      <c r="IRR38" s="29"/>
      <c r="IRS38" s="29"/>
      <c r="IRT38" s="29"/>
      <c r="IRU38" s="29"/>
      <c r="IRV38" s="29"/>
      <c r="IRW38" s="29"/>
      <c r="IRX38" s="29"/>
      <c r="IRY38" s="29"/>
      <c r="IRZ38" s="29"/>
      <c r="ISA38" s="29"/>
      <c r="ISB38" s="29"/>
      <c r="ISC38" s="29"/>
      <c r="ISD38" s="29"/>
      <c r="ISE38" s="29"/>
      <c r="ISF38" s="29"/>
      <c r="ISG38" s="29"/>
      <c r="ISH38" s="29"/>
      <c r="ISI38" s="29"/>
      <c r="ISJ38" s="29"/>
      <c r="ISK38" s="29"/>
      <c r="ISL38" s="29"/>
      <c r="ISM38" s="29"/>
      <c r="ISN38" s="29"/>
      <c r="ISO38" s="29"/>
      <c r="ISP38" s="29"/>
      <c r="ISQ38" s="29"/>
      <c r="ISR38" s="29"/>
      <c r="ISS38" s="29"/>
      <c r="IST38" s="29"/>
      <c r="ISU38" s="29"/>
      <c r="ISV38" s="29"/>
      <c r="ISW38" s="29"/>
      <c r="ISX38" s="29"/>
      <c r="ISY38" s="29"/>
      <c r="ISZ38" s="29"/>
      <c r="ITA38" s="29"/>
      <c r="ITB38" s="29"/>
      <c r="ITC38" s="29"/>
      <c r="ITD38" s="29"/>
      <c r="ITE38" s="29"/>
      <c r="ITF38" s="29"/>
      <c r="ITG38" s="29"/>
      <c r="ITH38" s="29"/>
      <c r="ITI38" s="29"/>
      <c r="ITJ38" s="29"/>
      <c r="ITK38" s="29"/>
      <c r="ITL38" s="29"/>
      <c r="ITM38" s="29"/>
      <c r="ITN38" s="29"/>
      <c r="ITO38" s="29"/>
      <c r="ITP38" s="29"/>
      <c r="ITQ38" s="29"/>
      <c r="ITR38" s="29"/>
      <c r="ITS38" s="29"/>
      <c r="ITT38" s="29"/>
      <c r="ITU38" s="29"/>
      <c r="ITV38" s="29"/>
      <c r="ITW38" s="29"/>
      <c r="ITX38" s="29"/>
      <c r="ITY38" s="29"/>
      <c r="ITZ38" s="29"/>
      <c r="IUA38" s="29"/>
      <c r="IUB38" s="29"/>
      <c r="IUC38" s="29"/>
      <c r="IUD38" s="29"/>
      <c r="IUE38" s="29"/>
      <c r="IUF38" s="29"/>
      <c r="IUG38" s="29"/>
      <c r="IUH38" s="29"/>
      <c r="IUI38" s="29"/>
      <c r="IUJ38" s="29"/>
      <c r="IUK38" s="29"/>
      <c r="IUL38" s="29"/>
      <c r="IUM38" s="29"/>
      <c r="IUN38" s="29"/>
      <c r="IUO38" s="29"/>
      <c r="IUP38" s="29"/>
      <c r="IUQ38" s="29"/>
      <c r="IUR38" s="29"/>
      <c r="IUS38" s="29"/>
      <c r="IUT38" s="29"/>
      <c r="IUU38" s="29"/>
      <c r="IUV38" s="29"/>
      <c r="IUW38" s="29"/>
      <c r="IUX38" s="29"/>
      <c r="IUY38" s="29"/>
      <c r="IUZ38" s="29"/>
      <c r="IVA38" s="29"/>
      <c r="IVB38" s="29"/>
      <c r="IVC38" s="29"/>
      <c r="IVD38" s="29"/>
      <c r="IVE38" s="29"/>
      <c r="IVF38" s="29"/>
      <c r="IVG38" s="29"/>
      <c r="IVH38" s="29"/>
      <c r="IVI38" s="29"/>
      <c r="IVJ38" s="29"/>
      <c r="IVK38" s="29"/>
      <c r="IVL38" s="29"/>
      <c r="IVM38" s="29"/>
      <c r="IVN38" s="29"/>
      <c r="IVO38" s="29"/>
      <c r="IVP38" s="29"/>
      <c r="IVQ38" s="29"/>
      <c r="IVR38" s="29"/>
      <c r="IVS38" s="29"/>
      <c r="IVT38" s="29"/>
      <c r="IVU38" s="29"/>
      <c r="IVV38" s="29"/>
      <c r="IVW38" s="29"/>
      <c r="IVX38" s="29"/>
      <c r="IVY38" s="29"/>
      <c r="IVZ38" s="29"/>
      <c r="IWA38" s="29"/>
      <c r="IWB38" s="29"/>
      <c r="IWC38" s="29"/>
      <c r="IWD38" s="29"/>
      <c r="IWE38" s="29"/>
      <c r="IWF38" s="29"/>
      <c r="IWG38" s="29"/>
      <c r="IWH38" s="29"/>
      <c r="IWI38" s="29"/>
      <c r="IWJ38" s="29"/>
      <c r="IWK38" s="29"/>
      <c r="IWL38" s="29"/>
      <c r="IWM38" s="29"/>
      <c r="IWN38" s="29"/>
      <c r="IWO38" s="29"/>
      <c r="IWP38" s="29"/>
      <c r="IWQ38" s="29"/>
      <c r="IWR38" s="29"/>
      <c r="IWS38" s="29"/>
      <c r="IWT38" s="29"/>
      <c r="IWU38" s="29"/>
      <c r="IWV38" s="29"/>
      <c r="IWW38" s="29"/>
      <c r="IWX38" s="29"/>
      <c r="IWY38" s="29"/>
      <c r="IWZ38" s="29"/>
      <c r="IXA38" s="29"/>
      <c r="IXB38" s="29"/>
      <c r="IXC38" s="29"/>
      <c r="IXD38" s="29"/>
      <c r="IXE38" s="29"/>
      <c r="IXF38" s="29"/>
      <c r="IXG38" s="29"/>
      <c r="IXH38" s="29"/>
      <c r="IXI38" s="29"/>
      <c r="IXJ38" s="29"/>
      <c r="IXK38" s="29"/>
      <c r="IXL38" s="29"/>
      <c r="IXM38" s="29"/>
      <c r="IXN38" s="29"/>
      <c r="IXO38" s="29"/>
      <c r="IXP38" s="29"/>
      <c r="IXQ38" s="29"/>
      <c r="IXR38" s="29"/>
      <c r="IXS38" s="29"/>
      <c r="IXT38" s="29"/>
      <c r="IXU38" s="29"/>
      <c r="IXV38" s="29"/>
      <c r="IXW38" s="29"/>
      <c r="IXX38" s="29"/>
      <c r="IXY38" s="29"/>
      <c r="IXZ38" s="29"/>
      <c r="IYA38" s="29"/>
      <c r="IYB38" s="29"/>
      <c r="IYC38" s="29"/>
      <c r="IYD38" s="29"/>
      <c r="IYE38" s="29"/>
      <c r="IYF38" s="29"/>
      <c r="IYG38" s="29"/>
      <c r="IYH38" s="29"/>
      <c r="IYI38" s="29"/>
      <c r="IYJ38" s="29"/>
      <c r="IYK38" s="29"/>
      <c r="IYL38" s="29"/>
      <c r="IYM38" s="29"/>
      <c r="IYN38" s="29"/>
      <c r="IYO38" s="29"/>
      <c r="IYP38" s="29"/>
      <c r="IYQ38" s="29"/>
      <c r="IYR38" s="29"/>
      <c r="IYS38" s="29"/>
      <c r="IYT38" s="29"/>
      <c r="IYU38" s="29"/>
      <c r="IYV38" s="29"/>
      <c r="IYW38" s="29"/>
      <c r="IYX38" s="29"/>
      <c r="IYY38" s="29"/>
      <c r="IYZ38" s="29"/>
      <c r="IZA38" s="29"/>
      <c r="IZB38" s="29"/>
      <c r="IZC38" s="29"/>
      <c r="IZD38" s="29"/>
      <c r="IZE38" s="29"/>
      <c r="IZF38" s="29"/>
      <c r="IZG38" s="29"/>
      <c r="IZH38" s="29"/>
      <c r="IZI38" s="29"/>
      <c r="IZJ38" s="29"/>
      <c r="IZK38" s="29"/>
      <c r="IZL38" s="29"/>
      <c r="IZM38" s="29"/>
      <c r="IZN38" s="29"/>
      <c r="IZO38" s="29"/>
      <c r="IZP38" s="29"/>
      <c r="IZQ38" s="29"/>
      <c r="IZR38" s="29"/>
      <c r="IZS38" s="29"/>
      <c r="IZT38" s="29"/>
      <c r="IZU38" s="29"/>
      <c r="IZV38" s="29"/>
      <c r="IZW38" s="29"/>
      <c r="IZX38" s="29"/>
      <c r="IZY38" s="29"/>
      <c r="IZZ38" s="29"/>
      <c r="JAA38" s="29"/>
      <c r="JAB38" s="29"/>
      <c r="JAC38" s="29"/>
      <c r="JAD38" s="29"/>
      <c r="JAE38" s="29"/>
      <c r="JAF38" s="29"/>
      <c r="JAG38" s="29"/>
      <c r="JAH38" s="29"/>
      <c r="JAI38" s="29"/>
      <c r="JAJ38" s="29"/>
      <c r="JAK38" s="29"/>
      <c r="JAL38" s="29"/>
      <c r="JAM38" s="29"/>
      <c r="JAN38" s="29"/>
      <c r="JAO38" s="29"/>
      <c r="JAP38" s="29"/>
      <c r="JAQ38" s="29"/>
      <c r="JAR38" s="29"/>
      <c r="JAS38" s="29"/>
      <c r="JAT38" s="29"/>
      <c r="JAU38" s="29"/>
      <c r="JAV38" s="29"/>
      <c r="JAW38" s="29"/>
      <c r="JAX38" s="29"/>
      <c r="JAY38" s="29"/>
      <c r="JAZ38" s="29"/>
      <c r="JBA38" s="29"/>
      <c r="JBB38" s="29"/>
      <c r="JBC38" s="29"/>
      <c r="JBD38" s="29"/>
      <c r="JBE38" s="29"/>
      <c r="JBF38" s="29"/>
      <c r="JBG38" s="29"/>
      <c r="JBH38" s="29"/>
      <c r="JBI38" s="29"/>
      <c r="JBJ38" s="29"/>
      <c r="JBK38" s="29"/>
      <c r="JBL38" s="29"/>
      <c r="JBM38" s="29"/>
      <c r="JBN38" s="29"/>
      <c r="JBO38" s="29"/>
      <c r="JBP38" s="29"/>
      <c r="JBQ38" s="29"/>
      <c r="JBR38" s="29"/>
      <c r="JBS38" s="29"/>
      <c r="JBT38" s="29"/>
      <c r="JBU38" s="29"/>
      <c r="JBV38" s="29"/>
      <c r="JBW38" s="29"/>
      <c r="JBX38" s="29"/>
      <c r="JBY38" s="29"/>
      <c r="JBZ38" s="29"/>
      <c r="JCA38" s="29"/>
      <c r="JCB38" s="29"/>
      <c r="JCC38" s="29"/>
      <c r="JCD38" s="29"/>
      <c r="JCE38" s="29"/>
      <c r="JCF38" s="29"/>
      <c r="JCG38" s="29"/>
      <c r="JCH38" s="29"/>
      <c r="JCI38" s="29"/>
      <c r="JCJ38" s="29"/>
      <c r="JCK38" s="29"/>
      <c r="JCL38" s="29"/>
      <c r="JCM38" s="29"/>
      <c r="JCN38" s="29"/>
      <c r="JCO38" s="29"/>
      <c r="JCP38" s="29"/>
      <c r="JCQ38" s="29"/>
      <c r="JCR38" s="29"/>
      <c r="JCS38" s="29"/>
      <c r="JCT38" s="29"/>
      <c r="JCU38" s="29"/>
      <c r="JCV38" s="29"/>
      <c r="JCW38" s="29"/>
      <c r="JCX38" s="29"/>
      <c r="JCY38" s="29"/>
      <c r="JCZ38" s="29"/>
      <c r="JDA38" s="29"/>
      <c r="JDB38" s="29"/>
      <c r="JDC38" s="29"/>
      <c r="JDD38" s="29"/>
      <c r="JDE38" s="29"/>
      <c r="JDF38" s="29"/>
      <c r="JDG38" s="29"/>
      <c r="JDH38" s="29"/>
      <c r="JDI38" s="29"/>
      <c r="JDJ38" s="29"/>
      <c r="JDK38" s="29"/>
      <c r="JDL38" s="29"/>
      <c r="JDM38" s="29"/>
      <c r="JDN38" s="29"/>
      <c r="JDO38" s="29"/>
      <c r="JDP38" s="29"/>
      <c r="JDQ38" s="29"/>
      <c r="JDR38" s="29"/>
      <c r="JDS38" s="29"/>
      <c r="JDT38" s="29"/>
      <c r="JDU38" s="29"/>
      <c r="JDV38" s="29"/>
      <c r="JDW38" s="29"/>
      <c r="JDX38" s="29"/>
      <c r="JDY38" s="29"/>
      <c r="JDZ38" s="29"/>
      <c r="JEA38" s="29"/>
      <c r="JEB38" s="29"/>
      <c r="JEC38" s="29"/>
      <c r="JED38" s="29"/>
      <c r="JEE38" s="29"/>
      <c r="JEF38" s="29"/>
      <c r="JEG38" s="29"/>
      <c r="JEH38" s="29"/>
      <c r="JEI38" s="29"/>
      <c r="JEJ38" s="29"/>
      <c r="JEK38" s="29"/>
      <c r="JEL38" s="29"/>
      <c r="JEM38" s="29"/>
      <c r="JEN38" s="29"/>
      <c r="JEO38" s="29"/>
      <c r="JEP38" s="29"/>
      <c r="JEQ38" s="29"/>
      <c r="JER38" s="29"/>
      <c r="JES38" s="29"/>
      <c r="JET38" s="29"/>
      <c r="JEU38" s="29"/>
      <c r="JEV38" s="29"/>
      <c r="JEW38" s="29"/>
      <c r="JEX38" s="29"/>
      <c r="JEY38" s="29"/>
      <c r="JEZ38" s="29"/>
      <c r="JFA38" s="29"/>
      <c r="JFB38" s="29"/>
      <c r="JFC38" s="29"/>
      <c r="JFD38" s="29"/>
      <c r="JFE38" s="29"/>
      <c r="JFF38" s="29"/>
      <c r="JFG38" s="29"/>
      <c r="JFH38" s="29"/>
      <c r="JFI38" s="29"/>
      <c r="JFJ38" s="29"/>
      <c r="JFK38" s="29"/>
      <c r="JFL38" s="29"/>
      <c r="JFM38" s="29"/>
      <c r="JFN38" s="29"/>
      <c r="JFO38" s="29"/>
      <c r="JFP38" s="29"/>
      <c r="JFQ38" s="29"/>
      <c r="JFR38" s="29"/>
      <c r="JFS38" s="29"/>
      <c r="JFT38" s="29"/>
      <c r="JFU38" s="29"/>
      <c r="JFV38" s="29"/>
      <c r="JFW38" s="29"/>
      <c r="JFX38" s="29"/>
      <c r="JFY38" s="29"/>
      <c r="JFZ38" s="29"/>
      <c r="JGA38" s="29"/>
      <c r="JGB38" s="29"/>
      <c r="JGC38" s="29"/>
      <c r="JGD38" s="29"/>
      <c r="JGE38" s="29"/>
      <c r="JGF38" s="29"/>
      <c r="JGG38" s="29"/>
      <c r="JGH38" s="29"/>
      <c r="JGI38" s="29"/>
      <c r="JGJ38" s="29"/>
      <c r="JGK38" s="29"/>
      <c r="JGL38" s="29"/>
      <c r="JGM38" s="29"/>
      <c r="JGN38" s="29"/>
      <c r="JGO38" s="29"/>
      <c r="JGP38" s="29"/>
      <c r="JGQ38" s="29"/>
      <c r="JGR38" s="29"/>
      <c r="JGS38" s="29"/>
      <c r="JGT38" s="29"/>
      <c r="JGU38" s="29"/>
      <c r="JGV38" s="29"/>
      <c r="JGW38" s="29"/>
      <c r="JGX38" s="29"/>
      <c r="JGY38" s="29"/>
      <c r="JGZ38" s="29"/>
      <c r="JHA38" s="29"/>
      <c r="JHB38" s="29"/>
      <c r="JHC38" s="29"/>
      <c r="JHD38" s="29"/>
      <c r="JHE38" s="29"/>
      <c r="JHF38" s="29"/>
      <c r="JHG38" s="29"/>
      <c r="JHH38" s="29"/>
      <c r="JHI38" s="29"/>
      <c r="JHJ38" s="29"/>
      <c r="JHK38" s="29"/>
      <c r="JHL38" s="29"/>
      <c r="JHM38" s="29"/>
      <c r="JHN38" s="29"/>
      <c r="JHO38" s="29"/>
      <c r="JHP38" s="29"/>
      <c r="JHQ38" s="29"/>
      <c r="JHR38" s="29"/>
      <c r="JHS38" s="29"/>
      <c r="JHT38" s="29"/>
      <c r="JHU38" s="29"/>
      <c r="JHV38" s="29"/>
      <c r="JHW38" s="29"/>
      <c r="JHX38" s="29"/>
      <c r="JHY38" s="29"/>
      <c r="JHZ38" s="29"/>
      <c r="JIA38" s="29"/>
      <c r="JIB38" s="29"/>
      <c r="JIC38" s="29"/>
      <c r="JID38" s="29"/>
      <c r="JIE38" s="29"/>
      <c r="JIF38" s="29"/>
      <c r="JIG38" s="29"/>
      <c r="JIH38" s="29"/>
      <c r="JII38" s="29"/>
      <c r="JIJ38" s="29"/>
      <c r="JIK38" s="29"/>
      <c r="JIL38" s="29"/>
      <c r="JIM38" s="29"/>
      <c r="JIN38" s="29"/>
      <c r="JIO38" s="29"/>
      <c r="JIP38" s="29"/>
      <c r="JIQ38" s="29"/>
      <c r="JIR38" s="29"/>
      <c r="JIS38" s="29"/>
      <c r="JIT38" s="29"/>
      <c r="JIU38" s="29"/>
      <c r="JIV38" s="29"/>
      <c r="JIW38" s="29"/>
      <c r="JIX38" s="29"/>
      <c r="JIY38" s="29"/>
      <c r="JIZ38" s="29"/>
      <c r="JJA38" s="29"/>
      <c r="JJB38" s="29"/>
      <c r="JJC38" s="29"/>
      <c r="JJD38" s="29"/>
      <c r="JJE38" s="29"/>
      <c r="JJF38" s="29"/>
      <c r="JJG38" s="29"/>
      <c r="JJH38" s="29"/>
      <c r="JJI38" s="29"/>
      <c r="JJJ38" s="29"/>
      <c r="JJK38" s="29"/>
      <c r="JJL38" s="29"/>
      <c r="JJM38" s="29"/>
      <c r="JJN38" s="29"/>
      <c r="JJO38" s="29"/>
      <c r="JJP38" s="29"/>
      <c r="JJQ38" s="29"/>
      <c r="JJR38" s="29"/>
      <c r="JJS38" s="29"/>
      <c r="JJT38" s="29"/>
      <c r="JJU38" s="29"/>
      <c r="JJV38" s="29"/>
      <c r="JJW38" s="29"/>
      <c r="JJX38" s="29"/>
      <c r="JJY38" s="29"/>
      <c r="JJZ38" s="29"/>
      <c r="JKA38" s="29"/>
      <c r="JKB38" s="29"/>
      <c r="JKC38" s="29"/>
      <c r="JKD38" s="29"/>
      <c r="JKE38" s="29"/>
      <c r="JKF38" s="29"/>
      <c r="JKG38" s="29"/>
      <c r="JKH38" s="29"/>
      <c r="JKI38" s="29"/>
      <c r="JKJ38" s="29"/>
      <c r="JKK38" s="29"/>
      <c r="JKL38" s="29"/>
      <c r="JKM38" s="29"/>
      <c r="JKN38" s="29"/>
      <c r="JKO38" s="29"/>
      <c r="JKP38" s="29"/>
      <c r="JKQ38" s="29"/>
      <c r="JKR38" s="29"/>
      <c r="JKS38" s="29"/>
      <c r="JKT38" s="29"/>
      <c r="JKU38" s="29"/>
      <c r="JKV38" s="29"/>
      <c r="JKW38" s="29"/>
      <c r="JKX38" s="29"/>
      <c r="JKY38" s="29"/>
      <c r="JKZ38" s="29"/>
      <c r="JLA38" s="29"/>
      <c r="JLB38" s="29"/>
      <c r="JLC38" s="29"/>
      <c r="JLD38" s="29"/>
      <c r="JLE38" s="29"/>
      <c r="JLF38" s="29"/>
      <c r="JLG38" s="29"/>
      <c r="JLH38" s="29"/>
      <c r="JLI38" s="29"/>
      <c r="JLJ38" s="29"/>
      <c r="JLK38" s="29"/>
      <c r="JLL38" s="29"/>
      <c r="JLM38" s="29"/>
      <c r="JLN38" s="29"/>
      <c r="JLO38" s="29"/>
      <c r="JLP38" s="29"/>
      <c r="JLQ38" s="29"/>
      <c r="JLR38" s="29"/>
      <c r="JLS38" s="29"/>
      <c r="JLT38" s="29"/>
      <c r="JLU38" s="29"/>
      <c r="JLV38" s="29"/>
      <c r="JLW38" s="29"/>
      <c r="JLX38" s="29"/>
      <c r="JLY38" s="29"/>
      <c r="JLZ38" s="29"/>
      <c r="JMA38" s="29"/>
      <c r="JMB38" s="29"/>
      <c r="JMC38" s="29"/>
      <c r="JMD38" s="29"/>
      <c r="JME38" s="29"/>
      <c r="JMF38" s="29"/>
      <c r="JMG38" s="29"/>
      <c r="JMH38" s="29"/>
      <c r="JMI38" s="29"/>
      <c r="JMJ38" s="29"/>
      <c r="JMK38" s="29"/>
      <c r="JML38" s="29"/>
      <c r="JMM38" s="29"/>
      <c r="JMN38" s="29"/>
      <c r="JMO38" s="29"/>
      <c r="JMP38" s="29"/>
      <c r="JMQ38" s="29"/>
      <c r="JMR38" s="29"/>
      <c r="JMS38" s="29"/>
      <c r="JMT38" s="29"/>
      <c r="JMU38" s="29"/>
      <c r="JMV38" s="29"/>
      <c r="JMW38" s="29"/>
      <c r="JMX38" s="29"/>
      <c r="JMY38" s="29"/>
      <c r="JMZ38" s="29"/>
      <c r="JNA38" s="29"/>
      <c r="JNB38" s="29"/>
      <c r="JNC38" s="29"/>
      <c r="JND38" s="29"/>
      <c r="JNE38" s="29"/>
      <c r="JNF38" s="29"/>
      <c r="JNG38" s="29"/>
      <c r="JNH38" s="29"/>
      <c r="JNI38" s="29"/>
      <c r="JNJ38" s="29"/>
      <c r="JNK38" s="29"/>
      <c r="JNL38" s="29"/>
      <c r="JNM38" s="29"/>
      <c r="JNN38" s="29"/>
      <c r="JNO38" s="29"/>
      <c r="JNP38" s="29"/>
      <c r="JNQ38" s="29"/>
      <c r="JNR38" s="29"/>
      <c r="JNS38" s="29"/>
      <c r="JNT38" s="29"/>
      <c r="JNU38" s="29"/>
      <c r="JNV38" s="29"/>
      <c r="JNW38" s="29"/>
      <c r="JNX38" s="29"/>
      <c r="JNY38" s="29"/>
      <c r="JNZ38" s="29"/>
      <c r="JOA38" s="29"/>
      <c r="JOB38" s="29"/>
      <c r="JOC38" s="29"/>
      <c r="JOD38" s="29"/>
      <c r="JOE38" s="29"/>
      <c r="JOF38" s="29"/>
      <c r="JOG38" s="29"/>
      <c r="JOH38" s="29"/>
      <c r="JOI38" s="29"/>
      <c r="JOJ38" s="29"/>
      <c r="JOK38" s="29"/>
      <c r="JOL38" s="29"/>
      <c r="JOM38" s="29"/>
      <c r="JON38" s="29"/>
      <c r="JOO38" s="29"/>
      <c r="JOP38" s="29"/>
      <c r="JOQ38" s="29"/>
      <c r="JOR38" s="29"/>
      <c r="JOS38" s="29"/>
      <c r="JOT38" s="29"/>
      <c r="JOU38" s="29"/>
      <c r="JOV38" s="29"/>
      <c r="JOW38" s="29"/>
      <c r="JOX38" s="29"/>
      <c r="JOY38" s="29"/>
      <c r="JOZ38" s="29"/>
      <c r="JPA38" s="29"/>
      <c r="JPB38" s="29"/>
      <c r="JPC38" s="29"/>
      <c r="JPD38" s="29"/>
      <c r="JPE38" s="29"/>
      <c r="JPF38" s="29"/>
      <c r="JPG38" s="29"/>
      <c r="JPH38" s="29"/>
      <c r="JPI38" s="29"/>
      <c r="JPJ38" s="29"/>
      <c r="JPK38" s="29"/>
      <c r="JPL38" s="29"/>
      <c r="JPM38" s="29"/>
      <c r="JPN38" s="29"/>
      <c r="JPO38" s="29"/>
      <c r="JPP38" s="29"/>
      <c r="JPQ38" s="29"/>
      <c r="JPR38" s="29"/>
      <c r="JPS38" s="29"/>
      <c r="JPT38" s="29"/>
      <c r="JPU38" s="29"/>
      <c r="JPV38" s="29"/>
      <c r="JPW38" s="29"/>
      <c r="JPX38" s="29"/>
      <c r="JPY38" s="29"/>
      <c r="JPZ38" s="29"/>
      <c r="JQA38" s="29"/>
      <c r="JQB38" s="29"/>
      <c r="JQC38" s="29"/>
      <c r="JQD38" s="29"/>
      <c r="JQE38" s="29"/>
      <c r="JQF38" s="29"/>
      <c r="JQG38" s="29"/>
      <c r="JQH38" s="29"/>
      <c r="JQI38" s="29"/>
      <c r="JQJ38" s="29"/>
      <c r="JQK38" s="29"/>
      <c r="JQL38" s="29"/>
      <c r="JQM38" s="29"/>
      <c r="JQN38" s="29"/>
      <c r="JQO38" s="29"/>
      <c r="JQP38" s="29"/>
      <c r="JQQ38" s="29"/>
      <c r="JQR38" s="29"/>
      <c r="JQS38" s="29"/>
      <c r="JQT38" s="29"/>
      <c r="JQU38" s="29"/>
      <c r="JQV38" s="29"/>
      <c r="JQW38" s="29"/>
      <c r="JQX38" s="29"/>
      <c r="JQY38" s="29"/>
      <c r="JQZ38" s="29"/>
      <c r="JRA38" s="29"/>
      <c r="JRB38" s="29"/>
      <c r="JRC38" s="29"/>
      <c r="JRD38" s="29"/>
      <c r="JRE38" s="29"/>
      <c r="JRF38" s="29"/>
      <c r="JRG38" s="29"/>
      <c r="JRH38" s="29"/>
      <c r="JRI38" s="29"/>
      <c r="JRJ38" s="29"/>
      <c r="JRK38" s="29"/>
      <c r="JRL38" s="29"/>
      <c r="JRM38" s="29"/>
      <c r="JRN38" s="29"/>
      <c r="JRO38" s="29"/>
      <c r="JRP38" s="29"/>
      <c r="JRQ38" s="29"/>
      <c r="JRR38" s="29"/>
      <c r="JRS38" s="29"/>
      <c r="JRT38" s="29"/>
      <c r="JRU38" s="29"/>
      <c r="JRV38" s="29"/>
      <c r="JRW38" s="29"/>
      <c r="JRX38" s="29"/>
      <c r="JRY38" s="29"/>
      <c r="JRZ38" s="29"/>
      <c r="JSA38" s="29"/>
      <c r="JSB38" s="29"/>
      <c r="JSC38" s="29"/>
      <c r="JSD38" s="29"/>
      <c r="JSE38" s="29"/>
      <c r="JSF38" s="29"/>
      <c r="JSG38" s="29"/>
      <c r="JSH38" s="29"/>
      <c r="JSI38" s="29"/>
      <c r="JSJ38" s="29"/>
      <c r="JSK38" s="29"/>
      <c r="JSL38" s="29"/>
      <c r="JSM38" s="29"/>
      <c r="JSN38" s="29"/>
      <c r="JSO38" s="29"/>
      <c r="JSP38" s="29"/>
      <c r="JSQ38" s="29"/>
      <c r="JSR38" s="29"/>
      <c r="JSS38" s="29"/>
      <c r="JST38" s="29"/>
      <c r="JSU38" s="29"/>
      <c r="JSV38" s="29"/>
      <c r="JSW38" s="29"/>
      <c r="JSX38" s="29"/>
      <c r="JSY38" s="29"/>
      <c r="JSZ38" s="29"/>
      <c r="JTA38" s="29"/>
      <c r="JTB38" s="29"/>
      <c r="JTC38" s="29"/>
      <c r="JTD38" s="29"/>
      <c r="JTE38" s="29"/>
      <c r="JTF38" s="29"/>
      <c r="JTG38" s="29"/>
      <c r="JTH38" s="29"/>
      <c r="JTI38" s="29"/>
      <c r="JTJ38" s="29"/>
      <c r="JTK38" s="29"/>
      <c r="JTL38" s="29"/>
      <c r="JTM38" s="29"/>
      <c r="JTN38" s="29"/>
      <c r="JTO38" s="29"/>
      <c r="JTP38" s="29"/>
      <c r="JTQ38" s="29"/>
      <c r="JTR38" s="29"/>
      <c r="JTS38" s="29"/>
      <c r="JTT38" s="29"/>
      <c r="JTU38" s="29"/>
      <c r="JTV38" s="29"/>
      <c r="JTW38" s="29"/>
      <c r="JTX38" s="29"/>
      <c r="JTY38" s="29"/>
      <c r="JTZ38" s="29"/>
      <c r="JUA38" s="29"/>
      <c r="JUB38" s="29"/>
      <c r="JUC38" s="29"/>
      <c r="JUD38" s="29"/>
      <c r="JUE38" s="29"/>
      <c r="JUF38" s="29"/>
      <c r="JUG38" s="29"/>
      <c r="JUH38" s="29"/>
      <c r="JUI38" s="29"/>
      <c r="JUJ38" s="29"/>
      <c r="JUK38" s="29"/>
      <c r="JUL38" s="29"/>
      <c r="JUM38" s="29"/>
      <c r="JUN38" s="29"/>
      <c r="JUO38" s="29"/>
      <c r="JUP38" s="29"/>
      <c r="JUQ38" s="29"/>
      <c r="JUR38" s="29"/>
      <c r="JUS38" s="29"/>
      <c r="JUT38" s="29"/>
      <c r="JUU38" s="29"/>
      <c r="JUV38" s="29"/>
      <c r="JUW38" s="29"/>
      <c r="JUX38" s="29"/>
      <c r="JUY38" s="29"/>
      <c r="JUZ38" s="29"/>
      <c r="JVA38" s="29"/>
      <c r="JVB38" s="29"/>
      <c r="JVC38" s="29"/>
      <c r="JVD38" s="29"/>
      <c r="JVE38" s="29"/>
      <c r="JVF38" s="29"/>
      <c r="JVG38" s="29"/>
      <c r="JVH38" s="29"/>
      <c r="JVI38" s="29"/>
      <c r="JVJ38" s="29"/>
      <c r="JVK38" s="29"/>
      <c r="JVL38" s="29"/>
      <c r="JVM38" s="29"/>
      <c r="JVN38" s="29"/>
      <c r="JVO38" s="29"/>
      <c r="JVP38" s="29"/>
      <c r="JVQ38" s="29"/>
      <c r="JVR38" s="29"/>
      <c r="JVS38" s="29"/>
      <c r="JVT38" s="29"/>
      <c r="JVU38" s="29"/>
      <c r="JVV38" s="29"/>
      <c r="JVW38" s="29"/>
      <c r="JVX38" s="29"/>
      <c r="JVY38" s="29"/>
      <c r="JVZ38" s="29"/>
      <c r="JWA38" s="29"/>
      <c r="JWB38" s="29"/>
      <c r="JWC38" s="29"/>
      <c r="JWD38" s="29"/>
      <c r="JWE38" s="29"/>
      <c r="JWF38" s="29"/>
      <c r="JWG38" s="29"/>
      <c r="JWH38" s="29"/>
      <c r="JWI38" s="29"/>
      <c r="JWJ38" s="29"/>
      <c r="JWK38" s="29"/>
      <c r="JWL38" s="29"/>
      <c r="JWM38" s="29"/>
      <c r="JWN38" s="29"/>
      <c r="JWO38" s="29"/>
      <c r="JWP38" s="29"/>
      <c r="JWQ38" s="29"/>
      <c r="JWR38" s="29"/>
      <c r="JWS38" s="29"/>
      <c r="JWT38" s="29"/>
      <c r="JWU38" s="29"/>
      <c r="JWV38" s="29"/>
      <c r="JWW38" s="29"/>
      <c r="JWX38" s="29"/>
      <c r="JWY38" s="29"/>
      <c r="JWZ38" s="29"/>
      <c r="JXA38" s="29"/>
      <c r="JXB38" s="29"/>
      <c r="JXC38" s="29"/>
      <c r="JXD38" s="29"/>
      <c r="JXE38" s="29"/>
      <c r="JXF38" s="29"/>
      <c r="JXG38" s="29"/>
      <c r="JXH38" s="29"/>
      <c r="JXI38" s="29"/>
      <c r="JXJ38" s="29"/>
      <c r="JXK38" s="29"/>
      <c r="JXL38" s="29"/>
      <c r="JXM38" s="29"/>
      <c r="JXN38" s="29"/>
      <c r="JXO38" s="29"/>
      <c r="JXP38" s="29"/>
      <c r="JXQ38" s="29"/>
      <c r="JXR38" s="29"/>
      <c r="JXS38" s="29"/>
      <c r="JXT38" s="29"/>
      <c r="JXU38" s="29"/>
      <c r="JXV38" s="29"/>
      <c r="JXW38" s="29"/>
      <c r="JXX38" s="29"/>
      <c r="JXY38" s="29"/>
      <c r="JXZ38" s="29"/>
      <c r="JYA38" s="29"/>
      <c r="JYB38" s="29"/>
      <c r="JYC38" s="29"/>
      <c r="JYD38" s="29"/>
      <c r="JYE38" s="29"/>
      <c r="JYF38" s="29"/>
      <c r="JYG38" s="29"/>
      <c r="JYH38" s="29"/>
      <c r="JYI38" s="29"/>
      <c r="JYJ38" s="29"/>
      <c r="JYK38" s="29"/>
      <c r="JYL38" s="29"/>
      <c r="JYM38" s="29"/>
      <c r="JYN38" s="29"/>
      <c r="JYO38" s="29"/>
      <c r="JYP38" s="29"/>
      <c r="JYQ38" s="29"/>
      <c r="JYR38" s="29"/>
      <c r="JYS38" s="29"/>
      <c r="JYT38" s="29"/>
      <c r="JYU38" s="29"/>
      <c r="JYV38" s="29"/>
      <c r="JYW38" s="29"/>
      <c r="JYX38" s="29"/>
      <c r="JYY38" s="29"/>
      <c r="JYZ38" s="29"/>
      <c r="JZA38" s="29"/>
      <c r="JZB38" s="29"/>
      <c r="JZC38" s="29"/>
      <c r="JZD38" s="29"/>
      <c r="JZE38" s="29"/>
      <c r="JZF38" s="29"/>
      <c r="JZG38" s="29"/>
      <c r="JZH38" s="29"/>
      <c r="JZI38" s="29"/>
      <c r="JZJ38" s="29"/>
      <c r="JZK38" s="29"/>
      <c r="JZL38" s="29"/>
      <c r="JZM38" s="29"/>
      <c r="JZN38" s="29"/>
      <c r="JZO38" s="29"/>
      <c r="JZP38" s="29"/>
      <c r="JZQ38" s="29"/>
      <c r="JZR38" s="29"/>
      <c r="JZS38" s="29"/>
      <c r="JZT38" s="29"/>
      <c r="JZU38" s="29"/>
      <c r="JZV38" s="29"/>
      <c r="JZW38" s="29"/>
      <c r="JZX38" s="29"/>
      <c r="JZY38" s="29"/>
      <c r="JZZ38" s="29"/>
      <c r="KAA38" s="29"/>
      <c r="KAB38" s="29"/>
      <c r="KAC38" s="29"/>
      <c r="KAD38" s="29"/>
      <c r="KAE38" s="29"/>
      <c r="KAF38" s="29"/>
      <c r="KAG38" s="29"/>
      <c r="KAH38" s="29"/>
      <c r="KAI38" s="29"/>
      <c r="KAJ38" s="29"/>
      <c r="KAK38" s="29"/>
      <c r="KAL38" s="29"/>
      <c r="KAM38" s="29"/>
      <c r="KAN38" s="29"/>
      <c r="KAO38" s="29"/>
      <c r="KAP38" s="29"/>
      <c r="KAQ38" s="29"/>
      <c r="KAR38" s="29"/>
      <c r="KAS38" s="29"/>
      <c r="KAT38" s="29"/>
      <c r="KAU38" s="29"/>
      <c r="KAV38" s="29"/>
      <c r="KAW38" s="29"/>
      <c r="KAX38" s="29"/>
      <c r="KAY38" s="29"/>
      <c r="KAZ38" s="29"/>
      <c r="KBA38" s="29"/>
      <c r="KBB38" s="29"/>
      <c r="KBC38" s="29"/>
      <c r="KBD38" s="29"/>
      <c r="KBE38" s="29"/>
      <c r="KBF38" s="29"/>
      <c r="KBG38" s="29"/>
      <c r="KBH38" s="29"/>
      <c r="KBI38" s="29"/>
      <c r="KBJ38" s="29"/>
      <c r="KBK38" s="29"/>
      <c r="KBL38" s="29"/>
      <c r="KBM38" s="29"/>
      <c r="KBN38" s="29"/>
      <c r="KBO38" s="29"/>
      <c r="KBP38" s="29"/>
      <c r="KBQ38" s="29"/>
      <c r="KBR38" s="29"/>
      <c r="KBS38" s="29"/>
      <c r="KBT38" s="29"/>
      <c r="KBU38" s="29"/>
      <c r="KBV38" s="29"/>
      <c r="KBW38" s="29"/>
      <c r="KBX38" s="29"/>
      <c r="KBY38" s="29"/>
      <c r="KBZ38" s="29"/>
      <c r="KCA38" s="29"/>
      <c r="KCB38" s="29"/>
      <c r="KCC38" s="29"/>
      <c r="KCD38" s="29"/>
      <c r="KCE38" s="29"/>
      <c r="KCF38" s="29"/>
      <c r="KCG38" s="29"/>
      <c r="KCH38" s="29"/>
      <c r="KCI38" s="29"/>
      <c r="KCJ38" s="29"/>
      <c r="KCK38" s="29"/>
      <c r="KCL38" s="29"/>
      <c r="KCM38" s="29"/>
      <c r="KCN38" s="29"/>
      <c r="KCO38" s="29"/>
      <c r="KCP38" s="29"/>
      <c r="KCQ38" s="29"/>
      <c r="KCR38" s="29"/>
      <c r="KCS38" s="29"/>
      <c r="KCT38" s="29"/>
      <c r="KCU38" s="29"/>
      <c r="KCV38" s="29"/>
      <c r="KCW38" s="29"/>
      <c r="KCX38" s="29"/>
      <c r="KCY38" s="29"/>
      <c r="KCZ38" s="29"/>
      <c r="KDA38" s="29"/>
      <c r="KDB38" s="29"/>
      <c r="KDC38" s="29"/>
      <c r="KDD38" s="29"/>
      <c r="KDE38" s="29"/>
      <c r="KDF38" s="29"/>
      <c r="KDG38" s="29"/>
      <c r="KDH38" s="29"/>
      <c r="KDI38" s="29"/>
      <c r="KDJ38" s="29"/>
      <c r="KDK38" s="29"/>
      <c r="KDL38" s="29"/>
      <c r="KDM38" s="29"/>
      <c r="KDN38" s="29"/>
      <c r="KDO38" s="29"/>
      <c r="KDP38" s="29"/>
      <c r="KDQ38" s="29"/>
      <c r="KDR38" s="29"/>
      <c r="KDS38" s="29"/>
      <c r="KDT38" s="29"/>
      <c r="KDU38" s="29"/>
      <c r="KDV38" s="29"/>
      <c r="KDW38" s="29"/>
      <c r="KDX38" s="29"/>
      <c r="KDY38" s="29"/>
      <c r="KDZ38" s="29"/>
      <c r="KEA38" s="29"/>
      <c r="KEB38" s="29"/>
      <c r="KEC38" s="29"/>
      <c r="KED38" s="29"/>
      <c r="KEE38" s="29"/>
      <c r="KEF38" s="29"/>
      <c r="KEG38" s="29"/>
      <c r="KEH38" s="29"/>
      <c r="KEI38" s="29"/>
      <c r="KEJ38" s="29"/>
      <c r="KEK38" s="29"/>
      <c r="KEL38" s="29"/>
      <c r="KEM38" s="29"/>
      <c r="KEN38" s="29"/>
      <c r="KEO38" s="29"/>
      <c r="KEP38" s="29"/>
      <c r="KEQ38" s="29"/>
      <c r="KER38" s="29"/>
      <c r="KES38" s="29"/>
      <c r="KET38" s="29"/>
      <c r="KEU38" s="29"/>
      <c r="KEV38" s="29"/>
      <c r="KEW38" s="29"/>
      <c r="KEX38" s="29"/>
      <c r="KEY38" s="29"/>
      <c r="KEZ38" s="29"/>
      <c r="KFA38" s="29"/>
      <c r="KFB38" s="29"/>
      <c r="KFC38" s="29"/>
      <c r="KFD38" s="29"/>
      <c r="KFE38" s="29"/>
      <c r="KFF38" s="29"/>
      <c r="KFG38" s="29"/>
      <c r="KFH38" s="29"/>
      <c r="KFI38" s="29"/>
      <c r="KFJ38" s="29"/>
      <c r="KFK38" s="29"/>
      <c r="KFL38" s="29"/>
      <c r="KFM38" s="29"/>
      <c r="KFN38" s="29"/>
      <c r="KFO38" s="29"/>
      <c r="KFP38" s="29"/>
      <c r="KFQ38" s="29"/>
      <c r="KFR38" s="29"/>
      <c r="KFS38" s="29"/>
      <c r="KFT38" s="29"/>
      <c r="KFU38" s="29"/>
      <c r="KFV38" s="29"/>
      <c r="KFW38" s="29"/>
      <c r="KFX38" s="29"/>
      <c r="KFY38" s="29"/>
      <c r="KFZ38" s="29"/>
      <c r="KGA38" s="29"/>
      <c r="KGB38" s="29"/>
      <c r="KGC38" s="29"/>
      <c r="KGD38" s="29"/>
      <c r="KGE38" s="29"/>
      <c r="KGF38" s="29"/>
      <c r="KGG38" s="29"/>
      <c r="KGH38" s="29"/>
      <c r="KGI38" s="29"/>
      <c r="KGJ38" s="29"/>
      <c r="KGK38" s="29"/>
      <c r="KGL38" s="29"/>
      <c r="KGM38" s="29"/>
      <c r="KGN38" s="29"/>
      <c r="KGO38" s="29"/>
      <c r="KGP38" s="29"/>
      <c r="KGQ38" s="29"/>
      <c r="KGR38" s="29"/>
      <c r="KGS38" s="29"/>
      <c r="KGT38" s="29"/>
      <c r="KGU38" s="29"/>
      <c r="KGV38" s="29"/>
      <c r="KGW38" s="29"/>
      <c r="KGX38" s="29"/>
      <c r="KGY38" s="29"/>
      <c r="KGZ38" s="29"/>
      <c r="KHA38" s="29"/>
      <c r="KHB38" s="29"/>
      <c r="KHC38" s="29"/>
      <c r="KHD38" s="29"/>
      <c r="KHE38" s="29"/>
      <c r="KHF38" s="29"/>
      <c r="KHG38" s="29"/>
      <c r="KHH38" s="29"/>
      <c r="KHI38" s="29"/>
      <c r="KHJ38" s="29"/>
      <c r="KHK38" s="29"/>
      <c r="KHL38" s="29"/>
      <c r="KHM38" s="29"/>
      <c r="KHN38" s="29"/>
      <c r="KHO38" s="29"/>
      <c r="KHP38" s="29"/>
      <c r="KHQ38" s="29"/>
      <c r="KHR38" s="29"/>
      <c r="KHS38" s="29"/>
      <c r="KHT38" s="29"/>
      <c r="KHU38" s="29"/>
      <c r="KHV38" s="29"/>
      <c r="KHW38" s="29"/>
      <c r="KHX38" s="29"/>
      <c r="KHY38" s="29"/>
      <c r="KHZ38" s="29"/>
      <c r="KIA38" s="29"/>
      <c r="KIB38" s="29"/>
      <c r="KIC38" s="29"/>
      <c r="KID38" s="29"/>
      <c r="KIE38" s="29"/>
      <c r="KIF38" s="29"/>
      <c r="KIG38" s="29"/>
      <c r="KIH38" s="29"/>
      <c r="KII38" s="29"/>
      <c r="KIJ38" s="29"/>
      <c r="KIK38" s="29"/>
      <c r="KIL38" s="29"/>
      <c r="KIM38" s="29"/>
      <c r="KIN38" s="29"/>
      <c r="KIO38" s="29"/>
      <c r="KIP38" s="29"/>
      <c r="KIQ38" s="29"/>
      <c r="KIR38" s="29"/>
      <c r="KIS38" s="29"/>
      <c r="KIT38" s="29"/>
      <c r="KIU38" s="29"/>
      <c r="KIV38" s="29"/>
      <c r="KIW38" s="29"/>
      <c r="KIX38" s="29"/>
      <c r="KIY38" s="29"/>
      <c r="KIZ38" s="29"/>
      <c r="KJA38" s="29"/>
      <c r="KJB38" s="29"/>
      <c r="KJC38" s="29"/>
      <c r="KJD38" s="29"/>
      <c r="KJE38" s="29"/>
      <c r="KJF38" s="29"/>
      <c r="KJG38" s="29"/>
      <c r="KJH38" s="29"/>
      <c r="KJI38" s="29"/>
      <c r="KJJ38" s="29"/>
      <c r="KJK38" s="29"/>
      <c r="KJL38" s="29"/>
      <c r="KJM38" s="29"/>
      <c r="KJN38" s="29"/>
      <c r="KJO38" s="29"/>
      <c r="KJP38" s="29"/>
      <c r="KJQ38" s="29"/>
      <c r="KJR38" s="29"/>
      <c r="KJS38" s="29"/>
      <c r="KJT38" s="29"/>
      <c r="KJU38" s="29"/>
      <c r="KJV38" s="29"/>
      <c r="KJW38" s="29"/>
      <c r="KJX38" s="29"/>
      <c r="KJY38" s="29"/>
      <c r="KJZ38" s="29"/>
      <c r="KKA38" s="29"/>
      <c r="KKB38" s="29"/>
      <c r="KKC38" s="29"/>
      <c r="KKD38" s="29"/>
      <c r="KKE38" s="29"/>
      <c r="KKF38" s="29"/>
      <c r="KKG38" s="29"/>
      <c r="KKH38" s="29"/>
      <c r="KKI38" s="29"/>
      <c r="KKJ38" s="29"/>
      <c r="KKK38" s="29"/>
      <c r="KKL38" s="29"/>
      <c r="KKM38" s="29"/>
      <c r="KKN38" s="29"/>
      <c r="KKO38" s="29"/>
      <c r="KKP38" s="29"/>
      <c r="KKQ38" s="29"/>
      <c r="KKR38" s="29"/>
      <c r="KKS38" s="29"/>
      <c r="KKT38" s="29"/>
      <c r="KKU38" s="29"/>
      <c r="KKV38" s="29"/>
      <c r="KKW38" s="29"/>
      <c r="KKX38" s="29"/>
      <c r="KKY38" s="29"/>
      <c r="KKZ38" s="29"/>
      <c r="KLA38" s="29"/>
      <c r="KLB38" s="29"/>
      <c r="KLC38" s="29"/>
      <c r="KLD38" s="29"/>
      <c r="KLE38" s="29"/>
      <c r="KLF38" s="29"/>
      <c r="KLG38" s="29"/>
      <c r="KLH38" s="29"/>
      <c r="KLI38" s="29"/>
      <c r="KLJ38" s="29"/>
      <c r="KLK38" s="29"/>
      <c r="KLL38" s="29"/>
      <c r="KLM38" s="29"/>
      <c r="KLN38" s="29"/>
      <c r="KLO38" s="29"/>
      <c r="KLP38" s="29"/>
      <c r="KLQ38" s="29"/>
      <c r="KLR38" s="29"/>
      <c r="KLS38" s="29"/>
      <c r="KLT38" s="29"/>
      <c r="KLU38" s="29"/>
      <c r="KLV38" s="29"/>
      <c r="KLW38" s="29"/>
      <c r="KLX38" s="29"/>
      <c r="KLY38" s="29"/>
      <c r="KLZ38" s="29"/>
      <c r="KMA38" s="29"/>
      <c r="KMB38" s="29"/>
      <c r="KMC38" s="29"/>
      <c r="KMD38" s="29"/>
      <c r="KME38" s="29"/>
      <c r="KMF38" s="29"/>
      <c r="KMG38" s="29"/>
      <c r="KMH38" s="29"/>
      <c r="KMI38" s="29"/>
      <c r="KMJ38" s="29"/>
      <c r="KMK38" s="29"/>
      <c r="KML38" s="29"/>
      <c r="KMM38" s="29"/>
      <c r="KMN38" s="29"/>
      <c r="KMO38" s="29"/>
      <c r="KMP38" s="29"/>
      <c r="KMQ38" s="29"/>
      <c r="KMR38" s="29"/>
      <c r="KMS38" s="29"/>
      <c r="KMT38" s="29"/>
      <c r="KMU38" s="29"/>
      <c r="KMV38" s="29"/>
      <c r="KMW38" s="29"/>
      <c r="KMX38" s="29"/>
      <c r="KMY38" s="29"/>
      <c r="KMZ38" s="29"/>
      <c r="KNA38" s="29"/>
      <c r="KNB38" s="29"/>
      <c r="KNC38" s="29"/>
      <c r="KND38" s="29"/>
      <c r="KNE38" s="29"/>
      <c r="KNF38" s="29"/>
      <c r="KNG38" s="29"/>
      <c r="KNH38" s="29"/>
      <c r="KNI38" s="29"/>
      <c r="KNJ38" s="29"/>
      <c r="KNK38" s="29"/>
      <c r="KNL38" s="29"/>
      <c r="KNM38" s="29"/>
      <c r="KNN38" s="29"/>
      <c r="KNO38" s="29"/>
      <c r="KNP38" s="29"/>
      <c r="KNQ38" s="29"/>
      <c r="KNR38" s="29"/>
      <c r="KNS38" s="29"/>
      <c r="KNT38" s="29"/>
      <c r="KNU38" s="29"/>
      <c r="KNV38" s="29"/>
      <c r="KNW38" s="29"/>
      <c r="KNX38" s="29"/>
      <c r="KNY38" s="29"/>
      <c r="KNZ38" s="29"/>
      <c r="KOA38" s="29"/>
      <c r="KOB38" s="29"/>
      <c r="KOC38" s="29"/>
      <c r="KOD38" s="29"/>
      <c r="KOE38" s="29"/>
      <c r="KOF38" s="29"/>
      <c r="KOG38" s="29"/>
      <c r="KOH38" s="29"/>
      <c r="KOI38" s="29"/>
      <c r="KOJ38" s="29"/>
      <c r="KOK38" s="29"/>
      <c r="KOL38" s="29"/>
      <c r="KOM38" s="29"/>
      <c r="KON38" s="29"/>
      <c r="KOO38" s="29"/>
      <c r="KOP38" s="29"/>
      <c r="KOQ38" s="29"/>
      <c r="KOR38" s="29"/>
      <c r="KOS38" s="29"/>
      <c r="KOT38" s="29"/>
      <c r="KOU38" s="29"/>
      <c r="KOV38" s="29"/>
      <c r="KOW38" s="29"/>
      <c r="KOX38" s="29"/>
      <c r="KOY38" s="29"/>
      <c r="KOZ38" s="29"/>
      <c r="KPA38" s="29"/>
      <c r="KPB38" s="29"/>
      <c r="KPC38" s="29"/>
      <c r="KPD38" s="29"/>
      <c r="KPE38" s="29"/>
      <c r="KPF38" s="29"/>
      <c r="KPG38" s="29"/>
      <c r="KPH38" s="29"/>
      <c r="KPI38" s="29"/>
      <c r="KPJ38" s="29"/>
      <c r="KPK38" s="29"/>
      <c r="KPL38" s="29"/>
      <c r="KPM38" s="29"/>
      <c r="KPN38" s="29"/>
      <c r="KPO38" s="29"/>
      <c r="KPP38" s="29"/>
      <c r="KPQ38" s="29"/>
      <c r="KPR38" s="29"/>
      <c r="KPS38" s="29"/>
      <c r="KPT38" s="29"/>
      <c r="KPU38" s="29"/>
      <c r="KPV38" s="29"/>
      <c r="KPW38" s="29"/>
      <c r="KPX38" s="29"/>
      <c r="KPY38" s="29"/>
      <c r="KPZ38" s="29"/>
      <c r="KQA38" s="29"/>
      <c r="KQB38" s="29"/>
      <c r="KQC38" s="29"/>
      <c r="KQD38" s="29"/>
      <c r="KQE38" s="29"/>
      <c r="KQF38" s="29"/>
      <c r="KQG38" s="29"/>
      <c r="KQH38" s="29"/>
      <c r="KQI38" s="29"/>
      <c r="KQJ38" s="29"/>
      <c r="KQK38" s="29"/>
      <c r="KQL38" s="29"/>
      <c r="KQM38" s="29"/>
      <c r="KQN38" s="29"/>
      <c r="KQO38" s="29"/>
      <c r="KQP38" s="29"/>
      <c r="KQQ38" s="29"/>
      <c r="KQR38" s="29"/>
      <c r="KQS38" s="29"/>
      <c r="KQT38" s="29"/>
      <c r="KQU38" s="29"/>
      <c r="KQV38" s="29"/>
      <c r="KQW38" s="29"/>
      <c r="KQX38" s="29"/>
      <c r="KQY38" s="29"/>
      <c r="KQZ38" s="29"/>
      <c r="KRA38" s="29"/>
      <c r="KRB38" s="29"/>
      <c r="KRC38" s="29"/>
      <c r="KRD38" s="29"/>
      <c r="KRE38" s="29"/>
      <c r="KRF38" s="29"/>
      <c r="KRG38" s="29"/>
      <c r="KRH38" s="29"/>
      <c r="KRI38" s="29"/>
      <c r="KRJ38" s="29"/>
      <c r="KRK38" s="29"/>
      <c r="KRL38" s="29"/>
      <c r="KRM38" s="29"/>
      <c r="KRN38" s="29"/>
      <c r="KRO38" s="29"/>
      <c r="KRP38" s="29"/>
      <c r="KRQ38" s="29"/>
      <c r="KRR38" s="29"/>
      <c r="KRS38" s="29"/>
      <c r="KRT38" s="29"/>
      <c r="KRU38" s="29"/>
      <c r="KRV38" s="29"/>
      <c r="KRW38" s="29"/>
      <c r="KRX38" s="29"/>
      <c r="KRY38" s="29"/>
      <c r="KRZ38" s="29"/>
      <c r="KSA38" s="29"/>
      <c r="KSB38" s="29"/>
      <c r="KSC38" s="29"/>
      <c r="KSD38" s="29"/>
      <c r="KSE38" s="29"/>
      <c r="KSF38" s="29"/>
      <c r="KSG38" s="29"/>
      <c r="KSH38" s="29"/>
      <c r="KSI38" s="29"/>
      <c r="KSJ38" s="29"/>
      <c r="KSK38" s="29"/>
      <c r="KSL38" s="29"/>
      <c r="KSM38" s="29"/>
      <c r="KSN38" s="29"/>
      <c r="KSO38" s="29"/>
      <c r="KSP38" s="29"/>
      <c r="KSQ38" s="29"/>
      <c r="KSR38" s="29"/>
      <c r="KSS38" s="29"/>
      <c r="KST38" s="29"/>
      <c r="KSU38" s="29"/>
      <c r="KSV38" s="29"/>
      <c r="KSW38" s="29"/>
      <c r="KSX38" s="29"/>
      <c r="KSY38" s="29"/>
      <c r="KSZ38" s="29"/>
      <c r="KTA38" s="29"/>
      <c r="KTB38" s="29"/>
      <c r="KTC38" s="29"/>
      <c r="KTD38" s="29"/>
      <c r="KTE38" s="29"/>
      <c r="KTF38" s="29"/>
      <c r="KTG38" s="29"/>
      <c r="KTH38" s="29"/>
      <c r="KTI38" s="29"/>
      <c r="KTJ38" s="29"/>
      <c r="KTK38" s="29"/>
      <c r="KTL38" s="29"/>
      <c r="KTM38" s="29"/>
      <c r="KTN38" s="29"/>
      <c r="KTO38" s="29"/>
      <c r="KTP38" s="29"/>
      <c r="KTQ38" s="29"/>
      <c r="KTR38" s="29"/>
      <c r="KTS38" s="29"/>
      <c r="KTT38" s="29"/>
      <c r="KTU38" s="29"/>
      <c r="KTV38" s="29"/>
      <c r="KTW38" s="29"/>
      <c r="KTX38" s="29"/>
      <c r="KTY38" s="29"/>
      <c r="KTZ38" s="29"/>
      <c r="KUA38" s="29"/>
      <c r="KUB38" s="29"/>
      <c r="KUC38" s="29"/>
      <c r="KUD38" s="29"/>
      <c r="KUE38" s="29"/>
      <c r="KUF38" s="29"/>
      <c r="KUG38" s="29"/>
      <c r="KUH38" s="29"/>
      <c r="KUI38" s="29"/>
      <c r="KUJ38" s="29"/>
      <c r="KUK38" s="29"/>
      <c r="KUL38" s="29"/>
      <c r="KUM38" s="29"/>
      <c r="KUN38" s="29"/>
      <c r="KUO38" s="29"/>
      <c r="KUP38" s="29"/>
      <c r="KUQ38" s="29"/>
      <c r="KUR38" s="29"/>
      <c r="KUS38" s="29"/>
      <c r="KUT38" s="29"/>
      <c r="KUU38" s="29"/>
      <c r="KUV38" s="29"/>
      <c r="KUW38" s="29"/>
      <c r="KUX38" s="29"/>
      <c r="KUY38" s="29"/>
      <c r="KUZ38" s="29"/>
      <c r="KVA38" s="29"/>
      <c r="KVB38" s="29"/>
      <c r="KVC38" s="29"/>
      <c r="KVD38" s="29"/>
      <c r="KVE38" s="29"/>
      <c r="KVF38" s="29"/>
      <c r="KVG38" s="29"/>
      <c r="KVH38" s="29"/>
      <c r="KVI38" s="29"/>
      <c r="KVJ38" s="29"/>
      <c r="KVK38" s="29"/>
      <c r="KVL38" s="29"/>
      <c r="KVM38" s="29"/>
      <c r="KVN38" s="29"/>
      <c r="KVO38" s="29"/>
      <c r="KVP38" s="29"/>
      <c r="KVQ38" s="29"/>
      <c r="KVR38" s="29"/>
      <c r="KVS38" s="29"/>
      <c r="KVT38" s="29"/>
      <c r="KVU38" s="29"/>
      <c r="KVV38" s="29"/>
      <c r="KVW38" s="29"/>
      <c r="KVX38" s="29"/>
      <c r="KVY38" s="29"/>
      <c r="KVZ38" s="29"/>
      <c r="KWA38" s="29"/>
      <c r="KWB38" s="29"/>
      <c r="KWC38" s="29"/>
      <c r="KWD38" s="29"/>
      <c r="KWE38" s="29"/>
      <c r="KWF38" s="29"/>
      <c r="KWG38" s="29"/>
      <c r="KWH38" s="29"/>
      <c r="KWI38" s="29"/>
      <c r="KWJ38" s="29"/>
      <c r="KWK38" s="29"/>
      <c r="KWL38" s="29"/>
      <c r="KWM38" s="29"/>
      <c r="KWN38" s="29"/>
      <c r="KWO38" s="29"/>
      <c r="KWP38" s="29"/>
      <c r="KWQ38" s="29"/>
      <c r="KWR38" s="29"/>
      <c r="KWS38" s="29"/>
      <c r="KWT38" s="29"/>
      <c r="KWU38" s="29"/>
      <c r="KWV38" s="29"/>
      <c r="KWW38" s="29"/>
      <c r="KWX38" s="29"/>
      <c r="KWY38" s="29"/>
      <c r="KWZ38" s="29"/>
      <c r="KXA38" s="29"/>
      <c r="KXB38" s="29"/>
      <c r="KXC38" s="29"/>
      <c r="KXD38" s="29"/>
      <c r="KXE38" s="29"/>
      <c r="KXF38" s="29"/>
      <c r="KXG38" s="29"/>
      <c r="KXH38" s="29"/>
      <c r="KXI38" s="29"/>
      <c r="KXJ38" s="29"/>
      <c r="KXK38" s="29"/>
      <c r="KXL38" s="29"/>
      <c r="KXM38" s="29"/>
      <c r="KXN38" s="29"/>
      <c r="KXO38" s="29"/>
      <c r="KXP38" s="29"/>
      <c r="KXQ38" s="29"/>
      <c r="KXR38" s="29"/>
      <c r="KXS38" s="29"/>
      <c r="KXT38" s="29"/>
      <c r="KXU38" s="29"/>
      <c r="KXV38" s="29"/>
      <c r="KXW38" s="29"/>
      <c r="KXX38" s="29"/>
      <c r="KXY38" s="29"/>
      <c r="KXZ38" s="29"/>
      <c r="KYA38" s="29"/>
      <c r="KYB38" s="29"/>
      <c r="KYC38" s="29"/>
      <c r="KYD38" s="29"/>
      <c r="KYE38" s="29"/>
      <c r="KYF38" s="29"/>
      <c r="KYG38" s="29"/>
      <c r="KYH38" s="29"/>
      <c r="KYI38" s="29"/>
      <c r="KYJ38" s="29"/>
      <c r="KYK38" s="29"/>
      <c r="KYL38" s="29"/>
      <c r="KYM38" s="29"/>
      <c r="KYN38" s="29"/>
      <c r="KYO38" s="29"/>
      <c r="KYP38" s="29"/>
      <c r="KYQ38" s="29"/>
      <c r="KYR38" s="29"/>
      <c r="KYS38" s="29"/>
      <c r="KYT38" s="29"/>
      <c r="KYU38" s="29"/>
      <c r="KYV38" s="29"/>
      <c r="KYW38" s="29"/>
      <c r="KYX38" s="29"/>
      <c r="KYY38" s="29"/>
      <c r="KYZ38" s="29"/>
      <c r="KZA38" s="29"/>
      <c r="KZB38" s="29"/>
      <c r="KZC38" s="29"/>
      <c r="KZD38" s="29"/>
      <c r="KZE38" s="29"/>
      <c r="KZF38" s="29"/>
      <c r="KZG38" s="29"/>
      <c r="KZH38" s="29"/>
      <c r="KZI38" s="29"/>
      <c r="KZJ38" s="29"/>
      <c r="KZK38" s="29"/>
      <c r="KZL38" s="29"/>
      <c r="KZM38" s="29"/>
      <c r="KZN38" s="29"/>
      <c r="KZO38" s="29"/>
      <c r="KZP38" s="29"/>
      <c r="KZQ38" s="29"/>
      <c r="KZR38" s="29"/>
      <c r="KZS38" s="29"/>
      <c r="KZT38" s="29"/>
      <c r="KZU38" s="29"/>
      <c r="KZV38" s="29"/>
      <c r="KZW38" s="29"/>
      <c r="KZX38" s="29"/>
      <c r="KZY38" s="29"/>
      <c r="KZZ38" s="29"/>
      <c r="LAA38" s="29"/>
      <c r="LAB38" s="29"/>
      <c r="LAC38" s="29"/>
      <c r="LAD38" s="29"/>
      <c r="LAE38" s="29"/>
      <c r="LAF38" s="29"/>
      <c r="LAG38" s="29"/>
      <c r="LAH38" s="29"/>
      <c r="LAI38" s="29"/>
      <c r="LAJ38" s="29"/>
      <c r="LAK38" s="29"/>
      <c r="LAL38" s="29"/>
      <c r="LAM38" s="29"/>
      <c r="LAN38" s="29"/>
      <c r="LAO38" s="29"/>
      <c r="LAP38" s="29"/>
      <c r="LAQ38" s="29"/>
      <c r="LAR38" s="29"/>
      <c r="LAS38" s="29"/>
      <c r="LAT38" s="29"/>
      <c r="LAU38" s="29"/>
      <c r="LAV38" s="29"/>
      <c r="LAW38" s="29"/>
      <c r="LAX38" s="29"/>
      <c r="LAY38" s="29"/>
      <c r="LAZ38" s="29"/>
      <c r="LBA38" s="29"/>
      <c r="LBB38" s="29"/>
      <c r="LBC38" s="29"/>
      <c r="LBD38" s="29"/>
      <c r="LBE38" s="29"/>
      <c r="LBF38" s="29"/>
      <c r="LBG38" s="29"/>
      <c r="LBH38" s="29"/>
      <c r="LBI38" s="29"/>
      <c r="LBJ38" s="29"/>
      <c r="LBK38" s="29"/>
      <c r="LBL38" s="29"/>
      <c r="LBM38" s="29"/>
      <c r="LBN38" s="29"/>
      <c r="LBO38" s="29"/>
      <c r="LBP38" s="29"/>
      <c r="LBQ38" s="29"/>
      <c r="LBR38" s="29"/>
      <c r="LBS38" s="29"/>
      <c r="LBT38" s="29"/>
      <c r="LBU38" s="29"/>
      <c r="LBV38" s="29"/>
      <c r="LBW38" s="29"/>
      <c r="LBX38" s="29"/>
      <c r="LBY38" s="29"/>
      <c r="LBZ38" s="29"/>
      <c r="LCA38" s="29"/>
      <c r="LCB38" s="29"/>
      <c r="LCC38" s="29"/>
      <c r="LCD38" s="29"/>
      <c r="LCE38" s="29"/>
      <c r="LCF38" s="29"/>
      <c r="LCG38" s="29"/>
      <c r="LCH38" s="29"/>
      <c r="LCI38" s="29"/>
      <c r="LCJ38" s="29"/>
      <c r="LCK38" s="29"/>
      <c r="LCL38" s="29"/>
      <c r="LCM38" s="29"/>
      <c r="LCN38" s="29"/>
      <c r="LCO38" s="29"/>
      <c r="LCP38" s="29"/>
      <c r="LCQ38" s="29"/>
      <c r="LCR38" s="29"/>
      <c r="LCS38" s="29"/>
      <c r="LCT38" s="29"/>
      <c r="LCU38" s="29"/>
      <c r="LCV38" s="29"/>
      <c r="LCW38" s="29"/>
      <c r="LCX38" s="29"/>
      <c r="LCY38" s="29"/>
      <c r="LCZ38" s="29"/>
      <c r="LDA38" s="29"/>
      <c r="LDB38" s="29"/>
      <c r="LDC38" s="29"/>
      <c r="LDD38" s="29"/>
      <c r="LDE38" s="29"/>
      <c r="LDF38" s="29"/>
      <c r="LDG38" s="29"/>
      <c r="LDH38" s="29"/>
      <c r="LDI38" s="29"/>
      <c r="LDJ38" s="29"/>
      <c r="LDK38" s="29"/>
      <c r="LDL38" s="29"/>
      <c r="LDM38" s="29"/>
      <c r="LDN38" s="29"/>
      <c r="LDO38" s="29"/>
      <c r="LDP38" s="29"/>
      <c r="LDQ38" s="29"/>
      <c r="LDR38" s="29"/>
      <c r="LDS38" s="29"/>
      <c r="LDT38" s="29"/>
      <c r="LDU38" s="29"/>
      <c r="LDV38" s="29"/>
      <c r="LDW38" s="29"/>
      <c r="LDX38" s="29"/>
      <c r="LDY38" s="29"/>
      <c r="LDZ38" s="29"/>
      <c r="LEA38" s="29"/>
      <c r="LEB38" s="29"/>
      <c r="LEC38" s="29"/>
      <c r="LED38" s="29"/>
      <c r="LEE38" s="29"/>
      <c r="LEF38" s="29"/>
      <c r="LEG38" s="29"/>
      <c r="LEH38" s="29"/>
      <c r="LEI38" s="29"/>
      <c r="LEJ38" s="29"/>
      <c r="LEK38" s="29"/>
      <c r="LEL38" s="29"/>
      <c r="LEM38" s="29"/>
      <c r="LEN38" s="29"/>
      <c r="LEO38" s="29"/>
      <c r="LEP38" s="29"/>
      <c r="LEQ38" s="29"/>
      <c r="LER38" s="29"/>
      <c r="LES38" s="29"/>
      <c r="LET38" s="29"/>
      <c r="LEU38" s="29"/>
      <c r="LEV38" s="29"/>
      <c r="LEW38" s="29"/>
      <c r="LEX38" s="29"/>
      <c r="LEY38" s="29"/>
      <c r="LEZ38" s="29"/>
      <c r="LFA38" s="29"/>
      <c r="LFB38" s="29"/>
      <c r="LFC38" s="29"/>
      <c r="LFD38" s="29"/>
      <c r="LFE38" s="29"/>
      <c r="LFF38" s="29"/>
      <c r="LFG38" s="29"/>
      <c r="LFH38" s="29"/>
      <c r="LFI38" s="29"/>
      <c r="LFJ38" s="29"/>
      <c r="LFK38" s="29"/>
      <c r="LFL38" s="29"/>
      <c r="LFM38" s="29"/>
      <c r="LFN38" s="29"/>
      <c r="LFO38" s="29"/>
      <c r="LFP38" s="29"/>
      <c r="LFQ38" s="29"/>
      <c r="LFR38" s="29"/>
      <c r="LFS38" s="29"/>
      <c r="LFT38" s="29"/>
      <c r="LFU38" s="29"/>
      <c r="LFV38" s="29"/>
      <c r="LFW38" s="29"/>
      <c r="LFX38" s="29"/>
      <c r="LFY38" s="29"/>
      <c r="LFZ38" s="29"/>
      <c r="LGA38" s="29"/>
      <c r="LGB38" s="29"/>
      <c r="LGC38" s="29"/>
      <c r="LGD38" s="29"/>
      <c r="LGE38" s="29"/>
      <c r="LGF38" s="29"/>
      <c r="LGG38" s="29"/>
      <c r="LGH38" s="29"/>
      <c r="LGI38" s="29"/>
      <c r="LGJ38" s="29"/>
      <c r="LGK38" s="29"/>
      <c r="LGL38" s="29"/>
      <c r="LGM38" s="29"/>
      <c r="LGN38" s="29"/>
      <c r="LGO38" s="29"/>
      <c r="LGP38" s="29"/>
      <c r="LGQ38" s="29"/>
      <c r="LGR38" s="29"/>
      <c r="LGS38" s="29"/>
      <c r="LGT38" s="29"/>
      <c r="LGU38" s="29"/>
      <c r="LGV38" s="29"/>
      <c r="LGW38" s="29"/>
      <c r="LGX38" s="29"/>
      <c r="LGY38" s="29"/>
      <c r="LGZ38" s="29"/>
      <c r="LHA38" s="29"/>
      <c r="LHB38" s="29"/>
      <c r="LHC38" s="29"/>
      <c r="LHD38" s="29"/>
      <c r="LHE38" s="29"/>
      <c r="LHF38" s="29"/>
      <c r="LHG38" s="29"/>
      <c r="LHH38" s="29"/>
      <c r="LHI38" s="29"/>
      <c r="LHJ38" s="29"/>
      <c r="LHK38" s="29"/>
      <c r="LHL38" s="29"/>
      <c r="LHM38" s="29"/>
      <c r="LHN38" s="29"/>
      <c r="LHO38" s="29"/>
      <c r="LHP38" s="29"/>
      <c r="LHQ38" s="29"/>
      <c r="LHR38" s="29"/>
      <c r="LHS38" s="29"/>
      <c r="LHT38" s="29"/>
      <c r="LHU38" s="29"/>
      <c r="LHV38" s="29"/>
      <c r="LHW38" s="29"/>
      <c r="LHX38" s="29"/>
      <c r="LHY38" s="29"/>
      <c r="LHZ38" s="29"/>
      <c r="LIA38" s="29"/>
      <c r="LIB38" s="29"/>
      <c r="LIC38" s="29"/>
      <c r="LID38" s="29"/>
      <c r="LIE38" s="29"/>
      <c r="LIF38" s="29"/>
      <c r="LIG38" s="29"/>
      <c r="LIH38" s="29"/>
      <c r="LII38" s="29"/>
      <c r="LIJ38" s="29"/>
      <c r="LIK38" s="29"/>
      <c r="LIL38" s="29"/>
      <c r="LIM38" s="29"/>
      <c r="LIN38" s="29"/>
      <c r="LIO38" s="29"/>
      <c r="LIP38" s="29"/>
      <c r="LIQ38" s="29"/>
      <c r="LIR38" s="29"/>
      <c r="LIS38" s="29"/>
      <c r="LIT38" s="29"/>
      <c r="LIU38" s="29"/>
      <c r="LIV38" s="29"/>
      <c r="LIW38" s="29"/>
      <c r="LIX38" s="29"/>
      <c r="LIY38" s="29"/>
      <c r="LIZ38" s="29"/>
      <c r="LJA38" s="29"/>
      <c r="LJB38" s="29"/>
      <c r="LJC38" s="29"/>
      <c r="LJD38" s="29"/>
      <c r="LJE38" s="29"/>
      <c r="LJF38" s="29"/>
      <c r="LJG38" s="29"/>
      <c r="LJH38" s="29"/>
      <c r="LJI38" s="29"/>
      <c r="LJJ38" s="29"/>
      <c r="LJK38" s="29"/>
      <c r="LJL38" s="29"/>
      <c r="LJM38" s="29"/>
      <c r="LJN38" s="29"/>
      <c r="LJO38" s="29"/>
      <c r="LJP38" s="29"/>
      <c r="LJQ38" s="29"/>
      <c r="LJR38" s="29"/>
      <c r="LJS38" s="29"/>
      <c r="LJT38" s="29"/>
      <c r="LJU38" s="29"/>
      <c r="LJV38" s="29"/>
      <c r="LJW38" s="29"/>
      <c r="LJX38" s="29"/>
      <c r="LJY38" s="29"/>
      <c r="LJZ38" s="29"/>
      <c r="LKA38" s="29"/>
      <c r="LKB38" s="29"/>
      <c r="LKC38" s="29"/>
      <c r="LKD38" s="29"/>
      <c r="LKE38" s="29"/>
      <c r="LKF38" s="29"/>
      <c r="LKG38" s="29"/>
      <c r="LKH38" s="29"/>
      <c r="LKI38" s="29"/>
      <c r="LKJ38" s="29"/>
      <c r="LKK38" s="29"/>
      <c r="LKL38" s="29"/>
      <c r="LKM38" s="29"/>
      <c r="LKN38" s="29"/>
      <c r="LKO38" s="29"/>
      <c r="LKP38" s="29"/>
      <c r="LKQ38" s="29"/>
      <c r="LKR38" s="29"/>
      <c r="LKS38" s="29"/>
      <c r="LKT38" s="29"/>
      <c r="LKU38" s="29"/>
      <c r="LKV38" s="29"/>
      <c r="LKW38" s="29"/>
      <c r="LKX38" s="29"/>
      <c r="LKY38" s="29"/>
      <c r="LKZ38" s="29"/>
      <c r="LLA38" s="29"/>
      <c r="LLB38" s="29"/>
      <c r="LLC38" s="29"/>
      <c r="LLD38" s="29"/>
      <c r="LLE38" s="29"/>
      <c r="LLF38" s="29"/>
      <c r="LLG38" s="29"/>
      <c r="LLH38" s="29"/>
      <c r="LLI38" s="29"/>
      <c r="LLJ38" s="29"/>
      <c r="LLK38" s="29"/>
      <c r="LLL38" s="29"/>
      <c r="LLM38" s="29"/>
      <c r="LLN38" s="29"/>
      <c r="LLO38" s="29"/>
      <c r="LLP38" s="29"/>
      <c r="LLQ38" s="29"/>
      <c r="LLR38" s="29"/>
      <c r="LLS38" s="29"/>
      <c r="LLT38" s="29"/>
      <c r="LLU38" s="29"/>
      <c r="LLV38" s="29"/>
      <c r="LLW38" s="29"/>
      <c r="LLX38" s="29"/>
      <c r="LLY38" s="29"/>
      <c r="LLZ38" s="29"/>
      <c r="LMA38" s="29"/>
      <c r="LMB38" s="29"/>
      <c r="LMC38" s="29"/>
      <c r="LMD38" s="29"/>
      <c r="LME38" s="29"/>
      <c r="LMF38" s="29"/>
      <c r="LMG38" s="29"/>
      <c r="LMH38" s="29"/>
      <c r="LMI38" s="29"/>
      <c r="LMJ38" s="29"/>
      <c r="LMK38" s="29"/>
      <c r="LML38" s="29"/>
      <c r="LMM38" s="29"/>
      <c r="LMN38" s="29"/>
      <c r="LMO38" s="29"/>
      <c r="LMP38" s="29"/>
      <c r="LMQ38" s="29"/>
      <c r="LMR38" s="29"/>
      <c r="LMS38" s="29"/>
      <c r="LMT38" s="29"/>
      <c r="LMU38" s="29"/>
      <c r="LMV38" s="29"/>
      <c r="LMW38" s="29"/>
      <c r="LMX38" s="29"/>
      <c r="LMY38" s="29"/>
      <c r="LMZ38" s="29"/>
      <c r="LNA38" s="29"/>
      <c r="LNB38" s="29"/>
      <c r="LNC38" s="29"/>
      <c r="LND38" s="29"/>
      <c r="LNE38" s="29"/>
      <c r="LNF38" s="29"/>
      <c r="LNG38" s="29"/>
      <c r="LNH38" s="29"/>
      <c r="LNI38" s="29"/>
      <c r="LNJ38" s="29"/>
      <c r="LNK38" s="29"/>
      <c r="LNL38" s="29"/>
      <c r="LNM38" s="29"/>
      <c r="LNN38" s="29"/>
      <c r="LNO38" s="29"/>
      <c r="LNP38" s="29"/>
      <c r="LNQ38" s="29"/>
      <c r="LNR38" s="29"/>
      <c r="LNS38" s="29"/>
      <c r="LNT38" s="29"/>
      <c r="LNU38" s="29"/>
      <c r="LNV38" s="29"/>
      <c r="LNW38" s="29"/>
      <c r="LNX38" s="29"/>
      <c r="LNY38" s="29"/>
      <c r="LNZ38" s="29"/>
      <c r="LOA38" s="29"/>
      <c r="LOB38" s="29"/>
      <c r="LOC38" s="29"/>
      <c r="LOD38" s="29"/>
      <c r="LOE38" s="29"/>
      <c r="LOF38" s="29"/>
      <c r="LOG38" s="29"/>
      <c r="LOH38" s="29"/>
      <c r="LOI38" s="29"/>
      <c r="LOJ38" s="29"/>
      <c r="LOK38" s="29"/>
      <c r="LOL38" s="29"/>
      <c r="LOM38" s="29"/>
      <c r="LON38" s="29"/>
      <c r="LOO38" s="29"/>
      <c r="LOP38" s="29"/>
      <c r="LOQ38" s="29"/>
      <c r="LOR38" s="29"/>
      <c r="LOS38" s="29"/>
      <c r="LOT38" s="29"/>
      <c r="LOU38" s="29"/>
      <c r="LOV38" s="29"/>
      <c r="LOW38" s="29"/>
      <c r="LOX38" s="29"/>
      <c r="LOY38" s="29"/>
      <c r="LOZ38" s="29"/>
      <c r="LPA38" s="29"/>
      <c r="LPB38" s="29"/>
      <c r="LPC38" s="29"/>
      <c r="LPD38" s="29"/>
      <c r="LPE38" s="29"/>
      <c r="LPF38" s="29"/>
      <c r="LPG38" s="29"/>
      <c r="LPH38" s="29"/>
      <c r="LPI38" s="29"/>
      <c r="LPJ38" s="29"/>
      <c r="LPK38" s="29"/>
      <c r="LPL38" s="29"/>
      <c r="LPM38" s="29"/>
      <c r="LPN38" s="29"/>
      <c r="LPO38" s="29"/>
      <c r="LPP38" s="29"/>
      <c r="LPQ38" s="29"/>
      <c r="LPR38" s="29"/>
      <c r="LPS38" s="29"/>
      <c r="LPT38" s="29"/>
      <c r="LPU38" s="29"/>
      <c r="LPV38" s="29"/>
      <c r="LPW38" s="29"/>
      <c r="LPX38" s="29"/>
      <c r="LPY38" s="29"/>
      <c r="LPZ38" s="29"/>
      <c r="LQA38" s="29"/>
      <c r="LQB38" s="29"/>
      <c r="LQC38" s="29"/>
      <c r="LQD38" s="29"/>
      <c r="LQE38" s="29"/>
      <c r="LQF38" s="29"/>
      <c r="LQG38" s="29"/>
      <c r="LQH38" s="29"/>
      <c r="LQI38" s="29"/>
      <c r="LQJ38" s="29"/>
      <c r="LQK38" s="29"/>
      <c r="LQL38" s="29"/>
      <c r="LQM38" s="29"/>
      <c r="LQN38" s="29"/>
      <c r="LQO38" s="29"/>
      <c r="LQP38" s="29"/>
      <c r="LQQ38" s="29"/>
      <c r="LQR38" s="29"/>
      <c r="LQS38" s="29"/>
      <c r="LQT38" s="29"/>
      <c r="LQU38" s="29"/>
      <c r="LQV38" s="29"/>
      <c r="LQW38" s="29"/>
      <c r="LQX38" s="29"/>
      <c r="LQY38" s="29"/>
      <c r="LQZ38" s="29"/>
      <c r="LRA38" s="29"/>
      <c r="LRB38" s="29"/>
      <c r="LRC38" s="29"/>
      <c r="LRD38" s="29"/>
      <c r="LRE38" s="29"/>
      <c r="LRF38" s="29"/>
      <c r="LRG38" s="29"/>
      <c r="LRH38" s="29"/>
      <c r="LRI38" s="29"/>
      <c r="LRJ38" s="29"/>
      <c r="LRK38" s="29"/>
      <c r="LRL38" s="29"/>
      <c r="LRM38" s="29"/>
      <c r="LRN38" s="29"/>
      <c r="LRO38" s="29"/>
      <c r="LRP38" s="29"/>
      <c r="LRQ38" s="29"/>
      <c r="LRR38" s="29"/>
      <c r="LRS38" s="29"/>
      <c r="LRT38" s="29"/>
      <c r="LRU38" s="29"/>
      <c r="LRV38" s="29"/>
      <c r="LRW38" s="29"/>
      <c r="LRX38" s="29"/>
      <c r="LRY38" s="29"/>
      <c r="LRZ38" s="29"/>
      <c r="LSA38" s="29"/>
      <c r="LSB38" s="29"/>
      <c r="LSC38" s="29"/>
      <c r="LSD38" s="29"/>
      <c r="LSE38" s="29"/>
      <c r="LSF38" s="29"/>
      <c r="LSG38" s="29"/>
      <c r="LSH38" s="29"/>
      <c r="LSI38" s="29"/>
      <c r="LSJ38" s="29"/>
      <c r="LSK38" s="29"/>
      <c r="LSL38" s="29"/>
      <c r="LSM38" s="29"/>
      <c r="LSN38" s="29"/>
      <c r="LSO38" s="29"/>
      <c r="LSP38" s="29"/>
      <c r="LSQ38" s="29"/>
      <c r="LSR38" s="29"/>
      <c r="LSS38" s="29"/>
      <c r="LST38" s="29"/>
      <c r="LSU38" s="29"/>
      <c r="LSV38" s="29"/>
      <c r="LSW38" s="29"/>
      <c r="LSX38" s="29"/>
      <c r="LSY38" s="29"/>
      <c r="LSZ38" s="29"/>
      <c r="LTA38" s="29"/>
      <c r="LTB38" s="29"/>
      <c r="LTC38" s="29"/>
      <c r="LTD38" s="29"/>
      <c r="LTE38" s="29"/>
      <c r="LTF38" s="29"/>
      <c r="LTG38" s="29"/>
      <c r="LTH38" s="29"/>
      <c r="LTI38" s="29"/>
      <c r="LTJ38" s="29"/>
      <c r="LTK38" s="29"/>
      <c r="LTL38" s="29"/>
      <c r="LTM38" s="29"/>
      <c r="LTN38" s="29"/>
      <c r="LTO38" s="29"/>
      <c r="LTP38" s="29"/>
      <c r="LTQ38" s="29"/>
      <c r="LTR38" s="29"/>
      <c r="LTS38" s="29"/>
      <c r="LTT38" s="29"/>
      <c r="LTU38" s="29"/>
      <c r="LTV38" s="29"/>
      <c r="LTW38" s="29"/>
      <c r="LTX38" s="29"/>
      <c r="LTY38" s="29"/>
      <c r="LTZ38" s="29"/>
      <c r="LUA38" s="29"/>
      <c r="LUB38" s="29"/>
      <c r="LUC38" s="29"/>
      <c r="LUD38" s="29"/>
      <c r="LUE38" s="29"/>
      <c r="LUF38" s="29"/>
      <c r="LUG38" s="29"/>
      <c r="LUH38" s="29"/>
      <c r="LUI38" s="29"/>
      <c r="LUJ38" s="29"/>
      <c r="LUK38" s="29"/>
      <c r="LUL38" s="29"/>
      <c r="LUM38" s="29"/>
      <c r="LUN38" s="29"/>
      <c r="LUO38" s="29"/>
      <c r="LUP38" s="29"/>
      <c r="LUQ38" s="29"/>
      <c r="LUR38" s="29"/>
      <c r="LUS38" s="29"/>
      <c r="LUT38" s="29"/>
      <c r="LUU38" s="29"/>
      <c r="LUV38" s="29"/>
      <c r="LUW38" s="29"/>
      <c r="LUX38" s="29"/>
      <c r="LUY38" s="29"/>
      <c r="LUZ38" s="29"/>
      <c r="LVA38" s="29"/>
      <c r="LVB38" s="29"/>
      <c r="LVC38" s="29"/>
      <c r="LVD38" s="29"/>
      <c r="LVE38" s="29"/>
      <c r="LVF38" s="29"/>
      <c r="LVG38" s="29"/>
      <c r="LVH38" s="29"/>
      <c r="LVI38" s="29"/>
      <c r="LVJ38" s="29"/>
      <c r="LVK38" s="29"/>
      <c r="LVL38" s="29"/>
      <c r="LVM38" s="29"/>
      <c r="LVN38" s="29"/>
      <c r="LVO38" s="29"/>
      <c r="LVP38" s="29"/>
      <c r="LVQ38" s="29"/>
      <c r="LVR38" s="29"/>
      <c r="LVS38" s="29"/>
      <c r="LVT38" s="29"/>
      <c r="LVU38" s="29"/>
      <c r="LVV38" s="29"/>
      <c r="LVW38" s="29"/>
      <c r="LVX38" s="29"/>
      <c r="LVY38" s="29"/>
      <c r="LVZ38" s="29"/>
      <c r="LWA38" s="29"/>
      <c r="LWB38" s="29"/>
      <c r="LWC38" s="29"/>
      <c r="LWD38" s="29"/>
      <c r="LWE38" s="29"/>
      <c r="LWF38" s="29"/>
      <c r="LWG38" s="29"/>
      <c r="LWH38" s="29"/>
      <c r="LWI38" s="29"/>
      <c r="LWJ38" s="29"/>
      <c r="LWK38" s="29"/>
      <c r="LWL38" s="29"/>
      <c r="LWM38" s="29"/>
      <c r="LWN38" s="29"/>
      <c r="LWO38" s="29"/>
      <c r="LWP38" s="29"/>
      <c r="LWQ38" s="29"/>
      <c r="LWR38" s="29"/>
      <c r="LWS38" s="29"/>
      <c r="LWT38" s="29"/>
      <c r="LWU38" s="29"/>
      <c r="LWV38" s="29"/>
      <c r="LWW38" s="29"/>
      <c r="LWX38" s="29"/>
      <c r="LWY38" s="29"/>
      <c r="LWZ38" s="29"/>
      <c r="LXA38" s="29"/>
      <c r="LXB38" s="29"/>
      <c r="LXC38" s="29"/>
      <c r="LXD38" s="29"/>
      <c r="LXE38" s="29"/>
      <c r="LXF38" s="29"/>
      <c r="LXG38" s="29"/>
      <c r="LXH38" s="29"/>
      <c r="LXI38" s="29"/>
      <c r="LXJ38" s="29"/>
      <c r="LXK38" s="29"/>
      <c r="LXL38" s="29"/>
      <c r="LXM38" s="29"/>
      <c r="LXN38" s="29"/>
      <c r="LXO38" s="29"/>
      <c r="LXP38" s="29"/>
      <c r="LXQ38" s="29"/>
      <c r="LXR38" s="29"/>
      <c r="LXS38" s="29"/>
      <c r="LXT38" s="29"/>
      <c r="LXU38" s="29"/>
      <c r="LXV38" s="29"/>
      <c r="LXW38" s="29"/>
      <c r="LXX38" s="29"/>
      <c r="LXY38" s="29"/>
      <c r="LXZ38" s="29"/>
      <c r="LYA38" s="29"/>
      <c r="LYB38" s="29"/>
      <c r="LYC38" s="29"/>
      <c r="LYD38" s="29"/>
      <c r="LYE38" s="29"/>
      <c r="LYF38" s="29"/>
      <c r="LYG38" s="29"/>
      <c r="LYH38" s="29"/>
      <c r="LYI38" s="29"/>
      <c r="LYJ38" s="29"/>
      <c r="LYK38" s="29"/>
      <c r="LYL38" s="29"/>
      <c r="LYM38" s="29"/>
      <c r="LYN38" s="29"/>
      <c r="LYO38" s="29"/>
      <c r="LYP38" s="29"/>
      <c r="LYQ38" s="29"/>
      <c r="LYR38" s="29"/>
      <c r="LYS38" s="29"/>
      <c r="LYT38" s="29"/>
      <c r="LYU38" s="29"/>
      <c r="LYV38" s="29"/>
      <c r="LYW38" s="29"/>
      <c r="LYX38" s="29"/>
      <c r="LYY38" s="29"/>
      <c r="LYZ38" s="29"/>
      <c r="LZA38" s="29"/>
      <c r="LZB38" s="29"/>
      <c r="LZC38" s="29"/>
      <c r="LZD38" s="29"/>
      <c r="LZE38" s="29"/>
      <c r="LZF38" s="29"/>
      <c r="LZG38" s="29"/>
      <c r="LZH38" s="29"/>
      <c r="LZI38" s="29"/>
      <c r="LZJ38" s="29"/>
      <c r="LZK38" s="29"/>
      <c r="LZL38" s="29"/>
      <c r="LZM38" s="29"/>
      <c r="LZN38" s="29"/>
      <c r="LZO38" s="29"/>
      <c r="LZP38" s="29"/>
      <c r="LZQ38" s="29"/>
      <c r="LZR38" s="29"/>
      <c r="LZS38" s="29"/>
      <c r="LZT38" s="29"/>
      <c r="LZU38" s="29"/>
      <c r="LZV38" s="29"/>
      <c r="LZW38" s="29"/>
      <c r="LZX38" s="29"/>
      <c r="LZY38" s="29"/>
      <c r="LZZ38" s="29"/>
      <c r="MAA38" s="29"/>
      <c r="MAB38" s="29"/>
      <c r="MAC38" s="29"/>
      <c r="MAD38" s="29"/>
      <c r="MAE38" s="29"/>
      <c r="MAF38" s="29"/>
      <c r="MAG38" s="29"/>
      <c r="MAH38" s="29"/>
      <c r="MAI38" s="29"/>
      <c r="MAJ38" s="29"/>
      <c r="MAK38" s="29"/>
      <c r="MAL38" s="29"/>
      <c r="MAM38" s="29"/>
      <c r="MAN38" s="29"/>
      <c r="MAO38" s="29"/>
      <c r="MAP38" s="29"/>
      <c r="MAQ38" s="29"/>
      <c r="MAR38" s="29"/>
      <c r="MAS38" s="29"/>
      <c r="MAT38" s="29"/>
      <c r="MAU38" s="29"/>
      <c r="MAV38" s="29"/>
      <c r="MAW38" s="29"/>
      <c r="MAX38" s="29"/>
      <c r="MAY38" s="29"/>
      <c r="MAZ38" s="29"/>
      <c r="MBA38" s="29"/>
      <c r="MBB38" s="29"/>
      <c r="MBC38" s="29"/>
      <c r="MBD38" s="29"/>
      <c r="MBE38" s="29"/>
      <c r="MBF38" s="29"/>
      <c r="MBG38" s="29"/>
      <c r="MBH38" s="29"/>
      <c r="MBI38" s="29"/>
      <c r="MBJ38" s="29"/>
      <c r="MBK38" s="29"/>
      <c r="MBL38" s="29"/>
      <c r="MBM38" s="29"/>
      <c r="MBN38" s="29"/>
      <c r="MBO38" s="29"/>
      <c r="MBP38" s="29"/>
      <c r="MBQ38" s="29"/>
      <c r="MBR38" s="29"/>
      <c r="MBS38" s="29"/>
      <c r="MBT38" s="29"/>
      <c r="MBU38" s="29"/>
      <c r="MBV38" s="29"/>
      <c r="MBW38" s="29"/>
      <c r="MBX38" s="29"/>
      <c r="MBY38" s="29"/>
      <c r="MBZ38" s="29"/>
      <c r="MCA38" s="29"/>
      <c r="MCB38" s="29"/>
      <c r="MCC38" s="29"/>
      <c r="MCD38" s="29"/>
      <c r="MCE38" s="29"/>
      <c r="MCF38" s="29"/>
      <c r="MCG38" s="29"/>
      <c r="MCH38" s="29"/>
      <c r="MCI38" s="29"/>
      <c r="MCJ38" s="29"/>
      <c r="MCK38" s="29"/>
      <c r="MCL38" s="29"/>
      <c r="MCM38" s="29"/>
      <c r="MCN38" s="29"/>
      <c r="MCO38" s="29"/>
      <c r="MCP38" s="29"/>
      <c r="MCQ38" s="29"/>
      <c r="MCR38" s="29"/>
      <c r="MCS38" s="29"/>
      <c r="MCT38" s="29"/>
      <c r="MCU38" s="29"/>
      <c r="MCV38" s="29"/>
      <c r="MCW38" s="29"/>
      <c r="MCX38" s="29"/>
      <c r="MCY38" s="29"/>
      <c r="MCZ38" s="29"/>
      <c r="MDA38" s="29"/>
      <c r="MDB38" s="29"/>
      <c r="MDC38" s="29"/>
      <c r="MDD38" s="29"/>
      <c r="MDE38" s="29"/>
      <c r="MDF38" s="29"/>
      <c r="MDG38" s="29"/>
      <c r="MDH38" s="29"/>
      <c r="MDI38" s="29"/>
      <c r="MDJ38" s="29"/>
      <c r="MDK38" s="29"/>
      <c r="MDL38" s="29"/>
      <c r="MDM38" s="29"/>
      <c r="MDN38" s="29"/>
      <c r="MDO38" s="29"/>
      <c r="MDP38" s="29"/>
      <c r="MDQ38" s="29"/>
      <c r="MDR38" s="29"/>
      <c r="MDS38" s="29"/>
      <c r="MDT38" s="29"/>
      <c r="MDU38" s="29"/>
      <c r="MDV38" s="29"/>
      <c r="MDW38" s="29"/>
      <c r="MDX38" s="29"/>
      <c r="MDY38" s="29"/>
      <c r="MDZ38" s="29"/>
      <c r="MEA38" s="29"/>
      <c r="MEB38" s="29"/>
      <c r="MEC38" s="29"/>
      <c r="MED38" s="29"/>
      <c r="MEE38" s="29"/>
      <c r="MEF38" s="29"/>
      <c r="MEG38" s="29"/>
      <c r="MEH38" s="29"/>
      <c r="MEI38" s="29"/>
      <c r="MEJ38" s="29"/>
      <c r="MEK38" s="29"/>
      <c r="MEL38" s="29"/>
      <c r="MEM38" s="29"/>
      <c r="MEN38" s="29"/>
      <c r="MEO38" s="29"/>
      <c r="MEP38" s="29"/>
      <c r="MEQ38" s="29"/>
      <c r="MER38" s="29"/>
      <c r="MES38" s="29"/>
      <c r="MET38" s="29"/>
      <c r="MEU38" s="29"/>
      <c r="MEV38" s="29"/>
      <c r="MEW38" s="29"/>
      <c r="MEX38" s="29"/>
      <c r="MEY38" s="29"/>
      <c r="MEZ38" s="29"/>
      <c r="MFA38" s="29"/>
      <c r="MFB38" s="29"/>
      <c r="MFC38" s="29"/>
      <c r="MFD38" s="29"/>
      <c r="MFE38" s="29"/>
      <c r="MFF38" s="29"/>
      <c r="MFG38" s="29"/>
      <c r="MFH38" s="29"/>
      <c r="MFI38" s="29"/>
      <c r="MFJ38" s="29"/>
      <c r="MFK38" s="29"/>
      <c r="MFL38" s="29"/>
      <c r="MFM38" s="29"/>
      <c r="MFN38" s="29"/>
      <c r="MFO38" s="29"/>
      <c r="MFP38" s="29"/>
      <c r="MFQ38" s="29"/>
      <c r="MFR38" s="29"/>
      <c r="MFS38" s="29"/>
      <c r="MFT38" s="29"/>
      <c r="MFU38" s="29"/>
      <c r="MFV38" s="29"/>
      <c r="MFW38" s="29"/>
      <c r="MFX38" s="29"/>
      <c r="MFY38" s="29"/>
      <c r="MFZ38" s="29"/>
      <c r="MGA38" s="29"/>
      <c r="MGB38" s="29"/>
      <c r="MGC38" s="29"/>
      <c r="MGD38" s="29"/>
      <c r="MGE38" s="29"/>
      <c r="MGF38" s="29"/>
      <c r="MGG38" s="29"/>
      <c r="MGH38" s="29"/>
      <c r="MGI38" s="29"/>
      <c r="MGJ38" s="29"/>
      <c r="MGK38" s="29"/>
      <c r="MGL38" s="29"/>
      <c r="MGM38" s="29"/>
      <c r="MGN38" s="29"/>
      <c r="MGO38" s="29"/>
      <c r="MGP38" s="29"/>
      <c r="MGQ38" s="29"/>
      <c r="MGR38" s="29"/>
      <c r="MGS38" s="29"/>
      <c r="MGT38" s="29"/>
      <c r="MGU38" s="29"/>
      <c r="MGV38" s="29"/>
      <c r="MGW38" s="29"/>
      <c r="MGX38" s="29"/>
      <c r="MGY38" s="29"/>
      <c r="MGZ38" s="29"/>
      <c r="MHA38" s="29"/>
      <c r="MHB38" s="29"/>
      <c r="MHC38" s="29"/>
      <c r="MHD38" s="29"/>
      <c r="MHE38" s="29"/>
      <c r="MHF38" s="29"/>
      <c r="MHG38" s="29"/>
      <c r="MHH38" s="29"/>
      <c r="MHI38" s="29"/>
      <c r="MHJ38" s="29"/>
      <c r="MHK38" s="29"/>
      <c r="MHL38" s="29"/>
      <c r="MHM38" s="29"/>
      <c r="MHN38" s="29"/>
      <c r="MHO38" s="29"/>
      <c r="MHP38" s="29"/>
      <c r="MHQ38" s="29"/>
      <c r="MHR38" s="29"/>
      <c r="MHS38" s="29"/>
      <c r="MHT38" s="29"/>
      <c r="MHU38" s="29"/>
      <c r="MHV38" s="29"/>
      <c r="MHW38" s="29"/>
      <c r="MHX38" s="29"/>
      <c r="MHY38" s="29"/>
      <c r="MHZ38" s="29"/>
      <c r="MIA38" s="29"/>
      <c r="MIB38" s="29"/>
      <c r="MIC38" s="29"/>
      <c r="MID38" s="29"/>
      <c r="MIE38" s="29"/>
      <c r="MIF38" s="29"/>
      <c r="MIG38" s="29"/>
      <c r="MIH38" s="29"/>
      <c r="MII38" s="29"/>
      <c r="MIJ38" s="29"/>
      <c r="MIK38" s="29"/>
      <c r="MIL38" s="29"/>
      <c r="MIM38" s="29"/>
      <c r="MIN38" s="29"/>
      <c r="MIO38" s="29"/>
      <c r="MIP38" s="29"/>
      <c r="MIQ38" s="29"/>
      <c r="MIR38" s="29"/>
      <c r="MIS38" s="29"/>
      <c r="MIT38" s="29"/>
      <c r="MIU38" s="29"/>
      <c r="MIV38" s="29"/>
      <c r="MIW38" s="29"/>
      <c r="MIX38" s="29"/>
      <c r="MIY38" s="29"/>
      <c r="MIZ38" s="29"/>
      <c r="MJA38" s="29"/>
      <c r="MJB38" s="29"/>
      <c r="MJC38" s="29"/>
      <c r="MJD38" s="29"/>
      <c r="MJE38" s="29"/>
      <c r="MJF38" s="29"/>
      <c r="MJG38" s="29"/>
      <c r="MJH38" s="29"/>
      <c r="MJI38" s="29"/>
      <c r="MJJ38" s="29"/>
      <c r="MJK38" s="29"/>
      <c r="MJL38" s="29"/>
      <c r="MJM38" s="29"/>
      <c r="MJN38" s="29"/>
      <c r="MJO38" s="29"/>
      <c r="MJP38" s="29"/>
      <c r="MJQ38" s="29"/>
      <c r="MJR38" s="29"/>
      <c r="MJS38" s="29"/>
      <c r="MJT38" s="29"/>
      <c r="MJU38" s="29"/>
      <c r="MJV38" s="29"/>
      <c r="MJW38" s="29"/>
      <c r="MJX38" s="29"/>
      <c r="MJY38" s="29"/>
      <c r="MJZ38" s="29"/>
      <c r="MKA38" s="29"/>
      <c r="MKB38" s="29"/>
      <c r="MKC38" s="29"/>
      <c r="MKD38" s="29"/>
      <c r="MKE38" s="29"/>
      <c r="MKF38" s="29"/>
      <c r="MKG38" s="29"/>
      <c r="MKH38" s="29"/>
      <c r="MKI38" s="29"/>
      <c r="MKJ38" s="29"/>
      <c r="MKK38" s="29"/>
      <c r="MKL38" s="29"/>
      <c r="MKM38" s="29"/>
      <c r="MKN38" s="29"/>
      <c r="MKO38" s="29"/>
      <c r="MKP38" s="29"/>
      <c r="MKQ38" s="29"/>
      <c r="MKR38" s="29"/>
      <c r="MKS38" s="29"/>
      <c r="MKT38" s="29"/>
      <c r="MKU38" s="29"/>
      <c r="MKV38" s="29"/>
      <c r="MKW38" s="29"/>
      <c r="MKX38" s="29"/>
      <c r="MKY38" s="29"/>
      <c r="MKZ38" s="29"/>
      <c r="MLA38" s="29"/>
      <c r="MLB38" s="29"/>
      <c r="MLC38" s="29"/>
      <c r="MLD38" s="29"/>
      <c r="MLE38" s="29"/>
      <c r="MLF38" s="29"/>
      <c r="MLG38" s="29"/>
      <c r="MLH38" s="29"/>
      <c r="MLI38" s="29"/>
      <c r="MLJ38" s="29"/>
      <c r="MLK38" s="29"/>
      <c r="MLL38" s="29"/>
      <c r="MLM38" s="29"/>
      <c r="MLN38" s="29"/>
      <c r="MLO38" s="29"/>
      <c r="MLP38" s="29"/>
      <c r="MLQ38" s="29"/>
      <c r="MLR38" s="29"/>
      <c r="MLS38" s="29"/>
      <c r="MLT38" s="29"/>
      <c r="MLU38" s="29"/>
      <c r="MLV38" s="29"/>
      <c r="MLW38" s="29"/>
      <c r="MLX38" s="29"/>
      <c r="MLY38" s="29"/>
      <c r="MLZ38" s="29"/>
      <c r="MMA38" s="29"/>
      <c r="MMB38" s="29"/>
      <c r="MMC38" s="29"/>
      <c r="MMD38" s="29"/>
      <c r="MME38" s="29"/>
      <c r="MMF38" s="29"/>
      <c r="MMG38" s="29"/>
      <c r="MMH38" s="29"/>
      <c r="MMI38" s="29"/>
      <c r="MMJ38" s="29"/>
      <c r="MMK38" s="29"/>
      <c r="MML38" s="29"/>
      <c r="MMM38" s="29"/>
      <c r="MMN38" s="29"/>
      <c r="MMO38" s="29"/>
      <c r="MMP38" s="29"/>
      <c r="MMQ38" s="29"/>
      <c r="MMR38" s="29"/>
      <c r="MMS38" s="29"/>
      <c r="MMT38" s="29"/>
      <c r="MMU38" s="29"/>
      <c r="MMV38" s="29"/>
      <c r="MMW38" s="29"/>
      <c r="MMX38" s="29"/>
      <c r="MMY38" s="29"/>
      <c r="MMZ38" s="29"/>
      <c r="MNA38" s="29"/>
      <c r="MNB38" s="29"/>
      <c r="MNC38" s="29"/>
      <c r="MND38" s="29"/>
      <c r="MNE38" s="29"/>
      <c r="MNF38" s="29"/>
      <c r="MNG38" s="29"/>
      <c r="MNH38" s="29"/>
      <c r="MNI38" s="29"/>
      <c r="MNJ38" s="29"/>
      <c r="MNK38" s="29"/>
      <c r="MNL38" s="29"/>
      <c r="MNM38" s="29"/>
      <c r="MNN38" s="29"/>
      <c r="MNO38" s="29"/>
      <c r="MNP38" s="29"/>
      <c r="MNQ38" s="29"/>
      <c r="MNR38" s="29"/>
      <c r="MNS38" s="29"/>
      <c r="MNT38" s="29"/>
      <c r="MNU38" s="29"/>
      <c r="MNV38" s="29"/>
      <c r="MNW38" s="29"/>
      <c r="MNX38" s="29"/>
      <c r="MNY38" s="29"/>
      <c r="MNZ38" s="29"/>
      <c r="MOA38" s="29"/>
      <c r="MOB38" s="29"/>
      <c r="MOC38" s="29"/>
      <c r="MOD38" s="29"/>
      <c r="MOE38" s="29"/>
      <c r="MOF38" s="29"/>
      <c r="MOG38" s="29"/>
      <c r="MOH38" s="29"/>
      <c r="MOI38" s="29"/>
      <c r="MOJ38" s="29"/>
      <c r="MOK38" s="29"/>
      <c r="MOL38" s="29"/>
      <c r="MOM38" s="29"/>
      <c r="MON38" s="29"/>
      <c r="MOO38" s="29"/>
      <c r="MOP38" s="29"/>
      <c r="MOQ38" s="29"/>
      <c r="MOR38" s="29"/>
      <c r="MOS38" s="29"/>
      <c r="MOT38" s="29"/>
      <c r="MOU38" s="29"/>
      <c r="MOV38" s="29"/>
      <c r="MOW38" s="29"/>
      <c r="MOX38" s="29"/>
      <c r="MOY38" s="29"/>
      <c r="MOZ38" s="29"/>
      <c r="MPA38" s="29"/>
      <c r="MPB38" s="29"/>
      <c r="MPC38" s="29"/>
      <c r="MPD38" s="29"/>
      <c r="MPE38" s="29"/>
      <c r="MPF38" s="29"/>
      <c r="MPG38" s="29"/>
      <c r="MPH38" s="29"/>
      <c r="MPI38" s="29"/>
      <c r="MPJ38" s="29"/>
      <c r="MPK38" s="29"/>
      <c r="MPL38" s="29"/>
      <c r="MPM38" s="29"/>
      <c r="MPN38" s="29"/>
      <c r="MPO38" s="29"/>
      <c r="MPP38" s="29"/>
      <c r="MPQ38" s="29"/>
      <c r="MPR38" s="29"/>
      <c r="MPS38" s="29"/>
      <c r="MPT38" s="29"/>
      <c r="MPU38" s="29"/>
      <c r="MPV38" s="29"/>
      <c r="MPW38" s="29"/>
      <c r="MPX38" s="29"/>
      <c r="MPY38" s="29"/>
      <c r="MPZ38" s="29"/>
      <c r="MQA38" s="29"/>
      <c r="MQB38" s="29"/>
      <c r="MQC38" s="29"/>
      <c r="MQD38" s="29"/>
      <c r="MQE38" s="29"/>
      <c r="MQF38" s="29"/>
      <c r="MQG38" s="29"/>
      <c r="MQH38" s="29"/>
      <c r="MQI38" s="29"/>
      <c r="MQJ38" s="29"/>
      <c r="MQK38" s="29"/>
      <c r="MQL38" s="29"/>
      <c r="MQM38" s="29"/>
      <c r="MQN38" s="29"/>
      <c r="MQO38" s="29"/>
      <c r="MQP38" s="29"/>
      <c r="MQQ38" s="29"/>
      <c r="MQR38" s="29"/>
      <c r="MQS38" s="29"/>
      <c r="MQT38" s="29"/>
      <c r="MQU38" s="29"/>
      <c r="MQV38" s="29"/>
      <c r="MQW38" s="29"/>
      <c r="MQX38" s="29"/>
      <c r="MQY38" s="29"/>
      <c r="MQZ38" s="29"/>
      <c r="MRA38" s="29"/>
      <c r="MRB38" s="29"/>
      <c r="MRC38" s="29"/>
      <c r="MRD38" s="29"/>
      <c r="MRE38" s="29"/>
      <c r="MRF38" s="29"/>
      <c r="MRG38" s="29"/>
      <c r="MRH38" s="29"/>
      <c r="MRI38" s="29"/>
      <c r="MRJ38" s="29"/>
      <c r="MRK38" s="29"/>
      <c r="MRL38" s="29"/>
      <c r="MRM38" s="29"/>
      <c r="MRN38" s="29"/>
      <c r="MRO38" s="29"/>
      <c r="MRP38" s="29"/>
      <c r="MRQ38" s="29"/>
      <c r="MRR38" s="29"/>
      <c r="MRS38" s="29"/>
      <c r="MRT38" s="29"/>
      <c r="MRU38" s="29"/>
      <c r="MRV38" s="29"/>
      <c r="MRW38" s="29"/>
      <c r="MRX38" s="29"/>
      <c r="MRY38" s="29"/>
      <c r="MRZ38" s="29"/>
      <c r="MSA38" s="29"/>
      <c r="MSB38" s="29"/>
      <c r="MSC38" s="29"/>
      <c r="MSD38" s="29"/>
      <c r="MSE38" s="29"/>
      <c r="MSF38" s="29"/>
      <c r="MSG38" s="29"/>
      <c r="MSH38" s="29"/>
      <c r="MSI38" s="29"/>
      <c r="MSJ38" s="29"/>
      <c r="MSK38" s="29"/>
      <c r="MSL38" s="29"/>
      <c r="MSM38" s="29"/>
      <c r="MSN38" s="29"/>
      <c r="MSO38" s="29"/>
      <c r="MSP38" s="29"/>
      <c r="MSQ38" s="29"/>
      <c r="MSR38" s="29"/>
      <c r="MSS38" s="29"/>
      <c r="MST38" s="29"/>
      <c r="MSU38" s="29"/>
      <c r="MSV38" s="29"/>
      <c r="MSW38" s="29"/>
      <c r="MSX38" s="29"/>
      <c r="MSY38" s="29"/>
      <c r="MSZ38" s="29"/>
      <c r="MTA38" s="29"/>
      <c r="MTB38" s="29"/>
      <c r="MTC38" s="29"/>
      <c r="MTD38" s="29"/>
      <c r="MTE38" s="29"/>
      <c r="MTF38" s="29"/>
      <c r="MTG38" s="29"/>
      <c r="MTH38" s="29"/>
      <c r="MTI38" s="29"/>
      <c r="MTJ38" s="29"/>
      <c r="MTK38" s="29"/>
      <c r="MTL38" s="29"/>
      <c r="MTM38" s="29"/>
      <c r="MTN38" s="29"/>
      <c r="MTO38" s="29"/>
      <c r="MTP38" s="29"/>
      <c r="MTQ38" s="29"/>
      <c r="MTR38" s="29"/>
      <c r="MTS38" s="29"/>
      <c r="MTT38" s="29"/>
      <c r="MTU38" s="29"/>
      <c r="MTV38" s="29"/>
      <c r="MTW38" s="29"/>
      <c r="MTX38" s="29"/>
      <c r="MTY38" s="29"/>
      <c r="MTZ38" s="29"/>
      <c r="MUA38" s="29"/>
      <c r="MUB38" s="29"/>
      <c r="MUC38" s="29"/>
      <c r="MUD38" s="29"/>
      <c r="MUE38" s="29"/>
      <c r="MUF38" s="29"/>
      <c r="MUG38" s="29"/>
      <c r="MUH38" s="29"/>
      <c r="MUI38" s="29"/>
      <c r="MUJ38" s="29"/>
      <c r="MUK38" s="29"/>
      <c r="MUL38" s="29"/>
      <c r="MUM38" s="29"/>
      <c r="MUN38" s="29"/>
      <c r="MUO38" s="29"/>
      <c r="MUP38" s="29"/>
      <c r="MUQ38" s="29"/>
      <c r="MUR38" s="29"/>
      <c r="MUS38" s="29"/>
      <c r="MUT38" s="29"/>
      <c r="MUU38" s="29"/>
      <c r="MUV38" s="29"/>
      <c r="MUW38" s="29"/>
      <c r="MUX38" s="29"/>
      <c r="MUY38" s="29"/>
      <c r="MUZ38" s="29"/>
      <c r="MVA38" s="29"/>
      <c r="MVB38" s="29"/>
      <c r="MVC38" s="29"/>
      <c r="MVD38" s="29"/>
      <c r="MVE38" s="29"/>
      <c r="MVF38" s="29"/>
      <c r="MVG38" s="29"/>
      <c r="MVH38" s="29"/>
      <c r="MVI38" s="29"/>
      <c r="MVJ38" s="29"/>
      <c r="MVK38" s="29"/>
      <c r="MVL38" s="29"/>
      <c r="MVM38" s="29"/>
      <c r="MVN38" s="29"/>
      <c r="MVO38" s="29"/>
      <c r="MVP38" s="29"/>
      <c r="MVQ38" s="29"/>
      <c r="MVR38" s="29"/>
      <c r="MVS38" s="29"/>
      <c r="MVT38" s="29"/>
      <c r="MVU38" s="29"/>
      <c r="MVV38" s="29"/>
      <c r="MVW38" s="29"/>
      <c r="MVX38" s="29"/>
      <c r="MVY38" s="29"/>
      <c r="MVZ38" s="29"/>
      <c r="MWA38" s="29"/>
      <c r="MWB38" s="29"/>
      <c r="MWC38" s="29"/>
      <c r="MWD38" s="29"/>
      <c r="MWE38" s="29"/>
      <c r="MWF38" s="29"/>
      <c r="MWG38" s="29"/>
      <c r="MWH38" s="29"/>
      <c r="MWI38" s="29"/>
      <c r="MWJ38" s="29"/>
      <c r="MWK38" s="29"/>
      <c r="MWL38" s="29"/>
      <c r="MWM38" s="29"/>
      <c r="MWN38" s="29"/>
      <c r="MWO38" s="29"/>
      <c r="MWP38" s="29"/>
      <c r="MWQ38" s="29"/>
      <c r="MWR38" s="29"/>
      <c r="MWS38" s="29"/>
      <c r="MWT38" s="29"/>
      <c r="MWU38" s="29"/>
      <c r="MWV38" s="29"/>
      <c r="MWW38" s="29"/>
      <c r="MWX38" s="29"/>
      <c r="MWY38" s="29"/>
      <c r="MWZ38" s="29"/>
      <c r="MXA38" s="29"/>
      <c r="MXB38" s="29"/>
      <c r="MXC38" s="29"/>
      <c r="MXD38" s="29"/>
      <c r="MXE38" s="29"/>
      <c r="MXF38" s="29"/>
      <c r="MXG38" s="29"/>
      <c r="MXH38" s="29"/>
      <c r="MXI38" s="29"/>
      <c r="MXJ38" s="29"/>
      <c r="MXK38" s="29"/>
      <c r="MXL38" s="29"/>
      <c r="MXM38" s="29"/>
      <c r="MXN38" s="29"/>
      <c r="MXO38" s="29"/>
      <c r="MXP38" s="29"/>
      <c r="MXQ38" s="29"/>
      <c r="MXR38" s="29"/>
      <c r="MXS38" s="29"/>
      <c r="MXT38" s="29"/>
      <c r="MXU38" s="29"/>
      <c r="MXV38" s="29"/>
      <c r="MXW38" s="29"/>
      <c r="MXX38" s="29"/>
      <c r="MXY38" s="29"/>
      <c r="MXZ38" s="29"/>
      <c r="MYA38" s="29"/>
      <c r="MYB38" s="29"/>
      <c r="MYC38" s="29"/>
      <c r="MYD38" s="29"/>
      <c r="MYE38" s="29"/>
      <c r="MYF38" s="29"/>
      <c r="MYG38" s="29"/>
      <c r="MYH38" s="29"/>
      <c r="MYI38" s="29"/>
      <c r="MYJ38" s="29"/>
      <c r="MYK38" s="29"/>
      <c r="MYL38" s="29"/>
      <c r="MYM38" s="29"/>
      <c r="MYN38" s="29"/>
      <c r="MYO38" s="29"/>
      <c r="MYP38" s="29"/>
      <c r="MYQ38" s="29"/>
      <c r="MYR38" s="29"/>
      <c r="MYS38" s="29"/>
      <c r="MYT38" s="29"/>
      <c r="MYU38" s="29"/>
      <c r="MYV38" s="29"/>
      <c r="MYW38" s="29"/>
      <c r="MYX38" s="29"/>
      <c r="MYY38" s="29"/>
      <c r="MYZ38" s="29"/>
      <c r="MZA38" s="29"/>
      <c r="MZB38" s="29"/>
      <c r="MZC38" s="29"/>
      <c r="MZD38" s="29"/>
      <c r="MZE38" s="29"/>
      <c r="MZF38" s="29"/>
      <c r="MZG38" s="29"/>
      <c r="MZH38" s="29"/>
      <c r="MZI38" s="29"/>
      <c r="MZJ38" s="29"/>
      <c r="MZK38" s="29"/>
      <c r="MZL38" s="29"/>
      <c r="MZM38" s="29"/>
      <c r="MZN38" s="29"/>
      <c r="MZO38" s="29"/>
      <c r="MZP38" s="29"/>
      <c r="MZQ38" s="29"/>
      <c r="MZR38" s="29"/>
      <c r="MZS38" s="29"/>
      <c r="MZT38" s="29"/>
      <c r="MZU38" s="29"/>
      <c r="MZV38" s="29"/>
      <c r="MZW38" s="29"/>
      <c r="MZX38" s="29"/>
      <c r="MZY38" s="29"/>
      <c r="MZZ38" s="29"/>
      <c r="NAA38" s="29"/>
      <c r="NAB38" s="29"/>
      <c r="NAC38" s="29"/>
      <c r="NAD38" s="29"/>
      <c r="NAE38" s="29"/>
      <c r="NAF38" s="29"/>
      <c r="NAG38" s="29"/>
      <c r="NAH38" s="29"/>
      <c r="NAI38" s="29"/>
      <c r="NAJ38" s="29"/>
      <c r="NAK38" s="29"/>
      <c r="NAL38" s="29"/>
      <c r="NAM38" s="29"/>
      <c r="NAN38" s="29"/>
      <c r="NAO38" s="29"/>
      <c r="NAP38" s="29"/>
      <c r="NAQ38" s="29"/>
      <c r="NAR38" s="29"/>
      <c r="NAS38" s="29"/>
      <c r="NAT38" s="29"/>
      <c r="NAU38" s="29"/>
      <c r="NAV38" s="29"/>
      <c r="NAW38" s="29"/>
      <c r="NAX38" s="29"/>
      <c r="NAY38" s="29"/>
      <c r="NAZ38" s="29"/>
      <c r="NBA38" s="29"/>
      <c r="NBB38" s="29"/>
      <c r="NBC38" s="29"/>
      <c r="NBD38" s="29"/>
      <c r="NBE38" s="29"/>
      <c r="NBF38" s="29"/>
      <c r="NBG38" s="29"/>
      <c r="NBH38" s="29"/>
      <c r="NBI38" s="29"/>
      <c r="NBJ38" s="29"/>
      <c r="NBK38" s="29"/>
      <c r="NBL38" s="29"/>
      <c r="NBM38" s="29"/>
      <c r="NBN38" s="29"/>
      <c r="NBO38" s="29"/>
      <c r="NBP38" s="29"/>
      <c r="NBQ38" s="29"/>
      <c r="NBR38" s="29"/>
      <c r="NBS38" s="29"/>
      <c r="NBT38" s="29"/>
      <c r="NBU38" s="29"/>
      <c r="NBV38" s="29"/>
      <c r="NBW38" s="29"/>
      <c r="NBX38" s="29"/>
      <c r="NBY38" s="29"/>
      <c r="NBZ38" s="29"/>
      <c r="NCA38" s="29"/>
      <c r="NCB38" s="29"/>
      <c r="NCC38" s="29"/>
      <c r="NCD38" s="29"/>
      <c r="NCE38" s="29"/>
      <c r="NCF38" s="29"/>
      <c r="NCG38" s="29"/>
      <c r="NCH38" s="29"/>
      <c r="NCI38" s="29"/>
      <c r="NCJ38" s="29"/>
      <c r="NCK38" s="29"/>
      <c r="NCL38" s="29"/>
      <c r="NCM38" s="29"/>
      <c r="NCN38" s="29"/>
      <c r="NCO38" s="29"/>
      <c r="NCP38" s="29"/>
      <c r="NCQ38" s="29"/>
      <c r="NCR38" s="29"/>
      <c r="NCS38" s="29"/>
      <c r="NCT38" s="29"/>
      <c r="NCU38" s="29"/>
      <c r="NCV38" s="29"/>
      <c r="NCW38" s="29"/>
      <c r="NCX38" s="29"/>
      <c r="NCY38" s="29"/>
      <c r="NCZ38" s="29"/>
      <c r="NDA38" s="29"/>
      <c r="NDB38" s="29"/>
      <c r="NDC38" s="29"/>
      <c r="NDD38" s="29"/>
      <c r="NDE38" s="29"/>
      <c r="NDF38" s="29"/>
      <c r="NDG38" s="29"/>
      <c r="NDH38" s="29"/>
      <c r="NDI38" s="29"/>
      <c r="NDJ38" s="29"/>
      <c r="NDK38" s="29"/>
      <c r="NDL38" s="29"/>
      <c r="NDM38" s="29"/>
      <c r="NDN38" s="29"/>
      <c r="NDO38" s="29"/>
      <c r="NDP38" s="29"/>
      <c r="NDQ38" s="29"/>
      <c r="NDR38" s="29"/>
      <c r="NDS38" s="29"/>
      <c r="NDT38" s="29"/>
      <c r="NDU38" s="29"/>
      <c r="NDV38" s="29"/>
      <c r="NDW38" s="29"/>
      <c r="NDX38" s="29"/>
      <c r="NDY38" s="29"/>
      <c r="NDZ38" s="29"/>
      <c r="NEA38" s="29"/>
      <c r="NEB38" s="29"/>
      <c r="NEC38" s="29"/>
      <c r="NED38" s="29"/>
      <c r="NEE38" s="29"/>
      <c r="NEF38" s="29"/>
      <c r="NEG38" s="29"/>
      <c r="NEH38" s="29"/>
      <c r="NEI38" s="29"/>
      <c r="NEJ38" s="29"/>
      <c r="NEK38" s="29"/>
      <c r="NEL38" s="29"/>
      <c r="NEM38" s="29"/>
      <c r="NEN38" s="29"/>
      <c r="NEO38" s="29"/>
      <c r="NEP38" s="29"/>
      <c r="NEQ38" s="29"/>
      <c r="NER38" s="29"/>
      <c r="NES38" s="29"/>
      <c r="NET38" s="29"/>
      <c r="NEU38" s="29"/>
      <c r="NEV38" s="29"/>
      <c r="NEW38" s="29"/>
      <c r="NEX38" s="29"/>
      <c r="NEY38" s="29"/>
      <c r="NEZ38" s="29"/>
      <c r="NFA38" s="29"/>
      <c r="NFB38" s="29"/>
      <c r="NFC38" s="29"/>
      <c r="NFD38" s="29"/>
      <c r="NFE38" s="29"/>
      <c r="NFF38" s="29"/>
      <c r="NFG38" s="29"/>
      <c r="NFH38" s="29"/>
      <c r="NFI38" s="29"/>
      <c r="NFJ38" s="29"/>
      <c r="NFK38" s="29"/>
      <c r="NFL38" s="29"/>
      <c r="NFM38" s="29"/>
      <c r="NFN38" s="29"/>
      <c r="NFO38" s="29"/>
      <c r="NFP38" s="29"/>
      <c r="NFQ38" s="29"/>
      <c r="NFR38" s="29"/>
      <c r="NFS38" s="29"/>
      <c r="NFT38" s="29"/>
      <c r="NFU38" s="29"/>
      <c r="NFV38" s="29"/>
      <c r="NFW38" s="29"/>
      <c r="NFX38" s="29"/>
      <c r="NFY38" s="29"/>
      <c r="NFZ38" s="29"/>
      <c r="NGA38" s="29"/>
      <c r="NGB38" s="29"/>
      <c r="NGC38" s="29"/>
      <c r="NGD38" s="29"/>
      <c r="NGE38" s="29"/>
      <c r="NGF38" s="29"/>
      <c r="NGG38" s="29"/>
      <c r="NGH38" s="29"/>
      <c r="NGI38" s="29"/>
      <c r="NGJ38" s="29"/>
      <c r="NGK38" s="29"/>
      <c r="NGL38" s="29"/>
      <c r="NGM38" s="29"/>
      <c r="NGN38" s="29"/>
      <c r="NGO38" s="29"/>
      <c r="NGP38" s="29"/>
      <c r="NGQ38" s="29"/>
      <c r="NGR38" s="29"/>
      <c r="NGS38" s="29"/>
      <c r="NGT38" s="29"/>
      <c r="NGU38" s="29"/>
      <c r="NGV38" s="29"/>
      <c r="NGW38" s="29"/>
      <c r="NGX38" s="29"/>
      <c r="NGY38" s="29"/>
      <c r="NGZ38" s="29"/>
      <c r="NHA38" s="29"/>
      <c r="NHB38" s="29"/>
      <c r="NHC38" s="29"/>
      <c r="NHD38" s="29"/>
      <c r="NHE38" s="29"/>
      <c r="NHF38" s="29"/>
      <c r="NHG38" s="29"/>
      <c r="NHH38" s="29"/>
      <c r="NHI38" s="29"/>
      <c r="NHJ38" s="29"/>
      <c r="NHK38" s="29"/>
      <c r="NHL38" s="29"/>
      <c r="NHM38" s="29"/>
      <c r="NHN38" s="29"/>
      <c r="NHO38" s="29"/>
      <c r="NHP38" s="29"/>
      <c r="NHQ38" s="29"/>
      <c r="NHR38" s="29"/>
      <c r="NHS38" s="29"/>
      <c r="NHT38" s="29"/>
      <c r="NHU38" s="29"/>
      <c r="NHV38" s="29"/>
      <c r="NHW38" s="29"/>
      <c r="NHX38" s="29"/>
      <c r="NHY38" s="29"/>
      <c r="NHZ38" s="29"/>
      <c r="NIA38" s="29"/>
      <c r="NIB38" s="29"/>
      <c r="NIC38" s="29"/>
      <c r="NID38" s="29"/>
      <c r="NIE38" s="29"/>
      <c r="NIF38" s="29"/>
      <c r="NIG38" s="29"/>
      <c r="NIH38" s="29"/>
      <c r="NII38" s="29"/>
      <c r="NIJ38" s="29"/>
      <c r="NIK38" s="29"/>
      <c r="NIL38" s="29"/>
      <c r="NIM38" s="29"/>
      <c r="NIN38" s="29"/>
      <c r="NIO38" s="29"/>
      <c r="NIP38" s="29"/>
      <c r="NIQ38" s="29"/>
      <c r="NIR38" s="29"/>
      <c r="NIS38" s="29"/>
      <c r="NIT38" s="29"/>
      <c r="NIU38" s="29"/>
      <c r="NIV38" s="29"/>
      <c r="NIW38" s="29"/>
      <c r="NIX38" s="29"/>
      <c r="NIY38" s="29"/>
      <c r="NIZ38" s="29"/>
      <c r="NJA38" s="29"/>
      <c r="NJB38" s="29"/>
      <c r="NJC38" s="29"/>
      <c r="NJD38" s="29"/>
      <c r="NJE38" s="29"/>
      <c r="NJF38" s="29"/>
      <c r="NJG38" s="29"/>
      <c r="NJH38" s="29"/>
      <c r="NJI38" s="29"/>
      <c r="NJJ38" s="29"/>
      <c r="NJK38" s="29"/>
      <c r="NJL38" s="29"/>
      <c r="NJM38" s="29"/>
      <c r="NJN38" s="29"/>
      <c r="NJO38" s="29"/>
      <c r="NJP38" s="29"/>
      <c r="NJQ38" s="29"/>
      <c r="NJR38" s="29"/>
      <c r="NJS38" s="29"/>
      <c r="NJT38" s="29"/>
      <c r="NJU38" s="29"/>
      <c r="NJV38" s="29"/>
      <c r="NJW38" s="29"/>
      <c r="NJX38" s="29"/>
      <c r="NJY38" s="29"/>
      <c r="NJZ38" s="29"/>
      <c r="NKA38" s="29"/>
      <c r="NKB38" s="29"/>
      <c r="NKC38" s="29"/>
      <c r="NKD38" s="29"/>
      <c r="NKE38" s="29"/>
      <c r="NKF38" s="29"/>
      <c r="NKG38" s="29"/>
      <c r="NKH38" s="29"/>
      <c r="NKI38" s="29"/>
      <c r="NKJ38" s="29"/>
      <c r="NKK38" s="29"/>
      <c r="NKL38" s="29"/>
      <c r="NKM38" s="29"/>
      <c r="NKN38" s="29"/>
      <c r="NKO38" s="29"/>
      <c r="NKP38" s="29"/>
      <c r="NKQ38" s="29"/>
      <c r="NKR38" s="29"/>
      <c r="NKS38" s="29"/>
      <c r="NKT38" s="29"/>
      <c r="NKU38" s="29"/>
      <c r="NKV38" s="29"/>
      <c r="NKW38" s="29"/>
      <c r="NKX38" s="29"/>
      <c r="NKY38" s="29"/>
      <c r="NKZ38" s="29"/>
      <c r="NLA38" s="29"/>
      <c r="NLB38" s="29"/>
      <c r="NLC38" s="29"/>
      <c r="NLD38" s="29"/>
      <c r="NLE38" s="29"/>
      <c r="NLF38" s="29"/>
      <c r="NLG38" s="29"/>
      <c r="NLH38" s="29"/>
      <c r="NLI38" s="29"/>
      <c r="NLJ38" s="29"/>
      <c r="NLK38" s="29"/>
      <c r="NLL38" s="29"/>
      <c r="NLM38" s="29"/>
      <c r="NLN38" s="29"/>
      <c r="NLO38" s="29"/>
      <c r="NLP38" s="29"/>
      <c r="NLQ38" s="29"/>
      <c r="NLR38" s="29"/>
      <c r="NLS38" s="29"/>
      <c r="NLT38" s="29"/>
      <c r="NLU38" s="29"/>
      <c r="NLV38" s="29"/>
      <c r="NLW38" s="29"/>
      <c r="NLX38" s="29"/>
      <c r="NLY38" s="29"/>
      <c r="NLZ38" s="29"/>
      <c r="NMA38" s="29"/>
      <c r="NMB38" s="29"/>
      <c r="NMC38" s="29"/>
      <c r="NMD38" s="29"/>
      <c r="NME38" s="29"/>
      <c r="NMF38" s="29"/>
      <c r="NMG38" s="29"/>
      <c r="NMH38" s="29"/>
      <c r="NMI38" s="29"/>
      <c r="NMJ38" s="29"/>
      <c r="NMK38" s="29"/>
      <c r="NML38" s="29"/>
      <c r="NMM38" s="29"/>
      <c r="NMN38" s="29"/>
      <c r="NMO38" s="29"/>
      <c r="NMP38" s="29"/>
      <c r="NMQ38" s="29"/>
      <c r="NMR38" s="29"/>
      <c r="NMS38" s="29"/>
      <c r="NMT38" s="29"/>
      <c r="NMU38" s="29"/>
      <c r="NMV38" s="29"/>
      <c r="NMW38" s="29"/>
      <c r="NMX38" s="29"/>
      <c r="NMY38" s="29"/>
      <c r="NMZ38" s="29"/>
      <c r="NNA38" s="29"/>
      <c r="NNB38" s="29"/>
      <c r="NNC38" s="29"/>
      <c r="NND38" s="29"/>
      <c r="NNE38" s="29"/>
      <c r="NNF38" s="29"/>
      <c r="NNG38" s="29"/>
      <c r="NNH38" s="29"/>
      <c r="NNI38" s="29"/>
      <c r="NNJ38" s="29"/>
      <c r="NNK38" s="29"/>
      <c r="NNL38" s="29"/>
      <c r="NNM38" s="29"/>
      <c r="NNN38" s="29"/>
      <c r="NNO38" s="29"/>
      <c r="NNP38" s="29"/>
      <c r="NNQ38" s="29"/>
      <c r="NNR38" s="29"/>
      <c r="NNS38" s="29"/>
      <c r="NNT38" s="29"/>
      <c r="NNU38" s="29"/>
      <c r="NNV38" s="29"/>
      <c r="NNW38" s="29"/>
      <c r="NNX38" s="29"/>
      <c r="NNY38" s="29"/>
      <c r="NNZ38" s="29"/>
      <c r="NOA38" s="29"/>
      <c r="NOB38" s="29"/>
      <c r="NOC38" s="29"/>
      <c r="NOD38" s="29"/>
      <c r="NOE38" s="29"/>
      <c r="NOF38" s="29"/>
      <c r="NOG38" s="29"/>
      <c r="NOH38" s="29"/>
      <c r="NOI38" s="29"/>
      <c r="NOJ38" s="29"/>
      <c r="NOK38" s="29"/>
      <c r="NOL38" s="29"/>
      <c r="NOM38" s="29"/>
      <c r="NON38" s="29"/>
      <c r="NOO38" s="29"/>
      <c r="NOP38" s="29"/>
      <c r="NOQ38" s="29"/>
      <c r="NOR38" s="29"/>
      <c r="NOS38" s="29"/>
      <c r="NOT38" s="29"/>
      <c r="NOU38" s="29"/>
      <c r="NOV38" s="29"/>
      <c r="NOW38" s="29"/>
      <c r="NOX38" s="29"/>
      <c r="NOY38" s="29"/>
      <c r="NOZ38" s="29"/>
      <c r="NPA38" s="29"/>
      <c r="NPB38" s="29"/>
      <c r="NPC38" s="29"/>
      <c r="NPD38" s="29"/>
      <c r="NPE38" s="29"/>
      <c r="NPF38" s="29"/>
      <c r="NPG38" s="29"/>
      <c r="NPH38" s="29"/>
      <c r="NPI38" s="29"/>
      <c r="NPJ38" s="29"/>
      <c r="NPK38" s="29"/>
      <c r="NPL38" s="29"/>
      <c r="NPM38" s="29"/>
      <c r="NPN38" s="29"/>
      <c r="NPO38" s="29"/>
      <c r="NPP38" s="29"/>
      <c r="NPQ38" s="29"/>
      <c r="NPR38" s="29"/>
      <c r="NPS38" s="29"/>
      <c r="NPT38" s="29"/>
      <c r="NPU38" s="29"/>
      <c r="NPV38" s="29"/>
      <c r="NPW38" s="29"/>
      <c r="NPX38" s="29"/>
      <c r="NPY38" s="29"/>
      <c r="NPZ38" s="29"/>
      <c r="NQA38" s="29"/>
      <c r="NQB38" s="29"/>
      <c r="NQC38" s="29"/>
      <c r="NQD38" s="29"/>
      <c r="NQE38" s="29"/>
      <c r="NQF38" s="29"/>
      <c r="NQG38" s="29"/>
      <c r="NQH38" s="29"/>
      <c r="NQI38" s="29"/>
      <c r="NQJ38" s="29"/>
      <c r="NQK38" s="29"/>
      <c r="NQL38" s="29"/>
      <c r="NQM38" s="29"/>
      <c r="NQN38" s="29"/>
      <c r="NQO38" s="29"/>
      <c r="NQP38" s="29"/>
      <c r="NQQ38" s="29"/>
      <c r="NQR38" s="29"/>
      <c r="NQS38" s="29"/>
      <c r="NQT38" s="29"/>
      <c r="NQU38" s="29"/>
      <c r="NQV38" s="29"/>
      <c r="NQW38" s="29"/>
      <c r="NQX38" s="29"/>
      <c r="NQY38" s="29"/>
      <c r="NQZ38" s="29"/>
      <c r="NRA38" s="29"/>
      <c r="NRB38" s="29"/>
      <c r="NRC38" s="29"/>
      <c r="NRD38" s="29"/>
      <c r="NRE38" s="29"/>
      <c r="NRF38" s="29"/>
      <c r="NRG38" s="29"/>
      <c r="NRH38" s="29"/>
      <c r="NRI38" s="29"/>
      <c r="NRJ38" s="29"/>
      <c r="NRK38" s="29"/>
      <c r="NRL38" s="29"/>
      <c r="NRM38" s="29"/>
      <c r="NRN38" s="29"/>
      <c r="NRO38" s="29"/>
      <c r="NRP38" s="29"/>
      <c r="NRQ38" s="29"/>
      <c r="NRR38" s="29"/>
      <c r="NRS38" s="29"/>
      <c r="NRT38" s="29"/>
      <c r="NRU38" s="29"/>
      <c r="NRV38" s="29"/>
      <c r="NRW38" s="29"/>
      <c r="NRX38" s="29"/>
      <c r="NRY38" s="29"/>
      <c r="NRZ38" s="29"/>
      <c r="NSA38" s="29"/>
      <c r="NSB38" s="29"/>
      <c r="NSC38" s="29"/>
      <c r="NSD38" s="29"/>
      <c r="NSE38" s="29"/>
      <c r="NSF38" s="29"/>
      <c r="NSG38" s="29"/>
      <c r="NSH38" s="29"/>
      <c r="NSI38" s="29"/>
      <c r="NSJ38" s="29"/>
      <c r="NSK38" s="29"/>
      <c r="NSL38" s="29"/>
      <c r="NSM38" s="29"/>
      <c r="NSN38" s="29"/>
      <c r="NSO38" s="29"/>
      <c r="NSP38" s="29"/>
      <c r="NSQ38" s="29"/>
      <c r="NSR38" s="29"/>
      <c r="NSS38" s="29"/>
      <c r="NST38" s="29"/>
      <c r="NSU38" s="29"/>
      <c r="NSV38" s="29"/>
      <c r="NSW38" s="29"/>
      <c r="NSX38" s="29"/>
      <c r="NSY38" s="29"/>
      <c r="NSZ38" s="29"/>
      <c r="NTA38" s="29"/>
      <c r="NTB38" s="29"/>
      <c r="NTC38" s="29"/>
      <c r="NTD38" s="29"/>
      <c r="NTE38" s="29"/>
      <c r="NTF38" s="29"/>
      <c r="NTG38" s="29"/>
      <c r="NTH38" s="29"/>
      <c r="NTI38" s="29"/>
      <c r="NTJ38" s="29"/>
      <c r="NTK38" s="29"/>
      <c r="NTL38" s="29"/>
      <c r="NTM38" s="29"/>
      <c r="NTN38" s="29"/>
      <c r="NTO38" s="29"/>
      <c r="NTP38" s="29"/>
      <c r="NTQ38" s="29"/>
      <c r="NTR38" s="29"/>
      <c r="NTS38" s="29"/>
      <c r="NTT38" s="29"/>
      <c r="NTU38" s="29"/>
      <c r="NTV38" s="29"/>
      <c r="NTW38" s="29"/>
      <c r="NTX38" s="29"/>
      <c r="NTY38" s="29"/>
      <c r="NTZ38" s="29"/>
      <c r="NUA38" s="29"/>
      <c r="NUB38" s="29"/>
      <c r="NUC38" s="29"/>
      <c r="NUD38" s="29"/>
      <c r="NUE38" s="29"/>
      <c r="NUF38" s="29"/>
      <c r="NUG38" s="29"/>
      <c r="NUH38" s="29"/>
      <c r="NUI38" s="29"/>
      <c r="NUJ38" s="29"/>
      <c r="NUK38" s="29"/>
      <c r="NUL38" s="29"/>
      <c r="NUM38" s="29"/>
      <c r="NUN38" s="29"/>
      <c r="NUO38" s="29"/>
      <c r="NUP38" s="29"/>
      <c r="NUQ38" s="29"/>
      <c r="NUR38" s="29"/>
      <c r="NUS38" s="29"/>
      <c r="NUT38" s="29"/>
      <c r="NUU38" s="29"/>
      <c r="NUV38" s="29"/>
      <c r="NUW38" s="29"/>
      <c r="NUX38" s="29"/>
      <c r="NUY38" s="29"/>
      <c r="NUZ38" s="29"/>
      <c r="NVA38" s="29"/>
      <c r="NVB38" s="29"/>
      <c r="NVC38" s="29"/>
      <c r="NVD38" s="29"/>
      <c r="NVE38" s="29"/>
      <c r="NVF38" s="29"/>
      <c r="NVG38" s="29"/>
      <c r="NVH38" s="29"/>
      <c r="NVI38" s="29"/>
      <c r="NVJ38" s="29"/>
      <c r="NVK38" s="29"/>
      <c r="NVL38" s="29"/>
      <c r="NVM38" s="29"/>
      <c r="NVN38" s="29"/>
      <c r="NVO38" s="29"/>
      <c r="NVP38" s="29"/>
      <c r="NVQ38" s="29"/>
      <c r="NVR38" s="29"/>
      <c r="NVS38" s="29"/>
      <c r="NVT38" s="29"/>
      <c r="NVU38" s="29"/>
      <c r="NVV38" s="29"/>
      <c r="NVW38" s="29"/>
      <c r="NVX38" s="29"/>
      <c r="NVY38" s="29"/>
      <c r="NVZ38" s="29"/>
      <c r="NWA38" s="29"/>
      <c r="NWB38" s="29"/>
      <c r="NWC38" s="29"/>
      <c r="NWD38" s="29"/>
      <c r="NWE38" s="29"/>
      <c r="NWF38" s="29"/>
      <c r="NWG38" s="29"/>
      <c r="NWH38" s="29"/>
      <c r="NWI38" s="29"/>
      <c r="NWJ38" s="29"/>
      <c r="NWK38" s="29"/>
      <c r="NWL38" s="29"/>
      <c r="NWM38" s="29"/>
      <c r="NWN38" s="29"/>
      <c r="NWO38" s="29"/>
      <c r="NWP38" s="29"/>
      <c r="NWQ38" s="29"/>
      <c r="NWR38" s="29"/>
      <c r="NWS38" s="29"/>
      <c r="NWT38" s="29"/>
      <c r="NWU38" s="29"/>
      <c r="NWV38" s="29"/>
      <c r="NWW38" s="29"/>
      <c r="NWX38" s="29"/>
      <c r="NWY38" s="29"/>
      <c r="NWZ38" s="29"/>
      <c r="NXA38" s="29"/>
      <c r="NXB38" s="29"/>
      <c r="NXC38" s="29"/>
      <c r="NXD38" s="29"/>
      <c r="NXE38" s="29"/>
      <c r="NXF38" s="29"/>
      <c r="NXG38" s="29"/>
      <c r="NXH38" s="29"/>
      <c r="NXI38" s="29"/>
      <c r="NXJ38" s="29"/>
      <c r="NXK38" s="29"/>
      <c r="NXL38" s="29"/>
      <c r="NXM38" s="29"/>
      <c r="NXN38" s="29"/>
      <c r="NXO38" s="29"/>
      <c r="NXP38" s="29"/>
      <c r="NXQ38" s="29"/>
      <c r="NXR38" s="29"/>
      <c r="NXS38" s="29"/>
      <c r="NXT38" s="29"/>
      <c r="NXU38" s="29"/>
      <c r="NXV38" s="29"/>
      <c r="NXW38" s="29"/>
      <c r="NXX38" s="29"/>
      <c r="NXY38" s="29"/>
      <c r="NXZ38" s="29"/>
      <c r="NYA38" s="29"/>
      <c r="NYB38" s="29"/>
      <c r="NYC38" s="29"/>
      <c r="NYD38" s="29"/>
      <c r="NYE38" s="29"/>
      <c r="NYF38" s="29"/>
      <c r="NYG38" s="29"/>
      <c r="NYH38" s="29"/>
      <c r="NYI38" s="29"/>
      <c r="NYJ38" s="29"/>
      <c r="NYK38" s="29"/>
      <c r="NYL38" s="29"/>
      <c r="NYM38" s="29"/>
      <c r="NYN38" s="29"/>
      <c r="NYO38" s="29"/>
      <c r="NYP38" s="29"/>
      <c r="NYQ38" s="29"/>
      <c r="NYR38" s="29"/>
      <c r="NYS38" s="29"/>
      <c r="NYT38" s="29"/>
      <c r="NYU38" s="29"/>
      <c r="NYV38" s="29"/>
      <c r="NYW38" s="29"/>
      <c r="NYX38" s="29"/>
      <c r="NYY38" s="29"/>
      <c r="NYZ38" s="29"/>
      <c r="NZA38" s="29"/>
      <c r="NZB38" s="29"/>
      <c r="NZC38" s="29"/>
      <c r="NZD38" s="29"/>
      <c r="NZE38" s="29"/>
      <c r="NZF38" s="29"/>
      <c r="NZG38" s="29"/>
      <c r="NZH38" s="29"/>
      <c r="NZI38" s="29"/>
      <c r="NZJ38" s="29"/>
      <c r="NZK38" s="29"/>
      <c r="NZL38" s="29"/>
      <c r="NZM38" s="29"/>
      <c r="NZN38" s="29"/>
      <c r="NZO38" s="29"/>
      <c r="NZP38" s="29"/>
      <c r="NZQ38" s="29"/>
      <c r="NZR38" s="29"/>
      <c r="NZS38" s="29"/>
      <c r="NZT38" s="29"/>
      <c r="NZU38" s="29"/>
      <c r="NZV38" s="29"/>
      <c r="NZW38" s="29"/>
      <c r="NZX38" s="29"/>
      <c r="NZY38" s="29"/>
      <c r="NZZ38" s="29"/>
      <c r="OAA38" s="29"/>
      <c r="OAB38" s="29"/>
      <c r="OAC38" s="29"/>
      <c r="OAD38" s="29"/>
      <c r="OAE38" s="29"/>
      <c r="OAF38" s="29"/>
      <c r="OAG38" s="29"/>
      <c r="OAH38" s="29"/>
      <c r="OAI38" s="29"/>
      <c r="OAJ38" s="29"/>
      <c r="OAK38" s="29"/>
      <c r="OAL38" s="29"/>
      <c r="OAM38" s="29"/>
      <c r="OAN38" s="29"/>
      <c r="OAO38" s="29"/>
      <c r="OAP38" s="29"/>
      <c r="OAQ38" s="29"/>
      <c r="OAR38" s="29"/>
      <c r="OAS38" s="29"/>
      <c r="OAT38" s="29"/>
      <c r="OAU38" s="29"/>
      <c r="OAV38" s="29"/>
      <c r="OAW38" s="29"/>
      <c r="OAX38" s="29"/>
      <c r="OAY38" s="29"/>
      <c r="OAZ38" s="29"/>
      <c r="OBA38" s="29"/>
      <c r="OBB38" s="29"/>
      <c r="OBC38" s="29"/>
      <c r="OBD38" s="29"/>
      <c r="OBE38" s="29"/>
      <c r="OBF38" s="29"/>
      <c r="OBG38" s="29"/>
      <c r="OBH38" s="29"/>
      <c r="OBI38" s="29"/>
      <c r="OBJ38" s="29"/>
      <c r="OBK38" s="29"/>
      <c r="OBL38" s="29"/>
      <c r="OBM38" s="29"/>
      <c r="OBN38" s="29"/>
      <c r="OBO38" s="29"/>
      <c r="OBP38" s="29"/>
      <c r="OBQ38" s="29"/>
      <c r="OBR38" s="29"/>
      <c r="OBS38" s="29"/>
      <c r="OBT38" s="29"/>
      <c r="OBU38" s="29"/>
      <c r="OBV38" s="29"/>
      <c r="OBW38" s="29"/>
      <c r="OBX38" s="29"/>
      <c r="OBY38" s="29"/>
      <c r="OBZ38" s="29"/>
      <c r="OCA38" s="29"/>
      <c r="OCB38" s="29"/>
      <c r="OCC38" s="29"/>
      <c r="OCD38" s="29"/>
      <c r="OCE38" s="29"/>
      <c r="OCF38" s="29"/>
      <c r="OCG38" s="29"/>
      <c r="OCH38" s="29"/>
      <c r="OCI38" s="29"/>
      <c r="OCJ38" s="29"/>
      <c r="OCK38" s="29"/>
      <c r="OCL38" s="29"/>
      <c r="OCM38" s="29"/>
      <c r="OCN38" s="29"/>
      <c r="OCO38" s="29"/>
      <c r="OCP38" s="29"/>
      <c r="OCQ38" s="29"/>
      <c r="OCR38" s="29"/>
      <c r="OCS38" s="29"/>
      <c r="OCT38" s="29"/>
      <c r="OCU38" s="29"/>
      <c r="OCV38" s="29"/>
      <c r="OCW38" s="29"/>
      <c r="OCX38" s="29"/>
      <c r="OCY38" s="29"/>
      <c r="OCZ38" s="29"/>
      <c r="ODA38" s="29"/>
      <c r="ODB38" s="29"/>
      <c r="ODC38" s="29"/>
      <c r="ODD38" s="29"/>
      <c r="ODE38" s="29"/>
      <c r="ODF38" s="29"/>
      <c r="ODG38" s="29"/>
      <c r="ODH38" s="29"/>
      <c r="ODI38" s="29"/>
      <c r="ODJ38" s="29"/>
      <c r="ODK38" s="29"/>
      <c r="ODL38" s="29"/>
      <c r="ODM38" s="29"/>
      <c r="ODN38" s="29"/>
      <c r="ODO38" s="29"/>
      <c r="ODP38" s="29"/>
      <c r="ODQ38" s="29"/>
      <c r="ODR38" s="29"/>
      <c r="ODS38" s="29"/>
      <c r="ODT38" s="29"/>
      <c r="ODU38" s="29"/>
      <c r="ODV38" s="29"/>
      <c r="ODW38" s="29"/>
      <c r="ODX38" s="29"/>
      <c r="ODY38" s="29"/>
      <c r="ODZ38" s="29"/>
      <c r="OEA38" s="29"/>
      <c r="OEB38" s="29"/>
      <c r="OEC38" s="29"/>
      <c r="OED38" s="29"/>
      <c r="OEE38" s="29"/>
      <c r="OEF38" s="29"/>
      <c r="OEG38" s="29"/>
      <c r="OEH38" s="29"/>
      <c r="OEI38" s="29"/>
      <c r="OEJ38" s="29"/>
      <c r="OEK38" s="29"/>
      <c r="OEL38" s="29"/>
      <c r="OEM38" s="29"/>
      <c r="OEN38" s="29"/>
      <c r="OEO38" s="29"/>
      <c r="OEP38" s="29"/>
      <c r="OEQ38" s="29"/>
      <c r="OER38" s="29"/>
      <c r="OES38" s="29"/>
      <c r="OET38" s="29"/>
      <c r="OEU38" s="29"/>
      <c r="OEV38" s="29"/>
      <c r="OEW38" s="29"/>
      <c r="OEX38" s="29"/>
      <c r="OEY38" s="29"/>
      <c r="OEZ38" s="29"/>
      <c r="OFA38" s="29"/>
      <c r="OFB38" s="29"/>
      <c r="OFC38" s="29"/>
      <c r="OFD38" s="29"/>
      <c r="OFE38" s="29"/>
      <c r="OFF38" s="29"/>
      <c r="OFG38" s="29"/>
      <c r="OFH38" s="29"/>
      <c r="OFI38" s="29"/>
      <c r="OFJ38" s="29"/>
      <c r="OFK38" s="29"/>
      <c r="OFL38" s="29"/>
      <c r="OFM38" s="29"/>
      <c r="OFN38" s="29"/>
      <c r="OFO38" s="29"/>
      <c r="OFP38" s="29"/>
      <c r="OFQ38" s="29"/>
      <c r="OFR38" s="29"/>
      <c r="OFS38" s="29"/>
      <c r="OFT38" s="29"/>
      <c r="OFU38" s="29"/>
      <c r="OFV38" s="29"/>
      <c r="OFW38" s="29"/>
      <c r="OFX38" s="29"/>
      <c r="OFY38" s="29"/>
      <c r="OFZ38" s="29"/>
      <c r="OGA38" s="29"/>
      <c r="OGB38" s="29"/>
      <c r="OGC38" s="29"/>
      <c r="OGD38" s="29"/>
      <c r="OGE38" s="29"/>
      <c r="OGF38" s="29"/>
      <c r="OGG38" s="29"/>
      <c r="OGH38" s="29"/>
      <c r="OGI38" s="29"/>
      <c r="OGJ38" s="29"/>
      <c r="OGK38" s="29"/>
      <c r="OGL38" s="29"/>
      <c r="OGM38" s="29"/>
      <c r="OGN38" s="29"/>
      <c r="OGO38" s="29"/>
      <c r="OGP38" s="29"/>
      <c r="OGQ38" s="29"/>
      <c r="OGR38" s="29"/>
      <c r="OGS38" s="29"/>
      <c r="OGT38" s="29"/>
      <c r="OGU38" s="29"/>
      <c r="OGV38" s="29"/>
      <c r="OGW38" s="29"/>
      <c r="OGX38" s="29"/>
      <c r="OGY38" s="29"/>
      <c r="OGZ38" s="29"/>
      <c r="OHA38" s="29"/>
      <c r="OHB38" s="29"/>
      <c r="OHC38" s="29"/>
      <c r="OHD38" s="29"/>
      <c r="OHE38" s="29"/>
      <c r="OHF38" s="29"/>
      <c r="OHG38" s="29"/>
      <c r="OHH38" s="29"/>
      <c r="OHI38" s="29"/>
      <c r="OHJ38" s="29"/>
      <c r="OHK38" s="29"/>
      <c r="OHL38" s="29"/>
      <c r="OHM38" s="29"/>
      <c r="OHN38" s="29"/>
      <c r="OHO38" s="29"/>
      <c r="OHP38" s="29"/>
      <c r="OHQ38" s="29"/>
      <c r="OHR38" s="29"/>
      <c r="OHS38" s="29"/>
      <c r="OHT38" s="29"/>
      <c r="OHU38" s="29"/>
      <c r="OHV38" s="29"/>
      <c r="OHW38" s="29"/>
      <c r="OHX38" s="29"/>
      <c r="OHY38" s="29"/>
      <c r="OHZ38" s="29"/>
      <c r="OIA38" s="29"/>
      <c r="OIB38" s="29"/>
      <c r="OIC38" s="29"/>
      <c r="OID38" s="29"/>
      <c r="OIE38" s="29"/>
      <c r="OIF38" s="29"/>
      <c r="OIG38" s="29"/>
      <c r="OIH38" s="29"/>
      <c r="OII38" s="29"/>
      <c r="OIJ38" s="29"/>
      <c r="OIK38" s="29"/>
      <c r="OIL38" s="29"/>
      <c r="OIM38" s="29"/>
      <c r="OIN38" s="29"/>
      <c r="OIO38" s="29"/>
      <c r="OIP38" s="29"/>
      <c r="OIQ38" s="29"/>
      <c r="OIR38" s="29"/>
      <c r="OIS38" s="29"/>
      <c r="OIT38" s="29"/>
      <c r="OIU38" s="29"/>
      <c r="OIV38" s="29"/>
      <c r="OIW38" s="29"/>
      <c r="OIX38" s="29"/>
      <c r="OIY38" s="29"/>
      <c r="OIZ38" s="29"/>
      <c r="OJA38" s="29"/>
      <c r="OJB38" s="29"/>
      <c r="OJC38" s="29"/>
      <c r="OJD38" s="29"/>
      <c r="OJE38" s="29"/>
      <c r="OJF38" s="29"/>
      <c r="OJG38" s="29"/>
      <c r="OJH38" s="29"/>
      <c r="OJI38" s="29"/>
      <c r="OJJ38" s="29"/>
      <c r="OJK38" s="29"/>
      <c r="OJL38" s="29"/>
      <c r="OJM38" s="29"/>
      <c r="OJN38" s="29"/>
      <c r="OJO38" s="29"/>
      <c r="OJP38" s="29"/>
      <c r="OJQ38" s="29"/>
      <c r="OJR38" s="29"/>
      <c r="OJS38" s="29"/>
      <c r="OJT38" s="29"/>
      <c r="OJU38" s="29"/>
      <c r="OJV38" s="29"/>
      <c r="OJW38" s="29"/>
      <c r="OJX38" s="29"/>
      <c r="OJY38" s="29"/>
      <c r="OJZ38" s="29"/>
      <c r="OKA38" s="29"/>
      <c r="OKB38" s="29"/>
      <c r="OKC38" s="29"/>
      <c r="OKD38" s="29"/>
      <c r="OKE38" s="29"/>
      <c r="OKF38" s="29"/>
      <c r="OKG38" s="29"/>
      <c r="OKH38" s="29"/>
      <c r="OKI38" s="29"/>
      <c r="OKJ38" s="29"/>
      <c r="OKK38" s="29"/>
      <c r="OKL38" s="29"/>
      <c r="OKM38" s="29"/>
      <c r="OKN38" s="29"/>
      <c r="OKO38" s="29"/>
      <c r="OKP38" s="29"/>
      <c r="OKQ38" s="29"/>
      <c r="OKR38" s="29"/>
      <c r="OKS38" s="29"/>
      <c r="OKT38" s="29"/>
      <c r="OKU38" s="29"/>
      <c r="OKV38" s="29"/>
      <c r="OKW38" s="29"/>
      <c r="OKX38" s="29"/>
      <c r="OKY38" s="29"/>
      <c r="OKZ38" s="29"/>
      <c r="OLA38" s="29"/>
      <c r="OLB38" s="29"/>
      <c r="OLC38" s="29"/>
      <c r="OLD38" s="29"/>
      <c r="OLE38" s="29"/>
      <c r="OLF38" s="29"/>
      <c r="OLG38" s="29"/>
      <c r="OLH38" s="29"/>
      <c r="OLI38" s="29"/>
      <c r="OLJ38" s="29"/>
      <c r="OLK38" s="29"/>
      <c r="OLL38" s="29"/>
      <c r="OLM38" s="29"/>
      <c r="OLN38" s="29"/>
      <c r="OLO38" s="29"/>
      <c r="OLP38" s="29"/>
      <c r="OLQ38" s="29"/>
      <c r="OLR38" s="29"/>
      <c r="OLS38" s="29"/>
      <c r="OLT38" s="29"/>
      <c r="OLU38" s="29"/>
      <c r="OLV38" s="29"/>
      <c r="OLW38" s="29"/>
      <c r="OLX38" s="29"/>
      <c r="OLY38" s="29"/>
      <c r="OLZ38" s="29"/>
      <c r="OMA38" s="29"/>
      <c r="OMB38" s="29"/>
      <c r="OMC38" s="29"/>
      <c r="OMD38" s="29"/>
      <c r="OME38" s="29"/>
      <c r="OMF38" s="29"/>
      <c r="OMG38" s="29"/>
      <c r="OMH38" s="29"/>
      <c r="OMI38" s="29"/>
      <c r="OMJ38" s="29"/>
      <c r="OMK38" s="29"/>
      <c r="OML38" s="29"/>
      <c r="OMM38" s="29"/>
      <c r="OMN38" s="29"/>
      <c r="OMO38" s="29"/>
      <c r="OMP38" s="29"/>
      <c r="OMQ38" s="29"/>
      <c r="OMR38" s="29"/>
      <c r="OMS38" s="29"/>
      <c r="OMT38" s="29"/>
      <c r="OMU38" s="29"/>
      <c r="OMV38" s="29"/>
      <c r="OMW38" s="29"/>
      <c r="OMX38" s="29"/>
      <c r="OMY38" s="29"/>
      <c r="OMZ38" s="29"/>
      <c r="ONA38" s="29"/>
      <c r="ONB38" s="29"/>
      <c r="ONC38" s="29"/>
      <c r="OND38" s="29"/>
      <c r="ONE38" s="29"/>
      <c r="ONF38" s="29"/>
      <c r="ONG38" s="29"/>
      <c r="ONH38" s="29"/>
      <c r="ONI38" s="29"/>
      <c r="ONJ38" s="29"/>
      <c r="ONK38" s="29"/>
      <c r="ONL38" s="29"/>
      <c r="ONM38" s="29"/>
      <c r="ONN38" s="29"/>
      <c r="ONO38" s="29"/>
      <c r="ONP38" s="29"/>
      <c r="ONQ38" s="29"/>
      <c r="ONR38" s="29"/>
      <c r="ONS38" s="29"/>
      <c r="ONT38" s="29"/>
      <c r="ONU38" s="29"/>
      <c r="ONV38" s="29"/>
      <c r="ONW38" s="29"/>
      <c r="ONX38" s="29"/>
      <c r="ONY38" s="29"/>
      <c r="ONZ38" s="29"/>
      <c r="OOA38" s="29"/>
      <c r="OOB38" s="29"/>
      <c r="OOC38" s="29"/>
      <c r="OOD38" s="29"/>
      <c r="OOE38" s="29"/>
      <c r="OOF38" s="29"/>
      <c r="OOG38" s="29"/>
      <c r="OOH38" s="29"/>
      <c r="OOI38" s="29"/>
      <c r="OOJ38" s="29"/>
      <c r="OOK38" s="29"/>
      <c r="OOL38" s="29"/>
      <c r="OOM38" s="29"/>
      <c r="OON38" s="29"/>
      <c r="OOO38" s="29"/>
      <c r="OOP38" s="29"/>
      <c r="OOQ38" s="29"/>
      <c r="OOR38" s="29"/>
      <c r="OOS38" s="29"/>
      <c r="OOT38" s="29"/>
      <c r="OOU38" s="29"/>
      <c r="OOV38" s="29"/>
      <c r="OOW38" s="29"/>
      <c r="OOX38" s="29"/>
      <c r="OOY38" s="29"/>
      <c r="OOZ38" s="29"/>
      <c r="OPA38" s="29"/>
      <c r="OPB38" s="29"/>
      <c r="OPC38" s="29"/>
      <c r="OPD38" s="29"/>
      <c r="OPE38" s="29"/>
      <c r="OPF38" s="29"/>
      <c r="OPG38" s="29"/>
      <c r="OPH38" s="29"/>
      <c r="OPI38" s="29"/>
      <c r="OPJ38" s="29"/>
      <c r="OPK38" s="29"/>
      <c r="OPL38" s="29"/>
      <c r="OPM38" s="29"/>
      <c r="OPN38" s="29"/>
      <c r="OPO38" s="29"/>
      <c r="OPP38" s="29"/>
      <c r="OPQ38" s="29"/>
      <c r="OPR38" s="29"/>
      <c r="OPS38" s="29"/>
      <c r="OPT38" s="29"/>
      <c r="OPU38" s="29"/>
      <c r="OPV38" s="29"/>
      <c r="OPW38" s="29"/>
      <c r="OPX38" s="29"/>
      <c r="OPY38" s="29"/>
      <c r="OPZ38" s="29"/>
      <c r="OQA38" s="29"/>
      <c r="OQB38" s="29"/>
      <c r="OQC38" s="29"/>
      <c r="OQD38" s="29"/>
      <c r="OQE38" s="29"/>
      <c r="OQF38" s="29"/>
      <c r="OQG38" s="29"/>
      <c r="OQH38" s="29"/>
      <c r="OQI38" s="29"/>
      <c r="OQJ38" s="29"/>
      <c r="OQK38" s="29"/>
      <c r="OQL38" s="29"/>
      <c r="OQM38" s="29"/>
      <c r="OQN38" s="29"/>
      <c r="OQO38" s="29"/>
      <c r="OQP38" s="29"/>
      <c r="OQQ38" s="29"/>
      <c r="OQR38" s="29"/>
      <c r="OQS38" s="29"/>
      <c r="OQT38" s="29"/>
      <c r="OQU38" s="29"/>
      <c r="OQV38" s="29"/>
      <c r="OQW38" s="29"/>
      <c r="OQX38" s="29"/>
      <c r="OQY38" s="29"/>
      <c r="OQZ38" s="29"/>
      <c r="ORA38" s="29"/>
      <c r="ORB38" s="29"/>
      <c r="ORC38" s="29"/>
      <c r="ORD38" s="29"/>
      <c r="ORE38" s="29"/>
      <c r="ORF38" s="29"/>
      <c r="ORG38" s="29"/>
      <c r="ORH38" s="29"/>
      <c r="ORI38" s="29"/>
      <c r="ORJ38" s="29"/>
      <c r="ORK38" s="29"/>
      <c r="ORL38" s="29"/>
      <c r="ORM38" s="29"/>
      <c r="ORN38" s="29"/>
      <c r="ORO38" s="29"/>
      <c r="ORP38" s="29"/>
      <c r="ORQ38" s="29"/>
      <c r="ORR38" s="29"/>
      <c r="ORS38" s="29"/>
      <c r="ORT38" s="29"/>
      <c r="ORU38" s="29"/>
      <c r="ORV38" s="29"/>
      <c r="ORW38" s="29"/>
      <c r="ORX38" s="29"/>
      <c r="ORY38" s="29"/>
      <c r="ORZ38" s="29"/>
      <c r="OSA38" s="29"/>
      <c r="OSB38" s="29"/>
      <c r="OSC38" s="29"/>
      <c r="OSD38" s="29"/>
      <c r="OSE38" s="29"/>
      <c r="OSF38" s="29"/>
      <c r="OSG38" s="29"/>
      <c r="OSH38" s="29"/>
      <c r="OSI38" s="29"/>
      <c r="OSJ38" s="29"/>
      <c r="OSK38" s="29"/>
      <c r="OSL38" s="29"/>
      <c r="OSM38" s="29"/>
      <c r="OSN38" s="29"/>
      <c r="OSO38" s="29"/>
      <c r="OSP38" s="29"/>
      <c r="OSQ38" s="29"/>
      <c r="OSR38" s="29"/>
      <c r="OSS38" s="29"/>
      <c r="OST38" s="29"/>
      <c r="OSU38" s="29"/>
      <c r="OSV38" s="29"/>
      <c r="OSW38" s="29"/>
      <c r="OSX38" s="29"/>
      <c r="OSY38" s="29"/>
      <c r="OSZ38" s="29"/>
      <c r="OTA38" s="29"/>
      <c r="OTB38" s="29"/>
      <c r="OTC38" s="29"/>
      <c r="OTD38" s="29"/>
      <c r="OTE38" s="29"/>
      <c r="OTF38" s="29"/>
      <c r="OTG38" s="29"/>
      <c r="OTH38" s="29"/>
      <c r="OTI38" s="29"/>
      <c r="OTJ38" s="29"/>
      <c r="OTK38" s="29"/>
      <c r="OTL38" s="29"/>
      <c r="OTM38" s="29"/>
      <c r="OTN38" s="29"/>
      <c r="OTO38" s="29"/>
      <c r="OTP38" s="29"/>
      <c r="OTQ38" s="29"/>
      <c r="OTR38" s="29"/>
      <c r="OTS38" s="29"/>
      <c r="OTT38" s="29"/>
      <c r="OTU38" s="29"/>
      <c r="OTV38" s="29"/>
      <c r="OTW38" s="29"/>
      <c r="OTX38" s="29"/>
      <c r="OTY38" s="29"/>
      <c r="OTZ38" s="29"/>
      <c r="OUA38" s="29"/>
      <c r="OUB38" s="29"/>
      <c r="OUC38" s="29"/>
      <c r="OUD38" s="29"/>
      <c r="OUE38" s="29"/>
      <c r="OUF38" s="29"/>
      <c r="OUG38" s="29"/>
      <c r="OUH38" s="29"/>
      <c r="OUI38" s="29"/>
      <c r="OUJ38" s="29"/>
      <c r="OUK38" s="29"/>
      <c r="OUL38" s="29"/>
      <c r="OUM38" s="29"/>
      <c r="OUN38" s="29"/>
      <c r="OUO38" s="29"/>
      <c r="OUP38" s="29"/>
      <c r="OUQ38" s="29"/>
      <c r="OUR38" s="29"/>
      <c r="OUS38" s="29"/>
      <c r="OUT38" s="29"/>
      <c r="OUU38" s="29"/>
      <c r="OUV38" s="29"/>
      <c r="OUW38" s="29"/>
      <c r="OUX38" s="29"/>
      <c r="OUY38" s="29"/>
      <c r="OUZ38" s="29"/>
      <c r="OVA38" s="29"/>
      <c r="OVB38" s="29"/>
      <c r="OVC38" s="29"/>
      <c r="OVD38" s="29"/>
      <c r="OVE38" s="29"/>
      <c r="OVF38" s="29"/>
      <c r="OVG38" s="29"/>
      <c r="OVH38" s="29"/>
      <c r="OVI38" s="29"/>
      <c r="OVJ38" s="29"/>
      <c r="OVK38" s="29"/>
      <c r="OVL38" s="29"/>
      <c r="OVM38" s="29"/>
      <c r="OVN38" s="29"/>
      <c r="OVO38" s="29"/>
      <c r="OVP38" s="29"/>
      <c r="OVQ38" s="29"/>
      <c r="OVR38" s="29"/>
      <c r="OVS38" s="29"/>
      <c r="OVT38" s="29"/>
      <c r="OVU38" s="29"/>
      <c r="OVV38" s="29"/>
      <c r="OVW38" s="29"/>
      <c r="OVX38" s="29"/>
      <c r="OVY38" s="29"/>
      <c r="OVZ38" s="29"/>
      <c r="OWA38" s="29"/>
      <c r="OWB38" s="29"/>
      <c r="OWC38" s="29"/>
      <c r="OWD38" s="29"/>
      <c r="OWE38" s="29"/>
      <c r="OWF38" s="29"/>
      <c r="OWG38" s="29"/>
      <c r="OWH38" s="29"/>
      <c r="OWI38" s="29"/>
      <c r="OWJ38" s="29"/>
      <c r="OWK38" s="29"/>
      <c r="OWL38" s="29"/>
      <c r="OWM38" s="29"/>
      <c r="OWN38" s="29"/>
      <c r="OWO38" s="29"/>
      <c r="OWP38" s="29"/>
      <c r="OWQ38" s="29"/>
      <c r="OWR38" s="29"/>
      <c r="OWS38" s="29"/>
      <c r="OWT38" s="29"/>
      <c r="OWU38" s="29"/>
      <c r="OWV38" s="29"/>
      <c r="OWW38" s="29"/>
      <c r="OWX38" s="29"/>
      <c r="OWY38" s="29"/>
      <c r="OWZ38" s="29"/>
      <c r="OXA38" s="29"/>
      <c r="OXB38" s="29"/>
      <c r="OXC38" s="29"/>
      <c r="OXD38" s="29"/>
      <c r="OXE38" s="29"/>
      <c r="OXF38" s="29"/>
      <c r="OXG38" s="29"/>
      <c r="OXH38" s="29"/>
      <c r="OXI38" s="29"/>
      <c r="OXJ38" s="29"/>
      <c r="OXK38" s="29"/>
      <c r="OXL38" s="29"/>
      <c r="OXM38" s="29"/>
      <c r="OXN38" s="29"/>
      <c r="OXO38" s="29"/>
      <c r="OXP38" s="29"/>
      <c r="OXQ38" s="29"/>
      <c r="OXR38" s="29"/>
      <c r="OXS38" s="29"/>
      <c r="OXT38" s="29"/>
      <c r="OXU38" s="29"/>
      <c r="OXV38" s="29"/>
      <c r="OXW38" s="29"/>
      <c r="OXX38" s="29"/>
      <c r="OXY38" s="29"/>
      <c r="OXZ38" s="29"/>
      <c r="OYA38" s="29"/>
      <c r="OYB38" s="29"/>
      <c r="OYC38" s="29"/>
      <c r="OYD38" s="29"/>
      <c r="OYE38" s="29"/>
      <c r="OYF38" s="29"/>
      <c r="OYG38" s="29"/>
      <c r="OYH38" s="29"/>
      <c r="OYI38" s="29"/>
      <c r="OYJ38" s="29"/>
      <c r="OYK38" s="29"/>
      <c r="OYL38" s="29"/>
      <c r="OYM38" s="29"/>
      <c r="OYN38" s="29"/>
      <c r="OYO38" s="29"/>
      <c r="OYP38" s="29"/>
      <c r="OYQ38" s="29"/>
      <c r="OYR38" s="29"/>
      <c r="OYS38" s="29"/>
      <c r="OYT38" s="29"/>
      <c r="OYU38" s="29"/>
      <c r="OYV38" s="29"/>
      <c r="OYW38" s="29"/>
      <c r="OYX38" s="29"/>
      <c r="OYY38" s="29"/>
      <c r="OYZ38" s="29"/>
      <c r="OZA38" s="29"/>
      <c r="OZB38" s="29"/>
      <c r="OZC38" s="29"/>
      <c r="OZD38" s="29"/>
      <c r="OZE38" s="29"/>
      <c r="OZF38" s="29"/>
      <c r="OZG38" s="29"/>
      <c r="OZH38" s="29"/>
      <c r="OZI38" s="29"/>
      <c r="OZJ38" s="29"/>
      <c r="OZK38" s="29"/>
      <c r="OZL38" s="29"/>
      <c r="OZM38" s="29"/>
      <c r="OZN38" s="29"/>
      <c r="OZO38" s="29"/>
      <c r="OZP38" s="29"/>
      <c r="OZQ38" s="29"/>
      <c r="OZR38" s="29"/>
      <c r="OZS38" s="29"/>
      <c r="OZT38" s="29"/>
      <c r="OZU38" s="29"/>
      <c r="OZV38" s="29"/>
      <c r="OZW38" s="29"/>
      <c r="OZX38" s="29"/>
      <c r="OZY38" s="29"/>
      <c r="OZZ38" s="29"/>
      <c r="PAA38" s="29"/>
      <c r="PAB38" s="29"/>
      <c r="PAC38" s="29"/>
      <c r="PAD38" s="29"/>
      <c r="PAE38" s="29"/>
      <c r="PAF38" s="29"/>
      <c r="PAG38" s="29"/>
      <c r="PAH38" s="29"/>
      <c r="PAI38" s="29"/>
      <c r="PAJ38" s="29"/>
      <c r="PAK38" s="29"/>
      <c r="PAL38" s="29"/>
      <c r="PAM38" s="29"/>
      <c r="PAN38" s="29"/>
      <c r="PAO38" s="29"/>
      <c r="PAP38" s="29"/>
      <c r="PAQ38" s="29"/>
      <c r="PAR38" s="29"/>
      <c r="PAS38" s="29"/>
      <c r="PAT38" s="29"/>
      <c r="PAU38" s="29"/>
      <c r="PAV38" s="29"/>
      <c r="PAW38" s="29"/>
      <c r="PAX38" s="29"/>
      <c r="PAY38" s="29"/>
      <c r="PAZ38" s="29"/>
      <c r="PBA38" s="29"/>
      <c r="PBB38" s="29"/>
      <c r="PBC38" s="29"/>
      <c r="PBD38" s="29"/>
      <c r="PBE38" s="29"/>
      <c r="PBF38" s="29"/>
      <c r="PBG38" s="29"/>
      <c r="PBH38" s="29"/>
      <c r="PBI38" s="29"/>
      <c r="PBJ38" s="29"/>
      <c r="PBK38" s="29"/>
      <c r="PBL38" s="29"/>
      <c r="PBM38" s="29"/>
      <c r="PBN38" s="29"/>
      <c r="PBO38" s="29"/>
      <c r="PBP38" s="29"/>
      <c r="PBQ38" s="29"/>
      <c r="PBR38" s="29"/>
      <c r="PBS38" s="29"/>
      <c r="PBT38" s="29"/>
      <c r="PBU38" s="29"/>
      <c r="PBV38" s="29"/>
      <c r="PBW38" s="29"/>
      <c r="PBX38" s="29"/>
      <c r="PBY38" s="29"/>
      <c r="PBZ38" s="29"/>
      <c r="PCA38" s="29"/>
      <c r="PCB38" s="29"/>
      <c r="PCC38" s="29"/>
      <c r="PCD38" s="29"/>
      <c r="PCE38" s="29"/>
      <c r="PCF38" s="29"/>
      <c r="PCG38" s="29"/>
      <c r="PCH38" s="29"/>
      <c r="PCI38" s="29"/>
      <c r="PCJ38" s="29"/>
      <c r="PCK38" s="29"/>
      <c r="PCL38" s="29"/>
      <c r="PCM38" s="29"/>
      <c r="PCN38" s="29"/>
      <c r="PCO38" s="29"/>
      <c r="PCP38" s="29"/>
      <c r="PCQ38" s="29"/>
      <c r="PCR38" s="29"/>
      <c r="PCS38" s="29"/>
      <c r="PCT38" s="29"/>
      <c r="PCU38" s="29"/>
      <c r="PCV38" s="29"/>
      <c r="PCW38" s="29"/>
      <c r="PCX38" s="29"/>
      <c r="PCY38" s="29"/>
      <c r="PCZ38" s="29"/>
      <c r="PDA38" s="29"/>
      <c r="PDB38" s="29"/>
      <c r="PDC38" s="29"/>
      <c r="PDD38" s="29"/>
      <c r="PDE38" s="29"/>
      <c r="PDF38" s="29"/>
      <c r="PDG38" s="29"/>
      <c r="PDH38" s="29"/>
      <c r="PDI38" s="29"/>
      <c r="PDJ38" s="29"/>
      <c r="PDK38" s="29"/>
      <c r="PDL38" s="29"/>
      <c r="PDM38" s="29"/>
      <c r="PDN38" s="29"/>
      <c r="PDO38" s="29"/>
      <c r="PDP38" s="29"/>
      <c r="PDQ38" s="29"/>
      <c r="PDR38" s="29"/>
      <c r="PDS38" s="29"/>
      <c r="PDT38" s="29"/>
      <c r="PDU38" s="29"/>
      <c r="PDV38" s="29"/>
      <c r="PDW38" s="29"/>
      <c r="PDX38" s="29"/>
      <c r="PDY38" s="29"/>
      <c r="PDZ38" s="29"/>
      <c r="PEA38" s="29"/>
      <c r="PEB38" s="29"/>
      <c r="PEC38" s="29"/>
      <c r="PED38" s="29"/>
      <c r="PEE38" s="29"/>
      <c r="PEF38" s="29"/>
      <c r="PEG38" s="29"/>
      <c r="PEH38" s="29"/>
      <c r="PEI38" s="29"/>
      <c r="PEJ38" s="29"/>
      <c r="PEK38" s="29"/>
      <c r="PEL38" s="29"/>
      <c r="PEM38" s="29"/>
      <c r="PEN38" s="29"/>
      <c r="PEO38" s="29"/>
      <c r="PEP38" s="29"/>
      <c r="PEQ38" s="29"/>
      <c r="PER38" s="29"/>
      <c r="PES38" s="29"/>
      <c r="PET38" s="29"/>
      <c r="PEU38" s="29"/>
      <c r="PEV38" s="29"/>
      <c r="PEW38" s="29"/>
      <c r="PEX38" s="29"/>
      <c r="PEY38" s="29"/>
      <c r="PEZ38" s="29"/>
      <c r="PFA38" s="29"/>
      <c r="PFB38" s="29"/>
      <c r="PFC38" s="29"/>
      <c r="PFD38" s="29"/>
      <c r="PFE38" s="29"/>
      <c r="PFF38" s="29"/>
      <c r="PFG38" s="29"/>
      <c r="PFH38" s="29"/>
      <c r="PFI38" s="29"/>
      <c r="PFJ38" s="29"/>
      <c r="PFK38" s="29"/>
      <c r="PFL38" s="29"/>
      <c r="PFM38" s="29"/>
      <c r="PFN38" s="29"/>
      <c r="PFO38" s="29"/>
      <c r="PFP38" s="29"/>
      <c r="PFQ38" s="29"/>
      <c r="PFR38" s="29"/>
      <c r="PFS38" s="29"/>
      <c r="PFT38" s="29"/>
      <c r="PFU38" s="29"/>
      <c r="PFV38" s="29"/>
      <c r="PFW38" s="29"/>
      <c r="PFX38" s="29"/>
      <c r="PFY38" s="29"/>
      <c r="PFZ38" s="29"/>
      <c r="PGA38" s="29"/>
      <c r="PGB38" s="29"/>
      <c r="PGC38" s="29"/>
      <c r="PGD38" s="29"/>
      <c r="PGE38" s="29"/>
      <c r="PGF38" s="29"/>
      <c r="PGG38" s="29"/>
      <c r="PGH38" s="29"/>
      <c r="PGI38" s="29"/>
      <c r="PGJ38" s="29"/>
      <c r="PGK38" s="29"/>
      <c r="PGL38" s="29"/>
      <c r="PGM38" s="29"/>
      <c r="PGN38" s="29"/>
      <c r="PGO38" s="29"/>
      <c r="PGP38" s="29"/>
      <c r="PGQ38" s="29"/>
      <c r="PGR38" s="29"/>
      <c r="PGS38" s="29"/>
      <c r="PGT38" s="29"/>
      <c r="PGU38" s="29"/>
      <c r="PGV38" s="29"/>
      <c r="PGW38" s="29"/>
      <c r="PGX38" s="29"/>
      <c r="PGY38" s="29"/>
      <c r="PGZ38" s="29"/>
      <c r="PHA38" s="29"/>
      <c r="PHB38" s="29"/>
      <c r="PHC38" s="29"/>
      <c r="PHD38" s="29"/>
      <c r="PHE38" s="29"/>
      <c r="PHF38" s="29"/>
      <c r="PHG38" s="29"/>
      <c r="PHH38" s="29"/>
      <c r="PHI38" s="29"/>
      <c r="PHJ38" s="29"/>
      <c r="PHK38" s="29"/>
      <c r="PHL38" s="29"/>
      <c r="PHM38" s="29"/>
      <c r="PHN38" s="29"/>
      <c r="PHO38" s="29"/>
      <c r="PHP38" s="29"/>
      <c r="PHQ38" s="29"/>
      <c r="PHR38" s="29"/>
      <c r="PHS38" s="29"/>
      <c r="PHT38" s="29"/>
      <c r="PHU38" s="29"/>
      <c r="PHV38" s="29"/>
      <c r="PHW38" s="29"/>
      <c r="PHX38" s="29"/>
      <c r="PHY38" s="29"/>
      <c r="PHZ38" s="29"/>
      <c r="PIA38" s="29"/>
      <c r="PIB38" s="29"/>
      <c r="PIC38" s="29"/>
      <c r="PID38" s="29"/>
      <c r="PIE38" s="29"/>
      <c r="PIF38" s="29"/>
      <c r="PIG38" s="29"/>
      <c r="PIH38" s="29"/>
      <c r="PII38" s="29"/>
      <c r="PIJ38" s="29"/>
      <c r="PIK38" s="29"/>
      <c r="PIL38" s="29"/>
      <c r="PIM38" s="29"/>
      <c r="PIN38" s="29"/>
      <c r="PIO38" s="29"/>
      <c r="PIP38" s="29"/>
      <c r="PIQ38" s="29"/>
      <c r="PIR38" s="29"/>
      <c r="PIS38" s="29"/>
      <c r="PIT38" s="29"/>
      <c r="PIU38" s="29"/>
      <c r="PIV38" s="29"/>
      <c r="PIW38" s="29"/>
      <c r="PIX38" s="29"/>
      <c r="PIY38" s="29"/>
      <c r="PIZ38" s="29"/>
      <c r="PJA38" s="29"/>
      <c r="PJB38" s="29"/>
      <c r="PJC38" s="29"/>
      <c r="PJD38" s="29"/>
      <c r="PJE38" s="29"/>
      <c r="PJF38" s="29"/>
      <c r="PJG38" s="29"/>
      <c r="PJH38" s="29"/>
      <c r="PJI38" s="29"/>
      <c r="PJJ38" s="29"/>
      <c r="PJK38" s="29"/>
      <c r="PJL38" s="29"/>
      <c r="PJM38" s="29"/>
      <c r="PJN38" s="29"/>
      <c r="PJO38" s="29"/>
      <c r="PJP38" s="29"/>
      <c r="PJQ38" s="29"/>
      <c r="PJR38" s="29"/>
      <c r="PJS38" s="29"/>
      <c r="PJT38" s="29"/>
      <c r="PJU38" s="29"/>
      <c r="PJV38" s="29"/>
      <c r="PJW38" s="29"/>
      <c r="PJX38" s="29"/>
      <c r="PJY38" s="29"/>
      <c r="PJZ38" s="29"/>
      <c r="PKA38" s="29"/>
      <c r="PKB38" s="29"/>
      <c r="PKC38" s="29"/>
      <c r="PKD38" s="29"/>
      <c r="PKE38" s="29"/>
      <c r="PKF38" s="29"/>
      <c r="PKG38" s="29"/>
      <c r="PKH38" s="29"/>
      <c r="PKI38" s="29"/>
      <c r="PKJ38" s="29"/>
      <c r="PKK38" s="29"/>
      <c r="PKL38" s="29"/>
      <c r="PKM38" s="29"/>
      <c r="PKN38" s="29"/>
      <c r="PKO38" s="29"/>
      <c r="PKP38" s="29"/>
      <c r="PKQ38" s="29"/>
      <c r="PKR38" s="29"/>
      <c r="PKS38" s="29"/>
      <c r="PKT38" s="29"/>
      <c r="PKU38" s="29"/>
      <c r="PKV38" s="29"/>
      <c r="PKW38" s="29"/>
      <c r="PKX38" s="29"/>
      <c r="PKY38" s="29"/>
      <c r="PKZ38" s="29"/>
      <c r="PLA38" s="29"/>
      <c r="PLB38" s="29"/>
      <c r="PLC38" s="29"/>
      <c r="PLD38" s="29"/>
      <c r="PLE38" s="29"/>
      <c r="PLF38" s="29"/>
      <c r="PLG38" s="29"/>
      <c r="PLH38" s="29"/>
      <c r="PLI38" s="29"/>
      <c r="PLJ38" s="29"/>
      <c r="PLK38" s="29"/>
      <c r="PLL38" s="29"/>
      <c r="PLM38" s="29"/>
      <c r="PLN38" s="29"/>
      <c r="PLO38" s="29"/>
      <c r="PLP38" s="29"/>
      <c r="PLQ38" s="29"/>
      <c r="PLR38" s="29"/>
      <c r="PLS38" s="29"/>
      <c r="PLT38" s="29"/>
      <c r="PLU38" s="29"/>
      <c r="PLV38" s="29"/>
      <c r="PLW38" s="29"/>
      <c r="PLX38" s="29"/>
      <c r="PLY38" s="29"/>
      <c r="PLZ38" s="29"/>
      <c r="PMA38" s="29"/>
      <c r="PMB38" s="29"/>
      <c r="PMC38" s="29"/>
      <c r="PMD38" s="29"/>
      <c r="PME38" s="29"/>
      <c r="PMF38" s="29"/>
      <c r="PMG38" s="29"/>
      <c r="PMH38" s="29"/>
      <c r="PMI38" s="29"/>
      <c r="PMJ38" s="29"/>
      <c r="PMK38" s="29"/>
      <c r="PML38" s="29"/>
      <c r="PMM38" s="29"/>
      <c r="PMN38" s="29"/>
      <c r="PMO38" s="29"/>
      <c r="PMP38" s="29"/>
      <c r="PMQ38" s="29"/>
      <c r="PMR38" s="29"/>
      <c r="PMS38" s="29"/>
      <c r="PMT38" s="29"/>
      <c r="PMU38" s="29"/>
      <c r="PMV38" s="29"/>
      <c r="PMW38" s="29"/>
      <c r="PMX38" s="29"/>
      <c r="PMY38" s="29"/>
      <c r="PMZ38" s="29"/>
      <c r="PNA38" s="29"/>
      <c r="PNB38" s="29"/>
      <c r="PNC38" s="29"/>
      <c r="PND38" s="29"/>
      <c r="PNE38" s="29"/>
      <c r="PNF38" s="29"/>
      <c r="PNG38" s="29"/>
      <c r="PNH38" s="29"/>
      <c r="PNI38" s="29"/>
      <c r="PNJ38" s="29"/>
      <c r="PNK38" s="29"/>
      <c r="PNL38" s="29"/>
      <c r="PNM38" s="29"/>
      <c r="PNN38" s="29"/>
      <c r="PNO38" s="29"/>
      <c r="PNP38" s="29"/>
      <c r="PNQ38" s="29"/>
      <c r="PNR38" s="29"/>
      <c r="PNS38" s="29"/>
      <c r="PNT38" s="29"/>
      <c r="PNU38" s="29"/>
      <c r="PNV38" s="29"/>
      <c r="PNW38" s="29"/>
      <c r="PNX38" s="29"/>
      <c r="PNY38" s="29"/>
      <c r="PNZ38" s="29"/>
      <c r="POA38" s="29"/>
      <c r="POB38" s="29"/>
      <c r="POC38" s="29"/>
      <c r="POD38" s="29"/>
      <c r="POE38" s="29"/>
      <c r="POF38" s="29"/>
      <c r="POG38" s="29"/>
      <c r="POH38" s="29"/>
      <c r="POI38" s="29"/>
      <c r="POJ38" s="29"/>
      <c r="POK38" s="29"/>
      <c r="POL38" s="29"/>
      <c r="POM38" s="29"/>
      <c r="PON38" s="29"/>
      <c r="POO38" s="29"/>
      <c r="POP38" s="29"/>
      <c r="POQ38" s="29"/>
      <c r="POR38" s="29"/>
      <c r="POS38" s="29"/>
      <c r="POT38" s="29"/>
      <c r="POU38" s="29"/>
      <c r="POV38" s="29"/>
      <c r="POW38" s="29"/>
      <c r="POX38" s="29"/>
      <c r="POY38" s="29"/>
      <c r="POZ38" s="29"/>
      <c r="PPA38" s="29"/>
      <c r="PPB38" s="29"/>
      <c r="PPC38" s="29"/>
      <c r="PPD38" s="29"/>
      <c r="PPE38" s="29"/>
      <c r="PPF38" s="29"/>
      <c r="PPG38" s="29"/>
      <c r="PPH38" s="29"/>
      <c r="PPI38" s="29"/>
      <c r="PPJ38" s="29"/>
      <c r="PPK38" s="29"/>
      <c r="PPL38" s="29"/>
      <c r="PPM38" s="29"/>
      <c r="PPN38" s="29"/>
      <c r="PPO38" s="29"/>
      <c r="PPP38" s="29"/>
      <c r="PPQ38" s="29"/>
      <c r="PPR38" s="29"/>
      <c r="PPS38" s="29"/>
      <c r="PPT38" s="29"/>
      <c r="PPU38" s="29"/>
      <c r="PPV38" s="29"/>
      <c r="PPW38" s="29"/>
      <c r="PPX38" s="29"/>
      <c r="PPY38" s="29"/>
      <c r="PPZ38" s="29"/>
      <c r="PQA38" s="29"/>
      <c r="PQB38" s="29"/>
      <c r="PQC38" s="29"/>
      <c r="PQD38" s="29"/>
      <c r="PQE38" s="29"/>
      <c r="PQF38" s="29"/>
      <c r="PQG38" s="29"/>
      <c r="PQH38" s="29"/>
      <c r="PQI38" s="29"/>
      <c r="PQJ38" s="29"/>
      <c r="PQK38" s="29"/>
      <c r="PQL38" s="29"/>
      <c r="PQM38" s="29"/>
      <c r="PQN38" s="29"/>
      <c r="PQO38" s="29"/>
      <c r="PQP38" s="29"/>
      <c r="PQQ38" s="29"/>
      <c r="PQR38" s="29"/>
      <c r="PQS38" s="29"/>
      <c r="PQT38" s="29"/>
      <c r="PQU38" s="29"/>
      <c r="PQV38" s="29"/>
      <c r="PQW38" s="29"/>
      <c r="PQX38" s="29"/>
      <c r="PQY38" s="29"/>
      <c r="PQZ38" s="29"/>
      <c r="PRA38" s="29"/>
      <c r="PRB38" s="29"/>
      <c r="PRC38" s="29"/>
      <c r="PRD38" s="29"/>
      <c r="PRE38" s="29"/>
      <c r="PRF38" s="29"/>
      <c r="PRG38" s="29"/>
      <c r="PRH38" s="29"/>
      <c r="PRI38" s="29"/>
      <c r="PRJ38" s="29"/>
      <c r="PRK38" s="29"/>
      <c r="PRL38" s="29"/>
      <c r="PRM38" s="29"/>
      <c r="PRN38" s="29"/>
      <c r="PRO38" s="29"/>
      <c r="PRP38" s="29"/>
      <c r="PRQ38" s="29"/>
      <c r="PRR38" s="29"/>
      <c r="PRS38" s="29"/>
      <c r="PRT38" s="29"/>
      <c r="PRU38" s="29"/>
      <c r="PRV38" s="29"/>
      <c r="PRW38" s="29"/>
      <c r="PRX38" s="29"/>
      <c r="PRY38" s="29"/>
      <c r="PRZ38" s="29"/>
      <c r="PSA38" s="29"/>
      <c r="PSB38" s="29"/>
      <c r="PSC38" s="29"/>
      <c r="PSD38" s="29"/>
      <c r="PSE38" s="29"/>
      <c r="PSF38" s="29"/>
      <c r="PSG38" s="29"/>
      <c r="PSH38" s="29"/>
      <c r="PSI38" s="29"/>
      <c r="PSJ38" s="29"/>
      <c r="PSK38" s="29"/>
      <c r="PSL38" s="29"/>
      <c r="PSM38" s="29"/>
      <c r="PSN38" s="29"/>
      <c r="PSO38" s="29"/>
      <c r="PSP38" s="29"/>
      <c r="PSQ38" s="29"/>
      <c r="PSR38" s="29"/>
      <c r="PSS38" s="29"/>
      <c r="PST38" s="29"/>
      <c r="PSU38" s="29"/>
      <c r="PSV38" s="29"/>
      <c r="PSW38" s="29"/>
      <c r="PSX38" s="29"/>
      <c r="PSY38" s="29"/>
      <c r="PSZ38" s="29"/>
      <c r="PTA38" s="29"/>
      <c r="PTB38" s="29"/>
      <c r="PTC38" s="29"/>
      <c r="PTD38" s="29"/>
      <c r="PTE38" s="29"/>
      <c r="PTF38" s="29"/>
      <c r="PTG38" s="29"/>
      <c r="PTH38" s="29"/>
      <c r="PTI38" s="29"/>
      <c r="PTJ38" s="29"/>
      <c r="PTK38" s="29"/>
      <c r="PTL38" s="29"/>
      <c r="PTM38" s="29"/>
      <c r="PTN38" s="29"/>
      <c r="PTO38" s="29"/>
      <c r="PTP38" s="29"/>
      <c r="PTQ38" s="29"/>
      <c r="PTR38" s="29"/>
      <c r="PTS38" s="29"/>
      <c r="PTT38" s="29"/>
      <c r="PTU38" s="29"/>
      <c r="PTV38" s="29"/>
      <c r="PTW38" s="29"/>
      <c r="PTX38" s="29"/>
      <c r="PTY38" s="29"/>
      <c r="PTZ38" s="29"/>
      <c r="PUA38" s="29"/>
      <c r="PUB38" s="29"/>
      <c r="PUC38" s="29"/>
      <c r="PUD38" s="29"/>
      <c r="PUE38" s="29"/>
      <c r="PUF38" s="29"/>
      <c r="PUG38" s="29"/>
      <c r="PUH38" s="29"/>
      <c r="PUI38" s="29"/>
      <c r="PUJ38" s="29"/>
      <c r="PUK38" s="29"/>
      <c r="PUL38" s="29"/>
      <c r="PUM38" s="29"/>
      <c r="PUN38" s="29"/>
      <c r="PUO38" s="29"/>
      <c r="PUP38" s="29"/>
      <c r="PUQ38" s="29"/>
      <c r="PUR38" s="29"/>
      <c r="PUS38" s="29"/>
      <c r="PUT38" s="29"/>
      <c r="PUU38" s="29"/>
      <c r="PUV38" s="29"/>
      <c r="PUW38" s="29"/>
      <c r="PUX38" s="29"/>
      <c r="PUY38" s="29"/>
      <c r="PUZ38" s="29"/>
      <c r="PVA38" s="29"/>
      <c r="PVB38" s="29"/>
      <c r="PVC38" s="29"/>
      <c r="PVD38" s="29"/>
      <c r="PVE38" s="29"/>
      <c r="PVF38" s="29"/>
      <c r="PVG38" s="29"/>
      <c r="PVH38" s="29"/>
      <c r="PVI38" s="29"/>
      <c r="PVJ38" s="29"/>
      <c r="PVK38" s="29"/>
      <c r="PVL38" s="29"/>
      <c r="PVM38" s="29"/>
      <c r="PVN38" s="29"/>
      <c r="PVO38" s="29"/>
      <c r="PVP38" s="29"/>
      <c r="PVQ38" s="29"/>
      <c r="PVR38" s="29"/>
      <c r="PVS38" s="29"/>
      <c r="PVT38" s="29"/>
      <c r="PVU38" s="29"/>
      <c r="PVV38" s="29"/>
      <c r="PVW38" s="29"/>
      <c r="PVX38" s="29"/>
      <c r="PVY38" s="29"/>
      <c r="PVZ38" s="29"/>
      <c r="PWA38" s="29"/>
      <c r="PWB38" s="29"/>
      <c r="PWC38" s="29"/>
      <c r="PWD38" s="29"/>
      <c r="PWE38" s="29"/>
      <c r="PWF38" s="29"/>
      <c r="PWG38" s="29"/>
      <c r="PWH38" s="29"/>
      <c r="PWI38" s="29"/>
      <c r="PWJ38" s="29"/>
      <c r="PWK38" s="29"/>
      <c r="PWL38" s="29"/>
      <c r="PWM38" s="29"/>
      <c r="PWN38" s="29"/>
      <c r="PWO38" s="29"/>
      <c r="PWP38" s="29"/>
      <c r="PWQ38" s="29"/>
      <c r="PWR38" s="29"/>
      <c r="PWS38" s="29"/>
      <c r="PWT38" s="29"/>
      <c r="PWU38" s="29"/>
      <c r="PWV38" s="29"/>
      <c r="PWW38" s="29"/>
      <c r="PWX38" s="29"/>
      <c r="PWY38" s="29"/>
      <c r="PWZ38" s="29"/>
      <c r="PXA38" s="29"/>
      <c r="PXB38" s="29"/>
      <c r="PXC38" s="29"/>
      <c r="PXD38" s="29"/>
      <c r="PXE38" s="29"/>
      <c r="PXF38" s="29"/>
      <c r="PXG38" s="29"/>
      <c r="PXH38" s="29"/>
      <c r="PXI38" s="29"/>
      <c r="PXJ38" s="29"/>
      <c r="PXK38" s="29"/>
      <c r="PXL38" s="29"/>
      <c r="PXM38" s="29"/>
      <c r="PXN38" s="29"/>
      <c r="PXO38" s="29"/>
      <c r="PXP38" s="29"/>
      <c r="PXQ38" s="29"/>
      <c r="PXR38" s="29"/>
      <c r="PXS38" s="29"/>
      <c r="PXT38" s="29"/>
      <c r="PXU38" s="29"/>
      <c r="PXV38" s="29"/>
      <c r="PXW38" s="29"/>
      <c r="PXX38" s="29"/>
      <c r="PXY38" s="29"/>
      <c r="PXZ38" s="29"/>
      <c r="PYA38" s="29"/>
      <c r="PYB38" s="29"/>
      <c r="PYC38" s="29"/>
      <c r="PYD38" s="29"/>
      <c r="PYE38" s="29"/>
      <c r="PYF38" s="29"/>
      <c r="PYG38" s="29"/>
      <c r="PYH38" s="29"/>
      <c r="PYI38" s="29"/>
      <c r="PYJ38" s="29"/>
      <c r="PYK38" s="29"/>
      <c r="PYL38" s="29"/>
      <c r="PYM38" s="29"/>
      <c r="PYN38" s="29"/>
      <c r="PYO38" s="29"/>
      <c r="PYP38" s="29"/>
      <c r="PYQ38" s="29"/>
      <c r="PYR38" s="29"/>
      <c r="PYS38" s="29"/>
      <c r="PYT38" s="29"/>
      <c r="PYU38" s="29"/>
      <c r="PYV38" s="29"/>
      <c r="PYW38" s="29"/>
      <c r="PYX38" s="29"/>
      <c r="PYY38" s="29"/>
      <c r="PYZ38" s="29"/>
      <c r="PZA38" s="29"/>
      <c r="PZB38" s="29"/>
      <c r="PZC38" s="29"/>
      <c r="PZD38" s="29"/>
      <c r="PZE38" s="29"/>
      <c r="PZF38" s="29"/>
      <c r="PZG38" s="29"/>
      <c r="PZH38" s="29"/>
      <c r="PZI38" s="29"/>
      <c r="PZJ38" s="29"/>
      <c r="PZK38" s="29"/>
      <c r="PZL38" s="29"/>
      <c r="PZM38" s="29"/>
      <c r="PZN38" s="29"/>
      <c r="PZO38" s="29"/>
      <c r="PZP38" s="29"/>
      <c r="PZQ38" s="29"/>
      <c r="PZR38" s="29"/>
      <c r="PZS38" s="29"/>
      <c r="PZT38" s="29"/>
      <c r="PZU38" s="29"/>
      <c r="PZV38" s="29"/>
      <c r="PZW38" s="29"/>
      <c r="PZX38" s="29"/>
      <c r="PZY38" s="29"/>
      <c r="PZZ38" s="29"/>
      <c r="QAA38" s="29"/>
      <c r="QAB38" s="29"/>
      <c r="QAC38" s="29"/>
      <c r="QAD38" s="29"/>
      <c r="QAE38" s="29"/>
      <c r="QAF38" s="29"/>
      <c r="QAG38" s="29"/>
      <c r="QAH38" s="29"/>
      <c r="QAI38" s="29"/>
      <c r="QAJ38" s="29"/>
      <c r="QAK38" s="29"/>
      <c r="QAL38" s="29"/>
      <c r="QAM38" s="29"/>
      <c r="QAN38" s="29"/>
      <c r="QAO38" s="29"/>
      <c r="QAP38" s="29"/>
      <c r="QAQ38" s="29"/>
      <c r="QAR38" s="29"/>
      <c r="QAS38" s="29"/>
      <c r="QAT38" s="29"/>
      <c r="QAU38" s="29"/>
      <c r="QAV38" s="29"/>
      <c r="QAW38" s="29"/>
      <c r="QAX38" s="29"/>
      <c r="QAY38" s="29"/>
      <c r="QAZ38" s="29"/>
      <c r="QBA38" s="29"/>
      <c r="QBB38" s="29"/>
      <c r="QBC38" s="29"/>
      <c r="QBD38" s="29"/>
      <c r="QBE38" s="29"/>
      <c r="QBF38" s="29"/>
      <c r="QBG38" s="29"/>
      <c r="QBH38" s="29"/>
      <c r="QBI38" s="29"/>
      <c r="QBJ38" s="29"/>
      <c r="QBK38" s="29"/>
      <c r="QBL38" s="29"/>
      <c r="QBM38" s="29"/>
      <c r="QBN38" s="29"/>
      <c r="QBO38" s="29"/>
      <c r="QBP38" s="29"/>
      <c r="QBQ38" s="29"/>
      <c r="QBR38" s="29"/>
      <c r="QBS38" s="29"/>
      <c r="QBT38" s="29"/>
      <c r="QBU38" s="29"/>
      <c r="QBV38" s="29"/>
      <c r="QBW38" s="29"/>
      <c r="QBX38" s="29"/>
      <c r="QBY38" s="29"/>
      <c r="QBZ38" s="29"/>
      <c r="QCA38" s="29"/>
      <c r="QCB38" s="29"/>
      <c r="QCC38" s="29"/>
      <c r="QCD38" s="29"/>
      <c r="QCE38" s="29"/>
      <c r="QCF38" s="29"/>
      <c r="QCG38" s="29"/>
      <c r="QCH38" s="29"/>
      <c r="QCI38" s="29"/>
      <c r="QCJ38" s="29"/>
      <c r="QCK38" s="29"/>
      <c r="QCL38" s="29"/>
      <c r="QCM38" s="29"/>
      <c r="QCN38" s="29"/>
      <c r="QCO38" s="29"/>
      <c r="QCP38" s="29"/>
      <c r="QCQ38" s="29"/>
      <c r="QCR38" s="29"/>
      <c r="QCS38" s="29"/>
      <c r="QCT38" s="29"/>
      <c r="QCU38" s="29"/>
      <c r="QCV38" s="29"/>
      <c r="QCW38" s="29"/>
      <c r="QCX38" s="29"/>
      <c r="QCY38" s="29"/>
      <c r="QCZ38" s="29"/>
      <c r="QDA38" s="29"/>
      <c r="QDB38" s="29"/>
      <c r="QDC38" s="29"/>
      <c r="QDD38" s="29"/>
      <c r="QDE38" s="29"/>
      <c r="QDF38" s="29"/>
      <c r="QDG38" s="29"/>
      <c r="QDH38" s="29"/>
      <c r="QDI38" s="29"/>
      <c r="QDJ38" s="29"/>
      <c r="QDK38" s="29"/>
      <c r="QDL38" s="29"/>
      <c r="QDM38" s="29"/>
      <c r="QDN38" s="29"/>
      <c r="QDO38" s="29"/>
      <c r="QDP38" s="29"/>
      <c r="QDQ38" s="29"/>
      <c r="QDR38" s="29"/>
      <c r="QDS38" s="29"/>
      <c r="QDT38" s="29"/>
      <c r="QDU38" s="29"/>
      <c r="QDV38" s="29"/>
      <c r="QDW38" s="29"/>
      <c r="QDX38" s="29"/>
      <c r="QDY38" s="29"/>
      <c r="QDZ38" s="29"/>
      <c r="QEA38" s="29"/>
      <c r="QEB38" s="29"/>
      <c r="QEC38" s="29"/>
      <c r="QED38" s="29"/>
      <c r="QEE38" s="29"/>
      <c r="QEF38" s="29"/>
      <c r="QEG38" s="29"/>
      <c r="QEH38" s="29"/>
      <c r="QEI38" s="29"/>
      <c r="QEJ38" s="29"/>
      <c r="QEK38" s="29"/>
      <c r="QEL38" s="29"/>
      <c r="QEM38" s="29"/>
      <c r="QEN38" s="29"/>
      <c r="QEO38" s="29"/>
      <c r="QEP38" s="29"/>
      <c r="QEQ38" s="29"/>
      <c r="QER38" s="29"/>
      <c r="QES38" s="29"/>
      <c r="QET38" s="29"/>
      <c r="QEU38" s="29"/>
      <c r="QEV38" s="29"/>
      <c r="QEW38" s="29"/>
      <c r="QEX38" s="29"/>
      <c r="QEY38" s="29"/>
      <c r="QEZ38" s="29"/>
      <c r="QFA38" s="29"/>
      <c r="QFB38" s="29"/>
      <c r="QFC38" s="29"/>
      <c r="QFD38" s="29"/>
      <c r="QFE38" s="29"/>
      <c r="QFF38" s="29"/>
      <c r="QFG38" s="29"/>
      <c r="QFH38" s="29"/>
      <c r="QFI38" s="29"/>
      <c r="QFJ38" s="29"/>
      <c r="QFK38" s="29"/>
      <c r="QFL38" s="29"/>
      <c r="QFM38" s="29"/>
      <c r="QFN38" s="29"/>
      <c r="QFO38" s="29"/>
      <c r="QFP38" s="29"/>
      <c r="QFQ38" s="29"/>
      <c r="QFR38" s="29"/>
      <c r="QFS38" s="29"/>
      <c r="QFT38" s="29"/>
      <c r="QFU38" s="29"/>
      <c r="QFV38" s="29"/>
      <c r="QFW38" s="29"/>
      <c r="QFX38" s="29"/>
      <c r="QFY38" s="29"/>
      <c r="QFZ38" s="29"/>
      <c r="QGA38" s="29"/>
      <c r="QGB38" s="29"/>
      <c r="QGC38" s="29"/>
      <c r="QGD38" s="29"/>
      <c r="QGE38" s="29"/>
      <c r="QGF38" s="29"/>
      <c r="QGG38" s="29"/>
      <c r="QGH38" s="29"/>
      <c r="QGI38" s="29"/>
      <c r="QGJ38" s="29"/>
      <c r="QGK38" s="29"/>
      <c r="QGL38" s="29"/>
      <c r="QGM38" s="29"/>
      <c r="QGN38" s="29"/>
      <c r="QGO38" s="29"/>
      <c r="QGP38" s="29"/>
      <c r="QGQ38" s="29"/>
      <c r="QGR38" s="29"/>
      <c r="QGS38" s="29"/>
      <c r="QGT38" s="29"/>
      <c r="QGU38" s="29"/>
      <c r="QGV38" s="29"/>
      <c r="QGW38" s="29"/>
      <c r="QGX38" s="29"/>
      <c r="QGY38" s="29"/>
      <c r="QGZ38" s="29"/>
      <c r="QHA38" s="29"/>
      <c r="QHB38" s="29"/>
      <c r="QHC38" s="29"/>
      <c r="QHD38" s="29"/>
      <c r="QHE38" s="29"/>
      <c r="QHF38" s="29"/>
      <c r="QHG38" s="29"/>
      <c r="QHH38" s="29"/>
      <c r="QHI38" s="29"/>
      <c r="QHJ38" s="29"/>
      <c r="QHK38" s="29"/>
      <c r="QHL38" s="29"/>
      <c r="QHM38" s="29"/>
      <c r="QHN38" s="29"/>
      <c r="QHO38" s="29"/>
      <c r="QHP38" s="29"/>
      <c r="QHQ38" s="29"/>
      <c r="QHR38" s="29"/>
      <c r="QHS38" s="29"/>
      <c r="QHT38" s="29"/>
      <c r="QHU38" s="29"/>
      <c r="QHV38" s="29"/>
      <c r="QHW38" s="29"/>
      <c r="QHX38" s="29"/>
      <c r="QHY38" s="29"/>
      <c r="QHZ38" s="29"/>
      <c r="QIA38" s="29"/>
      <c r="QIB38" s="29"/>
      <c r="QIC38" s="29"/>
      <c r="QID38" s="29"/>
      <c r="QIE38" s="29"/>
      <c r="QIF38" s="29"/>
      <c r="QIG38" s="29"/>
      <c r="QIH38" s="29"/>
      <c r="QII38" s="29"/>
      <c r="QIJ38" s="29"/>
      <c r="QIK38" s="29"/>
      <c r="QIL38" s="29"/>
      <c r="QIM38" s="29"/>
      <c r="QIN38" s="29"/>
      <c r="QIO38" s="29"/>
      <c r="QIP38" s="29"/>
      <c r="QIQ38" s="29"/>
      <c r="QIR38" s="29"/>
      <c r="QIS38" s="29"/>
      <c r="QIT38" s="29"/>
      <c r="QIU38" s="29"/>
      <c r="QIV38" s="29"/>
      <c r="QIW38" s="29"/>
      <c r="QIX38" s="29"/>
      <c r="QIY38" s="29"/>
      <c r="QIZ38" s="29"/>
      <c r="QJA38" s="29"/>
      <c r="QJB38" s="29"/>
      <c r="QJC38" s="29"/>
      <c r="QJD38" s="29"/>
      <c r="QJE38" s="29"/>
      <c r="QJF38" s="29"/>
      <c r="QJG38" s="29"/>
      <c r="QJH38" s="29"/>
      <c r="QJI38" s="29"/>
      <c r="QJJ38" s="29"/>
      <c r="QJK38" s="29"/>
      <c r="QJL38" s="29"/>
      <c r="QJM38" s="29"/>
      <c r="QJN38" s="29"/>
      <c r="QJO38" s="29"/>
      <c r="QJP38" s="29"/>
      <c r="QJQ38" s="29"/>
      <c r="QJR38" s="29"/>
      <c r="QJS38" s="29"/>
      <c r="QJT38" s="29"/>
      <c r="QJU38" s="29"/>
      <c r="QJV38" s="29"/>
      <c r="QJW38" s="29"/>
      <c r="QJX38" s="29"/>
      <c r="QJY38" s="29"/>
      <c r="QJZ38" s="29"/>
      <c r="QKA38" s="29"/>
      <c r="QKB38" s="29"/>
      <c r="QKC38" s="29"/>
      <c r="QKD38" s="29"/>
      <c r="QKE38" s="29"/>
      <c r="QKF38" s="29"/>
      <c r="QKG38" s="29"/>
      <c r="QKH38" s="29"/>
      <c r="QKI38" s="29"/>
      <c r="QKJ38" s="29"/>
      <c r="QKK38" s="29"/>
      <c r="QKL38" s="29"/>
      <c r="QKM38" s="29"/>
      <c r="QKN38" s="29"/>
      <c r="QKO38" s="29"/>
      <c r="QKP38" s="29"/>
      <c r="QKQ38" s="29"/>
      <c r="QKR38" s="29"/>
      <c r="QKS38" s="29"/>
      <c r="QKT38" s="29"/>
      <c r="QKU38" s="29"/>
      <c r="QKV38" s="29"/>
      <c r="QKW38" s="29"/>
      <c r="QKX38" s="29"/>
      <c r="QKY38" s="29"/>
      <c r="QKZ38" s="29"/>
      <c r="QLA38" s="29"/>
      <c r="QLB38" s="29"/>
      <c r="QLC38" s="29"/>
      <c r="QLD38" s="29"/>
      <c r="QLE38" s="29"/>
      <c r="QLF38" s="29"/>
      <c r="QLG38" s="29"/>
      <c r="QLH38" s="29"/>
      <c r="QLI38" s="29"/>
      <c r="QLJ38" s="29"/>
      <c r="QLK38" s="29"/>
      <c r="QLL38" s="29"/>
      <c r="QLM38" s="29"/>
      <c r="QLN38" s="29"/>
      <c r="QLO38" s="29"/>
      <c r="QLP38" s="29"/>
      <c r="QLQ38" s="29"/>
      <c r="QLR38" s="29"/>
      <c r="QLS38" s="29"/>
      <c r="QLT38" s="29"/>
      <c r="QLU38" s="29"/>
      <c r="QLV38" s="29"/>
      <c r="QLW38" s="29"/>
      <c r="QLX38" s="29"/>
      <c r="QLY38" s="29"/>
      <c r="QLZ38" s="29"/>
      <c r="QMA38" s="29"/>
      <c r="QMB38" s="29"/>
      <c r="QMC38" s="29"/>
      <c r="QMD38" s="29"/>
      <c r="QME38" s="29"/>
      <c r="QMF38" s="29"/>
      <c r="QMG38" s="29"/>
      <c r="QMH38" s="29"/>
      <c r="QMI38" s="29"/>
      <c r="QMJ38" s="29"/>
      <c r="QMK38" s="29"/>
      <c r="QML38" s="29"/>
      <c r="QMM38" s="29"/>
      <c r="QMN38" s="29"/>
      <c r="QMO38" s="29"/>
      <c r="QMP38" s="29"/>
      <c r="QMQ38" s="29"/>
      <c r="QMR38" s="29"/>
      <c r="QMS38" s="29"/>
      <c r="QMT38" s="29"/>
      <c r="QMU38" s="29"/>
      <c r="QMV38" s="29"/>
      <c r="QMW38" s="29"/>
      <c r="QMX38" s="29"/>
      <c r="QMY38" s="29"/>
      <c r="QMZ38" s="29"/>
      <c r="QNA38" s="29"/>
      <c r="QNB38" s="29"/>
      <c r="QNC38" s="29"/>
      <c r="QND38" s="29"/>
      <c r="QNE38" s="29"/>
      <c r="QNF38" s="29"/>
      <c r="QNG38" s="29"/>
      <c r="QNH38" s="29"/>
      <c r="QNI38" s="29"/>
      <c r="QNJ38" s="29"/>
      <c r="QNK38" s="29"/>
      <c r="QNL38" s="29"/>
      <c r="QNM38" s="29"/>
      <c r="QNN38" s="29"/>
      <c r="QNO38" s="29"/>
      <c r="QNP38" s="29"/>
      <c r="QNQ38" s="29"/>
      <c r="QNR38" s="29"/>
      <c r="QNS38" s="29"/>
      <c r="QNT38" s="29"/>
      <c r="QNU38" s="29"/>
      <c r="QNV38" s="29"/>
      <c r="QNW38" s="29"/>
      <c r="QNX38" s="29"/>
      <c r="QNY38" s="29"/>
      <c r="QNZ38" s="29"/>
      <c r="QOA38" s="29"/>
      <c r="QOB38" s="29"/>
      <c r="QOC38" s="29"/>
      <c r="QOD38" s="29"/>
      <c r="QOE38" s="29"/>
      <c r="QOF38" s="29"/>
      <c r="QOG38" s="29"/>
      <c r="QOH38" s="29"/>
      <c r="QOI38" s="29"/>
      <c r="QOJ38" s="29"/>
      <c r="QOK38" s="29"/>
      <c r="QOL38" s="29"/>
      <c r="QOM38" s="29"/>
      <c r="QON38" s="29"/>
      <c r="QOO38" s="29"/>
      <c r="QOP38" s="29"/>
      <c r="QOQ38" s="29"/>
      <c r="QOR38" s="29"/>
      <c r="QOS38" s="29"/>
      <c r="QOT38" s="29"/>
      <c r="QOU38" s="29"/>
      <c r="QOV38" s="29"/>
      <c r="QOW38" s="29"/>
      <c r="QOX38" s="29"/>
      <c r="QOY38" s="29"/>
      <c r="QOZ38" s="29"/>
      <c r="QPA38" s="29"/>
      <c r="QPB38" s="29"/>
      <c r="QPC38" s="29"/>
      <c r="QPD38" s="29"/>
      <c r="QPE38" s="29"/>
      <c r="QPF38" s="29"/>
      <c r="QPG38" s="29"/>
      <c r="QPH38" s="29"/>
      <c r="QPI38" s="29"/>
      <c r="QPJ38" s="29"/>
      <c r="QPK38" s="29"/>
      <c r="QPL38" s="29"/>
      <c r="QPM38" s="29"/>
      <c r="QPN38" s="29"/>
      <c r="QPO38" s="29"/>
      <c r="QPP38" s="29"/>
      <c r="QPQ38" s="29"/>
      <c r="QPR38" s="29"/>
      <c r="QPS38" s="29"/>
      <c r="QPT38" s="29"/>
      <c r="QPU38" s="29"/>
      <c r="QPV38" s="29"/>
      <c r="QPW38" s="29"/>
      <c r="QPX38" s="29"/>
      <c r="QPY38" s="29"/>
      <c r="QPZ38" s="29"/>
      <c r="QQA38" s="29"/>
      <c r="QQB38" s="29"/>
      <c r="QQC38" s="29"/>
      <c r="QQD38" s="29"/>
      <c r="QQE38" s="29"/>
      <c r="QQF38" s="29"/>
      <c r="QQG38" s="29"/>
      <c r="QQH38" s="29"/>
      <c r="QQI38" s="29"/>
      <c r="QQJ38" s="29"/>
      <c r="QQK38" s="29"/>
      <c r="QQL38" s="29"/>
      <c r="QQM38" s="29"/>
      <c r="QQN38" s="29"/>
      <c r="QQO38" s="29"/>
      <c r="QQP38" s="29"/>
      <c r="QQQ38" s="29"/>
      <c r="QQR38" s="29"/>
      <c r="QQS38" s="29"/>
      <c r="QQT38" s="29"/>
      <c r="QQU38" s="29"/>
      <c r="QQV38" s="29"/>
      <c r="QQW38" s="29"/>
      <c r="QQX38" s="29"/>
      <c r="QQY38" s="29"/>
      <c r="QQZ38" s="29"/>
      <c r="QRA38" s="29"/>
      <c r="QRB38" s="29"/>
      <c r="QRC38" s="29"/>
      <c r="QRD38" s="29"/>
      <c r="QRE38" s="29"/>
      <c r="QRF38" s="29"/>
      <c r="QRG38" s="29"/>
      <c r="QRH38" s="29"/>
      <c r="QRI38" s="29"/>
      <c r="QRJ38" s="29"/>
      <c r="QRK38" s="29"/>
      <c r="QRL38" s="29"/>
      <c r="QRM38" s="29"/>
      <c r="QRN38" s="29"/>
      <c r="QRO38" s="29"/>
      <c r="QRP38" s="29"/>
      <c r="QRQ38" s="29"/>
      <c r="QRR38" s="29"/>
      <c r="QRS38" s="29"/>
      <c r="QRT38" s="29"/>
      <c r="QRU38" s="29"/>
      <c r="QRV38" s="29"/>
      <c r="QRW38" s="29"/>
      <c r="QRX38" s="29"/>
      <c r="QRY38" s="29"/>
      <c r="QRZ38" s="29"/>
      <c r="QSA38" s="29"/>
      <c r="QSB38" s="29"/>
      <c r="QSC38" s="29"/>
      <c r="QSD38" s="29"/>
      <c r="QSE38" s="29"/>
      <c r="QSF38" s="29"/>
      <c r="QSG38" s="29"/>
      <c r="QSH38" s="29"/>
      <c r="QSI38" s="29"/>
      <c r="QSJ38" s="29"/>
      <c r="QSK38" s="29"/>
      <c r="QSL38" s="29"/>
      <c r="QSM38" s="29"/>
      <c r="QSN38" s="29"/>
      <c r="QSO38" s="29"/>
      <c r="QSP38" s="29"/>
      <c r="QSQ38" s="29"/>
      <c r="QSR38" s="29"/>
      <c r="QSS38" s="29"/>
      <c r="QST38" s="29"/>
      <c r="QSU38" s="29"/>
      <c r="QSV38" s="29"/>
      <c r="QSW38" s="29"/>
      <c r="QSX38" s="29"/>
      <c r="QSY38" s="29"/>
      <c r="QSZ38" s="29"/>
      <c r="QTA38" s="29"/>
      <c r="QTB38" s="29"/>
      <c r="QTC38" s="29"/>
      <c r="QTD38" s="29"/>
      <c r="QTE38" s="29"/>
      <c r="QTF38" s="29"/>
      <c r="QTG38" s="29"/>
      <c r="QTH38" s="29"/>
      <c r="QTI38" s="29"/>
      <c r="QTJ38" s="29"/>
      <c r="QTK38" s="29"/>
      <c r="QTL38" s="29"/>
      <c r="QTM38" s="29"/>
      <c r="QTN38" s="29"/>
      <c r="QTO38" s="29"/>
      <c r="QTP38" s="29"/>
      <c r="QTQ38" s="29"/>
      <c r="QTR38" s="29"/>
      <c r="QTS38" s="29"/>
      <c r="QTT38" s="29"/>
      <c r="QTU38" s="29"/>
      <c r="QTV38" s="29"/>
      <c r="QTW38" s="29"/>
      <c r="QTX38" s="29"/>
      <c r="QTY38" s="29"/>
      <c r="QTZ38" s="29"/>
      <c r="QUA38" s="29"/>
      <c r="QUB38" s="29"/>
      <c r="QUC38" s="29"/>
      <c r="QUD38" s="29"/>
      <c r="QUE38" s="29"/>
      <c r="QUF38" s="29"/>
      <c r="QUG38" s="29"/>
      <c r="QUH38" s="29"/>
      <c r="QUI38" s="29"/>
      <c r="QUJ38" s="29"/>
      <c r="QUK38" s="29"/>
      <c r="QUL38" s="29"/>
      <c r="QUM38" s="29"/>
      <c r="QUN38" s="29"/>
      <c r="QUO38" s="29"/>
      <c r="QUP38" s="29"/>
      <c r="QUQ38" s="29"/>
      <c r="QUR38" s="29"/>
      <c r="QUS38" s="29"/>
      <c r="QUT38" s="29"/>
      <c r="QUU38" s="29"/>
      <c r="QUV38" s="29"/>
      <c r="QUW38" s="29"/>
      <c r="QUX38" s="29"/>
      <c r="QUY38" s="29"/>
      <c r="QUZ38" s="29"/>
      <c r="QVA38" s="29"/>
      <c r="QVB38" s="29"/>
      <c r="QVC38" s="29"/>
      <c r="QVD38" s="29"/>
      <c r="QVE38" s="29"/>
      <c r="QVF38" s="29"/>
      <c r="QVG38" s="29"/>
      <c r="QVH38" s="29"/>
      <c r="QVI38" s="29"/>
      <c r="QVJ38" s="29"/>
      <c r="QVK38" s="29"/>
      <c r="QVL38" s="29"/>
      <c r="QVM38" s="29"/>
      <c r="QVN38" s="29"/>
      <c r="QVO38" s="29"/>
      <c r="QVP38" s="29"/>
      <c r="QVQ38" s="29"/>
      <c r="QVR38" s="29"/>
      <c r="QVS38" s="29"/>
      <c r="QVT38" s="29"/>
      <c r="QVU38" s="29"/>
      <c r="QVV38" s="29"/>
      <c r="QVW38" s="29"/>
      <c r="QVX38" s="29"/>
      <c r="QVY38" s="29"/>
      <c r="QVZ38" s="29"/>
      <c r="QWA38" s="29"/>
      <c r="QWB38" s="29"/>
      <c r="QWC38" s="29"/>
      <c r="QWD38" s="29"/>
      <c r="QWE38" s="29"/>
      <c r="QWF38" s="29"/>
      <c r="QWG38" s="29"/>
      <c r="QWH38" s="29"/>
      <c r="QWI38" s="29"/>
      <c r="QWJ38" s="29"/>
      <c r="QWK38" s="29"/>
      <c r="QWL38" s="29"/>
      <c r="QWM38" s="29"/>
      <c r="QWN38" s="29"/>
      <c r="QWO38" s="29"/>
      <c r="QWP38" s="29"/>
      <c r="QWQ38" s="29"/>
      <c r="QWR38" s="29"/>
      <c r="QWS38" s="29"/>
      <c r="QWT38" s="29"/>
      <c r="QWU38" s="29"/>
      <c r="QWV38" s="29"/>
      <c r="QWW38" s="29"/>
      <c r="QWX38" s="29"/>
      <c r="QWY38" s="29"/>
      <c r="QWZ38" s="29"/>
      <c r="QXA38" s="29"/>
      <c r="QXB38" s="29"/>
      <c r="QXC38" s="29"/>
      <c r="QXD38" s="29"/>
      <c r="QXE38" s="29"/>
      <c r="QXF38" s="29"/>
      <c r="QXG38" s="29"/>
      <c r="QXH38" s="29"/>
      <c r="QXI38" s="29"/>
      <c r="QXJ38" s="29"/>
      <c r="QXK38" s="29"/>
      <c r="QXL38" s="29"/>
      <c r="QXM38" s="29"/>
      <c r="QXN38" s="29"/>
      <c r="QXO38" s="29"/>
      <c r="QXP38" s="29"/>
      <c r="QXQ38" s="29"/>
      <c r="QXR38" s="29"/>
      <c r="QXS38" s="29"/>
      <c r="QXT38" s="29"/>
      <c r="QXU38" s="29"/>
      <c r="QXV38" s="29"/>
      <c r="QXW38" s="29"/>
      <c r="QXX38" s="29"/>
      <c r="QXY38" s="29"/>
      <c r="QXZ38" s="29"/>
      <c r="QYA38" s="29"/>
      <c r="QYB38" s="29"/>
      <c r="QYC38" s="29"/>
      <c r="QYD38" s="29"/>
      <c r="QYE38" s="29"/>
      <c r="QYF38" s="29"/>
      <c r="QYG38" s="29"/>
      <c r="QYH38" s="29"/>
      <c r="QYI38" s="29"/>
      <c r="QYJ38" s="29"/>
      <c r="QYK38" s="29"/>
      <c r="QYL38" s="29"/>
      <c r="QYM38" s="29"/>
      <c r="QYN38" s="29"/>
      <c r="QYO38" s="29"/>
      <c r="QYP38" s="29"/>
      <c r="QYQ38" s="29"/>
      <c r="QYR38" s="29"/>
      <c r="QYS38" s="29"/>
      <c r="QYT38" s="29"/>
      <c r="QYU38" s="29"/>
      <c r="QYV38" s="29"/>
      <c r="QYW38" s="29"/>
      <c r="QYX38" s="29"/>
      <c r="QYY38" s="29"/>
      <c r="QYZ38" s="29"/>
      <c r="QZA38" s="29"/>
      <c r="QZB38" s="29"/>
      <c r="QZC38" s="29"/>
      <c r="QZD38" s="29"/>
      <c r="QZE38" s="29"/>
      <c r="QZF38" s="29"/>
      <c r="QZG38" s="29"/>
      <c r="QZH38" s="29"/>
      <c r="QZI38" s="29"/>
      <c r="QZJ38" s="29"/>
      <c r="QZK38" s="29"/>
      <c r="QZL38" s="29"/>
      <c r="QZM38" s="29"/>
      <c r="QZN38" s="29"/>
      <c r="QZO38" s="29"/>
      <c r="QZP38" s="29"/>
      <c r="QZQ38" s="29"/>
      <c r="QZR38" s="29"/>
      <c r="QZS38" s="29"/>
      <c r="QZT38" s="29"/>
      <c r="QZU38" s="29"/>
      <c r="QZV38" s="29"/>
      <c r="QZW38" s="29"/>
      <c r="QZX38" s="29"/>
      <c r="QZY38" s="29"/>
      <c r="QZZ38" s="29"/>
      <c r="RAA38" s="29"/>
      <c r="RAB38" s="29"/>
      <c r="RAC38" s="29"/>
      <c r="RAD38" s="29"/>
      <c r="RAE38" s="29"/>
      <c r="RAF38" s="29"/>
      <c r="RAG38" s="29"/>
      <c r="RAH38" s="29"/>
      <c r="RAI38" s="29"/>
      <c r="RAJ38" s="29"/>
      <c r="RAK38" s="29"/>
      <c r="RAL38" s="29"/>
      <c r="RAM38" s="29"/>
      <c r="RAN38" s="29"/>
      <c r="RAO38" s="29"/>
      <c r="RAP38" s="29"/>
      <c r="RAQ38" s="29"/>
      <c r="RAR38" s="29"/>
      <c r="RAS38" s="29"/>
      <c r="RAT38" s="29"/>
      <c r="RAU38" s="29"/>
      <c r="RAV38" s="29"/>
      <c r="RAW38" s="29"/>
      <c r="RAX38" s="29"/>
      <c r="RAY38" s="29"/>
      <c r="RAZ38" s="29"/>
      <c r="RBA38" s="29"/>
      <c r="RBB38" s="29"/>
      <c r="RBC38" s="29"/>
      <c r="RBD38" s="29"/>
      <c r="RBE38" s="29"/>
      <c r="RBF38" s="29"/>
      <c r="RBG38" s="29"/>
      <c r="RBH38" s="29"/>
      <c r="RBI38" s="29"/>
      <c r="RBJ38" s="29"/>
      <c r="RBK38" s="29"/>
      <c r="RBL38" s="29"/>
      <c r="RBM38" s="29"/>
      <c r="RBN38" s="29"/>
      <c r="RBO38" s="29"/>
      <c r="RBP38" s="29"/>
      <c r="RBQ38" s="29"/>
      <c r="RBR38" s="29"/>
      <c r="RBS38" s="29"/>
      <c r="RBT38" s="29"/>
      <c r="RBU38" s="29"/>
      <c r="RBV38" s="29"/>
      <c r="RBW38" s="29"/>
      <c r="RBX38" s="29"/>
      <c r="RBY38" s="29"/>
      <c r="RBZ38" s="29"/>
      <c r="RCA38" s="29"/>
      <c r="RCB38" s="29"/>
      <c r="RCC38" s="29"/>
      <c r="RCD38" s="29"/>
      <c r="RCE38" s="29"/>
      <c r="RCF38" s="29"/>
      <c r="RCG38" s="29"/>
      <c r="RCH38" s="29"/>
      <c r="RCI38" s="29"/>
      <c r="RCJ38" s="29"/>
      <c r="RCK38" s="29"/>
      <c r="RCL38" s="29"/>
      <c r="RCM38" s="29"/>
      <c r="RCN38" s="29"/>
      <c r="RCO38" s="29"/>
      <c r="RCP38" s="29"/>
      <c r="RCQ38" s="29"/>
      <c r="RCR38" s="29"/>
      <c r="RCS38" s="29"/>
      <c r="RCT38" s="29"/>
      <c r="RCU38" s="29"/>
      <c r="RCV38" s="29"/>
      <c r="RCW38" s="29"/>
      <c r="RCX38" s="29"/>
      <c r="RCY38" s="29"/>
      <c r="RCZ38" s="29"/>
      <c r="RDA38" s="29"/>
      <c r="RDB38" s="29"/>
      <c r="RDC38" s="29"/>
      <c r="RDD38" s="29"/>
      <c r="RDE38" s="29"/>
      <c r="RDF38" s="29"/>
      <c r="RDG38" s="29"/>
      <c r="RDH38" s="29"/>
      <c r="RDI38" s="29"/>
      <c r="RDJ38" s="29"/>
      <c r="RDK38" s="29"/>
      <c r="RDL38" s="29"/>
      <c r="RDM38" s="29"/>
      <c r="RDN38" s="29"/>
      <c r="RDO38" s="29"/>
      <c r="RDP38" s="29"/>
      <c r="RDQ38" s="29"/>
      <c r="RDR38" s="29"/>
      <c r="RDS38" s="29"/>
      <c r="RDT38" s="29"/>
      <c r="RDU38" s="29"/>
      <c r="RDV38" s="29"/>
      <c r="RDW38" s="29"/>
      <c r="RDX38" s="29"/>
      <c r="RDY38" s="29"/>
      <c r="RDZ38" s="29"/>
      <c r="REA38" s="29"/>
      <c r="REB38" s="29"/>
      <c r="REC38" s="29"/>
      <c r="RED38" s="29"/>
      <c r="REE38" s="29"/>
      <c r="REF38" s="29"/>
      <c r="REG38" s="29"/>
      <c r="REH38" s="29"/>
      <c r="REI38" s="29"/>
      <c r="REJ38" s="29"/>
      <c r="REK38" s="29"/>
      <c r="REL38" s="29"/>
      <c r="REM38" s="29"/>
      <c r="REN38" s="29"/>
      <c r="REO38" s="29"/>
      <c r="REP38" s="29"/>
      <c r="REQ38" s="29"/>
      <c r="RER38" s="29"/>
      <c r="RES38" s="29"/>
      <c r="RET38" s="29"/>
      <c r="REU38" s="29"/>
      <c r="REV38" s="29"/>
      <c r="REW38" s="29"/>
      <c r="REX38" s="29"/>
      <c r="REY38" s="29"/>
      <c r="REZ38" s="29"/>
      <c r="RFA38" s="29"/>
      <c r="RFB38" s="29"/>
      <c r="RFC38" s="29"/>
      <c r="RFD38" s="29"/>
      <c r="RFE38" s="29"/>
      <c r="RFF38" s="29"/>
      <c r="RFG38" s="29"/>
      <c r="RFH38" s="29"/>
      <c r="RFI38" s="29"/>
      <c r="RFJ38" s="29"/>
      <c r="RFK38" s="29"/>
      <c r="RFL38" s="29"/>
      <c r="RFM38" s="29"/>
      <c r="RFN38" s="29"/>
      <c r="RFO38" s="29"/>
      <c r="RFP38" s="29"/>
      <c r="RFQ38" s="29"/>
      <c r="RFR38" s="29"/>
      <c r="RFS38" s="29"/>
      <c r="RFT38" s="29"/>
      <c r="RFU38" s="29"/>
      <c r="RFV38" s="29"/>
      <c r="RFW38" s="29"/>
      <c r="RFX38" s="29"/>
      <c r="RFY38" s="29"/>
      <c r="RFZ38" s="29"/>
      <c r="RGA38" s="29"/>
      <c r="RGB38" s="29"/>
      <c r="RGC38" s="29"/>
      <c r="RGD38" s="29"/>
      <c r="RGE38" s="29"/>
      <c r="RGF38" s="29"/>
      <c r="RGG38" s="29"/>
      <c r="RGH38" s="29"/>
      <c r="RGI38" s="29"/>
      <c r="RGJ38" s="29"/>
      <c r="RGK38" s="29"/>
      <c r="RGL38" s="29"/>
      <c r="RGM38" s="29"/>
      <c r="RGN38" s="29"/>
      <c r="RGO38" s="29"/>
      <c r="RGP38" s="29"/>
      <c r="RGQ38" s="29"/>
      <c r="RGR38" s="29"/>
      <c r="RGS38" s="29"/>
      <c r="RGT38" s="29"/>
      <c r="RGU38" s="29"/>
      <c r="RGV38" s="29"/>
      <c r="RGW38" s="29"/>
      <c r="RGX38" s="29"/>
      <c r="RGY38" s="29"/>
      <c r="RGZ38" s="29"/>
      <c r="RHA38" s="29"/>
      <c r="RHB38" s="29"/>
      <c r="RHC38" s="29"/>
      <c r="RHD38" s="29"/>
      <c r="RHE38" s="29"/>
      <c r="RHF38" s="29"/>
      <c r="RHG38" s="29"/>
      <c r="RHH38" s="29"/>
      <c r="RHI38" s="29"/>
      <c r="RHJ38" s="29"/>
      <c r="RHK38" s="29"/>
      <c r="RHL38" s="29"/>
      <c r="RHM38" s="29"/>
      <c r="RHN38" s="29"/>
      <c r="RHO38" s="29"/>
      <c r="RHP38" s="29"/>
      <c r="RHQ38" s="29"/>
      <c r="RHR38" s="29"/>
      <c r="RHS38" s="29"/>
      <c r="RHT38" s="29"/>
      <c r="RHU38" s="29"/>
      <c r="RHV38" s="29"/>
      <c r="RHW38" s="29"/>
      <c r="RHX38" s="29"/>
      <c r="RHY38" s="29"/>
      <c r="RHZ38" s="29"/>
      <c r="RIA38" s="29"/>
      <c r="RIB38" s="29"/>
      <c r="RIC38" s="29"/>
      <c r="RID38" s="29"/>
      <c r="RIE38" s="29"/>
      <c r="RIF38" s="29"/>
      <c r="RIG38" s="29"/>
      <c r="RIH38" s="29"/>
      <c r="RII38" s="29"/>
      <c r="RIJ38" s="29"/>
      <c r="RIK38" s="29"/>
      <c r="RIL38" s="29"/>
      <c r="RIM38" s="29"/>
      <c r="RIN38" s="29"/>
      <c r="RIO38" s="29"/>
      <c r="RIP38" s="29"/>
      <c r="RIQ38" s="29"/>
      <c r="RIR38" s="29"/>
      <c r="RIS38" s="29"/>
      <c r="RIT38" s="29"/>
      <c r="RIU38" s="29"/>
      <c r="RIV38" s="29"/>
      <c r="RIW38" s="29"/>
      <c r="RIX38" s="29"/>
      <c r="RIY38" s="29"/>
      <c r="RIZ38" s="29"/>
      <c r="RJA38" s="29"/>
      <c r="RJB38" s="29"/>
      <c r="RJC38" s="29"/>
      <c r="RJD38" s="29"/>
      <c r="RJE38" s="29"/>
      <c r="RJF38" s="29"/>
      <c r="RJG38" s="29"/>
      <c r="RJH38" s="29"/>
      <c r="RJI38" s="29"/>
      <c r="RJJ38" s="29"/>
      <c r="RJK38" s="29"/>
      <c r="RJL38" s="29"/>
      <c r="RJM38" s="29"/>
      <c r="RJN38" s="29"/>
      <c r="RJO38" s="29"/>
      <c r="RJP38" s="29"/>
      <c r="RJQ38" s="29"/>
      <c r="RJR38" s="29"/>
      <c r="RJS38" s="29"/>
      <c r="RJT38" s="29"/>
      <c r="RJU38" s="29"/>
      <c r="RJV38" s="29"/>
      <c r="RJW38" s="29"/>
      <c r="RJX38" s="29"/>
      <c r="RJY38" s="29"/>
      <c r="RJZ38" s="29"/>
      <c r="RKA38" s="29"/>
      <c r="RKB38" s="29"/>
      <c r="RKC38" s="29"/>
      <c r="RKD38" s="29"/>
      <c r="RKE38" s="29"/>
      <c r="RKF38" s="29"/>
      <c r="RKG38" s="29"/>
      <c r="RKH38" s="29"/>
      <c r="RKI38" s="29"/>
      <c r="RKJ38" s="29"/>
      <c r="RKK38" s="29"/>
      <c r="RKL38" s="29"/>
      <c r="RKM38" s="29"/>
      <c r="RKN38" s="29"/>
      <c r="RKO38" s="29"/>
      <c r="RKP38" s="29"/>
      <c r="RKQ38" s="29"/>
      <c r="RKR38" s="29"/>
      <c r="RKS38" s="29"/>
      <c r="RKT38" s="29"/>
      <c r="RKU38" s="29"/>
      <c r="RKV38" s="29"/>
      <c r="RKW38" s="29"/>
      <c r="RKX38" s="29"/>
      <c r="RKY38" s="29"/>
      <c r="RKZ38" s="29"/>
      <c r="RLA38" s="29"/>
      <c r="RLB38" s="29"/>
      <c r="RLC38" s="29"/>
      <c r="RLD38" s="29"/>
      <c r="RLE38" s="29"/>
      <c r="RLF38" s="29"/>
      <c r="RLG38" s="29"/>
      <c r="RLH38" s="29"/>
      <c r="RLI38" s="29"/>
      <c r="RLJ38" s="29"/>
      <c r="RLK38" s="29"/>
      <c r="RLL38" s="29"/>
      <c r="RLM38" s="29"/>
      <c r="RLN38" s="29"/>
      <c r="RLO38" s="29"/>
      <c r="RLP38" s="29"/>
      <c r="RLQ38" s="29"/>
      <c r="RLR38" s="29"/>
      <c r="RLS38" s="29"/>
      <c r="RLT38" s="29"/>
      <c r="RLU38" s="29"/>
      <c r="RLV38" s="29"/>
      <c r="RLW38" s="29"/>
      <c r="RLX38" s="29"/>
      <c r="RLY38" s="29"/>
      <c r="RLZ38" s="29"/>
      <c r="RMA38" s="29"/>
      <c r="RMB38" s="29"/>
      <c r="RMC38" s="29"/>
      <c r="RMD38" s="29"/>
      <c r="RME38" s="29"/>
      <c r="RMF38" s="29"/>
      <c r="RMG38" s="29"/>
      <c r="RMH38" s="29"/>
      <c r="RMI38" s="29"/>
      <c r="RMJ38" s="29"/>
      <c r="RMK38" s="29"/>
      <c r="RML38" s="29"/>
      <c r="RMM38" s="29"/>
      <c r="RMN38" s="29"/>
      <c r="RMO38" s="29"/>
      <c r="RMP38" s="29"/>
      <c r="RMQ38" s="29"/>
      <c r="RMR38" s="29"/>
      <c r="RMS38" s="29"/>
      <c r="RMT38" s="29"/>
      <c r="RMU38" s="29"/>
      <c r="RMV38" s="29"/>
      <c r="RMW38" s="29"/>
      <c r="RMX38" s="29"/>
      <c r="RMY38" s="29"/>
      <c r="RMZ38" s="29"/>
      <c r="RNA38" s="29"/>
      <c r="RNB38" s="29"/>
      <c r="RNC38" s="29"/>
      <c r="RND38" s="29"/>
      <c r="RNE38" s="29"/>
      <c r="RNF38" s="29"/>
      <c r="RNG38" s="29"/>
      <c r="RNH38" s="29"/>
      <c r="RNI38" s="29"/>
      <c r="RNJ38" s="29"/>
      <c r="RNK38" s="29"/>
      <c r="RNL38" s="29"/>
      <c r="RNM38" s="29"/>
      <c r="RNN38" s="29"/>
      <c r="RNO38" s="29"/>
      <c r="RNP38" s="29"/>
      <c r="RNQ38" s="29"/>
      <c r="RNR38" s="29"/>
      <c r="RNS38" s="29"/>
      <c r="RNT38" s="29"/>
      <c r="RNU38" s="29"/>
      <c r="RNV38" s="29"/>
      <c r="RNW38" s="29"/>
      <c r="RNX38" s="29"/>
      <c r="RNY38" s="29"/>
      <c r="RNZ38" s="29"/>
      <c r="ROA38" s="29"/>
      <c r="ROB38" s="29"/>
      <c r="ROC38" s="29"/>
      <c r="ROD38" s="29"/>
      <c r="ROE38" s="29"/>
      <c r="ROF38" s="29"/>
      <c r="ROG38" s="29"/>
      <c r="ROH38" s="29"/>
      <c r="ROI38" s="29"/>
      <c r="ROJ38" s="29"/>
      <c r="ROK38" s="29"/>
      <c r="ROL38" s="29"/>
      <c r="ROM38" s="29"/>
      <c r="RON38" s="29"/>
      <c r="ROO38" s="29"/>
      <c r="ROP38" s="29"/>
      <c r="ROQ38" s="29"/>
      <c r="ROR38" s="29"/>
      <c r="ROS38" s="29"/>
      <c r="ROT38" s="29"/>
      <c r="ROU38" s="29"/>
      <c r="ROV38" s="29"/>
      <c r="ROW38" s="29"/>
      <c r="ROX38" s="29"/>
      <c r="ROY38" s="29"/>
      <c r="ROZ38" s="29"/>
      <c r="RPA38" s="29"/>
      <c r="RPB38" s="29"/>
      <c r="RPC38" s="29"/>
      <c r="RPD38" s="29"/>
      <c r="RPE38" s="29"/>
      <c r="RPF38" s="29"/>
      <c r="RPG38" s="29"/>
      <c r="RPH38" s="29"/>
      <c r="RPI38" s="29"/>
      <c r="RPJ38" s="29"/>
      <c r="RPK38" s="29"/>
      <c r="RPL38" s="29"/>
      <c r="RPM38" s="29"/>
      <c r="RPN38" s="29"/>
      <c r="RPO38" s="29"/>
      <c r="RPP38" s="29"/>
      <c r="RPQ38" s="29"/>
      <c r="RPR38" s="29"/>
      <c r="RPS38" s="29"/>
      <c r="RPT38" s="29"/>
      <c r="RPU38" s="29"/>
      <c r="RPV38" s="29"/>
      <c r="RPW38" s="29"/>
      <c r="RPX38" s="29"/>
      <c r="RPY38" s="29"/>
      <c r="RPZ38" s="29"/>
      <c r="RQA38" s="29"/>
      <c r="RQB38" s="29"/>
      <c r="RQC38" s="29"/>
      <c r="RQD38" s="29"/>
      <c r="RQE38" s="29"/>
      <c r="RQF38" s="29"/>
      <c r="RQG38" s="29"/>
      <c r="RQH38" s="29"/>
      <c r="RQI38" s="29"/>
      <c r="RQJ38" s="29"/>
      <c r="RQK38" s="29"/>
      <c r="RQL38" s="29"/>
      <c r="RQM38" s="29"/>
      <c r="RQN38" s="29"/>
      <c r="RQO38" s="29"/>
      <c r="RQP38" s="29"/>
      <c r="RQQ38" s="29"/>
      <c r="RQR38" s="29"/>
      <c r="RQS38" s="29"/>
      <c r="RQT38" s="29"/>
      <c r="RQU38" s="29"/>
      <c r="RQV38" s="29"/>
      <c r="RQW38" s="29"/>
      <c r="RQX38" s="29"/>
      <c r="RQY38" s="29"/>
      <c r="RQZ38" s="29"/>
      <c r="RRA38" s="29"/>
      <c r="RRB38" s="29"/>
      <c r="RRC38" s="29"/>
      <c r="RRD38" s="29"/>
      <c r="RRE38" s="29"/>
      <c r="RRF38" s="29"/>
      <c r="RRG38" s="29"/>
      <c r="RRH38" s="29"/>
      <c r="RRI38" s="29"/>
      <c r="RRJ38" s="29"/>
      <c r="RRK38" s="29"/>
      <c r="RRL38" s="29"/>
      <c r="RRM38" s="29"/>
      <c r="RRN38" s="29"/>
      <c r="RRO38" s="29"/>
      <c r="RRP38" s="29"/>
      <c r="RRQ38" s="29"/>
      <c r="RRR38" s="29"/>
      <c r="RRS38" s="29"/>
      <c r="RRT38" s="29"/>
      <c r="RRU38" s="29"/>
      <c r="RRV38" s="29"/>
      <c r="RRW38" s="29"/>
      <c r="RRX38" s="29"/>
      <c r="RRY38" s="29"/>
      <c r="RRZ38" s="29"/>
      <c r="RSA38" s="29"/>
      <c r="RSB38" s="29"/>
      <c r="RSC38" s="29"/>
      <c r="RSD38" s="29"/>
      <c r="RSE38" s="29"/>
      <c r="RSF38" s="29"/>
      <c r="RSG38" s="29"/>
      <c r="RSH38" s="29"/>
      <c r="RSI38" s="29"/>
      <c r="RSJ38" s="29"/>
      <c r="RSK38" s="29"/>
      <c r="RSL38" s="29"/>
      <c r="RSM38" s="29"/>
      <c r="RSN38" s="29"/>
      <c r="RSO38" s="29"/>
      <c r="RSP38" s="29"/>
      <c r="RSQ38" s="29"/>
      <c r="RSR38" s="29"/>
      <c r="RSS38" s="29"/>
      <c r="RST38" s="29"/>
      <c r="RSU38" s="29"/>
      <c r="RSV38" s="29"/>
      <c r="RSW38" s="29"/>
      <c r="RSX38" s="29"/>
      <c r="RSY38" s="29"/>
      <c r="RSZ38" s="29"/>
      <c r="RTA38" s="29"/>
      <c r="RTB38" s="29"/>
      <c r="RTC38" s="29"/>
      <c r="RTD38" s="29"/>
      <c r="RTE38" s="29"/>
      <c r="RTF38" s="29"/>
      <c r="RTG38" s="29"/>
      <c r="RTH38" s="29"/>
      <c r="RTI38" s="29"/>
      <c r="RTJ38" s="29"/>
      <c r="RTK38" s="29"/>
      <c r="RTL38" s="29"/>
      <c r="RTM38" s="29"/>
      <c r="RTN38" s="29"/>
      <c r="RTO38" s="29"/>
      <c r="RTP38" s="29"/>
      <c r="RTQ38" s="29"/>
      <c r="RTR38" s="29"/>
      <c r="RTS38" s="29"/>
      <c r="RTT38" s="29"/>
      <c r="RTU38" s="29"/>
      <c r="RTV38" s="29"/>
      <c r="RTW38" s="29"/>
      <c r="RTX38" s="29"/>
      <c r="RTY38" s="29"/>
      <c r="RTZ38" s="29"/>
      <c r="RUA38" s="29"/>
      <c r="RUB38" s="29"/>
      <c r="RUC38" s="29"/>
      <c r="RUD38" s="29"/>
      <c r="RUE38" s="29"/>
      <c r="RUF38" s="29"/>
      <c r="RUG38" s="29"/>
      <c r="RUH38" s="29"/>
      <c r="RUI38" s="29"/>
      <c r="RUJ38" s="29"/>
      <c r="RUK38" s="29"/>
      <c r="RUL38" s="29"/>
      <c r="RUM38" s="29"/>
      <c r="RUN38" s="29"/>
      <c r="RUO38" s="29"/>
      <c r="RUP38" s="29"/>
      <c r="RUQ38" s="29"/>
      <c r="RUR38" s="29"/>
      <c r="RUS38" s="29"/>
      <c r="RUT38" s="29"/>
      <c r="RUU38" s="29"/>
      <c r="RUV38" s="29"/>
      <c r="RUW38" s="29"/>
      <c r="RUX38" s="29"/>
      <c r="RUY38" s="29"/>
      <c r="RUZ38" s="29"/>
      <c r="RVA38" s="29"/>
      <c r="RVB38" s="29"/>
      <c r="RVC38" s="29"/>
      <c r="RVD38" s="29"/>
      <c r="RVE38" s="29"/>
      <c r="RVF38" s="29"/>
      <c r="RVG38" s="29"/>
      <c r="RVH38" s="29"/>
      <c r="RVI38" s="29"/>
      <c r="RVJ38" s="29"/>
      <c r="RVK38" s="29"/>
      <c r="RVL38" s="29"/>
      <c r="RVM38" s="29"/>
      <c r="RVN38" s="29"/>
      <c r="RVO38" s="29"/>
      <c r="RVP38" s="29"/>
      <c r="RVQ38" s="29"/>
      <c r="RVR38" s="29"/>
      <c r="RVS38" s="29"/>
      <c r="RVT38" s="29"/>
      <c r="RVU38" s="29"/>
      <c r="RVV38" s="29"/>
      <c r="RVW38" s="29"/>
      <c r="RVX38" s="29"/>
      <c r="RVY38" s="29"/>
      <c r="RVZ38" s="29"/>
      <c r="RWA38" s="29"/>
      <c r="RWB38" s="29"/>
      <c r="RWC38" s="29"/>
      <c r="RWD38" s="29"/>
      <c r="RWE38" s="29"/>
      <c r="RWF38" s="29"/>
      <c r="RWG38" s="29"/>
      <c r="RWH38" s="29"/>
      <c r="RWI38" s="29"/>
      <c r="RWJ38" s="29"/>
      <c r="RWK38" s="29"/>
      <c r="RWL38" s="29"/>
      <c r="RWM38" s="29"/>
      <c r="RWN38" s="29"/>
      <c r="RWO38" s="29"/>
      <c r="RWP38" s="29"/>
      <c r="RWQ38" s="29"/>
      <c r="RWR38" s="29"/>
      <c r="RWS38" s="29"/>
      <c r="RWT38" s="29"/>
      <c r="RWU38" s="29"/>
      <c r="RWV38" s="29"/>
      <c r="RWW38" s="29"/>
      <c r="RWX38" s="29"/>
      <c r="RWY38" s="29"/>
      <c r="RWZ38" s="29"/>
      <c r="RXA38" s="29"/>
      <c r="RXB38" s="29"/>
      <c r="RXC38" s="29"/>
      <c r="RXD38" s="29"/>
      <c r="RXE38" s="29"/>
      <c r="RXF38" s="29"/>
      <c r="RXG38" s="29"/>
      <c r="RXH38" s="29"/>
      <c r="RXI38" s="29"/>
      <c r="RXJ38" s="29"/>
      <c r="RXK38" s="29"/>
      <c r="RXL38" s="29"/>
      <c r="RXM38" s="29"/>
      <c r="RXN38" s="29"/>
      <c r="RXO38" s="29"/>
      <c r="RXP38" s="29"/>
      <c r="RXQ38" s="29"/>
      <c r="RXR38" s="29"/>
      <c r="RXS38" s="29"/>
      <c r="RXT38" s="29"/>
      <c r="RXU38" s="29"/>
      <c r="RXV38" s="29"/>
      <c r="RXW38" s="29"/>
      <c r="RXX38" s="29"/>
      <c r="RXY38" s="29"/>
      <c r="RXZ38" s="29"/>
      <c r="RYA38" s="29"/>
      <c r="RYB38" s="29"/>
      <c r="RYC38" s="29"/>
      <c r="RYD38" s="29"/>
      <c r="RYE38" s="29"/>
      <c r="RYF38" s="29"/>
      <c r="RYG38" s="29"/>
      <c r="RYH38" s="29"/>
      <c r="RYI38" s="29"/>
      <c r="RYJ38" s="29"/>
      <c r="RYK38" s="29"/>
      <c r="RYL38" s="29"/>
      <c r="RYM38" s="29"/>
      <c r="RYN38" s="29"/>
      <c r="RYO38" s="29"/>
      <c r="RYP38" s="29"/>
      <c r="RYQ38" s="29"/>
      <c r="RYR38" s="29"/>
      <c r="RYS38" s="29"/>
      <c r="RYT38" s="29"/>
      <c r="RYU38" s="29"/>
      <c r="RYV38" s="29"/>
      <c r="RYW38" s="29"/>
      <c r="RYX38" s="29"/>
      <c r="RYY38" s="29"/>
      <c r="RYZ38" s="29"/>
      <c r="RZA38" s="29"/>
      <c r="RZB38" s="29"/>
      <c r="RZC38" s="29"/>
      <c r="RZD38" s="29"/>
      <c r="RZE38" s="29"/>
      <c r="RZF38" s="29"/>
      <c r="RZG38" s="29"/>
      <c r="RZH38" s="29"/>
      <c r="RZI38" s="29"/>
      <c r="RZJ38" s="29"/>
      <c r="RZK38" s="29"/>
      <c r="RZL38" s="29"/>
      <c r="RZM38" s="29"/>
      <c r="RZN38" s="29"/>
      <c r="RZO38" s="29"/>
      <c r="RZP38" s="29"/>
      <c r="RZQ38" s="29"/>
      <c r="RZR38" s="29"/>
      <c r="RZS38" s="29"/>
      <c r="RZT38" s="29"/>
      <c r="RZU38" s="29"/>
      <c r="RZV38" s="29"/>
      <c r="RZW38" s="29"/>
      <c r="RZX38" s="29"/>
      <c r="RZY38" s="29"/>
      <c r="RZZ38" s="29"/>
      <c r="SAA38" s="29"/>
      <c r="SAB38" s="29"/>
      <c r="SAC38" s="29"/>
      <c r="SAD38" s="29"/>
      <c r="SAE38" s="29"/>
      <c r="SAF38" s="29"/>
      <c r="SAG38" s="29"/>
      <c r="SAH38" s="29"/>
      <c r="SAI38" s="29"/>
      <c r="SAJ38" s="29"/>
      <c r="SAK38" s="29"/>
      <c r="SAL38" s="29"/>
      <c r="SAM38" s="29"/>
      <c r="SAN38" s="29"/>
      <c r="SAO38" s="29"/>
      <c r="SAP38" s="29"/>
      <c r="SAQ38" s="29"/>
      <c r="SAR38" s="29"/>
      <c r="SAS38" s="29"/>
      <c r="SAT38" s="29"/>
      <c r="SAU38" s="29"/>
      <c r="SAV38" s="29"/>
      <c r="SAW38" s="29"/>
      <c r="SAX38" s="29"/>
      <c r="SAY38" s="29"/>
      <c r="SAZ38" s="29"/>
      <c r="SBA38" s="29"/>
      <c r="SBB38" s="29"/>
      <c r="SBC38" s="29"/>
      <c r="SBD38" s="29"/>
      <c r="SBE38" s="29"/>
      <c r="SBF38" s="29"/>
      <c r="SBG38" s="29"/>
      <c r="SBH38" s="29"/>
      <c r="SBI38" s="29"/>
      <c r="SBJ38" s="29"/>
      <c r="SBK38" s="29"/>
      <c r="SBL38" s="29"/>
      <c r="SBM38" s="29"/>
      <c r="SBN38" s="29"/>
      <c r="SBO38" s="29"/>
      <c r="SBP38" s="29"/>
      <c r="SBQ38" s="29"/>
      <c r="SBR38" s="29"/>
      <c r="SBS38" s="29"/>
      <c r="SBT38" s="29"/>
      <c r="SBU38" s="29"/>
      <c r="SBV38" s="29"/>
      <c r="SBW38" s="29"/>
      <c r="SBX38" s="29"/>
      <c r="SBY38" s="29"/>
      <c r="SBZ38" s="29"/>
      <c r="SCA38" s="29"/>
      <c r="SCB38" s="29"/>
      <c r="SCC38" s="29"/>
      <c r="SCD38" s="29"/>
      <c r="SCE38" s="29"/>
      <c r="SCF38" s="29"/>
      <c r="SCG38" s="29"/>
      <c r="SCH38" s="29"/>
      <c r="SCI38" s="29"/>
      <c r="SCJ38" s="29"/>
      <c r="SCK38" s="29"/>
      <c r="SCL38" s="29"/>
      <c r="SCM38" s="29"/>
      <c r="SCN38" s="29"/>
      <c r="SCO38" s="29"/>
      <c r="SCP38" s="29"/>
      <c r="SCQ38" s="29"/>
      <c r="SCR38" s="29"/>
      <c r="SCS38" s="29"/>
      <c r="SCT38" s="29"/>
      <c r="SCU38" s="29"/>
      <c r="SCV38" s="29"/>
      <c r="SCW38" s="29"/>
      <c r="SCX38" s="29"/>
      <c r="SCY38" s="29"/>
      <c r="SCZ38" s="29"/>
      <c r="SDA38" s="29"/>
      <c r="SDB38" s="29"/>
      <c r="SDC38" s="29"/>
      <c r="SDD38" s="29"/>
      <c r="SDE38" s="29"/>
      <c r="SDF38" s="29"/>
      <c r="SDG38" s="29"/>
      <c r="SDH38" s="29"/>
      <c r="SDI38" s="29"/>
      <c r="SDJ38" s="29"/>
      <c r="SDK38" s="29"/>
      <c r="SDL38" s="29"/>
      <c r="SDM38" s="29"/>
      <c r="SDN38" s="29"/>
      <c r="SDO38" s="29"/>
      <c r="SDP38" s="29"/>
      <c r="SDQ38" s="29"/>
      <c r="SDR38" s="29"/>
      <c r="SDS38" s="29"/>
      <c r="SDT38" s="29"/>
      <c r="SDU38" s="29"/>
      <c r="SDV38" s="29"/>
      <c r="SDW38" s="29"/>
      <c r="SDX38" s="29"/>
      <c r="SDY38" s="29"/>
      <c r="SDZ38" s="29"/>
      <c r="SEA38" s="29"/>
      <c r="SEB38" s="29"/>
      <c r="SEC38" s="29"/>
      <c r="SED38" s="29"/>
      <c r="SEE38" s="29"/>
      <c r="SEF38" s="29"/>
      <c r="SEG38" s="29"/>
      <c r="SEH38" s="29"/>
      <c r="SEI38" s="29"/>
      <c r="SEJ38" s="29"/>
      <c r="SEK38" s="29"/>
      <c r="SEL38" s="29"/>
      <c r="SEM38" s="29"/>
      <c r="SEN38" s="29"/>
      <c r="SEO38" s="29"/>
      <c r="SEP38" s="29"/>
      <c r="SEQ38" s="29"/>
      <c r="SER38" s="29"/>
      <c r="SES38" s="29"/>
      <c r="SET38" s="29"/>
      <c r="SEU38" s="29"/>
      <c r="SEV38" s="29"/>
      <c r="SEW38" s="29"/>
      <c r="SEX38" s="29"/>
      <c r="SEY38" s="29"/>
      <c r="SEZ38" s="29"/>
      <c r="SFA38" s="29"/>
      <c r="SFB38" s="29"/>
      <c r="SFC38" s="29"/>
      <c r="SFD38" s="29"/>
      <c r="SFE38" s="29"/>
      <c r="SFF38" s="29"/>
      <c r="SFG38" s="29"/>
      <c r="SFH38" s="29"/>
      <c r="SFI38" s="29"/>
      <c r="SFJ38" s="29"/>
      <c r="SFK38" s="29"/>
      <c r="SFL38" s="29"/>
      <c r="SFM38" s="29"/>
      <c r="SFN38" s="29"/>
      <c r="SFO38" s="29"/>
      <c r="SFP38" s="29"/>
      <c r="SFQ38" s="29"/>
      <c r="SFR38" s="29"/>
      <c r="SFS38" s="29"/>
      <c r="SFT38" s="29"/>
      <c r="SFU38" s="29"/>
      <c r="SFV38" s="29"/>
      <c r="SFW38" s="29"/>
      <c r="SFX38" s="29"/>
      <c r="SFY38" s="29"/>
      <c r="SFZ38" s="29"/>
      <c r="SGA38" s="29"/>
      <c r="SGB38" s="29"/>
      <c r="SGC38" s="29"/>
      <c r="SGD38" s="29"/>
      <c r="SGE38" s="29"/>
      <c r="SGF38" s="29"/>
      <c r="SGG38" s="29"/>
      <c r="SGH38" s="29"/>
      <c r="SGI38" s="29"/>
      <c r="SGJ38" s="29"/>
      <c r="SGK38" s="29"/>
      <c r="SGL38" s="29"/>
      <c r="SGM38" s="29"/>
      <c r="SGN38" s="29"/>
      <c r="SGO38" s="29"/>
      <c r="SGP38" s="29"/>
      <c r="SGQ38" s="29"/>
      <c r="SGR38" s="29"/>
      <c r="SGS38" s="29"/>
      <c r="SGT38" s="29"/>
      <c r="SGU38" s="29"/>
      <c r="SGV38" s="29"/>
      <c r="SGW38" s="29"/>
      <c r="SGX38" s="29"/>
      <c r="SGY38" s="29"/>
      <c r="SGZ38" s="29"/>
      <c r="SHA38" s="29"/>
      <c r="SHB38" s="29"/>
      <c r="SHC38" s="29"/>
      <c r="SHD38" s="29"/>
      <c r="SHE38" s="29"/>
      <c r="SHF38" s="29"/>
      <c r="SHG38" s="29"/>
      <c r="SHH38" s="29"/>
      <c r="SHI38" s="29"/>
      <c r="SHJ38" s="29"/>
      <c r="SHK38" s="29"/>
      <c r="SHL38" s="29"/>
      <c r="SHM38" s="29"/>
      <c r="SHN38" s="29"/>
      <c r="SHO38" s="29"/>
      <c r="SHP38" s="29"/>
      <c r="SHQ38" s="29"/>
      <c r="SHR38" s="29"/>
      <c r="SHS38" s="29"/>
      <c r="SHT38" s="29"/>
      <c r="SHU38" s="29"/>
      <c r="SHV38" s="29"/>
      <c r="SHW38" s="29"/>
      <c r="SHX38" s="29"/>
      <c r="SHY38" s="29"/>
      <c r="SHZ38" s="29"/>
      <c r="SIA38" s="29"/>
      <c r="SIB38" s="29"/>
      <c r="SIC38" s="29"/>
      <c r="SID38" s="29"/>
      <c r="SIE38" s="29"/>
      <c r="SIF38" s="29"/>
      <c r="SIG38" s="29"/>
      <c r="SIH38" s="29"/>
      <c r="SII38" s="29"/>
      <c r="SIJ38" s="29"/>
      <c r="SIK38" s="29"/>
      <c r="SIL38" s="29"/>
      <c r="SIM38" s="29"/>
      <c r="SIN38" s="29"/>
      <c r="SIO38" s="29"/>
      <c r="SIP38" s="29"/>
      <c r="SIQ38" s="29"/>
      <c r="SIR38" s="29"/>
      <c r="SIS38" s="29"/>
      <c r="SIT38" s="29"/>
      <c r="SIU38" s="29"/>
      <c r="SIV38" s="29"/>
      <c r="SIW38" s="29"/>
      <c r="SIX38" s="29"/>
      <c r="SIY38" s="29"/>
      <c r="SIZ38" s="29"/>
      <c r="SJA38" s="29"/>
      <c r="SJB38" s="29"/>
      <c r="SJC38" s="29"/>
      <c r="SJD38" s="29"/>
      <c r="SJE38" s="29"/>
      <c r="SJF38" s="29"/>
      <c r="SJG38" s="29"/>
      <c r="SJH38" s="29"/>
      <c r="SJI38" s="29"/>
      <c r="SJJ38" s="29"/>
      <c r="SJK38" s="29"/>
      <c r="SJL38" s="29"/>
      <c r="SJM38" s="29"/>
      <c r="SJN38" s="29"/>
      <c r="SJO38" s="29"/>
      <c r="SJP38" s="29"/>
      <c r="SJQ38" s="29"/>
      <c r="SJR38" s="29"/>
      <c r="SJS38" s="29"/>
      <c r="SJT38" s="29"/>
      <c r="SJU38" s="29"/>
      <c r="SJV38" s="29"/>
      <c r="SJW38" s="29"/>
      <c r="SJX38" s="29"/>
      <c r="SJY38" s="29"/>
      <c r="SJZ38" s="29"/>
      <c r="SKA38" s="29"/>
      <c r="SKB38" s="29"/>
      <c r="SKC38" s="29"/>
      <c r="SKD38" s="29"/>
      <c r="SKE38" s="29"/>
      <c r="SKF38" s="29"/>
      <c r="SKG38" s="29"/>
      <c r="SKH38" s="29"/>
      <c r="SKI38" s="29"/>
      <c r="SKJ38" s="29"/>
      <c r="SKK38" s="29"/>
      <c r="SKL38" s="29"/>
      <c r="SKM38" s="29"/>
      <c r="SKN38" s="29"/>
      <c r="SKO38" s="29"/>
      <c r="SKP38" s="29"/>
      <c r="SKQ38" s="29"/>
      <c r="SKR38" s="29"/>
      <c r="SKS38" s="29"/>
      <c r="SKT38" s="29"/>
      <c r="SKU38" s="29"/>
      <c r="SKV38" s="29"/>
      <c r="SKW38" s="29"/>
      <c r="SKX38" s="29"/>
      <c r="SKY38" s="29"/>
      <c r="SKZ38" s="29"/>
      <c r="SLA38" s="29"/>
      <c r="SLB38" s="29"/>
      <c r="SLC38" s="29"/>
      <c r="SLD38" s="29"/>
      <c r="SLE38" s="29"/>
      <c r="SLF38" s="29"/>
      <c r="SLG38" s="29"/>
      <c r="SLH38" s="29"/>
      <c r="SLI38" s="29"/>
      <c r="SLJ38" s="29"/>
      <c r="SLK38" s="29"/>
      <c r="SLL38" s="29"/>
      <c r="SLM38" s="29"/>
      <c r="SLN38" s="29"/>
      <c r="SLO38" s="29"/>
      <c r="SLP38" s="29"/>
      <c r="SLQ38" s="29"/>
      <c r="SLR38" s="29"/>
      <c r="SLS38" s="29"/>
      <c r="SLT38" s="29"/>
      <c r="SLU38" s="29"/>
      <c r="SLV38" s="29"/>
      <c r="SLW38" s="29"/>
      <c r="SLX38" s="29"/>
      <c r="SLY38" s="29"/>
      <c r="SLZ38" s="29"/>
      <c r="SMA38" s="29"/>
      <c r="SMB38" s="29"/>
      <c r="SMC38" s="29"/>
      <c r="SMD38" s="29"/>
      <c r="SME38" s="29"/>
      <c r="SMF38" s="29"/>
      <c r="SMG38" s="29"/>
      <c r="SMH38" s="29"/>
      <c r="SMI38" s="29"/>
      <c r="SMJ38" s="29"/>
      <c r="SMK38" s="29"/>
      <c r="SML38" s="29"/>
      <c r="SMM38" s="29"/>
      <c r="SMN38" s="29"/>
      <c r="SMO38" s="29"/>
      <c r="SMP38" s="29"/>
      <c r="SMQ38" s="29"/>
      <c r="SMR38" s="29"/>
      <c r="SMS38" s="29"/>
      <c r="SMT38" s="29"/>
      <c r="SMU38" s="29"/>
      <c r="SMV38" s="29"/>
      <c r="SMW38" s="29"/>
      <c r="SMX38" s="29"/>
      <c r="SMY38" s="29"/>
      <c r="SMZ38" s="29"/>
      <c r="SNA38" s="29"/>
      <c r="SNB38" s="29"/>
      <c r="SNC38" s="29"/>
      <c r="SND38" s="29"/>
      <c r="SNE38" s="29"/>
      <c r="SNF38" s="29"/>
      <c r="SNG38" s="29"/>
      <c r="SNH38" s="29"/>
      <c r="SNI38" s="29"/>
      <c r="SNJ38" s="29"/>
      <c r="SNK38" s="29"/>
      <c r="SNL38" s="29"/>
      <c r="SNM38" s="29"/>
      <c r="SNN38" s="29"/>
      <c r="SNO38" s="29"/>
      <c r="SNP38" s="29"/>
      <c r="SNQ38" s="29"/>
      <c r="SNR38" s="29"/>
      <c r="SNS38" s="29"/>
      <c r="SNT38" s="29"/>
      <c r="SNU38" s="29"/>
      <c r="SNV38" s="29"/>
      <c r="SNW38" s="29"/>
      <c r="SNX38" s="29"/>
      <c r="SNY38" s="29"/>
      <c r="SNZ38" s="29"/>
      <c r="SOA38" s="29"/>
      <c r="SOB38" s="29"/>
      <c r="SOC38" s="29"/>
      <c r="SOD38" s="29"/>
      <c r="SOE38" s="29"/>
      <c r="SOF38" s="29"/>
      <c r="SOG38" s="29"/>
      <c r="SOH38" s="29"/>
      <c r="SOI38" s="29"/>
      <c r="SOJ38" s="29"/>
      <c r="SOK38" s="29"/>
      <c r="SOL38" s="29"/>
      <c r="SOM38" s="29"/>
      <c r="SON38" s="29"/>
      <c r="SOO38" s="29"/>
      <c r="SOP38" s="29"/>
      <c r="SOQ38" s="29"/>
      <c r="SOR38" s="29"/>
      <c r="SOS38" s="29"/>
      <c r="SOT38" s="29"/>
      <c r="SOU38" s="29"/>
      <c r="SOV38" s="29"/>
      <c r="SOW38" s="29"/>
      <c r="SOX38" s="29"/>
      <c r="SOY38" s="29"/>
      <c r="SOZ38" s="29"/>
      <c r="SPA38" s="29"/>
      <c r="SPB38" s="29"/>
      <c r="SPC38" s="29"/>
      <c r="SPD38" s="29"/>
      <c r="SPE38" s="29"/>
      <c r="SPF38" s="29"/>
      <c r="SPG38" s="29"/>
      <c r="SPH38" s="29"/>
      <c r="SPI38" s="29"/>
      <c r="SPJ38" s="29"/>
      <c r="SPK38" s="29"/>
      <c r="SPL38" s="29"/>
      <c r="SPM38" s="29"/>
      <c r="SPN38" s="29"/>
      <c r="SPO38" s="29"/>
      <c r="SPP38" s="29"/>
      <c r="SPQ38" s="29"/>
      <c r="SPR38" s="29"/>
      <c r="SPS38" s="29"/>
      <c r="SPT38" s="29"/>
      <c r="SPU38" s="29"/>
      <c r="SPV38" s="29"/>
      <c r="SPW38" s="29"/>
      <c r="SPX38" s="29"/>
      <c r="SPY38" s="29"/>
      <c r="SPZ38" s="29"/>
      <c r="SQA38" s="29"/>
      <c r="SQB38" s="29"/>
      <c r="SQC38" s="29"/>
      <c r="SQD38" s="29"/>
      <c r="SQE38" s="29"/>
      <c r="SQF38" s="29"/>
      <c r="SQG38" s="29"/>
      <c r="SQH38" s="29"/>
      <c r="SQI38" s="29"/>
      <c r="SQJ38" s="29"/>
      <c r="SQK38" s="29"/>
      <c r="SQL38" s="29"/>
      <c r="SQM38" s="29"/>
      <c r="SQN38" s="29"/>
      <c r="SQO38" s="29"/>
      <c r="SQP38" s="29"/>
      <c r="SQQ38" s="29"/>
      <c r="SQR38" s="29"/>
      <c r="SQS38" s="29"/>
      <c r="SQT38" s="29"/>
      <c r="SQU38" s="29"/>
      <c r="SQV38" s="29"/>
      <c r="SQW38" s="29"/>
      <c r="SQX38" s="29"/>
      <c r="SQY38" s="29"/>
      <c r="SQZ38" s="29"/>
      <c r="SRA38" s="29"/>
      <c r="SRB38" s="29"/>
      <c r="SRC38" s="29"/>
      <c r="SRD38" s="29"/>
      <c r="SRE38" s="29"/>
      <c r="SRF38" s="29"/>
      <c r="SRG38" s="29"/>
      <c r="SRH38" s="29"/>
      <c r="SRI38" s="29"/>
      <c r="SRJ38" s="29"/>
      <c r="SRK38" s="29"/>
      <c r="SRL38" s="29"/>
      <c r="SRM38" s="29"/>
      <c r="SRN38" s="29"/>
      <c r="SRO38" s="29"/>
      <c r="SRP38" s="29"/>
      <c r="SRQ38" s="29"/>
      <c r="SRR38" s="29"/>
      <c r="SRS38" s="29"/>
      <c r="SRT38" s="29"/>
      <c r="SRU38" s="29"/>
      <c r="SRV38" s="29"/>
      <c r="SRW38" s="29"/>
      <c r="SRX38" s="29"/>
      <c r="SRY38" s="29"/>
      <c r="SRZ38" s="29"/>
      <c r="SSA38" s="29"/>
      <c r="SSB38" s="29"/>
      <c r="SSC38" s="29"/>
      <c r="SSD38" s="29"/>
      <c r="SSE38" s="29"/>
      <c r="SSF38" s="29"/>
      <c r="SSG38" s="29"/>
      <c r="SSH38" s="29"/>
      <c r="SSI38" s="29"/>
      <c r="SSJ38" s="29"/>
      <c r="SSK38" s="29"/>
      <c r="SSL38" s="29"/>
      <c r="SSM38" s="29"/>
      <c r="SSN38" s="29"/>
      <c r="SSO38" s="29"/>
      <c r="SSP38" s="29"/>
      <c r="SSQ38" s="29"/>
      <c r="SSR38" s="29"/>
      <c r="SSS38" s="29"/>
      <c r="SST38" s="29"/>
      <c r="SSU38" s="29"/>
      <c r="SSV38" s="29"/>
      <c r="SSW38" s="29"/>
      <c r="SSX38" s="29"/>
      <c r="SSY38" s="29"/>
      <c r="SSZ38" s="29"/>
      <c r="STA38" s="29"/>
      <c r="STB38" s="29"/>
      <c r="STC38" s="29"/>
      <c r="STD38" s="29"/>
      <c r="STE38" s="29"/>
      <c r="STF38" s="29"/>
      <c r="STG38" s="29"/>
      <c r="STH38" s="29"/>
      <c r="STI38" s="29"/>
      <c r="STJ38" s="29"/>
      <c r="STK38" s="29"/>
      <c r="STL38" s="29"/>
      <c r="STM38" s="29"/>
      <c r="STN38" s="29"/>
      <c r="STO38" s="29"/>
      <c r="STP38" s="29"/>
      <c r="STQ38" s="29"/>
      <c r="STR38" s="29"/>
      <c r="STS38" s="29"/>
      <c r="STT38" s="29"/>
      <c r="STU38" s="29"/>
      <c r="STV38" s="29"/>
      <c r="STW38" s="29"/>
      <c r="STX38" s="29"/>
      <c r="STY38" s="29"/>
      <c r="STZ38" s="29"/>
      <c r="SUA38" s="29"/>
      <c r="SUB38" s="29"/>
      <c r="SUC38" s="29"/>
      <c r="SUD38" s="29"/>
      <c r="SUE38" s="29"/>
      <c r="SUF38" s="29"/>
      <c r="SUG38" s="29"/>
      <c r="SUH38" s="29"/>
      <c r="SUI38" s="29"/>
      <c r="SUJ38" s="29"/>
      <c r="SUK38" s="29"/>
      <c r="SUL38" s="29"/>
      <c r="SUM38" s="29"/>
      <c r="SUN38" s="29"/>
      <c r="SUO38" s="29"/>
      <c r="SUP38" s="29"/>
      <c r="SUQ38" s="29"/>
      <c r="SUR38" s="29"/>
      <c r="SUS38" s="29"/>
      <c r="SUT38" s="29"/>
      <c r="SUU38" s="29"/>
      <c r="SUV38" s="29"/>
      <c r="SUW38" s="29"/>
      <c r="SUX38" s="29"/>
      <c r="SUY38" s="29"/>
      <c r="SUZ38" s="29"/>
      <c r="SVA38" s="29"/>
      <c r="SVB38" s="29"/>
      <c r="SVC38" s="29"/>
      <c r="SVD38" s="29"/>
      <c r="SVE38" s="29"/>
      <c r="SVF38" s="29"/>
      <c r="SVG38" s="29"/>
      <c r="SVH38" s="29"/>
      <c r="SVI38" s="29"/>
      <c r="SVJ38" s="29"/>
      <c r="SVK38" s="29"/>
      <c r="SVL38" s="29"/>
      <c r="SVM38" s="29"/>
      <c r="SVN38" s="29"/>
      <c r="SVO38" s="29"/>
      <c r="SVP38" s="29"/>
      <c r="SVQ38" s="29"/>
      <c r="SVR38" s="29"/>
      <c r="SVS38" s="29"/>
      <c r="SVT38" s="29"/>
      <c r="SVU38" s="29"/>
      <c r="SVV38" s="29"/>
      <c r="SVW38" s="29"/>
      <c r="SVX38" s="29"/>
      <c r="SVY38" s="29"/>
      <c r="SVZ38" s="29"/>
      <c r="SWA38" s="29"/>
      <c r="SWB38" s="29"/>
      <c r="SWC38" s="29"/>
      <c r="SWD38" s="29"/>
      <c r="SWE38" s="29"/>
      <c r="SWF38" s="29"/>
      <c r="SWG38" s="29"/>
      <c r="SWH38" s="29"/>
      <c r="SWI38" s="29"/>
      <c r="SWJ38" s="29"/>
      <c r="SWK38" s="29"/>
      <c r="SWL38" s="29"/>
      <c r="SWM38" s="29"/>
      <c r="SWN38" s="29"/>
      <c r="SWO38" s="29"/>
      <c r="SWP38" s="29"/>
      <c r="SWQ38" s="29"/>
      <c r="SWR38" s="29"/>
      <c r="SWS38" s="29"/>
      <c r="SWT38" s="29"/>
      <c r="SWU38" s="29"/>
      <c r="SWV38" s="29"/>
      <c r="SWW38" s="29"/>
      <c r="SWX38" s="29"/>
      <c r="SWY38" s="29"/>
      <c r="SWZ38" s="29"/>
      <c r="SXA38" s="29"/>
      <c r="SXB38" s="29"/>
      <c r="SXC38" s="29"/>
      <c r="SXD38" s="29"/>
      <c r="SXE38" s="29"/>
      <c r="SXF38" s="29"/>
      <c r="SXG38" s="29"/>
      <c r="SXH38" s="29"/>
      <c r="SXI38" s="29"/>
      <c r="SXJ38" s="29"/>
      <c r="SXK38" s="29"/>
      <c r="SXL38" s="29"/>
      <c r="SXM38" s="29"/>
      <c r="SXN38" s="29"/>
      <c r="SXO38" s="29"/>
      <c r="SXP38" s="29"/>
      <c r="SXQ38" s="29"/>
      <c r="SXR38" s="29"/>
      <c r="SXS38" s="29"/>
      <c r="SXT38" s="29"/>
      <c r="SXU38" s="29"/>
      <c r="SXV38" s="29"/>
      <c r="SXW38" s="29"/>
      <c r="SXX38" s="29"/>
      <c r="SXY38" s="29"/>
      <c r="SXZ38" s="29"/>
      <c r="SYA38" s="29"/>
      <c r="SYB38" s="29"/>
      <c r="SYC38" s="29"/>
      <c r="SYD38" s="29"/>
      <c r="SYE38" s="29"/>
      <c r="SYF38" s="29"/>
      <c r="SYG38" s="29"/>
      <c r="SYH38" s="29"/>
      <c r="SYI38" s="29"/>
      <c r="SYJ38" s="29"/>
      <c r="SYK38" s="29"/>
      <c r="SYL38" s="29"/>
      <c r="SYM38" s="29"/>
      <c r="SYN38" s="29"/>
      <c r="SYO38" s="29"/>
      <c r="SYP38" s="29"/>
      <c r="SYQ38" s="29"/>
      <c r="SYR38" s="29"/>
      <c r="SYS38" s="29"/>
      <c r="SYT38" s="29"/>
      <c r="SYU38" s="29"/>
      <c r="SYV38" s="29"/>
      <c r="SYW38" s="29"/>
      <c r="SYX38" s="29"/>
      <c r="SYY38" s="29"/>
      <c r="SYZ38" s="29"/>
      <c r="SZA38" s="29"/>
      <c r="SZB38" s="29"/>
      <c r="SZC38" s="29"/>
      <c r="SZD38" s="29"/>
      <c r="SZE38" s="29"/>
      <c r="SZF38" s="29"/>
      <c r="SZG38" s="29"/>
      <c r="SZH38" s="29"/>
      <c r="SZI38" s="29"/>
      <c r="SZJ38" s="29"/>
      <c r="SZK38" s="29"/>
      <c r="SZL38" s="29"/>
      <c r="SZM38" s="29"/>
      <c r="SZN38" s="29"/>
      <c r="SZO38" s="29"/>
      <c r="SZP38" s="29"/>
      <c r="SZQ38" s="29"/>
      <c r="SZR38" s="29"/>
      <c r="SZS38" s="29"/>
      <c r="SZT38" s="29"/>
      <c r="SZU38" s="29"/>
      <c r="SZV38" s="29"/>
      <c r="SZW38" s="29"/>
      <c r="SZX38" s="29"/>
      <c r="SZY38" s="29"/>
      <c r="SZZ38" s="29"/>
      <c r="TAA38" s="29"/>
      <c r="TAB38" s="29"/>
      <c r="TAC38" s="29"/>
      <c r="TAD38" s="29"/>
      <c r="TAE38" s="29"/>
      <c r="TAF38" s="29"/>
      <c r="TAG38" s="29"/>
      <c r="TAH38" s="29"/>
      <c r="TAI38" s="29"/>
      <c r="TAJ38" s="29"/>
      <c r="TAK38" s="29"/>
      <c r="TAL38" s="29"/>
      <c r="TAM38" s="29"/>
      <c r="TAN38" s="29"/>
      <c r="TAO38" s="29"/>
      <c r="TAP38" s="29"/>
      <c r="TAQ38" s="29"/>
      <c r="TAR38" s="29"/>
      <c r="TAS38" s="29"/>
      <c r="TAT38" s="29"/>
      <c r="TAU38" s="29"/>
      <c r="TAV38" s="29"/>
      <c r="TAW38" s="29"/>
      <c r="TAX38" s="29"/>
      <c r="TAY38" s="29"/>
      <c r="TAZ38" s="29"/>
      <c r="TBA38" s="29"/>
      <c r="TBB38" s="29"/>
      <c r="TBC38" s="29"/>
      <c r="TBD38" s="29"/>
      <c r="TBE38" s="29"/>
      <c r="TBF38" s="29"/>
      <c r="TBG38" s="29"/>
      <c r="TBH38" s="29"/>
      <c r="TBI38" s="29"/>
      <c r="TBJ38" s="29"/>
      <c r="TBK38" s="29"/>
      <c r="TBL38" s="29"/>
      <c r="TBM38" s="29"/>
      <c r="TBN38" s="29"/>
      <c r="TBO38" s="29"/>
      <c r="TBP38" s="29"/>
      <c r="TBQ38" s="29"/>
      <c r="TBR38" s="29"/>
      <c r="TBS38" s="29"/>
      <c r="TBT38" s="29"/>
      <c r="TBU38" s="29"/>
      <c r="TBV38" s="29"/>
      <c r="TBW38" s="29"/>
      <c r="TBX38" s="29"/>
      <c r="TBY38" s="29"/>
      <c r="TBZ38" s="29"/>
      <c r="TCA38" s="29"/>
      <c r="TCB38" s="29"/>
      <c r="TCC38" s="29"/>
      <c r="TCD38" s="29"/>
      <c r="TCE38" s="29"/>
      <c r="TCF38" s="29"/>
      <c r="TCG38" s="29"/>
      <c r="TCH38" s="29"/>
      <c r="TCI38" s="29"/>
      <c r="TCJ38" s="29"/>
      <c r="TCK38" s="29"/>
      <c r="TCL38" s="29"/>
      <c r="TCM38" s="29"/>
      <c r="TCN38" s="29"/>
      <c r="TCO38" s="29"/>
      <c r="TCP38" s="29"/>
      <c r="TCQ38" s="29"/>
      <c r="TCR38" s="29"/>
      <c r="TCS38" s="29"/>
      <c r="TCT38" s="29"/>
      <c r="TCU38" s="29"/>
      <c r="TCV38" s="29"/>
      <c r="TCW38" s="29"/>
      <c r="TCX38" s="29"/>
      <c r="TCY38" s="29"/>
      <c r="TCZ38" s="29"/>
      <c r="TDA38" s="29"/>
      <c r="TDB38" s="29"/>
      <c r="TDC38" s="29"/>
      <c r="TDD38" s="29"/>
      <c r="TDE38" s="29"/>
      <c r="TDF38" s="29"/>
      <c r="TDG38" s="29"/>
      <c r="TDH38" s="29"/>
      <c r="TDI38" s="29"/>
      <c r="TDJ38" s="29"/>
      <c r="TDK38" s="29"/>
      <c r="TDL38" s="29"/>
      <c r="TDM38" s="29"/>
      <c r="TDN38" s="29"/>
      <c r="TDO38" s="29"/>
      <c r="TDP38" s="29"/>
      <c r="TDQ38" s="29"/>
      <c r="TDR38" s="29"/>
      <c r="TDS38" s="29"/>
      <c r="TDT38" s="29"/>
      <c r="TDU38" s="29"/>
      <c r="TDV38" s="29"/>
      <c r="TDW38" s="29"/>
      <c r="TDX38" s="29"/>
      <c r="TDY38" s="29"/>
      <c r="TDZ38" s="29"/>
      <c r="TEA38" s="29"/>
      <c r="TEB38" s="29"/>
      <c r="TEC38" s="29"/>
      <c r="TED38" s="29"/>
      <c r="TEE38" s="29"/>
      <c r="TEF38" s="29"/>
      <c r="TEG38" s="29"/>
      <c r="TEH38" s="29"/>
      <c r="TEI38" s="29"/>
      <c r="TEJ38" s="29"/>
      <c r="TEK38" s="29"/>
      <c r="TEL38" s="29"/>
      <c r="TEM38" s="29"/>
      <c r="TEN38" s="29"/>
      <c r="TEO38" s="29"/>
      <c r="TEP38" s="29"/>
      <c r="TEQ38" s="29"/>
      <c r="TER38" s="29"/>
      <c r="TES38" s="29"/>
      <c r="TET38" s="29"/>
      <c r="TEU38" s="29"/>
      <c r="TEV38" s="29"/>
      <c r="TEW38" s="29"/>
      <c r="TEX38" s="29"/>
      <c r="TEY38" s="29"/>
      <c r="TEZ38" s="29"/>
      <c r="TFA38" s="29"/>
      <c r="TFB38" s="29"/>
      <c r="TFC38" s="29"/>
      <c r="TFD38" s="29"/>
      <c r="TFE38" s="29"/>
      <c r="TFF38" s="29"/>
      <c r="TFG38" s="29"/>
      <c r="TFH38" s="29"/>
      <c r="TFI38" s="29"/>
      <c r="TFJ38" s="29"/>
      <c r="TFK38" s="29"/>
      <c r="TFL38" s="29"/>
      <c r="TFM38" s="29"/>
      <c r="TFN38" s="29"/>
      <c r="TFO38" s="29"/>
      <c r="TFP38" s="29"/>
      <c r="TFQ38" s="29"/>
      <c r="TFR38" s="29"/>
      <c r="TFS38" s="29"/>
      <c r="TFT38" s="29"/>
      <c r="TFU38" s="29"/>
      <c r="TFV38" s="29"/>
      <c r="TFW38" s="29"/>
      <c r="TFX38" s="29"/>
      <c r="TFY38" s="29"/>
      <c r="TFZ38" s="29"/>
      <c r="TGA38" s="29"/>
      <c r="TGB38" s="29"/>
      <c r="TGC38" s="29"/>
      <c r="TGD38" s="29"/>
      <c r="TGE38" s="29"/>
      <c r="TGF38" s="29"/>
      <c r="TGG38" s="29"/>
      <c r="TGH38" s="29"/>
      <c r="TGI38" s="29"/>
      <c r="TGJ38" s="29"/>
      <c r="TGK38" s="29"/>
      <c r="TGL38" s="29"/>
      <c r="TGM38" s="29"/>
      <c r="TGN38" s="29"/>
      <c r="TGO38" s="29"/>
      <c r="TGP38" s="29"/>
      <c r="TGQ38" s="29"/>
      <c r="TGR38" s="29"/>
      <c r="TGS38" s="29"/>
      <c r="TGT38" s="29"/>
      <c r="TGU38" s="29"/>
      <c r="TGV38" s="29"/>
      <c r="TGW38" s="29"/>
      <c r="TGX38" s="29"/>
      <c r="TGY38" s="29"/>
      <c r="TGZ38" s="29"/>
      <c r="THA38" s="29"/>
      <c r="THB38" s="29"/>
      <c r="THC38" s="29"/>
      <c r="THD38" s="29"/>
      <c r="THE38" s="29"/>
      <c r="THF38" s="29"/>
      <c r="THG38" s="29"/>
      <c r="THH38" s="29"/>
      <c r="THI38" s="29"/>
      <c r="THJ38" s="29"/>
      <c r="THK38" s="29"/>
      <c r="THL38" s="29"/>
      <c r="THM38" s="29"/>
      <c r="THN38" s="29"/>
      <c r="THO38" s="29"/>
      <c r="THP38" s="29"/>
      <c r="THQ38" s="29"/>
      <c r="THR38" s="29"/>
      <c r="THS38" s="29"/>
      <c r="THT38" s="29"/>
      <c r="THU38" s="29"/>
      <c r="THV38" s="29"/>
      <c r="THW38" s="29"/>
      <c r="THX38" s="29"/>
      <c r="THY38" s="29"/>
      <c r="THZ38" s="29"/>
      <c r="TIA38" s="29"/>
      <c r="TIB38" s="29"/>
      <c r="TIC38" s="29"/>
      <c r="TID38" s="29"/>
      <c r="TIE38" s="29"/>
      <c r="TIF38" s="29"/>
      <c r="TIG38" s="29"/>
      <c r="TIH38" s="29"/>
      <c r="TII38" s="29"/>
      <c r="TIJ38" s="29"/>
      <c r="TIK38" s="29"/>
      <c r="TIL38" s="29"/>
      <c r="TIM38" s="29"/>
      <c r="TIN38" s="29"/>
      <c r="TIO38" s="29"/>
      <c r="TIP38" s="29"/>
      <c r="TIQ38" s="29"/>
      <c r="TIR38" s="29"/>
      <c r="TIS38" s="29"/>
      <c r="TIT38" s="29"/>
      <c r="TIU38" s="29"/>
      <c r="TIV38" s="29"/>
      <c r="TIW38" s="29"/>
      <c r="TIX38" s="29"/>
      <c r="TIY38" s="29"/>
      <c r="TIZ38" s="29"/>
      <c r="TJA38" s="29"/>
      <c r="TJB38" s="29"/>
      <c r="TJC38" s="29"/>
      <c r="TJD38" s="29"/>
      <c r="TJE38" s="29"/>
      <c r="TJF38" s="29"/>
      <c r="TJG38" s="29"/>
      <c r="TJH38" s="29"/>
      <c r="TJI38" s="29"/>
      <c r="TJJ38" s="29"/>
      <c r="TJK38" s="29"/>
      <c r="TJL38" s="29"/>
      <c r="TJM38" s="29"/>
      <c r="TJN38" s="29"/>
      <c r="TJO38" s="29"/>
      <c r="TJP38" s="29"/>
      <c r="TJQ38" s="29"/>
      <c r="TJR38" s="29"/>
      <c r="TJS38" s="29"/>
      <c r="TJT38" s="29"/>
      <c r="TJU38" s="29"/>
      <c r="TJV38" s="29"/>
      <c r="TJW38" s="29"/>
      <c r="TJX38" s="29"/>
      <c r="TJY38" s="29"/>
      <c r="TJZ38" s="29"/>
      <c r="TKA38" s="29"/>
      <c r="TKB38" s="29"/>
      <c r="TKC38" s="29"/>
      <c r="TKD38" s="29"/>
      <c r="TKE38" s="29"/>
      <c r="TKF38" s="29"/>
      <c r="TKG38" s="29"/>
      <c r="TKH38" s="29"/>
      <c r="TKI38" s="29"/>
      <c r="TKJ38" s="29"/>
      <c r="TKK38" s="29"/>
      <c r="TKL38" s="29"/>
      <c r="TKM38" s="29"/>
      <c r="TKN38" s="29"/>
      <c r="TKO38" s="29"/>
      <c r="TKP38" s="29"/>
      <c r="TKQ38" s="29"/>
      <c r="TKR38" s="29"/>
      <c r="TKS38" s="29"/>
      <c r="TKT38" s="29"/>
      <c r="TKU38" s="29"/>
      <c r="TKV38" s="29"/>
      <c r="TKW38" s="29"/>
      <c r="TKX38" s="29"/>
      <c r="TKY38" s="29"/>
      <c r="TKZ38" s="29"/>
      <c r="TLA38" s="29"/>
      <c r="TLB38" s="29"/>
      <c r="TLC38" s="29"/>
      <c r="TLD38" s="29"/>
      <c r="TLE38" s="29"/>
      <c r="TLF38" s="29"/>
      <c r="TLG38" s="29"/>
      <c r="TLH38" s="29"/>
      <c r="TLI38" s="29"/>
      <c r="TLJ38" s="29"/>
      <c r="TLK38" s="29"/>
      <c r="TLL38" s="29"/>
      <c r="TLM38" s="29"/>
      <c r="TLN38" s="29"/>
      <c r="TLO38" s="29"/>
      <c r="TLP38" s="29"/>
      <c r="TLQ38" s="29"/>
      <c r="TLR38" s="29"/>
      <c r="TLS38" s="29"/>
      <c r="TLT38" s="29"/>
      <c r="TLU38" s="29"/>
      <c r="TLV38" s="29"/>
      <c r="TLW38" s="29"/>
      <c r="TLX38" s="29"/>
      <c r="TLY38" s="29"/>
      <c r="TLZ38" s="29"/>
      <c r="TMA38" s="29"/>
      <c r="TMB38" s="29"/>
      <c r="TMC38" s="29"/>
      <c r="TMD38" s="29"/>
      <c r="TME38" s="29"/>
      <c r="TMF38" s="29"/>
      <c r="TMG38" s="29"/>
      <c r="TMH38" s="29"/>
      <c r="TMI38" s="29"/>
      <c r="TMJ38" s="29"/>
      <c r="TMK38" s="29"/>
      <c r="TML38" s="29"/>
      <c r="TMM38" s="29"/>
      <c r="TMN38" s="29"/>
      <c r="TMO38" s="29"/>
      <c r="TMP38" s="29"/>
      <c r="TMQ38" s="29"/>
      <c r="TMR38" s="29"/>
      <c r="TMS38" s="29"/>
      <c r="TMT38" s="29"/>
      <c r="TMU38" s="29"/>
      <c r="TMV38" s="29"/>
      <c r="TMW38" s="29"/>
      <c r="TMX38" s="29"/>
      <c r="TMY38" s="29"/>
      <c r="TMZ38" s="29"/>
      <c r="TNA38" s="29"/>
      <c r="TNB38" s="29"/>
      <c r="TNC38" s="29"/>
      <c r="TND38" s="29"/>
      <c r="TNE38" s="29"/>
      <c r="TNF38" s="29"/>
      <c r="TNG38" s="29"/>
      <c r="TNH38" s="29"/>
      <c r="TNI38" s="29"/>
      <c r="TNJ38" s="29"/>
      <c r="TNK38" s="29"/>
      <c r="TNL38" s="29"/>
      <c r="TNM38" s="29"/>
      <c r="TNN38" s="29"/>
      <c r="TNO38" s="29"/>
      <c r="TNP38" s="29"/>
      <c r="TNQ38" s="29"/>
      <c r="TNR38" s="29"/>
      <c r="TNS38" s="29"/>
      <c r="TNT38" s="29"/>
      <c r="TNU38" s="29"/>
      <c r="TNV38" s="29"/>
      <c r="TNW38" s="29"/>
      <c r="TNX38" s="29"/>
      <c r="TNY38" s="29"/>
      <c r="TNZ38" s="29"/>
      <c r="TOA38" s="29"/>
      <c r="TOB38" s="29"/>
      <c r="TOC38" s="29"/>
      <c r="TOD38" s="29"/>
      <c r="TOE38" s="29"/>
      <c r="TOF38" s="29"/>
      <c r="TOG38" s="29"/>
      <c r="TOH38" s="29"/>
      <c r="TOI38" s="29"/>
      <c r="TOJ38" s="29"/>
      <c r="TOK38" s="29"/>
      <c r="TOL38" s="29"/>
      <c r="TOM38" s="29"/>
      <c r="TON38" s="29"/>
      <c r="TOO38" s="29"/>
      <c r="TOP38" s="29"/>
      <c r="TOQ38" s="29"/>
      <c r="TOR38" s="29"/>
      <c r="TOS38" s="29"/>
      <c r="TOT38" s="29"/>
      <c r="TOU38" s="29"/>
      <c r="TOV38" s="29"/>
      <c r="TOW38" s="29"/>
      <c r="TOX38" s="29"/>
      <c r="TOY38" s="29"/>
      <c r="TOZ38" s="29"/>
      <c r="TPA38" s="29"/>
      <c r="TPB38" s="29"/>
      <c r="TPC38" s="29"/>
      <c r="TPD38" s="29"/>
      <c r="TPE38" s="29"/>
      <c r="TPF38" s="29"/>
      <c r="TPG38" s="29"/>
      <c r="TPH38" s="29"/>
      <c r="TPI38" s="29"/>
      <c r="TPJ38" s="29"/>
      <c r="TPK38" s="29"/>
      <c r="TPL38" s="29"/>
      <c r="TPM38" s="29"/>
      <c r="TPN38" s="29"/>
      <c r="TPO38" s="29"/>
      <c r="TPP38" s="29"/>
      <c r="TPQ38" s="29"/>
      <c r="TPR38" s="29"/>
      <c r="TPS38" s="29"/>
      <c r="TPT38" s="29"/>
      <c r="TPU38" s="29"/>
      <c r="TPV38" s="29"/>
      <c r="TPW38" s="29"/>
      <c r="TPX38" s="29"/>
      <c r="TPY38" s="29"/>
      <c r="TPZ38" s="29"/>
      <c r="TQA38" s="29"/>
      <c r="TQB38" s="29"/>
      <c r="TQC38" s="29"/>
      <c r="TQD38" s="29"/>
      <c r="TQE38" s="29"/>
      <c r="TQF38" s="29"/>
      <c r="TQG38" s="29"/>
      <c r="TQH38" s="29"/>
      <c r="TQI38" s="29"/>
      <c r="TQJ38" s="29"/>
      <c r="TQK38" s="29"/>
      <c r="TQL38" s="29"/>
      <c r="TQM38" s="29"/>
      <c r="TQN38" s="29"/>
      <c r="TQO38" s="29"/>
      <c r="TQP38" s="29"/>
      <c r="TQQ38" s="29"/>
      <c r="TQR38" s="29"/>
      <c r="TQS38" s="29"/>
      <c r="TQT38" s="29"/>
      <c r="TQU38" s="29"/>
      <c r="TQV38" s="29"/>
      <c r="TQW38" s="29"/>
      <c r="TQX38" s="29"/>
      <c r="TQY38" s="29"/>
      <c r="TQZ38" s="29"/>
      <c r="TRA38" s="29"/>
      <c r="TRB38" s="29"/>
      <c r="TRC38" s="29"/>
      <c r="TRD38" s="29"/>
      <c r="TRE38" s="29"/>
      <c r="TRF38" s="29"/>
      <c r="TRG38" s="29"/>
      <c r="TRH38" s="29"/>
      <c r="TRI38" s="29"/>
      <c r="TRJ38" s="29"/>
      <c r="TRK38" s="29"/>
      <c r="TRL38" s="29"/>
      <c r="TRM38" s="29"/>
      <c r="TRN38" s="29"/>
      <c r="TRO38" s="29"/>
      <c r="TRP38" s="29"/>
      <c r="TRQ38" s="29"/>
      <c r="TRR38" s="29"/>
      <c r="TRS38" s="29"/>
      <c r="TRT38" s="29"/>
      <c r="TRU38" s="29"/>
      <c r="TRV38" s="29"/>
      <c r="TRW38" s="29"/>
      <c r="TRX38" s="29"/>
      <c r="TRY38" s="29"/>
      <c r="TRZ38" s="29"/>
      <c r="TSA38" s="29"/>
      <c r="TSB38" s="29"/>
      <c r="TSC38" s="29"/>
      <c r="TSD38" s="29"/>
      <c r="TSE38" s="29"/>
      <c r="TSF38" s="29"/>
      <c r="TSG38" s="29"/>
      <c r="TSH38" s="29"/>
      <c r="TSI38" s="29"/>
      <c r="TSJ38" s="29"/>
      <c r="TSK38" s="29"/>
      <c r="TSL38" s="29"/>
      <c r="TSM38" s="29"/>
      <c r="TSN38" s="29"/>
      <c r="TSO38" s="29"/>
      <c r="TSP38" s="29"/>
      <c r="TSQ38" s="29"/>
      <c r="TSR38" s="29"/>
      <c r="TSS38" s="29"/>
      <c r="TST38" s="29"/>
      <c r="TSU38" s="29"/>
      <c r="TSV38" s="29"/>
      <c r="TSW38" s="29"/>
      <c r="TSX38" s="29"/>
      <c r="TSY38" s="29"/>
      <c r="TSZ38" s="29"/>
      <c r="TTA38" s="29"/>
      <c r="TTB38" s="29"/>
      <c r="TTC38" s="29"/>
      <c r="TTD38" s="29"/>
      <c r="TTE38" s="29"/>
      <c r="TTF38" s="29"/>
      <c r="TTG38" s="29"/>
      <c r="TTH38" s="29"/>
      <c r="TTI38" s="29"/>
      <c r="TTJ38" s="29"/>
      <c r="TTK38" s="29"/>
      <c r="TTL38" s="29"/>
      <c r="TTM38" s="29"/>
      <c r="TTN38" s="29"/>
      <c r="TTO38" s="29"/>
      <c r="TTP38" s="29"/>
      <c r="TTQ38" s="29"/>
      <c r="TTR38" s="29"/>
      <c r="TTS38" s="29"/>
      <c r="TTT38" s="29"/>
      <c r="TTU38" s="29"/>
      <c r="TTV38" s="29"/>
      <c r="TTW38" s="29"/>
      <c r="TTX38" s="29"/>
      <c r="TTY38" s="29"/>
      <c r="TTZ38" s="29"/>
      <c r="TUA38" s="29"/>
      <c r="TUB38" s="29"/>
      <c r="TUC38" s="29"/>
      <c r="TUD38" s="29"/>
      <c r="TUE38" s="29"/>
      <c r="TUF38" s="29"/>
      <c r="TUG38" s="29"/>
      <c r="TUH38" s="29"/>
      <c r="TUI38" s="29"/>
      <c r="TUJ38" s="29"/>
      <c r="TUK38" s="29"/>
      <c r="TUL38" s="29"/>
      <c r="TUM38" s="29"/>
      <c r="TUN38" s="29"/>
      <c r="TUO38" s="29"/>
      <c r="TUP38" s="29"/>
      <c r="TUQ38" s="29"/>
      <c r="TUR38" s="29"/>
      <c r="TUS38" s="29"/>
      <c r="TUT38" s="29"/>
      <c r="TUU38" s="29"/>
      <c r="TUV38" s="29"/>
      <c r="TUW38" s="29"/>
      <c r="TUX38" s="29"/>
      <c r="TUY38" s="29"/>
      <c r="TUZ38" s="29"/>
      <c r="TVA38" s="29"/>
      <c r="TVB38" s="29"/>
      <c r="TVC38" s="29"/>
      <c r="TVD38" s="29"/>
      <c r="TVE38" s="29"/>
      <c r="TVF38" s="29"/>
      <c r="TVG38" s="29"/>
      <c r="TVH38" s="29"/>
      <c r="TVI38" s="29"/>
      <c r="TVJ38" s="29"/>
      <c r="TVK38" s="29"/>
      <c r="TVL38" s="29"/>
      <c r="TVM38" s="29"/>
      <c r="TVN38" s="29"/>
      <c r="TVO38" s="29"/>
      <c r="TVP38" s="29"/>
      <c r="TVQ38" s="29"/>
      <c r="TVR38" s="29"/>
      <c r="TVS38" s="29"/>
      <c r="TVT38" s="29"/>
      <c r="TVU38" s="29"/>
      <c r="TVV38" s="29"/>
      <c r="TVW38" s="29"/>
      <c r="TVX38" s="29"/>
      <c r="TVY38" s="29"/>
      <c r="TVZ38" s="29"/>
      <c r="TWA38" s="29"/>
      <c r="TWB38" s="29"/>
      <c r="TWC38" s="29"/>
      <c r="TWD38" s="29"/>
      <c r="TWE38" s="29"/>
      <c r="TWF38" s="29"/>
      <c r="TWG38" s="29"/>
      <c r="TWH38" s="29"/>
      <c r="TWI38" s="29"/>
      <c r="TWJ38" s="29"/>
      <c r="TWK38" s="29"/>
      <c r="TWL38" s="29"/>
      <c r="TWM38" s="29"/>
      <c r="TWN38" s="29"/>
      <c r="TWO38" s="29"/>
      <c r="TWP38" s="29"/>
      <c r="TWQ38" s="29"/>
      <c r="TWR38" s="29"/>
      <c r="TWS38" s="29"/>
      <c r="TWT38" s="29"/>
      <c r="TWU38" s="29"/>
      <c r="TWV38" s="29"/>
      <c r="TWW38" s="29"/>
      <c r="TWX38" s="29"/>
      <c r="TWY38" s="29"/>
      <c r="TWZ38" s="29"/>
      <c r="TXA38" s="29"/>
      <c r="TXB38" s="29"/>
      <c r="TXC38" s="29"/>
      <c r="TXD38" s="29"/>
      <c r="TXE38" s="29"/>
      <c r="TXF38" s="29"/>
      <c r="TXG38" s="29"/>
      <c r="TXH38" s="29"/>
      <c r="TXI38" s="29"/>
      <c r="TXJ38" s="29"/>
      <c r="TXK38" s="29"/>
      <c r="TXL38" s="29"/>
      <c r="TXM38" s="29"/>
      <c r="TXN38" s="29"/>
      <c r="TXO38" s="29"/>
      <c r="TXP38" s="29"/>
      <c r="TXQ38" s="29"/>
      <c r="TXR38" s="29"/>
      <c r="TXS38" s="29"/>
      <c r="TXT38" s="29"/>
      <c r="TXU38" s="29"/>
      <c r="TXV38" s="29"/>
      <c r="TXW38" s="29"/>
      <c r="TXX38" s="29"/>
      <c r="TXY38" s="29"/>
      <c r="TXZ38" s="29"/>
      <c r="TYA38" s="29"/>
      <c r="TYB38" s="29"/>
      <c r="TYC38" s="29"/>
      <c r="TYD38" s="29"/>
      <c r="TYE38" s="29"/>
      <c r="TYF38" s="29"/>
      <c r="TYG38" s="29"/>
      <c r="TYH38" s="29"/>
      <c r="TYI38" s="29"/>
      <c r="TYJ38" s="29"/>
      <c r="TYK38" s="29"/>
      <c r="TYL38" s="29"/>
      <c r="TYM38" s="29"/>
      <c r="TYN38" s="29"/>
      <c r="TYO38" s="29"/>
      <c r="TYP38" s="29"/>
      <c r="TYQ38" s="29"/>
      <c r="TYR38" s="29"/>
      <c r="TYS38" s="29"/>
      <c r="TYT38" s="29"/>
      <c r="TYU38" s="29"/>
      <c r="TYV38" s="29"/>
      <c r="TYW38" s="29"/>
      <c r="TYX38" s="29"/>
      <c r="TYY38" s="29"/>
      <c r="TYZ38" s="29"/>
      <c r="TZA38" s="29"/>
      <c r="TZB38" s="29"/>
      <c r="TZC38" s="29"/>
      <c r="TZD38" s="29"/>
      <c r="TZE38" s="29"/>
      <c r="TZF38" s="29"/>
      <c r="TZG38" s="29"/>
      <c r="TZH38" s="29"/>
      <c r="TZI38" s="29"/>
      <c r="TZJ38" s="29"/>
      <c r="TZK38" s="29"/>
      <c r="TZL38" s="29"/>
      <c r="TZM38" s="29"/>
      <c r="TZN38" s="29"/>
      <c r="TZO38" s="29"/>
      <c r="TZP38" s="29"/>
      <c r="TZQ38" s="29"/>
      <c r="TZR38" s="29"/>
      <c r="TZS38" s="29"/>
      <c r="TZT38" s="29"/>
      <c r="TZU38" s="29"/>
      <c r="TZV38" s="29"/>
      <c r="TZW38" s="29"/>
      <c r="TZX38" s="29"/>
      <c r="TZY38" s="29"/>
      <c r="TZZ38" s="29"/>
      <c r="UAA38" s="29"/>
      <c r="UAB38" s="29"/>
      <c r="UAC38" s="29"/>
      <c r="UAD38" s="29"/>
      <c r="UAE38" s="29"/>
      <c r="UAF38" s="29"/>
      <c r="UAG38" s="29"/>
      <c r="UAH38" s="29"/>
      <c r="UAI38" s="29"/>
      <c r="UAJ38" s="29"/>
      <c r="UAK38" s="29"/>
      <c r="UAL38" s="29"/>
      <c r="UAM38" s="29"/>
      <c r="UAN38" s="29"/>
      <c r="UAO38" s="29"/>
      <c r="UAP38" s="29"/>
      <c r="UAQ38" s="29"/>
      <c r="UAR38" s="29"/>
      <c r="UAS38" s="29"/>
      <c r="UAT38" s="29"/>
      <c r="UAU38" s="29"/>
      <c r="UAV38" s="29"/>
      <c r="UAW38" s="29"/>
      <c r="UAX38" s="29"/>
      <c r="UAY38" s="29"/>
      <c r="UAZ38" s="29"/>
      <c r="UBA38" s="29"/>
      <c r="UBB38" s="29"/>
      <c r="UBC38" s="29"/>
      <c r="UBD38" s="29"/>
      <c r="UBE38" s="29"/>
      <c r="UBF38" s="29"/>
      <c r="UBG38" s="29"/>
      <c r="UBH38" s="29"/>
      <c r="UBI38" s="29"/>
      <c r="UBJ38" s="29"/>
      <c r="UBK38" s="29"/>
      <c r="UBL38" s="29"/>
      <c r="UBM38" s="29"/>
      <c r="UBN38" s="29"/>
      <c r="UBO38" s="29"/>
      <c r="UBP38" s="29"/>
      <c r="UBQ38" s="29"/>
      <c r="UBR38" s="29"/>
      <c r="UBS38" s="29"/>
      <c r="UBT38" s="29"/>
      <c r="UBU38" s="29"/>
      <c r="UBV38" s="29"/>
      <c r="UBW38" s="29"/>
      <c r="UBX38" s="29"/>
      <c r="UBY38" s="29"/>
      <c r="UBZ38" s="29"/>
      <c r="UCA38" s="29"/>
      <c r="UCB38" s="29"/>
      <c r="UCC38" s="29"/>
      <c r="UCD38" s="29"/>
      <c r="UCE38" s="29"/>
      <c r="UCF38" s="29"/>
      <c r="UCG38" s="29"/>
      <c r="UCH38" s="29"/>
      <c r="UCI38" s="29"/>
      <c r="UCJ38" s="29"/>
      <c r="UCK38" s="29"/>
      <c r="UCL38" s="29"/>
      <c r="UCM38" s="29"/>
      <c r="UCN38" s="29"/>
      <c r="UCO38" s="29"/>
      <c r="UCP38" s="29"/>
      <c r="UCQ38" s="29"/>
      <c r="UCR38" s="29"/>
      <c r="UCS38" s="29"/>
      <c r="UCT38" s="29"/>
      <c r="UCU38" s="29"/>
      <c r="UCV38" s="29"/>
      <c r="UCW38" s="29"/>
      <c r="UCX38" s="29"/>
      <c r="UCY38" s="29"/>
      <c r="UCZ38" s="29"/>
      <c r="UDA38" s="29"/>
      <c r="UDB38" s="29"/>
      <c r="UDC38" s="29"/>
      <c r="UDD38" s="29"/>
      <c r="UDE38" s="29"/>
      <c r="UDF38" s="29"/>
      <c r="UDG38" s="29"/>
      <c r="UDH38" s="29"/>
      <c r="UDI38" s="29"/>
      <c r="UDJ38" s="29"/>
      <c r="UDK38" s="29"/>
      <c r="UDL38" s="29"/>
      <c r="UDM38" s="29"/>
      <c r="UDN38" s="29"/>
      <c r="UDO38" s="29"/>
      <c r="UDP38" s="29"/>
      <c r="UDQ38" s="29"/>
      <c r="UDR38" s="29"/>
      <c r="UDS38" s="29"/>
      <c r="UDT38" s="29"/>
      <c r="UDU38" s="29"/>
      <c r="UDV38" s="29"/>
      <c r="UDW38" s="29"/>
      <c r="UDX38" s="29"/>
      <c r="UDY38" s="29"/>
      <c r="UDZ38" s="29"/>
      <c r="UEA38" s="29"/>
      <c r="UEB38" s="29"/>
      <c r="UEC38" s="29"/>
      <c r="UED38" s="29"/>
      <c r="UEE38" s="29"/>
      <c r="UEF38" s="29"/>
      <c r="UEG38" s="29"/>
      <c r="UEH38" s="29"/>
      <c r="UEI38" s="29"/>
      <c r="UEJ38" s="29"/>
      <c r="UEK38" s="29"/>
      <c r="UEL38" s="29"/>
      <c r="UEM38" s="29"/>
      <c r="UEN38" s="29"/>
      <c r="UEO38" s="29"/>
      <c r="UEP38" s="29"/>
      <c r="UEQ38" s="29"/>
      <c r="UER38" s="29"/>
      <c r="UES38" s="29"/>
      <c r="UET38" s="29"/>
      <c r="UEU38" s="29"/>
      <c r="UEV38" s="29"/>
      <c r="UEW38" s="29"/>
      <c r="UEX38" s="29"/>
      <c r="UEY38" s="29"/>
      <c r="UEZ38" s="29"/>
      <c r="UFA38" s="29"/>
      <c r="UFB38" s="29"/>
      <c r="UFC38" s="29"/>
      <c r="UFD38" s="29"/>
      <c r="UFE38" s="29"/>
      <c r="UFF38" s="29"/>
      <c r="UFG38" s="29"/>
      <c r="UFH38" s="29"/>
      <c r="UFI38" s="29"/>
      <c r="UFJ38" s="29"/>
      <c r="UFK38" s="29"/>
      <c r="UFL38" s="29"/>
      <c r="UFM38" s="29"/>
      <c r="UFN38" s="29"/>
      <c r="UFO38" s="29"/>
      <c r="UFP38" s="29"/>
      <c r="UFQ38" s="29"/>
      <c r="UFR38" s="29"/>
      <c r="UFS38" s="29"/>
      <c r="UFT38" s="29"/>
      <c r="UFU38" s="29"/>
      <c r="UFV38" s="29"/>
      <c r="UFW38" s="29"/>
      <c r="UFX38" s="29"/>
      <c r="UFY38" s="29"/>
      <c r="UFZ38" s="29"/>
      <c r="UGA38" s="29"/>
      <c r="UGB38" s="29"/>
      <c r="UGC38" s="29"/>
      <c r="UGD38" s="29"/>
      <c r="UGE38" s="29"/>
      <c r="UGF38" s="29"/>
      <c r="UGG38" s="29"/>
      <c r="UGH38" s="29"/>
      <c r="UGI38" s="29"/>
      <c r="UGJ38" s="29"/>
      <c r="UGK38" s="29"/>
      <c r="UGL38" s="29"/>
      <c r="UGM38" s="29"/>
      <c r="UGN38" s="29"/>
      <c r="UGO38" s="29"/>
      <c r="UGP38" s="29"/>
      <c r="UGQ38" s="29"/>
      <c r="UGR38" s="29"/>
      <c r="UGS38" s="29"/>
      <c r="UGT38" s="29"/>
      <c r="UGU38" s="29"/>
      <c r="UGV38" s="29"/>
      <c r="UGW38" s="29"/>
      <c r="UGX38" s="29"/>
      <c r="UGY38" s="29"/>
      <c r="UGZ38" s="29"/>
      <c r="UHA38" s="29"/>
      <c r="UHB38" s="29"/>
      <c r="UHC38" s="29"/>
      <c r="UHD38" s="29"/>
      <c r="UHE38" s="29"/>
      <c r="UHF38" s="29"/>
      <c r="UHG38" s="29"/>
      <c r="UHH38" s="29"/>
      <c r="UHI38" s="29"/>
      <c r="UHJ38" s="29"/>
      <c r="UHK38" s="29"/>
      <c r="UHL38" s="29"/>
      <c r="UHM38" s="29"/>
      <c r="UHN38" s="29"/>
      <c r="UHO38" s="29"/>
      <c r="UHP38" s="29"/>
      <c r="UHQ38" s="29"/>
      <c r="UHR38" s="29"/>
      <c r="UHS38" s="29"/>
      <c r="UHT38" s="29"/>
      <c r="UHU38" s="29"/>
      <c r="UHV38" s="29"/>
      <c r="UHW38" s="29"/>
      <c r="UHX38" s="29"/>
      <c r="UHY38" s="29"/>
      <c r="UHZ38" s="29"/>
      <c r="UIA38" s="29"/>
      <c r="UIB38" s="29"/>
      <c r="UIC38" s="29"/>
      <c r="UID38" s="29"/>
      <c r="UIE38" s="29"/>
      <c r="UIF38" s="29"/>
      <c r="UIG38" s="29"/>
      <c r="UIH38" s="29"/>
      <c r="UII38" s="29"/>
      <c r="UIJ38" s="29"/>
      <c r="UIK38" s="29"/>
      <c r="UIL38" s="29"/>
      <c r="UIM38" s="29"/>
      <c r="UIN38" s="29"/>
      <c r="UIO38" s="29"/>
      <c r="UIP38" s="29"/>
      <c r="UIQ38" s="29"/>
      <c r="UIR38" s="29"/>
      <c r="UIS38" s="29"/>
      <c r="UIT38" s="29"/>
      <c r="UIU38" s="29"/>
      <c r="UIV38" s="29"/>
      <c r="UIW38" s="29"/>
      <c r="UIX38" s="29"/>
      <c r="UIY38" s="29"/>
      <c r="UIZ38" s="29"/>
      <c r="UJA38" s="29"/>
      <c r="UJB38" s="29"/>
      <c r="UJC38" s="29"/>
      <c r="UJD38" s="29"/>
      <c r="UJE38" s="29"/>
      <c r="UJF38" s="29"/>
      <c r="UJG38" s="29"/>
      <c r="UJH38" s="29"/>
      <c r="UJI38" s="29"/>
      <c r="UJJ38" s="29"/>
      <c r="UJK38" s="29"/>
      <c r="UJL38" s="29"/>
      <c r="UJM38" s="29"/>
      <c r="UJN38" s="29"/>
      <c r="UJO38" s="29"/>
      <c r="UJP38" s="29"/>
      <c r="UJQ38" s="29"/>
      <c r="UJR38" s="29"/>
      <c r="UJS38" s="29"/>
      <c r="UJT38" s="29"/>
      <c r="UJU38" s="29"/>
      <c r="UJV38" s="29"/>
      <c r="UJW38" s="29"/>
      <c r="UJX38" s="29"/>
      <c r="UJY38" s="29"/>
      <c r="UJZ38" s="29"/>
      <c r="UKA38" s="29"/>
      <c r="UKB38" s="29"/>
      <c r="UKC38" s="29"/>
      <c r="UKD38" s="29"/>
      <c r="UKE38" s="29"/>
      <c r="UKF38" s="29"/>
      <c r="UKG38" s="29"/>
      <c r="UKH38" s="29"/>
      <c r="UKI38" s="29"/>
      <c r="UKJ38" s="29"/>
      <c r="UKK38" s="29"/>
      <c r="UKL38" s="29"/>
      <c r="UKM38" s="29"/>
      <c r="UKN38" s="29"/>
      <c r="UKO38" s="29"/>
      <c r="UKP38" s="29"/>
      <c r="UKQ38" s="29"/>
      <c r="UKR38" s="29"/>
      <c r="UKS38" s="29"/>
      <c r="UKT38" s="29"/>
      <c r="UKU38" s="29"/>
      <c r="UKV38" s="29"/>
      <c r="UKW38" s="29"/>
      <c r="UKX38" s="29"/>
      <c r="UKY38" s="29"/>
      <c r="UKZ38" s="29"/>
      <c r="ULA38" s="29"/>
      <c r="ULB38" s="29"/>
      <c r="ULC38" s="29"/>
      <c r="ULD38" s="29"/>
      <c r="ULE38" s="29"/>
      <c r="ULF38" s="29"/>
      <c r="ULG38" s="29"/>
      <c r="ULH38" s="29"/>
      <c r="ULI38" s="29"/>
      <c r="ULJ38" s="29"/>
      <c r="ULK38" s="29"/>
      <c r="ULL38" s="29"/>
      <c r="ULM38" s="29"/>
      <c r="ULN38" s="29"/>
      <c r="ULO38" s="29"/>
      <c r="ULP38" s="29"/>
      <c r="ULQ38" s="29"/>
      <c r="ULR38" s="29"/>
      <c r="ULS38" s="29"/>
      <c r="ULT38" s="29"/>
      <c r="ULU38" s="29"/>
      <c r="ULV38" s="29"/>
      <c r="ULW38" s="29"/>
      <c r="ULX38" s="29"/>
      <c r="ULY38" s="29"/>
      <c r="ULZ38" s="29"/>
      <c r="UMA38" s="29"/>
      <c r="UMB38" s="29"/>
      <c r="UMC38" s="29"/>
      <c r="UMD38" s="29"/>
      <c r="UME38" s="29"/>
      <c r="UMF38" s="29"/>
      <c r="UMG38" s="29"/>
      <c r="UMH38" s="29"/>
      <c r="UMI38" s="29"/>
      <c r="UMJ38" s="29"/>
      <c r="UMK38" s="29"/>
      <c r="UML38" s="29"/>
      <c r="UMM38" s="29"/>
      <c r="UMN38" s="29"/>
      <c r="UMO38" s="29"/>
      <c r="UMP38" s="29"/>
      <c r="UMQ38" s="29"/>
      <c r="UMR38" s="29"/>
      <c r="UMS38" s="29"/>
      <c r="UMT38" s="29"/>
      <c r="UMU38" s="29"/>
      <c r="UMV38" s="29"/>
      <c r="UMW38" s="29"/>
      <c r="UMX38" s="29"/>
      <c r="UMY38" s="29"/>
      <c r="UMZ38" s="29"/>
      <c r="UNA38" s="29"/>
      <c r="UNB38" s="29"/>
      <c r="UNC38" s="29"/>
      <c r="UND38" s="29"/>
      <c r="UNE38" s="29"/>
      <c r="UNF38" s="29"/>
      <c r="UNG38" s="29"/>
      <c r="UNH38" s="29"/>
      <c r="UNI38" s="29"/>
      <c r="UNJ38" s="29"/>
      <c r="UNK38" s="29"/>
      <c r="UNL38" s="29"/>
      <c r="UNM38" s="29"/>
      <c r="UNN38" s="29"/>
      <c r="UNO38" s="29"/>
      <c r="UNP38" s="29"/>
      <c r="UNQ38" s="29"/>
      <c r="UNR38" s="29"/>
      <c r="UNS38" s="29"/>
      <c r="UNT38" s="29"/>
      <c r="UNU38" s="29"/>
      <c r="UNV38" s="29"/>
      <c r="UNW38" s="29"/>
      <c r="UNX38" s="29"/>
      <c r="UNY38" s="29"/>
      <c r="UNZ38" s="29"/>
      <c r="UOA38" s="29"/>
      <c r="UOB38" s="29"/>
      <c r="UOC38" s="29"/>
      <c r="UOD38" s="29"/>
      <c r="UOE38" s="29"/>
      <c r="UOF38" s="29"/>
      <c r="UOG38" s="29"/>
      <c r="UOH38" s="29"/>
      <c r="UOI38" s="29"/>
      <c r="UOJ38" s="29"/>
      <c r="UOK38" s="29"/>
      <c r="UOL38" s="29"/>
      <c r="UOM38" s="29"/>
      <c r="UON38" s="29"/>
      <c r="UOO38" s="29"/>
      <c r="UOP38" s="29"/>
      <c r="UOQ38" s="29"/>
      <c r="UOR38" s="29"/>
      <c r="UOS38" s="29"/>
      <c r="UOT38" s="29"/>
      <c r="UOU38" s="29"/>
      <c r="UOV38" s="29"/>
      <c r="UOW38" s="29"/>
      <c r="UOX38" s="29"/>
      <c r="UOY38" s="29"/>
      <c r="UOZ38" s="29"/>
      <c r="UPA38" s="29"/>
      <c r="UPB38" s="29"/>
      <c r="UPC38" s="29"/>
      <c r="UPD38" s="29"/>
      <c r="UPE38" s="29"/>
      <c r="UPF38" s="29"/>
      <c r="UPG38" s="29"/>
      <c r="UPH38" s="29"/>
      <c r="UPI38" s="29"/>
      <c r="UPJ38" s="29"/>
      <c r="UPK38" s="29"/>
      <c r="UPL38" s="29"/>
      <c r="UPM38" s="29"/>
      <c r="UPN38" s="29"/>
      <c r="UPO38" s="29"/>
      <c r="UPP38" s="29"/>
      <c r="UPQ38" s="29"/>
      <c r="UPR38" s="29"/>
      <c r="UPS38" s="29"/>
      <c r="UPT38" s="29"/>
      <c r="UPU38" s="29"/>
      <c r="UPV38" s="29"/>
      <c r="UPW38" s="29"/>
      <c r="UPX38" s="29"/>
      <c r="UPY38" s="29"/>
      <c r="UPZ38" s="29"/>
      <c r="UQA38" s="29"/>
      <c r="UQB38" s="29"/>
      <c r="UQC38" s="29"/>
      <c r="UQD38" s="29"/>
      <c r="UQE38" s="29"/>
      <c r="UQF38" s="29"/>
      <c r="UQG38" s="29"/>
      <c r="UQH38" s="29"/>
      <c r="UQI38" s="29"/>
      <c r="UQJ38" s="29"/>
      <c r="UQK38" s="29"/>
      <c r="UQL38" s="29"/>
      <c r="UQM38" s="29"/>
      <c r="UQN38" s="29"/>
      <c r="UQO38" s="29"/>
      <c r="UQP38" s="29"/>
      <c r="UQQ38" s="29"/>
      <c r="UQR38" s="29"/>
      <c r="UQS38" s="29"/>
      <c r="UQT38" s="29"/>
      <c r="UQU38" s="29"/>
      <c r="UQV38" s="29"/>
      <c r="UQW38" s="29"/>
      <c r="UQX38" s="29"/>
      <c r="UQY38" s="29"/>
      <c r="UQZ38" s="29"/>
      <c r="URA38" s="29"/>
      <c r="URB38" s="29"/>
      <c r="URC38" s="29"/>
      <c r="URD38" s="29"/>
      <c r="URE38" s="29"/>
      <c r="URF38" s="29"/>
      <c r="URG38" s="29"/>
      <c r="URH38" s="29"/>
      <c r="URI38" s="29"/>
      <c r="URJ38" s="29"/>
      <c r="URK38" s="29"/>
      <c r="URL38" s="29"/>
      <c r="URM38" s="29"/>
      <c r="URN38" s="29"/>
      <c r="URO38" s="29"/>
      <c r="URP38" s="29"/>
      <c r="URQ38" s="29"/>
      <c r="URR38" s="29"/>
      <c r="URS38" s="29"/>
      <c r="URT38" s="29"/>
      <c r="URU38" s="29"/>
      <c r="URV38" s="29"/>
      <c r="URW38" s="29"/>
      <c r="URX38" s="29"/>
      <c r="URY38" s="29"/>
      <c r="URZ38" s="29"/>
      <c r="USA38" s="29"/>
      <c r="USB38" s="29"/>
      <c r="USC38" s="29"/>
      <c r="USD38" s="29"/>
      <c r="USE38" s="29"/>
      <c r="USF38" s="29"/>
      <c r="USG38" s="29"/>
      <c r="USH38" s="29"/>
      <c r="USI38" s="29"/>
      <c r="USJ38" s="29"/>
      <c r="USK38" s="29"/>
      <c r="USL38" s="29"/>
      <c r="USM38" s="29"/>
      <c r="USN38" s="29"/>
      <c r="USO38" s="29"/>
      <c r="USP38" s="29"/>
      <c r="USQ38" s="29"/>
      <c r="USR38" s="29"/>
      <c r="USS38" s="29"/>
      <c r="UST38" s="29"/>
      <c r="USU38" s="29"/>
      <c r="USV38" s="29"/>
      <c r="USW38" s="29"/>
      <c r="USX38" s="29"/>
      <c r="USY38" s="29"/>
      <c r="USZ38" s="29"/>
      <c r="UTA38" s="29"/>
      <c r="UTB38" s="29"/>
      <c r="UTC38" s="29"/>
      <c r="UTD38" s="29"/>
      <c r="UTE38" s="29"/>
      <c r="UTF38" s="29"/>
      <c r="UTG38" s="29"/>
      <c r="UTH38" s="29"/>
      <c r="UTI38" s="29"/>
      <c r="UTJ38" s="29"/>
      <c r="UTK38" s="29"/>
      <c r="UTL38" s="29"/>
      <c r="UTM38" s="29"/>
      <c r="UTN38" s="29"/>
      <c r="UTO38" s="29"/>
      <c r="UTP38" s="29"/>
      <c r="UTQ38" s="29"/>
      <c r="UTR38" s="29"/>
      <c r="UTS38" s="29"/>
      <c r="UTT38" s="29"/>
      <c r="UTU38" s="29"/>
      <c r="UTV38" s="29"/>
      <c r="UTW38" s="29"/>
      <c r="UTX38" s="29"/>
      <c r="UTY38" s="29"/>
      <c r="UTZ38" s="29"/>
      <c r="UUA38" s="29"/>
      <c r="UUB38" s="29"/>
      <c r="UUC38" s="29"/>
      <c r="UUD38" s="29"/>
      <c r="UUE38" s="29"/>
      <c r="UUF38" s="29"/>
      <c r="UUG38" s="29"/>
      <c r="UUH38" s="29"/>
      <c r="UUI38" s="29"/>
      <c r="UUJ38" s="29"/>
      <c r="UUK38" s="29"/>
      <c r="UUL38" s="29"/>
      <c r="UUM38" s="29"/>
      <c r="UUN38" s="29"/>
      <c r="UUO38" s="29"/>
      <c r="UUP38" s="29"/>
      <c r="UUQ38" s="29"/>
      <c r="UUR38" s="29"/>
      <c r="UUS38" s="29"/>
      <c r="UUT38" s="29"/>
      <c r="UUU38" s="29"/>
      <c r="UUV38" s="29"/>
      <c r="UUW38" s="29"/>
      <c r="UUX38" s="29"/>
      <c r="UUY38" s="29"/>
      <c r="UUZ38" s="29"/>
      <c r="UVA38" s="29"/>
      <c r="UVB38" s="29"/>
      <c r="UVC38" s="29"/>
      <c r="UVD38" s="29"/>
      <c r="UVE38" s="29"/>
      <c r="UVF38" s="29"/>
      <c r="UVG38" s="29"/>
      <c r="UVH38" s="29"/>
      <c r="UVI38" s="29"/>
      <c r="UVJ38" s="29"/>
      <c r="UVK38" s="29"/>
      <c r="UVL38" s="29"/>
      <c r="UVM38" s="29"/>
      <c r="UVN38" s="29"/>
      <c r="UVO38" s="29"/>
      <c r="UVP38" s="29"/>
      <c r="UVQ38" s="29"/>
      <c r="UVR38" s="29"/>
      <c r="UVS38" s="29"/>
      <c r="UVT38" s="29"/>
      <c r="UVU38" s="29"/>
      <c r="UVV38" s="29"/>
      <c r="UVW38" s="29"/>
      <c r="UVX38" s="29"/>
      <c r="UVY38" s="29"/>
      <c r="UVZ38" s="29"/>
      <c r="UWA38" s="29"/>
      <c r="UWB38" s="29"/>
      <c r="UWC38" s="29"/>
      <c r="UWD38" s="29"/>
      <c r="UWE38" s="29"/>
      <c r="UWF38" s="29"/>
      <c r="UWG38" s="29"/>
      <c r="UWH38" s="29"/>
      <c r="UWI38" s="29"/>
      <c r="UWJ38" s="29"/>
      <c r="UWK38" s="29"/>
      <c r="UWL38" s="29"/>
      <c r="UWM38" s="29"/>
      <c r="UWN38" s="29"/>
      <c r="UWO38" s="29"/>
      <c r="UWP38" s="29"/>
      <c r="UWQ38" s="29"/>
      <c r="UWR38" s="29"/>
      <c r="UWS38" s="29"/>
      <c r="UWT38" s="29"/>
      <c r="UWU38" s="29"/>
      <c r="UWV38" s="29"/>
      <c r="UWW38" s="29"/>
      <c r="UWX38" s="29"/>
      <c r="UWY38" s="29"/>
      <c r="UWZ38" s="29"/>
      <c r="UXA38" s="29"/>
      <c r="UXB38" s="29"/>
      <c r="UXC38" s="29"/>
      <c r="UXD38" s="29"/>
      <c r="UXE38" s="29"/>
      <c r="UXF38" s="29"/>
      <c r="UXG38" s="29"/>
      <c r="UXH38" s="29"/>
      <c r="UXI38" s="29"/>
      <c r="UXJ38" s="29"/>
      <c r="UXK38" s="29"/>
      <c r="UXL38" s="29"/>
      <c r="UXM38" s="29"/>
      <c r="UXN38" s="29"/>
      <c r="UXO38" s="29"/>
      <c r="UXP38" s="29"/>
      <c r="UXQ38" s="29"/>
      <c r="UXR38" s="29"/>
      <c r="UXS38" s="29"/>
      <c r="UXT38" s="29"/>
      <c r="UXU38" s="29"/>
      <c r="UXV38" s="29"/>
      <c r="UXW38" s="29"/>
      <c r="UXX38" s="29"/>
      <c r="UXY38" s="29"/>
      <c r="UXZ38" s="29"/>
      <c r="UYA38" s="29"/>
      <c r="UYB38" s="29"/>
      <c r="UYC38" s="29"/>
      <c r="UYD38" s="29"/>
      <c r="UYE38" s="29"/>
      <c r="UYF38" s="29"/>
      <c r="UYG38" s="29"/>
      <c r="UYH38" s="29"/>
      <c r="UYI38" s="29"/>
      <c r="UYJ38" s="29"/>
      <c r="UYK38" s="29"/>
      <c r="UYL38" s="29"/>
      <c r="UYM38" s="29"/>
      <c r="UYN38" s="29"/>
      <c r="UYO38" s="29"/>
      <c r="UYP38" s="29"/>
      <c r="UYQ38" s="29"/>
      <c r="UYR38" s="29"/>
      <c r="UYS38" s="29"/>
      <c r="UYT38" s="29"/>
      <c r="UYU38" s="29"/>
      <c r="UYV38" s="29"/>
      <c r="UYW38" s="29"/>
      <c r="UYX38" s="29"/>
      <c r="UYY38" s="29"/>
      <c r="UYZ38" s="29"/>
      <c r="UZA38" s="29"/>
      <c r="UZB38" s="29"/>
      <c r="UZC38" s="29"/>
      <c r="UZD38" s="29"/>
      <c r="UZE38" s="29"/>
      <c r="UZF38" s="29"/>
      <c r="UZG38" s="29"/>
      <c r="UZH38" s="29"/>
      <c r="UZI38" s="29"/>
      <c r="UZJ38" s="29"/>
      <c r="UZK38" s="29"/>
      <c r="UZL38" s="29"/>
      <c r="UZM38" s="29"/>
      <c r="UZN38" s="29"/>
      <c r="UZO38" s="29"/>
      <c r="UZP38" s="29"/>
      <c r="UZQ38" s="29"/>
      <c r="UZR38" s="29"/>
      <c r="UZS38" s="29"/>
      <c r="UZT38" s="29"/>
      <c r="UZU38" s="29"/>
      <c r="UZV38" s="29"/>
      <c r="UZW38" s="29"/>
      <c r="UZX38" s="29"/>
      <c r="UZY38" s="29"/>
      <c r="UZZ38" s="29"/>
      <c r="VAA38" s="29"/>
      <c r="VAB38" s="29"/>
      <c r="VAC38" s="29"/>
      <c r="VAD38" s="29"/>
      <c r="VAE38" s="29"/>
      <c r="VAF38" s="29"/>
      <c r="VAG38" s="29"/>
      <c r="VAH38" s="29"/>
      <c r="VAI38" s="29"/>
      <c r="VAJ38" s="29"/>
      <c r="VAK38" s="29"/>
      <c r="VAL38" s="29"/>
      <c r="VAM38" s="29"/>
      <c r="VAN38" s="29"/>
      <c r="VAO38" s="29"/>
      <c r="VAP38" s="29"/>
      <c r="VAQ38" s="29"/>
      <c r="VAR38" s="29"/>
      <c r="VAS38" s="29"/>
      <c r="VAT38" s="29"/>
      <c r="VAU38" s="29"/>
      <c r="VAV38" s="29"/>
      <c r="VAW38" s="29"/>
      <c r="VAX38" s="29"/>
      <c r="VAY38" s="29"/>
      <c r="VAZ38" s="29"/>
      <c r="VBA38" s="29"/>
      <c r="VBB38" s="29"/>
      <c r="VBC38" s="29"/>
      <c r="VBD38" s="29"/>
      <c r="VBE38" s="29"/>
      <c r="VBF38" s="29"/>
      <c r="VBG38" s="29"/>
      <c r="VBH38" s="29"/>
      <c r="VBI38" s="29"/>
      <c r="VBJ38" s="29"/>
      <c r="VBK38" s="29"/>
      <c r="VBL38" s="29"/>
      <c r="VBM38" s="29"/>
      <c r="VBN38" s="29"/>
      <c r="VBO38" s="29"/>
      <c r="VBP38" s="29"/>
      <c r="VBQ38" s="29"/>
      <c r="VBR38" s="29"/>
      <c r="VBS38" s="29"/>
      <c r="VBT38" s="29"/>
      <c r="VBU38" s="29"/>
      <c r="VBV38" s="29"/>
      <c r="VBW38" s="29"/>
      <c r="VBX38" s="29"/>
      <c r="VBY38" s="29"/>
      <c r="VBZ38" s="29"/>
      <c r="VCA38" s="29"/>
      <c r="VCB38" s="29"/>
      <c r="VCC38" s="29"/>
      <c r="VCD38" s="29"/>
      <c r="VCE38" s="29"/>
      <c r="VCF38" s="29"/>
      <c r="VCG38" s="29"/>
      <c r="VCH38" s="29"/>
      <c r="VCI38" s="29"/>
      <c r="VCJ38" s="29"/>
      <c r="VCK38" s="29"/>
      <c r="VCL38" s="29"/>
      <c r="VCM38" s="29"/>
      <c r="VCN38" s="29"/>
      <c r="VCO38" s="29"/>
      <c r="VCP38" s="29"/>
      <c r="VCQ38" s="29"/>
      <c r="VCR38" s="29"/>
      <c r="VCS38" s="29"/>
      <c r="VCT38" s="29"/>
      <c r="VCU38" s="29"/>
      <c r="VCV38" s="29"/>
      <c r="VCW38" s="29"/>
      <c r="VCX38" s="29"/>
      <c r="VCY38" s="29"/>
      <c r="VCZ38" s="29"/>
      <c r="VDA38" s="29"/>
      <c r="VDB38" s="29"/>
      <c r="VDC38" s="29"/>
      <c r="VDD38" s="29"/>
      <c r="VDE38" s="29"/>
      <c r="VDF38" s="29"/>
      <c r="VDG38" s="29"/>
      <c r="VDH38" s="29"/>
      <c r="VDI38" s="29"/>
      <c r="VDJ38" s="29"/>
      <c r="VDK38" s="29"/>
      <c r="VDL38" s="29"/>
      <c r="VDM38" s="29"/>
      <c r="VDN38" s="29"/>
      <c r="VDO38" s="29"/>
      <c r="VDP38" s="29"/>
      <c r="VDQ38" s="29"/>
      <c r="VDR38" s="29"/>
      <c r="VDS38" s="29"/>
      <c r="VDT38" s="29"/>
      <c r="VDU38" s="29"/>
      <c r="VDV38" s="29"/>
      <c r="VDW38" s="29"/>
      <c r="VDX38" s="29"/>
      <c r="VDY38" s="29"/>
      <c r="VDZ38" s="29"/>
      <c r="VEA38" s="29"/>
      <c r="VEB38" s="29"/>
      <c r="VEC38" s="29"/>
      <c r="VED38" s="29"/>
      <c r="VEE38" s="29"/>
      <c r="VEF38" s="29"/>
      <c r="VEG38" s="29"/>
      <c r="VEH38" s="29"/>
      <c r="VEI38" s="29"/>
      <c r="VEJ38" s="29"/>
      <c r="VEK38" s="29"/>
      <c r="VEL38" s="29"/>
      <c r="VEM38" s="29"/>
      <c r="VEN38" s="29"/>
      <c r="VEO38" s="29"/>
      <c r="VEP38" s="29"/>
      <c r="VEQ38" s="29"/>
      <c r="VER38" s="29"/>
      <c r="VES38" s="29"/>
      <c r="VET38" s="29"/>
      <c r="VEU38" s="29"/>
      <c r="VEV38" s="29"/>
      <c r="VEW38" s="29"/>
      <c r="VEX38" s="29"/>
      <c r="VEY38" s="29"/>
      <c r="VEZ38" s="29"/>
      <c r="VFA38" s="29"/>
      <c r="VFB38" s="29"/>
      <c r="VFC38" s="29"/>
      <c r="VFD38" s="29"/>
      <c r="VFE38" s="29"/>
      <c r="VFF38" s="29"/>
      <c r="VFG38" s="29"/>
      <c r="VFH38" s="29"/>
      <c r="VFI38" s="29"/>
      <c r="VFJ38" s="29"/>
      <c r="VFK38" s="29"/>
      <c r="VFL38" s="29"/>
      <c r="VFM38" s="29"/>
      <c r="VFN38" s="29"/>
      <c r="VFO38" s="29"/>
      <c r="VFP38" s="29"/>
      <c r="VFQ38" s="29"/>
      <c r="VFR38" s="29"/>
      <c r="VFS38" s="29"/>
      <c r="VFT38" s="29"/>
      <c r="VFU38" s="29"/>
      <c r="VFV38" s="29"/>
      <c r="VFW38" s="29"/>
      <c r="VFX38" s="29"/>
      <c r="VFY38" s="29"/>
      <c r="VFZ38" s="29"/>
      <c r="VGA38" s="29"/>
      <c r="VGB38" s="29"/>
      <c r="VGC38" s="29"/>
      <c r="VGD38" s="29"/>
      <c r="VGE38" s="29"/>
      <c r="VGF38" s="29"/>
      <c r="VGG38" s="29"/>
      <c r="VGH38" s="29"/>
      <c r="VGI38" s="29"/>
      <c r="VGJ38" s="29"/>
      <c r="VGK38" s="29"/>
      <c r="VGL38" s="29"/>
      <c r="VGM38" s="29"/>
      <c r="VGN38" s="29"/>
      <c r="VGO38" s="29"/>
      <c r="VGP38" s="29"/>
      <c r="VGQ38" s="29"/>
      <c r="VGR38" s="29"/>
      <c r="VGS38" s="29"/>
      <c r="VGT38" s="29"/>
      <c r="VGU38" s="29"/>
      <c r="VGV38" s="29"/>
      <c r="VGW38" s="29"/>
      <c r="VGX38" s="29"/>
      <c r="VGY38" s="29"/>
      <c r="VGZ38" s="29"/>
      <c r="VHA38" s="29"/>
      <c r="VHB38" s="29"/>
      <c r="VHC38" s="29"/>
      <c r="VHD38" s="29"/>
      <c r="VHE38" s="29"/>
      <c r="VHF38" s="29"/>
      <c r="VHG38" s="29"/>
      <c r="VHH38" s="29"/>
      <c r="VHI38" s="29"/>
      <c r="VHJ38" s="29"/>
      <c r="VHK38" s="29"/>
      <c r="VHL38" s="29"/>
      <c r="VHM38" s="29"/>
      <c r="VHN38" s="29"/>
      <c r="VHO38" s="29"/>
      <c r="VHP38" s="29"/>
      <c r="VHQ38" s="29"/>
      <c r="VHR38" s="29"/>
      <c r="VHS38" s="29"/>
      <c r="VHT38" s="29"/>
      <c r="VHU38" s="29"/>
      <c r="VHV38" s="29"/>
      <c r="VHW38" s="29"/>
      <c r="VHX38" s="29"/>
      <c r="VHY38" s="29"/>
      <c r="VHZ38" s="29"/>
      <c r="VIA38" s="29"/>
      <c r="VIB38" s="29"/>
      <c r="VIC38" s="29"/>
      <c r="VID38" s="29"/>
      <c r="VIE38" s="29"/>
      <c r="VIF38" s="29"/>
      <c r="VIG38" s="29"/>
      <c r="VIH38" s="29"/>
      <c r="VII38" s="29"/>
      <c r="VIJ38" s="29"/>
      <c r="VIK38" s="29"/>
      <c r="VIL38" s="29"/>
      <c r="VIM38" s="29"/>
      <c r="VIN38" s="29"/>
      <c r="VIO38" s="29"/>
      <c r="VIP38" s="29"/>
      <c r="VIQ38" s="29"/>
      <c r="VIR38" s="29"/>
      <c r="VIS38" s="29"/>
      <c r="VIT38" s="29"/>
      <c r="VIU38" s="29"/>
      <c r="VIV38" s="29"/>
      <c r="VIW38" s="29"/>
      <c r="VIX38" s="29"/>
      <c r="VIY38" s="29"/>
      <c r="VIZ38" s="29"/>
      <c r="VJA38" s="29"/>
      <c r="VJB38" s="29"/>
      <c r="VJC38" s="29"/>
      <c r="VJD38" s="29"/>
      <c r="VJE38" s="29"/>
      <c r="VJF38" s="29"/>
      <c r="VJG38" s="29"/>
      <c r="VJH38" s="29"/>
      <c r="VJI38" s="29"/>
      <c r="VJJ38" s="29"/>
      <c r="VJK38" s="29"/>
      <c r="VJL38" s="29"/>
      <c r="VJM38" s="29"/>
      <c r="VJN38" s="29"/>
      <c r="VJO38" s="29"/>
      <c r="VJP38" s="29"/>
      <c r="VJQ38" s="29"/>
      <c r="VJR38" s="29"/>
      <c r="VJS38" s="29"/>
      <c r="VJT38" s="29"/>
      <c r="VJU38" s="29"/>
      <c r="VJV38" s="29"/>
      <c r="VJW38" s="29"/>
      <c r="VJX38" s="29"/>
      <c r="VJY38" s="29"/>
      <c r="VJZ38" s="29"/>
      <c r="VKA38" s="29"/>
      <c r="VKB38" s="29"/>
      <c r="VKC38" s="29"/>
      <c r="VKD38" s="29"/>
      <c r="VKE38" s="29"/>
      <c r="VKF38" s="29"/>
      <c r="VKG38" s="29"/>
      <c r="VKH38" s="29"/>
      <c r="VKI38" s="29"/>
      <c r="VKJ38" s="29"/>
      <c r="VKK38" s="29"/>
      <c r="VKL38" s="29"/>
      <c r="VKM38" s="29"/>
      <c r="VKN38" s="29"/>
      <c r="VKO38" s="29"/>
      <c r="VKP38" s="29"/>
      <c r="VKQ38" s="29"/>
      <c r="VKR38" s="29"/>
      <c r="VKS38" s="29"/>
      <c r="VKT38" s="29"/>
      <c r="VKU38" s="29"/>
      <c r="VKV38" s="29"/>
      <c r="VKW38" s="29"/>
      <c r="VKX38" s="29"/>
      <c r="VKY38" s="29"/>
      <c r="VKZ38" s="29"/>
      <c r="VLA38" s="29"/>
      <c r="VLB38" s="29"/>
      <c r="VLC38" s="29"/>
      <c r="VLD38" s="29"/>
      <c r="VLE38" s="29"/>
      <c r="VLF38" s="29"/>
      <c r="VLG38" s="29"/>
      <c r="VLH38" s="29"/>
      <c r="VLI38" s="29"/>
      <c r="VLJ38" s="29"/>
      <c r="VLK38" s="29"/>
      <c r="VLL38" s="29"/>
      <c r="VLM38" s="29"/>
      <c r="VLN38" s="29"/>
      <c r="VLO38" s="29"/>
      <c r="VLP38" s="29"/>
      <c r="VLQ38" s="29"/>
      <c r="VLR38" s="29"/>
      <c r="VLS38" s="29"/>
      <c r="VLT38" s="29"/>
      <c r="VLU38" s="29"/>
      <c r="VLV38" s="29"/>
      <c r="VLW38" s="29"/>
      <c r="VLX38" s="29"/>
      <c r="VLY38" s="29"/>
      <c r="VLZ38" s="29"/>
      <c r="VMA38" s="29"/>
      <c r="VMB38" s="29"/>
      <c r="VMC38" s="29"/>
      <c r="VMD38" s="29"/>
      <c r="VME38" s="29"/>
      <c r="VMF38" s="29"/>
      <c r="VMG38" s="29"/>
      <c r="VMH38" s="29"/>
      <c r="VMI38" s="29"/>
      <c r="VMJ38" s="29"/>
      <c r="VMK38" s="29"/>
      <c r="VML38" s="29"/>
      <c r="VMM38" s="29"/>
      <c r="VMN38" s="29"/>
      <c r="VMO38" s="29"/>
      <c r="VMP38" s="29"/>
      <c r="VMQ38" s="29"/>
      <c r="VMR38" s="29"/>
      <c r="VMS38" s="29"/>
      <c r="VMT38" s="29"/>
      <c r="VMU38" s="29"/>
      <c r="VMV38" s="29"/>
      <c r="VMW38" s="29"/>
      <c r="VMX38" s="29"/>
      <c r="VMY38" s="29"/>
      <c r="VMZ38" s="29"/>
      <c r="VNA38" s="29"/>
      <c r="VNB38" s="29"/>
      <c r="VNC38" s="29"/>
      <c r="VND38" s="29"/>
      <c r="VNE38" s="29"/>
      <c r="VNF38" s="29"/>
      <c r="VNG38" s="29"/>
      <c r="VNH38" s="29"/>
      <c r="VNI38" s="29"/>
      <c r="VNJ38" s="29"/>
      <c r="VNK38" s="29"/>
      <c r="VNL38" s="29"/>
      <c r="VNM38" s="29"/>
      <c r="VNN38" s="29"/>
      <c r="VNO38" s="29"/>
      <c r="VNP38" s="29"/>
      <c r="VNQ38" s="29"/>
      <c r="VNR38" s="29"/>
      <c r="VNS38" s="29"/>
      <c r="VNT38" s="29"/>
      <c r="VNU38" s="29"/>
      <c r="VNV38" s="29"/>
      <c r="VNW38" s="29"/>
      <c r="VNX38" s="29"/>
      <c r="VNY38" s="29"/>
      <c r="VNZ38" s="29"/>
      <c r="VOA38" s="29"/>
      <c r="VOB38" s="29"/>
      <c r="VOC38" s="29"/>
      <c r="VOD38" s="29"/>
      <c r="VOE38" s="29"/>
      <c r="VOF38" s="29"/>
      <c r="VOG38" s="29"/>
      <c r="VOH38" s="29"/>
      <c r="VOI38" s="29"/>
      <c r="VOJ38" s="29"/>
      <c r="VOK38" s="29"/>
      <c r="VOL38" s="29"/>
      <c r="VOM38" s="29"/>
      <c r="VON38" s="29"/>
      <c r="VOO38" s="29"/>
      <c r="VOP38" s="29"/>
      <c r="VOQ38" s="29"/>
      <c r="VOR38" s="29"/>
      <c r="VOS38" s="29"/>
      <c r="VOT38" s="29"/>
      <c r="VOU38" s="29"/>
      <c r="VOV38" s="29"/>
      <c r="VOW38" s="29"/>
      <c r="VOX38" s="29"/>
      <c r="VOY38" s="29"/>
      <c r="VOZ38" s="29"/>
      <c r="VPA38" s="29"/>
      <c r="VPB38" s="29"/>
      <c r="VPC38" s="29"/>
      <c r="VPD38" s="29"/>
      <c r="VPE38" s="29"/>
      <c r="VPF38" s="29"/>
      <c r="VPG38" s="29"/>
      <c r="VPH38" s="29"/>
      <c r="VPI38" s="29"/>
      <c r="VPJ38" s="29"/>
      <c r="VPK38" s="29"/>
      <c r="VPL38" s="29"/>
      <c r="VPM38" s="29"/>
      <c r="VPN38" s="29"/>
      <c r="VPO38" s="29"/>
      <c r="VPP38" s="29"/>
      <c r="VPQ38" s="29"/>
      <c r="VPR38" s="29"/>
      <c r="VPS38" s="29"/>
      <c r="VPT38" s="29"/>
      <c r="VPU38" s="29"/>
      <c r="VPV38" s="29"/>
      <c r="VPW38" s="29"/>
      <c r="VPX38" s="29"/>
      <c r="VPY38" s="29"/>
      <c r="VPZ38" s="29"/>
      <c r="VQA38" s="29"/>
      <c r="VQB38" s="29"/>
      <c r="VQC38" s="29"/>
      <c r="VQD38" s="29"/>
      <c r="VQE38" s="29"/>
      <c r="VQF38" s="29"/>
      <c r="VQG38" s="29"/>
      <c r="VQH38" s="29"/>
      <c r="VQI38" s="29"/>
      <c r="VQJ38" s="29"/>
      <c r="VQK38" s="29"/>
      <c r="VQL38" s="29"/>
      <c r="VQM38" s="29"/>
      <c r="VQN38" s="29"/>
      <c r="VQO38" s="29"/>
      <c r="VQP38" s="29"/>
      <c r="VQQ38" s="29"/>
      <c r="VQR38" s="29"/>
      <c r="VQS38" s="29"/>
      <c r="VQT38" s="29"/>
      <c r="VQU38" s="29"/>
      <c r="VQV38" s="29"/>
      <c r="VQW38" s="29"/>
      <c r="VQX38" s="29"/>
      <c r="VQY38" s="29"/>
      <c r="VQZ38" s="29"/>
      <c r="VRA38" s="29"/>
      <c r="VRB38" s="29"/>
      <c r="VRC38" s="29"/>
      <c r="VRD38" s="29"/>
      <c r="VRE38" s="29"/>
      <c r="VRF38" s="29"/>
      <c r="VRG38" s="29"/>
      <c r="VRH38" s="29"/>
      <c r="VRI38" s="29"/>
      <c r="VRJ38" s="29"/>
      <c r="VRK38" s="29"/>
      <c r="VRL38" s="29"/>
      <c r="VRM38" s="29"/>
      <c r="VRN38" s="29"/>
      <c r="VRO38" s="29"/>
      <c r="VRP38" s="29"/>
      <c r="VRQ38" s="29"/>
      <c r="VRR38" s="29"/>
      <c r="VRS38" s="29"/>
      <c r="VRT38" s="29"/>
      <c r="VRU38" s="29"/>
      <c r="VRV38" s="29"/>
      <c r="VRW38" s="29"/>
      <c r="VRX38" s="29"/>
      <c r="VRY38" s="29"/>
      <c r="VRZ38" s="29"/>
      <c r="VSA38" s="29"/>
      <c r="VSB38" s="29"/>
      <c r="VSC38" s="29"/>
      <c r="VSD38" s="29"/>
      <c r="VSE38" s="29"/>
      <c r="VSF38" s="29"/>
      <c r="VSG38" s="29"/>
      <c r="VSH38" s="29"/>
      <c r="VSI38" s="29"/>
      <c r="VSJ38" s="29"/>
      <c r="VSK38" s="29"/>
      <c r="VSL38" s="29"/>
      <c r="VSM38" s="29"/>
      <c r="VSN38" s="29"/>
      <c r="VSO38" s="29"/>
      <c r="VSP38" s="29"/>
      <c r="VSQ38" s="29"/>
      <c r="VSR38" s="29"/>
      <c r="VSS38" s="29"/>
      <c r="VST38" s="29"/>
      <c r="VSU38" s="29"/>
      <c r="VSV38" s="29"/>
      <c r="VSW38" s="29"/>
      <c r="VSX38" s="29"/>
      <c r="VSY38" s="29"/>
      <c r="VSZ38" s="29"/>
      <c r="VTA38" s="29"/>
      <c r="VTB38" s="29"/>
      <c r="VTC38" s="29"/>
      <c r="VTD38" s="29"/>
      <c r="VTE38" s="29"/>
      <c r="VTF38" s="29"/>
      <c r="VTG38" s="29"/>
      <c r="VTH38" s="29"/>
      <c r="VTI38" s="29"/>
      <c r="VTJ38" s="29"/>
      <c r="VTK38" s="29"/>
      <c r="VTL38" s="29"/>
      <c r="VTM38" s="29"/>
      <c r="VTN38" s="29"/>
      <c r="VTO38" s="29"/>
      <c r="VTP38" s="29"/>
      <c r="VTQ38" s="29"/>
      <c r="VTR38" s="29"/>
      <c r="VTS38" s="29"/>
      <c r="VTT38" s="29"/>
      <c r="VTU38" s="29"/>
      <c r="VTV38" s="29"/>
      <c r="VTW38" s="29"/>
      <c r="VTX38" s="29"/>
      <c r="VTY38" s="29"/>
      <c r="VTZ38" s="29"/>
      <c r="VUA38" s="29"/>
      <c r="VUB38" s="29"/>
      <c r="VUC38" s="29"/>
      <c r="VUD38" s="29"/>
      <c r="VUE38" s="29"/>
      <c r="VUF38" s="29"/>
      <c r="VUG38" s="29"/>
      <c r="VUH38" s="29"/>
      <c r="VUI38" s="29"/>
      <c r="VUJ38" s="29"/>
      <c r="VUK38" s="29"/>
      <c r="VUL38" s="29"/>
      <c r="VUM38" s="29"/>
      <c r="VUN38" s="29"/>
      <c r="VUO38" s="29"/>
      <c r="VUP38" s="29"/>
      <c r="VUQ38" s="29"/>
      <c r="VUR38" s="29"/>
      <c r="VUS38" s="29"/>
      <c r="VUT38" s="29"/>
      <c r="VUU38" s="29"/>
      <c r="VUV38" s="29"/>
      <c r="VUW38" s="29"/>
      <c r="VUX38" s="29"/>
      <c r="VUY38" s="29"/>
      <c r="VUZ38" s="29"/>
      <c r="VVA38" s="29"/>
      <c r="VVB38" s="29"/>
      <c r="VVC38" s="29"/>
      <c r="VVD38" s="29"/>
      <c r="VVE38" s="29"/>
      <c r="VVF38" s="29"/>
      <c r="VVG38" s="29"/>
      <c r="VVH38" s="29"/>
      <c r="VVI38" s="29"/>
      <c r="VVJ38" s="29"/>
      <c r="VVK38" s="29"/>
      <c r="VVL38" s="29"/>
      <c r="VVM38" s="29"/>
      <c r="VVN38" s="29"/>
      <c r="VVO38" s="29"/>
      <c r="VVP38" s="29"/>
      <c r="VVQ38" s="29"/>
      <c r="VVR38" s="29"/>
      <c r="VVS38" s="29"/>
      <c r="VVT38" s="29"/>
      <c r="VVU38" s="29"/>
      <c r="VVV38" s="29"/>
      <c r="VVW38" s="29"/>
      <c r="VVX38" s="29"/>
      <c r="VVY38" s="29"/>
      <c r="VVZ38" s="29"/>
      <c r="VWA38" s="29"/>
      <c r="VWB38" s="29"/>
      <c r="VWC38" s="29"/>
      <c r="VWD38" s="29"/>
      <c r="VWE38" s="29"/>
      <c r="VWF38" s="29"/>
      <c r="VWG38" s="29"/>
      <c r="VWH38" s="29"/>
      <c r="VWI38" s="29"/>
      <c r="VWJ38" s="29"/>
      <c r="VWK38" s="29"/>
      <c r="VWL38" s="29"/>
      <c r="VWM38" s="29"/>
      <c r="VWN38" s="29"/>
      <c r="VWO38" s="29"/>
      <c r="VWP38" s="29"/>
      <c r="VWQ38" s="29"/>
      <c r="VWR38" s="29"/>
      <c r="VWS38" s="29"/>
      <c r="VWT38" s="29"/>
      <c r="VWU38" s="29"/>
      <c r="VWV38" s="29"/>
      <c r="VWW38" s="29"/>
      <c r="VWX38" s="29"/>
      <c r="VWY38" s="29"/>
      <c r="VWZ38" s="29"/>
      <c r="VXA38" s="29"/>
      <c r="VXB38" s="29"/>
      <c r="VXC38" s="29"/>
      <c r="VXD38" s="29"/>
      <c r="VXE38" s="29"/>
      <c r="VXF38" s="29"/>
      <c r="VXG38" s="29"/>
      <c r="VXH38" s="29"/>
      <c r="VXI38" s="29"/>
      <c r="VXJ38" s="29"/>
      <c r="VXK38" s="29"/>
      <c r="VXL38" s="29"/>
      <c r="VXM38" s="29"/>
      <c r="VXN38" s="29"/>
      <c r="VXO38" s="29"/>
      <c r="VXP38" s="29"/>
      <c r="VXQ38" s="29"/>
      <c r="VXR38" s="29"/>
      <c r="VXS38" s="29"/>
      <c r="VXT38" s="29"/>
      <c r="VXU38" s="29"/>
      <c r="VXV38" s="29"/>
      <c r="VXW38" s="29"/>
      <c r="VXX38" s="29"/>
      <c r="VXY38" s="29"/>
      <c r="VXZ38" s="29"/>
      <c r="VYA38" s="29"/>
      <c r="VYB38" s="29"/>
      <c r="VYC38" s="29"/>
      <c r="VYD38" s="29"/>
      <c r="VYE38" s="29"/>
      <c r="VYF38" s="29"/>
      <c r="VYG38" s="29"/>
      <c r="VYH38" s="29"/>
      <c r="VYI38" s="29"/>
      <c r="VYJ38" s="29"/>
      <c r="VYK38" s="29"/>
      <c r="VYL38" s="29"/>
      <c r="VYM38" s="29"/>
      <c r="VYN38" s="29"/>
      <c r="VYO38" s="29"/>
      <c r="VYP38" s="29"/>
      <c r="VYQ38" s="29"/>
      <c r="VYR38" s="29"/>
      <c r="VYS38" s="29"/>
      <c r="VYT38" s="29"/>
      <c r="VYU38" s="29"/>
      <c r="VYV38" s="29"/>
      <c r="VYW38" s="29"/>
      <c r="VYX38" s="29"/>
      <c r="VYY38" s="29"/>
      <c r="VYZ38" s="29"/>
      <c r="VZA38" s="29"/>
      <c r="VZB38" s="29"/>
      <c r="VZC38" s="29"/>
      <c r="VZD38" s="29"/>
      <c r="VZE38" s="29"/>
      <c r="VZF38" s="29"/>
      <c r="VZG38" s="29"/>
      <c r="VZH38" s="29"/>
      <c r="VZI38" s="29"/>
      <c r="VZJ38" s="29"/>
      <c r="VZK38" s="29"/>
      <c r="VZL38" s="29"/>
      <c r="VZM38" s="29"/>
      <c r="VZN38" s="29"/>
      <c r="VZO38" s="29"/>
      <c r="VZP38" s="29"/>
      <c r="VZQ38" s="29"/>
      <c r="VZR38" s="29"/>
      <c r="VZS38" s="29"/>
      <c r="VZT38" s="29"/>
      <c r="VZU38" s="29"/>
      <c r="VZV38" s="29"/>
      <c r="VZW38" s="29"/>
      <c r="VZX38" s="29"/>
      <c r="VZY38" s="29"/>
      <c r="VZZ38" s="29"/>
      <c r="WAA38" s="29"/>
      <c r="WAB38" s="29"/>
      <c r="WAC38" s="29"/>
      <c r="WAD38" s="29"/>
      <c r="WAE38" s="29"/>
      <c r="WAF38" s="29"/>
      <c r="WAG38" s="29"/>
      <c r="WAH38" s="29"/>
      <c r="WAI38" s="29"/>
      <c r="WAJ38" s="29"/>
      <c r="WAK38" s="29"/>
      <c r="WAL38" s="29"/>
      <c r="WAM38" s="29"/>
      <c r="WAN38" s="29"/>
      <c r="WAO38" s="29"/>
      <c r="WAP38" s="29"/>
      <c r="WAQ38" s="29"/>
      <c r="WAR38" s="29"/>
      <c r="WAS38" s="29"/>
      <c r="WAT38" s="29"/>
      <c r="WAU38" s="29"/>
      <c r="WAV38" s="29"/>
      <c r="WAW38" s="29"/>
      <c r="WAX38" s="29"/>
      <c r="WAY38" s="29"/>
      <c r="WAZ38" s="29"/>
      <c r="WBA38" s="29"/>
      <c r="WBB38" s="29"/>
      <c r="WBC38" s="29"/>
      <c r="WBD38" s="29"/>
      <c r="WBE38" s="29"/>
      <c r="WBF38" s="29"/>
      <c r="WBG38" s="29"/>
      <c r="WBH38" s="29"/>
      <c r="WBI38" s="29"/>
      <c r="WBJ38" s="29"/>
      <c r="WBK38" s="29"/>
      <c r="WBL38" s="29"/>
      <c r="WBM38" s="29"/>
      <c r="WBN38" s="29"/>
      <c r="WBO38" s="29"/>
      <c r="WBP38" s="29"/>
      <c r="WBQ38" s="29"/>
      <c r="WBR38" s="29"/>
      <c r="WBS38" s="29"/>
      <c r="WBT38" s="29"/>
      <c r="WBU38" s="29"/>
      <c r="WBV38" s="29"/>
      <c r="WBW38" s="29"/>
      <c r="WBX38" s="29"/>
      <c r="WBY38" s="29"/>
      <c r="WBZ38" s="29"/>
      <c r="WCA38" s="29"/>
      <c r="WCB38" s="29"/>
      <c r="WCC38" s="29"/>
      <c r="WCD38" s="29"/>
      <c r="WCE38" s="29"/>
      <c r="WCF38" s="29"/>
      <c r="WCG38" s="29"/>
      <c r="WCH38" s="29"/>
      <c r="WCI38" s="29"/>
      <c r="WCJ38" s="29"/>
      <c r="WCK38" s="29"/>
      <c r="WCL38" s="29"/>
      <c r="WCM38" s="29"/>
      <c r="WCN38" s="29"/>
      <c r="WCO38" s="29"/>
      <c r="WCP38" s="29"/>
      <c r="WCQ38" s="29"/>
      <c r="WCR38" s="29"/>
      <c r="WCS38" s="29"/>
      <c r="WCT38" s="29"/>
      <c r="WCU38" s="29"/>
      <c r="WCV38" s="29"/>
      <c r="WCW38" s="29"/>
      <c r="WCX38" s="29"/>
      <c r="WCY38" s="29"/>
      <c r="WCZ38" s="29"/>
      <c r="WDA38" s="29"/>
      <c r="WDB38" s="29"/>
      <c r="WDC38" s="29"/>
      <c r="WDD38" s="29"/>
      <c r="WDE38" s="29"/>
      <c r="WDF38" s="29"/>
      <c r="WDG38" s="29"/>
      <c r="WDH38" s="29"/>
      <c r="WDI38" s="29"/>
      <c r="WDJ38" s="29"/>
      <c r="WDK38" s="29"/>
      <c r="WDL38" s="29"/>
      <c r="WDM38" s="29"/>
      <c r="WDN38" s="29"/>
      <c r="WDO38" s="29"/>
      <c r="WDP38" s="29"/>
      <c r="WDQ38" s="29"/>
      <c r="WDR38" s="29"/>
      <c r="WDS38" s="29"/>
      <c r="WDT38" s="29"/>
      <c r="WDU38" s="29"/>
      <c r="WDV38" s="29"/>
      <c r="WDW38" s="29"/>
      <c r="WDX38" s="29"/>
      <c r="WDY38" s="29"/>
      <c r="WDZ38" s="29"/>
      <c r="WEA38" s="29"/>
      <c r="WEB38" s="29"/>
      <c r="WEC38" s="29"/>
      <c r="WED38" s="29"/>
      <c r="WEE38" s="29"/>
      <c r="WEF38" s="29"/>
      <c r="WEG38" s="29"/>
      <c r="WEH38" s="29"/>
      <c r="WEI38" s="29"/>
      <c r="WEJ38" s="29"/>
      <c r="WEK38" s="29"/>
      <c r="WEL38" s="29"/>
      <c r="WEM38" s="29"/>
      <c r="WEN38" s="29"/>
      <c r="WEO38" s="29"/>
      <c r="WEP38" s="29"/>
      <c r="WEQ38" s="29"/>
      <c r="WER38" s="29"/>
      <c r="WES38" s="29"/>
      <c r="WET38" s="29"/>
      <c r="WEU38" s="29"/>
      <c r="WEV38" s="29"/>
      <c r="WEW38" s="29"/>
      <c r="WEX38" s="29"/>
      <c r="WEY38" s="29"/>
      <c r="WEZ38" s="29"/>
      <c r="WFA38" s="29"/>
      <c r="WFB38" s="29"/>
      <c r="WFC38" s="29"/>
      <c r="WFD38" s="29"/>
      <c r="WFE38" s="29"/>
      <c r="WFF38" s="29"/>
      <c r="WFG38" s="29"/>
      <c r="WFH38" s="29"/>
      <c r="WFI38" s="29"/>
      <c r="WFJ38" s="29"/>
      <c r="WFK38" s="29"/>
      <c r="WFL38" s="29"/>
      <c r="WFM38" s="29"/>
      <c r="WFN38" s="29"/>
      <c r="WFO38" s="29"/>
      <c r="WFP38" s="29"/>
      <c r="WFQ38" s="29"/>
      <c r="WFR38" s="29"/>
      <c r="WFS38" s="29"/>
      <c r="WFT38" s="29"/>
      <c r="WFU38" s="29"/>
      <c r="WFV38" s="29"/>
      <c r="WFW38" s="29"/>
      <c r="WFX38" s="29"/>
      <c r="WFY38" s="29"/>
      <c r="WFZ38" s="29"/>
      <c r="WGA38" s="29"/>
      <c r="WGB38" s="29"/>
      <c r="WGC38" s="29"/>
      <c r="WGD38" s="29"/>
      <c r="WGE38" s="29"/>
      <c r="WGF38" s="29"/>
      <c r="WGG38" s="29"/>
      <c r="WGH38" s="29"/>
      <c r="WGI38" s="29"/>
      <c r="WGJ38" s="29"/>
      <c r="WGK38" s="29"/>
      <c r="WGL38" s="29"/>
      <c r="WGM38" s="29"/>
      <c r="WGN38" s="29"/>
      <c r="WGO38" s="29"/>
      <c r="WGP38" s="29"/>
      <c r="WGQ38" s="29"/>
      <c r="WGR38" s="29"/>
      <c r="WGS38" s="29"/>
      <c r="WGT38" s="29"/>
      <c r="WGU38" s="29"/>
      <c r="WGV38" s="29"/>
      <c r="WGW38" s="29"/>
      <c r="WGX38" s="29"/>
      <c r="WGY38" s="29"/>
      <c r="WGZ38" s="29"/>
      <c r="WHA38" s="29"/>
      <c r="WHB38" s="29"/>
      <c r="WHC38" s="29"/>
      <c r="WHD38" s="29"/>
      <c r="WHE38" s="29"/>
      <c r="WHF38" s="29"/>
      <c r="WHG38" s="29"/>
      <c r="WHH38" s="29"/>
      <c r="WHI38" s="29"/>
      <c r="WHJ38" s="29"/>
      <c r="WHK38" s="29"/>
      <c r="WHL38" s="29"/>
      <c r="WHM38" s="29"/>
      <c r="WHN38" s="29"/>
      <c r="WHO38" s="29"/>
      <c r="WHP38" s="29"/>
      <c r="WHQ38" s="29"/>
      <c r="WHR38" s="29"/>
      <c r="WHS38" s="29"/>
      <c r="WHT38" s="29"/>
      <c r="WHU38" s="29"/>
      <c r="WHV38" s="29"/>
      <c r="WHW38" s="29"/>
      <c r="WHX38" s="29"/>
      <c r="WHY38" s="29"/>
      <c r="WHZ38" s="29"/>
      <c r="WIA38" s="29"/>
      <c r="WIB38" s="29"/>
      <c r="WIC38" s="29"/>
      <c r="WID38" s="29"/>
      <c r="WIE38" s="29"/>
      <c r="WIF38" s="29"/>
      <c r="WIG38" s="29"/>
      <c r="WIH38" s="29"/>
      <c r="WII38" s="29"/>
      <c r="WIJ38" s="29"/>
      <c r="WIK38" s="29"/>
      <c r="WIL38" s="29"/>
      <c r="WIM38" s="29"/>
      <c r="WIN38" s="29"/>
      <c r="WIO38" s="29"/>
      <c r="WIP38" s="29"/>
      <c r="WIQ38" s="29"/>
      <c r="WIR38" s="29"/>
      <c r="WIS38" s="29"/>
      <c r="WIT38" s="29"/>
      <c r="WIU38" s="29"/>
      <c r="WIV38" s="29"/>
      <c r="WIW38" s="29"/>
      <c r="WIX38" s="29"/>
      <c r="WIY38" s="29"/>
      <c r="WIZ38" s="29"/>
      <c r="WJA38" s="29"/>
      <c r="WJB38" s="29"/>
      <c r="WJC38" s="29"/>
      <c r="WJD38" s="29"/>
      <c r="WJE38" s="29"/>
      <c r="WJF38" s="29"/>
      <c r="WJG38" s="29"/>
      <c r="WJH38" s="29"/>
      <c r="WJI38" s="29"/>
      <c r="WJJ38" s="29"/>
      <c r="WJK38" s="29"/>
      <c r="WJL38" s="29"/>
      <c r="WJM38" s="29"/>
      <c r="WJN38" s="29"/>
      <c r="WJO38" s="29"/>
      <c r="WJP38" s="29"/>
      <c r="WJQ38" s="29"/>
      <c r="WJR38" s="29"/>
      <c r="WJS38" s="29"/>
      <c r="WJT38" s="29"/>
      <c r="WJU38" s="29"/>
      <c r="WJV38" s="29"/>
      <c r="WJW38" s="29"/>
      <c r="WJX38" s="29"/>
      <c r="WJY38" s="29"/>
      <c r="WJZ38" s="29"/>
      <c r="WKA38" s="29"/>
      <c r="WKB38" s="29"/>
      <c r="WKC38" s="29"/>
      <c r="WKD38" s="29"/>
      <c r="WKE38" s="29"/>
      <c r="WKF38" s="29"/>
      <c r="WKG38" s="29"/>
      <c r="WKH38" s="29"/>
      <c r="WKI38" s="29"/>
      <c r="WKJ38" s="29"/>
      <c r="WKK38" s="29"/>
      <c r="WKL38" s="29"/>
      <c r="WKM38" s="29"/>
      <c r="WKN38" s="29"/>
      <c r="WKO38" s="29"/>
      <c r="WKP38" s="29"/>
      <c r="WKQ38" s="29"/>
      <c r="WKR38" s="29"/>
      <c r="WKS38" s="29"/>
      <c r="WKT38" s="29"/>
      <c r="WKU38" s="29"/>
      <c r="WKV38" s="29"/>
      <c r="WKW38" s="29"/>
      <c r="WKX38" s="29"/>
      <c r="WKY38" s="29"/>
      <c r="WKZ38" s="29"/>
      <c r="WLA38" s="29"/>
      <c r="WLB38" s="29"/>
      <c r="WLC38" s="29"/>
      <c r="WLD38" s="29"/>
      <c r="WLE38" s="29"/>
      <c r="WLF38" s="29"/>
      <c r="WLG38" s="29"/>
      <c r="WLH38" s="29"/>
      <c r="WLI38" s="29"/>
      <c r="WLJ38" s="29"/>
      <c r="WLK38" s="29"/>
      <c r="WLL38" s="29"/>
      <c r="WLM38" s="29"/>
      <c r="WLN38" s="29"/>
      <c r="WLO38" s="29"/>
      <c r="WLP38" s="29"/>
      <c r="WLQ38" s="29"/>
      <c r="WLR38" s="29"/>
      <c r="WLS38" s="29"/>
      <c r="WLT38" s="29"/>
      <c r="WLU38" s="29"/>
      <c r="WLV38" s="29"/>
      <c r="WLW38" s="29"/>
      <c r="WLX38" s="29"/>
      <c r="WLY38" s="29"/>
      <c r="WLZ38" s="29"/>
      <c r="WMA38" s="29"/>
      <c r="WMB38" s="29"/>
      <c r="WMC38" s="29"/>
      <c r="WMD38" s="29"/>
      <c r="WME38" s="29"/>
      <c r="WMF38" s="29"/>
      <c r="WMG38" s="29"/>
      <c r="WMH38" s="29"/>
      <c r="WMI38" s="29"/>
      <c r="WMJ38" s="29"/>
      <c r="WMK38" s="29"/>
      <c r="WML38" s="29"/>
      <c r="WMM38" s="29"/>
      <c r="WMN38" s="29"/>
      <c r="WMO38" s="29"/>
      <c r="WMP38" s="29"/>
      <c r="WMQ38" s="29"/>
      <c r="WMR38" s="29"/>
      <c r="WMS38" s="29"/>
      <c r="WMT38" s="29"/>
      <c r="WMU38" s="29"/>
      <c r="WMV38" s="29"/>
      <c r="WMW38" s="29"/>
      <c r="WMX38" s="29"/>
      <c r="WMY38" s="29"/>
      <c r="WMZ38" s="29"/>
      <c r="WNA38" s="29"/>
      <c r="WNB38" s="29"/>
      <c r="WNC38" s="29"/>
      <c r="WND38" s="29"/>
      <c r="WNE38" s="29"/>
      <c r="WNF38" s="29"/>
      <c r="WNG38" s="29"/>
      <c r="WNH38" s="29"/>
      <c r="WNI38" s="29"/>
      <c r="WNJ38" s="29"/>
      <c r="WNK38" s="29"/>
      <c r="WNL38" s="29"/>
      <c r="WNM38" s="29"/>
      <c r="WNN38" s="29"/>
      <c r="WNO38" s="29"/>
      <c r="WNP38" s="29"/>
      <c r="WNQ38" s="29"/>
      <c r="WNR38" s="29"/>
      <c r="WNS38" s="29"/>
      <c r="WNT38" s="29"/>
      <c r="WNU38" s="29"/>
      <c r="WNV38" s="29"/>
      <c r="WNW38" s="29"/>
      <c r="WNX38" s="29"/>
      <c r="WNY38" s="29"/>
      <c r="WNZ38" s="29"/>
      <c r="WOA38" s="29"/>
      <c r="WOB38" s="29"/>
      <c r="WOC38" s="29"/>
      <c r="WOD38" s="29"/>
      <c r="WOE38" s="29"/>
      <c r="WOF38" s="29"/>
      <c r="WOG38" s="29"/>
      <c r="WOH38" s="29"/>
      <c r="WOI38" s="29"/>
      <c r="WOJ38" s="29"/>
      <c r="WOK38" s="29"/>
      <c r="WOL38" s="29"/>
      <c r="WOM38" s="29"/>
      <c r="WON38" s="29"/>
      <c r="WOO38" s="29"/>
      <c r="WOP38" s="29"/>
      <c r="WOQ38" s="29"/>
      <c r="WOR38" s="29"/>
      <c r="WOS38" s="29"/>
      <c r="WOT38" s="29"/>
      <c r="WOU38" s="29"/>
      <c r="WOV38" s="29"/>
      <c r="WOW38" s="29"/>
      <c r="WOX38" s="29"/>
      <c r="WOY38" s="29"/>
      <c r="WOZ38" s="29"/>
      <c r="WPA38" s="29"/>
      <c r="WPB38" s="29"/>
      <c r="WPC38" s="29"/>
      <c r="WPD38" s="29"/>
      <c r="WPE38" s="29"/>
      <c r="WPF38" s="29"/>
      <c r="WPG38" s="29"/>
      <c r="WPH38" s="29"/>
      <c r="WPI38" s="29"/>
      <c r="WPJ38" s="29"/>
      <c r="WPK38" s="29"/>
      <c r="WPL38" s="29"/>
      <c r="WPM38" s="29"/>
      <c r="WPN38" s="29"/>
      <c r="WPO38" s="29"/>
      <c r="WPP38" s="29"/>
      <c r="WPQ38" s="29"/>
      <c r="WPR38" s="29"/>
      <c r="WPS38" s="29"/>
      <c r="WPT38" s="29"/>
      <c r="WPU38" s="29"/>
      <c r="WPV38" s="29"/>
      <c r="WPW38" s="29"/>
      <c r="WPX38" s="29"/>
      <c r="WPY38" s="29"/>
      <c r="WPZ38" s="29"/>
      <c r="WQA38" s="29"/>
      <c r="WQB38" s="29"/>
      <c r="WQC38" s="29"/>
      <c r="WQD38" s="29"/>
      <c r="WQE38" s="29"/>
      <c r="WQF38" s="29"/>
      <c r="WQG38" s="29"/>
      <c r="WQH38" s="29"/>
      <c r="WQI38" s="29"/>
      <c r="WQJ38" s="29"/>
      <c r="WQK38" s="29"/>
      <c r="WQL38" s="29"/>
      <c r="WQM38" s="29"/>
      <c r="WQN38" s="29"/>
      <c r="WQO38" s="29"/>
      <c r="WQP38" s="29"/>
      <c r="WQQ38" s="29"/>
      <c r="WQR38" s="29"/>
      <c r="WQS38" s="29"/>
      <c r="WQT38" s="29"/>
      <c r="WQU38" s="29"/>
      <c r="WQV38" s="29"/>
      <c r="WQW38" s="29"/>
      <c r="WQX38" s="29"/>
      <c r="WQY38" s="29"/>
      <c r="WQZ38" s="29"/>
      <c r="WRA38" s="29"/>
      <c r="WRB38" s="29"/>
      <c r="WRC38" s="29"/>
      <c r="WRD38" s="29"/>
      <c r="WRE38" s="29"/>
      <c r="WRF38" s="29"/>
      <c r="WRG38" s="29"/>
      <c r="WRH38" s="29"/>
      <c r="WRI38" s="29"/>
      <c r="WRJ38" s="29"/>
      <c r="WRK38" s="29"/>
      <c r="WRL38" s="29"/>
      <c r="WRM38" s="29"/>
      <c r="WRN38" s="29"/>
      <c r="WRO38" s="29"/>
      <c r="WRP38" s="29"/>
      <c r="WRQ38" s="29"/>
      <c r="WRR38" s="29"/>
      <c r="WRS38" s="29"/>
      <c r="WRT38" s="29"/>
      <c r="WRU38" s="29"/>
      <c r="WRV38" s="29"/>
      <c r="WRW38" s="29"/>
      <c r="WRX38" s="29"/>
      <c r="WRY38" s="29"/>
      <c r="WRZ38" s="29"/>
      <c r="WSA38" s="29"/>
      <c r="WSB38" s="29"/>
      <c r="WSC38" s="29"/>
      <c r="WSD38" s="29"/>
      <c r="WSE38" s="29"/>
      <c r="WSF38" s="29"/>
      <c r="WSG38" s="29"/>
      <c r="WSH38" s="29"/>
      <c r="WSI38" s="29"/>
      <c r="WSJ38" s="29"/>
      <c r="WSK38" s="29"/>
      <c r="WSL38" s="29"/>
      <c r="WSM38" s="29"/>
      <c r="WSN38" s="29"/>
      <c r="WSO38" s="29"/>
      <c r="WSP38" s="29"/>
      <c r="WSQ38" s="29"/>
      <c r="WSR38" s="29"/>
      <c r="WSS38" s="29"/>
      <c r="WST38" s="29"/>
      <c r="WSU38" s="29"/>
      <c r="WSV38" s="29"/>
      <c r="WSW38" s="29"/>
      <c r="WSX38" s="29"/>
      <c r="WSY38" s="29"/>
      <c r="WSZ38" s="29"/>
      <c r="WTA38" s="29"/>
      <c r="WTB38" s="29"/>
      <c r="WTC38" s="29"/>
      <c r="WTD38" s="29"/>
      <c r="WTE38" s="29"/>
      <c r="WTF38" s="29"/>
      <c r="WTG38" s="29"/>
      <c r="WTH38" s="29"/>
      <c r="WTI38" s="29"/>
      <c r="WTJ38" s="29"/>
      <c r="WTK38" s="29"/>
      <c r="WTL38" s="29"/>
      <c r="WTM38" s="29"/>
      <c r="WTN38" s="29"/>
      <c r="WTO38" s="29"/>
      <c r="WTP38" s="29"/>
      <c r="WTQ38" s="29"/>
      <c r="WTR38" s="29"/>
      <c r="WTS38" s="29"/>
      <c r="WTT38" s="29"/>
      <c r="WTU38" s="29"/>
      <c r="WTV38" s="29"/>
      <c r="WTW38" s="29"/>
      <c r="WTX38" s="29"/>
      <c r="WTY38" s="29"/>
      <c r="WTZ38" s="29"/>
      <c r="WUA38" s="29"/>
      <c r="WUB38" s="29"/>
      <c r="WUC38" s="29"/>
      <c r="WUD38" s="29"/>
      <c r="WUE38" s="29"/>
      <c r="WUF38" s="29"/>
      <c r="WUG38" s="29"/>
      <c r="WUH38" s="29"/>
      <c r="WUI38" s="29"/>
      <c r="WUJ38" s="29"/>
      <c r="WUK38" s="29"/>
      <c r="WUL38" s="29"/>
      <c r="WUM38" s="29"/>
      <c r="WUN38" s="29"/>
      <c r="WUO38" s="29"/>
      <c r="WUP38" s="29"/>
      <c r="WUQ38" s="29"/>
      <c r="WUR38" s="29"/>
      <c r="WUS38" s="29"/>
    </row>
    <row r="39" spans="1:16113" ht="15" customHeight="1" x14ac:dyDescent="0.35">
      <c r="A39" s="8" t="s">
        <v>294</v>
      </c>
      <c r="B39" s="21" t="s">
        <v>134</v>
      </c>
      <c r="C39" s="12" t="s">
        <v>135</v>
      </c>
      <c r="D39" s="12" t="s">
        <v>136</v>
      </c>
      <c r="E39" s="12" t="s">
        <v>137</v>
      </c>
      <c r="F39" s="12" t="s">
        <v>138</v>
      </c>
      <c r="G39" s="12" t="s">
        <v>237</v>
      </c>
      <c r="H39" s="10" t="s">
        <v>140</v>
      </c>
      <c r="I39" s="12" t="s">
        <v>295</v>
      </c>
      <c r="J39" s="12" t="s">
        <v>306</v>
      </c>
      <c r="K39" s="12" t="s">
        <v>72</v>
      </c>
      <c r="L39" s="12" t="s">
        <v>298</v>
      </c>
      <c r="M39" s="12" t="s">
        <v>299</v>
      </c>
      <c r="N39" s="12" t="s">
        <v>300</v>
      </c>
      <c r="O39" s="12" t="s">
        <v>75</v>
      </c>
      <c r="P39" s="16">
        <f>2/2</f>
        <v>1</v>
      </c>
      <c r="Q39" s="16">
        <f t="shared" ref="Q39:U40" si="2">2/2</f>
        <v>1</v>
      </c>
      <c r="R39" s="16">
        <f t="shared" si="2"/>
        <v>1</v>
      </c>
      <c r="S39" s="16">
        <f t="shared" si="2"/>
        <v>1</v>
      </c>
      <c r="T39" s="16">
        <f t="shared" si="2"/>
        <v>1</v>
      </c>
      <c r="U39" s="16">
        <f t="shared" si="2"/>
        <v>1</v>
      </c>
      <c r="V39" s="16"/>
      <c r="W39" s="16"/>
      <c r="X39" s="16"/>
      <c r="Y39" s="16"/>
      <c r="Z39" s="16"/>
      <c r="AA39" s="16"/>
      <c r="AB39" s="17">
        <v>0.9</v>
      </c>
      <c r="AC39" s="32">
        <v>12</v>
      </c>
      <c r="AD39" s="10" t="s">
        <v>301</v>
      </c>
      <c r="AE39" s="12" t="s">
        <v>307</v>
      </c>
      <c r="AF39" s="12" t="s">
        <v>308</v>
      </c>
      <c r="AG39" s="328" t="s">
        <v>304</v>
      </c>
    </row>
    <row r="40" spans="1:16113" ht="15" customHeight="1" x14ac:dyDescent="0.35">
      <c r="A40" s="8" t="s">
        <v>294</v>
      </c>
      <c r="B40" s="21" t="s">
        <v>134</v>
      </c>
      <c r="C40" s="12" t="s">
        <v>135</v>
      </c>
      <c r="D40" s="12" t="s">
        <v>136</v>
      </c>
      <c r="E40" s="12" t="s">
        <v>137</v>
      </c>
      <c r="F40" s="12" t="s">
        <v>138</v>
      </c>
      <c r="G40" s="12" t="s">
        <v>237</v>
      </c>
      <c r="H40" s="10" t="s">
        <v>140</v>
      </c>
      <c r="I40" s="12" t="s">
        <v>295</v>
      </c>
      <c r="J40" s="12" t="s">
        <v>309</v>
      </c>
      <c r="K40" s="12" t="s">
        <v>72</v>
      </c>
      <c r="L40" s="12" t="s">
        <v>298</v>
      </c>
      <c r="M40" s="12" t="s">
        <v>299</v>
      </c>
      <c r="N40" s="12" t="s">
        <v>300</v>
      </c>
      <c r="O40" s="12" t="s">
        <v>75</v>
      </c>
      <c r="P40" s="16">
        <f>2/2</f>
        <v>1</v>
      </c>
      <c r="Q40" s="16">
        <f t="shared" si="2"/>
        <v>1</v>
      </c>
      <c r="R40" s="16">
        <f t="shared" si="2"/>
        <v>1</v>
      </c>
      <c r="S40" s="16">
        <f t="shared" si="2"/>
        <v>1</v>
      </c>
      <c r="T40" s="16">
        <f t="shared" si="2"/>
        <v>1</v>
      </c>
      <c r="U40" s="16">
        <f t="shared" si="2"/>
        <v>1</v>
      </c>
      <c r="V40" s="16"/>
      <c r="W40" s="16"/>
      <c r="X40" s="16"/>
      <c r="Y40" s="16"/>
      <c r="Z40" s="16"/>
      <c r="AA40" s="16"/>
      <c r="AB40" s="17">
        <v>0.9</v>
      </c>
      <c r="AC40" s="32">
        <v>12</v>
      </c>
      <c r="AD40" s="10" t="s">
        <v>301</v>
      </c>
      <c r="AE40" s="12" t="s">
        <v>310</v>
      </c>
      <c r="AF40" s="12" t="s">
        <v>311</v>
      </c>
      <c r="AG40" s="328" t="s">
        <v>304</v>
      </c>
    </row>
    <row r="41" spans="1:16113" ht="15" customHeight="1" x14ac:dyDescent="0.35">
      <c r="A41" s="8" t="s">
        <v>294</v>
      </c>
      <c r="B41" s="21" t="s">
        <v>134</v>
      </c>
      <c r="C41" s="12" t="s">
        <v>135</v>
      </c>
      <c r="D41" s="12" t="s">
        <v>136</v>
      </c>
      <c r="E41" s="12" t="s">
        <v>137</v>
      </c>
      <c r="F41" s="12" t="s">
        <v>138</v>
      </c>
      <c r="G41" s="12" t="s">
        <v>237</v>
      </c>
      <c r="H41" s="10" t="s">
        <v>140</v>
      </c>
      <c r="I41" s="12" t="s">
        <v>295</v>
      </c>
      <c r="J41" s="12" t="s">
        <v>312</v>
      </c>
      <c r="K41" s="12" t="s">
        <v>72</v>
      </c>
      <c r="L41" s="12" t="s">
        <v>298</v>
      </c>
      <c r="M41" s="12" t="s">
        <v>299</v>
      </c>
      <c r="N41" s="12" t="s">
        <v>300</v>
      </c>
      <c r="O41" s="12" t="s">
        <v>75</v>
      </c>
      <c r="P41" s="16">
        <f>5/5</f>
        <v>1</v>
      </c>
      <c r="Q41" s="16">
        <f t="shared" ref="Q41:U41" si="3">5/5</f>
        <v>1</v>
      </c>
      <c r="R41" s="16">
        <f t="shared" si="3"/>
        <v>1</v>
      </c>
      <c r="S41" s="16">
        <f t="shared" si="3"/>
        <v>1</v>
      </c>
      <c r="T41" s="16">
        <f t="shared" si="3"/>
        <v>1</v>
      </c>
      <c r="U41" s="16">
        <f t="shared" si="3"/>
        <v>1</v>
      </c>
      <c r="V41" s="16"/>
      <c r="W41" s="16"/>
      <c r="X41" s="16"/>
      <c r="Y41" s="16"/>
      <c r="Z41" s="16"/>
      <c r="AA41" s="16"/>
      <c r="AB41" s="17">
        <v>0.9</v>
      </c>
      <c r="AC41" s="32">
        <v>12</v>
      </c>
      <c r="AD41" s="10" t="s">
        <v>301</v>
      </c>
      <c r="AE41" s="12" t="s">
        <v>313</v>
      </c>
      <c r="AF41" s="12" t="s">
        <v>314</v>
      </c>
      <c r="AG41" s="328" t="s">
        <v>304</v>
      </c>
    </row>
    <row r="42" spans="1:16113" ht="15" customHeight="1" x14ac:dyDescent="0.35">
      <c r="A42" s="8" t="s">
        <v>294</v>
      </c>
      <c r="B42" s="21" t="s">
        <v>134</v>
      </c>
      <c r="C42" s="12" t="s">
        <v>135</v>
      </c>
      <c r="D42" s="12" t="s">
        <v>136</v>
      </c>
      <c r="E42" s="12" t="s">
        <v>137</v>
      </c>
      <c r="F42" s="12" t="s">
        <v>138</v>
      </c>
      <c r="G42" s="12" t="s">
        <v>237</v>
      </c>
      <c r="H42" s="10" t="s">
        <v>140</v>
      </c>
      <c r="I42" s="12" t="s">
        <v>295</v>
      </c>
      <c r="J42" s="12" t="s">
        <v>315</v>
      </c>
      <c r="K42" s="12" t="s">
        <v>72</v>
      </c>
      <c r="L42" s="12" t="s">
        <v>298</v>
      </c>
      <c r="M42" s="12" t="s">
        <v>299</v>
      </c>
      <c r="N42" s="12" t="s">
        <v>300</v>
      </c>
      <c r="O42" s="12" t="s">
        <v>75</v>
      </c>
      <c r="P42" s="16">
        <f>4/4</f>
        <v>1</v>
      </c>
      <c r="Q42" s="16">
        <f t="shared" ref="Q42:U43" si="4">4/4</f>
        <v>1</v>
      </c>
      <c r="R42" s="16">
        <f t="shared" si="4"/>
        <v>1</v>
      </c>
      <c r="S42" s="16">
        <f t="shared" si="4"/>
        <v>1</v>
      </c>
      <c r="T42" s="16">
        <f t="shared" si="4"/>
        <v>1</v>
      </c>
      <c r="U42" s="16">
        <f t="shared" si="4"/>
        <v>1</v>
      </c>
      <c r="V42" s="16"/>
      <c r="W42" s="16"/>
      <c r="X42" s="16"/>
      <c r="Y42" s="16"/>
      <c r="Z42" s="16"/>
      <c r="AA42" s="16"/>
      <c r="AB42" s="17">
        <v>0.9</v>
      </c>
      <c r="AC42" s="32">
        <v>12</v>
      </c>
      <c r="AD42" s="10" t="s">
        <v>301</v>
      </c>
      <c r="AE42" s="12" t="s">
        <v>316</v>
      </c>
      <c r="AF42" s="12" t="s">
        <v>317</v>
      </c>
      <c r="AG42" s="328" t="s">
        <v>304</v>
      </c>
    </row>
    <row r="43" spans="1:16113" ht="15" customHeight="1" x14ac:dyDescent="0.35">
      <c r="A43" s="8" t="s">
        <v>294</v>
      </c>
      <c r="B43" s="21" t="s">
        <v>134</v>
      </c>
      <c r="C43" s="12" t="s">
        <v>135</v>
      </c>
      <c r="D43" s="12" t="s">
        <v>136</v>
      </c>
      <c r="E43" s="12" t="s">
        <v>137</v>
      </c>
      <c r="F43" s="12" t="s">
        <v>138</v>
      </c>
      <c r="G43" s="12" t="s">
        <v>237</v>
      </c>
      <c r="H43" s="10" t="s">
        <v>140</v>
      </c>
      <c r="I43" s="12" t="s">
        <v>295</v>
      </c>
      <c r="J43" s="12" t="s">
        <v>318</v>
      </c>
      <c r="K43" s="12" t="s">
        <v>72</v>
      </c>
      <c r="L43" s="12" t="s">
        <v>298</v>
      </c>
      <c r="M43" s="12" t="s">
        <v>299</v>
      </c>
      <c r="N43" s="12" t="s">
        <v>300</v>
      </c>
      <c r="O43" s="12" t="s">
        <v>75</v>
      </c>
      <c r="P43" s="16">
        <f t="shared" ref="P43:Q43" si="5">3/3</f>
        <v>1</v>
      </c>
      <c r="Q43" s="16">
        <f t="shared" si="5"/>
        <v>1</v>
      </c>
      <c r="R43" s="16">
        <f>3/3</f>
        <v>1</v>
      </c>
      <c r="S43" s="16">
        <f>4/4</f>
        <v>1</v>
      </c>
      <c r="T43" s="16">
        <f t="shared" si="4"/>
        <v>1</v>
      </c>
      <c r="U43" s="16">
        <f t="shared" si="4"/>
        <v>1</v>
      </c>
      <c r="V43" s="16"/>
      <c r="W43" s="16"/>
      <c r="X43" s="16"/>
      <c r="Y43" s="16"/>
      <c r="Z43" s="16"/>
      <c r="AA43" s="16"/>
      <c r="AB43" s="17">
        <v>0.9</v>
      </c>
      <c r="AC43" s="32">
        <v>12</v>
      </c>
      <c r="AD43" s="10" t="s">
        <v>301</v>
      </c>
      <c r="AE43" s="12" t="s">
        <v>319</v>
      </c>
      <c r="AF43" s="12" t="s">
        <v>320</v>
      </c>
      <c r="AG43" s="328" t="s">
        <v>304</v>
      </c>
    </row>
    <row r="44" spans="1:16113" ht="15" customHeight="1" x14ac:dyDescent="0.35">
      <c r="A44" s="8" t="s">
        <v>294</v>
      </c>
      <c r="B44" s="21" t="s">
        <v>134</v>
      </c>
      <c r="C44" s="12" t="s">
        <v>135</v>
      </c>
      <c r="D44" s="12" t="s">
        <v>136</v>
      </c>
      <c r="E44" s="12" t="s">
        <v>137</v>
      </c>
      <c r="F44" s="12" t="s">
        <v>138</v>
      </c>
      <c r="G44" s="12" t="s">
        <v>237</v>
      </c>
      <c r="H44" s="10" t="s">
        <v>140</v>
      </c>
      <c r="I44" s="12" t="s">
        <v>295</v>
      </c>
      <c r="J44" s="12" t="s">
        <v>321</v>
      </c>
      <c r="K44" s="12" t="s">
        <v>72</v>
      </c>
      <c r="L44" s="12" t="s">
        <v>322</v>
      </c>
      <c r="M44" s="12" t="s">
        <v>323</v>
      </c>
      <c r="N44" s="12" t="s">
        <v>300</v>
      </c>
      <c r="O44" s="12" t="s">
        <v>75</v>
      </c>
      <c r="P44" s="16">
        <f>1/1</f>
        <v>1</v>
      </c>
      <c r="Q44" s="16">
        <f t="shared" ref="Q44:U44" si="6">1/1</f>
        <v>1</v>
      </c>
      <c r="R44" s="16">
        <f t="shared" si="6"/>
        <v>1</v>
      </c>
      <c r="S44" s="16">
        <f t="shared" si="6"/>
        <v>1</v>
      </c>
      <c r="T44" s="16">
        <f t="shared" si="6"/>
        <v>1</v>
      </c>
      <c r="U44" s="16">
        <f t="shared" si="6"/>
        <v>1</v>
      </c>
      <c r="V44" s="16"/>
      <c r="W44" s="16"/>
      <c r="X44" s="16"/>
      <c r="Y44" s="16"/>
      <c r="Z44" s="16"/>
      <c r="AA44" s="16"/>
      <c r="AB44" s="17">
        <v>0.9</v>
      </c>
      <c r="AC44" s="32">
        <v>12</v>
      </c>
      <c r="AD44" s="10" t="s">
        <v>301</v>
      </c>
      <c r="AE44" s="12" t="s">
        <v>324</v>
      </c>
      <c r="AF44" s="12" t="s">
        <v>325</v>
      </c>
      <c r="AG44" s="328" t="s">
        <v>326</v>
      </c>
    </row>
    <row r="45" spans="1:16113" ht="15" customHeight="1" x14ac:dyDescent="0.35">
      <c r="A45" s="8" t="s">
        <v>294</v>
      </c>
      <c r="B45" s="21" t="s">
        <v>134</v>
      </c>
      <c r="C45" s="12" t="s">
        <v>135</v>
      </c>
      <c r="D45" s="12" t="s">
        <v>136</v>
      </c>
      <c r="E45" s="12" t="s">
        <v>137</v>
      </c>
      <c r="F45" s="12" t="s">
        <v>138</v>
      </c>
      <c r="G45" s="12" t="s">
        <v>237</v>
      </c>
      <c r="H45" s="10" t="s">
        <v>140</v>
      </c>
      <c r="I45" s="12" t="s">
        <v>141</v>
      </c>
      <c r="J45" s="12" t="s">
        <v>327</v>
      </c>
      <c r="K45" s="12" t="s">
        <v>328</v>
      </c>
      <c r="L45" s="12" t="s">
        <v>329</v>
      </c>
      <c r="M45" s="12" t="s">
        <v>299</v>
      </c>
      <c r="N45" s="12" t="s">
        <v>300</v>
      </c>
      <c r="O45" s="12" t="s">
        <v>75</v>
      </c>
      <c r="P45" s="16">
        <f>2/2</f>
        <v>1</v>
      </c>
      <c r="Q45" s="16">
        <f t="shared" ref="Q45:U45" si="7">2/2</f>
        <v>1</v>
      </c>
      <c r="R45" s="16">
        <f t="shared" si="7"/>
        <v>1</v>
      </c>
      <c r="S45" s="16">
        <f t="shared" si="7"/>
        <v>1</v>
      </c>
      <c r="T45" s="16">
        <f t="shared" si="7"/>
        <v>1</v>
      </c>
      <c r="U45" s="16">
        <f t="shared" si="7"/>
        <v>1</v>
      </c>
      <c r="V45" s="16"/>
      <c r="W45" s="16"/>
      <c r="X45" s="16"/>
      <c r="Y45" s="16"/>
      <c r="Z45" s="16"/>
      <c r="AA45" s="16"/>
      <c r="AB45" s="17">
        <v>0.9</v>
      </c>
      <c r="AC45" s="32">
        <v>12</v>
      </c>
      <c r="AD45" s="10" t="s">
        <v>301</v>
      </c>
      <c r="AE45" s="12" t="s">
        <v>302</v>
      </c>
      <c r="AF45" s="14" t="s">
        <v>330</v>
      </c>
      <c r="AG45" s="328" t="s">
        <v>304</v>
      </c>
    </row>
    <row r="46" spans="1:16113" ht="15" customHeight="1" thickBot="1" x14ac:dyDescent="0.4">
      <c r="A46" s="8" t="s">
        <v>294</v>
      </c>
      <c r="B46" s="21" t="s">
        <v>134</v>
      </c>
      <c r="C46" s="12" t="s">
        <v>135</v>
      </c>
      <c r="D46" s="12" t="s">
        <v>136</v>
      </c>
      <c r="E46" s="12" t="s">
        <v>137</v>
      </c>
      <c r="F46" s="12" t="s">
        <v>138</v>
      </c>
      <c r="G46" s="12" t="s">
        <v>237</v>
      </c>
      <c r="H46" s="10" t="s">
        <v>140</v>
      </c>
      <c r="I46" s="12" t="s">
        <v>141</v>
      </c>
      <c r="J46" s="12" t="s">
        <v>331</v>
      </c>
      <c r="K46" s="12" t="s">
        <v>328</v>
      </c>
      <c r="L46" s="12" t="s">
        <v>329</v>
      </c>
      <c r="M46" s="12" t="s">
        <v>299</v>
      </c>
      <c r="N46" s="12" t="s">
        <v>300</v>
      </c>
      <c r="O46" s="12" t="s">
        <v>332</v>
      </c>
      <c r="P46" s="56"/>
      <c r="Q46" s="56"/>
      <c r="R46" s="16">
        <f>1/1</f>
        <v>1</v>
      </c>
      <c r="S46" s="56"/>
      <c r="T46" s="56"/>
      <c r="U46" s="16">
        <f>1/1</f>
        <v>1</v>
      </c>
      <c r="V46" s="56"/>
      <c r="W46" s="56"/>
      <c r="X46" s="16"/>
      <c r="Y46" s="56"/>
      <c r="Z46" s="56"/>
      <c r="AA46" s="16"/>
      <c r="AB46" s="17">
        <v>0.9</v>
      </c>
      <c r="AC46" s="32">
        <v>12</v>
      </c>
      <c r="AD46" s="10" t="s">
        <v>301</v>
      </c>
      <c r="AE46" s="12" t="s">
        <v>302</v>
      </c>
      <c r="AF46" s="12" t="s">
        <v>330</v>
      </c>
      <c r="AG46" s="328" t="s">
        <v>333</v>
      </c>
    </row>
    <row r="47" spans="1:16113" ht="20.149999999999999" customHeight="1" thickBot="1" x14ac:dyDescent="0.4">
      <c r="A47" s="8" t="s">
        <v>294</v>
      </c>
      <c r="B47" s="20" t="s">
        <v>53</v>
      </c>
      <c r="C47" s="10" t="s">
        <v>54</v>
      </c>
      <c r="D47" s="12" t="s">
        <v>55</v>
      </c>
      <c r="E47" s="12" t="s">
        <v>56</v>
      </c>
      <c r="F47" s="12" t="s">
        <v>57</v>
      </c>
      <c r="G47" s="41" t="s">
        <v>228</v>
      </c>
      <c r="H47" s="22" t="s">
        <v>59</v>
      </c>
      <c r="I47" s="10"/>
      <c r="J47" s="57" t="s">
        <v>334</v>
      </c>
      <c r="K47" s="12" t="s">
        <v>335</v>
      </c>
      <c r="L47" s="12" t="s">
        <v>336</v>
      </c>
      <c r="M47" s="12" t="s">
        <v>337</v>
      </c>
      <c r="N47" s="12" t="s">
        <v>300</v>
      </c>
      <c r="O47" s="12" t="s">
        <v>338</v>
      </c>
      <c r="P47" s="56"/>
      <c r="Q47" s="56"/>
      <c r="R47" s="56"/>
      <c r="S47" s="56"/>
      <c r="T47" s="16">
        <f>1/1</f>
        <v>1</v>
      </c>
      <c r="U47" s="15"/>
      <c r="V47" s="15"/>
      <c r="W47" s="15"/>
      <c r="X47" s="16"/>
      <c r="Y47" s="15"/>
      <c r="Z47" s="15"/>
      <c r="AA47" s="15"/>
      <c r="AB47" s="17">
        <v>0.9</v>
      </c>
      <c r="AC47" s="58">
        <v>2</v>
      </c>
      <c r="AD47" s="10" t="s">
        <v>301</v>
      </c>
      <c r="AE47" s="12" t="s">
        <v>273</v>
      </c>
      <c r="AF47" s="12" t="s">
        <v>273</v>
      </c>
      <c r="AG47" s="332" t="s">
        <v>339</v>
      </c>
    </row>
    <row r="48" spans="1:16113" ht="15" customHeight="1" thickBot="1" x14ac:dyDescent="0.4">
      <c r="A48" s="8" t="s">
        <v>294</v>
      </c>
      <c r="B48" s="20" t="s">
        <v>53</v>
      </c>
      <c r="C48" s="10" t="s">
        <v>54</v>
      </c>
      <c r="D48" s="12" t="s">
        <v>55</v>
      </c>
      <c r="E48" s="12" t="s">
        <v>56</v>
      </c>
      <c r="F48" s="12" t="s">
        <v>138</v>
      </c>
      <c r="G48" s="12" t="s">
        <v>340</v>
      </c>
      <c r="H48" s="22" t="s">
        <v>59</v>
      </c>
      <c r="I48" s="10" t="s">
        <v>229</v>
      </c>
      <c r="J48" s="60" t="s">
        <v>341</v>
      </c>
      <c r="K48" s="12" t="s">
        <v>342</v>
      </c>
      <c r="L48" s="12" t="s">
        <v>343</v>
      </c>
      <c r="M48" s="12" t="s">
        <v>344</v>
      </c>
      <c r="N48" s="12" t="s">
        <v>300</v>
      </c>
      <c r="O48" s="12" t="s">
        <v>272</v>
      </c>
      <c r="P48" s="16">
        <f t="shared" ref="P48:R48" si="8">6/6</f>
        <v>1</v>
      </c>
      <c r="Q48" s="16">
        <f t="shared" si="8"/>
        <v>1</v>
      </c>
      <c r="R48" s="16">
        <f t="shared" si="8"/>
        <v>1</v>
      </c>
      <c r="S48" s="16">
        <f>6/6</f>
        <v>1</v>
      </c>
      <c r="T48" s="16">
        <f>6/6</f>
        <v>1</v>
      </c>
      <c r="U48" s="16">
        <f>6/6</f>
        <v>1</v>
      </c>
      <c r="V48" s="16"/>
      <c r="W48" s="16"/>
      <c r="X48" s="16"/>
      <c r="Y48" s="16"/>
      <c r="Z48" s="16"/>
      <c r="AA48" s="16"/>
      <c r="AB48" s="17">
        <v>0.9</v>
      </c>
      <c r="AC48" s="32">
        <v>12</v>
      </c>
      <c r="AD48" s="10" t="s">
        <v>301</v>
      </c>
      <c r="AE48" s="12" t="s">
        <v>273</v>
      </c>
      <c r="AF48" s="12" t="s">
        <v>273</v>
      </c>
      <c r="AG48" s="328" t="s">
        <v>345</v>
      </c>
    </row>
    <row r="49" spans="1:16113" ht="20.149999999999999" customHeight="1" thickBot="1" x14ac:dyDescent="0.4">
      <c r="A49" s="8" t="s">
        <v>294</v>
      </c>
      <c r="B49" s="20" t="s">
        <v>53</v>
      </c>
      <c r="C49" s="10" t="s">
        <v>54</v>
      </c>
      <c r="D49" s="12" t="s">
        <v>55</v>
      </c>
      <c r="E49" s="12" t="s">
        <v>56</v>
      </c>
      <c r="F49" s="12" t="s">
        <v>57</v>
      </c>
      <c r="G49" s="45" t="s">
        <v>244</v>
      </c>
      <c r="H49" s="22" t="s">
        <v>59</v>
      </c>
      <c r="I49" s="10" t="s">
        <v>60</v>
      </c>
      <c r="J49" s="12" t="s">
        <v>346</v>
      </c>
      <c r="K49" s="12" t="s">
        <v>347</v>
      </c>
      <c r="L49" s="12" t="s">
        <v>348</v>
      </c>
      <c r="M49" s="12" t="s">
        <v>349</v>
      </c>
      <c r="N49" s="12" t="s">
        <v>300</v>
      </c>
      <c r="O49" s="12" t="s">
        <v>66</v>
      </c>
      <c r="P49" s="15"/>
      <c r="Q49" s="15"/>
      <c r="R49" s="15"/>
      <c r="S49" s="15"/>
      <c r="T49" s="15"/>
      <c r="U49" s="15"/>
      <c r="V49" s="15"/>
      <c r="W49" s="15"/>
      <c r="X49" s="16"/>
      <c r="Y49" s="15"/>
      <c r="Z49" s="15"/>
      <c r="AA49" s="15"/>
      <c r="AB49" s="17">
        <v>0.9</v>
      </c>
      <c r="AC49" s="32">
        <v>1</v>
      </c>
      <c r="AD49" s="10" t="s">
        <v>301</v>
      </c>
      <c r="AE49" s="12" t="s">
        <v>67</v>
      </c>
      <c r="AF49" s="12" t="s">
        <v>350</v>
      </c>
      <c r="AG49" s="328" t="s">
        <v>351</v>
      </c>
    </row>
    <row r="50" spans="1:16113" ht="20.149999999999999" customHeight="1" thickBot="1" x14ac:dyDescent="0.4">
      <c r="A50" s="8" t="s">
        <v>294</v>
      </c>
      <c r="B50" s="20" t="s">
        <v>53</v>
      </c>
      <c r="C50" s="10" t="s">
        <v>54</v>
      </c>
      <c r="D50" s="12" t="s">
        <v>55</v>
      </c>
      <c r="E50" s="12" t="s">
        <v>56</v>
      </c>
      <c r="F50" s="12" t="s">
        <v>57</v>
      </c>
      <c r="G50" s="10" t="s">
        <v>352</v>
      </c>
      <c r="H50" s="22" t="s">
        <v>59</v>
      </c>
      <c r="I50" s="10" t="s">
        <v>60</v>
      </c>
      <c r="J50" s="12" t="s">
        <v>353</v>
      </c>
      <c r="K50" s="12" t="s">
        <v>354</v>
      </c>
      <c r="L50" s="12" t="s">
        <v>355</v>
      </c>
      <c r="M50" s="12" t="s">
        <v>349</v>
      </c>
      <c r="N50" s="12" t="s">
        <v>300</v>
      </c>
      <c r="O50" s="12" t="s">
        <v>356</v>
      </c>
      <c r="P50" s="15"/>
      <c r="Q50" s="15"/>
      <c r="R50" s="15"/>
      <c r="S50" s="15"/>
      <c r="T50" s="15"/>
      <c r="U50" s="16">
        <f>1/1</f>
        <v>1</v>
      </c>
      <c r="V50" s="16"/>
      <c r="W50" s="16"/>
      <c r="X50" s="16"/>
      <c r="Y50" s="16"/>
      <c r="Z50" s="16"/>
      <c r="AA50" s="16"/>
      <c r="AB50" s="17">
        <v>0.9</v>
      </c>
      <c r="AC50" s="32">
        <v>7</v>
      </c>
      <c r="AD50" s="10" t="s">
        <v>301</v>
      </c>
      <c r="AE50" s="12" t="s">
        <v>273</v>
      </c>
      <c r="AF50" s="12" t="s">
        <v>273</v>
      </c>
      <c r="AG50" s="328" t="s">
        <v>357</v>
      </c>
    </row>
    <row r="51" spans="1:16113" ht="20.149999999999999" customHeight="1" x14ac:dyDescent="0.35">
      <c r="A51" s="8" t="s">
        <v>294</v>
      </c>
      <c r="B51" s="20" t="s">
        <v>53</v>
      </c>
      <c r="C51" s="10" t="s">
        <v>54</v>
      </c>
      <c r="D51" s="12" t="s">
        <v>55</v>
      </c>
      <c r="E51" s="12" t="s">
        <v>56</v>
      </c>
      <c r="F51" s="12" t="s">
        <v>358</v>
      </c>
      <c r="G51" s="12" t="s">
        <v>359</v>
      </c>
      <c r="H51" s="22" t="s">
        <v>59</v>
      </c>
      <c r="I51" s="12" t="s">
        <v>60</v>
      </c>
      <c r="J51" s="12" t="s">
        <v>360</v>
      </c>
      <c r="K51" s="12" t="s">
        <v>361</v>
      </c>
      <c r="L51" s="12" t="s">
        <v>362</v>
      </c>
      <c r="M51" s="12" t="s">
        <v>349</v>
      </c>
      <c r="N51" s="12" t="s">
        <v>300</v>
      </c>
      <c r="O51" s="12" t="s">
        <v>356</v>
      </c>
      <c r="P51" s="15"/>
      <c r="Q51" s="15"/>
      <c r="R51" s="16">
        <f>1/1</f>
        <v>1</v>
      </c>
      <c r="S51" s="16">
        <f t="shared" ref="S51:U51" si="9">1/1</f>
        <v>1</v>
      </c>
      <c r="T51" s="16">
        <f t="shared" si="9"/>
        <v>1</v>
      </c>
      <c r="U51" s="16">
        <f t="shared" si="9"/>
        <v>1</v>
      </c>
      <c r="V51" s="16"/>
      <c r="W51" s="16"/>
      <c r="X51" s="16"/>
      <c r="Y51" s="16"/>
      <c r="Z51" s="16"/>
      <c r="AA51" s="16"/>
      <c r="AB51" s="17">
        <v>0.9</v>
      </c>
      <c r="AC51" s="32">
        <v>10</v>
      </c>
      <c r="AD51" s="10" t="s">
        <v>301</v>
      </c>
      <c r="AE51" s="12" t="s">
        <v>363</v>
      </c>
      <c r="AF51" s="12" t="s">
        <v>364</v>
      </c>
      <c r="AG51" s="328" t="s">
        <v>365</v>
      </c>
    </row>
    <row r="52" spans="1:16113" ht="15" customHeight="1" thickBot="1" x14ac:dyDescent="0.4">
      <c r="A52" s="8" t="s">
        <v>366</v>
      </c>
      <c r="B52" s="10" t="s">
        <v>110</v>
      </c>
      <c r="C52" s="61" t="s">
        <v>111</v>
      </c>
      <c r="D52" s="62" t="s">
        <v>112</v>
      </c>
      <c r="E52" s="14" t="s">
        <v>367</v>
      </c>
      <c r="F52" s="63" t="s">
        <v>368</v>
      </c>
      <c r="G52" s="20" t="s">
        <v>369</v>
      </c>
      <c r="H52" s="10" t="s">
        <v>116</v>
      </c>
      <c r="I52" s="14" t="str">
        <f>H52</f>
        <v>Programa de Saneamiento Fiscal y Financiero</v>
      </c>
      <c r="J52" s="14" t="s">
        <v>370</v>
      </c>
      <c r="K52" s="64" t="s">
        <v>371</v>
      </c>
      <c r="L52" s="12" t="s">
        <v>372</v>
      </c>
      <c r="M52" s="12" t="s">
        <v>373</v>
      </c>
      <c r="N52" s="12" t="s">
        <v>374</v>
      </c>
      <c r="O52" s="12" t="s">
        <v>375</v>
      </c>
      <c r="P52" s="65">
        <v>0.02</v>
      </c>
      <c r="Q52" s="65">
        <v>0.02</v>
      </c>
      <c r="R52" s="66">
        <v>5.0000000000000001E-3</v>
      </c>
      <c r="S52" s="66">
        <v>2E-3</v>
      </c>
      <c r="T52" s="66">
        <v>2E-3</v>
      </c>
      <c r="U52" s="66">
        <v>2.6494345718901455E-3</v>
      </c>
      <c r="V52" s="67"/>
      <c r="W52" s="67"/>
      <c r="X52" s="67"/>
      <c r="Y52" s="67"/>
      <c r="Z52" s="67"/>
      <c r="AA52" s="67"/>
      <c r="AB52" s="17">
        <v>0.1</v>
      </c>
      <c r="AC52" s="18">
        <v>12</v>
      </c>
      <c r="AD52" s="10" t="s">
        <v>376</v>
      </c>
      <c r="AE52" s="12" t="s">
        <v>377</v>
      </c>
      <c r="AF52" s="59"/>
      <c r="AG52" s="328"/>
    </row>
    <row r="53" spans="1:16113" customFormat="1" ht="21" customHeight="1" x14ac:dyDescent="0.35">
      <c r="A53" s="8" t="s">
        <v>366</v>
      </c>
      <c r="B53" s="20" t="s">
        <v>53</v>
      </c>
      <c r="C53" s="10" t="s">
        <v>54</v>
      </c>
      <c r="D53" s="21" t="s">
        <v>55</v>
      </c>
      <c r="E53" s="21" t="s">
        <v>56</v>
      </c>
      <c r="F53" s="21" t="s">
        <v>57</v>
      </c>
      <c r="G53" s="10" t="s">
        <v>58</v>
      </c>
      <c r="H53" s="22" t="s">
        <v>59</v>
      </c>
      <c r="I53" s="10" t="s">
        <v>60</v>
      </c>
      <c r="J53" s="23" t="s">
        <v>378</v>
      </c>
      <c r="K53" s="21" t="s">
        <v>62</v>
      </c>
      <c r="L53" s="21" t="s">
        <v>63</v>
      </c>
      <c r="M53" s="21" t="s">
        <v>64</v>
      </c>
      <c r="N53" s="21" t="s">
        <v>65</v>
      </c>
      <c r="O53" s="21" t="s">
        <v>66</v>
      </c>
      <c r="P53" s="24">
        <v>1</v>
      </c>
      <c r="Q53" s="25"/>
      <c r="R53" s="25"/>
      <c r="S53" s="68"/>
      <c r="T53" s="68"/>
      <c r="U53" s="25"/>
      <c r="V53" s="25"/>
      <c r="W53" s="25"/>
      <c r="X53" s="25"/>
      <c r="Y53" s="25"/>
      <c r="Z53" s="25"/>
      <c r="AA53" s="25"/>
      <c r="AB53" s="17">
        <v>1</v>
      </c>
      <c r="AC53" s="27">
        <v>1</v>
      </c>
      <c r="AD53" s="28" t="s">
        <v>67</v>
      </c>
      <c r="AE53" s="23" t="s">
        <v>68</v>
      </c>
      <c r="AF53" s="23" t="s">
        <v>68</v>
      </c>
      <c r="AG53" s="329" t="s">
        <v>69</v>
      </c>
      <c r="AH53" s="29"/>
      <c r="AI53" s="29"/>
      <c r="AJ53" s="29"/>
      <c r="AK53" s="29"/>
      <c r="AL53" s="29"/>
      <c r="AM53" s="29"/>
      <c r="AN53" s="29"/>
      <c r="AO53" s="29"/>
      <c r="AP53" s="29"/>
      <c r="AQ53" s="29"/>
      <c r="AR53" s="29"/>
      <c r="AS53" s="29"/>
      <c r="AT53" s="29"/>
      <c r="AU53" s="29"/>
      <c r="AV53" s="29"/>
      <c r="AW53" s="29"/>
      <c r="AX53" s="29"/>
      <c r="AY53" s="29"/>
      <c r="AZ53" s="29"/>
      <c r="BA53" s="29"/>
      <c r="BB53" s="29"/>
      <c r="BC53" s="29"/>
      <c r="BD53" s="29"/>
      <c r="BE53" s="29"/>
      <c r="BF53" s="29"/>
      <c r="BG53" s="29"/>
      <c r="BH53" s="29"/>
      <c r="BI53" s="29"/>
      <c r="BJ53" s="29"/>
      <c r="BK53" s="29"/>
      <c r="BL53" s="29"/>
      <c r="BM53" s="29"/>
      <c r="BN53" s="29"/>
      <c r="BO53" s="29"/>
      <c r="BP53" s="29"/>
      <c r="BQ53" s="29"/>
      <c r="BR53" s="29"/>
      <c r="BS53" s="29"/>
      <c r="BT53" s="29"/>
      <c r="BU53" s="29"/>
      <c r="BV53" s="29"/>
      <c r="BW53" s="29"/>
      <c r="BX53" s="29"/>
      <c r="BY53" s="29"/>
      <c r="BZ53" s="29"/>
      <c r="CA53" s="29"/>
      <c r="CB53" s="29"/>
      <c r="CC53" s="29"/>
      <c r="CD53" s="29"/>
      <c r="CE53" s="29"/>
      <c r="CF53" s="29"/>
      <c r="CG53" s="29"/>
      <c r="CH53" s="29"/>
      <c r="CI53" s="29"/>
      <c r="CJ53" s="29"/>
      <c r="CK53" s="29"/>
      <c r="CL53" s="29"/>
      <c r="CM53" s="29"/>
      <c r="CN53" s="29"/>
      <c r="CO53" s="29"/>
      <c r="CP53" s="29"/>
      <c r="CQ53" s="29"/>
      <c r="CR53" s="29"/>
      <c r="CS53" s="29"/>
      <c r="CT53" s="29"/>
      <c r="CU53" s="29"/>
      <c r="CV53" s="29"/>
      <c r="CW53" s="29"/>
      <c r="CX53" s="29"/>
      <c r="CY53" s="29"/>
      <c r="CZ53" s="29"/>
      <c r="DA53" s="29"/>
      <c r="DB53" s="29"/>
      <c r="DC53" s="29"/>
      <c r="DD53" s="29"/>
      <c r="DE53" s="29"/>
      <c r="DF53" s="29"/>
      <c r="DG53" s="29"/>
      <c r="DH53" s="29"/>
      <c r="DI53" s="29"/>
      <c r="DJ53" s="29"/>
      <c r="DK53" s="29"/>
      <c r="DL53" s="29"/>
      <c r="DM53" s="29"/>
      <c r="DN53" s="29"/>
      <c r="DO53" s="29"/>
      <c r="DP53" s="29"/>
      <c r="DQ53" s="29"/>
      <c r="DR53" s="29"/>
      <c r="DS53" s="29"/>
      <c r="DT53" s="29"/>
      <c r="DU53" s="29"/>
      <c r="DV53" s="29"/>
      <c r="DW53" s="29"/>
      <c r="DX53" s="29"/>
      <c r="DY53" s="29"/>
      <c r="DZ53" s="29"/>
      <c r="EA53" s="29"/>
      <c r="EB53" s="29"/>
      <c r="EC53" s="29"/>
      <c r="ED53" s="29"/>
      <c r="EE53" s="29"/>
      <c r="EF53" s="29"/>
      <c r="EG53" s="29"/>
      <c r="EH53" s="29"/>
      <c r="EI53" s="29"/>
      <c r="EJ53" s="29"/>
      <c r="EK53" s="29"/>
      <c r="EL53" s="29"/>
      <c r="EM53" s="29"/>
      <c r="EN53" s="29"/>
      <c r="EO53" s="29"/>
      <c r="EP53" s="29"/>
      <c r="EQ53" s="29"/>
      <c r="ER53" s="29"/>
      <c r="ES53" s="29"/>
      <c r="ET53" s="29"/>
      <c r="EU53" s="29"/>
      <c r="EV53" s="29"/>
      <c r="EW53" s="29"/>
      <c r="EX53" s="29"/>
      <c r="EY53" s="29"/>
      <c r="EZ53" s="29"/>
      <c r="FA53" s="29"/>
      <c r="FB53" s="29"/>
      <c r="FC53" s="29"/>
      <c r="FD53" s="29"/>
      <c r="FE53" s="29"/>
      <c r="FF53" s="29"/>
      <c r="FG53" s="29"/>
      <c r="FH53" s="29"/>
      <c r="FI53" s="29"/>
      <c r="FJ53" s="29"/>
      <c r="FK53" s="29"/>
      <c r="FL53" s="29"/>
      <c r="FM53" s="29"/>
      <c r="FN53" s="29"/>
      <c r="FO53" s="29"/>
      <c r="FP53" s="29"/>
      <c r="FQ53" s="29"/>
      <c r="FR53" s="29"/>
      <c r="FS53" s="29"/>
      <c r="FT53" s="29"/>
      <c r="FU53" s="29"/>
      <c r="FV53" s="29"/>
      <c r="FW53" s="29"/>
      <c r="FX53" s="29"/>
      <c r="FY53" s="29"/>
      <c r="FZ53" s="29"/>
      <c r="GA53" s="29"/>
      <c r="GB53" s="29"/>
      <c r="GC53" s="29"/>
      <c r="GD53" s="29"/>
      <c r="GE53" s="29"/>
      <c r="GF53" s="29"/>
      <c r="GG53" s="29"/>
      <c r="GH53" s="29"/>
      <c r="GI53" s="29"/>
      <c r="GJ53" s="29"/>
      <c r="GK53" s="29"/>
      <c r="GL53" s="29"/>
      <c r="GM53" s="29"/>
      <c r="GN53" s="29"/>
      <c r="GO53" s="29"/>
      <c r="GP53" s="29"/>
      <c r="GQ53" s="29"/>
      <c r="GR53" s="29"/>
      <c r="GS53" s="29"/>
      <c r="GT53" s="29"/>
      <c r="GU53" s="29"/>
      <c r="GV53" s="29"/>
      <c r="GW53" s="29"/>
      <c r="GX53" s="29"/>
      <c r="GY53" s="29"/>
      <c r="GZ53" s="29"/>
      <c r="HA53" s="29"/>
      <c r="HB53" s="29"/>
      <c r="HC53" s="29"/>
      <c r="HD53" s="29"/>
      <c r="HE53" s="29"/>
      <c r="HF53" s="29"/>
      <c r="HG53" s="29"/>
      <c r="HH53" s="29"/>
      <c r="HI53" s="29"/>
      <c r="HJ53" s="29"/>
      <c r="HK53" s="29"/>
      <c r="HL53" s="29"/>
      <c r="HM53" s="29"/>
      <c r="HN53" s="29"/>
      <c r="HO53" s="29"/>
      <c r="HP53" s="29"/>
      <c r="HQ53" s="29"/>
      <c r="HR53" s="29"/>
      <c r="HS53" s="29"/>
      <c r="HT53" s="29"/>
      <c r="HU53" s="29"/>
      <c r="HV53" s="29"/>
      <c r="HW53" s="29"/>
      <c r="HX53" s="29"/>
      <c r="HY53" s="29"/>
      <c r="HZ53" s="29"/>
      <c r="IA53" s="29"/>
      <c r="IB53" s="29"/>
      <c r="IC53" s="29"/>
      <c r="ID53" s="29"/>
      <c r="IE53" s="29"/>
      <c r="IF53" s="29"/>
      <c r="IG53" s="29"/>
      <c r="IH53" s="29"/>
      <c r="II53" s="29"/>
      <c r="IJ53" s="29"/>
      <c r="IK53" s="29"/>
      <c r="IL53" s="29"/>
      <c r="IM53" s="29"/>
      <c r="IN53" s="29"/>
      <c r="IO53" s="29"/>
      <c r="IP53" s="29"/>
      <c r="IQ53" s="29"/>
      <c r="IR53" s="29"/>
      <c r="IS53" s="29"/>
      <c r="IT53" s="29"/>
      <c r="IU53" s="29"/>
      <c r="IV53" s="29"/>
      <c r="IW53" s="29"/>
      <c r="IX53" s="29"/>
      <c r="IY53" s="29"/>
      <c r="IZ53" s="29"/>
      <c r="JA53" s="29"/>
      <c r="JB53" s="29"/>
      <c r="JC53" s="29"/>
      <c r="JD53" s="29"/>
      <c r="JE53" s="29"/>
      <c r="JF53" s="29"/>
      <c r="JG53" s="29"/>
      <c r="JH53" s="29"/>
      <c r="JI53" s="29"/>
      <c r="JJ53" s="29"/>
      <c r="JK53" s="29"/>
      <c r="JL53" s="29"/>
      <c r="JM53" s="29"/>
      <c r="JN53" s="29"/>
      <c r="JO53" s="29"/>
      <c r="JP53" s="29"/>
      <c r="JQ53" s="29"/>
      <c r="JR53" s="29"/>
      <c r="JS53" s="29"/>
      <c r="JT53" s="29"/>
      <c r="JU53" s="29"/>
      <c r="JV53" s="29"/>
      <c r="JW53" s="29"/>
      <c r="JX53" s="29"/>
      <c r="JY53" s="29"/>
      <c r="JZ53" s="29"/>
      <c r="KA53" s="29"/>
      <c r="KB53" s="29"/>
      <c r="KC53" s="29"/>
      <c r="KD53" s="29"/>
      <c r="KE53" s="29"/>
      <c r="KF53" s="29"/>
      <c r="KG53" s="29"/>
      <c r="KH53" s="29"/>
      <c r="KI53" s="29"/>
      <c r="KJ53" s="29"/>
      <c r="KK53" s="29"/>
      <c r="KL53" s="29"/>
      <c r="KM53" s="29"/>
      <c r="KN53" s="29"/>
      <c r="KO53" s="29"/>
      <c r="KP53" s="29"/>
      <c r="KQ53" s="29"/>
      <c r="KR53" s="29"/>
      <c r="KS53" s="29"/>
      <c r="KT53" s="29"/>
      <c r="KU53" s="29"/>
      <c r="KV53" s="29"/>
      <c r="KW53" s="29"/>
      <c r="KX53" s="29"/>
      <c r="KY53" s="29"/>
      <c r="KZ53" s="29"/>
      <c r="LA53" s="29"/>
      <c r="LB53" s="29"/>
      <c r="LC53" s="29"/>
      <c r="LD53" s="29"/>
      <c r="LE53" s="29"/>
      <c r="LF53" s="29"/>
      <c r="LG53" s="29"/>
      <c r="LH53" s="29"/>
      <c r="LI53" s="29"/>
      <c r="LJ53" s="29"/>
      <c r="LK53" s="29"/>
      <c r="LL53" s="29"/>
      <c r="LM53" s="29"/>
      <c r="LN53" s="29"/>
      <c r="LO53" s="29"/>
      <c r="LP53" s="29"/>
      <c r="LQ53" s="29"/>
      <c r="LR53" s="29"/>
      <c r="LS53" s="29"/>
      <c r="LT53" s="29"/>
      <c r="LU53" s="29"/>
      <c r="LV53" s="29"/>
      <c r="LW53" s="29"/>
      <c r="LX53" s="29"/>
      <c r="LY53" s="29"/>
      <c r="LZ53" s="29"/>
      <c r="MA53" s="29"/>
      <c r="MB53" s="29"/>
      <c r="MC53" s="29"/>
      <c r="MD53" s="29"/>
      <c r="ME53" s="29"/>
      <c r="MF53" s="29"/>
      <c r="MG53" s="29"/>
      <c r="MH53" s="29"/>
      <c r="MI53" s="29"/>
      <c r="MJ53" s="29"/>
      <c r="MK53" s="29"/>
      <c r="ML53" s="29"/>
      <c r="MM53" s="29"/>
      <c r="MN53" s="29"/>
      <c r="MO53" s="29"/>
      <c r="MP53" s="29"/>
      <c r="MQ53" s="29"/>
      <c r="MR53" s="29"/>
      <c r="MS53" s="29"/>
      <c r="MT53" s="29"/>
      <c r="MU53" s="29"/>
      <c r="MV53" s="29"/>
      <c r="MW53" s="29"/>
      <c r="MX53" s="29"/>
      <c r="MY53" s="29"/>
      <c r="MZ53" s="29"/>
      <c r="NA53" s="29"/>
      <c r="NB53" s="29"/>
      <c r="NC53" s="29"/>
      <c r="ND53" s="29"/>
      <c r="NE53" s="29"/>
      <c r="NF53" s="29"/>
      <c r="NG53" s="29"/>
      <c r="NH53" s="29"/>
      <c r="NI53" s="29"/>
      <c r="NJ53" s="29"/>
      <c r="NK53" s="29"/>
      <c r="NL53" s="29"/>
      <c r="NM53" s="29"/>
      <c r="NN53" s="29"/>
      <c r="NO53" s="29"/>
      <c r="NP53" s="29"/>
      <c r="NQ53" s="29"/>
      <c r="NR53" s="29"/>
      <c r="NS53" s="29"/>
      <c r="NT53" s="29"/>
      <c r="NU53" s="29"/>
      <c r="NV53" s="29"/>
      <c r="NW53" s="29"/>
      <c r="NX53" s="29"/>
      <c r="NY53" s="29"/>
      <c r="NZ53" s="29"/>
      <c r="OA53" s="29"/>
      <c r="OB53" s="29"/>
      <c r="OC53" s="29"/>
      <c r="OD53" s="29"/>
      <c r="OE53" s="29"/>
      <c r="OF53" s="29"/>
      <c r="OG53" s="29"/>
      <c r="OH53" s="29"/>
      <c r="OI53" s="29"/>
      <c r="OJ53" s="29"/>
      <c r="OK53" s="29"/>
      <c r="OL53" s="29"/>
      <c r="OM53" s="29"/>
      <c r="ON53" s="29"/>
      <c r="OO53" s="29"/>
      <c r="OP53" s="29"/>
      <c r="OQ53" s="29"/>
      <c r="OR53" s="29"/>
      <c r="OS53" s="29"/>
      <c r="OT53" s="29"/>
      <c r="OU53" s="29"/>
      <c r="OV53" s="29"/>
      <c r="OW53" s="29"/>
      <c r="OX53" s="29"/>
      <c r="OY53" s="29"/>
      <c r="OZ53" s="29"/>
      <c r="PA53" s="29"/>
      <c r="PB53" s="29"/>
      <c r="PC53" s="29"/>
      <c r="PD53" s="29"/>
      <c r="PE53" s="29"/>
      <c r="PF53" s="29"/>
      <c r="PG53" s="29"/>
      <c r="PH53" s="29"/>
      <c r="PI53" s="29"/>
      <c r="PJ53" s="29"/>
      <c r="PK53" s="29"/>
      <c r="PL53" s="29"/>
      <c r="PM53" s="29"/>
      <c r="PN53" s="29"/>
      <c r="PO53" s="29"/>
      <c r="PP53" s="29"/>
      <c r="PQ53" s="29"/>
      <c r="PR53" s="29"/>
      <c r="PS53" s="29"/>
      <c r="PT53" s="29"/>
      <c r="PU53" s="29"/>
      <c r="PV53" s="29"/>
      <c r="PW53" s="29"/>
      <c r="PX53" s="29"/>
      <c r="PY53" s="29"/>
      <c r="PZ53" s="29"/>
      <c r="QA53" s="29"/>
      <c r="QB53" s="29"/>
      <c r="QC53" s="29"/>
      <c r="QD53" s="29"/>
      <c r="QE53" s="29"/>
      <c r="QF53" s="29"/>
      <c r="QG53" s="29"/>
      <c r="QH53" s="29"/>
      <c r="QI53" s="29"/>
      <c r="QJ53" s="29"/>
      <c r="QK53" s="29"/>
      <c r="QL53" s="29"/>
      <c r="QM53" s="29"/>
      <c r="QN53" s="29"/>
      <c r="QO53" s="29"/>
      <c r="QP53" s="29"/>
      <c r="QQ53" s="29"/>
      <c r="QR53" s="29"/>
      <c r="QS53" s="29"/>
      <c r="QT53" s="29"/>
      <c r="QU53" s="29"/>
      <c r="QV53" s="29"/>
      <c r="QW53" s="29"/>
      <c r="QX53" s="29"/>
      <c r="QY53" s="29"/>
      <c r="QZ53" s="29"/>
      <c r="RA53" s="29"/>
      <c r="RB53" s="29"/>
      <c r="RC53" s="29"/>
      <c r="RD53" s="29"/>
      <c r="RE53" s="29"/>
      <c r="RF53" s="29"/>
      <c r="RG53" s="29"/>
      <c r="RH53" s="29"/>
      <c r="RI53" s="29"/>
      <c r="RJ53" s="29"/>
      <c r="RK53" s="29"/>
      <c r="RL53" s="29"/>
      <c r="RM53" s="29"/>
      <c r="RN53" s="29"/>
      <c r="RO53" s="29"/>
      <c r="RP53" s="29"/>
      <c r="RQ53" s="29"/>
      <c r="RR53" s="29"/>
      <c r="RS53" s="29"/>
      <c r="RT53" s="29"/>
      <c r="RU53" s="29"/>
      <c r="RV53" s="29"/>
      <c r="RW53" s="29"/>
      <c r="RX53" s="29"/>
      <c r="RY53" s="29"/>
      <c r="RZ53" s="29"/>
      <c r="SA53" s="29"/>
      <c r="SB53" s="29"/>
      <c r="SC53" s="29"/>
      <c r="SD53" s="29"/>
      <c r="SE53" s="29"/>
      <c r="SF53" s="29"/>
      <c r="SG53" s="29"/>
      <c r="SH53" s="29"/>
      <c r="SI53" s="29"/>
      <c r="SJ53" s="29"/>
      <c r="SK53" s="29"/>
      <c r="SL53" s="29"/>
      <c r="SM53" s="29"/>
      <c r="SN53" s="29"/>
      <c r="SO53" s="29"/>
      <c r="SP53" s="29"/>
      <c r="SQ53" s="29"/>
      <c r="SR53" s="29"/>
      <c r="SS53" s="29"/>
      <c r="ST53" s="29"/>
      <c r="SU53" s="29"/>
      <c r="SV53" s="29"/>
      <c r="SW53" s="29"/>
      <c r="SX53" s="29"/>
      <c r="SY53" s="29"/>
      <c r="SZ53" s="29"/>
      <c r="TA53" s="29"/>
      <c r="TB53" s="29"/>
      <c r="TC53" s="29"/>
      <c r="TD53" s="29"/>
      <c r="TE53" s="29"/>
      <c r="TF53" s="29"/>
      <c r="TG53" s="29"/>
      <c r="TH53" s="29"/>
      <c r="TI53" s="29"/>
      <c r="TJ53" s="29"/>
      <c r="TK53" s="29"/>
      <c r="TL53" s="29"/>
      <c r="TM53" s="29"/>
      <c r="TN53" s="29"/>
      <c r="TO53" s="29"/>
      <c r="TP53" s="29"/>
      <c r="TQ53" s="29"/>
      <c r="TR53" s="29"/>
      <c r="TS53" s="29"/>
      <c r="TT53" s="29"/>
      <c r="TU53" s="29"/>
      <c r="TV53" s="29"/>
      <c r="TW53" s="29"/>
      <c r="TX53" s="29"/>
      <c r="TY53" s="29"/>
      <c r="TZ53" s="29"/>
      <c r="UA53" s="29"/>
      <c r="UB53" s="29"/>
      <c r="UC53" s="29"/>
      <c r="UD53" s="29"/>
      <c r="UE53" s="29"/>
      <c r="UF53" s="29"/>
      <c r="UG53" s="29"/>
      <c r="UH53" s="29"/>
      <c r="UI53" s="29"/>
      <c r="UJ53" s="29"/>
      <c r="UK53" s="29"/>
      <c r="UL53" s="29"/>
      <c r="UM53" s="29"/>
      <c r="UN53" s="29"/>
      <c r="UO53" s="29"/>
      <c r="UP53" s="29"/>
      <c r="UQ53" s="29"/>
      <c r="UR53" s="29"/>
      <c r="US53" s="29"/>
      <c r="UT53" s="29"/>
      <c r="UU53" s="29"/>
      <c r="UV53" s="29"/>
      <c r="UW53" s="29"/>
      <c r="UX53" s="29"/>
      <c r="UY53" s="29"/>
      <c r="UZ53" s="29"/>
      <c r="VA53" s="29"/>
      <c r="VB53" s="29"/>
      <c r="VC53" s="29"/>
      <c r="VD53" s="29"/>
      <c r="VE53" s="29"/>
      <c r="VF53" s="29"/>
      <c r="VG53" s="29"/>
      <c r="VH53" s="29"/>
      <c r="VI53" s="29"/>
      <c r="VJ53" s="29"/>
      <c r="VK53" s="29"/>
      <c r="VL53" s="29"/>
      <c r="VM53" s="29"/>
      <c r="VN53" s="29"/>
      <c r="VO53" s="29"/>
      <c r="VP53" s="29"/>
      <c r="VQ53" s="29"/>
      <c r="VR53" s="29"/>
      <c r="VS53" s="29"/>
      <c r="VT53" s="29"/>
      <c r="VU53" s="29"/>
      <c r="VV53" s="29"/>
      <c r="VW53" s="29"/>
      <c r="VX53" s="29"/>
      <c r="VY53" s="29"/>
      <c r="VZ53" s="29"/>
      <c r="WA53" s="29"/>
      <c r="WB53" s="29"/>
      <c r="WC53" s="29"/>
      <c r="WD53" s="29"/>
      <c r="WE53" s="29"/>
      <c r="WF53" s="29"/>
      <c r="WG53" s="29"/>
      <c r="WH53" s="29"/>
      <c r="WI53" s="29"/>
      <c r="WJ53" s="29"/>
      <c r="WK53" s="29"/>
      <c r="WL53" s="29"/>
      <c r="WM53" s="29"/>
      <c r="WN53" s="29"/>
      <c r="WO53" s="29"/>
      <c r="WP53" s="29"/>
      <c r="WQ53" s="29"/>
      <c r="WR53" s="29"/>
      <c r="WS53" s="29"/>
      <c r="WT53" s="29"/>
      <c r="WU53" s="29"/>
      <c r="WV53" s="29"/>
      <c r="WW53" s="29"/>
      <c r="WX53" s="29"/>
      <c r="WY53" s="29"/>
      <c r="WZ53" s="29"/>
      <c r="XA53" s="29"/>
      <c r="XB53" s="29"/>
      <c r="XC53" s="29"/>
      <c r="XD53" s="29"/>
      <c r="XE53" s="29"/>
      <c r="XF53" s="29"/>
      <c r="XG53" s="29"/>
      <c r="XH53" s="29"/>
      <c r="XI53" s="29"/>
      <c r="XJ53" s="29"/>
      <c r="XK53" s="29"/>
      <c r="XL53" s="29"/>
      <c r="XM53" s="29"/>
      <c r="XN53" s="29"/>
      <c r="XO53" s="29"/>
      <c r="XP53" s="29"/>
      <c r="XQ53" s="29"/>
      <c r="XR53" s="29"/>
      <c r="XS53" s="29"/>
      <c r="XT53" s="29"/>
      <c r="XU53" s="29"/>
      <c r="XV53" s="29"/>
      <c r="XW53" s="29"/>
      <c r="XX53" s="29"/>
      <c r="XY53" s="29"/>
      <c r="XZ53" s="29"/>
      <c r="YA53" s="29"/>
      <c r="YB53" s="29"/>
      <c r="YC53" s="29"/>
      <c r="YD53" s="29"/>
      <c r="YE53" s="29"/>
      <c r="YF53" s="29"/>
      <c r="YG53" s="29"/>
      <c r="YH53" s="29"/>
      <c r="YI53" s="29"/>
      <c r="YJ53" s="29"/>
      <c r="YK53" s="29"/>
      <c r="YL53" s="29"/>
      <c r="YM53" s="29"/>
      <c r="YN53" s="29"/>
      <c r="YO53" s="29"/>
      <c r="YP53" s="29"/>
      <c r="YQ53" s="29"/>
      <c r="YR53" s="29"/>
      <c r="YS53" s="29"/>
      <c r="YT53" s="29"/>
      <c r="YU53" s="29"/>
      <c r="YV53" s="29"/>
      <c r="YW53" s="29"/>
      <c r="YX53" s="29"/>
      <c r="YY53" s="29"/>
      <c r="YZ53" s="29"/>
      <c r="ZA53" s="29"/>
      <c r="ZB53" s="29"/>
      <c r="ZC53" s="29"/>
      <c r="ZD53" s="29"/>
      <c r="ZE53" s="29"/>
      <c r="ZF53" s="29"/>
      <c r="ZG53" s="29"/>
      <c r="ZH53" s="29"/>
      <c r="ZI53" s="29"/>
      <c r="ZJ53" s="29"/>
      <c r="ZK53" s="29"/>
      <c r="ZL53" s="29"/>
      <c r="ZM53" s="29"/>
      <c r="ZN53" s="29"/>
      <c r="ZO53" s="29"/>
      <c r="ZP53" s="29"/>
      <c r="ZQ53" s="29"/>
      <c r="ZR53" s="29"/>
      <c r="ZS53" s="29"/>
      <c r="ZT53" s="29"/>
      <c r="ZU53" s="29"/>
      <c r="ZV53" s="29"/>
      <c r="ZW53" s="29"/>
      <c r="ZX53" s="29"/>
      <c r="ZY53" s="29"/>
      <c r="ZZ53" s="29"/>
      <c r="AAA53" s="29"/>
      <c r="AAB53" s="29"/>
      <c r="AAC53" s="29"/>
      <c r="AAD53" s="29"/>
      <c r="AAE53" s="29"/>
      <c r="AAF53" s="29"/>
      <c r="AAG53" s="29"/>
      <c r="AAH53" s="29"/>
      <c r="AAI53" s="29"/>
      <c r="AAJ53" s="29"/>
      <c r="AAK53" s="29"/>
      <c r="AAL53" s="29"/>
      <c r="AAM53" s="29"/>
      <c r="AAN53" s="29"/>
      <c r="AAO53" s="29"/>
      <c r="AAP53" s="29"/>
      <c r="AAQ53" s="29"/>
      <c r="AAR53" s="29"/>
      <c r="AAS53" s="29"/>
      <c r="AAT53" s="29"/>
      <c r="AAU53" s="29"/>
      <c r="AAV53" s="29"/>
      <c r="AAW53" s="29"/>
      <c r="AAX53" s="29"/>
      <c r="AAY53" s="29"/>
      <c r="AAZ53" s="29"/>
      <c r="ABA53" s="29"/>
      <c r="ABB53" s="29"/>
      <c r="ABC53" s="29"/>
      <c r="ABD53" s="29"/>
      <c r="ABE53" s="29"/>
      <c r="ABF53" s="29"/>
      <c r="ABG53" s="29"/>
      <c r="ABH53" s="29"/>
      <c r="ABI53" s="29"/>
      <c r="ABJ53" s="29"/>
      <c r="ABK53" s="29"/>
      <c r="ABL53" s="29"/>
      <c r="ABM53" s="29"/>
      <c r="ABN53" s="29"/>
      <c r="ABO53" s="29"/>
      <c r="ABP53" s="29"/>
      <c r="ABQ53" s="29"/>
      <c r="ABR53" s="29"/>
      <c r="ABS53" s="29"/>
      <c r="ABT53" s="29"/>
      <c r="ABU53" s="29"/>
      <c r="ABV53" s="29"/>
      <c r="ABW53" s="29"/>
      <c r="ABX53" s="29"/>
      <c r="ABY53" s="29"/>
      <c r="ABZ53" s="29"/>
      <c r="ACA53" s="29"/>
      <c r="ACB53" s="29"/>
      <c r="ACC53" s="29"/>
      <c r="ACD53" s="29"/>
      <c r="ACE53" s="29"/>
      <c r="ACF53" s="29"/>
      <c r="ACG53" s="29"/>
      <c r="ACH53" s="29"/>
      <c r="ACI53" s="29"/>
      <c r="ACJ53" s="29"/>
      <c r="ACK53" s="29"/>
      <c r="ACL53" s="29"/>
      <c r="ACM53" s="29"/>
      <c r="ACN53" s="29"/>
      <c r="ACO53" s="29"/>
      <c r="ACP53" s="29"/>
      <c r="ACQ53" s="29"/>
      <c r="ACR53" s="29"/>
      <c r="ACS53" s="29"/>
      <c r="ACT53" s="29"/>
      <c r="ACU53" s="29"/>
      <c r="ACV53" s="29"/>
      <c r="ACW53" s="29"/>
      <c r="ACX53" s="29"/>
      <c r="ACY53" s="29"/>
      <c r="ACZ53" s="29"/>
      <c r="ADA53" s="29"/>
      <c r="ADB53" s="29"/>
      <c r="ADC53" s="29"/>
      <c r="ADD53" s="29"/>
      <c r="ADE53" s="29"/>
      <c r="ADF53" s="29"/>
      <c r="ADG53" s="29"/>
      <c r="ADH53" s="29"/>
      <c r="ADI53" s="29"/>
      <c r="ADJ53" s="29"/>
      <c r="ADK53" s="29"/>
      <c r="ADL53" s="29"/>
      <c r="ADM53" s="29"/>
      <c r="ADN53" s="29"/>
      <c r="ADO53" s="29"/>
      <c r="ADP53" s="29"/>
      <c r="ADQ53" s="29"/>
      <c r="ADR53" s="29"/>
      <c r="ADS53" s="29"/>
      <c r="ADT53" s="29"/>
      <c r="ADU53" s="29"/>
      <c r="ADV53" s="29"/>
      <c r="ADW53" s="29"/>
      <c r="ADX53" s="29"/>
      <c r="ADY53" s="29"/>
      <c r="ADZ53" s="29"/>
      <c r="AEA53" s="29"/>
      <c r="AEB53" s="29"/>
      <c r="AEC53" s="29"/>
      <c r="AED53" s="29"/>
      <c r="AEE53" s="29"/>
      <c r="AEF53" s="29"/>
      <c r="AEG53" s="29"/>
      <c r="AEH53" s="29"/>
      <c r="AEI53" s="29"/>
      <c r="AEJ53" s="29"/>
      <c r="AEK53" s="29"/>
      <c r="AEL53" s="29"/>
      <c r="AEM53" s="29"/>
      <c r="AEN53" s="29"/>
      <c r="AEO53" s="29"/>
      <c r="AEP53" s="29"/>
      <c r="AEQ53" s="29"/>
      <c r="AER53" s="29"/>
      <c r="AES53" s="29"/>
      <c r="AET53" s="29"/>
      <c r="AEU53" s="29"/>
      <c r="AEV53" s="29"/>
      <c r="AEW53" s="29"/>
      <c r="AEX53" s="29"/>
      <c r="AEY53" s="29"/>
      <c r="AEZ53" s="29"/>
      <c r="AFA53" s="29"/>
      <c r="AFB53" s="29"/>
      <c r="AFC53" s="29"/>
      <c r="AFD53" s="29"/>
      <c r="AFE53" s="29"/>
      <c r="AFF53" s="29"/>
      <c r="AFG53" s="29"/>
      <c r="AFH53" s="29"/>
      <c r="AFI53" s="29"/>
      <c r="AFJ53" s="29"/>
      <c r="AFK53" s="29"/>
      <c r="AFL53" s="29"/>
      <c r="AFM53" s="29"/>
      <c r="AFN53" s="29"/>
      <c r="AFO53" s="29"/>
      <c r="AFP53" s="29"/>
      <c r="AFQ53" s="29"/>
      <c r="AFR53" s="29"/>
      <c r="AFS53" s="29"/>
      <c r="AFT53" s="29"/>
      <c r="AFU53" s="29"/>
      <c r="AFV53" s="29"/>
      <c r="AFW53" s="29"/>
      <c r="AFX53" s="29"/>
      <c r="AFY53" s="29"/>
      <c r="AFZ53" s="29"/>
      <c r="AGA53" s="29"/>
      <c r="AGB53" s="29"/>
      <c r="AGC53" s="29"/>
      <c r="AGD53" s="29"/>
      <c r="AGE53" s="29"/>
      <c r="AGF53" s="29"/>
      <c r="AGG53" s="29"/>
      <c r="AGH53" s="29"/>
      <c r="AGI53" s="29"/>
      <c r="AGJ53" s="29"/>
      <c r="AGK53" s="29"/>
      <c r="AGL53" s="29"/>
      <c r="AGM53" s="29"/>
      <c r="AGN53" s="29"/>
      <c r="AGO53" s="29"/>
      <c r="AGP53" s="29"/>
      <c r="AGQ53" s="29"/>
      <c r="AGR53" s="29"/>
      <c r="AGS53" s="29"/>
      <c r="AGT53" s="29"/>
      <c r="AGU53" s="29"/>
      <c r="AGV53" s="29"/>
      <c r="AGW53" s="29"/>
      <c r="AGX53" s="29"/>
      <c r="AGY53" s="29"/>
      <c r="AGZ53" s="29"/>
      <c r="AHA53" s="29"/>
      <c r="AHB53" s="29"/>
      <c r="AHC53" s="29"/>
      <c r="AHD53" s="29"/>
      <c r="AHE53" s="29"/>
      <c r="AHF53" s="29"/>
      <c r="AHG53" s="29"/>
      <c r="AHH53" s="29"/>
      <c r="AHI53" s="29"/>
      <c r="AHJ53" s="29"/>
      <c r="AHK53" s="29"/>
      <c r="AHL53" s="29"/>
      <c r="AHM53" s="29"/>
      <c r="AHN53" s="29"/>
      <c r="AHO53" s="29"/>
      <c r="AHP53" s="29"/>
      <c r="AHQ53" s="29"/>
      <c r="AHR53" s="29"/>
      <c r="AHS53" s="29"/>
      <c r="AHT53" s="29"/>
      <c r="AHU53" s="29"/>
      <c r="AHV53" s="29"/>
      <c r="AHW53" s="29"/>
      <c r="AHX53" s="29"/>
      <c r="AHY53" s="29"/>
      <c r="AHZ53" s="29"/>
      <c r="AIA53" s="29"/>
      <c r="AIB53" s="29"/>
      <c r="AIC53" s="29"/>
      <c r="AID53" s="29"/>
      <c r="AIE53" s="29"/>
      <c r="AIF53" s="29"/>
      <c r="AIG53" s="29"/>
      <c r="AIH53" s="29"/>
      <c r="AII53" s="29"/>
      <c r="AIJ53" s="29"/>
      <c r="AIK53" s="29"/>
      <c r="AIL53" s="29"/>
      <c r="AIM53" s="29"/>
      <c r="AIN53" s="29"/>
      <c r="AIO53" s="29"/>
      <c r="AIP53" s="29"/>
      <c r="AIQ53" s="29"/>
      <c r="AIR53" s="29"/>
      <c r="AIS53" s="29"/>
      <c r="AIT53" s="29"/>
      <c r="AIU53" s="29"/>
      <c r="AIV53" s="29"/>
      <c r="AIW53" s="29"/>
      <c r="AIX53" s="29"/>
      <c r="AIY53" s="29"/>
      <c r="AIZ53" s="29"/>
      <c r="AJA53" s="29"/>
      <c r="AJB53" s="29"/>
      <c r="AJC53" s="29"/>
      <c r="AJD53" s="29"/>
      <c r="AJE53" s="29"/>
      <c r="AJF53" s="29"/>
      <c r="AJG53" s="29"/>
      <c r="AJH53" s="29"/>
      <c r="AJI53" s="29"/>
      <c r="AJJ53" s="29"/>
      <c r="AJK53" s="29"/>
      <c r="AJL53" s="29"/>
      <c r="AJM53" s="29"/>
      <c r="AJN53" s="29"/>
      <c r="AJO53" s="29"/>
      <c r="AJP53" s="29"/>
      <c r="AJQ53" s="29"/>
      <c r="AJR53" s="29"/>
      <c r="AJS53" s="29"/>
      <c r="AJT53" s="29"/>
      <c r="AJU53" s="29"/>
      <c r="AJV53" s="29"/>
      <c r="AJW53" s="29"/>
      <c r="AJX53" s="29"/>
      <c r="AJY53" s="29"/>
      <c r="AJZ53" s="29"/>
      <c r="AKA53" s="29"/>
      <c r="AKB53" s="29"/>
      <c r="AKC53" s="29"/>
      <c r="AKD53" s="29"/>
      <c r="AKE53" s="29"/>
      <c r="AKF53" s="29"/>
      <c r="AKG53" s="29"/>
      <c r="AKH53" s="29"/>
      <c r="AKI53" s="29"/>
      <c r="AKJ53" s="29"/>
      <c r="AKK53" s="29"/>
      <c r="AKL53" s="29"/>
      <c r="AKM53" s="29"/>
      <c r="AKN53" s="29"/>
      <c r="AKO53" s="29"/>
      <c r="AKP53" s="29"/>
      <c r="AKQ53" s="29"/>
      <c r="AKR53" s="29"/>
      <c r="AKS53" s="29"/>
      <c r="AKT53" s="29"/>
      <c r="AKU53" s="29"/>
      <c r="AKV53" s="29"/>
      <c r="AKW53" s="29"/>
      <c r="AKX53" s="29"/>
      <c r="AKY53" s="29"/>
      <c r="AKZ53" s="29"/>
      <c r="ALA53" s="29"/>
      <c r="ALB53" s="29"/>
      <c r="ALC53" s="29"/>
      <c r="ALD53" s="29"/>
      <c r="ALE53" s="29"/>
      <c r="ALF53" s="29"/>
      <c r="ALG53" s="29"/>
      <c r="ALH53" s="29"/>
      <c r="ALI53" s="29"/>
      <c r="ALJ53" s="29"/>
      <c r="ALK53" s="29"/>
      <c r="ALL53" s="29"/>
      <c r="ALM53" s="29"/>
      <c r="ALN53" s="29"/>
      <c r="ALO53" s="29"/>
      <c r="ALP53" s="29"/>
      <c r="ALQ53" s="29"/>
      <c r="ALR53" s="29"/>
      <c r="ALS53" s="29"/>
      <c r="ALT53" s="29"/>
      <c r="ALU53" s="29"/>
      <c r="ALV53" s="29"/>
      <c r="ALW53" s="29"/>
      <c r="ALX53" s="29"/>
      <c r="ALY53" s="29"/>
      <c r="ALZ53" s="29"/>
      <c r="AMA53" s="29"/>
      <c r="AMB53" s="29"/>
      <c r="AMC53" s="29"/>
      <c r="AMD53" s="29"/>
      <c r="AME53" s="29"/>
      <c r="AMF53" s="29"/>
      <c r="AMG53" s="29"/>
      <c r="AMH53" s="29"/>
      <c r="AMI53" s="29"/>
      <c r="AMJ53" s="29"/>
      <c r="AMK53" s="29"/>
      <c r="AML53" s="29"/>
      <c r="AMM53" s="29"/>
      <c r="AMN53" s="29"/>
      <c r="AMO53" s="29"/>
      <c r="AMP53" s="29"/>
      <c r="AMQ53" s="29"/>
      <c r="AMR53" s="29"/>
      <c r="AMS53" s="29"/>
      <c r="AMT53" s="29"/>
      <c r="AMU53" s="29"/>
      <c r="AMV53" s="29"/>
      <c r="AMW53" s="29"/>
      <c r="AMX53" s="29"/>
      <c r="AMY53" s="29"/>
      <c r="AMZ53" s="29"/>
      <c r="ANA53" s="29"/>
      <c r="ANB53" s="29"/>
      <c r="ANC53" s="29"/>
      <c r="AND53" s="29"/>
      <c r="ANE53" s="29"/>
      <c r="ANF53" s="29"/>
      <c r="ANG53" s="29"/>
      <c r="ANH53" s="29"/>
      <c r="ANI53" s="29"/>
      <c r="ANJ53" s="29"/>
      <c r="ANK53" s="29"/>
      <c r="ANL53" s="29"/>
      <c r="ANM53" s="29"/>
      <c r="ANN53" s="29"/>
      <c r="ANO53" s="29"/>
      <c r="ANP53" s="29"/>
      <c r="ANQ53" s="29"/>
      <c r="ANR53" s="29"/>
      <c r="ANS53" s="29"/>
      <c r="ANT53" s="29"/>
      <c r="ANU53" s="29"/>
      <c r="ANV53" s="29"/>
      <c r="ANW53" s="29"/>
      <c r="ANX53" s="29"/>
      <c r="ANY53" s="29"/>
      <c r="ANZ53" s="29"/>
      <c r="AOA53" s="29"/>
      <c r="AOB53" s="29"/>
      <c r="AOC53" s="29"/>
      <c r="AOD53" s="29"/>
      <c r="AOE53" s="29"/>
      <c r="AOF53" s="29"/>
      <c r="AOG53" s="29"/>
      <c r="AOH53" s="29"/>
      <c r="AOI53" s="29"/>
      <c r="AOJ53" s="29"/>
      <c r="AOK53" s="29"/>
      <c r="AOL53" s="29"/>
      <c r="AOM53" s="29"/>
      <c r="AON53" s="29"/>
      <c r="AOO53" s="29"/>
      <c r="AOP53" s="29"/>
      <c r="AOQ53" s="29"/>
      <c r="AOR53" s="29"/>
      <c r="AOS53" s="29"/>
      <c r="AOT53" s="29"/>
      <c r="AOU53" s="29"/>
      <c r="AOV53" s="29"/>
      <c r="AOW53" s="29"/>
      <c r="AOX53" s="29"/>
      <c r="AOY53" s="29"/>
      <c r="AOZ53" s="29"/>
      <c r="APA53" s="29"/>
      <c r="APB53" s="29"/>
      <c r="APC53" s="29"/>
      <c r="APD53" s="29"/>
      <c r="APE53" s="29"/>
      <c r="APF53" s="29"/>
      <c r="APG53" s="29"/>
      <c r="APH53" s="29"/>
      <c r="API53" s="29"/>
      <c r="APJ53" s="29"/>
      <c r="APK53" s="29"/>
      <c r="APL53" s="29"/>
      <c r="APM53" s="29"/>
      <c r="APN53" s="29"/>
      <c r="APO53" s="29"/>
      <c r="APP53" s="29"/>
      <c r="APQ53" s="29"/>
      <c r="APR53" s="29"/>
      <c r="APS53" s="29"/>
      <c r="APT53" s="29"/>
      <c r="APU53" s="29"/>
      <c r="APV53" s="29"/>
      <c r="APW53" s="29"/>
      <c r="APX53" s="29"/>
      <c r="APY53" s="29"/>
      <c r="APZ53" s="29"/>
      <c r="AQA53" s="29"/>
      <c r="AQB53" s="29"/>
      <c r="AQC53" s="29"/>
      <c r="AQD53" s="29"/>
      <c r="AQE53" s="29"/>
      <c r="AQF53" s="29"/>
      <c r="AQG53" s="29"/>
      <c r="AQH53" s="29"/>
      <c r="AQI53" s="29"/>
      <c r="AQJ53" s="29"/>
      <c r="AQK53" s="29"/>
      <c r="AQL53" s="29"/>
      <c r="AQM53" s="29"/>
      <c r="AQN53" s="29"/>
      <c r="AQO53" s="29"/>
      <c r="AQP53" s="29"/>
      <c r="AQQ53" s="29"/>
      <c r="AQR53" s="29"/>
      <c r="AQS53" s="29"/>
      <c r="AQT53" s="29"/>
      <c r="AQU53" s="29"/>
      <c r="AQV53" s="29"/>
      <c r="AQW53" s="29"/>
      <c r="AQX53" s="29"/>
      <c r="AQY53" s="29"/>
      <c r="AQZ53" s="29"/>
      <c r="ARA53" s="29"/>
      <c r="ARB53" s="29"/>
      <c r="ARC53" s="29"/>
      <c r="ARD53" s="29"/>
      <c r="ARE53" s="29"/>
      <c r="ARF53" s="29"/>
      <c r="ARG53" s="29"/>
      <c r="ARH53" s="29"/>
      <c r="ARI53" s="29"/>
      <c r="ARJ53" s="29"/>
      <c r="ARK53" s="29"/>
      <c r="ARL53" s="29"/>
      <c r="ARM53" s="29"/>
      <c r="ARN53" s="29"/>
      <c r="ARO53" s="29"/>
      <c r="ARP53" s="29"/>
      <c r="ARQ53" s="29"/>
      <c r="ARR53" s="29"/>
      <c r="ARS53" s="29"/>
      <c r="ART53" s="29"/>
      <c r="ARU53" s="29"/>
      <c r="ARV53" s="29"/>
      <c r="ARW53" s="29"/>
      <c r="ARX53" s="29"/>
      <c r="ARY53" s="29"/>
      <c r="ARZ53" s="29"/>
      <c r="ASA53" s="29"/>
      <c r="ASB53" s="29"/>
      <c r="ASC53" s="29"/>
      <c r="ASD53" s="29"/>
      <c r="ASE53" s="29"/>
      <c r="ASF53" s="29"/>
      <c r="ASG53" s="29"/>
      <c r="ASH53" s="29"/>
      <c r="ASI53" s="29"/>
      <c r="ASJ53" s="29"/>
      <c r="ASK53" s="29"/>
      <c r="ASL53" s="29"/>
      <c r="ASM53" s="29"/>
      <c r="ASN53" s="29"/>
      <c r="ASO53" s="29"/>
      <c r="ASP53" s="29"/>
      <c r="ASQ53" s="29"/>
      <c r="ASR53" s="29"/>
      <c r="ASS53" s="29"/>
      <c r="AST53" s="29"/>
      <c r="ASU53" s="29"/>
      <c r="ASV53" s="29"/>
      <c r="ASW53" s="29"/>
      <c r="ASX53" s="29"/>
      <c r="ASY53" s="29"/>
      <c r="ASZ53" s="29"/>
      <c r="ATA53" s="29"/>
      <c r="ATB53" s="29"/>
      <c r="ATC53" s="29"/>
      <c r="ATD53" s="29"/>
      <c r="ATE53" s="29"/>
      <c r="ATF53" s="29"/>
      <c r="ATG53" s="29"/>
      <c r="ATH53" s="29"/>
      <c r="ATI53" s="29"/>
      <c r="ATJ53" s="29"/>
      <c r="ATK53" s="29"/>
      <c r="ATL53" s="29"/>
      <c r="ATM53" s="29"/>
      <c r="ATN53" s="29"/>
      <c r="ATO53" s="29"/>
      <c r="ATP53" s="29"/>
      <c r="ATQ53" s="29"/>
      <c r="ATR53" s="29"/>
      <c r="ATS53" s="29"/>
      <c r="ATT53" s="29"/>
      <c r="ATU53" s="29"/>
      <c r="ATV53" s="29"/>
      <c r="ATW53" s="29"/>
      <c r="ATX53" s="29"/>
      <c r="ATY53" s="29"/>
      <c r="ATZ53" s="29"/>
      <c r="AUA53" s="29"/>
      <c r="AUB53" s="29"/>
      <c r="AUC53" s="29"/>
      <c r="AUD53" s="29"/>
      <c r="AUE53" s="29"/>
      <c r="AUF53" s="29"/>
      <c r="AUG53" s="29"/>
      <c r="AUH53" s="29"/>
      <c r="AUI53" s="29"/>
      <c r="AUJ53" s="29"/>
      <c r="AUK53" s="29"/>
      <c r="AUL53" s="29"/>
      <c r="AUM53" s="29"/>
      <c r="AUN53" s="29"/>
      <c r="AUO53" s="29"/>
      <c r="AUP53" s="29"/>
      <c r="AUQ53" s="29"/>
      <c r="AUR53" s="29"/>
      <c r="AUS53" s="29"/>
      <c r="AUT53" s="29"/>
      <c r="AUU53" s="29"/>
      <c r="AUV53" s="29"/>
      <c r="AUW53" s="29"/>
      <c r="AUX53" s="29"/>
      <c r="AUY53" s="29"/>
      <c r="AUZ53" s="29"/>
      <c r="AVA53" s="29"/>
      <c r="AVB53" s="29"/>
      <c r="AVC53" s="29"/>
      <c r="AVD53" s="29"/>
      <c r="AVE53" s="29"/>
      <c r="AVF53" s="29"/>
      <c r="AVG53" s="29"/>
      <c r="AVH53" s="29"/>
      <c r="AVI53" s="29"/>
      <c r="AVJ53" s="29"/>
      <c r="AVK53" s="29"/>
      <c r="AVL53" s="29"/>
      <c r="AVM53" s="29"/>
      <c r="AVN53" s="29"/>
      <c r="AVO53" s="29"/>
      <c r="AVP53" s="29"/>
      <c r="AVQ53" s="29"/>
      <c r="AVR53" s="29"/>
      <c r="AVS53" s="29"/>
      <c r="AVT53" s="29"/>
      <c r="AVU53" s="29"/>
      <c r="AVV53" s="29"/>
      <c r="AVW53" s="29"/>
      <c r="AVX53" s="29"/>
      <c r="AVY53" s="29"/>
      <c r="AVZ53" s="29"/>
      <c r="AWA53" s="29"/>
      <c r="AWB53" s="29"/>
      <c r="AWC53" s="29"/>
      <c r="AWD53" s="29"/>
      <c r="AWE53" s="29"/>
      <c r="AWF53" s="29"/>
      <c r="AWG53" s="29"/>
      <c r="AWH53" s="29"/>
      <c r="AWI53" s="29"/>
      <c r="AWJ53" s="29"/>
      <c r="AWK53" s="29"/>
      <c r="AWL53" s="29"/>
      <c r="AWM53" s="29"/>
      <c r="AWN53" s="29"/>
      <c r="AWO53" s="29"/>
      <c r="AWP53" s="29"/>
      <c r="AWQ53" s="29"/>
      <c r="AWR53" s="29"/>
      <c r="AWS53" s="29"/>
      <c r="AWT53" s="29"/>
      <c r="AWU53" s="29"/>
      <c r="AWV53" s="29"/>
      <c r="AWW53" s="29"/>
      <c r="AWX53" s="29"/>
      <c r="AWY53" s="29"/>
      <c r="AWZ53" s="29"/>
      <c r="AXA53" s="29"/>
      <c r="AXB53" s="29"/>
      <c r="AXC53" s="29"/>
      <c r="AXD53" s="29"/>
      <c r="AXE53" s="29"/>
      <c r="AXF53" s="29"/>
      <c r="AXG53" s="29"/>
      <c r="AXH53" s="29"/>
      <c r="AXI53" s="29"/>
      <c r="AXJ53" s="29"/>
      <c r="AXK53" s="29"/>
      <c r="AXL53" s="29"/>
      <c r="AXM53" s="29"/>
      <c r="AXN53" s="29"/>
      <c r="AXO53" s="29"/>
      <c r="AXP53" s="29"/>
      <c r="AXQ53" s="29"/>
      <c r="AXR53" s="29"/>
      <c r="AXS53" s="29"/>
      <c r="AXT53" s="29"/>
      <c r="AXU53" s="29"/>
      <c r="AXV53" s="29"/>
      <c r="AXW53" s="29"/>
      <c r="AXX53" s="29"/>
      <c r="AXY53" s="29"/>
      <c r="AXZ53" s="29"/>
      <c r="AYA53" s="29"/>
      <c r="AYB53" s="29"/>
      <c r="AYC53" s="29"/>
      <c r="AYD53" s="29"/>
      <c r="AYE53" s="29"/>
      <c r="AYF53" s="29"/>
      <c r="AYG53" s="29"/>
      <c r="AYH53" s="29"/>
      <c r="AYI53" s="29"/>
      <c r="AYJ53" s="29"/>
      <c r="AYK53" s="29"/>
      <c r="AYL53" s="29"/>
      <c r="AYM53" s="29"/>
      <c r="AYN53" s="29"/>
      <c r="AYO53" s="29"/>
      <c r="AYP53" s="29"/>
      <c r="AYQ53" s="29"/>
      <c r="AYR53" s="29"/>
      <c r="AYS53" s="29"/>
      <c r="AYT53" s="29"/>
      <c r="AYU53" s="29"/>
      <c r="AYV53" s="29"/>
      <c r="AYW53" s="29"/>
      <c r="AYX53" s="29"/>
      <c r="AYY53" s="29"/>
      <c r="AYZ53" s="29"/>
      <c r="AZA53" s="29"/>
      <c r="AZB53" s="29"/>
      <c r="AZC53" s="29"/>
      <c r="AZD53" s="29"/>
      <c r="AZE53" s="29"/>
      <c r="AZF53" s="29"/>
      <c r="AZG53" s="29"/>
      <c r="AZH53" s="29"/>
      <c r="AZI53" s="29"/>
      <c r="AZJ53" s="29"/>
      <c r="AZK53" s="29"/>
      <c r="AZL53" s="29"/>
      <c r="AZM53" s="29"/>
      <c r="AZN53" s="29"/>
      <c r="AZO53" s="29"/>
      <c r="AZP53" s="29"/>
      <c r="AZQ53" s="29"/>
      <c r="AZR53" s="29"/>
      <c r="AZS53" s="29"/>
      <c r="AZT53" s="29"/>
      <c r="AZU53" s="29"/>
      <c r="AZV53" s="29"/>
      <c r="AZW53" s="29"/>
      <c r="AZX53" s="29"/>
      <c r="AZY53" s="29"/>
      <c r="AZZ53" s="29"/>
      <c r="BAA53" s="29"/>
      <c r="BAB53" s="29"/>
      <c r="BAC53" s="29"/>
      <c r="BAD53" s="29"/>
      <c r="BAE53" s="29"/>
      <c r="BAF53" s="29"/>
      <c r="BAG53" s="29"/>
      <c r="BAH53" s="29"/>
      <c r="BAI53" s="29"/>
      <c r="BAJ53" s="29"/>
      <c r="BAK53" s="29"/>
      <c r="BAL53" s="29"/>
      <c r="BAM53" s="29"/>
      <c r="BAN53" s="29"/>
      <c r="BAO53" s="29"/>
      <c r="BAP53" s="29"/>
      <c r="BAQ53" s="29"/>
      <c r="BAR53" s="29"/>
      <c r="BAS53" s="29"/>
      <c r="BAT53" s="29"/>
      <c r="BAU53" s="29"/>
      <c r="BAV53" s="29"/>
      <c r="BAW53" s="29"/>
      <c r="BAX53" s="29"/>
      <c r="BAY53" s="29"/>
      <c r="BAZ53" s="29"/>
      <c r="BBA53" s="29"/>
      <c r="BBB53" s="29"/>
      <c r="BBC53" s="29"/>
      <c r="BBD53" s="29"/>
      <c r="BBE53" s="29"/>
      <c r="BBF53" s="29"/>
      <c r="BBG53" s="29"/>
      <c r="BBH53" s="29"/>
      <c r="BBI53" s="29"/>
      <c r="BBJ53" s="29"/>
      <c r="BBK53" s="29"/>
      <c r="BBL53" s="29"/>
      <c r="BBM53" s="29"/>
      <c r="BBN53" s="29"/>
      <c r="BBO53" s="29"/>
      <c r="BBP53" s="29"/>
      <c r="BBQ53" s="29"/>
      <c r="BBR53" s="29"/>
      <c r="BBS53" s="29"/>
      <c r="BBT53" s="29"/>
      <c r="BBU53" s="29"/>
      <c r="BBV53" s="29"/>
      <c r="BBW53" s="29"/>
      <c r="BBX53" s="29"/>
      <c r="BBY53" s="29"/>
      <c r="BBZ53" s="29"/>
      <c r="BCA53" s="29"/>
      <c r="BCB53" s="29"/>
      <c r="BCC53" s="29"/>
      <c r="BCD53" s="29"/>
      <c r="BCE53" s="29"/>
      <c r="BCF53" s="29"/>
      <c r="BCG53" s="29"/>
      <c r="BCH53" s="29"/>
      <c r="BCI53" s="29"/>
      <c r="BCJ53" s="29"/>
      <c r="BCK53" s="29"/>
      <c r="BCL53" s="29"/>
      <c r="BCM53" s="29"/>
      <c r="BCN53" s="29"/>
      <c r="BCO53" s="29"/>
      <c r="BCP53" s="29"/>
      <c r="BCQ53" s="29"/>
      <c r="BCR53" s="29"/>
      <c r="BCS53" s="29"/>
      <c r="BCT53" s="29"/>
      <c r="BCU53" s="29"/>
      <c r="BCV53" s="29"/>
      <c r="BCW53" s="29"/>
      <c r="BCX53" s="29"/>
      <c r="BCY53" s="29"/>
      <c r="BCZ53" s="29"/>
      <c r="BDA53" s="29"/>
      <c r="BDB53" s="29"/>
      <c r="BDC53" s="29"/>
      <c r="BDD53" s="29"/>
      <c r="BDE53" s="29"/>
      <c r="BDF53" s="29"/>
      <c r="BDG53" s="29"/>
      <c r="BDH53" s="29"/>
      <c r="BDI53" s="29"/>
      <c r="BDJ53" s="29"/>
      <c r="BDK53" s="29"/>
      <c r="BDL53" s="29"/>
      <c r="BDM53" s="29"/>
      <c r="BDN53" s="29"/>
      <c r="BDO53" s="29"/>
      <c r="BDP53" s="29"/>
      <c r="BDQ53" s="29"/>
      <c r="BDR53" s="29"/>
      <c r="BDS53" s="29"/>
      <c r="BDT53" s="29"/>
      <c r="BDU53" s="29"/>
      <c r="BDV53" s="29"/>
      <c r="BDW53" s="29"/>
      <c r="BDX53" s="29"/>
      <c r="BDY53" s="29"/>
      <c r="BDZ53" s="29"/>
      <c r="BEA53" s="29"/>
      <c r="BEB53" s="29"/>
      <c r="BEC53" s="29"/>
      <c r="BED53" s="29"/>
      <c r="BEE53" s="29"/>
      <c r="BEF53" s="29"/>
      <c r="BEG53" s="29"/>
      <c r="BEH53" s="29"/>
      <c r="BEI53" s="29"/>
      <c r="BEJ53" s="29"/>
      <c r="BEK53" s="29"/>
      <c r="BEL53" s="29"/>
      <c r="BEM53" s="29"/>
      <c r="BEN53" s="29"/>
      <c r="BEO53" s="29"/>
      <c r="BEP53" s="29"/>
      <c r="BEQ53" s="29"/>
      <c r="BER53" s="29"/>
      <c r="BES53" s="29"/>
      <c r="BET53" s="29"/>
      <c r="BEU53" s="29"/>
      <c r="BEV53" s="29"/>
      <c r="BEW53" s="29"/>
      <c r="BEX53" s="29"/>
      <c r="BEY53" s="29"/>
      <c r="BEZ53" s="29"/>
      <c r="BFA53" s="29"/>
      <c r="BFB53" s="29"/>
      <c r="BFC53" s="29"/>
      <c r="BFD53" s="29"/>
      <c r="BFE53" s="29"/>
      <c r="BFF53" s="29"/>
      <c r="BFG53" s="29"/>
      <c r="BFH53" s="29"/>
      <c r="BFI53" s="29"/>
      <c r="BFJ53" s="29"/>
      <c r="BFK53" s="29"/>
      <c r="BFL53" s="29"/>
      <c r="BFM53" s="29"/>
      <c r="BFN53" s="29"/>
      <c r="BFO53" s="29"/>
      <c r="BFP53" s="29"/>
      <c r="BFQ53" s="29"/>
      <c r="BFR53" s="29"/>
      <c r="BFS53" s="29"/>
      <c r="BFT53" s="29"/>
      <c r="BFU53" s="29"/>
      <c r="BFV53" s="29"/>
      <c r="BFW53" s="29"/>
      <c r="BFX53" s="29"/>
      <c r="BFY53" s="29"/>
      <c r="BFZ53" s="29"/>
      <c r="BGA53" s="29"/>
      <c r="BGB53" s="29"/>
      <c r="BGC53" s="29"/>
      <c r="BGD53" s="29"/>
      <c r="BGE53" s="29"/>
      <c r="BGF53" s="29"/>
      <c r="BGG53" s="29"/>
      <c r="BGH53" s="29"/>
      <c r="BGI53" s="29"/>
      <c r="BGJ53" s="29"/>
      <c r="BGK53" s="29"/>
      <c r="BGL53" s="29"/>
      <c r="BGM53" s="29"/>
      <c r="BGN53" s="29"/>
      <c r="BGO53" s="29"/>
      <c r="BGP53" s="29"/>
      <c r="BGQ53" s="29"/>
      <c r="BGR53" s="29"/>
      <c r="BGS53" s="29"/>
      <c r="BGT53" s="29"/>
      <c r="BGU53" s="29"/>
      <c r="BGV53" s="29"/>
      <c r="BGW53" s="29"/>
      <c r="BGX53" s="29"/>
      <c r="BGY53" s="29"/>
      <c r="BGZ53" s="29"/>
      <c r="BHA53" s="29"/>
      <c r="BHB53" s="29"/>
      <c r="BHC53" s="29"/>
      <c r="BHD53" s="29"/>
      <c r="BHE53" s="29"/>
      <c r="BHF53" s="29"/>
      <c r="BHG53" s="29"/>
      <c r="BHH53" s="29"/>
      <c r="BHI53" s="29"/>
      <c r="BHJ53" s="29"/>
      <c r="BHK53" s="29"/>
      <c r="BHL53" s="29"/>
      <c r="BHM53" s="29"/>
      <c r="BHN53" s="29"/>
      <c r="BHO53" s="29"/>
      <c r="BHP53" s="29"/>
      <c r="BHQ53" s="29"/>
      <c r="BHR53" s="29"/>
      <c r="BHS53" s="29"/>
      <c r="BHT53" s="29"/>
      <c r="BHU53" s="29"/>
      <c r="BHV53" s="29"/>
      <c r="BHW53" s="29"/>
      <c r="BHX53" s="29"/>
      <c r="BHY53" s="29"/>
      <c r="BHZ53" s="29"/>
      <c r="BIA53" s="29"/>
      <c r="BIB53" s="29"/>
      <c r="BIC53" s="29"/>
      <c r="BID53" s="29"/>
      <c r="BIE53" s="29"/>
      <c r="BIF53" s="29"/>
      <c r="BIG53" s="29"/>
      <c r="BIH53" s="29"/>
      <c r="BII53" s="29"/>
      <c r="BIJ53" s="29"/>
      <c r="BIK53" s="29"/>
      <c r="BIL53" s="29"/>
      <c r="BIM53" s="29"/>
      <c r="BIN53" s="29"/>
      <c r="BIO53" s="29"/>
      <c r="BIP53" s="29"/>
      <c r="BIQ53" s="29"/>
      <c r="BIR53" s="29"/>
      <c r="BIS53" s="29"/>
      <c r="BIT53" s="29"/>
      <c r="BIU53" s="29"/>
      <c r="BIV53" s="29"/>
      <c r="BIW53" s="29"/>
      <c r="BIX53" s="29"/>
      <c r="BIY53" s="29"/>
      <c r="BIZ53" s="29"/>
      <c r="BJA53" s="29"/>
      <c r="BJB53" s="29"/>
      <c r="BJC53" s="29"/>
      <c r="BJD53" s="29"/>
      <c r="BJE53" s="29"/>
      <c r="BJF53" s="29"/>
      <c r="BJG53" s="29"/>
      <c r="BJH53" s="29"/>
      <c r="BJI53" s="29"/>
      <c r="BJJ53" s="29"/>
      <c r="BJK53" s="29"/>
      <c r="BJL53" s="29"/>
      <c r="BJM53" s="29"/>
      <c r="BJN53" s="29"/>
      <c r="BJO53" s="29"/>
      <c r="BJP53" s="29"/>
      <c r="BJQ53" s="29"/>
      <c r="BJR53" s="29"/>
      <c r="BJS53" s="29"/>
      <c r="BJT53" s="29"/>
      <c r="BJU53" s="29"/>
      <c r="BJV53" s="29"/>
      <c r="BJW53" s="29"/>
      <c r="BJX53" s="29"/>
      <c r="BJY53" s="29"/>
      <c r="BJZ53" s="29"/>
      <c r="BKA53" s="29"/>
      <c r="BKB53" s="29"/>
      <c r="BKC53" s="29"/>
      <c r="BKD53" s="29"/>
      <c r="BKE53" s="29"/>
      <c r="BKF53" s="29"/>
      <c r="BKG53" s="29"/>
      <c r="BKH53" s="29"/>
      <c r="BKI53" s="29"/>
      <c r="BKJ53" s="29"/>
      <c r="BKK53" s="29"/>
      <c r="BKL53" s="29"/>
      <c r="BKM53" s="29"/>
      <c r="BKN53" s="29"/>
      <c r="BKO53" s="29"/>
      <c r="BKP53" s="29"/>
      <c r="BKQ53" s="29"/>
      <c r="BKR53" s="29"/>
      <c r="BKS53" s="29"/>
      <c r="BKT53" s="29"/>
      <c r="BKU53" s="29"/>
      <c r="BKV53" s="29"/>
      <c r="BKW53" s="29"/>
      <c r="BKX53" s="29"/>
      <c r="BKY53" s="29"/>
      <c r="BKZ53" s="29"/>
      <c r="BLA53" s="29"/>
      <c r="BLB53" s="29"/>
      <c r="BLC53" s="29"/>
      <c r="BLD53" s="29"/>
      <c r="BLE53" s="29"/>
      <c r="BLF53" s="29"/>
      <c r="BLG53" s="29"/>
      <c r="BLH53" s="29"/>
      <c r="BLI53" s="29"/>
      <c r="BLJ53" s="29"/>
      <c r="BLK53" s="29"/>
      <c r="BLL53" s="29"/>
      <c r="BLM53" s="29"/>
      <c r="BLN53" s="29"/>
      <c r="BLO53" s="29"/>
      <c r="BLP53" s="29"/>
      <c r="BLQ53" s="29"/>
      <c r="BLR53" s="29"/>
      <c r="BLS53" s="29"/>
      <c r="BLT53" s="29"/>
      <c r="BLU53" s="29"/>
      <c r="BLV53" s="29"/>
      <c r="BLW53" s="29"/>
      <c r="BLX53" s="29"/>
      <c r="BLY53" s="29"/>
      <c r="BLZ53" s="29"/>
      <c r="BMA53" s="29"/>
      <c r="BMB53" s="29"/>
      <c r="BMC53" s="29"/>
      <c r="BMD53" s="29"/>
      <c r="BME53" s="29"/>
      <c r="BMF53" s="29"/>
      <c r="BMG53" s="29"/>
      <c r="BMH53" s="29"/>
      <c r="BMI53" s="29"/>
      <c r="BMJ53" s="29"/>
      <c r="BMK53" s="29"/>
      <c r="BML53" s="29"/>
      <c r="BMM53" s="29"/>
      <c r="BMN53" s="29"/>
      <c r="BMO53" s="29"/>
      <c r="BMP53" s="29"/>
      <c r="BMQ53" s="29"/>
      <c r="BMR53" s="29"/>
      <c r="BMS53" s="29"/>
      <c r="BMT53" s="29"/>
      <c r="BMU53" s="29"/>
      <c r="BMV53" s="29"/>
      <c r="BMW53" s="29"/>
      <c r="BMX53" s="29"/>
      <c r="BMY53" s="29"/>
      <c r="BMZ53" s="29"/>
      <c r="BNA53" s="29"/>
      <c r="BNB53" s="29"/>
      <c r="BNC53" s="29"/>
      <c r="BND53" s="29"/>
      <c r="BNE53" s="29"/>
      <c r="BNF53" s="29"/>
      <c r="BNG53" s="29"/>
      <c r="BNH53" s="29"/>
      <c r="BNI53" s="29"/>
      <c r="BNJ53" s="29"/>
      <c r="BNK53" s="29"/>
      <c r="BNL53" s="29"/>
      <c r="BNM53" s="29"/>
      <c r="BNN53" s="29"/>
      <c r="BNO53" s="29"/>
      <c r="BNP53" s="29"/>
      <c r="BNQ53" s="29"/>
      <c r="BNR53" s="29"/>
      <c r="BNS53" s="29"/>
      <c r="BNT53" s="29"/>
      <c r="BNU53" s="29"/>
      <c r="BNV53" s="29"/>
      <c r="BNW53" s="29"/>
      <c r="BNX53" s="29"/>
      <c r="BNY53" s="29"/>
      <c r="BNZ53" s="29"/>
      <c r="BOA53" s="29"/>
      <c r="BOB53" s="29"/>
      <c r="BOC53" s="29"/>
      <c r="BOD53" s="29"/>
      <c r="BOE53" s="29"/>
      <c r="BOF53" s="29"/>
      <c r="BOG53" s="29"/>
      <c r="BOH53" s="29"/>
      <c r="BOI53" s="29"/>
      <c r="BOJ53" s="29"/>
      <c r="BOK53" s="29"/>
      <c r="BOL53" s="29"/>
      <c r="BOM53" s="29"/>
      <c r="BON53" s="29"/>
      <c r="BOO53" s="29"/>
      <c r="BOP53" s="29"/>
      <c r="BOQ53" s="29"/>
      <c r="BOR53" s="29"/>
      <c r="BOS53" s="29"/>
      <c r="BOT53" s="29"/>
      <c r="BOU53" s="29"/>
      <c r="BOV53" s="29"/>
      <c r="BOW53" s="29"/>
      <c r="BOX53" s="29"/>
      <c r="BOY53" s="29"/>
      <c r="BOZ53" s="29"/>
      <c r="BPA53" s="29"/>
      <c r="BPB53" s="29"/>
      <c r="BPC53" s="29"/>
      <c r="BPD53" s="29"/>
      <c r="BPE53" s="29"/>
      <c r="BPF53" s="29"/>
      <c r="BPG53" s="29"/>
      <c r="BPH53" s="29"/>
      <c r="BPI53" s="29"/>
      <c r="BPJ53" s="29"/>
      <c r="BPK53" s="29"/>
      <c r="BPL53" s="29"/>
      <c r="BPM53" s="29"/>
      <c r="BPN53" s="29"/>
      <c r="BPO53" s="29"/>
      <c r="BPP53" s="29"/>
      <c r="BPQ53" s="29"/>
      <c r="BPR53" s="29"/>
      <c r="BPS53" s="29"/>
      <c r="BPT53" s="29"/>
      <c r="BPU53" s="29"/>
      <c r="BPV53" s="29"/>
      <c r="BPW53" s="29"/>
      <c r="BPX53" s="29"/>
      <c r="BPY53" s="29"/>
      <c r="BPZ53" s="29"/>
      <c r="BQA53" s="29"/>
      <c r="BQB53" s="29"/>
      <c r="BQC53" s="29"/>
      <c r="BQD53" s="29"/>
      <c r="BQE53" s="29"/>
      <c r="BQF53" s="29"/>
      <c r="BQG53" s="29"/>
      <c r="BQH53" s="29"/>
      <c r="BQI53" s="29"/>
      <c r="BQJ53" s="29"/>
      <c r="BQK53" s="29"/>
      <c r="BQL53" s="29"/>
      <c r="BQM53" s="29"/>
      <c r="BQN53" s="29"/>
      <c r="BQO53" s="29"/>
      <c r="BQP53" s="29"/>
      <c r="BQQ53" s="29"/>
      <c r="BQR53" s="29"/>
      <c r="BQS53" s="29"/>
      <c r="BQT53" s="29"/>
      <c r="BQU53" s="29"/>
      <c r="BQV53" s="29"/>
      <c r="BQW53" s="29"/>
      <c r="BQX53" s="29"/>
      <c r="BQY53" s="29"/>
      <c r="BQZ53" s="29"/>
      <c r="BRA53" s="29"/>
      <c r="BRB53" s="29"/>
      <c r="BRC53" s="29"/>
      <c r="BRD53" s="29"/>
      <c r="BRE53" s="29"/>
      <c r="BRF53" s="29"/>
      <c r="BRG53" s="29"/>
      <c r="BRH53" s="29"/>
      <c r="BRI53" s="29"/>
      <c r="BRJ53" s="29"/>
      <c r="BRK53" s="29"/>
      <c r="BRL53" s="29"/>
      <c r="BRM53" s="29"/>
      <c r="BRN53" s="29"/>
      <c r="BRO53" s="29"/>
      <c r="BRP53" s="29"/>
      <c r="BRQ53" s="29"/>
      <c r="BRR53" s="29"/>
      <c r="BRS53" s="29"/>
      <c r="BRT53" s="29"/>
      <c r="BRU53" s="29"/>
      <c r="BRV53" s="29"/>
      <c r="BRW53" s="29"/>
      <c r="BRX53" s="29"/>
      <c r="BRY53" s="29"/>
      <c r="BRZ53" s="29"/>
      <c r="BSA53" s="29"/>
      <c r="BSB53" s="29"/>
      <c r="BSC53" s="29"/>
      <c r="BSD53" s="29"/>
      <c r="BSE53" s="29"/>
      <c r="BSF53" s="29"/>
      <c r="BSG53" s="29"/>
      <c r="BSH53" s="29"/>
      <c r="BSI53" s="29"/>
      <c r="BSJ53" s="29"/>
      <c r="BSK53" s="29"/>
      <c r="BSL53" s="29"/>
      <c r="BSM53" s="29"/>
      <c r="BSN53" s="29"/>
      <c r="BSO53" s="29"/>
      <c r="BSP53" s="29"/>
      <c r="BSQ53" s="29"/>
      <c r="BSR53" s="29"/>
      <c r="BSS53" s="29"/>
      <c r="BST53" s="29"/>
      <c r="BSU53" s="29"/>
      <c r="BSV53" s="29"/>
      <c r="BSW53" s="29"/>
      <c r="BSX53" s="29"/>
      <c r="BSY53" s="29"/>
      <c r="BSZ53" s="29"/>
      <c r="BTA53" s="29"/>
      <c r="BTB53" s="29"/>
      <c r="BTC53" s="29"/>
      <c r="BTD53" s="29"/>
      <c r="BTE53" s="29"/>
      <c r="BTF53" s="29"/>
      <c r="BTG53" s="29"/>
      <c r="BTH53" s="29"/>
      <c r="BTI53" s="29"/>
      <c r="BTJ53" s="29"/>
      <c r="BTK53" s="29"/>
      <c r="BTL53" s="29"/>
      <c r="BTM53" s="29"/>
      <c r="BTN53" s="29"/>
      <c r="BTO53" s="29"/>
      <c r="BTP53" s="29"/>
      <c r="BTQ53" s="29"/>
      <c r="BTR53" s="29"/>
      <c r="BTS53" s="29"/>
      <c r="BTT53" s="29"/>
      <c r="BTU53" s="29"/>
      <c r="BTV53" s="29"/>
      <c r="BTW53" s="29"/>
      <c r="BTX53" s="29"/>
      <c r="BTY53" s="29"/>
      <c r="BTZ53" s="29"/>
      <c r="BUA53" s="29"/>
      <c r="BUB53" s="29"/>
      <c r="BUC53" s="29"/>
      <c r="BUD53" s="29"/>
      <c r="BUE53" s="29"/>
      <c r="BUF53" s="29"/>
      <c r="BUG53" s="29"/>
      <c r="BUH53" s="29"/>
      <c r="BUI53" s="29"/>
      <c r="BUJ53" s="29"/>
      <c r="BUK53" s="29"/>
      <c r="BUL53" s="29"/>
      <c r="BUM53" s="29"/>
      <c r="BUN53" s="29"/>
      <c r="BUO53" s="29"/>
      <c r="BUP53" s="29"/>
      <c r="BUQ53" s="29"/>
      <c r="BUR53" s="29"/>
      <c r="BUS53" s="29"/>
      <c r="BUT53" s="29"/>
      <c r="BUU53" s="29"/>
      <c r="BUV53" s="29"/>
      <c r="BUW53" s="29"/>
      <c r="BUX53" s="29"/>
      <c r="BUY53" s="29"/>
      <c r="BUZ53" s="29"/>
      <c r="BVA53" s="29"/>
      <c r="BVB53" s="29"/>
      <c r="BVC53" s="29"/>
      <c r="BVD53" s="29"/>
      <c r="BVE53" s="29"/>
      <c r="BVF53" s="29"/>
      <c r="BVG53" s="29"/>
      <c r="BVH53" s="29"/>
      <c r="BVI53" s="29"/>
      <c r="BVJ53" s="29"/>
      <c r="BVK53" s="29"/>
      <c r="BVL53" s="29"/>
      <c r="BVM53" s="29"/>
      <c r="BVN53" s="29"/>
      <c r="BVO53" s="29"/>
      <c r="BVP53" s="29"/>
      <c r="BVQ53" s="29"/>
      <c r="BVR53" s="29"/>
      <c r="BVS53" s="29"/>
      <c r="BVT53" s="29"/>
      <c r="BVU53" s="29"/>
      <c r="BVV53" s="29"/>
      <c r="BVW53" s="29"/>
      <c r="BVX53" s="29"/>
      <c r="BVY53" s="29"/>
      <c r="BVZ53" s="29"/>
      <c r="BWA53" s="29"/>
      <c r="BWB53" s="29"/>
      <c r="BWC53" s="29"/>
      <c r="BWD53" s="29"/>
      <c r="BWE53" s="29"/>
      <c r="BWF53" s="29"/>
      <c r="BWG53" s="29"/>
      <c r="BWH53" s="29"/>
      <c r="BWI53" s="29"/>
      <c r="BWJ53" s="29"/>
      <c r="BWK53" s="29"/>
      <c r="BWL53" s="29"/>
      <c r="BWM53" s="29"/>
      <c r="BWN53" s="29"/>
      <c r="BWO53" s="29"/>
      <c r="BWP53" s="29"/>
      <c r="BWQ53" s="29"/>
      <c r="BWR53" s="29"/>
      <c r="BWS53" s="29"/>
      <c r="BWT53" s="29"/>
      <c r="BWU53" s="29"/>
      <c r="BWV53" s="29"/>
      <c r="BWW53" s="29"/>
      <c r="BWX53" s="29"/>
      <c r="BWY53" s="29"/>
      <c r="BWZ53" s="29"/>
      <c r="BXA53" s="29"/>
      <c r="BXB53" s="29"/>
      <c r="BXC53" s="29"/>
      <c r="BXD53" s="29"/>
      <c r="BXE53" s="29"/>
      <c r="BXF53" s="29"/>
      <c r="BXG53" s="29"/>
      <c r="BXH53" s="29"/>
      <c r="BXI53" s="29"/>
      <c r="BXJ53" s="29"/>
      <c r="BXK53" s="29"/>
      <c r="BXL53" s="29"/>
      <c r="BXM53" s="29"/>
      <c r="BXN53" s="29"/>
      <c r="BXO53" s="29"/>
      <c r="BXP53" s="29"/>
      <c r="BXQ53" s="29"/>
      <c r="BXR53" s="29"/>
      <c r="BXS53" s="29"/>
      <c r="BXT53" s="29"/>
      <c r="BXU53" s="29"/>
      <c r="BXV53" s="29"/>
      <c r="BXW53" s="29"/>
      <c r="BXX53" s="29"/>
      <c r="BXY53" s="29"/>
      <c r="BXZ53" s="29"/>
      <c r="BYA53" s="29"/>
      <c r="BYB53" s="29"/>
      <c r="BYC53" s="29"/>
      <c r="BYD53" s="29"/>
      <c r="BYE53" s="29"/>
      <c r="BYF53" s="29"/>
      <c r="BYG53" s="29"/>
      <c r="BYH53" s="29"/>
      <c r="BYI53" s="29"/>
      <c r="BYJ53" s="29"/>
      <c r="BYK53" s="29"/>
      <c r="BYL53" s="29"/>
      <c r="BYM53" s="29"/>
      <c r="BYN53" s="29"/>
      <c r="BYO53" s="29"/>
      <c r="BYP53" s="29"/>
      <c r="BYQ53" s="29"/>
      <c r="BYR53" s="29"/>
      <c r="BYS53" s="29"/>
      <c r="BYT53" s="29"/>
      <c r="BYU53" s="29"/>
      <c r="BYV53" s="29"/>
      <c r="BYW53" s="29"/>
      <c r="BYX53" s="29"/>
      <c r="BYY53" s="29"/>
      <c r="BYZ53" s="29"/>
      <c r="BZA53" s="29"/>
      <c r="BZB53" s="29"/>
      <c r="BZC53" s="29"/>
      <c r="BZD53" s="29"/>
      <c r="BZE53" s="29"/>
      <c r="BZF53" s="29"/>
      <c r="BZG53" s="29"/>
      <c r="BZH53" s="29"/>
      <c r="BZI53" s="29"/>
      <c r="BZJ53" s="29"/>
      <c r="BZK53" s="29"/>
      <c r="BZL53" s="29"/>
      <c r="BZM53" s="29"/>
      <c r="BZN53" s="29"/>
      <c r="BZO53" s="29"/>
      <c r="BZP53" s="29"/>
      <c r="BZQ53" s="29"/>
      <c r="BZR53" s="29"/>
      <c r="BZS53" s="29"/>
      <c r="BZT53" s="29"/>
      <c r="BZU53" s="29"/>
      <c r="BZV53" s="29"/>
      <c r="BZW53" s="29"/>
      <c r="BZX53" s="29"/>
      <c r="BZY53" s="29"/>
      <c r="BZZ53" s="29"/>
      <c r="CAA53" s="29"/>
      <c r="CAB53" s="29"/>
      <c r="CAC53" s="29"/>
      <c r="CAD53" s="29"/>
      <c r="CAE53" s="29"/>
      <c r="CAF53" s="29"/>
      <c r="CAG53" s="29"/>
      <c r="CAH53" s="29"/>
      <c r="CAI53" s="29"/>
      <c r="CAJ53" s="29"/>
      <c r="CAK53" s="29"/>
      <c r="CAL53" s="29"/>
      <c r="CAM53" s="29"/>
      <c r="CAN53" s="29"/>
      <c r="CAO53" s="29"/>
      <c r="CAP53" s="29"/>
      <c r="CAQ53" s="29"/>
      <c r="CAR53" s="29"/>
      <c r="CAS53" s="29"/>
      <c r="CAT53" s="29"/>
      <c r="CAU53" s="29"/>
      <c r="CAV53" s="29"/>
      <c r="CAW53" s="29"/>
      <c r="CAX53" s="29"/>
      <c r="CAY53" s="29"/>
      <c r="CAZ53" s="29"/>
      <c r="CBA53" s="29"/>
      <c r="CBB53" s="29"/>
      <c r="CBC53" s="29"/>
      <c r="CBD53" s="29"/>
      <c r="CBE53" s="29"/>
      <c r="CBF53" s="29"/>
      <c r="CBG53" s="29"/>
      <c r="CBH53" s="29"/>
      <c r="CBI53" s="29"/>
      <c r="CBJ53" s="29"/>
      <c r="CBK53" s="29"/>
      <c r="CBL53" s="29"/>
      <c r="CBM53" s="29"/>
      <c r="CBN53" s="29"/>
      <c r="CBO53" s="29"/>
      <c r="CBP53" s="29"/>
      <c r="CBQ53" s="29"/>
      <c r="CBR53" s="29"/>
      <c r="CBS53" s="29"/>
      <c r="CBT53" s="29"/>
      <c r="CBU53" s="29"/>
      <c r="CBV53" s="29"/>
      <c r="CBW53" s="29"/>
      <c r="CBX53" s="29"/>
      <c r="CBY53" s="29"/>
      <c r="CBZ53" s="29"/>
      <c r="CCA53" s="29"/>
      <c r="CCB53" s="29"/>
      <c r="CCC53" s="29"/>
      <c r="CCD53" s="29"/>
      <c r="CCE53" s="29"/>
      <c r="CCF53" s="29"/>
      <c r="CCG53" s="29"/>
      <c r="CCH53" s="29"/>
      <c r="CCI53" s="29"/>
      <c r="CCJ53" s="29"/>
      <c r="CCK53" s="29"/>
      <c r="CCL53" s="29"/>
      <c r="CCM53" s="29"/>
      <c r="CCN53" s="29"/>
      <c r="CCO53" s="29"/>
      <c r="CCP53" s="29"/>
      <c r="CCQ53" s="29"/>
      <c r="CCR53" s="29"/>
      <c r="CCS53" s="29"/>
      <c r="CCT53" s="29"/>
      <c r="CCU53" s="29"/>
      <c r="CCV53" s="29"/>
      <c r="CCW53" s="29"/>
      <c r="CCX53" s="29"/>
      <c r="CCY53" s="29"/>
      <c r="CCZ53" s="29"/>
      <c r="CDA53" s="29"/>
      <c r="CDB53" s="29"/>
      <c r="CDC53" s="29"/>
      <c r="CDD53" s="29"/>
      <c r="CDE53" s="29"/>
      <c r="CDF53" s="29"/>
      <c r="CDG53" s="29"/>
      <c r="CDH53" s="29"/>
      <c r="CDI53" s="29"/>
      <c r="CDJ53" s="29"/>
      <c r="CDK53" s="29"/>
      <c r="CDL53" s="29"/>
      <c r="CDM53" s="29"/>
      <c r="CDN53" s="29"/>
      <c r="CDO53" s="29"/>
      <c r="CDP53" s="29"/>
      <c r="CDQ53" s="29"/>
      <c r="CDR53" s="29"/>
      <c r="CDS53" s="29"/>
      <c r="CDT53" s="29"/>
      <c r="CDU53" s="29"/>
      <c r="CDV53" s="29"/>
      <c r="CDW53" s="29"/>
      <c r="CDX53" s="29"/>
      <c r="CDY53" s="29"/>
      <c r="CDZ53" s="29"/>
      <c r="CEA53" s="29"/>
      <c r="CEB53" s="29"/>
      <c r="CEC53" s="29"/>
      <c r="CED53" s="29"/>
      <c r="CEE53" s="29"/>
      <c r="CEF53" s="29"/>
      <c r="CEG53" s="29"/>
      <c r="CEH53" s="29"/>
      <c r="CEI53" s="29"/>
      <c r="CEJ53" s="29"/>
      <c r="CEK53" s="29"/>
      <c r="CEL53" s="29"/>
      <c r="CEM53" s="29"/>
      <c r="CEN53" s="29"/>
      <c r="CEO53" s="29"/>
      <c r="CEP53" s="29"/>
      <c r="CEQ53" s="29"/>
      <c r="CER53" s="29"/>
      <c r="CES53" s="29"/>
      <c r="CET53" s="29"/>
      <c r="CEU53" s="29"/>
      <c r="CEV53" s="29"/>
      <c r="CEW53" s="29"/>
      <c r="CEX53" s="29"/>
      <c r="CEY53" s="29"/>
      <c r="CEZ53" s="29"/>
      <c r="CFA53" s="29"/>
      <c r="CFB53" s="29"/>
      <c r="CFC53" s="29"/>
      <c r="CFD53" s="29"/>
      <c r="CFE53" s="29"/>
      <c r="CFF53" s="29"/>
      <c r="CFG53" s="29"/>
      <c r="CFH53" s="29"/>
      <c r="CFI53" s="29"/>
      <c r="CFJ53" s="29"/>
      <c r="CFK53" s="29"/>
      <c r="CFL53" s="29"/>
      <c r="CFM53" s="29"/>
      <c r="CFN53" s="29"/>
      <c r="CFO53" s="29"/>
      <c r="CFP53" s="29"/>
      <c r="CFQ53" s="29"/>
      <c r="CFR53" s="29"/>
      <c r="CFS53" s="29"/>
      <c r="CFT53" s="29"/>
      <c r="CFU53" s="29"/>
      <c r="CFV53" s="29"/>
      <c r="CFW53" s="29"/>
      <c r="CFX53" s="29"/>
      <c r="CFY53" s="29"/>
      <c r="CFZ53" s="29"/>
      <c r="CGA53" s="29"/>
      <c r="CGB53" s="29"/>
      <c r="CGC53" s="29"/>
      <c r="CGD53" s="29"/>
      <c r="CGE53" s="29"/>
      <c r="CGF53" s="29"/>
      <c r="CGG53" s="29"/>
      <c r="CGH53" s="29"/>
      <c r="CGI53" s="29"/>
      <c r="CGJ53" s="29"/>
      <c r="CGK53" s="29"/>
      <c r="CGL53" s="29"/>
      <c r="CGM53" s="29"/>
      <c r="CGN53" s="29"/>
      <c r="CGO53" s="29"/>
      <c r="CGP53" s="29"/>
      <c r="CGQ53" s="29"/>
      <c r="CGR53" s="29"/>
      <c r="CGS53" s="29"/>
      <c r="CGT53" s="29"/>
      <c r="CGU53" s="29"/>
      <c r="CGV53" s="29"/>
      <c r="CGW53" s="29"/>
      <c r="CGX53" s="29"/>
      <c r="CGY53" s="29"/>
      <c r="CGZ53" s="29"/>
      <c r="CHA53" s="29"/>
      <c r="CHB53" s="29"/>
      <c r="CHC53" s="29"/>
      <c r="CHD53" s="29"/>
      <c r="CHE53" s="29"/>
      <c r="CHF53" s="29"/>
      <c r="CHG53" s="29"/>
      <c r="CHH53" s="29"/>
      <c r="CHI53" s="29"/>
      <c r="CHJ53" s="29"/>
      <c r="CHK53" s="29"/>
      <c r="CHL53" s="29"/>
      <c r="CHM53" s="29"/>
      <c r="CHN53" s="29"/>
      <c r="CHO53" s="29"/>
      <c r="CHP53" s="29"/>
      <c r="CHQ53" s="29"/>
      <c r="CHR53" s="29"/>
      <c r="CHS53" s="29"/>
      <c r="CHT53" s="29"/>
      <c r="CHU53" s="29"/>
      <c r="CHV53" s="29"/>
      <c r="CHW53" s="29"/>
      <c r="CHX53" s="29"/>
      <c r="CHY53" s="29"/>
      <c r="CHZ53" s="29"/>
      <c r="CIA53" s="29"/>
      <c r="CIB53" s="29"/>
      <c r="CIC53" s="29"/>
      <c r="CID53" s="29"/>
      <c r="CIE53" s="29"/>
      <c r="CIF53" s="29"/>
      <c r="CIG53" s="29"/>
      <c r="CIH53" s="29"/>
      <c r="CII53" s="29"/>
      <c r="CIJ53" s="29"/>
      <c r="CIK53" s="29"/>
      <c r="CIL53" s="29"/>
      <c r="CIM53" s="29"/>
      <c r="CIN53" s="29"/>
      <c r="CIO53" s="29"/>
      <c r="CIP53" s="29"/>
      <c r="CIQ53" s="29"/>
      <c r="CIR53" s="29"/>
      <c r="CIS53" s="29"/>
      <c r="CIT53" s="29"/>
      <c r="CIU53" s="29"/>
      <c r="CIV53" s="29"/>
      <c r="CIW53" s="29"/>
      <c r="CIX53" s="29"/>
      <c r="CIY53" s="29"/>
      <c r="CIZ53" s="29"/>
      <c r="CJA53" s="29"/>
      <c r="CJB53" s="29"/>
      <c r="CJC53" s="29"/>
      <c r="CJD53" s="29"/>
      <c r="CJE53" s="29"/>
      <c r="CJF53" s="29"/>
      <c r="CJG53" s="29"/>
      <c r="CJH53" s="29"/>
      <c r="CJI53" s="29"/>
      <c r="CJJ53" s="29"/>
      <c r="CJK53" s="29"/>
      <c r="CJL53" s="29"/>
      <c r="CJM53" s="29"/>
      <c r="CJN53" s="29"/>
      <c r="CJO53" s="29"/>
      <c r="CJP53" s="29"/>
      <c r="CJQ53" s="29"/>
      <c r="CJR53" s="29"/>
      <c r="CJS53" s="29"/>
      <c r="CJT53" s="29"/>
      <c r="CJU53" s="29"/>
      <c r="CJV53" s="29"/>
      <c r="CJW53" s="29"/>
      <c r="CJX53" s="29"/>
      <c r="CJY53" s="29"/>
      <c r="CJZ53" s="29"/>
      <c r="CKA53" s="29"/>
      <c r="CKB53" s="29"/>
      <c r="CKC53" s="29"/>
      <c r="CKD53" s="29"/>
      <c r="CKE53" s="29"/>
      <c r="CKF53" s="29"/>
      <c r="CKG53" s="29"/>
      <c r="CKH53" s="29"/>
      <c r="CKI53" s="29"/>
      <c r="CKJ53" s="29"/>
      <c r="CKK53" s="29"/>
      <c r="CKL53" s="29"/>
      <c r="CKM53" s="29"/>
      <c r="CKN53" s="29"/>
      <c r="CKO53" s="29"/>
      <c r="CKP53" s="29"/>
      <c r="CKQ53" s="29"/>
      <c r="CKR53" s="29"/>
      <c r="CKS53" s="29"/>
      <c r="CKT53" s="29"/>
      <c r="CKU53" s="29"/>
      <c r="CKV53" s="29"/>
      <c r="CKW53" s="29"/>
      <c r="CKX53" s="29"/>
      <c r="CKY53" s="29"/>
      <c r="CKZ53" s="29"/>
      <c r="CLA53" s="29"/>
      <c r="CLB53" s="29"/>
      <c r="CLC53" s="29"/>
      <c r="CLD53" s="29"/>
      <c r="CLE53" s="29"/>
      <c r="CLF53" s="29"/>
      <c r="CLG53" s="29"/>
      <c r="CLH53" s="29"/>
      <c r="CLI53" s="29"/>
      <c r="CLJ53" s="29"/>
      <c r="CLK53" s="29"/>
      <c r="CLL53" s="29"/>
      <c r="CLM53" s="29"/>
      <c r="CLN53" s="29"/>
      <c r="CLO53" s="29"/>
      <c r="CLP53" s="29"/>
      <c r="CLQ53" s="29"/>
      <c r="CLR53" s="29"/>
      <c r="CLS53" s="29"/>
      <c r="CLT53" s="29"/>
      <c r="CLU53" s="29"/>
      <c r="CLV53" s="29"/>
      <c r="CLW53" s="29"/>
      <c r="CLX53" s="29"/>
      <c r="CLY53" s="29"/>
      <c r="CLZ53" s="29"/>
      <c r="CMA53" s="29"/>
      <c r="CMB53" s="29"/>
      <c r="CMC53" s="29"/>
      <c r="CMD53" s="29"/>
      <c r="CME53" s="29"/>
      <c r="CMF53" s="29"/>
      <c r="CMG53" s="29"/>
      <c r="CMH53" s="29"/>
      <c r="CMI53" s="29"/>
      <c r="CMJ53" s="29"/>
      <c r="CMK53" s="29"/>
      <c r="CML53" s="29"/>
      <c r="CMM53" s="29"/>
      <c r="CMN53" s="29"/>
      <c r="CMO53" s="29"/>
      <c r="CMP53" s="29"/>
      <c r="CMQ53" s="29"/>
      <c r="CMR53" s="29"/>
      <c r="CMS53" s="29"/>
      <c r="CMT53" s="29"/>
      <c r="CMU53" s="29"/>
      <c r="CMV53" s="29"/>
      <c r="CMW53" s="29"/>
      <c r="CMX53" s="29"/>
      <c r="CMY53" s="29"/>
      <c r="CMZ53" s="29"/>
      <c r="CNA53" s="29"/>
      <c r="CNB53" s="29"/>
      <c r="CNC53" s="29"/>
      <c r="CND53" s="29"/>
      <c r="CNE53" s="29"/>
      <c r="CNF53" s="29"/>
      <c r="CNG53" s="29"/>
      <c r="CNH53" s="29"/>
      <c r="CNI53" s="29"/>
      <c r="CNJ53" s="29"/>
      <c r="CNK53" s="29"/>
      <c r="CNL53" s="29"/>
      <c r="CNM53" s="29"/>
      <c r="CNN53" s="29"/>
      <c r="CNO53" s="29"/>
      <c r="CNP53" s="29"/>
      <c r="CNQ53" s="29"/>
      <c r="CNR53" s="29"/>
      <c r="CNS53" s="29"/>
      <c r="CNT53" s="29"/>
      <c r="CNU53" s="29"/>
      <c r="CNV53" s="29"/>
      <c r="CNW53" s="29"/>
      <c r="CNX53" s="29"/>
      <c r="CNY53" s="29"/>
      <c r="CNZ53" s="29"/>
      <c r="COA53" s="29"/>
      <c r="COB53" s="29"/>
      <c r="COC53" s="29"/>
      <c r="COD53" s="29"/>
      <c r="COE53" s="29"/>
      <c r="COF53" s="29"/>
      <c r="COG53" s="29"/>
      <c r="COH53" s="29"/>
      <c r="COI53" s="29"/>
      <c r="COJ53" s="29"/>
      <c r="COK53" s="29"/>
      <c r="COL53" s="29"/>
      <c r="COM53" s="29"/>
      <c r="CON53" s="29"/>
      <c r="COO53" s="29"/>
      <c r="COP53" s="29"/>
      <c r="COQ53" s="29"/>
      <c r="COR53" s="29"/>
      <c r="COS53" s="29"/>
      <c r="COT53" s="29"/>
      <c r="COU53" s="29"/>
      <c r="COV53" s="29"/>
      <c r="COW53" s="29"/>
      <c r="COX53" s="29"/>
      <c r="COY53" s="29"/>
      <c r="COZ53" s="29"/>
      <c r="CPA53" s="29"/>
      <c r="CPB53" s="29"/>
      <c r="CPC53" s="29"/>
      <c r="CPD53" s="29"/>
      <c r="CPE53" s="29"/>
      <c r="CPF53" s="29"/>
      <c r="CPG53" s="29"/>
      <c r="CPH53" s="29"/>
      <c r="CPI53" s="29"/>
      <c r="CPJ53" s="29"/>
      <c r="CPK53" s="29"/>
      <c r="CPL53" s="29"/>
      <c r="CPM53" s="29"/>
      <c r="CPN53" s="29"/>
      <c r="CPO53" s="29"/>
      <c r="CPP53" s="29"/>
      <c r="CPQ53" s="29"/>
      <c r="CPR53" s="29"/>
      <c r="CPS53" s="29"/>
      <c r="CPT53" s="29"/>
      <c r="CPU53" s="29"/>
      <c r="CPV53" s="29"/>
      <c r="CPW53" s="29"/>
      <c r="CPX53" s="29"/>
      <c r="CPY53" s="29"/>
      <c r="CPZ53" s="29"/>
      <c r="CQA53" s="29"/>
      <c r="CQB53" s="29"/>
      <c r="CQC53" s="29"/>
      <c r="CQD53" s="29"/>
      <c r="CQE53" s="29"/>
      <c r="CQF53" s="29"/>
      <c r="CQG53" s="29"/>
      <c r="CQH53" s="29"/>
      <c r="CQI53" s="29"/>
      <c r="CQJ53" s="29"/>
      <c r="CQK53" s="29"/>
      <c r="CQL53" s="29"/>
      <c r="CQM53" s="29"/>
      <c r="CQN53" s="29"/>
      <c r="CQO53" s="29"/>
      <c r="CQP53" s="29"/>
      <c r="CQQ53" s="29"/>
      <c r="CQR53" s="29"/>
      <c r="CQS53" s="29"/>
      <c r="CQT53" s="29"/>
      <c r="CQU53" s="29"/>
      <c r="CQV53" s="29"/>
      <c r="CQW53" s="29"/>
      <c r="CQX53" s="29"/>
      <c r="CQY53" s="29"/>
      <c r="CQZ53" s="29"/>
      <c r="CRA53" s="29"/>
      <c r="CRB53" s="29"/>
      <c r="CRC53" s="29"/>
      <c r="CRD53" s="29"/>
      <c r="CRE53" s="29"/>
      <c r="CRF53" s="29"/>
      <c r="CRG53" s="29"/>
      <c r="CRH53" s="29"/>
      <c r="CRI53" s="29"/>
      <c r="CRJ53" s="29"/>
      <c r="CRK53" s="29"/>
      <c r="CRL53" s="29"/>
      <c r="CRM53" s="29"/>
      <c r="CRN53" s="29"/>
      <c r="CRO53" s="29"/>
      <c r="CRP53" s="29"/>
      <c r="CRQ53" s="29"/>
      <c r="CRR53" s="29"/>
      <c r="CRS53" s="29"/>
      <c r="CRT53" s="29"/>
      <c r="CRU53" s="29"/>
      <c r="CRV53" s="29"/>
      <c r="CRW53" s="29"/>
      <c r="CRX53" s="29"/>
      <c r="CRY53" s="29"/>
      <c r="CRZ53" s="29"/>
      <c r="CSA53" s="29"/>
      <c r="CSB53" s="29"/>
      <c r="CSC53" s="29"/>
      <c r="CSD53" s="29"/>
      <c r="CSE53" s="29"/>
      <c r="CSF53" s="29"/>
      <c r="CSG53" s="29"/>
      <c r="CSH53" s="29"/>
      <c r="CSI53" s="29"/>
      <c r="CSJ53" s="29"/>
      <c r="CSK53" s="29"/>
      <c r="CSL53" s="29"/>
      <c r="CSM53" s="29"/>
      <c r="CSN53" s="29"/>
      <c r="CSO53" s="29"/>
      <c r="CSP53" s="29"/>
      <c r="CSQ53" s="29"/>
      <c r="CSR53" s="29"/>
      <c r="CSS53" s="29"/>
      <c r="CST53" s="29"/>
      <c r="CSU53" s="29"/>
      <c r="CSV53" s="29"/>
      <c r="CSW53" s="29"/>
      <c r="CSX53" s="29"/>
      <c r="CSY53" s="29"/>
      <c r="CSZ53" s="29"/>
      <c r="CTA53" s="29"/>
      <c r="CTB53" s="29"/>
      <c r="CTC53" s="29"/>
      <c r="CTD53" s="29"/>
      <c r="CTE53" s="29"/>
      <c r="CTF53" s="29"/>
      <c r="CTG53" s="29"/>
      <c r="CTH53" s="29"/>
      <c r="CTI53" s="29"/>
      <c r="CTJ53" s="29"/>
      <c r="CTK53" s="29"/>
      <c r="CTL53" s="29"/>
      <c r="CTM53" s="29"/>
      <c r="CTN53" s="29"/>
      <c r="CTO53" s="29"/>
      <c r="CTP53" s="29"/>
      <c r="CTQ53" s="29"/>
      <c r="CTR53" s="29"/>
      <c r="CTS53" s="29"/>
      <c r="CTT53" s="29"/>
      <c r="CTU53" s="29"/>
      <c r="CTV53" s="29"/>
      <c r="CTW53" s="29"/>
      <c r="CTX53" s="29"/>
      <c r="CTY53" s="29"/>
      <c r="CTZ53" s="29"/>
      <c r="CUA53" s="29"/>
      <c r="CUB53" s="29"/>
      <c r="CUC53" s="29"/>
      <c r="CUD53" s="29"/>
      <c r="CUE53" s="29"/>
      <c r="CUF53" s="29"/>
      <c r="CUG53" s="29"/>
      <c r="CUH53" s="29"/>
      <c r="CUI53" s="29"/>
      <c r="CUJ53" s="29"/>
      <c r="CUK53" s="29"/>
      <c r="CUL53" s="29"/>
      <c r="CUM53" s="29"/>
      <c r="CUN53" s="29"/>
      <c r="CUO53" s="29"/>
      <c r="CUP53" s="29"/>
      <c r="CUQ53" s="29"/>
      <c r="CUR53" s="29"/>
      <c r="CUS53" s="29"/>
      <c r="CUT53" s="29"/>
      <c r="CUU53" s="29"/>
      <c r="CUV53" s="29"/>
      <c r="CUW53" s="29"/>
      <c r="CUX53" s="29"/>
      <c r="CUY53" s="29"/>
      <c r="CUZ53" s="29"/>
      <c r="CVA53" s="29"/>
      <c r="CVB53" s="29"/>
      <c r="CVC53" s="29"/>
      <c r="CVD53" s="29"/>
      <c r="CVE53" s="29"/>
      <c r="CVF53" s="29"/>
      <c r="CVG53" s="29"/>
      <c r="CVH53" s="29"/>
      <c r="CVI53" s="29"/>
      <c r="CVJ53" s="29"/>
      <c r="CVK53" s="29"/>
      <c r="CVL53" s="29"/>
      <c r="CVM53" s="29"/>
      <c r="CVN53" s="29"/>
      <c r="CVO53" s="29"/>
      <c r="CVP53" s="29"/>
      <c r="CVQ53" s="29"/>
      <c r="CVR53" s="29"/>
      <c r="CVS53" s="29"/>
      <c r="CVT53" s="29"/>
      <c r="CVU53" s="29"/>
      <c r="CVV53" s="29"/>
      <c r="CVW53" s="29"/>
      <c r="CVX53" s="29"/>
      <c r="CVY53" s="29"/>
      <c r="CVZ53" s="29"/>
      <c r="CWA53" s="29"/>
      <c r="CWB53" s="29"/>
      <c r="CWC53" s="29"/>
      <c r="CWD53" s="29"/>
      <c r="CWE53" s="29"/>
      <c r="CWF53" s="29"/>
      <c r="CWG53" s="29"/>
      <c r="CWH53" s="29"/>
      <c r="CWI53" s="29"/>
      <c r="CWJ53" s="29"/>
      <c r="CWK53" s="29"/>
      <c r="CWL53" s="29"/>
      <c r="CWM53" s="29"/>
      <c r="CWN53" s="29"/>
      <c r="CWO53" s="29"/>
      <c r="CWP53" s="29"/>
      <c r="CWQ53" s="29"/>
      <c r="CWR53" s="29"/>
      <c r="CWS53" s="29"/>
      <c r="CWT53" s="29"/>
      <c r="CWU53" s="29"/>
      <c r="CWV53" s="29"/>
      <c r="CWW53" s="29"/>
      <c r="CWX53" s="29"/>
      <c r="CWY53" s="29"/>
      <c r="CWZ53" s="29"/>
      <c r="CXA53" s="29"/>
      <c r="CXB53" s="29"/>
      <c r="CXC53" s="29"/>
      <c r="CXD53" s="29"/>
      <c r="CXE53" s="29"/>
      <c r="CXF53" s="29"/>
      <c r="CXG53" s="29"/>
      <c r="CXH53" s="29"/>
      <c r="CXI53" s="29"/>
      <c r="CXJ53" s="29"/>
      <c r="CXK53" s="29"/>
      <c r="CXL53" s="29"/>
      <c r="CXM53" s="29"/>
      <c r="CXN53" s="29"/>
      <c r="CXO53" s="29"/>
      <c r="CXP53" s="29"/>
      <c r="CXQ53" s="29"/>
      <c r="CXR53" s="29"/>
      <c r="CXS53" s="29"/>
      <c r="CXT53" s="29"/>
      <c r="CXU53" s="29"/>
      <c r="CXV53" s="29"/>
      <c r="CXW53" s="29"/>
      <c r="CXX53" s="29"/>
      <c r="CXY53" s="29"/>
      <c r="CXZ53" s="29"/>
      <c r="CYA53" s="29"/>
      <c r="CYB53" s="29"/>
      <c r="CYC53" s="29"/>
      <c r="CYD53" s="29"/>
      <c r="CYE53" s="29"/>
      <c r="CYF53" s="29"/>
      <c r="CYG53" s="29"/>
      <c r="CYH53" s="29"/>
      <c r="CYI53" s="29"/>
      <c r="CYJ53" s="29"/>
      <c r="CYK53" s="29"/>
      <c r="CYL53" s="29"/>
      <c r="CYM53" s="29"/>
      <c r="CYN53" s="29"/>
      <c r="CYO53" s="29"/>
      <c r="CYP53" s="29"/>
      <c r="CYQ53" s="29"/>
      <c r="CYR53" s="29"/>
      <c r="CYS53" s="29"/>
      <c r="CYT53" s="29"/>
      <c r="CYU53" s="29"/>
      <c r="CYV53" s="29"/>
      <c r="CYW53" s="29"/>
      <c r="CYX53" s="29"/>
      <c r="CYY53" s="29"/>
      <c r="CYZ53" s="29"/>
      <c r="CZA53" s="29"/>
      <c r="CZB53" s="29"/>
      <c r="CZC53" s="29"/>
      <c r="CZD53" s="29"/>
      <c r="CZE53" s="29"/>
      <c r="CZF53" s="29"/>
      <c r="CZG53" s="29"/>
      <c r="CZH53" s="29"/>
      <c r="CZI53" s="29"/>
      <c r="CZJ53" s="29"/>
      <c r="CZK53" s="29"/>
      <c r="CZL53" s="29"/>
      <c r="CZM53" s="29"/>
      <c r="CZN53" s="29"/>
      <c r="CZO53" s="29"/>
      <c r="CZP53" s="29"/>
      <c r="CZQ53" s="29"/>
      <c r="CZR53" s="29"/>
      <c r="CZS53" s="29"/>
      <c r="CZT53" s="29"/>
      <c r="CZU53" s="29"/>
      <c r="CZV53" s="29"/>
      <c r="CZW53" s="29"/>
      <c r="CZX53" s="29"/>
      <c r="CZY53" s="29"/>
      <c r="CZZ53" s="29"/>
      <c r="DAA53" s="29"/>
      <c r="DAB53" s="29"/>
      <c r="DAC53" s="29"/>
      <c r="DAD53" s="29"/>
      <c r="DAE53" s="29"/>
      <c r="DAF53" s="29"/>
      <c r="DAG53" s="29"/>
      <c r="DAH53" s="29"/>
      <c r="DAI53" s="29"/>
      <c r="DAJ53" s="29"/>
      <c r="DAK53" s="29"/>
      <c r="DAL53" s="29"/>
      <c r="DAM53" s="29"/>
      <c r="DAN53" s="29"/>
      <c r="DAO53" s="29"/>
      <c r="DAP53" s="29"/>
      <c r="DAQ53" s="29"/>
      <c r="DAR53" s="29"/>
      <c r="DAS53" s="29"/>
      <c r="DAT53" s="29"/>
      <c r="DAU53" s="29"/>
      <c r="DAV53" s="29"/>
      <c r="DAW53" s="29"/>
      <c r="DAX53" s="29"/>
      <c r="DAY53" s="29"/>
      <c r="DAZ53" s="29"/>
      <c r="DBA53" s="29"/>
      <c r="DBB53" s="29"/>
      <c r="DBC53" s="29"/>
      <c r="DBD53" s="29"/>
      <c r="DBE53" s="29"/>
      <c r="DBF53" s="29"/>
      <c r="DBG53" s="29"/>
      <c r="DBH53" s="29"/>
      <c r="DBI53" s="29"/>
      <c r="DBJ53" s="29"/>
      <c r="DBK53" s="29"/>
      <c r="DBL53" s="29"/>
      <c r="DBM53" s="29"/>
      <c r="DBN53" s="29"/>
      <c r="DBO53" s="29"/>
      <c r="DBP53" s="29"/>
      <c r="DBQ53" s="29"/>
      <c r="DBR53" s="29"/>
      <c r="DBS53" s="29"/>
      <c r="DBT53" s="29"/>
      <c r="DBU53" s="29"/>
      <c r="DBV53" s="29"/>
      <c r="DBW53" s="29"/>
      <c r="DBX53" s="29"/>
      <c r="DBY53" s="29"/>
      <c r="DBZ53" s="29"/>
      <c r="DCA53" s="29"/>
      <c r="DCB53" s="29"/>
      <c r="DCC53" s="29"/>
      <c r="DCD53" s="29"/>
      <c r="DCE53" s="29"/>
      <c r="DCF53" s="29"/>
      <c r="DCG53" s="29"/>
      <c r="DCH53" s="29"/>
      <c r="DCI53" s="29"/>
      <c r="DCJ53" s="29"/>
      <c r="DCK53" s="29"/>
      <c r="DCL53" s="29"/>
      <c r="DCM53" s="29"/>
      <c r="DCN53" s="29"/>
      <c r="DCO53" s="29"/>
      <c r="DCP53" s="29"/>
      <c r="DCQ53" s="29"/>
      <c r="DCR53" s="29"/>
      <c r="DCS53" s="29"/>
      <c r="DCT53" s="29"/>
      <c r="DCU53" s="29"/>
      <c r="DCV53" s="29"/>
      <c r="DCW53" s="29"/>
      <c r="DCX53" s="29"/>
      <c r="DCY53" s="29"/>
      <c r="DCZ53" s="29"/>
      <c r="DDA53" s="29"/>
      <c r="DDB53" s="29"/>
      <c r="DDC53" s="29"/>
      <c r="DDD53" s="29"/>
      <c r="DDE53" s="29"/>
      <c r="DDF53" s="29"/>
      <c r="DDG53" s="29"/>
      <c r="DDH53" s="29"/>
      <c r="DDI53" s="29"/>
      <c r="DDJ53" s="29"/>
      <c r="DDK53" s="29"/>
      <c r="DDL53" s="29"/>
      <c r="DDM53" s="29"/>
      <c r="DDN53" s="29"/>
      <c r="DDO53" s="29"/>
      <c r="DDP53" s="29"/>
      <c r="DDQ53" s="29"/>
      <c r="DDR53" s="29"/>
      <c r="DDS53" s="29"/>
      <c r="DDT53" s="29"/>
      <c r="DDU53" s="29"/>
      <c r="DDV53" s="29"/>
      <c r="DDW53" s="29"/>
      <c r="DDX53" s="29"/>
      <c r="DDY53" s="29"/>
      <c r="DDZ53" s="29"/>
      <c r="DEA53" s="29"/>
      <c r="DEB53" s="29"/>
      <c r="DEC53" s="29"/>
      <c r="DED53" s="29"/>
      <c r="DEE53" s="29"/>
      <c r="DEF53" s="29"/>
      <c r="DEG53" s="29"/>
      <c r="DEH53" s="29"/>
      <c r="DEI53" s="29"/>
      <c r="DEJ53" s="29"/>
      <c r="DEK53" s="29"/>
      <c r="DEL53" s="29"/>
      <c r="DEM53" s="29"/>
      <c r="DEN53" s="29"/>
      <c r="DEO53" s="29"/>
      <c r="DEP53" s="29"/>
      <c r="DEQ53" s="29"/>
      <c r="DER53" s="29"/>
      <c r="DES53" s="29"/>
      <c r="DET53" s="29"/>
      <c r="DEU53" s="29"/>
      <c r="DEV53" s="29"/>
      <c r="DEW53" s="29"/>
      <c r="DEX53" s="29"/>
      <c r="DEY53" s="29"/>
      <c r="DEZ53" s="29"/>
      <c r="DFA53" s="29"/>
      <c r="DFB53" s="29"/>
      <c r="DFC53" s="29"/>
      <c r="DFD53" s="29"/>
      <c r="DFE53" s="29"/>
      <c r="DFF53" s="29"/>
      <c r="DFG53" s="29"/>
      <c r="DFH53" s="29"/>
      <c r="DFI53" s="29"/>
      <c r="DFJ53" s="29"/>
      <c r="DFK53" s="29"/>
      <c r="DFL53" s="29"/>
      <c r="DFM53" s="29"/>
      <c r="DFN53" s="29"/>
      <c r="DFO53" s="29"/>
      <c r="DFP53" s="29"/>
      <c r="DFQ53" s="29"/>
      <c r="DFR53" s="29"/>
      <c r="DFS53" s="29"/>
      <c r="DFT53" s="29"/>
      <c r="DFU53" s="29"/>
      <c r="DFV53" s="29"/>
      <c r="DFW53" s="29"/>
      <c r="DFX53" s="29"/>
      <c r="DFY53" s="29"/>
      <c r="DFZ53" s="29"/>
      <c r="DGA53" s="29"/>
      <c r="DGB53" s="29"/>
      <c r="DGC53" s="29"/>
      <c r="DGD53" s="29"/>
      <c r="DGE53" s="29"/>
      <c r="DGF53" s="29"/>
      <c r="DGG53" s="29"/>
      <c r="DGH53" s="29"/>
      <c r="DGI53" s="29"/>
      <c r="DGJ53" s="29"/>
      <c r="DGK53" s="29"/>
      <c r="DGL53" s="29"/>
      <c r="DGM53" s="29"/>
      <c r="DGN53" s="29"/>
      <c r="DGO53" s="29"/>
      <c r="DGP53" s="29"/>
      <c r="DGQ53" s="29"/>
      <c r="DGR53" s="29"/>
      <c r="DGS53" s="29"/>
      <c r="DGT53" s="29"/>
      <c r="DGU53" s="29"/>
      <c r="DGV53" s="29"/>
      <c r="DGW53" s="29"/>
      <c r="DGX53" s="29"/>
      <c r="DGY53" s="29"/>
      <c r="DGZ53" s="29"/>
      <c r="DHA53" s="29"/>
      <c r="DHB53" s="29"/>
      <c r="DHC53" s="29"/>
      <c r="DHD53" s="29"/>
      <c r="DHE53" s="29"/>
      <c r="DHF53" s="29"/>
      <c r="DHG53" s="29"/>
      <c r="DHH53" s="29"/>
      <c r="DHI53" s="29"/>
      <c r="DHJ53" s="29"/>
      <c r="DHK53" s="29"/>
      <c r="DHL53" s="29"/>
      <c r="DHM53" s="29"/>
      <c r="DHN53" s="29"/>
      <c r="DHO53" s="29"/>
      <c r="DHP53" s="29"/>
      <c r="DHQ53" s="29"/>
      <c r="DHR53" s="29"/>
      <c r="DHS53" s="29"/>
      <c r="DHT53" s="29"/>
      <c r="DHU53" s="29"/>
      <c r="DHV53" s="29"/>
      <c r="DHW53" s="29"/>
      <c r="DHX53" s="29"/>
      <c r="DHY53" s="29"/>
      <c r="DHZ53" s="29"/>
      <c r="DIA53" s="29"/>
      <c r="DIB53" s="29"/>
      <c r="DIC53" s="29"/>
      <c r="DID53" s="29"/>
      <c r="DIE53" s="29"/>
      <c r="DIF53" s="29"/>
      <c r="DIG53" s="29"/>
      <c r="DIH53" s="29"/>
      <c r="DII53" s="29"/>
      <c r="DIJ53" s="29"/>
      <c r="DIK53" s="29"/>
      <c r="DIL53" s="29"/>
      <c r="DIM53" s="29"/>
      <c r="DIN53" s="29"/>
      <c r="DIO53" s="29"/>
      <c r="DIP53" s="29"/>
      <c r="DIQ53" s="29"/>
      <c r="DIR53" s="29"/>
      <c r="DIS53" s="29"/>
      <c r="DIT53" s="29"/>
      <c r="DIU53" s="29"/>
      <c r="DIV53" s="29"/>
      <c r="DIW53" s="29"/>
      <c r="DIX53" s="29"/>
      <c r="DIY53" s="29"/>
      <c r="DIZ53" s="29"/>
      <c r="DJA53" s="29"/>
      <c r="DJB53" s="29"/>
      <c r="DJC53" s="29"/>
      <c r="DJD53" s="29"/>
      <c r="DJE53" s="29"/>
      <c r="DJF53" s="29"/>
      <c r="DJG53" s="29"/>
      <c r="DJH53" s="29"/>
      <c r="DJI53" s="29"/>
      <c r="DJJ53" s="29"/>
      <c r="DJK53" s="29"/>
      <c r="DJL53" s="29"/>
      <c r="DJM53" s="29"/>
      <c r="DJN53" s="29"/>
      <c r="DJO53" s="29"/>
      <c r="DJP53" s="29"/>
      <c r="DJQ53" s="29"/>
      <c r="DJR53" s="29"/>
      <c r="DJS53" s="29"/>
      <c r="DJT53" s="29"/>
      <c r="DJU53" s="29"/>
      <c r="DJV53" s="29"/>
      <c r="DJW53" s="29"/>
      <c r="DJX53" s="29"/>
      <c r="DJY53" s="29"/>
      <c r="DJZ53" s="29"/>
      <c r="DKA53" s="29"/>
      <c r="DKB53" s="29"/>
      <c r="DKC53" s="29"/>
      <c r="DKD53" s="29"/>
      <c r="DKE53" s="29"/>
      <c r="DKF53" s="29"/>
      <c r="DKG53" s="29"/>
      <c r="DKH53" s="29"/>
      <c r="DKI53" s="29"/>
      <c r="DKJ53" s="29"/>
      <c r="DKK53" s="29"/>
      <c r="DKL53" s="29"/>
      <c r="DKM53" s="29"/>
      <c r="DKN53" s="29"/>
      <c r="DKO53" s="29"/>
      <c r="DKP53" s="29"/>
      <c r="DKQ53" s="29"/>
      <c r="DKR53" s="29"/>
      <c r="DKS53" s="29"/>
      <c r="DKT53" s="29"/>
      <c r="DKU53" s="29"/>
      <c r="DKV53" s="29"/>
      <c r="DKW53" s="29"/>
      <c r="DKX53" s="29"/>
      <c r="DKY53" s="29"/>
      <c r="DKZ53" s="29"/>
      <c r="DLA53" s="29"/>
      <c r="DLB53" s="29"/>
      <c r="DLC53" s="29"/>
      <c r="DLD53" s="29"/>
      <c r="DLE53" s="29"/>
      <c r="DLF53" s="29"/>
      <c r="DLG53" s="29"/>
      <c r="DLH53" s="29"/>
      <c r="DLI53" s="29"/>
      <c r="DLJ53" s="29"/>
      <c r="DLK53" s="29"/>
      <c r="DLL53" s="29"/>
      <c r="DLM53" s="29"/>
      <c r="DLN53" s="29"/>
      <c r="DLO53" s="29"/>
      <c r="DLP53" s="29"/>
      <c r="DLQ53" s="29"/>
      <c r="DLR53" s="29"/>
      <c r="DLS53" s="29"/>
      <c r="DLT53" s="29"/>
      <c r="DLU53" s="29"/>
      <c r="DLV53" s="29"/>
      <c r="DLW53" s="29"/>
      <c r="DLX53" s="29"/>
      <c r="DLY53" s="29"/>
      <c r="DLZ53" s="29"/>
      <c r="DMA53" s="29"/>
      <c r="DMB53" s="29"/>
      <c r="DMC53" s="29"/>
      <c r="DMD53" s="29"/>
      <c r="DME53" s="29"/>
      <c r="DMF53" s="29"/>
      <c r="DMG53" s="29"/>
      <c r="DMH53" s="29"/>
      <c r="DMI53" s="29"/>
      <c r="DMJ53" s="29"/>
      <c r="DMK53" s="29"/>
      <c r="DML53" s="29"/>
      <c r="DMM53" s="29"/>
      <c r="DMN53" s="29"/>
      <c r="DMO53" s="29"/>
      <c r="DMP53" s="29"/>
      <c r="DMQ53" s="29"/>
      <c r="DMR53" s="29"/>
      <c r="DMS53" s="29"/>
      <c r="DMT53" s="29"/>
      <c r="DMU53" s="29"/>
      <c r="DMV53" s="29"/>
      <c r="DMW53" s="29"/>
      <c r="DMX53" s="29"/>
      <c r="DMY53" s="29"/>
      <c r="DMZ53" s="29"/>
      <c r="DNA53" s="29"/>
      <c r="DNB53" s="29"/>
      <c r="DNC53" s="29"/>
      <c r="DND53" s="29"/>
      <c r="DNE53" s="29"/>
      <c r="DNF53" s="29"/>
      <c r="DNG53" s="29"/>
      <c r="DNH53" s="29"/>
      <c r="DNI53" s="29"/>
      <c r="DNJ53" s="29"/>
      <c r="DNK53" s="29"/>
      <c r="DNL53" s="29"/>
      <c r="DNM53" s="29"/>
      <c r="DNN53" s="29"/>
      <c r="DNO53" s="29"/>
      <c r="DNP53" s="29"/>
      <c r="DNQ53" s="29"/>
      <c r="DNR53" s="29"/>
      <c r="DNS53" s="29"/>
      <c r="DNT53" s="29"/>
      <c r="DNU53" s="29"/>
      <c r="DNV53" s="29"/>
      <c r="DNW53" s="29"/>
      <c r="DNX53" s="29"/>
      <c r="DNY53" s="29"/>
      <c r="DNZ53" s="29"/>
      <c r="DOA53" s="29"/>
      <c r="DOB53" s="29"/>
      <c r="DOC53" s="29"/>
      <c r="DOD53" s="29"/>
      <c r="DOE53" s="29"/>
      <c r="DOF53" s="29"/>
      <c r="DOG53" s="29"/>
      <c r="DOH53" s="29"/>
      <c r="DOI53" s="29"/>
      <c r="DOJ53" s="29"/>
      <c r="DOK53" s="29"/>
      <c r="DOL53" s="29"/>
      <c r="DOM53" s="29"/>
      <c r="DON53" s="29"/>
      <c r="DOO53" s="29"/>
      <c r="DOP53" s="29"/>
      <c r="DOQ53" s="29"/>
      <c r="DOR53" s="29"/>
      <c r="DOS53" s="29"/>
      <c r="DOT53" s="29"/>
      <c r="DOU53" s="29"/>
      <c r="DOV53" s="29"/>
      <c r="DOW53" s="29"/>
      <c r="DOX53" s="29"/>
      <c r="DOY53" s="29"/>
      <c r="DOZ53" s="29"/>
      <c r="DPA53" s="29"/>
      <c r="DPB53" s="29"/>
      <c r="DPC53" s="29"/>
      <c r="DPD53" s="29"/>
      <c r="DPE53" s="29"/>
      <c r="DPF53" s="29"/>
      <c r="DPG53" s="29"/>
      <c r="DPH53" s="29"/>
      <c r="DPI53" s="29"/>
      <c r="DPJ53" s="29"/>
      <c r="DPK53" s="29"/>
      <c r="DPL53" s="29"/>
      <c r="DPM53" s="29"/>
      <c r="DPN53" s="29"/>
      <c r="DPO53" s="29"/>
      <c r="DPP53" s="29"/>
      <c r="DPQ53" s="29"/>
      <c r="DPR53" s="29"/>
      <c r="DPS53" s="29"/>
      <c r="DPT53" s="29"/>
      <c r="DPU53" s="29"/>
      <c r="DPV53" s="29"/>
      <c r="DPW53" s="29"/>
      <c r="DPX53" s="29"/>
      <c r="DPY53" s="29"/>
      <c r="DPZ53" s="29"/>
      <c r="DQA53" s="29"/>
      <c r="DQB53" s="29"/>
      <c r="DQC53" s="29"/>
      <c r="DQD53" s="29"/>
      <c r="DQE53" s="29"/>
      <c r="DQF53" s="29"/>
      <c r="DQG53" s="29"/>
      <c r="DQH53" s="29"/>
      <c r="DQI53" s="29"/>
      <c r="DQJ53" s="29"/>
      <c r="DQK53" s="29"/>
      <c r="DQL53" s="29"/>
      <c r="DQM53" s="29"/>
      <c r="DQN53" s="29"/>
      <c r="DQO53" s="29"/>
      <c r="DQP53" s="29"/>
      <c r="DQQ53" s="29"/>
      <c r="DQR53" s="29"/>
      <c r="DQS53" s="29"/>
      <c r="DQT53" s="29"/>
      <c r="DQU53" s="29"/>
      <c r="DQV53" s="29"/>
      <c r="DQW53" s="29"/>
      <c r="DQX53" s="29"/>
      <c r="DQY53" s="29"/>
      <c r="DQZ53" s="29"/>
      <c r="DRA53" s="29"/>
      <c r="DRB53" s="29"/>
      <c r="DRC53" s="29"/>
      <c r="DRD53" s="29"/>
      <c r="DRE53" s="29"/>
      <c r="DRF53" s="29"/>
      <c r="DRG53" s="29"/>
      <c r="DRH53" s="29"/>
      <c r="DRI53" s="29"/>
      <c r="DRJ53" s="29"/>
      <c r="DRK53" s="29"/>
      <c r="DRL53" s="29"/>
      <c r="DRM53" s="29"/>
      <c r="DRN53" s="29"/>
      <c r="DRO53" s="29"/>
      <c r="DRP53" s="29"/>
      <c r="DRQ53" s="29"/>
      <c r="DRR53" s="29"/>
      <c r="DRS53" s="29"/>
      <c r="DRT53" s="29"/>
      <c r="DRU53" s="29"/>
      <c r="DRV53" s="29"/>
      <c r="DRW53" s="29"/>
      <c r="DRX53" s="29"/>
      <c r="DRY53" s="29"/>
      <c r="DRZ53" s="29"/>
      <c r="DSA53" s="29"/>
      <c r="DSB53" s="29"/>
      <c r="DSC53" s="29"/>
      <c r="DSD53" s="29"/>
      <c r="DSE53" s="29"/>
      <c r="DSF53" s="29"/>
      <c r="DSG53" s="29"/>
      <c r="DSH53" s="29"/>
      <c r="DSI53" s="29"/>
      <c r="DSJ53" s="29"/>
      <c r="DSK53" s="29"/>
      <c r="DSL53" s="29"/>
      <c r="DSM53" s="29"/>
      <c r="DSN53" s="29"/>
      <c r="DSO53" s="29"/>
      <c r="DSP53" s="29"/>
      <c r="DSQ53" s="29"/>
      <c r="DSR53" s="29"/>
      <c r="DSS53" s="29"/>
      <c r="DST53" s="29"/>
      <c r="DSU53" s="29"/>
      <c r="DSV53" s="29"/>
      <c r="DSW53" s="29"/>
      <c r="DSX53" s="29"/>
      <c r="DSY53" s="29"/>
      <c r="DSZ53" s="29"/>
      <c r="DTA53" s="29"/>
      <c r="DTB53" s="29"/>
      <c r="DTC53" s="29"/>
      <c r="DTD53" s="29"/>
      <c r="DTE53" s="29"/>
      <c r="DTF53" s="29"/>
      <c r="DTG53" s="29"/>
      <c r="DTH53" s="29"/>
      <c r="DTI53" s="29"/>
      <c r="DTJ53" s="29"/>
      <c r="DTK53" s="29"/>
      <c r="DTL53" s="29"/>
      <c r="DTM53" s="29"/>
      <c r="DTN53" s="29"/>
      <c r="DTO53" s="29"/>
      <c r="DTP53" s="29"/>
      <c r="DTQ53" s="29"/>
      <c r="DTR53" s="29"/>
      <c r="DTS53" s="29"/>
      <c r="DTT53" s="29"/>
      <c r="DTU53" s="29"/>
      <c r="DTV53" s="29"/>
      <c r="DTW53" s="29"/>
      <c r="DTX53" s="29"/>
      <c r="DTY53" s="29"/>
      <c r="DTZ53" s="29"/>
      <c r="DUA53" s="29"/>
      <c r="DUB53" s="29"/>
      <c r="DUC53" s="29"/>
      <c r="DUD53" s="29"/>
      <c r="DUE53" s="29"/>
      <c r="DUF53" s="29"/>
      <c r="DUG53" s="29"/>
      <c r="DUH53" s="29"/>
      <c r="DUI53" s="29"/>
      <c r="DUJ53" s="29"/>
      <c r="DUK53" s="29"/>
      <c r="DUL53" s="29"/>
      <c r="DUM53" s="29"/>
      <c r="DUN53" s="29"/>
      <c r="DUO53" s="29"/>
      <c r="DUP53" s="29"/>
      <c r="DUQ53" s="29"/>
      <c r="DUR53" s="29"/>
      <c r="DUS53" s="29"/>
      <c r="DUT53" s="29"/>
      <c r="DUU53" s="29"/>
      <c r="DUV53" s="29"/>
      <c r="DUW53" s="29"/>
      <c r="DUX53" s="29"/>
      <c r="DUY53" s="29"/>
      <c r="DUZ53" s="29"/>
      <c r="DVA53" s="29"/>
      <c r="DVB53" s="29"/>
      <c r="DVC53" s="29"/>
      <c r="DVD53" s="29"/>
      <c r="DVE53" s="29"/>
      <c r="DVF53" s="29"/>
      <c r="DVG53" s="29"/>
      <c r="DVH53" s="29"/>
      <c r="DVI53" s="29"/>
      <c r="DVJ53" s="29"/>
      <c r="DVK53" s="29"/>
      <c r="DVL53" s="29"/>
      <c r="DVM53" s="29"/>
      <c r="DVN53" s="29"/>
      <c r="DVO53" s="29"/>
      <c r="DVP53" s="29"/>
      <c r="DVQ53" s="29"/>
      <c r="DVR53" s="29"/>
      <c r="DVS53" s="29"/>
      <c r="DVT53" s="29"/>
      <c r="DVU53" s="29"/>
      <c r="DVV53" s="29"/>
      <c r="DVW53" s="29"/>
      <c r="DVX53" s="29"/>
      <c r="DVY53" s="29"/>
      <c r="DVZ53" s="29"/>
      <c r="DWA53" s="29"/>
      <c r="DWB53" s="29"/>
      <c r="DWC53" s="29"/>
      <c r="DWD53" s="29"/>
      <c r="DWE53" s="29"/>
      <c r="DWF53" s="29"/>
      <c r="DWG53" s="29"/>
      <c r="DWH53" s="29"/>
      <c r="DWI53" s="29"/>
      <c r="DWJ53" s="29"/>
      <c r="DWK53" s="29"/>
      <c r="DWL53" s="29"/>
      <c r="DWM53" s="29"/>
      <c r="DWN53" s="29"/>
      <c r="DWO53" s="29"/>
      <c r="DWP53" s="29"/>
      <c r="DWQ53" s="29"/>
      <c r="DWR53" s="29"/>
      <c r="DWS53" s="29"/>
      <c r="DWT53" s="29"/>
      <c r="DWU53" s="29"/>
      <c r="DWV53" s="29"/>
      <c r="DWW53" s="29"/>
      <c r="DWX53" s="29"/>
      <c r="DWY53" s="29"/>
      <c r="DWZ53" s="29"/>
      <c r="DXA53" s="29"/>
      <c r="DXB53" s="29"/>
      <c r="DXC53" s="29"/>
      <c r="DXD53" s="29"/>
      <c r="DXE53" s="29"/>
      <c r="DXF53" s="29"/>
      <c r="DXG53" s="29"/>
      <c r="DXH53" s="29"/>
      <c r="DXI53" s="29"/>
      <c r="DXJ53" s="29"/>
      <c r="DXK53" s="29"/>
      <c r="DXL53" s="29"/>
      <c r="DXM53" s="29"/>
      <c r="DXN53" s="29"/>
      <c r="DXO53" s="29"/>
      <c r="DXP53" s="29"/>
      <c r="DXQ53" s="29"/>
      <c r="DXR53" s="29"/>
      <c r="DXS53" s="29"/>
      <c r="DXT53" s="29"/>
      <c r="DXU53" s="29"/>
      <c r="DXV53" s="29"/>
      <c r="DXW53" s="29"/>
      <c r="DXX53" s="29"/>
      <c r="DXY53" s="29"/>
      <c r="DXZ53" s="29"/>
      <c r="DYA53" s="29"/>
      <c r="DYB53" s="29"/>
      <c r="DYC53" s="29"/>
      <c r="DYD53" s="29"/>
      <c r="DYE53" s="29"/>
      <c r="DYF53" s="29"/>
      <c r="DYG53" s="29"/>
      <c r="DYH53" s="29"/>
      <c r="DYI53" s="29"/>
      <c r="DYJ53" s="29"/>
      <c r="DYK53" s="29"/>
      <c r="DYL53" s="29"/>
      <c r="DYM53" s="29"/>
      <c r="DYN53" s="29"/>
      <c r="DYO53" s="29"/>
      <c r="DYP53" s="29"/>
      <c r="DYQ53" s="29"/>
      <c r="DYR53" s="29"/>
      <c r="DYS53" s="29"/>
      <c r="DYT53" s="29"/>
      <c r="DYU53" s="29"/>
      <c r="DYV53" s="29"/>
      <c r="DYW53" s="29"/>
      <c r="DYX53" s="29"/>
      <c r="DYY53" s="29"/>
      <c r="DYZ53" s="29"/>
      <c r="DZA53" s="29"/>
      <c r="DZB53" s="29"/>
      <c r="DZC53" s="29"/>
      <c r="DZD53" s="29"/>
      <c r="DZE53" s="29"/>
      <c r="DZF53" s="29"/>
      <c r="DZG53" s="29"/>
      <c r="DZH53" s="29"/>
      <c r="DZI53" s="29"/>
      <c r="DZJ53" s="29"/>
      <c r="DZK53" s="29"/>
      <c r="DZL53" s="29"/>
      <c r="DZM53" s="29"/>
      <c r="DZN53" s="29"/>
      <c r="DZO53" s="29"/>
      <c r="DZP53" s="29"/>
      <c r="DZQ53" s="29"/>
      <c r="DZR53" s="29"/>
      <c r="DZS53" s="29"/>
      <c r="DZT53" s="29"/>
      <c r="DZU53" s="29"/>
      <c r="DZV53" s="29"/>
      <c r="DZW53" s="29"/>
      <c r="DZX53" s="29"/>
      <c r="DZY53" s="29"/>
      <c r="DZZ53" s="29"/>
      <c r="EAA53" s="29"/>
      <c r="EAB53" s="29"/>
      <c r="EAC53" s="29"/>
      <c r="EAD53" s="29"/>
      <c r="EAE53" s="29"/>
      <c r="EAF53" s="29"/>
      <c r="EAG53" s="29"/>
      <c r="EAH53" s="29"/>
      <c r="EAI53" s="29"/>
      <c r="EAJ53" s="29"/>
      <c r="EAK53" s="29"/>
      <c r="EAL53" s="29"/>
      <c r="EAM53" s="29"/>
      <c r="EAN53" s="29"/>
      <c r="EAO53" s="29"/>
      <c r="EAP53" s="29"/>
      <c r="EAQ53" s="29"/>
      <c r="EAR53" s="29"/>
      <c r="EAS53" s="29"/>
      <c r="EAT53" s="29"/>
      <c r="EAU53" s="29"/>
      <c r="EAV53" s="29"/>
      <c r="EAW53" s="29"/>
      <c r="EAX53" s="29"/>
      <c r="EAY53" s="29"/>
      <c r="EAZ53" s="29"/>
      <c r="EBA53" s="29"/>
      <c r="EBB53" s="29"/>
      <c r="EBC53" s="29"/>
      <c r="EBD53" s="29"/>
      <c r="EBE53" s="29"/>
      <c r="EBF53" s="29"/>
      <c r="EBG53" s="29"/>
      <c r="EBH53" s="29"/>
      <c r="EBI53" s="29"/>
      <c r="EBJ53" s="29"/>
      <c r="EBK53" s="29"/>
      <c r="EBL53" s="29"/>
      <c r="EBM53" s="29"/>
      <c r="EBN53" s="29"/>
      <c r="EBO53" s="29"/>
      <c r="EBP53" s="29"/>
      <c r="EBQ53" s="29"/>
      <c r="EBR53" s="29"/>
      <c r="EBS53" s="29"/>
      <c r="EBT53" s="29"/>
      <c r="EBU53" s="29"/>
      <c r="EBV53" s="29"/>
      <c r="EBW53" s="29"/>
      <c r="EBX53" s="29"/>
      <c r="EBY53" s="29"/>
      <c r="EBZ53" s="29"/>
      <c r="ECA53" s="29"/>
      <c r="ECB53" s="29"/>
      <c r="ECC53" s="29"/>
      <c r="ECD53" s="29"/>
      <c r="ECE53" s="29"/>
      <c r="ECF53" s="29"/>
      <c r="ECG53" s="29"/>
      <c r="ECH53" s="29"/>
      <c r="ECI53" s="29"/>
      <c r="ECJ53" s="29"/>
      <c r="ECK53" s="29"/>
      <c r="ECL53" s="29"/>
      <c r="ECM53" s="29"/>
      <c r="ECN53" s="29"/>
      <c r="ECO53" s="29"/>
      <c r="ECP53" s="29"/>
      <c r="ECQ53" s="29"/>
      <c r="ECR53" s="29"/>
      <c r="ECS53" s="29"/>
      <c r="ECT53" s="29"/>
      <c r="ECU53" s="29"/>
      <c r="ECV53" s="29"/>
      <c r="ECW53" s="29"/>
      <c r="ECX53" s="29"/>
      <c r="ECY53" s="29"/>
      <c r="ECZ53" s="29"/>
      <c r="EDA53" s="29"/>
      <c r="EDB53" s="29"/>
      <c r="EDC53" s="29"/>
      <c r="EDD53" s="29"/>
      <c r="EDE53" s="29"/>
      <c r="EDF53" s="29"/>
      <c r="EDG53" s="29"/>
      <c r="EDH53" s="29"/>
      <c r="EDI53" s="29"/>
      <c r="EDJ53" s="29"/>
      <c r="EDK53" s="29"/>
      <c r="EDL53" s="29"/>
      <c r="EDM53" s="29"/>
      <c r="EDN53" s="29"/>
      <c r="EDO53" s="29"/>
      <c r="EDP53" s="29"/>
      <c r="EDQ53" s="29"/>
      <c r="EDR53" s="29"/>
      <c r="EDS53" s="29"/>
      <c r="EDT53" s="29"/>
      <c r="EDU53" s="29"/>
      <c r="EDV53" s="29"/>
      <c r="EDW53" s="29"/>
      <c r="EDX53" s="29"/>
      <c r="EDY53" s="29"/>
      <c r="EDZ53" s="29"/>
      <c r="EEA53" s="29"/>
      <c r="EEB53" s="29"/>
      <c r="EEC53" s="29"/>
      <c r="EED53" s="29"/>
      <c r="EEE53" s="29"/>
      <c r="EEF53" s="29"/>
      <c r="EEG53" s="29"/>
      <c r="EEH53" s="29"/>
      <c r="EEI53" s="29"/>
      <c r="EEJ53" s="29"/>
      <c r="EEK53" s="29"/>
      <c r="EEL53" s="29"/>
      <c r="EEM53" s="29"/>
      <c r="EEN53" s="29"/>
      <c r="EEO53" s="29"/>
      <c r="EEP53" s="29"/>
      <c r="EEQ53" s="29"/>
      <c r="EER53" s="29"/>
      <c r="EES53" s="29"/>
      <c r="EET53" s="29"/>
      <c r="EEU53" s="29"/>
      <c r="EEV53" s="29"/>
      <c r="EEW53" s="29"/>
      <c r="EEX53" s="29"/>
      <c r="EEY53" s="29"/>
      <c r="EEZ53" s="29"/>
      <c r="EFA53" s="29"/>
      <c r="EFB53" s="29"/>
      <c r="EFC53" s="29"/>
      <c r="EFD53" s="29"/>
      <c r="EFE53" s="29"/>
      <c r="EFF53" s="29"/>
      <c r="EFG53" s="29"/>
      <c r="EFH53" s="29"/>
      <c r="EFI53" s="29"/>
      <c r="EFJ53" s="29"/>
      <c r="EFK53" s="29"/>
      <c r="EFL53" s="29"/>
      <c r="EFM53" s="29"/>
      <c r="EFN53" s="29"/>
      <c r="EFO53" s="29"/>
      <c r="EFP53" s="29"/>
      <c r="EFQ53" s="29"/>
      <c r="EFR53" s="29"/>
      <c r="EFS53" s="29"/>
      <c r="EFT53" s="29"/>
      <c r="EFU53" s="29"/>
      <c r="EFV53" s="29"/>
      <c r="EFW53" s="29"/>
      <c r="EFX53" s="29"/>
      <c r="EFY53" s="29"/>
      <c r="EFZ53" s="29"/>
      <c r="EGA53" s="29"/>
      <c r="EGB53" s="29"/>
      <c r="EGC53" s="29"/>
      <c r="EGD53" s="29"/>
      <c r="EGE53" s="29"/>
      <c r="EGF53" s="29"/>
      <c r="EGG53" s="29"/>
      <c r="EGH53" s="29"/>
      <c r="EGI53" s="29"/>
      <c r="EGJ53" s="29"/>
      <c r="EGK53" s="29"/>
      <c r="EGL53" s="29"/>
      <c r="EGM53" s="29"/>
      <c r="EGN53" s="29"/>
      <c r="EGO53" s="29"/>
      <c r="EGP53" s="29"/>
      <c r="EGQ53" s="29"/>
      <c r="EGR53" s="29"/>
      <c r="EGS53" s="29"/>
      <c r="EGT53" s="29"/>
      <c r="EGU53" s="29"/>
      <c r="EGV53" s="29"/>
      <c r="EGW53" s="29"/>
      <c r="EGX53" s="29"/>
      <c r="EGY53" s="29"/>
      <c r="EGZ53" s="29"/>
      <c r="EHA53" s="29"/>
      <c r="EHB53" s="29"/>
      <c r="EHC53" s="29"/>
      <c r="EHD53" s="29"/>
      <c r="EHE53" s="29"/>
      <c r="EHF53" s="29"/>
      <c r="EHG53" s="29"/>
      <c r="EHH53" s="29"/>
      <c r="EHI53" s="29"/>
      <c r="EHJ53" s="29"/>
      <c r="EHK53" s="29"/>
      <c r="EHL53" s="29"/>
      <c r="EHM53" s="29"/>
      <c r="EHN53" s="29"/>
      <c r="EHO53" s="29"/>
      <c r="EHP53" s="29"/>
      <c r="EHQ53" s="29"/>
      <c r="EHR53" s="29"/>
      <c r="EHS53" s="29"/>
      <c r="EHT53" s="29"/>
      <c r="EHU53" s="29"/>
      <c r="EHV53" s="29"/>
      <c r="EHW53" s="29"/>
      <c r="EHX53" s="29"/>
      <c r="EHY53" s="29"/>
      <c r="EHZ53" s="29"/>
      <c r="EIA53" s="29"/>
      <c r="EIB53" s="29"/>
      <c r="EIC53" s="29"/>
      <c r="EID53" s="29"/>
      <c r="EIE53" s="29"/>
      <c r="EIF53" s="29"/>
      <c r="EIG53" s="29"/>
      <c r="EIH53" s="29"/>
      <c r="EII53" s="29"/>
      <c r="EIJ53" s="29"/>
      <c r="EIK53" s="29"/>
      <c r="EIL53" s="29"/>
      <c r="EIM53" s="29"/>
      <c r="EIN53" s="29"/>
      <c r="EIO53" s="29"/>
      <c r="EIP53" s="29"/>
      <c r="EIQ53" s="29"/>
      <c r="EIR53" s="29"/>
      <c r="EIS53" s="29"/>
      <c r="EIT53" s="29"/>
      <c r="EIU53" s="29"/>
      <c r="EIV53" s="29"/>
      <c r="EIW53" s="29"/>
      <c r="EIX53" s="29"/>
      <c r="EIY53" s="29"/>
      <c r="EIZ53" s="29"/>
      <c r="EJA53" s="29"/>
      <c r="EJB53" s="29"/>
      <c r="EJC53" s="29"/>
      <c r="EJD53" s="29"/>
      <c r="EJE53" s="29"/>
      <c r="EJF53" s="29"/>
      <c r="EJG53" s="29"/>
      <c r="EJH53" s="29"/>
      <c r="EJI53" s="29"/>
      <c r="EJJ53" s="29"/>
      <c r="EJK53" s="29"/>
      <c r="EJL53" s="29"/>
      <c r="EJM53" s="29"/>
      <c r="EJN53" s="29"/>
      <c r="EJO53" s="29"/>
      <c r="EJP53" s="29"/>
      <c r="EJQ53" s="29"/>
      <c r="EJR53" s="29"/>
      <c r="EJS53" s="29"/>
      <c r="EJT53" s="29"/>
      <c r="EJU53" s="29"/>
      <c r="EJV53" s="29"/>
      <c r="EJW53" s="29"/>
      <c r="EJX53" s="29"/>
      <c r="EJY53" s="29"/>
      <c r="EJZ53" s="29"/>
      <c r="EKA53" s="29"/>
      <c r="EKB53" s="29"/>
      <c r="EKC53" s="29"/>
      <c r="EKD53" s="29"/>
      <c r="EKE53" s="29"/>
      <c r="EKF53" s="29"/>
      <c r="EKG53" s="29"/>
      <c r="EKH53" s="29"/>
      <c r="EKI53" s="29"/>
      <c r="EKJ53" s="29"/>
      <c r="EKK53" s="29"/>
      <c r="EKL53" s="29"/>
      <c r="EKM53" s="29"/>
      <c r="EKN53" s="29"/>
      <c r="EKO53" s="29"/>
      <c r="EKP53" s="29"/>
      <c r="EKQ53" s="29"/>
      <c r="EKR53" s="29"/>
      <c r="EKS53" s="29"/>
      <c r="EKT53" s="29"/>
      <c r="EKU53" s="29"/>
      <c r="EKV53" s="29"/>
      <c r="EKW53" s="29"/>
      <c r="EKX53" s="29"/>
      <c r="EKY53" s="29"/>
      <c r="EKZ53" s="29"/>
      <c r="ELA53" s="29"/>
      <c r="ELB53" s="29"/>
      <c r="ELC53" s="29"/>
      <c r="ELD53" s="29"/>
      <c r="ELE53" s="29"/>
      <c r="ELF53" s="29"/>
      <c r="ELG53" s="29"/>
      <c r="ELH53" s="29"/>
      <c r="ELI53" s="29"/>
      <c r="ELJ53" s="29"/>
      <c r="ELK53" s="29"/>
      <c r="ELL53" s="29"/>
      <c r="ELM53" s="29"/>
      <c r="ELN53" s="29"/>
      <c r="ELO53" s="29"/>
      <c r="ELP53" s="29"/>
      <c r="ELQ53" s="29"/>
      <c r="ELR53" s="29"/>
      <c r="ELS53" s="29"/>
      <c r="ELT53" s="29"/>
      <c r="ELU53" s="29"/>
      <c r="ELV53" s="29"/>
      <c r="ELW53" s="29"/>
      <c r="ELX53" s="29"/>
      <c r="ELY53" s="29"/>
      <c r="ELZ53" s="29"/>
      <c r="EMA53" s="29"/>
      <c r="EMB53" s="29"/>
      <c r="EMC53" s="29"/>
      <c r="EMD53" s="29"/>
      <c r="EME53" s="29"/>
      <c r="EMF53" s="29"/>
      <c r="EMG53" s="29"/>
      <c r="EMH53" s="29"/>
      <c r="EMI53" s="29"/>
      <c r="EMJ53" s="29"/>
      <c r="EMK53" s="29"/>
      <c r="EML53" s="29"/>
      <c r="EMM53" s="29"/>
      <c r="EMN53" s="29"/>
      <c r="EMO53" s="29"/>
      <c r="EMP53" s="29"/>
      <c r="EMQ53" s="29"/>
      <c r="EMR53" s="29"/>
      <c r="EMS53" s="29"/>
      <c r="EMT53" s="29"/>
      <c r="EMU53" s="29"/>
      <c r="EMV53" s="29"/>
      <c r="EMW53" s="29"/>
      <c r="EMX53" s="29"/>
      <c r="EMY53" s="29"/>
      <c r="EMZ53" s="29"/>
      <c r="ENA53" s="29"/>
      <c r="ENB53" s="29"/>
      <c r="ENC53" s="29"/>
      <c r="END53" s="29"/>
      <c r="ENE53" s="29"/>
      <c r="ENF53" s="29"/>
      <c r="ENG53" s="29"/>
      <c r="ENH53" s="29"/>
      <c r="ENI53" s="29"/>
      <c r="ENJ53" s="29"/>
      <c r="ENK53" s="29"/>
      <c r="ENL53" s="29"/>
      <c r="ENM53" s="29"/>
      <c r="ENN53" s="29"/>
      <c r="ENO53" s="29"/>
      <c r="ENP53" s="29"/>
      <c r="ENQ53" s="29"/>
      <c r="ENR53" s="29"/>
      <c r="ENS53" s="29"/>
      <c r="ENT53" s="29"/>
      <c r="ENU53" s="29"/>
      <c r="ENV53" s="29"/>
      <c r="ENW53" s="29"/>
      <c r="ENX53" s="29"/>
      <c r="ENY53" s="29"/>
      <c r="ENZ53" s="29"/>
      <c r="EOA53" s="29"/>
      <c r="EOB53" s="29"/>
      <c r="EOC53" s="29"/>
      <c r="EOD53" s="29"/>
      <c r="EOE53" s="29"/>
      <c r="EOF53" s="29"/>
      <c r="EOG53" s="29"/>
      <c r="EOH53" s="29"/>
      <c r="EOI53" s="29"/>
      <c r="EOJ53" s="29"/>
      <c r="EOK53" s="29"/>
      <c r="EOL53" s="29"/>
      <c r="EOM53" s="29"/>
      <c r="EON53" s="29"/>
      <c r="EOO53" s="29"/>
      <c r="EOP53" s="29"/>
      <c r="EOQ53" s="29"/>
      <c r="EOR53" s="29"/>
      <c r="EOS53" s="29"/>
      <c r="EOT53" s="29"/>
      <c r="EOU53" s="29"/>
      <c r="EOV53" s="29"/>
      <c r="EOW53" s="29"/>
      <c r="EOX53" s="29"/>
      <c r="EOY53" s="29"/>
      <c r="EOZ53" s="29"/>
      <c r="EPA53" s="29"/>
      <c r="EPB53" s="29"/>
      <c r="EPC53" s="29"/>
      <c r="EPD53" s="29"/>
      <c r="EPE53" s="29"/>
      <c r="EPF53" s="29"/>
      <c r="EPG53" s="29"/>
      <c r="EPH53" s="29"/>
      <c r="EPI53" s="29"/>
      <c r="EPJ53" s="29"/>
      <c r="EPK53" s="29"/>
      <c r="EPL53" s="29"/>
      <c r="EPM53" s="29"/>
      <c r="EPN53" s="29"/>
      <c r="EPO53" s="29"/>
      <c r="EPP53" s="29"/>
      <c r="EPQ53" s="29"/>
      <c r="EPR53" s="29"/>
      <c r="EPS53" s="29"/>
      <c r="EPT53" s="29"/>
      <c r="EPU53" s="29"/>
      <c r="EPV53" s="29"/>
      <c r="EPW53" s="29"/>
      <c r="EPX53" s="29"/>
      <c r="EPY53" s="29"/>
      <c r="EPZ53" s="29"/>
      <c r="EQA53" s="29"/>
      <c r="EQB53" s="29"/>
      <c r="EQC53" s="29"/>
      <c r="EQD53" s="29"/>
      <c r="EQE53" s="29"/>
      <c r="EQF53" s="29"/>
      <c r="EQG53" s="29"/>
      <c r="EQH53" s="29"/>
      <c r="EQI53" s="29"/>
      <c r="EQJ53" s="29"/>
      <c r="EQK53" s="29"/>
      <c r="EQL53" s="29"/>
      <c r="EQM53" s="29"/>
      <c r="EQN53" s="29"/>
      <c r="EQO53" s="29"/>
      <c r="EQP53" s="29"/>
      <c r="EQQ53" s="29"/>
      <c r="EQR53" s="29"/>
      <c r="EQS53" s="29"/>
      <c r="EQT53" s="29"/>
      <c r="EQU53" s="29"/>
      <c r="EQV53" s="29"/>
      <c r="EQW53" s="29"/>
      <c r="EQX53" s="29"/>
      <c r="EQY53" s="29"/>
      <c r="EQZ53" s="29"/>
      <c r="ERA53" s="29"/>
      <c r="ERB53" s="29"/>
      <c r="ERC53" s="29"/>
      <c r="ERD53" s="29"/>
      <c r="ERE53" s="29"/>
      <c r="ERF53" s="29"/>
      <c r="ERG53" s="29"/>
      <c r="ERH53" s="29"/>
      <c r="ERI53" s="29"/>
      <c r="ERJ53" s="29"/>
      <c r="ERK53" s="29"/>
      <c r="ERL53" s="29"/>
      <c r="ERM53" s="29"/>
      <c r="ERN53" s="29"/>
      <c r="ERO53" s="29"/>
      <c r="ERP53" s="29"/>
      <c r="ERQ53" s="29"/>
      <c r="ERR53" s="29"/>
      <c r="ERS53" s="29"/>
      <c r="ERT53" s="29"/>
      <c r="ERU53" s="29"/>
      <c r="ERV53" s="29"/>
      <c r="ERW53" s="29"/>
      <c r="ERX53" s="29"/>
      <c r="ERY53" s="29"/>
      <c r="ERZ53" s="29"/>
      <c r="ESA53" s="29"/>
      <c r="ESB53" s="29"/>
      <c r="ESC53" s="29"/>
      <c r="ESD53" s="29"/>
      <c r="ESE53" s="29"/>
      <c r="ESF53" s="29"/>
      <c r="ESG53" s="29"/>
      <c r="ESH53" s="29"/>
      <c r="ESI53" s="29"/>
      <c r="ESJ53" s="29"/>
      <c r="ESK53" s="29"/>
      <c r="ESL53" s="29"/>
      <c r="ESM53" s="29"/>
      <c r="ESN53" s="29"/>
      <c r="ESO53" s="29"/>
      <c r="ESP53" s="29"/>
      <c r="ESQ53" s="29"/>
      <c r="ESR53" s="29"/>
      <c r="ESS53" s="29"/>
      <c r="EST53" s="29"/>
      <c r="ESU53" s="29"/>
      <c r="ESV53" s="29"/>
      <c r="ESW53" s="29"/>
      <c r="ESX53" s="29"/>
      <c r="ESY53" s="29"/>
      <c r="ESZ53" s="29"/>
      <c r="ETA53" s="29"/>
      <c r="ETB53" s="29"/>
      <c r="ETC53" s="29"/>
      <c r="ETD53" s="29"/>
      <c r="ETE53" s="29"/>
      <c r="ETF53" s="29"/>
      <c r="ETG53" s="29"/>
      <c r="ETH53" s="29"/>
      <c r="ETI53" s="29"/>
      <c r="ETJ53" s="29"/>
      <c r="ETK53" s="29"/>
      <c r="ETL53" s="29"/>
      <c r="ETM53" s="29"/>
      <c r="ETN53" s="29"/>
      <c r="ETO53" s="29"/>
      <c r="ETP53" s="29"/>
      <c r="ETQ53" s="29"/>
      <c r="ETR53" s="29"/>
      <c r="ETS53" s="29"/>
      <c r="ETT53" s="29"/>
      <c r="ETU53" s="29"/>
      <c r="ETV53" s="29"/>
      <c r="ETW53" s="29"/>
      <c r="ETX53" s="29"/>
      <c r="ETY53" s="29"/>
      <c r="ETZ53" s="29"/>
      <c r="EUA53" s="29"/>
      <c r="EUB53" s="29"/>
      <c r="EUC53" s="29"/>
      <c r="EUD53" s="29"/>
      <c r="EUE53" s="29"/>
      <c r="EUF53" s="29"/>
      <c r="EUG53" s="29"/>
      <c r="EUH53" s="29"/>
      <c r="EUI53" s="29"/>
      <c r="EUJ53" s="29"/>
      <c r="EUK53" s="29"/>
      <c r="EUL53" s="29"/>
      <c r="EUM53" s="29"/>
      <c r="EUN53" s="29"/>
      <c r="EUO53" s="29"/>
      <c r="EUP53" s="29"/>
      <c r="EUQ53" s="29"/>
      <c r="EUR53" s="29"/>
      <c r="EUS53" s="29"/>
      <c r="EUT53" s="29"/>
      <c r="EUU53" s="29"/>
      <c r="EUV53" s="29"/>
      <c r="EUW53" s="29"/>
      <c r="EUX53" s="29"/>
      <c r="EUY53" s="29"/>
      <c r="EUZ53" s="29"/>
      <c r="EVA53" s="29"/>
      <c r="EVB53" s="29"/>
      <c r="EVC53" s="29"/>
      <c r="EVD53" s="29"/>
      <c r="EVE53" s="29"/>
      <c r="EVF53" s="29"/>
      <c r="EVG53" s="29"/>
      <c r="EVH53" s="29"/>
      <c r="EVI53" s="29"/>
      <c r="EVJ53" s="29"/>
      <c r="EVK53" s="29"/>
      <c r="EVL53" s="29"/>
      <c r="EVM53" s="29"/>
      <c r="EVN53" s="29"/>
      <c r="EVO53" s="29"/>
      <c r="EVP53" s="29"/>
      <c r="EVQ53" s="29"/>
      <c r="EVR53" s="29"/>
      <c r="EVS53" s="29"/>
      <c r="EVT53" s="29"/>
      <c r="EVU53" s="29"/>
      <c r="EVV53" s="29"/>
      <c r="EVW53" s="29"/>
      <c r="EVX53" s="29"/>
      <c r="EVY53" s="29"/>
      <c r="EVZ53" s="29"/>
      <c r="EWA53" s="29"/>
      <c r="EWB53" s="29"/>
      <c r="EWC53" s="29"/>
      <c r="EWD53" s="29"/>
      <c r="EWE53" s="29"/>
      <c r="EWF53" s="29"/>
      <c r="EWG53" s="29"/>
      <c r="EWH53" s="29"/>
      <c r="EWI53" s="29"/>
      <c r="EWJ53" s="29"/>
      <c r="EWK53" s="29"/>
      <c r="EWL53" s="29"/>
      <c r="EWM53" s="29"/>
      <c r="EWN53" s="29"/>
      <c r="EWO53" s="29"/>
      <c r="EWP53" s="29"/>
      <c r="EWQ53" s="29"/>
      <c r="EWR53" s="29"/>
      <c r="EWS53" s="29"/>
      <c r="EWT53" s="29"/>
      <c r="EWU53" s="29"/>
      <c r="EWV53" s="29"/>
      <c r="EWW53" s="29"/>
      <c r="EWX53" s="29"/>
      <c r="EWY53" s="29"/>
      <c r="EWZ53" s="29"/>
      <c r="EXA53" s="29"/>
      <c r="EXB53" s="29"/>
      <c r="EXC53" s="29"/>
      <c r="EXD53" s="29"/>
      <c r="EXE53" s="29"/>
      <c r="EXF53" s="29"/>
      <c r="EXG53" s="29"/>
      <c r="EXH53" s="29"/>
      <c r="EXI53" s="29"/>
      <c r="EXJ53" s="29"/>
      <c r="EXK53" s="29"/>
      <c r="EXL53" s="29"/>
      <c r="EXM53" s="29"/>
      <c r="EXN53" s="29"/>
      <c r="EXO53" s="29"/>
      <c r="EXP53" s="29"/>
      <c r="EXQ53" s="29"/>
      <c r="EXR53" s="29"/>
      <c r="EXS53" s="29"/>
      <c r="EXT53" s="29"/>
      <c r="EXU53" s="29"/>
      <c r="EXV53" s="29"/>
      <c r="EXW53" s="29"/>
      <c r="EXX53" s="29"/>
      <c r="EXY53" s="29"/>
      <c r="EXZ53" s="29"/>
      <c r="EYA53" s="29"/>
      <c r="EYB53" s="29"/>
      <c r="EYC53" s="29"/>
      <c r="EYD53" s="29"/>
      <c r="EYE53" s="29"/>
      <c r="EYF53" s="29"/>
      <c r="EYG53" s="29"/>
      <c r="EYH53" s="29"/>
      <c r="EYI53" s="29"/>
      <c r="EYJ53" s="29"/>
      <c r="EYK53" s="29"/>
      <c r="EYL53" s="29"/>
      <c r="EYM53" s="29"/>
      <c r="EYN53" s="29"/>
      <c r="EYO53" s="29"/>
      <c r="EYP53" s="29"/>
      <c r="EYQ53" s="29"/>
      <c r="EYR53" s="29"/>
      <c r="EYS53" s="29"/>
      <c r="EYT53" s="29"/>
      <c r="EYU53" s="29"/>
      <c r="EYV53" s="29"/>
      <c r="EYW53" s="29"/>
      <c r="EYX53" s="29"/>
      <c r="EYY53" s="29"/>
      <c r="EYZ53" s="29"/>
      <c r="EZA53" s="29"/>
      <c r="EZB53" s="29"/>
      <c r="EZC53" s="29"/>
      <c r="EZD53" s="29"/>
      <c r="EZE53" s="29"/>
      <c r="EZF53" s="29"/>
      <c r="EZG53" s="29"/>
      <c r="EZH53" s="29"/>
      <c r="EZI53" s="29"/>
      <c r="EZJ53" s="29"/>
      <c r="EZK53" s="29"/>
      <c r="EZL53" s="29"/>
      <c r="EZM53" s="29"/>
      <c r="EZN53" s="29"/>
      <c r="EZO53" s="29"/>
      <c r="EZP53" s="29"/>
      <c r="EZQ53" s="29"/>
      <c r="EZR53" s="29"/>
      <c r="EZS53" s="29"/>
      <c r="EZT53" s="29"/>
      <c r="EZU53" s="29"/>
      <c r="EZV53" s="29"/>
      <c r="EZW53" s="29"/>
      <c r="EZX53" s="29"/>
      <c r="EZY53" s="29"/>
      <c r="EZZ53" s="29"/>
      <c r="FAA53" s="29"/>
      <c r="FAB53" s="29"/>
      <c r="FAC53" s="29"/>
      <c r="FAD53" s="29"/>
      <c r="FAE53" s="29"/>
      <c r="FAF53" s="29"/>
      <c r="FAG53" s="29"/>
      <c r="FAH53" s="29"/>
      <c r="FAI53" s="29"/>
      <c r="FAJ53" s="29"/>
      <c r="FAK53" s="29"/>
      <c r="FAL53" s="29"/>
      <c r="FAM53" s="29"/>
      <c r="FAN53" s="29"/>
      <c r="FAO53" s="29"/>
      <c r="FAP53" s="29"/>
      <c r="FAQ53" s="29"/>
      <c r="FAR53" s="29"/>
      <c r="FAS53" s="29"/>
      <c r="FAT53" s="29"/>
      <c r="FAU53" s="29"/>
      <c r="FAV53" s="29"/>
      <c r="FAW53" s="29"/>
      <c r="FAX53" s="29"/>
      <c r="FAY53" s="29"/>
      <c r="FAZ53" s="29"/>
      <c r="FBA53" s="29"/>
      <c r="FBB53" s="29"/>
      <c r="FBC53" s="29"/>
      <c r="FBD53" s="29"/>
      <c r="FBE53" s="29"/>
      <c r="FBF53" s="29"/>
      <c r="FBG53" s="29"/>
      <c r="FBH53" s="29"/>
      <c r="FBI53" s="29"/>
      <c r="FBJ53" s="29"/>
      <c r="FBK53" s="29"/>
      <c r="FBL53" s="29"/>
      <c r="FBM53" s="29"/>
      <c r="FBN53" s="29"/>
      <c r="FBO53" s="29"/>
      <c r="FBP53" s="29"/>
      <c r="FBQ53" s="29"/>
      <c r="FBR53" s="29"/>
      <c r="FBS53" s="29"/>
      <c r="FBT53" s="29"/>
      <c r="FBU53" s="29"/>
      <c r="FBV53" s="29"/>
      <c r="FBW53" s="29"/>
      <c r="FBX53" s="29"/>
      <c r="FBY53" s="29"/>
      <c r="FBZ53" s="29"/>
      <c r="FCA53" s="29"/>
      <c r="FCB53" s="29"/>
      <c r="FCC53" s="29"/>
      <c r="FCD53" s="29"/>
      <c r="FCE53" s="29"/>
      <c r="FCF53" s="29"/>
      <c r="FCG53" s="29"/>
      <c r="FCH53" s="29"/>
      <c r="FCI53" s="29"/>
      <c r="FCJ53" s="29"/>
      <c r="FCK53" s="29"/>
      <c r="FCL53" s="29"/>
      <c r="FCM53" s="29"/>
      <c r="FCN53" s="29"/>
      <c r="FCO53" s="29"/>
      <c r="FCP53" s="29"/>
      <c r="FCQ53" s="29"/>
      <c r="FCR53" s="29"/>
      <c r="FCS53" s="29"/>
      <c r="FCT53" s="29"/>
      <c r="FCU53" s="29"/>
      <c r="FCV53" s="29"/>
      <c r="FCW53" s="29"/>
      <c r="FCX53" s="29"/>
      <c r="FCY53" s="29"/>
      <c r="FCZ53" s="29"/>
      <c r="FDA53" s="29"/>
      <c r="FDB53" s="29"/>
      <c r="FDC53" s="29"/>
      <c r="FDD53" s="29"/>
      <c r="FDE53" s="29"/>
      <c r="FDF53" s="29"/>
      <c r="FDG53" s="29"/>
      <c r="FDH53" s="29"/>
      <c r="FDI53" s="29"/>
      <c r="FDJ53" s="29"/>
      <c r="FDK53" s="29"/>
      <c r="FDL53" s="29"/>
      <c r="FDM53" s="29"/>
      <c r="FDN53" s="29"/>
      <c r="FDO53" s="29"/>
      <c r="FDP53" s="29"/>
      <c r="FDQ53" s="29"/>
      <c r="FDR53" s="29"/>
      <c r="FDS53" s="29"/>
      <c r="FDT53" s="29"/>
      <c r="FDU53" s="29"/>
      <c r="FDV53" s="29"/>
      <c r="FDW53" s="29"/>
      <c r="FDX53" s="29"/>
      <c r="FDY53" s="29"/>
      <c r="FDZ53" s="29"/>
      <c r="FEA53" s="29"/>
      <c r="FEB53" s="29"/>
      <c r="FEC53" s="29"/>
      <c r="FED53" s="29"/>
      <c r="FEE53" s="29"/>
      <c r="FEF53" s="29"/>
      <c r="FEG53" s="29"/>
      <c r="FEH53" s="29"/>
      <c r="FEI53" s="29"/>
      <c r="FEJ53" s="29"/>
      <c r="FEK53" s="29"/>
      <c r="FEL53" s="29"/>
      <c r="FEM53" s="29"/>
      <c r="FEN53" s="29"/>
      <c r="FEO53" s="29"/>
      <c r="FEP53" s="29"/>
      <c r="FEQ53" s="29"/>
      <c r="FER53" s="29"/>
      <c r="FES53" s="29"/>
      <c r="FET53" s="29"/>
      <c r="FEU53" s="29"/>
      <c r="FEV53" s="29"/>
      <c r="FEW53" s="29"/>
      <c r="FEX53" s="29"/>
      <c r="FEY53" s="29"/>
      <c r="FEZ53" s="29"/>
      <c r="FFA53" s="29"/>
      <c r="FFB53" s="29"/>
      <c r="FFC53" s="29"/>
      <c r="FFD53" s="29"/>
      <c r="FFE53" s="29"/>
      <c r="FFF53" s="29"/>
      <c r="FFG53" s="29"/>
      <c r="FFH53" s="29"/>
      <c r="FFI53" s="29"/>
      <c r="FFJ53" s="29"/>
      <c r="FFK53" s="29"/>
      <c r="FFL53" s="29"/>
      <c r="FFM53" s="29"/>
      <c r="FFN53" s="29"/>
      <c r="FFO53" s="29"/>
      <c r="FFP53" s="29"/>
      <c r="FFQ53" s="29"/>
      <c r="FFR53" s="29"/>
      <c r="FFS53" s="29"/>
      <c r="FFT53" s="29"/>
      <c r="FFU53" s="29"/>
      <c r="FFV53" s="29"/>
      <c r="FFW53" s="29"/>
      <c r="FFX53" s="29"/>
      <c r="FFY53" s="29"/>
      <c r="FFZ53" s="29"/>
      <c r="FGA53" s="29"/>
      <c r="FGB53" s="29"/>
      <c r="FGC53" s="29"/>
      <c r="FGD53" s="29"/>
      <c r="FGE53" s="29"/>
      <c r="FGF53" s="29"/>
      <c r="FGG53" s="29"/>
      <c r="FGH53" s="29"/>
      <c r="FGI53" s="29"/>
      <c r="FGJ53" s="29"/>
      <c r="FGK53" s="29"/>
      <c r="FGL53" s="29"/>
      <c r="FGM53" s="29"/>
      <c r="FGN53" s="29"/>
      <c r="FGO53" s="29"/>
      <c r="FGP53" s="29"/>
      <c r="FGQ53" s="29"/>
      <c r="FGR53" s="29"/>
      <c r="FGS53" s="29"/>
      <c r="FGT53" s="29"/>
      <c r="FGU53" s="29"/>
      <c r="FGV53" s="29"/>
      <c r="FGW53" s="29"/>
      <c r="FGX53" s="29"/>
      <c r="FGY53" s="29"/>
      <c r="FGZ53" s="29"/>
      <c r="FHA53" s="29"/>
      <c r="FHB53" s="29"/>
      <c r="FHC53" s="29"/>
      <c r="FHD53" s="29"/>
      <c r="FHE53" s="29"/>
      <c r="FHF53" s="29"/>
      <c r="FHG53" s="29"/>
      <c r="FHH53" s="29"/>
      <c r="FHI53" s="29"/>
      <c r="FHJ53" s="29"/>
      <c r="FHK53" s="29"/>
      <c r="FHL53" s="29"/>
      <c r="FHM53" s="29"/>
      <c r="FHN53" s="29"/>
      <c r="FHO53" s="29"/>
      <c r="FHP53" s="29"/>
      <c r="FHQ53" s="29"/>
      <c r="FHR53" s="29"/>
      <c r="FHS53" s="29"/>
      <c r="FHT53" s="29"/>
      <c r="FHU53" s="29"/>
      <c r="FHV53" s="29"/>
      <c r="FHW53" s="29"/>
      <c r="FHX53" s="29"/>
      <c r="FHY53" s="29"/>
      <c r="FHZ53" s="29"/>
      <c r="FIA53" s="29"/>
      <c r="FIB53" s="29"/>
      <c r="FIC53" s="29"/>
      <c r="FID53" s="29"/>
      <c r="FIE53" s="29"/>
      <c r="FIF53" s="29"/>
      <c r="FIG53" s="29"/>
      <c r="FIH53" s="29"/>
      <c r="FII53" s="29"/>
      <c r="FIJ53" s="29"/>
      <c r="FIK53" s="29"/>
      <c r="FIL53" s="29"/>
      <c r="FIM53" s="29"/>
      <c r="FIN53" s="29"/>
      <c r="FIO53" s="29"/>
      <c r="FIP53" s="29"/>
      <c r="FIQ53" s="29"/>
      <c r="FIR53" s="29"/>
      <c r="FIS53" s="29"/>
      <c r="FIT53" s="29"/>
      <c r="FIU53" s="29"/>
      <c r="FIV53" s="29"/>
      <c r="FIW53" s="29"/>
      <c r="FIX53" s="29"/>
      <c r="FIY53" s="29"/>
      <c r="FIZ53" s="29"/>
      <c r="FJA53" s="29"/>
      <c r="FJB53" s="29"/>
      <c r="FJC53" s="29"/>
      <c r="FJD53" s="29"/>
      <c r="FJE53" s="29"/>
      <c r="FJF53" s="29"/>
      <c r="FJG53" s="29"/>
      <c r="FJH53" s="29"/>
      <c r="FJI53" s="29"/>
      <c r="FJJ53" s="29"/>
      <c r="FJK53" s="29"/>
      <c r="FJL53" s="29"/>
      <c r="FJM53" s="29"/>
      <c r="FJN53" s="29"/>
      <c r="FJO53" s="29"/>
      <c r="FJP53" s="29"/>
      <c r="FJQ53" s="29"/>
      <c r="FJR53" s="29"/>
      <c r="FJS53" s="29"/>
      <c r="FJT53" s="29"/>
      <c r="FJU53" s="29"/>
      <c r="FJV53" s="29"/>
      <c r="FJW53" s="29"/>
      <c r="FJX53" s="29"/>
      <c r="FJY53" s="29"/>
      <c r="FJZ53" s="29"/>
      <c r="FKA53" s="29"/>
      <c r="FKB53" s="29"/>
      <c r="FKC53" s="29"/>
      <c r="FKD53" s="29"/>
      <c r="FKE53" s="29"/>
      <c r="FKF53" s="29"/>
      <c r="FKG53" s="29"/>
      <c r="FKH53" s="29"/>
      <c r="FKI53" s="29"/>
      <c r="FKJ53" s="29"/>
      <c r="FKK53" s="29"/>
      <c r="FKL53" s="29"/>
      <c r="FKM53" s="29"/>
      <c r="FKN53" s="29"/>
      <c r="FKO53" s="29"/>
      <c r="FKP53" s="29"/>
      <c r="FKQ53" s="29"/>
      <c r="FKR53" s="29"/>
      <c r="FKS53" s="29"/>
      <c r="FKT53" s="29"/>
      <c r="FKU53" s="29"/>
      <c r="FKV53" s="29"/>
      <c r="FKW53" s="29"/>
      <c r="FKX53" s="29"/>
      <c r="FKY53" s="29"/>
      <c r="FKZ53" s="29"/>
      <c r="FLA53" s="29"/>
      <c r="FLB53" s="29"/>
      <c r="FLC53" s="29"/>
      <c r="FLD53" s="29"/>
      <c r="FLE53" s="29"/>
      <c r="FLF53" s="29"/>
      <c r="FLG53" s="29"/>
      <c r="FLH53" s="29"/>
      <c r="FLI53" s="29"/>
      <c r="FLJ53" s="29"/>
      <c r="FLK53" s="29"/>
      <c r="FLL53" s="29"/>
      <c r="FLM53" s="29"/>
      <c r="FLN53" s="29"/>
      <c r="FLO53" s="29"/>
      <c r="FLP53" s="29"/>
      <c r="FLQ53" s="29"/>
      <c r="FLR53" s="29"/>
      <c r="FLS53" s="29"/>
      <c r="FLT53" s="29"/>
      <c r="FLU53" s="29"/>
      <c r="FLV53" s="29"/>
      <c r="FLW53" s="29"/>
      <c r="FLX53" s="29"/>
      <c r="FLY53" s="29"/>
      <c r="FLZ53" s="29"/>
      <c r="FMA53" s="29"/>
      <c r="FMB53" s="29"/>
      <c r="FMC53" s="29"/>
      <c r="FMD53" s="29"/>
      <c r="FME53" s="29"/>
      <c r="FMF53" s="29"/>
      <c r="FMG53" s="29"/>
      <c r="FMH53" s="29"/>
      <c r="FMI53" s="29"/>
      <c r="FMJ53" s="29"/>
      <c r="FMK53" s="29"/>
      <c r="FML53" s="29"/>
      <c r="FMM53" s="29"/>
      <c r="FMN53" s="29"/>
      <c r="FMO53" s="29"/>
      <c r="FMP53" s="29"/>
      <c r="FMQ53" s="29"/>
      <c r="FMR53" s="29"/>
      <c r="FMS53" s="29"/>
      <c r="FMT53" s="29"/>
      <c r="FMU53" s="29"/>
      <c r="FMV53" s="29"/>
      <c r="FMW53" s="29"/>
      <c r="FMX53" s="29"/>
      <c r="FMY53" s="29"/>
      <c r="FMZ53" s="29"/>
      <c r="FNA53" s="29"/>
      <c r="FNB53" s="29"/>
      <c r="FNC53" s="29"/>
      <c r="FND53" s="29"/>
      <c r="FNE53" s="29"/>
      <c r="FNF53" s="29"/>
      <c r="FNG53" s="29"/>
      <c r="FNH53" s="29"/>
      <c r="FNI53" s="29"/>
      <c r="FNJ53" s="29"/>
      <c r="FNK53" s="29"/>
      <c r="FNL53" s="29"/>
      <c r="FNM53" s="29"/>
      <c r="FNN53" s="29"/>
      <c r="FNO53" s="29"/>
      <c r="FNP53" s="29"/>
      <c r="FNQ53" s="29"/>
      <c r="FNR53" s="29"/>
      <c r="FNS53" s="29"/>
      <c r="FNT53" s="29"/>
      <c r="FNU53" s="29"/>
      <c r="FNV53" s="29"/>
      <c r="FNW53" s="29"/>
      <c r="FNX53" s="29"/>
      <c r="FNY53" s="29"/>
      <c r="FNZ53" s="29"/>
      <c r="FOA53" s="29"/>
      <c r="FOB53" s="29"/>
      <c r="FOC53" s="29"/>
      <c r="FOD53" s="29"/>
      <c r="FOE53" s="29"/>
      <c r="FOF53" s="29"/>
      <c r="FOG53" s="29"/>
      <c r="FOH53" s="29"/>
      <c r="FOI53" s="29"/>
      <c r="FOJ53" s="29"/>
      <c r="FOK53" s="29"/>
      <c r="FOL53" s="29"/>
      <c r="FOM53" s="29"/>
      <c r="FON53" s="29"/>
      <c r="FOO53" s="29"/>
      <c r="FOP53" s="29"/>
      <c r="FOQ53" s="29"/>
      <c r="FOR53" s="29"/>
      <c r="FOS53" s="29"/>
      <c r="FOT53" s="29"/>
      <c r="FOU53" s="29"/>
      <c r="FOV53" s="29"/>
      <c r="FOW53" s="29"/>
      <c r="FOX53" s="29"/>
      <c r="FOY53" s="29"/>
      <c r="FOZ53" s="29"/>
      <c r="FPA53" s="29"/>
      <c r="FPB53" s="29"/>
      <c r="FPC53" s="29"/>
      <c r="FPD53" s="29"/>
      <c r="FPE53" s="29"/>
      <c r="FPF53" s="29"/>
      <c r="FPG53" s="29"/>
      <c r="FPH53" s="29"/>
      <c r="FPI53" s="29"/>
      <c r="FPJ53" s="29"/>
      <c r="FPK53" s="29"/>
      <c r="FPL53" s="29"/>
      <c r="FPM53" s="29"/>
      <c r="FPN53" s="29"/>
      <c r="FPO53" s="29"/>
      <c r="FPP53" s="29"/>
      <c r="FPQ53" s="29"/>
      <c r="FPR53" s="29"/>
      <c r="FPS53" s="29"/>
      <c r="FPT53" s="29"/>
      <c r="FPU53" s="29"/>
      <c r="FPV53" s="29"/>
      <c r="FPW53" s="29"/>
      <c r="FPX53" s="29"/>
      <c r="FPY53" s="29"/>
      <c r="FPZ53" s="29"/>
      <c r="FQA53" s="29"/>
      <c r="FQB53" s="29"/>
      <c r="FQC53" s="29"/>
      <c r="FQD53" s="29"/>
      <c r="FQE53" s="29"/>
      <c r="FQF53" s="29"/>
      <c r="FQG53" s="29"/>
      <c r="FQH53" s="29"/>
      <c r="FQI53" s="29"/>
      <c r="FQJ53" s="29"/>
      <c r="FQK53" s="29"/>
      <c r="FQL53" s="29"/>
      <c r="FQM53" s="29"/>
      <c r="FQN53" s="29"/>
      <c r="FQO53" s="29"/>
      <c r="FQP53" s="29"/>
      <c r="FQQ53" s="29"/>
      <c r="FQR53" s="29"/>
      <c r="FQS53" s="29"/>
      <c r="FQT53" s="29"/>
      <c r="FQU53" s="29"/>
      <c r="FQV53" s="29"/>
      <c r="FQW53" s="29"/>
      <c r="FQX53" s="29"/>
      <c r="FQY53" s="29"/>
      <c r="FQZ53" s="29"/>
      <c r="FRA53" s="29"/>
      <c r="FRB53" s="29"/>
      <c r="FRC53" s="29"/>
      <c r="FRD53" s="29"/>
      <c r="FRE53" s="29"/>
      <c r="FRF53" s="29"/>
      <c r="FRG53" s="29"/>
      <c r="FRH53" s="29"/>
      <c r="FRI53" s="29"/>
      <c r="FRJ53" s="29"/>
      <c r="FRK53" s="29"/>
      <c r="FRL53" s="29"/>
      <c r="FRM53" s="29"/>
      <c r="FRN53" s="29"/>
      <c r="FRO53" s="29"/>
      <c r="FRP53" s="29"/>
      <c r="FRQ53" s="29"/>
      <c r="FRR53" s="29"/>
      <c r="FRS53" s="29"/>
      <c r="FRT53" s="29"/>
      <c r="FRU53" s="29"/>
      <c r="FRV53" s="29"/>
      <c r="FRW53" s="29"/>
      <c r="FRX53" s="29"/>
      <c r="FRY53" s="29"/>
      <c r="FRZ53" s="29"/>
      <c r="FSA53" s="29"/>
      <c r="FSB53" s="29"/>
      <c r="FSC53" s="29"/>
      <c r="FSD53" s="29"/>
      <c r="FSE53" s="29"/>
      <c r="FSF53" s="29"/>
      <c r="FSG53" s="29"/>
      <c r="FSH53" s="29"/>
      <c r="FSI53" s="29"/>
      <c r="FSJ53" s="29"/>
      <c r="FSK53" s="29"/>
      <c r="FSL53" s="29"/>
      <c r="FSM53" s="29"/>
      <c r="FSN53" s="29"/>
      <c r="FSO53" s="29"/>
      <c r="FSP53" s="29"/>
      <c r="FSQ53" s="29"/>
      <c r="FSR53" s="29"/>
      <c r="FSS53" s="29"/>
      <c r="FST53" s="29"/>
      <c r="FSU53" s="29"/>
      <c r="FSV53" s="29"/>
      <c r="FSW53" s="29"/>
      <c r="FSX53" s="29"/>
      <c r="FSY53" s="29"/>
      <c r="FSZ53" s="29"/>
      <c r="FTA53" s="29"/>
      <c r="FTB53" s="29"/>
      <c r="FTC53" s="29"/>
      <c r="FTD53" s="29"/>
      <c r="FTE53" s="29"/>
      <c r="FTF53" s="29"/>
      <c r="FTG53" s="29"/>
      <c r="FTH53" s="29"/>
      <c r="FTI53" s="29"/>
      <c r="FTJ53" s="29"/>
      <c r="FTK53" s="29"/>
      <c r="FTL53" s="29"/>
      <c r="FTM53" s="29"/>
      <c r="FTN53" s="29"/>
      <c r="FTO53" s="29"/>
      <c r="FTP53" s="29"/>
      <c r="FTQ53" s="29"/>
      <c r="FTR53" s="29"/>
      <c r="FTS53" s="29"/>
      <c r="FTT53" s="29"/>
      <c r="FTU53" s="29"/>
      <c r="FTV53" s="29"/>
      <c r="FTW53" s="29"/>
      <c r="FTX53" s="29"/>
      <c r="FTY53" s="29"/>
      <c r="FTZ53" s="29"/>
      <c r="FUA53" s="29"/>
      <c r="FUB53" s="29"/>
      <c r="FUC53" s="29"/>
      <c r="FUD53" s="29"/>
      <c r="FUE53" s="29"/>
      <c r="FUF53" s="29"/>
      <c r="FUG53" s="29"/>
      <c r="FUH53" s="29"/>
      <c r="FUI53" s="29"/>
      <c r="FUJ53" s="29"/>
      <c r="FUK53" s="29"/>
      <c r="FUL53" s="29"/>
      <c r="FUM53" s="29"/>
      <c r="FUN53" s="29"/>
      <c r="FUO53" s="29"/>
      <c r="FUP53" s="29"/>
      <c r="FUQ53" s="29"/>
      <c r="FUR53" s="29"/>
      <c r="FUS53" s="29"/>
      <c r="FUT53" s="29"/>
      <c r="FUU53" s="29"/>
      <c r="FUV53" s="29"/>
      <c r="FUW53" s="29"/>
      <c r="FUX53" s="29"/>
      <c r="FUY53" s="29"/>
      <c r="FUZ53" s="29"/>
      <c r="FVA53" s="29"/>
      <c r="FVB53" s="29"/>
      <c r="FVC53" s="29"/>
      <c r="FVD53" s="29"/>
      <c r="FVE53" s="29"/>
      <c r="FVF53" s="29"/>
      <c r="FVG53" s="29"/>
      <c r="FVH53" s="29"/>
      <c r="FVI53" s="29"/>
      <c r="FVJ53" s="29"/>
      <c r="FVK53" s="29"/>
      <c r="FVL53" s="29"/>
      <c r="FVM53" s="29"/>
      <c r="FVN53" s="29"/>
      <c r="FVO53" s="29"/>
      <c r="FVP53" s="29"/>
      <c r="FVQ53" s="29"/>
      <c r="FVR53" s="29"/>
      <c r="FVS53" s="29"/>
      <c r="FVT53" s="29"/>
      <c r="FVU53" s="29"/>
      <c r="FVV53" s="29"/>
      <c r="FVW53" s="29"/>
      <c r="FVX53" s="29"/>
      <c r="FVY53" s="29"/>
      <c r="FVZ53" s="29"/>
      <c r="FWA53" s="29"/>
      <c r="FWB53" s="29"/>
      <c r="FWC53" s="29"/>
      <c r="FWD53" s="29"/>
      <c r="FWE53" s="29"/>
      <c r="FWF53" s="29"/>
      <c r="FWG53" s="29"/>
      <c r="FWH53" s="29"/>
      <c r="FWI53" s="29"/>
      <c r="FWJ53" s="29"/>
      <c r="FWK53" s="29"/>
      <c r="FWL53" s="29"/>
      <c r="FWM53" s="29"/>
      <c r="FWN53" s="29"/>
      <c r="FWO53" s="29"/>
      <c r="FWP53" s="29"/>
      <c r="FWQ53" s="29"/>
      <c r="FWR53" s="29"/>
      <c r="FWS53" s="29"/>
      <c r="FWT53" s="29"/>
      <c r="FWU53" s="29"/>
      <c r="FWV53" s="29"/>
      <c r="FWW53" s="29"/>
      <c r="FWX53" s="29"/>
      <c r="FWY53" s="29"/>
      <c r="FWZ53" s="29"/>
      <c r="FXA53" s="29"/>
      <c r="FXB53" s="29"/>
      <c r="FXC53" s="29"/>
      <c r="FXD53" s="29"/>
      <c r="FXE53" s="29"/>
      <c r="FXF53" s="29"/>
      <c r="FXG53" s="29"/>
      <c r="FXH53" s="29"/>
      <c r="FXI53" s="29"/>
      <c r="FXJ53" s="29"/>
      <c r="FXK53" s="29"/>
      <c r="FXL53" s="29"/>
      <c r="FXM53" s="29"/>
      <c r="FXN53" s="29"/>
      <c r="FXO53" s="29"/>
      <c r="FXP53" s="29"/>
      <c r="FXQ53" s="29"/>
      <c r="FXR53" s="29"/>
      <c r="FXS53" s="29"/>
      <c r="FXT53" s="29"/>
      <c r="FXU53" s="29"/>
      <c r="FXV53" s="29"/>
      <c r="FXW53" s="29"/>
      <c r="FXX53" s="29"/>
      <c r="FXY53" s="29"/>
      <c r="FXZ53" s="29"/>
      <c r="FYA53" s="29"/>
      <c r="FYB53" s="29"/>
      <c r="FYC53" s="29"/>
      <c r="FYD53" s="29"/>
      <c r="FYE53" s="29"/>
      <c r="FYF53" s="29"/>
      <c r="FYG53" s="29"/>
      <c r="FYH53" s="29"/>
      <c r="FYI53" s="29"/>
      <c r="FYJ53" s="29"/>
      <c r="FYK53" s="29"/>
      <c r="FYL53" s="29"/>
      <c r="FYM53" s="29"/>
      <c r="FYN53" s="29"/>
      <c r="FYO53" s="29"/>
      <c r="FYP53" s="29"/>
      <c r="FYQ53" s="29"/>
      <c r="FYR53" s="29"/>
      <c r="FYS53" s="29"/>
      <c r="FYT53" s="29"/>
      <c r="FYU53" s="29"/>
      <c r="FYV53" s="29"/>
      <c r="FYW53" s="29"/>
      <c r="FYX53" s="29"/>
      <c r="FYY53" s="29"/>
      <c r="FYZ53" s="29"/>
      <c r="FZA53" s="29"/>
      <c r="FZB53" s="29"/>
      <c r="FZC53" s="29"/>
      <c r="FZD53" s="29"/>
      <c r="FZE53" s="29"/>
      <c r="FZF53" s="29"/>
      <c r="FZG53" s="29"/>
      <c r="FZH53" s="29"/>
      <c r="FZI53" s="29"/>
      <c r="FZJ53" s="29"/>
      <c r="FZK53" s="29"/>
      <c r="FZL53" s="29"/>
      <c r="FZM53" s="29"/>
      <c r="FZN53" s="29"/>
      <c r="FZO53" s="29"/>
      <c r="FZP53" s="29"/>
      <c r="FZQ53" s="29"/>
      <c r="FZR53" s="29"/>
      <c r="FZS53" s="29"/>
      <c r="FZT53" s="29"/>
      <c r="FZU53" s="29"/>
      <c r="FZV53" s="29"/>
      <c r="FZW53" s="29"/>
      <c r="FZX53" s="29"/>
      <c r="FZY53" s="29"/>
      <c r="FZZ53" s="29"/>
      <c r="GAA53" s="29"/>
      <c r="GAB53" s="29"/>
      <c r="GAC53" s="29"/>
      <c r="GAD53" s="29"/>
      <c r="GAE53" s="29"/>
      <c r="GAF53" s="29"/>
      <c r="GAG53" s="29"/>
      <c r="GAH53" s="29"/>
      <c r="GAI53" s="29"/>
      <c r="GAJ53" s="29"/>
      <c r="GAK53" s="29"/>
      <c r="GAL53" s="29"/>
      <c r="GAM53" s="29"/>
      <c r="GAN53" s="29"/>
      <c r="GAO53" s="29"/>
      <c r="GAP53" s="29"/>
      <c r="GAQ53" s="29"/>
      <c r="GAR53" s="29"/>
      <c r="GAS53" s="29"/>
      <c r="GAT53" s="29"/>
      <c r="GAU53" s="29"/>
      <c r="GAV53" s="29"/>
      <c r="GAW53" s="29"/>
      <c r="GAX53" s="29"/>
      <c r="GAY53" s="29"/>
      <c r="GAZ53" s="29"/>
      <c r="GBA53" s="29"/>
      <c r="GBB53" s="29"/>
      <c r="GBC53" s="29"/>
      <c r="GBD53" s="29"/>
      <c r="GBE53" s="29"/>
      <c r="GBF53" s="29"/>
      <c r="GBG53" s="29"/>
      <c r="GBH53" s="29"/>
      <c r="GBI53" s="29"/>
      <c r="GBJ53" s="29"/>
      <c r="GBK53" s="29"/>
      <c r="GBL53" s="29"/>
      <c r="GBM53" s="29"/>
      <c r="GBN53" s="29"/>
      <c r="GBO53" s="29"/>
      <c r="GBP53" s="29"/>
      <c r="GBQ53" s="29"/>
      <c r="GBR53" s="29"/>
      <c r="GBS53" s="29"/>
      <c r="GBT53" s="29"/>
      <c r="GBU53" s="29"/>
      <c r="GBV53" s="29"/>
      <c r="GBW53" s="29"/>
      <c r="GBX53" s="29"/>
      <c r="GBY53" s="29"/>
      <c r="GBZ53" s="29"/>
      <c r="GCA53" s="29"/>
      <c r="GCB53" s="29"/>
      <c r="GCC53" s="29"/>
      <c r="GCD53" s="29"/>
      <c r="GCE53" s="29"/>
      <c r="GCF53" s="29"/>
      <c r="GCG53" s="29"/>
      <c r="GCH53" s="29"/>
      <c r="GCI53" s="29"/>
      <c r="GCJ53" s="29"/>
      <c r="GCK53" s="29"/>
      <c r="GCL53" s="29"/>
      <c r="GCM53" s="29"/>
      <c r="GCN53" s="29"/>
      <c r="GCO53" s="29"/>
      <c r="GCP53" s="29"/>
      <c r="GCQ53" s="29"/>
      <c r="GCR53" s="29"/>
      <c r="GCS53" s="29"/>
      <c r="GCT53" s="29"/>
      <c r="GCU53" s="29"/>
      <c r="GCV53" s="29"/>
      <c r="GCW53" s="29"/>
      <c r="GCX53" s="29"/>
      <c r="GCY53" s="29"/>
      <c r="GCZ53" s="29"/>
      <c r="GDA53" s="29"/>
      <c r="GDB53" s="29"/>
      <c r="GDC53" s="29"/>
      <c r="GDD53" s="29"/>
      <c r="GDE53" s="29"/>
      <c r="GDF53" s="29"/>
      <c r="GDG53" s="29"/>
      <c r="GDH53" s="29"/>
      <c r="GDI53" s="29"/>
      <c r="GDJ53" s="29"/>
      <c r="GDK53" s="29"/>
      <c r="GDL53" s="29"/>
      <c r="GDM53" s="29"/>
      <c r="GDN53" s="29"/>
      <c r="GDO53" s="29"/>
      <c r="GDP53" s="29"/>
      <c r="GDQ53" s="29"/>
      <c r="GDR53" s="29"/>
      <c r="GDS53" s="29"/>
      <c r="GDT53" s="29"/>
      <c r="GDU53" s="29"/>
      <c r="GDV53" s="29"/>
      <c r="GDW53" s="29"/>
      <c r="GDX53" s="29"/>
      <c r="GDY53" s="29"/>
      <c r="GDZ53" s="29"/>
      <c r="GEA53" s="29"/>
      <c r="GEB53" s="29"/>
      <c r="GEC53" s="29"/>
      <c r="GED53" s="29"/>
      <c r="GEE53" s="29"/>
      <c r="GEF53" s="29"/>
      <c r="GEG53" s="29"/>
      <c r="GEH53" s="29"/>
      <c r="GEI53" s="29"/>
      <c r="GEJ53" s="29"/>
      <c r="GEK53" s="29"/>
      <c r="GEL53" s="29"/>
      <c r="GEM53" s="29"/>
      <c r="GEN53" s="29"/>
      <c r="GEO53" s="29"/>
      <c r="GEP53" s="29"/>
      <c r="GEQ53" s="29"/>
      <c r="GER53" s="29"/>
      <c r="GES53" s="29"/>
      <c r="GET53" s="29"/>
      <c r="GEU53" s="29"/>
      <c r="GEV53" s="29"/>
      <c r="GEW53" s="29"/>
      <c r="GEX53" s="29"/>
      <c r="GEY53" s="29"/>
      <c r="GEZ53" s="29"/>
      <c r="GFA53" s="29"/>
      <c r="GFB53" s="29"/>
      <c r="GFC53" s="29"/>
      <c r="GFD53" s="29"/>
      <c r="GFE53" s="29"/>
      <c r="GFF53" s="29"/>
      <c r="GFG53" s="29"/>
      <c r="GFH53" s="29"/>
      <c r="GFI53" s="29"/>
      <c r="GFJ53" s="29"/>
      <c r="GFK53" s="29"/>
      <c r="GFL53" s="29"/>
      <c r="GFM53" s="29"/>
      <c r="GFN53" s="29"/>
      <c r="GFO53" s="29"/>
      <c r="GFP53" s="29"/>
      <c r="GFQ53" s="29"/>
      <c r="GFR53" s="29"/>
      <c r="GFS53" s="29"/>
      <c r="GFT53" s="29"/>
      <c r="GFU53" s="29"/>
      <c r="GFV53" s="29"/>
      <c r="GFW53" s="29"/>
      <c r="GFX53" s="29"/>
      <c r="GFY53" s="29"/>
      <c r="GFZ53" s="29"/>
      <c r="GGA53" s="29"/>
      <c r="GGB53" s="29"/>
      <c r="GGC53" s="29"/>
      <c r="GGD53" s="29"/>
      <c r="GGE53" s="29"/>
      <c r="GGF53" s="29"/>
      <c r="GGG53" s="29"/>
      <c r="GGH53" s="29"/>
      <c r="GGI53" s="29"/>
      <c r="GGJ53" s="29"/>
      <c r="GGK53" s="29"/>
      <c r="GGL53" s="29"/>
      <c r="GGM53" s="29"/>
      <c r="GGN53" s="29"/>
      <c r="GGO53" s="29"/>
      <c r="GGP53" s="29"/>
      <c r="GGQ53" s="29"/>
      <c r="GGR53" s="29"/>
      <c r="GGS53" s="29"/>
      <c r="GGT53" s="29"/>
      <c r="GGU53" s="29"/>
      <c r="GGV53" s="29"/>
      <c r="GGW53" s="29"/>
      <c r="GGX53" s="29"/>
      <c r="GGY53" s="29"/>
      <c r="GGZ53" s="29"/>
      <c r="GHA53" s="29"/>
      <c r="GHB53" s="29"/>
      <c r="GHC53" s="29"/>
      <c r="GHD53" s="29"/>
      <c r="GHE53" s="29"/>
      <c r="GHF53" s="29"/>
      <c r="GHG53" s="29"/>
      <c r="GHH53" s="29"/>
      <c r="GHI53" s="29"/>
      <c r="GHJ53" s="29"/>
      <c r="GHK53" s="29"/>
      <c r="GHL53" s="29"/>
      <c r="GHM53" s="29"/>
      <c r="GHN53" s="29"/>
      <c r="GHO53" s="29"/>
      <c r="GHP53" s="29"/>
      <c r="GHQ53" s="29"/>
      <c r="GHR53" s="29"/>
      <c r="GHS53" s="29"/>
      <c r="GHT53" s="29"/>
      <c r="GHU53" s="29"/>
      <c r="GHV53" s="29"/>
      <c r="GHW53" s="29"/>
      <c r="GHX53" s="29"/>
      <c r="GHY53" s="29"/>
      <c r="GHZ53" s="29"/>
      <c r="GIA53" s="29"/>
      <c r="GIB53" s="29"/>
      <c r="GIC53" s="29"/>
      <c r="GID53" s="29"/>
      <c r="GIE53" s="29"/>
      <c r="GIF53" s="29"/>
      <c r="GIG53" s="29"/>
      <c r="GIH53" s="29"/>
      <c r="GII53" s="29"/>
      <c r="GIJ53" s="29"/>
      <c r="GIK53" s="29"/>
      <c r="GIL53" s="29"/>
      <c r="GIM53" s="29"/>
      <c r="GIN53" s="29"/>
      <c r="GIO53" s="29"/>
      <c r="GIP53" s="29"/>
      <c r="GIQ53" s="29"/>
      <c r="GIR53" s="29"/>
      <c r="GIS53" s="29"/>
      <c r="GIT53" s="29"/>
      <c r="GIU53" s="29"/>
      <c r="GIV53" s="29"/>
      <c r="GIW53" s="29"/>
      <c r="GIX53" s="29"/>
      <c r="GIY53" s="29"/>
      <c r="GIZ53" s="29"/>
      <c r="GJA53" s="29"/>
      <c r="GJB53" s="29"/>
      <c r="GJC53" s="29"/>
      <c r="GJD53" s="29"/>
      <c r="GJE53" s="29"/>
      <c r="GJF53" s="29"/>
      <c r="GJG53" s="29"/>
      <c r="GJH53" s="29"/>
      <c r="GJI53" s="29"/>
      <c r="GJJ53" s="29"/>
      <c r="GJK53" s="29"/>
      <c r="GJL53" s="29"/>
      <c r="GJM53" s="29"/>
      <c r="GJN53" s="29"/>
      <c r="GJO53" s="29"/>
      <c r="GJP53" s="29"/>
      <c r="GJQ53" s="29"/>
      <c r="GJR53" s="29"/>
      <c r="GJS53" s="29"/>
      <c r="GJT53" s="29"/>
      <c r="GJU53" s="29"/>
      <c r="GJV53" s="29"/>
      <c r="GJW53" s="29"/>
      <c r="GJX53" s="29"/>
      <c r="GJY53" s="29"/>
      <c r="GJZ53" s="29"/>
      <c r="GKA53" s="29"/>
      <c r="GKB53" s="29"/>
      <c r="GKC53" s="29"/>
      <c r="GKD53" s="29"/>
      <c r="GKE53" s="29"/>
      <c r="GKF53" s="29"/>
      <c r="GKG53" s="29"/>
      <c r="GKH53" s="29"/>
      <c r="GKI53" s="29"/>
      <c r="GKJ53" s="29"/>
      <c r="GKK53" s="29"/>
      <c r="GKL53" s="29"/>
      <c r="GKM53" s="29"/>
      <c r="GKN53" s="29"/>
      <c r="GKO53" s="29"/>
      <c r="GKP53" s="29"/>
      <c r="GKQ53" s="29"/>
      <c r="GKR53" s="29"/>
      <c r="GKS53" s="29"/>
      <c r="GKT53" s="29"/>
      <c r="GKU53" s="29"/>
      <c r="GKV53" s="29"/>
      <c r="GKW53" s="29"/>
      <c r="GKX53" s="29"/>
      <c r="GKY53" s="29"/>
      <c r="GKZ53" s="29"/>
      <c r="GLA53" s="29"/>
      <c r="GLB53" s="29"/>
      <c r="GLC53" s="29"/>
      <c r="GLD53" s="29"/>
      <c r="GLE53" s="29"/>
      <c r="GLF53" s="29"/>
      <c r="GLG53" s="29"/>
      <c r="GLH53" s="29"/>
      <c r="GLI53" s="29"/>
      <c r="GLJ53" s="29"/>
      <c r="GLK53" s="29"/>
      <c r="GLL53" s="29"/>
      <c r="GLM53" s="29"/>
      <c r="GLN53" s="29"/>
      <c r="GLO53" s="29"/>
      <c r="GLP53" s="29"/>
      <c r="GLQ53" s="29"/>
      <c r="GLR53" s="29"/>
      <c r="GLS53" s="29"/>
      <c r="GLT53" s="29"/>
      <c r="GLU53" s="29"/>
      <c r="GLV53" s="29"/>
      <c r="GLW53" s="29"/>
      <c r="GLX53" s="29"/>
      <c r="GLY53" s="29"/>
      <c r="GLZ53" s="29"/>
      <c r="GMA53" s="29"/>
      <c r="GMB53" s="29"/>
      <c r="GMC53" s="29"/>
      <c r="GMD53" s="29"/>
      <c r="GME53" s="29"/>
      <c r="GMF53" s="29"/>
      <c r="GMG53" s="29"/>
      <c r="GMH53" s="29"/>
      <c r="GMI53" s="29"/>
      <c r="GMJ53" s="29"/>
      <c r="GMK53" s="29"/>
      <c r="GML53" s="29"/>
      <c r="GMM53" s="29"/>
      <c r="GMN53" s="29"/>
      <c r="GMO53" s="29"/>
      <c r="GMP53" s="29"/>
      <c r="GMQ53" s="29"/>
      <c r="GMR53" s="29"/>
      <c r="GMS53" s="29"/>
      <c r="GMT53" s="29"/>
      <c r="GMU53" s="29"/>
      <c r="GMV53" s="29"/>
      <c r="GMW53" s="29"/>
      <c r="GMX53" s="29"/>
      <c r="GMY53" s="29"/>
      <c r="GMZ53" s="29"/>
      <c r="GNA53" s="29"/>
      <c r="GNB53" s="29"/>
      <c r="GNC53" s="29"/>
      <c r="GND53" s="29"/>
      <c r="GNE53" s="29"/>
      <c r="GNF53" s="29"/>
      <c r="GNG53" s="29"/>
      <c r="GNH53" s="29"/>
      <c r="GNI53" s="29"/>
      <c r="GNJ53" s="29"/>
      <c r="GNK53" s="29"/>
      <c r="GNL53" s="29"/>
      <c r="GNM53" s="29"/>
      <c r="GNN53" s="29"/>
      <c r="GNO53" s="29"/>
      <c r="GNP53" s="29"/>
      <c r="GNQ53" s="29"/>
      <c r="GNR53" s="29"/>
      <c r="GNS53" s="29"/>
      <c r="GNT53" s="29"/>
      <c r="GNU53" s="29"/>
      <c r="GNV53" s="29"/>
      <c r="GNW53" s="29"/>
      <c r="GNX53" s="29"/>
      <c r="GNY53" s="29"/>
      <c r="GNZ53" s="29"/>
      <c r="GOA53" s="29"/>
      <c r="GOB53" s="29"/>
      <c r="GOC53" s="29"/>
      <c r="GOD53" s="29"/>
      <c r="GOE53" s="29"/>
      <c r="GOF53" s="29"/>
      <c r="GOG53" s="29"/>
      <c r="GOH53" s="29"/>
      <c r="GOI53" s="29"/>
      <c r="GOJ53" s="29"/>
      <c r="GOK53" s="29"/>
      <c r="GOL53" s="29"/>
      <c r="GOM53" s="29"/>
      <c r="GON53" s="29"/>
      <c r="GOO53" s="29"/>
      <c r="GOP53" s="29"/>
      <c r="GOQ53" s="29"/>
      <c r="GOR53" s="29"/>
      <c r="GOS53" s="29"/>
      <c r="GOT53" s="29"/>
      <c r="GOU53" s="29"/>
      <c r="GOV53" s="29"/>
      <c r="GOW53" s="29"/>
      <c r="GOX53" s="29"/>
      <c r="GOY53" s="29"/>
      <c r="GOZ53" s="29"/>
      <c r="GPA53" s="29"/>
      <c r="GPB53" s="29"/>
      <c r="GPC53" s="29"/>
      <c r="GPD53" s="29"/>
      <c r="GPE53" s="29"/>
      <c r="GPF53" s="29"/>
      <c r="GPG53" s="29"/>
      <c r="GPH53" s="29"/>
      <c r="GPI53" s="29"/>
      <c r="GPJ53" s="29"/>
      <c r="GPK53" s="29"/>
      <c r="GPL53" s="29"/>
      <c r="GPM53" s="29"/>
      <c r="GPN53" s="29"/>
      <c r="GPO53" s="29"/>
      <c r="GPP53" s="29"/>
      <c r="GPQ53" s="29"/>
      <c r="GPR53" s="29"/>
      <c r="GPS53" s="29"/>
      <c r="GPT53" s="29"/>
      <c r="GPU53" s="29"/>
      <c r="GPV53" s="29"/>
      <c r="GPW53" s="29"/>
      <c r="GPX53" s="29"/>
      <c r="GPY53" s="29"/>
      <c r="GPZ53" s="29"/>
      <c r="GQA53" s="29"/>
      <c r="GQB53" s="29"/>
      <c r="GQC53" s="29"/>
      <c r="GQD53" s="29"/>
      <c r="GQE53" s="29"/>
      <c r="GQF53" s="29"/>
      <c r="GQG53" s="29"/>
      <c r="GQH53" s="29"/>
      <c r="GQI53" s="29"/>
      <c r="GQJ53" s="29"/>
      <c r="GQK53" s="29"/>
      <c r="GQL53" s="29"/>
      <c r="GQM53" s="29"/>
      <c r="GQN53" s="29"/>
      <c r="GQO53" s="29"/>
      <c r="GQP53" s="29"/>
      <c r="GQQ53" s="29"/>
      <c r="GQR53" s="29"/>
      <c r="GQS53" s="29"/>
      <c r="GQT53" s="29"/>
      <c r="GQU53" s="29"/>
      <c r="GQV53" s="29"/>
      <c r="GQW53" s="29"/>
      <c r="GQX53" s="29"/>
      <c r="GQY53" s="29"/>
      <c r="GQZ53" s="29"/>
      <c r="GRA53" s="29"/>
      <c r="GRB53" s="29"/>
      <c r="GRC53" s="29"/>
      <c r="GRD53" s="29"/>
      <c r="GRE53" s="29"/>
      <c r="GRF53" s="29"/>
      <c r="GRG53" s="29"/>
      <c r="GRH53" s="29"/>
      <c r="GRI53" s="29"/>
      <c r="GRJ53" s="29"/>
      <c r="GRK53" s="29"/>
      <c r="GRL53" s="29"/>
      <c r="GRM53" s="29"/>
      <c r="GRN53" s="29"/>
      <c r="GRO53" s="29"/>
      <c r="GRP53" s="29"/>
      <c r="GRQ53" s="29"/>
      <c r="GRR53" s="29"/>
      <c r="GRS53" s="29"/>
      <c r="GRT53" s="29"/>
      <c r="GRU53" s="29"/>
      <c r="GRV53" s="29"/>
      <c r="GRW53" s="29"/>
      <c r="GRX53" s="29"/>
      <c r="GRY53" s="29"/>
      <c r="GRZ53" s="29"/>
      <c r="GSA53" s="29"/>
      <c r="GSB53" s="29"/>
      <c r="GSC53" s="29"/>
      <c r="GSD53" s="29"/>
      <c r="GSE53" s="29"/>
      <c r="GSF53" s="29"/>
      <c r="GSG53" s="29"/>
      <c r="GSH53" s="29"/>
      <c r="GSI53" s="29"/>
      <c r="GSJ53" s="29"/>
      <c r="GSK53" s="29"/>
      <c r="GSL53" s="29"/>
      <c r="GSM53" s="29"/>
      <c r="GSN53" s="29"/>
      <c r="GSO53" s="29"/>
      <c r="GSP53" s="29"/>
      <c r="GSQ53" s="29"/>
      <c r="GSR53" s="29"/>
      <c r="GSS53" s="29"/>
      <c r="GST53" s="29"/>
      <c r="GSU53" s="29"/>
      <c r="GSV53" s="29"/>
      <c r="GSW53" s="29"/>
      <c r="GSX53" s="29"/>
      <c r="GSY53" s="29"/>
      <c r="GSZ53" s="29"/>
      <c r="GTA53" s="29"/>
      <c r="GTB53" s="29"/>
      <c r="GTC53" s="29"/>
      <c r="GTD53" s="29"/>
      <c r="GTE53" s="29"/>
      <c r="GTF53" s="29"/>
      <c r="GTG53" s="29"/>
      <c r="GTH53" s="29"/>
      <c r="GTI53" s="29"/>
      <c r="GTJ53" s="29"/>
      <c r="GTK53" s="29"/>
      <c r="GTL53" s="29"/>
      <c r="GTM53" s="29"/>
      <c r="GTN53" s="29"/>
      <c r="GTO53" s="29"/>
      <c r="GTP53" s="29"/>
      <c r="GTQ53" s="29"/>
      <c r="GTR53" s="29"/>
      <c r="GTS53" s="29"/>
      <c r="GTT53" s="29"/>
      <c r="GTU53" s="29"/>
      <c r="GTV53" s="29"/>
      <c r="GTW53" s="29"/>
      <c r="GTX53" s="29"/>
      <c r="GTY53" s="29"/>
      <c r="GTZ53" s="29"/>
      <c r="GUA53" s="29"/>
      <c r="GUB53" s="29"/>
      <c r="GUC53" s="29"/>
      <c r="GUD53" s="29"/>
      <c r="GUE53" s="29"/>
      <c r="GUF53" s="29"/>
      <c r="GUG53" s="29"/>
      <c r="GUH53" s="29"/>
      <c r="GUI53" s="29"/>
      <c r="GUJ53" s="29"/>
      <c r="GUK53" s="29"/>
      <c r="GUL53" s="29"/>
      <c r="GUM53" s="29"/>
      <c r="GUN53" s="29"/>
      <c r="GUO53" s="29"/>
      <c r="GUP53" s="29"/>
      <c r="GUQ53" s="29"/>
      <c r="GUR53" s="29"/>
      <c r="GUS53" s="29"/>
      <c r="GUT53" s="29"/>
      <c r="GUU53" s="29"/>
      <c r="GUV53" s="29"/>
      <c r="GUW53" s="29"/>
      <c r="GUX53" s="29"/>
      <c r="GUY53" s="29"/>
      <c r="GUZ53" s="29"/>
      <c r="GVA53" s="29"/>
      <c r="GVB53" s="29"/>
      <c r="GVC53" s="29"/>
      <c r="GVD53" s="29"/>
      <c r="GVE53" s="29"/>
      <c r="GVF53" s="29"/>
      <c r="GVG53" s="29"/>
      <c r="GVH53" s="29"/>
      <c r="GVI53" s="29"/>
      <c r="GVJ53" s="29"/>
      <c r="GVK53" s="29"/>
      <c r="GVL53" s="29"/>
      <c r="GVM53" s="29"/>
      <c r="GVN53" s="29"/>
      <c r="GVO53" s="29"/>
      <c r="GVP53" s="29"/>
      <c r="GVQ53" s="29"/>
      <c r="GVR53" s="29"/>
      <c r="GVS53" s="29"/>
      <c r="GVT53" s="29"/>
      <c r="GVU53" s="29"/>
      <c r="GVV53" s="29"/>
      <c r="GVW53" s="29"/>
      <c r="GVX53" s="29"/>
      <c r="GVY53" s="29"/>
      <c r="GVZ53" s="29"/>
      <c r="GWA53" s="29"/>
      <c r="GWB53" s="29"/>
      <c r="GWC53" s="29"/>
      <c r="GWD53" s="29"/>
      <c r="GWE53" s="29"/>
      <c r="GWF53" s="29"/>
      <c r="GWG53" s="29"/>
      <c r="GWH53" s="29"/>
      <c r="GWI53" s="29"/>
      <c r="GWJ53" s="29"/>
      <c r="GWK53" s="29"/>
      <c r="GWL53" s="29"/>
      <c r="GWM53" s="29"/>
      <c r="GWN53" s="29"/>
      <c r="GWO53" s="29"/>
      <c r="GWP53" s="29"/>
      <c r="GWQ53" s="29"/>
      <c r="GWR53" s="29"/>
      <c r="GWS53" s="29"/>
      <c r="GWT53" s="29"/>
      <c r="GWU53" s="29"/>
      <c r="GWV53" s="29"/>
      <c r="GWW53" s="29"/>
      <c r="GWX53" s="29"/>
      <c r="GWY53" s="29"/>
      <c r="GWZ53" s="29"/>
      <c r="GXA53" s="29"/>
      <c r="GXB53" s="29"/>
      <c r="GXC53" s="29"/>
      <c r="GXD53" s="29"/>
      <c r="GXE53" s="29"/>
      <c r="GXF53" s="29"/>
      <c r="GXG53" s="29"/>
      <c r="GXH53" s="29"/>
      <c r="GXI53" s="29"/>
      <c r="GXJ53" s="29"/>
      <c r="GXK53" s="29"/>
      <c r="GXL53" s="29"/>
      <c r="GXM53" s="29"/>
      <c r="GXN53" s="29"/>
      <c r="GXO53" s="29"/>
      <c r="GXP53" s="29"/>
      <c r="GXQ53" s="29"/>
      <c r="GXR53" s="29"/>
      <c r="GXS53" s="29"/>
      <c r="GXT53" s="29"/>
      <c r="GXU53" s="29"/>
      <c r="GXV53" s="29"/>
      <c r="GXW53" s="29"/>
      <c r="GXX53" s="29"/>
      <c r="GXY53" s="29"/>
      <c r="GXZ53" s="29"/>
      <c r="GYA53" s="29"/>
      <c r="GYB53" s="29"/>
      <c r="GYC53" s="29"/>
      <c r="GYD53" s="29"/>
      <c r="GYE53" s="29"/>
      <c r="GYF53" s="29"/>
      <c r="GYG53" s="29"/>
      <c r="GYH53" s="29"/>
      <c r="GYI53" s="29"/>
      <c r="GYJ53" s="29"/>
      <c r="GYK53" s="29"/>
      <c r="GYL53" s="29"/>
      <c r="GYM53" s="29"/>
      <c r="GYN53" s="29"/>
      <c r="GYO53" s="29"/>
      <c r="GYP53" s="29"/>
      <c r="GYQ53" s="29"/>
      <c r="GYR53" s="29"/>
      <c r="GYS53" s="29"/>
      <c r="GYT53" s="29"/>
      <c r="GYU53" s="29"/>
      <c r="GYV53" s="29"/>
      <c r="GYW53" s="29"/>
      <c r="GYX53" s="29"/>
      <c r="GYY53" s="29"/>
      <c r="GYZ53" s="29"/>
      <c r="GZA53" s="29"/>
      <c r="GZB53" s="29"/>
      <c r="GZC53" s="29"/>
      <c r="GZD53" s="29"/>
      <c r="GZE53" s="29"/>
      <c r="GZF53" s="29"/>
      <c r="GZG53" s="29"/>
      <c r="GZH53" s="29"/>
      <c r="GZI53" s="29"/>
      <c r="GZJ53" s="29"/>
      <c r="GZK53" s="29"/>
      <c r="GZL53" s="29"/>
      <c r="GZM53" s="29"/>
      <c r="GZN53" s="29"/>
      <c r="GZO53" s="29"/>
      <c r="GZP53" s="29"/>
      <c r="GZQ53" s="29"/>
      <c r="GZR53" s="29"/>
      <c r="GZS53" s="29"/>
      <c r="GZT53" s="29"/>
      <c r="GZU53" s="29"/>
      <c r="GZV53" s="29"/>
      <c r="GZW53" s="29"/>
      <c r="GZX53" s="29"/>
      <c r="GZY53" s="29"/>
      <c r="GZZ53" s="29"/>
      <c r="HAA53" s="29"/>
      <c r="HAB53" s="29"/>
      <c r="HAC53" s="29"/>
      <c r="HAD53" s="29"/>
      <c r="HAE53" s="29"/>
      <c r="HAF53" s="29"/>
      <c r="HAG53" s="29"/>
      <c r="HAH53" s="29"/>
      <c r="HAI53" s="29"/>
      <c r="HAJ53" s="29"/>
      <c r="HAK53" s="29"/>
      <c r="HAL53" s="29"/>
      <c r="HAM53" s="29"/>
      <c r="HAN53" s="29"/>
      <c r="HAO53" s="29"/>
      <c r="HAP53" s="29"/>
      <c r="HAQ53" s="29"/>
      <c r="HAR53" s="29"/>
      <c r="HAS53" s="29"/>
      <c r="HAT53" s="29"/>
      <c r="HAU53" s="29"/>
      <c r="HAV53" s="29"/>
      <c r="HAW53" s="29"/>
      <c r="HAX53" s="29"/>
      <c r="HAY53" s="29"/>
      <c r="HAZ53" s="29"/>
      <c r="HBA53" s="29"/>
      <c r="HBB53" s="29"/>
      <c r="HBC53" s="29"/>
      <c r="HBD53" s="29"/>
      <c r="HBE53" s="29"/>
      <c r="HBF53" s="29"/>
      <c r="HBG53" s="29"/>
      <c r="HBH53" s="29"/>
      <c r="HBI53" s="29"/>
      <c r="HBJ53" s="29"/>
      <c r="HBK53" s="29"/>
      <c r="HBL53" s="29"/>
      <c r="HBM53" s="29"/>
      <c r="HBN53" s="29"/>
      <c r="HBO53" s="29"/>
      <c r="HBP53" s="29"/>
      <c r="HBQ53" s="29"/>
      <c r="HBR53" s="29"/>
      <c r="HBS53" s="29"/>
      <c r="HBT53" s="29"/>
      <c r="HBU53" s="29"/>
      <c r="HBV53" s="29"/>
      <c r="HBW53" s="29"/>
      <c r="HBX53" s="29"/>
      <c r="HBY53" s="29"/>
      <c r="HBZ53" s="29"/>
      <c r="HCA53" s="29"/>
      <c r="HCB53" s="29"/>
      <c r="HCC53" s="29"/>
      <c r="HCD53" s="29"/>
      <c r="HCE53" s="29"/>
      <c r="HCF53" s="29"/>
      <c r="HCG53" s="29"/>
      <c r="HCH53" s="29"/>
      <c r="HCI53" s="29"/>
      <c r="HCJ53" s="29"/>
      <c r="HCK53" s="29"/>
      <c r="HCL53" s="29"/>
      <c r="HCM53" s="29"/>
      <c r="HCN53" s="29"/>
      <c r="HCO53" s="29"/>
      <c r="HCP53" s="29"/>
      <c r="HCQ53" s="29"/>
      <c r="HCR53" s="29"/>
      <c r="HCS53" s="29"/>
      <c r="HCT53" s="29"/>
      <c r="HCU53" s="29"/>
      <c r="HCV53" s="29"/>
      <c r="HCW53" s="29"/>
      <c r="HCX53" s="29"/>
      <c r="HCY53" s="29"/>
      <c r="HCZ53" s="29"/>
      <c r="HDA53" s="29"/>
      <c r="HDB53" s="29"/>
      <c r="HDC53" s="29"/>
      <c r="HDD53" s="29"/>
      <c r="HDE53" s="29"/>
      <c r="HDF53" s="29"/>
      <c r="HDG53" s="29"/>
      <c r="HDH53" s="29"/>
      <c r="HDI53" s="29"/>
      <c r="HDJ53" s="29"/>
      <c r="HDK53" s="29"/>
      <c r="HDL53" s="29"/>
      <c r="HDM53" s="29"/>
      <c r="HDN53" s="29"/>
      <c r="HDO53" s="29"/>
      <c r="HDP53" s="29"/>
      <c r="HDQ53" s="29"/>
      <c r="HDR53" s="29"/>
      <c r="HDS53" s="29"/>
      <c r="HDT53" s="29"/>
      <c r="HDU53" s="29"/>
      <c r="HDV53" s="29"/>
      <c r="HDW53" s="29"/>
      <c r="HDX53" s="29"/>
      <c r="HDY53" s="29"/>
      <c r="HDZ53" s="29"/>
      <c r="HEA53" s="29"/>
      <c r="HEB53" s="29"/>
      <c r="HEC53" s="29"/>
      <c r="HED53" s="29"/>
      <c r="HEE53" s="29"/>
      <c r="HEF53" s="29"/>
      <c r="HEG53" s="29"/>
      <c r="HEH53" s="29"/>
      <c r="HEI53" s="29"/>
      <c r="HEJ53" s="29"/>
      <c r="HEK53" s="29"/>
      <c r="HEL53" s="29"/>
      <c r="HEM53" s="29"/>
      <c r="HEN53" s="29"/>
      <c r="HEO53" s="29"/>
      <c r="HEP53" s="29"/>
      <c r="HEQ53" s="29"/>
      <c r="HER53" s="29"/>
      <c r="HES53" s="29"/>
      <c r="HET53" s="29"/>
      <c r="HEU53" s="29"/>
      <c r="HEV53" s="29"/>
      <c r="HEW53" s="29"/>
      <c r="HEX53" s="29"/>
      <c r="HEY53" s="29"/>
      <c r="HEZ53" s="29"/>
      <c r="HFA53" s="29"/>
      <c r="HFB53" s="29"/>
      <c r="HFC53" s="29"/>
      <c r="HFD53" s="29"/>
      <c r="HFE53" s="29"/>
      <c r="HFF53" s="29"/>
      <c r="HFG53" s="29"/>
      <c r="HFH53" s="29"/>
      <c r="HFI53" s="29"/>
      <c r="HFJ53" s="29"/>
      <c r="HFK53" s="29"/>
      <c r="HFL53" s="29"/>
      <c r="HFM53" s="29"/>
      <c r="HFN53" s="29"/>
      <c r="HFO53" s="29"/>
      <c r="HFP53" s="29"/>
      <c r="HFQ53" s="29"/>
      <c r="HFR53" s="29"/>
      <c r="HFS53" s="29"/>
      <c r="HFT53" s="29"/>
      <c r="HFU53" s="29"/>
      <c r="HFV53" s="29"/>
      <c r="HFW53" s="29"/>
      <c r="HFX53" s="29"/>
      <c r="HFY53" s="29"/>
      <c r="HFZ53" s="29"/>
      <c r="HGA53" s="29"/>
      <c r="HGB53" s="29"/>
      <c r="HGC53" s="29"/>
      <c r="HGD53" s="29"/>
      <c r="HGE53" s="29"/>
      <c r="HGF53" s="29"/>
      <c r="HGG53" s="29"/>
      <c r="HGH53" s="29"/>
      <c r="HGI53" s="29"/>
      <c r="HGJ53" s="29"/>
      <c r="HGK53" s="29"/>
      <c r="HGL53" s="29"/>
      <c r="HGM53" s="29"/>
      <c r="HGN53" s="29"/>
      <c r="HGO53" s="29"/>
      <c r="HGP53" s="29"/>
      <c r="HGQ53" s="29"/>
      <c r="HGR53" s="29"/>
      <c r="HGS53" s="29"/>
      <c r="HGT53" s="29"/>
      <c r="HGU53" s="29"/>
      <c r="HGV53" s="29"/>
      <c r="HGW53" s="29"/>
      <c r="HGX53" s="29"/>
      <c r="HGY53" s="29"/>
      <c r="HGZ53" s="29"/>
      <c r="HHA53" s="29"/>
      <c r="HHB53" s="29"/>
      <c r="HHC53" s="29"/>
      <c r="HHD53" s="29"/>
      <c r="HHE53" s="29"/>
      <c r="HHF53" s="29"/>
      <c r="HHG53" s="29"/>
      <c r="HHH53" s="29"/>
      <c r="HHI53" s="29"/>
      <c r="HHJ53" s="29"/>
      <c r="HHK53" s="29"/>
      <c r="HHL53" s="29"/>
      <c r="HHM53" s="29"/>
      <c r="HHN53" s="29"/>
      <c r="HHO53" s="29"/>
      <c r="HHP53" s="29"/>
      <c r="HHQ53" s="29"/>
      <c r="HHR53" s="29"/>
      <c r="HHS53" s="29"/>
      <c r="HHT53" s="29"/>
      <c r="HHU53" s="29"/>
      <c r="HHV53" s="29"/>
      <c r="HHW53" s="29"/>
      <c r="HHX53" s="29"/>
      <c r="HHY53" s="29"/>
      <c r="HHZ53" s="29"/>
      <c r="HIA53" s="29"/>
      <c r="HIB53" s="29"/>
      <c r="HIC53" s="29"/>
      <c r="HID53" s="29"/>
      <c r="HIE53" s="29"/>
      <c r="HIF53" s="29"/>
      <c r="HIG53" s="29"/>
      <c r="HIH53" s="29"/>
      <c r="HII53" s="29"/>
      <c r="HIJ53" s="29"/>
      <c r="HIK53" s="29"/>
      <c r="HIL53" s="29"/>
      <c r="HIM53" s="29"/>
      <c r="HIN53" s="29"/>
      <c r="HIO53" s="29"/>
      <c r="HIP53" s="29"/>
      <c r="HIQ53" s="29"/>
      <c r="HIR53" s="29"/>
      <c r="HIS53" s="29"/>
      <c r="HIT53" s="29"/>
      <c r="HIU53" s="29"/>
      <c r="HIV53" s="29"/>
      <c r="HIW53" s="29"/>
      <c r="HIX53" s="29"/>
      <c r="HIY53" s="29"/>
      <c r="HIZ53" s="29"/>
      <c r="HJA53" s="29"/>
      <c r="HJB53" s="29"/>
      <c r="HJC53" s="29"/>
      <c r="HJD53" s="29"/>
      <c r="HJE53" s="29"/>
      <c r="HJF53" s="29"/>
      <c r="HJG53" s="29"/>
      <c r="HJH53" s="29"/>
      <c r="HJI53" s="29"/>
      <c r="HJJ53" s="29"/>
      <c r="HJK53" s="29"/>
      <c r="HJL53" s="29"/>
      <c r="HJM53" s="29"/>
      <c r="HJN53" s="29"/>
      <c r="HJO53" s="29"/>
      <c r="HJP53" s="29"/>
      <c r="HJQ53" s="29"/>
      <c r="HJR53" s="29"/>
      <c r="HJS53" s="29"/>
      <c r="HJT53" s="29"/>
      <c r="HJU53" s="29"/>
      <c r="HJV53" s="29"/>
      <c r="HJW53" s="29"/>
      <c r="HJX53" s="29"/>
      <c r="HJY53" s="29"/>
      <c r="HJZ53" s="29"/>
      <c r="HKA53" s="29"/>
      <c r="HKB53" s="29"/>
      <c r="HKC53" s="29"/>
      <c r="HKD53" s="29"/>
      <c r="HKE53" s="29"/>
      <c r="HKF53" s="29"/>
      <c r="HKG53" s="29"/>
      <c r="HKH53" s="29"/>
      <c r="HKI53" s="29"/>
      <c r="HKJ53" s="29"/>
      <c r="HKK53" s="29"/>
      <c r="HKL53" s="29"/>
      <c r="HKM53" s="29"/>
      <c r="HKN53" s="29"/>
      <c r="HKO53" s="29"/>
      <c r="HKP53" s="29"/>
      <c r="HKQ53" s="29"/>
      <c r="HKR53" s="29"/>
      <c r="HKS53" s="29"/>
      <c r="HKT53" s="29"/>
      <c r="HKU53" s="29"/>
      <c r="HKV53" s="29"/>
      <c r="HKW53" s="29"/>
      <c r="HKX53" s="29"/>
      <c r="HKY53" s="29"/>
      <c r="HKZ53" s="29"/>
      <c r="HLA53" s="29"/>
      <c r="HLB53" s="29"/>
      <c r="HLC53" s="29"/>
      <c r="HLD53" s="29"/>
      <c r="HLE53" s="29"/>
      <c r="HLF53" s="29"/>
      <c r="HLG53" s="29"/>
      <c r="HLH53" s="29"/>
      <c r="HLI53" s="29"/>
      <c r="HLJ53" s="29"/>
      <c r="HLK53" s="29"/>
      <c r="HLL53" s="29"/>
      <c r="HLM53" s="29"/>
      <c r="HLN53" s="29"/>
      <c r="HLO53" s="29"/>
      <c r="HLP53" s="29"/>
      <c r="HLQ53" s="29"/>
      <c r="HLR53" s="29"/>
      <c r="HLS53" s="29"/>
      <c r="HLT53" s="29"/>
      <c r="HLU53" s="29"/>
      <c r="HLV53" s="29"/>
      <c r="HLW53" s="29"/>
      <c r="HLX53" s="29"/>
      <c r="HLY53" s="29"/>
      <c r="HLZ53" s="29"/>
      <c r="HMA53" s="29"/>
      <c r="HMB53" s="29"/>
      <c r="HMC53" s="29"/>
      <c r="HMD53" s="29"/>
      <c r="HME53" s="29"/>
      <c r="HMF53" s="29"/>
      <c r="HMG53" s="29"/>
      <c r="HMH53" s="29"/>
      <c r="HMI53" s="29"/>
      <c r="HMJ53" s="29"/>
      <c r="HMK53" s="29"/>
      <c r="HML53" s="29"/>
      <c r="HMM53" s="29"/>
      <c r="HMN53" s="29"/>
      <c r="HMO53" s="29"/>
      <c r="HMP53" s="29"/>
      <c r="HMQ53" s="29"/>
      <c r="HMR53" s="29"/>
      <c r="HMS53" s="29"/>
      <c r="HMT53" s="29"/>
      <c r="HMU53" s="29"/>
      <c r="HMV53" s="29"/>
      <c r="HMW53" s="29"/>
      <c r="HMX53" s="29"/>
      <c r="HMY53" s="29"/>
      <c r="HMZ53" s="29"/>
      <c r="HNA53" s="29"/>
      <c r="HNB53" s="29"/>
      <c r="HNC53" s="29"/>
      <c r="HND53" s="29"/>
      <c r="HNE53" s="29"/>
      <c r="HNF53" s="29"/>
      <c r="HNG53" s="29"/>
      <c r="HNH53" s="29"/>
      <c r="HNI53" s="29"/>
      <c r="HNJ53" s="29"/>
      <c r="HNK53" s="29"/>
      <c r="HNL53" s="29"/>
      <c r="HNM53" s="29"/>
      <c r="HNN53" s="29"/>
      <c r="HNO53" s="29"/>
      <c r="HNP53" s="29"/>
      <c r="HNQ53" s="29"/>
      <c r="HNR53" s="29"/>
      <c r="HNS53" s="29"/>
      <c r="HNT53" s="29"/>
      <c r="HNU53" s="29"/>
      <c r="HNV53" s="29"/>
      <c r="HNW53" s="29"/>
      <c r="HNX53" s="29"/>
      <c r="HNY53" s="29"/>
      <c r="HNZ53" s="29"/>
      <c r="HOA53" s="29"/>
      <c r="HOB53" s="29"/>
      <c r="HOC53" s="29"/>
      <c r="HOD53" s="29"/>
      <c r="HOE53" s="29"/>
      <c r="HOF53" s="29"/>
      <c r="HOG53" s="29"/>
      <c r="HOH53" s="29"/>
      <c r="HOI53" s="29"/>
      <c r="HOJ53" s="29"/>
      <c r="HOK53" s="29"/>
      <c r="HOL53" s="29"/>
      <c r="HOM53" s="29"/>
      <c r="HON53" s="29"/>
      <c r="HOO53" s="29"/>
      <c r="HOP53" s="29"/>
      <c r="HOQ53" s="29"/>
      <c r="HOR53" s="29"/>
      <c r="HOS53" s="29"/>
      <c r="HOT53" s="29"/>
      <c r="HOU53" s="29"/>
      <c r="HOV53" s="29"/>
      <c r="HOW53" s="29"/>
      <c r="HOX53" s="29"/>
      <c r="HOY53" s="29"/>
      <c r="HOZ53" s="29"/>
      <c r="HPA53" s="29"/>
      <c r="HPB53" s="29"/>
      <c r="HPC53" s="29"/>
      <c r="HPD53" s="29"/>
      <c r="HPE53" s="29"/>
      <c r="HPF53" s="29"/>
      <c r="HPG53" s="29"/>
      <c r="HPH53" s="29"/>
      <c r="HPI53" s="29"/>
      <c r="HPJ53" s="29"/>
      <c r="HPK53" s="29"/>
      <c r="HPL53" s="29"/>
      <c r="HPM53" s="29"/>
      <c r="HPN53" s="29"/>
      <c r="HPO53" s="29"/>
      <c r="HPP53" s="29"/>
      <c r="HPQ53" s="29"/>
      <c r="HPR53" s="29"/>
      <c r="HPS53" s="29"/>
      <c r="HPT53" s="29"/>
      <c r="HPU53" s="29"/>
      <c r="HPV53" s="29"/>
      <c r="HPW53" s="29"/>
      <c r="HPX53" s="29"/>
      <c r="HPY53" s="29"/>
      <c r="HPZ53" s="29"/>
      <c r="HQA53" s="29"/>
      <c r="HQB53" s="29"/>
      <c r="HQC53" s="29"/>
      <c r="HQD53" s="29"/>
      <c r="HQE53" s="29"/>
      <c r="HQF53" s="29"/>
      <c r="HQG53" s="29"/>
      <c r="HQH53" s="29"/>
      <c r="HQI53" s="29"/>
      <c r="HQJ53" s="29"/>
      <c r="HQK53" s="29"/>
      <c r="HQL53" s="29"/>
      <c r="HQM53" s="29"/>
      <c r="HQN53" s="29"/>
      <c r="HQO53" s="29"/>
      <c r="HQP53" s="29"/>
      <c r="HQQ53" s="29"/>
      <c r="HQR53" s="29"/>
      <c r="HQS53" s="29"/>
      <c r="HQT53" s="29"/>
      <c r="HQU53" s="29"/>
      <c r="HQV53" s="29"/>
      <c r="HQW53" s="29"/>
      <c r="HQX53" s="29"/>
      <c r="HQY53" s="29"/>
      <c r="HQZ53" s="29"/>
      <c r="HRA53" s="29"/>
      <c r="HRB53" s="29"/>
      <c r="HRC53" s="29"/>
      <c r="HRD53" s="29"/>
      <c r="HRE53" s="29"/>
      <c r="HRF53" s="29"/>
      <c r="HRG53" s="29"/>
      <c r="HRH53" s="29"/>
      <c r="HRI53" s="29"/>
      <c r="HRJ53" s="29"/>
      <c r="HRK53" s="29"/>
      <c r="HRL53" s="29"/>
      <c r="HRM53" s="29"/>
      <c r="HRN53" s="29"/>
      <c r="HRO53" s="29"/>
      <c r="HRP53" s="29"/>
      <c r="HRQ53" s="29"/>
      <c r="HRR53" s="29"/>
      <c r="HRS53" s="29"/>
      <c r="HRT53" s="29"/>
      <c r="HRU53" s="29"/>
      <c r="HRV53" s="29"/>
      <c r="HRW53" s="29"/>
      <c r="HRX53" s="29"/>
      <c r="HRY53" s="29"/>
      <c r="HRZ53" s="29"/>
      <c r="HSA53" s="29"/>
      <c r="HSB53" s="29"/>
      <c r="HSC53" s="29"/>
      <c r="HSD53" s="29"/>
      <c r="HSE53" s="29"/>
      <c r="HSF53" s="29"/>
      <c r="HSG53" s="29"/>
      <c r="HSH53" s="29"/>
      <c r="HSI53" s="29"/>
      <c r="HSJ53" s="29"/>
      <c r="HSK53" s="29"/>
      <c r="HSL53" s="29"/>
      <c r="HSM53" s="29"/>
      <c r="HSN53" s="29"/>
      <c r="HSO53" s="29"/>
      <c r="HSP53" s="29"/>
      <c r="HSQ53" s="29"/>
      <c r="HSR53" s="29"/>
      <c r="HSS53" s="29"/>
      <c r="HST53" s="29"/>
      <c r="HSU53" s="29"/>
      <c r="HSV53" s="29"/>
      <c r="HSW53" s="29"/>
      <c r="HSX53" s="29"/>
      <c r="HSY53" s="29"/>
      <c r="HSZ53" s="29"/>
      <c r="HTA53" s="29"/>
      <c r="HTB53" s="29"/>
      <c r="HTC53" s="29"/>
      <c r="HTD53" s="29"/>
      <c r="HTE53" s="29"/>
      <c r="HTF53" s="29"/>
      <c r="HTG53" s="29"/>
      <c r="HTH53" s="29"/>
      <c r="HTI53" s="29"/>
      <c r="HTJ53" s="29"/>
      <c r="HTK53" s="29"/>
      <c r="HTL53" s="29"/>
      <c r="HTM53" s="29"/>
      <c r="HTN53" s="29"/>
      <c r="HTO53" s="29"/>
      <c r="HTP53" s="29"/>
      <c r="HTQ53" s="29"/>
      <c r="HTR53" s="29"/>
      <c r="HTS53" s="29"/>
      <c r="HTT53" s="29"/>
      <c r="HTU53" s="29"/>
      <c r="HTV53" s="29"/>
      <c r="HTW53" s="29"/>
      <c r="HTX53" s="29"/>
      <c r="HTY53" s="29"/>
      <c r="HTZ53" s="29"/>
      <c r="HUA53" s="29"/>
      <c r="HUB53" s="29"/>
      <c r="HUC53" s="29"/>
      <c r="HUD53" s="29"/>
      <c r="HUE53" s="29"/>
      <c r="HUF53" s="29"/>
      <c r="HUG53" s="29"/>
      <c r="HUH53" s="29"/>
      <c r="HUI53" s="29"/>
      <c r="HUJ53" s="29"/>
      <c r="HUK53" s="29"/>
      <c r="HUL53" s="29"/>
      <c r="HUM53" s="29"/>
      <c r="HUN53" s="29"/>
      <c r="HUO53" s="29"/>
      <c r="HUP53" s="29"/>
      <c r="HUQ53" s="29"/>
      <c r="HUR53" s="29"/>
      <c r="HUS53" s="29"/>
      <c r="HUT53" s="29"/>
      <c r="HUU53" s="29"/>
      <c r="HUV53" s="29"/>
      <c r="HUW53" s="29"/>
      <c r="HUX53" s="29"/>
      <c r="HUY53" s="29"/>
      <c r="HUZ53" s="29"/>
      <c r="HVA53" s="29"/>
      <c r="HVB53" s="29"/>
      <c r="HVC53" s="29"/>
      <c r="HVD53" s="29"/>
      <c r="HVE53" s="29"/>
      <c r="HVF53" s="29"/>
      <c r="HVG53" s="29"/>
      <c r="HVH53" s="29"/>
      <c r="HVI53" s="29"/>
      <c r="HVJ53" s="29"/>
      <c r="HVK53" s="29"/>
      <c r="HVL53" s="29"/>
      <c r="HVM53" s="29"/>
      <c r="HVN53" s="29"/>
      <c r="HVO53" s="29"/>
      <c r="HVP53" s="29"/>
      <c r="HVQ53" s="29"/>
      <c r="HVR53" s="29"/>
      <c r="HVS53" s="29"/>
      <c r="HVT53" s="29"/>
      <c r="HVU53" s="29"/>
      <c r="HVV53" s="29"/>
      <c r="HVW53" s="29"/>
      <c r="HVX53" s="29"/>
      <c r="HVY53" s="29"/>
      <c r="HVZ53" s="29"/>
      <c r="HWA53" s="29"/>
      <c r="HWB53" s="29"/>
      <c r="HWC53" s="29"/>
      <c r="HWD53" s="29"/>
      <c r="HWE53" s="29"/>
      <c r="HWF53" s="29"/>
      <c r="HWG53" s="29"/>
      <c r="HWH53" s="29"/>
      <c r="HWI53" s="29"/>
      <c r="HWJ53" s="29"/>
      <c r="HWK53" s="29"/>
      <c r="HWL53" s="29"/>
      <c r="HWM53" s="29"/>
      <c r="HWN53" s="29"/>
      <c r="HWO53" s="29"/>
      <c r="HWP53" s="29"/>
      <c r="HWQ53" s="29"/>
      <c r="HWR53" s="29"/>
      <c r="HWS53" s="29"/>
      <c r="HWT53" s="29"/>
      <c r="HWU53" s="29"/>
      <c r="HWV53" s="29"/>
      <c r="HWW53" s="29"/>
      <c r="HWX53" s="29"/>
      <c r="HWY53" s="29"/>
      <c r="HWZ53" s="29"/>
      <c r="HXA53" s="29"/>
      <c r="HXB53" s="29"/>
      <c r="HXC53" s="29"/>
      <c r="HXD53" s="29"/>
      <c r="HXE53" s="29"/>
      <c r="HXF53" s="29"/>
      <c r="HXG53" s="29"/>
      <c r="HXH53" s="29"/>
      <c r="HXI53" s="29"/>
      <c r="HXJ53" s="29"/>
      <c r="HXK53" s="29"/>
      <c r="HXL53" s="29"/>
      <c r="HXM53" s="29"/>
      <c r="HXN53" s="29"/>
      <c r="HXO53" s="29"/>
      <c r="HXP53" s="29"/>
      <c r="HXQ53" s="29"/>
      <c r="HXR53" s="29"/>
      <c r="HXS53" s="29"/>
      <c r="HXT53" s="29"/>
      <c r="HXU53" s="29"/>
      <c r="HXV53" s="29"/>
      <c r="HXW53" s="29"/>
      <c r="HXX53" s="29"/>
      <c r="HXY53" s="29"/>
      <c r="HXZ53" s="29"/>
      <c r="HYA53" s="29"/>
      <c r="HYB53" s="29"/>
      <c r="HYC53" s="29"/>
      <c r="HYD53" s="29"/>
      <c r="HYE53" s="29"/>
      <c r="HYF53" s="29"/>
      <c r="HYG53" s="29"/>
      <c r="HYH53" s="29"/>
      <c r="HYI53" s="29"/>
      <c r="HYJ53" s="29"/>
      <c r="HYK53" s="29"/>
      <c r="HYL53" s="29"/>
      <c r="HYM53" s="29"/>
      <c r="HYN53" s="29"/>
      <c r="HYO53" s="29"/>
      <c r="HYP53" s="29"/>
      <c r="HYQ53" s="29"/>
      <c r="HYR53" s="29"/>
      <c r="HYS53" s="29"/>
      <c r="HYT53" s="29"/>
      <c r="HYU53" s="29"/>
      <c r="HYV53" s="29"/>
      <c r="HYW53" s="29"/>
      <c r="HYX53" s="29"/>
      <c r="HYY53" s="29"/>
      <c r="HYZ53" s="29"/>
      <c r="HZA53" s="29"/>
      <c r="HZB53" s="29"/>
      <c r="HZC53" s="29"/>
      <c r="HZD53" s="29"/>
      <c r="HZE53" s="29"/>
      <c r="HZF53" s="29"/>
      <c r="HZG53" s="29"/>
      <c r="HZH53" s="29"/>
      <c r="HZI53" s="29"/>
      <c r="HZJ53" s="29"/>
      <c r="HZK53" s="29"/>
      <c r="HZL53" s="29"/>
      <c r="HZM53" s="29"/>
      <c r="HZN53" s="29"/>
      <c r="HZO53" s="29"/>
      <c r="HZP53" s="29"/>
      <c r="HZQ53" s="29"/>
      <c r="HZR53" s="29"/>
      <c r="HZS53" s="29"/>
      <c r="HZT53" s="29"/>
      <c r="HZU53" s="29"/>
      <c r="HZV53" s="29"/>
      <c r="HZW53" s="29"/>
      <c r="HZX53" s="29"/>
      <c r="HZY53" s="29"/>
      <c r="HZZ53" s="29"/>
      <c r="IAA53" s="29"/>
      <c r="IAB53" s="29"/>
      <c r="IAC53" s="29"/>
      <c r="IAD53" s="29"/>
      <c r="IAE53" s="29"/>
      <c r="IAF53" s="29"/>
      <c r="IAG53" s="29"/>
      <c r="IAH53" s="29"/>
      <c r="IAI53" s="29"/>
      <c r="IAJ53" s="29"/>
      <c r="IAK53" s="29"/>
      <c r="IAL53" s="29"/>
      <c r="IAM53" s="29"/>
      <c r="IAN53" s="29"/>
      <c r="IAO53" s="29"/>
      <c r="IAP53" s="29"/>
      <c r="IAQ53" s="29"/>
      <c r="IAR53" s="29"/>
      <c r="IAS53" s="29"/>
      <c r="IAT53" s="29"/>
      <c r="IAU53" s="29"/>
      <c r="IAV53" s="29"/>
      <c r="IAW53" s="29"/>
      <c r="IAX53" s="29"/>
      <c r="IAY53" s="29"/>
      <c r="IAZ53" s="29"/>
      <c r="IBA53" s="29"/>
      <c r="IBB53" s="29"/>
      <c r="IBC53" s="29"/>
      <c r="IBD53" s="29"/>
      <c r="IBE53" s="29"/>
      <c r="IBF53" s="29"/>
      <c r="IBG53" s="29"/>
      <c r="IBH53" s="29"/>
      <c r="IBI53" s="29"/>
      <c r="IBJ53" s="29"/>
      <c r="IBK53" s="29"/>
      <c r="IBL53" s="29"/>
      <c r="IBM53" s="29"/>
      <c r="IBN53" s="29"/>
      <c r="IBO53" s="29"/>
      <c r="IBP53" s="29"/>
      <c r="IBQ53" s="29"/>
      <c r="IBR53" s="29"/>
      <c r="IBS53" s="29"/>
      <c r="IBT53" s="29"/>
      <c r="IBU53" s="29"/>
      <c r="IBV53" s="29"/>
      <c r="IBW53" s="29"/>
      <c r="IBX53" s="29"/>
      <c r="IBY53" s="29"/>
      <c r="IBZ53" s="29"/>
      <c r="ICA53" s="29"/>
      <c r="ICB53" s="29"/>
      <c r="ICC53" s="29"/>
      <c r="ICD53" s="29"/>
      <c r="ICE53" s="29"/>
      <c r="ICF53" s="29"/>
      <c r="ICG53" s="29"/>
      <c r="ICH53" s="29"/>
      <c r="ICI53" s="29"/>
      <c r="ICJ53" s="29"/>
      <c r="ICK53" s="29"/>
      <c r="ICL53" s="29"/>
      <c r="ICM53" s="29"/>
      <c r="ICN53" s="29"/>
      <c r="ICO53" s="29"/>
      <c r="ICP53" s="29"/>
      <c r="ICQ53" s="29"/>
      <c r="ICR53" s="29"/>
      <c r="ICS53" s="29"/>
      <c r="ICT53" s="29"/>
      <c r="ICU53" s="29"/>
      <c r="ICV53" s="29"/>
      <c r="ICW53" s="29"/>
      <c r="ICX53" s="29"/>
      <c r="ICY53" s="29"/>
      <c r="ICZ53" s="29"/>
      <c r="IDA53" s="29"/>
      <c r="IDB53" s="29"/>
      <c r="IDC53" s="29"/>
      <c r="IDD53" s="29"/>
      <c r="IDE53" s="29"/>
      <c r="IDF53" s="29"/>
      <c r="IDG53" s="29"/>
      <c r="IDH53" s="29"/>
      <c r="IDI53" s="29"/>
      <c r="IDJ53" s="29"/>
      <c r="IDK53" s="29"/>
      <c r="IDL53" s="29"/>
      <c r="IDM53" s="29"/>
      <c r="IDN53" s="29"/>
      <c r="IDO53" s="29"/>
      <c r="IDP53" s="29"/>
      <c r="IDQ53" s="29"/>
      <c r="IDR53" s="29"/>
      <c r="IDS53" s="29"/>
      <c r="IDT53" s="29"/>
      <c r="IDU53" s="29"/>
      <c r="IDV53" s="29"/>
      <c r="IDW53" s="29"/>
      <c r="IDX53" s="29"/>
      <c r="IDY53" s="29"/>
      <c r="IDZ53" s="29"/>
      <c r="IEA53" s="29"/>
      <c r="IEB53" s="29"/>
      <c r="IEC53" s="29"/>
      <c r="IED53" s="29"/>
      <c r="IEE53" s="29"/>
      <c r="IEF53" s="29"/>
      <c r="IEG53" s="29"/>
      <c r="IEH53" s="29"/>
      <c r="IEI53" s="29"/>
      <c r="IEJ53" s="29"/>
      <c r="IEK53" s="29"/>
      <c r="IEL53" s="29"/>
      <c r="IEM53" s="29"/>
      <c r="IEN53" s="29"/>
      <c r="IEO53" s="29"/>
      <c r="IEP53" s="29"/>
      <c r="IEQ53" s="29"/>
      <c r="IER53" s="29"/>
      <c r="IES53" s="29"/>
      <c r="IET53" s="29"/>
      <c r="IEU53" s="29"/>
      <c r="IEV53" s="29"/>
      <c r="IEW53" s="29"/>
      <c r="IEX53" s="29"/>
      <c r="IEY53" s="29"/>
      <c r="IEZ53" s="29"/>
      <c r="IFA53" s="29"/>
      <c r="IFB53" s="29"/>
      <c r="IFC53" s="29"/>
      <c r="IFD53" s="29"/>
      <c r="IFE53" s="29"/>
      <c r="IFF53" s="29"/>
      <c r="IFG53" s="29"/>
      <c r="IFH53" s="29"/>
      <c r="IFI53" s="29"/>
      <c r="IFJ53" s="29"/>
      <c r="IFK53" s="29"/>
      <c r="IFL53" s="29"/>
      <c r="IFM53" s="29"/>
      <c r="IFN53" s="29"/>
      <c r="IFO53" s="29"/>
      <c r="IFP53" s="29"/>
      <c r="IFQ53" s="29"/>
      <c r="IFR53" s="29"/>
      <c r="IFS53" s="29"/>
      <c r="IFT53" s="29"/>
      <c r="IFU53" s="29"/>
      <c r="IFV53" s="29"/>
      <c r="IFW53" s="29"/>
      <c r="IFX53" s="29"/>
      <c r="IFY53" s="29"/>
      <c r="IFZ53" s="29"/>
      <c r="IGA53" s="29"/>
      <c r="IGB53" s="29"/>
      <c r="IGC53" s="29"/>
      <c r="IGD53" s="29"/>
      <c r="IGE53" s="29"/>
      <c r="IGF53" s="29"/>
      <c r="IGG53" s="29"/>
      <c r="IGH53" s="29"/>
      <c r="IGI53" s="29"/>
      <c r="IGJ53" s="29"/>
      <c r="IGK53" s="29"/>
      <c r="IGL53" s="29"/>
      <c r="IGM53" s="29"/>
      <c r="IGN53" s="29"/>
      <c r="IGO53" s="29"/>
      <c r="IGP53" s="29"/>
      <c r="IGQ53" s="29"/>
      <c r="IGR53" s="29"/>
      <c r="IGS53" s="29"/>
      <c r="IGT53" s="29"/>
      <c r="IGU53" s="29"/>
      <c r="IGV53" s="29"/>
      <c r="IGW53" s="29"/>
      <c r="IGX53" s="29"/>
      <c r="IGY53" s="29"/>
      <c r="IGZ53" s="29"/>
      <c r="IHA53" s="29"/>
      <c r="IHB53" s="29"/>
      <c r="IHC53" s="29"/>
      <c r="IHD53" s="29"/>
      <c r="IHE53" s="29"/>
      <c r="IHF53" s="29"/>
      <c r="IHG53" s="29"/>
      <c r="IHH53" s="29"/>
      <c r="IHI53" s="29"/>
      <c r="IHJ53" s="29"/>
      <c r="IHK53" s="29"/>
      <c r="IHL53" s="29"/>
      <c r="IHM53" s="29"/>
      <c r="IHN53" s="29"/>
      <c r="IHO53" s="29"/>
      <c r="IHP53" s="29"/>
      <c r="IHQ53" s="29"/>
      <c r="IHR53" s="29"/>
      <c r="IHS53" s="29"/>
      <c r="IHT53" s="29"/>
      <c r="IHU53" s="29"/>
      <c r="IHV53" s="29"/>
      <c r="IHW53" s="29"/>
      <c r="IHX53" s="29"/>
      <c r="IHY53" s="29"/>
      <c r="IHZ53" s="29"/>
      <c r="IIA53" s="29"/>
      <c r="IIB53" s="29"/>
      <c r="IIC53" s="29"/>
      <c r="IID53" s="29"/>
      <c r="IIE53" s="29"/>
      <c r="IIF53" s="29"/>
      <c r="IIG53" s="29"/>
      <c r="IIH53" s="29"/>
      <c r="III53" s="29"/>
      <c r="IIJ53" s="29"/>
      <c r="IIK53" s="29"/>
      <c r="IIL53" s="29"/>
      <c r="IIM53" s="29"/>
      <c r="IIN53" s="29"/>
      <c r="IIO53" s="29"/>
      <c r="IIP53" s="29"/>
      <c r="IIQ53" s="29"/>
      <c r="IIR53" s="29"/>
      <c r="IIS53" s="29"/>
      <c r="IIT53" s="29"/>
      <c r="IIU53" s="29"/>
      <c r="IIV53" s="29"/>
      <c r="IIW53" s="29"/>
      <c r="IIX53" s="29"/>
      <c r="IIY53" s="29"/>
      <c r="IIZ53" s="29"/>
      <c r="IJA53" s="29"/>
      <c r="IJB53" s="29"/>
      <c r="IJC53" s="29"/>
      <c r="IJD53" s="29"/>
      <c r="IJE53" s="29"/>
      <c r="IJF53" s="29"/>
      <c r="IJG53" s="29"/>
      <c r="IJH53" s="29"/>
      <c r="IJI53" s="29"/>
      <c r="IJJ53" s="29"/>
      <c r="IJK53" s="29"/>
      <c r="IJL53" s="29"/>
      <c r="IJM53" s="29"/>
      <c r="IJN53" s="29"/>
      <c r="IJO53" s="29"/>
      <c r="IJP53" s="29"/>
      <c r="IJQ53" s="29"/>
      <c r="IJR53" s="29"/>
      <c r="IJS53" s="29"/>
      <c r="IJT53" s="29"/>
      <c r="IJU53" s="29"/>
      <c r="IJV53" s="29"/>
      <c r="IJW53" s="29"/>
      <c r="IJX53" s="29"/>
      <c r="IJY53" s="29"/>
      <c r="IJZ53" s="29"/>
      <c r="IKA53" s="29"/>
      <c r="IKB53" s="29"/>
      <c r="IKC53" s="29"/>
      <c r="IKD53" s="29"/>
      <c r="IKE53" s="29"/>
      <c r="IKF53" s="29"/>
      <c r="IKG53" s="29"/>
      <c r="IKH53" s="29"/>
      <c r="IKI53" s="29"/>
      <c r="IKJ53" s="29"/>
      <c r="IKK53" s="29"/>
      <c r="IKL53" s="29"/>
      <c r="IKM53" s="29"/>
      <c r="IKN53" s="29"/>
      <c r="IKO53" s="29"/>
      <c r="IKP53" s="29"/>
      <c r="IKQ53" s="29"/>
      <c r="IKR53" s="29"/>
      <c r="IKS53" s="29"/>
      <c r="IKT53" s="29"/>
      <c r="IKU53" s="29"/>
      <c r="IKV53" s="29"/>
      <c r="IKW53" s="29"/>
      <c r="IKX53" s="29"/>
      <c r="IKY53" s="29"/>
      <c r="IKZ53" s="29"/>
      <c r="ILA53" s="29"/>
      <c r="ILB53" s="29"/>
      <c r="ILC53" s="29"/>
      <c r="ILD53" s="29"/>
      <c r="ILE53" s="29"/>
      <c r="ILF53" s="29"/>
      <c r="ILG53" s="29"/>
      <c r="ILH53" s="29"/>
      <c r="ILI53" s="29"/>
      <c r="ILJ53" s="29"/>
      <c r="ILK53" s="29"/>
      <c r="ILL53" s="29"/>
      <c r="ILM53" s="29"/>
      <c r="ILN53" s="29"/>
      <c r="ILO53" s="29"/>
      <c r="ILP53" s="29"/>
      <c r="ILQ53" s="29"/>
      <c r="ILR53" s="29"/>
      <c r="ILS53" s="29"/>
      <c r="ILT53" s="29"/>
      <c r="ILU53" s="29"/>
      <c r="ILV53" s="29"/>
      <c r="ILW53" s="29"/>
      <c r="ILX53" s="29"/>
      <c r="ILY53" s="29"/>
      <c r="ILZ53" s="29"/>
      <c r="IMA53" s="29"/>
      <c r="IMB53" s="29"/>
      <c r="IMC53" s="29"/>
      <c r="IMD53" s="29"/>
      <c r="IME53" s="29"/>
      <c r="IMF53" s="29"/>
      <c r="IMG53" s="29"/>
      <c r="IMH53" s="29"/>
      <c r="IMI53" s="29"/>
      <c r="IMJ53" s="29"/>
      <c r="IMK53" s="29"/>
      <c r="IML53" s="29"/>
      <c r="IMM53" s="29"/>
      <c r="IMN53" s="29"/>
      <c r="IMO53" s="29"/>
      <c r="IMP53" s="29"/>
      <c r="IMQ53" s="29"/>
      <c r="IMR53" s="29"/>
      <c r="IMS53" s="29"/>
      <c r="IMT53" s="29"/>
      <c r="IMU53" s="29"/>
      <c r="IMV53" s="29"/>
      <c r="IMW53" s="29"/>
      <c r="IMX53" s="29"/>
      <c r="IMY53" s="29"/>
      <c r="IMZ53" s="29"/>
      <c r="INA53" s="29"/>
      <c r="INB53" s="29"/>
      <c r="INC53" s="29"/>
      <c r="IND53" s="29"/>
      <c r="INE53" s="29"/>
      <c r="INF53" s="29"/>
      <c r="ING53" s="29"/>
      <c r="INH53" s="29"/>
      <c r="INI53" s="29"/>
      <c r="INJ53" s="29"/>
      <c r="INK53" s="29"/>
      <c r="INL53" s="29"/>
      <c r="INM53" s="29"/>
      <c r="INN53" s="29"/>
      <c r="INO53" s="29"/>
      <c r="INP53" s="29"/>
      <c r="INQ53" s="29"/>
      <c r="INR53" s="29"/>
      <c r="INS53" s="29"/>
      <c r="INT53" s="29"/>
      <c r="INU53" s="29"/>
      <c r="INV53" s="29"/>
      <c r="INW53" s="29"/>
      <c r="INX53" s="29"/>
      <c r="INY53" s="29"/>
      <c r="INZ53" s="29"/>
      <c r="IOA53" s="29"/>
      <c r="IOB53" s="29"/>
      <c r="IOC53" s="29"/>
      <c r="IOD53" s="29"/>
      <c r="IOE53" s="29"/>
      <c r="IOF53" s="29"/>
      <c r="IOG53" s="29"/>
      <c r="IOH53" s="29"/>
      <c r="IOI53" s="29"/>
      <c r="IOJ53" s="29"/>
      <c r="IOK53" s="29"/>
      <c r="IOL53" s="29"/>
      <c r="IOM53" s="29"/>
      <c r="ION53" s="29"/>
      <c r="IOO53" s="29"/>
      <c r="IOP53" s="29"/>
      <c r="IOQ53" s="29"/>
      <c r="IOR53" s="29"/>
      <c r="IOS53" s="29"/>
      <c r="IOT53" s="29"/>
      <c r="IOU53" s="29"/>
      <c r="IOV53" s="29"/>
      <c r="IOW53" s="29"/>
      <c r="IOX53" s="29"/>
      <c r="IOY53" s="29"/>
      <c r="IOZ53" s="29"/>
      <c r="IPA53" s="29"/>
      <c r="IPB53" s="29"/>
      <c r="IPC53" s="29"/>
      <c r="IPD53" s="29"/>
      <c r="IPE53" s="29"/>
      <c r="IPF53" s="29"/>
      <c r="IPG53" s="29"/>
      <c r="IPH53" s="29"/>
      <c r="IPI53" s="29"/>
      <c r="IPJ53" s="29"/>
      <c r="IPK53" s="29"/>
      <c r="IPL53" s="29"/>
      <c r="IPM53" s="29"/>
      <c r="IPN53" s="29"/>
      <c r="IPO53" s="29"/>
      <c r="IPP53" s="29"/>
      <c r="IPQ53" s="29"/>
      <c r="IPR53" s="29"/>
      <c r="IPS53" s="29"/>
      <c r="IPT53" s="29"/>
      <c r="IPU53" s="29"/>
      <c r="IPV53" s="29"/>
      <c r="IPW53" s="29"/>
      <c r="IPX53" s="29"/>
      <c r="IPY53" s="29"/>
      <c r="IPZ53" s="29"/>
      <c r="IQA53" s="29"/>
      <c r="IQB53" s="29"/>
      <c r="IQC53" s="29"/>
      <c r="IQD53" s="29"/>
      <c r="IQE53" s="29"/>
      <c r="IQF53" s="29"/>
      <c r="IQG53" s="29"/>
      <c r="IQH53" s="29"/>
      <c r="IQI53" s="29"/>
      <c r="IQJ53" s="29"/>
      <c r="IQK53" s="29"/>
      <c r="IQL53" s="29"/>
      <c r="IQM53" s="29"/>
      <c r="IQN53" s="29"/>
      <c r="IQO53" s="29"/>
      <c r="IQP53" s="29"/>
      <c r="IQQ53" s="29"/>
      <c r="IQR53" s="29"/>
      <c r="IQS53" s="29"/>
      <c r="IQT53" s="29"/>
      <c r="IQU53" s="29"/>
      <c r="IQV53" s="29"/>
      <c r="IQW53" s="29"/>
      <c r="IQX53" s="29"/>
      <c r="IQY53" s="29"/>
      <c r="IQZ53" s="29"/>
      <c r="IRA53" s="29"/>
      <c r="IRB53" s="29"/>
      <c r="IRC53" s="29"/>
      <c r="IRD53" s="29"/>
      <c r="IRE53" s="29"/>
      <c r="IRF53" s="29"/>
      <c r="IRG53" s="29"/>
      <c r="IRH53" s="29"/>
      <c r="IRI53" s="29"/>
      <c r="IRJ53" s="29"/>
      <c r="IRK53" s="29"/>
      <c r="IRL53" s="29"/>
      <c r="IRM53" s="29"/>
      <c r="IRN53" s="29"/>
      <c r="IRO53" s="29"/>
      <c r="IRP53" s="29"/>
      <c r="IRQ53" s="29"/>
      <c r="IRR53" s="29"/>
      <c r="IRS53" s="29"/>
      <c r="IRT53" s="29"/>
      <c r="IRU53" s="29"/>
      <c r="IRV53" s="29"/>
      <c r="IRW53" s="29"/>
      <c r="IRX53" s="29"/>
      <c r="IRY53" s="29"/>
      <c r="IRZ53" s="29"/>
      <c r="ISA53" s="29"/>
      <c r="ISB53" s="29"/>
      <c r="ISC53" s="29"/>
      <c r="ISD53" s="29"/>
      <c r="ISE53" s="29"/>
      <c r="ISF53" s="29"/>
      <c r="ISG53" s="29"/>
      <c r="ISH53" s="29"/>
      <c r="ISI53" s="29"/>
      <c r="ISJ53" s="29"/>
      <c r="ISK53" s="29"/>
      <c r="ISL53" s="29"/>
      <c r="ISM53" s="29"/>
      <c r="ISN53" s="29"/>
      <c r="ISO53" s="29"/>
      <c r="ISP53" s="29"/>
      <c r="ISQ53" s="29"/>
      <c r="ISR53" s="29"/>
      <c r="ISS53" s="29"/>
      <c r="IST53" s="29"/>
      <c r="ISU53" s="29"/>
      <c r="ISV53" s="29"/>
      <c r="ISW53" s="29"/>
      <c r="ISX53" s="29"/>
      <c r="ISY53" s="29"/>
      <c r="ISZ53" s="29"/>
      <c r="ITA53" s="29"/>
      <c r="ITB53" s="29"/>
      <c r="ITC53" s="29"/>
      <c r="ITD53" s="29"/>
      <c r="ITE53" s="29"/>
      <c r="ITF53" s="29"/>
      <c r="ITG53" s="29"/>
      <c r="ITH53" s="29"/>
      <c r="ITI53" s="29"/>
      <c r="ITJ53" s="29"/>
      <c r="ITK53" s="29"/>
      <c r="ITL53" s="29"/>
      <c r="ITM53" s="29"/>
      <c r="ITN53" s="29"/>
      <c r="ITO53" s="29"/>
      <c r="ITP53" s="29"/>
      <c r="ITQ53" s="29"/>
      <c r="ITR53" s="29"/>
      <c r="ITS53" s="29"/>
      <c r="ITT53" s="29"/>
      <c r="ITU53" s="29"/>
      <c r="ITV53" s="29"/>
      <c r="ITW53" s="29"/>
      <c r="ITX53" s="29"/>
      <c r="ITY53" s="29"/>
      <c r="ITZ53" s="29"/>
      <c r="IUA53" s="29"/>
      <c r="IUB53" s="29"/>
      <c r="IUC53" s="29"/>
      <c r="IUD53" s="29"/>
      <c r="IUE53" s="29"/>
      <c r="IUF53" s="29"/>
      <c r="IUG53" s="29"/>
      <c r="IUH53" s="29"/>
      <c r="IUI53" s="29"/>
      <c r="IUJ53" s="29"/>
      <c r="IUK53" s="29"/>
      <c r="IUL53" s="29"/>
      <c r="IUM53" s="29"/>
      <c r="IUN53" s="29"/>
      <c r="IUO53" s="29"/>
      <c r="IUP53" s="29"/>
      <c r="IUQ53" s="29"/>
      <c r="IUR53" s="29"/>
      <c r="IUS53" s="29"/>
      <c r="IUT53" s="29"/>
      <c r="IUU53" s="29"/>
      <c r="IUV53" s="29"/>
      <c r="IUW53" s="29"/>
      <c r="IUX53" s="29"/>
      <c r="IUY53" s="29"/>
      <c r="IUZ53" s="29"/>
      <c r="IVA53" s="29"/>
      <c r="IVB53" s="29"/>
      <c r="IVC53" s="29"/>
      <c r="IVD53" s="29"/>
      <c r="IVE53" s="29"/>
      <c r="IVF53" s="29"/>
      <c r="IVG53" s="29"/>
      <c r="IVH53" s="29"/>
      <c r="IVI53" s="29"/>
      <c r="IVJ53" s="29"/>
      <c r="IVK53" s="29"/>
      <c r="IVL53" s="29"/>
      <c r="IVM53" s="29"/>
      <c r="IVN53" s="29"/>
      <c r="IVO53" s="29"/>
      <c r="IVP53" s="29"/>
      <c r="IVQ53" s="29"/>
      <c r="IVR53" s="29"/>
      <c r="IVS53" s="29"/>
      <c r="IVT53" s="29"/>
      <c r="IVU53" s="29"/>
      <c r="IVV53" s="29"/>
      <c r="IVW53" s="29"/>
      <c r="IVX53" s="29"/>
      <c r="IVY53" s="29"/>
      <c r="IVZ53" s="29"/>
      <c r="IWA53" s="29"/>
      <c r="IWB53" s="29"/>
      <c r="IWC53" s="29"/>
      <c r="IWD53" s="29"/>
      <c r="IWE53" s="29"/>
      <c r="IWF53" s="29"/>
      <c r="IWG53" s="29"/>
      <c r="IWH53" s="29"/>
      <c r="IWI53" s="29"/>
      <c r="IWJ53" s="29"/>
      <c r="IWK53" s="29"/>
      <c r="IWL53" s="29"/>
      <c r="IWM53" s="29"/>
      <c r="IWN53" s="29"/>
      <c r="IWO53" s="29"/>
      <c r="IWP53" s="29"/>
      <c r="IWQ53" s="29"/>
      <c r="IWR53" s="29"/>
      <c r="IWS53" s="29"/>
      <c r="IWT53" s="29"/>
      <c r="IWU53" s="29"/>
      <c r="IWV53" s="29"/>
      <c r="IWW53" s="29"/>
      <c r="IWX53" s="29"/>
      <c r="IWY53" s="29"/>
      <c r="IWZ53" s="29"/>
      <c r="IXA53" s="29"/>
      <c r="IXB53" s="29"/>
      <c r="IXC53" s="29"/>
      <c r="IXD53" s="29"/>
      <c r="IXE53" s="29"/>
      <c r="IXF53" s="29"/>
      <c r="IXG53" s="29"/>
      <c r="IXH53" s="29"/>
      <c r="IXI53" s="29"/>
      <c r="IXJ53" s="29"/>
      <c r="IXK53" s="29"/>
      <c r="IXL53" s="29"/>
      <c r="IXM53" s="29"/>
      <c r="IXN53" s="29"/>
      <c r="IXO53" s="29"/>
      <c r="IXP53" s="29"/>
      <c r="IXQ53" s="29"/>
      <c r="IXR53" s="29"/>
      <c r="IXS53" s="29"/>
      <c r="IXT53" s="29"/>
      <c r="IXU53" s="29"/>
      <c r="IXV53" s="29"/>
      <c r="IXW53" s="29"/>
      <c r="IXX53" s="29"/>
      <c r="IXY53" s="29"/>
      <c r="IXZ53" s="29"/>
      <c r="IYA53" s="29"/>
      <c r="IYB53" s="29"/>
      <c r="IYC53" s="29"/>
      <c r="IYD53" s="29"/>
      <c r="IYE53" s="29"/>
      <c r="IYF53" s="29"/>
      <c r="IYG53" s="29"/>
      <c r="IYH53" s="29"/>
      <c r="IYI53" s="29"/>
      <c r="IYJ53" s="29"/>
      <c r="IYK53" s="29"/>
      <c r="IYL53" s="29"/>
      <c r="IYM53" s="29"/>
      <c r="IYN53" s="29"/>
      <c r="IYO53" s="29"/>
      <c r="IYP53" s="29"/>
      <c r="IYQ53" s="29"/>
      <c r="IYR53" s="29"/>
      <c r="IYS53" s="29"/>
      <c r="IYT53" s="29"/>
      <c r="IYU53" s="29"/>
      <c r="IYV53" s="29"/>
      <c r="IYW53" s="29"/>
      <c r="IYX53" s="29"/>
      <c r="IYY53" s="29"/>
      <c r="IYZ53" s="29"/>
      <c r="IZA53" s="29"/>
      <c r="IZB53" s="29"/>
      <c r="IZC53" s="29"/>
      <c r="IZD53" s="29"/>
      <c r="IZE53" s="29"/>
      <c r="IZF53" s="29"/>
      <c r="IZG53" s="29"/>
      <c r="IZH53" s="29"/>
      <c r="IZI53" s="29"/>
      <c r="IZJ53" s="29"/>
      <c r="IZK53" s="29"/>
      <c r="IZL53" s="29"/>
      <c r="IZM53" s="29"/>
      <c r="IZN53" s="29"/>
      <c r="IZO53" s="29"/>
      <c r="IZP53" s="29"/>
      <c r="IZQ53" s="29"/>
      <c r="IZR53" s="29"/>
      <c r="IZS53" s="29"/>
      <c r="IZT53" s="29"/>
      <c r="IZU53" s="29"/>
      <c r="IZV53" s="29"/>
      <c r="IZW53" s="29"/>
      <c r="IZX53" s="29"/>
      <c r="IZY53" s="29"/>
      <c r="IZZ53" s="29"/>
      <c r="JAA53" s="29"/>
      <c r="JAB53" s="29"/>
      <c r="JAC53" s="29"/>
      <c r="JAD53" s="29"/>
      <c r="JAE53" s="29"/>
      <c r="JAF53" s="29"/>
      <c r="JAG53" s="29"/>
      <c r="JAH53" s="29"/>
      <c r="JAI53" s="29"/>
      <c r="JAJ53" s="29"/>
      <c r="JAK53" s="29"/>
      <c r="JAL53" s="29"/>
      <c r="JAM53" s="29"/>
      <c r="JAN53" s="29"/>
      <c r="JAO53" s="29"/>
      <c r="JAP53" s="29"/>
      <c r="JAQ53" s="29"/>
      <c r="JAR53" s="29"/>
      <c r="JAS53" s="29"/>
      <c r="JAT53" s="29"/>
      <c r="JAU53" s="29"/>
      <c r="JAV53" s="29"/>
      <c r="JAW53" s="29"/>
      <c r="JAX53" s="29"/>
      <c r="JAY53" s="29"/>
      <c r="JAZ53" s="29"/>
      <c r="JBA53" s="29"/>
      <c r="JBB53" s="29"/>
      <c r="JBC53" s="29"/>
      <c r="JBD53" s="29"/>
      <c r="JBE53" s="29"/>
      <c r="JBF53" s="29"/>
      <c r="JBG53" s="29"/>
      <c r="JBH53" s="29"/>
      <c r="JBI53" s="29"/>
      <c r="JBJ53" s="29"/>
      <c r="JBK53" s="29"/>
      <c r="JBL53" s="29"/>
      <c r="JBM53" s="29"/>
      <c r="JBN53" s="29"/>
      <c r="JBO53" s="29"/>
      <c r="JBP53" s="29"/>
      <c r="JBQ53" s="29"/>
      <c r="JBR53" s="29"/>
      <c r="JBS53" s="29"/>
      <c r="JBT53" s="29"/>
      <c r="JBU53" s="29"/>
      <c r="JBV53" s="29"/>
      <c r="JBW53" s="29"/>
      <c r="JBX53" s="29"/>
      <c r="JBY53" s="29"/>
      <c r="JBZ53" s="29"/>
      <c r="JCA53" s="29"/>
      <c r="JCB53" s="29"/>
      <c r="JCC53" s="29"/>
      <c r="JCD53" s="29"/>
      <c r="JCE53" s="29"/>
      <c r="JCF53" s="29"/>
      <c r="JCG53" s="29"/>
      <c r="JCH53" s="29"/>
      <c r="JCI53" s="29"/>
      <c r="JCJ53" s="29"/>
      <c r="JCK53" s="29"/>
      <c r="JCL53" s="29"/>
      <c r="JCM53" s="29"/>
      <c r="JCN53" s="29"/>
      <c r="JCO53" s="29"/>
      <c r="JCP53" s="29"/>
      <c r="JCQ53" s="29"/>
      <c r="JCR53" s="29"/>
      <c r="JCS53" s="29"/>
      <c r="JCT53" s="29"/>
      <c r="JCU53" s="29"/>
      <c r="JCV53" s="29"/>
      <c r="JCW53" s="29"/>
      <c r="JCX53" s="29"/>
      <c r="JCY53" s="29"/>
      <c r="JCZ53" s="29"/>
      <c r="JDA53" s="29"/>
      <c r="JDB53" s="29"/>
      <c r="JDC53" s="29"/>
      <c r="JDD53" s="29"/>
      <c r="JDE53" s="29"/>
      <c r="JDF53" s="29"/>
      <c r="JDG53" s="29"/>
      <c r="JDH53" s="29"/>
      <c r="JDI53" s="29"/>
      <c r="JDJ53" s="29"/>
      <c r="JDK53" s="29"/>
      <c r="JDL53" s="29"/>
      <c r="JDM53" s="29"/>
      <c r="JDN53" s="29"/>
      <c r="JDO53" s="29"/>
      <c r="JDP53" s="29"/>
      <c r="JDQ53" s="29"/>
      <c r="JDR53" s="29"/>
      <c r="JDS53" s="29"/>
      <c r="JDT53" s="29"/>
      <c r="JDU53" s="29"/>
      <c r="JDV53" s="29"/>
      <c r="JDW53" s="29"/>
      <c r="JDX53" s="29"/>
      <c r="JDY53" s="29"/>
      <c r="JDZ53" s="29"/>
      <c r="JEA53" s="29"/>
      <c r="JEB53" s="29"/>
      <c r="JEC53" s="29"/>
      <c r="JED53" s="29"/>
      <c r="JEE53" s="29"/>
      <c r="JEF53" s="29"/>
      <c r="JEG53" s="29"/>
      <c r="JEH53" s="29"/>
      <c r="JEI53" s="29"/>
      <c r="JEJ53" s="29"/>
      <c r="JEK53" s="29"/>
      <c r="JEL53" s="29"/>
      <c r="JEM53" s="29"/>
      <c r="JEN53" s="29"/>
      <c r="JEO53" s="29"/>
      <c r="JEP53" s="29"/>
      <c r="JEQ53" s="29"/>
      <c r="JER53" s="29"/>
      <c r="JES53" s="29"/>
      <c r="JET53" s="29"/>
      <c r="JEU53" s="29"/>
      <c r="JEV53" s="29"/>
      <c r="JEW53" s="29"/>
      <c r="JEX53" s="29"/>
      <c r="JEY53" s="29"/>
      <c r="JEZ53" s="29"/>
      <c r="JFA53" s="29"/>
      <c r="JFB53" s="29"/>
      <c r="JFC53" s="29"/>
      <c r="JFD53" s="29"/>
      <c r="JFE53" s="29"/>
      <c r="JFF53" s="29"/>
      <c r="JFG53" s="29"/>
      <c r="JFH53" s="29"/>
      <c r="JFI53" s="29"/>
      <c r="JFJ53" s="29"/>
      <c r="JFK53" s="29"/>
      <c r="JFL53" s="29"/>
      <c r="JFM53" s="29"/>
      <c r="JFN53" s="29"/>
      <c r="JFO53" s="29"/>
      <c r="JFP53" s="29"/>
      <c r="JFQ53" s="29"/>
      <c r="JFR53" s="29"/>
      <c r="JFS53" s="29"/>
      <c r="JFT53" s="29"/>
      <c r="JFU53" s="29"/>
      <c r="JFV53" s="29"/>
      <c r="JFW53" s="29"/>
      <c r="JFX53" s="29"/>
      <c r="JFY53" s="29"/>
      <c r="JFZ53" s="29"/>
      <c r="JGA53" s="29"/>
      <c r="JGB53" s="29"/>
      <c r="JGC53" s="29"/>
      <c r="JGD53" s="29"/>
      <c r="JGE53" s="29"/>
      <c r="JGF53" s="29"/>
      <c r="JGG53" s="29"/>
      <c r="JGH53" s="29"/>
      <c r="JGI53" s="29"/>
      <c r="JGJ53" s="29"/>
      <c r="JGK53" s="29"/>
      <c r="JGL53" s="29"/>
      <c r="JGM53" s="29"/>
      <c r="JGN53" s="29"/>
      <c r="JGO53" s="29"/>
      <c r="JGP53" s="29"/>
      <c r="JGQ53" s="29"/>
      <c r="JGR53" s="29"/>
      <c r="JGS53" s="29"/>
      <c r="JGT53" s="29"/>
      <c r="JGU53" s="29"/>
      <c r="JGV53" s="29"/>
      <c r="JGW53" s="29"/>
      <c r="JGX53" s="29"/>
      <c r="JGY53" s="29"/>
      <c r="JGZ53" s="29"/>
      <c r="JHA53" s="29"/>
      <c r="JHB53" s="29"/>
      <c r="JHC53" s="29"/>
      <c r="JHD53" s="29"/>
      <c r="JHE53" s="29"/>
      <c r="JHF53" s="29"/>
      <c r="JHG53" s="29"/>
      <c r="JHH53" s="29"/>
      <c r="JHI53" s="29"/>
      <c r="JHJ53" s="29"/>
      <c r="JHK53" s="29"/>
      <c r="JHL53" s="29"/>
      <c r="JHM53" s="29"/>
      <c r="JHN53" s="29"/>
      <c r="JHO53" s="29"/>
      <c r="JHP53" s="29"/>
      <c r="JHQ53" s="29"/>
      <c r="JHR53" s="29"/>
      <c r="JHS53" s="29"/>
      <c r="JHT53" s="29"/>
      <c r="JHU53" s="29"/>
      <c r="JHV53" s="29"/>
      <c r="JHW53" s="29"/>
      <c r="JHX53" s="29"/>
      <c r="JHY53" s="29"/>
      <c r="JHZ53" s="29"/>
      <c r="JIA53" s="29"/>
      <c r="JIB53" s="29"/>
      <c r="JIC53" s="29"/>
      <c r="JID53" s="29"/>
      <c r="JIE53" s="29"/>
      <c r="JIF53" s="29"/>
      <c r="JIG53" s="29"/>
      <c r="JIH53" s="29"/>
      <c r="JII53" s="29"/>
      <c r="JIJ53" s="29"/>
      <c r="JIK53" s="29"/>
      <c r="JIL53" s="29"/>
      <c r="JIM53" s="29"/>
      <c r="JIN53" s="29"/>
      <c r="JIO53" s="29"/>
      <c r="JIP53" s="29"/>
      <c r="JIQ53" s="29"/>
      <c r="JIR53" s="29"/>
      <c r="JIS53" s="29"/>
      <c r="JIT53" s="29"/>
      <c r="JIU53" s="29"/>
      <c r="JIV53" s="29"/>
      <c r="JIW53" s="29"/>
      <c r="JIX53" s="29"/>
      <c r="JIY53" s="29"/>
      <c r="JIZ53" s="29"/>
      <c r="JJA53" s="29"/>
      <c r="JJB53" s="29"/>
      <c r="JJC53" s="29"/>
      <c r="JJD53" s="29"/>
      <c r="JJE53" s="29"/>
      <c r="JJF53" s="29"/>
      <c r="JJG53" s="29"/>
      <c r="JJH53" s="29"/>
      <c r="JJI53" s="29"/>
      <c r="JJJ53" s="29"/>
      <c r="JJK53" s="29"/>
      <c r="JJL53" s="29"/>
      <c r="JJM53" s="29"/>
      <c r="JJN53" s="29"/>
      <c r="JJO53" s="29"/>
      <c r="JJP53" s="29"/>
      <c r="JJQ53" s="29"/>
      <c r="JJR53" s="29"/>
      <c r="JJS53" s="29"/>
      <c r="JJT53" s="29"/>
      <c r="JJU53" s="29"/>
      <c r="JJV53" s="29"/>
      <c r="JJW53" s="29"/>
      <c r="JJX53" s="29"/>
      <c r="JJY53" s="29"/>
      <c r="JJZ53" s="29"/>
      <c r="JKA53" s="29"/>
      <c r="JKB53" s="29"/>
      <c r="JKC53" s="29"/>
      <c r="JKD53" s="29"/>
      <c r="JKE53" s="29"/>
      <c r="JKF53" s="29"/>
      <c r="JKG53" s="29"/>
      <c r="JKH53" s="29"/>
      <c r="JKI53" s="29"/>
      <c r="JKJ53" s="29"/>
      <c r="JKK53" s="29"/>
      <c r="JKL53" s="29"/>
      <c r="JKM53" s="29"/>
      <c r="JKN53" s="29"/>
      <c r="JKO53" s="29"/>
      <c r="JKP53" s="29"/>
      <c r="JKQ53" s="29"/>
      <c r="JKR53" s="29"/>
      <c r="JKS53" s="29"/>
      <c r="JKT53" s="29"/>
      <c r="JKU53" s="29"/>
      <c r="JKV53" s="29"/>
      <c r="JKW53" s="29"/>
      <c r="JKX53" s="29"/>
      <c r="JKY53" s="29"/>
      <c r="JKZ53" s="29"/>
      <c r="JLA53" s="29"/>
      <c r="JLB53" s="29"/>
      <c r="JLC53" s="29"/>
      <c r="JLD53" s="29"/>
      <c r="JLE53" s="29"/>
      <c r="JLF53" s="29"/>
      <c r="JLG53" s="29"/>
      <c r="JLH53" s="29"/>
      <c r="JLI53" s="29"/>
      <c r="JLJ53" s="29"/>
      <c r="JLK53" s="29"/>
      <c r="JLL53" s="29"/>
      <c r="JLM53" s="29"/>
      <c r="JLN53" s="29"/>
      <c r="JLO53" s="29"/>
      <c r="JLP53" s="29"/>
      <c r="JLQ53" s="29"/>
      <c r="JLR53" s="29"/>
      <c r="JLS53" s="29"/>
      <c r="JLT53" s="29"/>
      <c r="JLU53" s="29"/>
      <c r="JLV53" s="29"/>
      <c r="JLW53" s="29"/>
      <c r="JLX53" s="29"/>
      <c r="JLY53" s="29"/>
      <c r="JLZ53" s="29"/>
      <c r="JMA53" s="29"/>
      <c r="JMB53" s="29"/>
      <c r="JMC53" s="29"/>
      <c r="JMD53" s="29"/>
      <c r="JME53" s="29"/>
      <c r="JMF53" s="29"/>
      <c r="JMG53" s="29"/>
      <c r="JMH53" s="29"/>
      <c r="JMI53" s="29"/>
      <c r="JMJ53" s="29"/>
      <c r="JMK53" s="29"/>
      <c r="JML53" s="29"/>
      <c r="JMM53" s="29"/>
      <c r="JMN53" s="29"/>
      <c r="JMO53" s="29"/>
      <c r="JMP53" s="29"/>
      <c r="JMQ53" s="29"/>
      <c r="JMR53" s="29"/>
      <c r="JMS53" s="29"/>
      <c r="JMT53" s="29"/>
      <c r="JMU53" s="29"/>
      <c r="JMV53" s="29"/>
      <c r="JMW53" s="29"/>
      <c r="JMX53" s="29"/>
      <c r="JMY53" s="29"/>
      <c r="JMZ53" s="29"/>
      <c r="JNA53" s="29"/>
      <c r="JNB53" s="29"/>
      <c r="JNC53" s="29"/>
      <c r="JND53" s="29"/>
      <c r="JNE53" s="29"/>
      <c r="JNF53" s="29"/>
      <c r="JNG53" s="29"/>
      <c r="JNH53" s="29"/>
      <c r="JNI53" s="29"/>
      <c r="JNJ53" s="29"/>
      <c r="JNK53" s="29"/>
      <c r="JNL53" s="29"/>
      <c r="JNM53" s="29"/>
      <c r="JNN53" s="29"/>
      <c r="JNO53" s="29"/>
      <c r="JNP53" s="29"/>
      <c r="JNQ53" s="29"/>
      <c r="JNR53" s="29"/>
      <c r="JNS53" s="29"/>
      <c r="JNT53" s="29"/>
      <c r="JNU53" s="29"/>
      <c r="JNV53" s="29"/>
      <c r="JNW53" s="29"/>
      <c r="JNX53" s="29"/>
      <c r="JNY53" s="29"/>
      <c r="JNZ53" s="29"/>
      <c r="JOA53" s="29"/>
      <c r="JOB53" s="29"/>
      <c r="JOC53" s="29"/>
      <c r="JOD53" s="29"/>
      <c r="JOE53" s="29"/>
      <c r="JOF53" s="29"/>
      <c r="JOG53" s="29"/>
      <c r="JOH53" s="29"/>
      <c r="JOI53" s="29"/>
      <c r="JOJ53" s="29"/>
      <c r="JOK53" s="29"/>
      <c r="JOL53" s="29"/>
      <c r="JOM53" s="29"/>
      <c r="JON53" s="29"/>
      <c r="JOO53" s="29"/>
      <c r="JOP53" s="29"/>
      <c r="JOQ53" s="29"/>
      <c r="JOR53" s="29"/>
      <c r="JOS53" s="29"/>
      <c r="JOT53" s="29"/>
      <c r="JOU53" s="29"/>
      <c r="JOV53" s="29"/>
      <c r="JOW53" s="29"/>
      <c r="JOX53" s="29"/>
      <c r="JOY53" s="29"/>
      <c r="JOZ53" s="29"/>
      <c r="JPA53" s="29"/>
      <c r="JPB53" s="29"/>
      <c r="JPC53" s="29"/>
      <c r="JPD53" s="29"/>
      <c r="JPE53" s="29"/>
      <c r="JPF53" s="29"/>
      <c r="JPG53" s="29"/>
      <c r="JPH53" s="29"/>
      <c r="JPI53" s="29"/>
      <c r="JPJ53" s="29"/>
      <c r="JPK53" s="29"/>
      <c r="JPL53" s="29"/>
      <c r="JPM53" s="29"/>
      <c r="JPN53" s="29"/>
      <c r="JPO53" s="29"/>
      <c r="JPP53" s="29"/>
      <c r="JPQ53" s="29"/>
      <c r="JPR53" s="29"/>
      <c r="JPS53" s="29"/>
      <c r="JPT53" s="29"/>
      <c r="JPU53" s="29"/>
      <c r="JPV53" s="29"/>
      <c r="JPW53" s="29"/>
      <c r="JPX53" s="29"/>
      <c r="JPY53" s="29"/>
      <c r="JPZ53" s="29"/>
      <c r="JQA53" s="29"/>
      <c r="JQB53" s="29"/>
      <c r="JQC53" s="29"/>
      <c r="JQD53" s="29"/>
      <c r="JQE53" s="29"/>
      <c r="JQF53" s="29"/>
      <c r="JQG53" s="29"/>
      <c r="JQH53" s="29"/>
      <c r="JQI53" s="29"/>
      <c r="JQJ53" s="29"/>
      <c r="JQK53" s="29"/>
      <c r="JQL53" s="29"/>
      <c r="JQM53" s="29"/>
      <c r="JQN53" s="29"/>
      <c r="JQO53" s="29"/>
      <c r="JQP53" s="29"/>
      <c r="JQQ53" s="29"/>
      <c r="JQR53" s="29"/>
      <c r="JQS53" s="29"/>
      <c r="JQT53" s="29"/>
      <c r="JQU53" s="29"/>
      <c r="JQV53" s="29"/>
      <c r="JQW53" s="29"/>
      <c r="JQX53" s="29"/>
      <c r="JQY53" s="29"/>
      <c r="JQZ53" s="29"/>
      <c r="JRA53" s="29"/>
      <c r="JRB53" s="29"/>
      <c r="JRC53" s="29"/>
      <c r="JRD53" s="29"/>
      <c r="JRE53" s="29"/>
      <c r="JRF53" s="29"/>
      <c r="JRG53" s="29"/>
      <c r="JRH53" s="29"/>
      <c r="JRI53" s="29"/>
      <c r="JRJ53" s="29"/>
      <c r="JRK53" s="29"/>
      <c r="JRL53" s="29"/>
      <c r="JRM53" s="29"/>
      <c r="JRN53" s="29"/>
      <c r="JRO53" s="29"/>
      <c r="JRP53" s="29"/>
      <c r="JRQ53" s="29"/>
      <c r="JRR53" s="29"/>
      <c r="JRS53" s="29"/>
      <c r="JRT53" s="29"/>
      <c r="JRU53" s="29"/>
      <c r="JRV53" s="29"/>
      <c r="JRW53" s="29"/>
      <c r="JRX53" s="29"/>
      <c r="JRY53" s="29"/>
      <c r="JRZ53" s="29"/>
      <c r="JSA53" s="29"/>
      <c r="JSB53" s="29"/>
      <c r="JSC53" s="29"/>
      <c r="JSD53" s="29"/>
      <c r="JSE53" s="29"/>
      <c r="JSF53" s="29"/>
      <c r="JSG53" s="29"/>
      <c r="JSH53" s="29"/>
      <c r="JSI53" s="29"/>
      <c r="JSJ53" s="29"/>
      <c r="JSK53" s="29"/>
      <c r="JSL53" s="29"/>
      <c r="JSM53" s="29"/>
      <c r="JSN53" s="29"/>
      <c r="JSO53" s="29"/>
      <c r="JSP53" s="29"/>
      <c r="JSQ53" s="29"/>
      <c r="JSR53" s="29"/>
      <c r="JSS53" s="29"/>
      <c r="JST53" s="29"/>
      <c r="JSU53" s="29"/>
      <c r="JSV53" s="29"/>
      <c r="JSW53" s="29"/>
      <c r="JSX53" s="29"/>
      <c r="JSY53" s="29"/>
      <c r="JSZ53" s="29"/>
      <c r="JTA53" s="29"/>
      <c r="JTB53" s="29"/>
      <c r="JTC53" s="29"/>
      <c r="JTD53" s="29"/>
      <c r="JTE53" s="29"/>
      <c r="JTF53" s="29"/>
      <c r="JTG53" s="29"/>
      <c r="JTH53" s="29"/>
      <c r="JTI53" s="29"/>
      <c r="JTJ53" s="29"/>
      <c r="JTK53" s="29"/>
      <c r="JTL53" s="29"/>
      <c r="JTM53" s="29"/>
      <c r="JTN53" s="29"/>
      <c r="JTO53" s="29"/>
      <c r="JTP53" s="29"/>
      <c r="JTQ53" s="29"/>
      <c r="JTR53" s="29"/>
      <c r="JTS53" s="29"/>
      <c r="JTT53" s="29"/>
      <c r="JTU53" s="29"/>
      <c r="JTV53" s="29"/>
      <c r="JTW53" s="29"/>
      <c r="JTX53" s="29"/>
      <c r="JTY53" s="29"/>
      <c r="JTZ53" s="29"/>
      <c r="JUA53" s="29"/>
      <c r="JUB53" s="29"/>
      <c r="JUC53" s="29"/>
      <c r="JUD53" s="29"/>
      <c r="JUE53" s="29"/>
      <c r="JUF53" s="29"/>
      <c r="JUG53" s="29"/>
      <c r="JUH53" s="29"/>
      <c r="JUI53" s="29"/>
      <c r="JUJ53" s="29"/>
      <c r="JUK53" s="29"/>
      <c r="JUL53" s="29"/>
      <c r="JUM53" s="29"/>
      <c r="JUN53" s="29"/>
      <c r="JUO53" s="29"/>
      <c r="JUP53" s="29"/>
      <c r="JUQ53" s="29"/>
      <c r="JUR53" s="29"/>
      <c r="JUS53" s="29"/>
      <c r="JUT53" s="29"/>
      <c r="JUU53" s="29"/>
      <c r="JUV53" s="29"/>
      <c r="JUW53" s="29"/>
      <c r="JUX53" s="29"/>
      <c r="JUY53" s="29"/>
      <c r="JUZ53" s="29"/>
      <c r="JVA53" s="29"/>
      <c r="JVB53" s="29"/>
      <c r="JVC53" s="29"/>
      <c r="JVD53" s="29"/>
      <c r="JVE53" s="29"/>
      <c r="JVF53" s="29"/>
      <c r="JVG53" s="29"/>
      <c r="JVH53" s="29"/>
      <c r="JVI53" s="29"/>
      <c r="JVJ53" s="29"/>
      <c r="JVK53" s="29"/>
      <c r="JVL53" s="29"/>
      <c r="JVM53" s="29"/>
      <c r="JVN53" s="29"/>
      <c r="JVO53" s="29"/>
      <c r="JVP53" s="29"/>
      <c r="JVQ53" s="29"/>
      <c r="JVR53" s="29"/>
      <c r="JVS53" s="29"/>
      <c r="JVT53" s="29"/>
      <c r="JVU53" s="29"/>
      <c r="JVV53" s="29"/>
      <c r="JVW53" s="29"/>
      <c r="JVX53" s="29"/>
      <c r="JVY53" s="29"/>
      <c r="JVZ53" s="29"/>
      <c r="JWA53" s="29"/>
      <c r="JWB53" s="29"/>
      <c r="JWC53" s="29"/>
      <c r="JWD53" s="29"/>
      <c r="JWE53" s="29"/>
      <c r="JWF53" s="29"/>
      <c r="JWG53" s="29"/>
      <c r="JWH53" s="29"/>
      <c r="JWI53" s="29"/>
      <c r="JWJ53" s="29"/>
      <c r="JWK53" s="29"/>
      <c r="JWL53" s="29"/>
      <c r="JWM53" s="29"/>
      <c r="JWN53" s="29"/>
      <c r="JWO53" s="29"/>
      <c r="JWP53" s="29"/>
      <c r="JWQ53" s="29"/>
      <c r="JWR53" s="29"/>
      <c r="JWS53" s="29"/>
      <c r="JWT53" s="29"/>
      <c r="JWU53" s="29"/>
      <c r="JWV53" s="29"/>
      <c r="JWW53" s="29"/>
      <c r="JWX53" s="29"/>
      <c r="JWY53" s="29"/>
      <c r="JWZ53" s="29"/>
      <c r="JXA53" s="29"/>
      <c r="JXB53" s="29"/>
      <c r="JXC53" s="29"/>
      <c r="JXD53" s="29"/>
      <c r="JXE53" s="29"/>
      <c r="JXF53" s="29"/>
      <c r="JXG53" s="29"/>
      <c r="JXH53" s="29"/>
      <c r="JXI53" s="29"/>
      <c r="JXJ53" s="29"/>
      <c r="JXK53" s="29"/>
      <c r="JXL53" s="29"/>
      <c r="JXM53" s="29"/>
      <c r="JXN53" s="29"/>
      <c r="JXO53" s="29"/>
      <c r="JXP53" s="29"/>
      <c r="JXQ53" s="29"/>
      <c r="JXR53" s="29"/>
      <c r="JXS53" s="29"/>
      <c r="JXT53" s="29"/>
      <c r="JXU53" s="29"/>
      <c r="JXV53" s="29"/>
      <c r="JXW53" s="29"/>
      <c r="JXX53" s="29"/>
      <c r="JXY53" s="29"/>
      <c r="JXZ53" s="29"/>
      <c r="JYA53" s="29"/>
      <c r="JYB53" s="29"/>
      <c r="JYC53" s="29"/>
      <c r="JYD53" s="29"/>
      <c r="JYE53" s="29"/>
      <c r="JYF53" s="29"/>
      <c r="JYG53" s="29"/>
      <c r="JYH53" s="29"/>
      <c r="JYI53" s="29"/>
      <c r="JYJ53" s="29"/>
      <c r="JYK53" s="29"/>
      <c r="JYL53" s="29"/>
      <c r="JYM53" s="29"/>
      <c r="JYN53" s="29"/>
      <c r="JYO53" s="29"/>
      <c r="JYP53" s="29"/>
      <c r="JYQ53" s="29"/>
      <c r="JYR53" s="29"/>
      <c r="JYS53" s="29"/>
      <c r="JYT53" s="29"/>
      <c r="JYU53" s="29"/>
      <c r="JYV53" s="29"/>
      <c r="JYW53" s="29"/>
      <c r="JYX53" s="29"/>
      <c r="JYY53" s="29"/>
      <c r="JYZ53" s="29"/>
      <c r="JZA53" s="29"/>
      <c r="JZB53" s="29"/>
      <c r="JZC53" s="29"/>
      <c r="JZD53" s="29"/>
      <c r="JZE53" s="29"/>
      <c r="JZF53" s="29"/>
      <c r="JZG53" s="29"/>
      <c r="JZH53" s="29"/>
      <c r="JZI53" s="29"/>
      <c r="JZJ53" s="29"/>
      <c r="JZK53" s="29"/>
      <c r="JZL53" s="29"/>
      <c r="JZM53" s="29"/>
      <c r="JZN53" s="29"/>
      <c r="JZO53" s="29"/>
      <c r="JZP53" s="29"/>
      <c r="JZQ53" s="29"/>
      <c r="JZR53" s="29"/>
      <c r="JZS53" s="29"/>
      <c r="JZT53" s="29"/>
      <c r="JZU53" s="29"/>
      <c r="JZV53" s="29"/>
      <c r="JZW53" s="29"/>
      <c r="JZX53" s="29"/>
      <c r="JZY53" s="29"/>
      <c r="JZZ53" s="29"/>
      <c r="KAA53" s="29"/>
      <c r="KAB53" s="29"/>
      <c r="KAC53" s="29"/>
      <c r="KAD53" s="29"/>
      <c r="KAE53" s="29"/>
      <c r="KAF53" s="29"/>
      <c r="KAG53" s="29"/>
      <c r="KAH53" s="29"/>
      <c r="KAI53" s="29"/>
      <c r="KAJ53" s="29"/>
      <c r="KAK53" s="29"/>
      <c r="KAL53" s="29"/>
      <c r="KAM53" s="29"/>
      <c r="KAN53" s="29"/>
      <c r="KAO53" s="29"/>
      <c r="KAP53" s="29"/>
      <c r="KAQ53" s="29"/>
      <c r="KAR53" s="29"/>
      <c r="KAS53" s="29"/>
      <c r="KAT53" s="29"/>
      <c r="KAU53" s="29"/>
      <c r="KAV53" s="29"/>
      <c r="KAW53" s="29"/>
      <c r="KAX53" s="29"/>
      <c r="KAY53" s="29"/>
      <c r="KAZ53" s="29"/>
      <c r="KBA53" s="29"/>
      <c r="KBB53" s="29"/>
      <c r="KBC53" s="29"/>
      <c r="KBD53" s="29"/>
      <c r="KBE53" s="29"/>
      <c r="KBF53" s="29"/>
      <c r="KBG53" s="29"/>
      <c r="KBH53" s="29"/>
      <c r="KBI53" s="29"/>
      <c r="KBJ53" s="29"/>
      <c r="KBK53" s="29"/>
      <c r="KBL53" s="29"/>
      <c r="KBM53" s="29"/>
      <c r="KBN53" s="29"/>
      <c r="KBO53" s="29"/>
      <c r="KBP53" s="29"/>
      <c r="KBQ53" s="29"/>
      <c r="KBR53" s="29"/>
      <c r="KBS53" s="29"/>
      <c r="KBT53" s="29"/>
      <c r="KBU53" s="29"/>
      <c r="KBV53" s="29"/>
      <c r="KBW53" s="29"/>
      <c r="KBX53" s="29"/>
      <c r="KBY53" s="29"/>
      <c r="KBZ53" s="29"/>
      <c r="KCA53" s="29"/>
      <c r="KCB53" s="29"/>
      <c r="KCC53" s="29"/>
      <c r="KCD53" s="29"/>
      <c r="KCE53" s="29"/>
      <c r="KCF53" s="29"/>
      <c r="KCG53" s="29"/>
      <c r="KCH53" s="29"/>
      <c r="KCI53" s="29"/>
      <c r="KCJ53" s="29"/>
      <c r="KCK53" s="29"/>
      <c r="KCL53" s="29"/>
      <c r="KCM53" s="29"/>
      <c r="KCN53" s="29"/>
      <c r="KCO53" s="29"/>
      <c r="KCP53" s="29"/>
      <c r="KCQ53" s="29"/>
      <c r="KCR53" s="29"/>
      <c r="KCS53" s="29"/>
      <c r="KCT53" s="29"/>
      <c r="KCU53" s="29"/>
      <c r="KCV53" s="29"/>
      <c r="KCW53" s="29"/>
      <c r="KCX53" s="29"/>
      <c r="KCY53" s="29"/>
      <c r="KCZ53" s="29"/>
      <c r="KDA53" s="29"/>
      <c r="KDB53" s="29"/>
      <c r="KDC53" s="29"/>
      <c r="KDD53" s="29"/>
      <c r="KDE53" s="29"/>
      <c r="KDF53" s="29"/>
      <c r="KDG53" s="29"/>
      <c r="KDH53" s="29"/>
      <c r="KDI53" s="29"/>
      <c r="KDJ53" s="29"/>
      <c r="KDK53" s="29"/>
      <c r="KDL53" s="29"/>
      <c r="KDM53" s="29"/>
      <c r="KDN53" s="29"/>
      <c r="KDO53" s="29"/>
      <c r="KDP53" s="29"/>
      <c r="KDQ53" s="29"/>
      <c r="KDR53" s="29"/>
      <c r="KDS53" s="29"/>
      <c r="KDT53" s="29"/>
      <c r="KDU53" s="29"/>
      <c r="KDV53" s="29"/>
      <c r="KDW53" s="29"/>
      <c r="KDX53" s="29"/>
      <c r="KDY53" s="29"/>
      <c r="KDZ53" s="29"/>
      <c r="KEA53" s="29"/>
      <c r="KEB53" s="29"/>
      <c r="KEC53" s="29"/>
      <c r="KED53" s="29"/>
      <c r="KEE53" s="29"/>
      <c r="KEF53" s="29"/>
      <c r="KEG53" s="29"/>
      <c r="KEH53" s="29"/>
      <c r="KEI53" s="29"/>
      <c r="KEJ53" s="29"/>
      <c r="KEK53" s="29"/>
      <c r="KEL53" s="29"/>
      <c r="KEM53" s="29"/>
      <c r="KEN53" s="29"/>
      <c r="KEO53" s="29"/>
      <c r="KEP53" s="29"/>
      <c r="KEQ53" s="29"/>
      <c r="KER53" s="29"/>
      <c r="KES53" s="29"/>
      <c r="KET53" s="29"/>
      <c r="KEU53" s="29"/>
      <c r="KEV53" s="29"/>
      <c r="KEW53" s="29"/>
      <c r="KEX53" s="29"/>
      <c r="KEY53" s="29"/>
      <c r="KEZ53" s="29"/>
      <c r="KFA53" s="29"/>
      <c r="KFB53" s="29"/>
      <c r="KFC53" s="29"/>
      <c r="KFD53" s="29"/>
      <c r="KFE53" s="29"/>
      <c r="KFF53" s="29"/>
      <c r="KFG53" s="29"/>
      <c r="KFH53" s="29"/>
      <c r="KFI53" s="29"/>
      <c r="KFJ53" s="29"/>
      <c r="KFK53" s="29"/>
      <c r="KFL53" s="29"/>
      <c r="KFM53" s="29"/>
      <c r="KFN53" s="29"/>
      <c r="KFO53" s="29"/>
      <c r="KFP53" s="29"/>
      <c r="KFQ53" s="29"/>
      <c r="KFR53" s="29"/>
      <c r="KFS53" s="29"/>
      <c r="KFT53" s="29"/>
      <c r="KFU53" s="29"/>
      <c r="KFV53" s="29"/>
      <c r="KFW53" s="29"/>
      <c r="KFX53" s="29"/>
      <c r="KFY53" s="29"/>
      <c r="KFZ53" s="29"/>
      <c r="KGA53" s="29"/>
      <c r="KGB53" s="29"/>
      <c r="KGC53" s="29"/>
      <c r="KGD53" s="29"/>
      <c r="KGE53" s="29"/>
      <c r="KGF53" s="29"/>
      <c r="KGG53" s="29"/>
      <c r="KGH53" s="29"/>
      <c r="KGI53" s="29"/>
      <c r="KGJ53" s="29"/>
      <c r="KGK53" s="29"/>
      <c r="KGL53" s="29"/>
      <c r="KGM53" s="29"/>
      <c r="KGN53" s="29"/>
      <c r="KGO53" s="29"/>
      <c r="KGP53" s="29"/>
      <c r="KGQ53" s="29"/>
      <c r="KGR53" s="29"/>
      <c r="KGS53" s="29"/>
      <c r="KGT53" s="29"/>
      <c r="KGU53" s="29"/>
      <c r="KGV53" s="29"/>
      <c r="KGW53" s="29"/>
      <c r="KGX53" s="29"/>
      <c r="KGY53" s="29"/>
      <c r="KGZ53" s="29"/>
      <c r="KHA53" s="29"/>
      <c r="KHB53" s="29"/>
      <c r="KHC53" s="29"/>
      <c r="KHD53" s="29"/>
      <c r="KHE53" s="29"/>
      <c r="KHF53" s="29"/>
      <c r="KHG53" s="29"/>
      <c r="KHH53" s="29"/>
      <c r="KHI53" s="29"/>
      <c r="KHJ53" s="29"/>
      <c r="KHK53" s="29"/>
      <c r="KHL53" s="29"/>
      <c r="KHM53" s="29"/>
      <c r="KHN53" s="29"/>
      <c r="KHO53" s="29"/>
      <c r="KHP53" s="29"/>
      <c r="KHQ53" s="29"/>
      <c r="KHR53" s="29"/>
      <c r="KHS53" s="29"/>
      <c r="KHT53" s="29"/>
      <c r="KHU53" s="29"/>
      <c r="KHV53" s="29"/>
      <c r="KHW53" s="29"/>
      <c r="KHX53" s="29"/>
      <c r="KHY53" s="29"/>
      <c r="KHZ53" s="29"/>
      <c r="KIA53" s="29"/>
      <c r="KIB53" s="29"/>
      <c r="KIC53" s="29"/>
      <c r="KID53" s="29"/>
      <c r="KIE53" s="29"/>
      <c r="KIF53" s="29"/>
      <c r="KIG53" s="29"/>
      <c r="KIH53" s="29"/>
      <c r="KII53" s="29"/>
      <c r="KIJ53" s="29"/>
      <c r="KIK53" s="29"/>
      <c r="KIL53" s="29"/>
      <c r="KIM53" s="29"/>
      <c r="KIN53" s="29"/>
      <c r="KIO53" s="29"/>
      <c r="KIP53" s="29"/>
      <c r="KIQ53" s="29"/>
      <c r="KIR53" s="29"/>
      <c r="KIS53" s="29"/>
      <c r="KIT53" s="29"/>
      <c r="KIU53" s="29"/>
      <c r="KIV53" s="29"/>
      <c r="KIW53" s="29"/>
      <c r="KIX53" s="29"/>
      <c r="KIY53" s="29"/>
      <c r="KIZ53" s="29"/>
      <c r="KJA53" s="29"/>
      <c r="KJB53" s="29"/>
      <c r="KJC53" s="29"/>
      <c r="KJD53" s="29"/>
      <c r="KJE53" s="29"/>
      <c r="KJF53" s="29"/>
      <c r="KJG53" s="29"/>
      <c r="KJH53" s="29"/>
      <c r="KJI53" s="29"/>
      <c r="KJJ53" s="29"/>
      <c r="KJK53" s="29"/>
      <c r="KJL53" s="29"/>
      <c r="KJM53" s="29"/>
      <c r="KJN53" s="29"/>
      <c r="KJO53" s="29"/>
      <c r="KJP53" s="29"/>
      <c r="KJQ53" s="29"/>
      <c r="KJR53" s="29"/>
      <c r="KJS53" s="29"/>
      <c r="KJT53" s="29"/>
      <c r="KJU53" s="29"/>
      <c r="KJV53" s="29"/>
      <c r="KJW53" s="29"/>
      <c r="KJX53" s="29"/>
      <c r="KJY53" s="29"/>
      <c r="KJZ53" s="29"/>
      <c r="KKA53" s="29"/>
      <c r="KKB53" s="29"/>
      <c r="KKC53" s="29"/>
      <c r="KKD53" s="29"/>
      <c r="KKE53" s="29"/>
      <c r="KKF53" s="29"/>
      <c r="KKG53" s="29"/>
      <c r="KKH53" s="29"/>
      <c r="KKI53" s="29"/>
      <c r="KKJ53" s="29"/>
      <c r="KKK53" s="29"/>
      <c r="KKL53" s="29"/>
      <c r="KKM53" s="29"/>
      <c r="KKN53" s="29"/>
      <c r="KKO53" s="29"/>
      <c r="KKP53" s="29"/>
      <c r="KKQ53" s="29"/>
      <c r="KKR53" s="29"/>
      <c r="KKS53" s="29"/>
      <c r="KKT53" s="29"/>
      <c r="KKU53" s="29"/>
      <c r="KKV53" s="29"/>
      <c r="KKW53" s="29"/>
      <c r="KKX53" s="29"/>
      <c r="KKY53" s="29"/>
      <c r="KKZ53" s="29"/>
      <c r="KLA53" s="29"/>
      <c r="KLB53" s="29"/>
      <c r="KLC53" s="29"/>
      <c r="KLD53" s="29"/>
      <c r="KLE53" s="29"/>
      <c r="KLF53" s="29"/>
      <c r="KLG53" s="29"/>
      <c r="KLH53" s="29"/>
      <c r="KLI53" s="29"/>
      <c r="KLJ53" s="29"/>
      <c r="KLK53" s="29"/>
      <c r="KLL53" s="29"/>
      <c r="KLM53" s="29"/>
      <c r="KLN53" s="29"/>
      <c r="KLO53" s="29"/>
      <c r="KLP53" s="29"/>
      <c r="KLQ53" s="29"/>
      <c r="KLR53" s="29"/>
      <c r="KLS53" s="29"/>
      <c r="KLT53" s="29"/>
      <c r="KLU53" s="29"/>
      <c r="KLV53" s="29"/>
      <c r="KLW53" s="29"/>
      <c r="KLX53" s="29"/>
      <c r="KLY53" s="29"/>
      <c r="KLZ53" s="29"/>
      <c r="KMA53" s="29"/>
      <c r="KMB53" s="29"/>
      <c r="KMC53" s="29"/>
      <c r="KMD53" s="29"/>
      <c r="KME53" s="29"/>
      <c r="KMF53" s="29"/>
      <c r="KMG53" s="29"/>
      <c r="KMH53" s="29"/>
      <c r="KMI53" s="29"/>
      <c r="KMJ53" s="29"/>
      <c r="KMK53" s="29"/>
      <c r="KML53" s="29"/>
      <c r="KMM53" s="29"/>
      <c r="KMN53" s="29"/>
      <c r="KMO53" s="29"/>
      <c r="KMP53" s="29"/>
      <c r="KMQ53" s="29"/>
      <c r="KMR53" s="29"/>
      <c r="KMS53" s="29"/>
      <c r="KMT53" s="29"/>
      <c r="KMU53" s="29"/>
      <c r="KMV53" s="29"/>
      <c r="KMW53" s="29"/>
      <c r="KMX53" s="29"/>
      <c r="KMY53" s="29"/>
      <c r="KMZ53" s="29"/>
      <c r="KNA53" s="29"/>
      <c r="KNB53" s="29"/>
      <c r="KNC53" s="29"/>
      <c r="KND53" s="29"/>
      <c r="KNE53" s="29"/>
      <c r="KNF53" s="29"/>
      <c r="KNG53" s="29"/>
      <c r="KNH53" s="29"/>
      <c r="KNI53" s="29"/>
      <c r="KNJ53" s="29"/>
      <c r="KNK53" s="29"/>
      <c r="KNL53" s="29"/>
      <c r="KNM53" s="29"/>
      <c r="KNN53" s="29"/>
      <c r="KNO53" s="29"/>
      <c r="KNP53" s="29"/>
      <c r="KNQ53" s="29"/>
      <c r="KNR53" s="29"/>
      <c r="KNS53" s="29"/>
      <c r="KNT53" s="29"/>
      <c r="KNU53" s="29"/>
      <c r="KNV53" s="29"/>
      <c r="KNW53" s="29"/>
      <c r="KNX53" s="29"/>
      <c r="KNY53" s="29"/>
      <c r="KNZ53" s="29"/>
      <c r="KOA53" s="29"/>
      <c r="KOB53" s="29"/>
      <c r="KOC53" s="29"/>
      <c r="KOD53" s="29"/>
      <c r="KOE53" s="29"/>
      <c r="KOF53" s="29"/>
      <c r="KOG53" s="29"/>
      <c r="KOH53" s="29"/>
      <c r="KOI53" s="29"/>
      <c r="KOJ53" s="29"/>
      <c r="KOK53" s="29"/>
      <c r="KOL53" s="29"/>
      <c r="KOM53" s="29"/>
      <c r="KON53" s="29"/>
      <c r="KOO53" s="29"/>
      <c r="KOP53" s="29"/>
      <c r="KOQ53" s="29"/>
      <c r="KOR53" s="29"/>
      <c r="KOS53" s="29"/>
      <c r="KOT53" s="29"/>
      <c r="KOU53" s="29"/>
      <c r="KOV53" s="29"/>
      <c r="KOW53" s="29"/>
      <c r="KOX53" s="29"/>
      <c r="KOY53" s="29"/>
      <c r="KOZ53" s="29"/>
      <c r="KPA53" s="29"/>
      <c r="KPB53" s="29"/>
      <c r="KPC53" s="29"/>
      <c r="KPD53" s="29"/>
      <c r="KPE53" s="29"/>
      <c r="KPF53" s="29"/>
      <c r="KPG53" s="29"/>
      <c r="KPH53" s="29"/>
      <c r="KPI53" s="29"/>
      <c r="KPJ53" s="29"/>
      <c r="KPK53" s="29"/>
      <c r="KPL53" s="29"/>
      <c r="KPM53" s="29"/>
      <c r="KPN53" s="29"/>
      <c r="KPO53" s="29"/>
      <c r="KPP53" s="29"/>
      <c r="KPQ53" s="29"/>
      <c r="KPR53" s="29"/>
      <c r="KPS53" s="29"/>
      <c r="KPT53" s="29"/>
      <c r="KPU53" s="29"/>
      <c r="KPV53" s="29"/>
      <c r="KPW53" s="29"/>
      <c r="KPX53" s="29"/>
      <c r="KPY53" s="29"/>
      <c r="KPZ53" s="29"/>
      <c r="KQA53" s="29"/>
      <c r="KQB53" s="29"/>
      <c r="KQC53" s="29"/>
      <c r="KQD53" s="29"/>
      <c r="KQE53" s="29"/>
      <c r="KQF53" s="29"/>
      <c r="KQG53" s="29"/>
      <c r="KQH53" s="29"/>
      <c r="KQI53" s="29"/>
      <c r="KQJ53" s="29"/>
      <c r="KQK53" s="29"/>
      <c r="KQL53" s="29"/>
      <c r="KQM53" s="29"/>
      <c r="KQN53" s="29"/>
      <c r="KQO53" s="29"/>
      <c r="KQP53" s="29"/>
      <c r="KQQ53" s="29"/>
      <c r="KQR53" s="29"/>
      <c r="KQS53" s="29"/>
      <c r="KQT53" s="29"/>
      <c r="KQU53" s="29"/>
      <c r="KQV53" s="29"/>
      <c r="KQW53" s="29"/>
      <c r="KQX53" s="29"/>
      <c r="KQY53" s="29"/>
      <c r="KQZ53" s="29"/>
      <c r="KRA53" s="29"/>
      <c r="KRB53" s="29"/>
      <c r="KRC53" s="29"/>
      <c r="KRD53" s="29"/>
      <c r="KRE53" s="29"/>
      <c r="KRF53" s="29"/>
      <c r="KRG53" s="29"/>
      <c r="KRH53" s="29"/>
      <c r="KRI53" s="29"/>
      <c r="KRJ53" s="29"/>
      <c r="KRK53" s="29"/>
      <c r="KRL53" s="29"/>
      <c r="KRM53" s="29"/>
      <c r="KRN53" s="29"/>
      <c r="KRO53" s="29"/>
      <c r="KRP53" s="29"/>
      <c r="KRQ53" s="29"/>
      <c r="KRR53" s="29"/>
      <c r="KRS53" s="29"/>
      <c r="KRT53" s="29"/>
      <c r="KRU53" s="29"/>
      <c r="KRV53" s="29"/>
      <c r="KRW53" s="29"/>
      <c r="KRX53" s="29"/>
      <c r="KRY53" s="29"/>
      <c r="KRZ53" s="29"/>
      <c r="KSA53" s="29"/>
      <c r="KSB53" s="29"/>
      <c r="KSC53" s="29"/>
      <c r="KSD53" s="29"/>
      <c r="KSE53" s="29"/>
      <c r="KSF53" s="29"/>
      <c r="KSG53" s="29"/>
      <c r="KSH53" s="29"/>
      <c r="KSI53" s="29"/>
      <c r="KSJ53" s="29"/>
      <c r="KSK53" s="29"/>
      <c r="KSL53" s="29"/>
      <c r="KSM53" s="29"/>
      <c r="KSN53" s="29"/>
      <c r="KSO53" s="29"/>
      <c r="KSP53" s="29"/>
      <c r="KSQ53" s="29"/>
      <c r="KSR53" s="29"/>
      <c r="KSS53" s="29"/>
      <c r="KST53" s="29"/>
      <c r="KSU53" s="29"/>
      <c r="KSV53" s="29"/>
      <c r="KSW53" s="29"/>
      <c r="KSX53" s="29"/>
      <c r="KSY53" s="29"/>
      <c r="KSZ53" s="29"/>
      <c r="KTA53" s="29"/>
      <c r="KTB53" s="29"/>
      <c r="KTC53" s="29"/>
      <c r="KTD53" s="29"/>
      <c r="KTE53" s="29"/>
      <c r="KTF53" s="29"/>
      <c r="KTG53" s="29"/>
      <c r="KTH53" s="29"/>
      <c r="KTI53" s="29"/>
      <c r="KTJ53" s="29"/>
      <c r="KTK53" s="29"/>
      <c r="KTL53" s="29"/>
      <c r="KTM53" s="29"/>
      <c r="KTN53" s="29"/>
      <c r="KTO53" s="29"/>
      <c r="KTP53" s="29"/>
      <c r="KTQ53" s="29"/>
      <c r="KTR53" s="29"/>
      <c r="KTS53" s="29"/>
      <c r="KTT53" s="29"/>
      <c r="KTU53" s="29"/>
      <c r="KTV53" s="29"/>
      <c r="KTW53" s="29"/>
      <c r="KTX53" s="29"/>
      <c r="KTY53" s="29"/>
      <c r="KTZ53" s="29"/>
      <c r="KUA53" s="29"/>
      <c r="KUB53" s="29"/>
      <c r="KUC53" s="29"/>
      <c r="KUD53" s="29"/>
      <c r="KUE53" s="29"/>
      <c r="KUF53" s="29"/>
      <c r="KUG53" s="29"/>
      <c r="KUH53" s="29"/>
      <c r="KUI53" s="29"/>
      <c r="KUJ53" s="29"/>
      <c r="KUK53" s="29"/>
      <c r="KUL53" s="29"/>
      <c r="KUM53" s="29"/>
      <c r="KUN53" s="29"/>
      <c r="KUO53" s="29"/>
      <c r="KUP53" s="29"/>
      <c r="KUQ53" s="29"/>
      <c r="KUR53" s="29"/>
      <c r="KUS53" s="29"/>
      <c r="KUT53" s="29"/>
      <c r="KUU53" s="29"/>
      <c r="KUV53" s="29"/>
      <c r="KUW53" s="29"/>
      <c r="KUX53" s="29"/>
      <c r="KUY53" s="29"/>
      <c r="KUZ53" s="29"/>
      <c r="KVA53" s="29"/>
      <c r="KVB53" s="29"/>
      <c r="KVC53" s="29"/>
      <c r="KVD53" s="29"/>
      <c r="KVE53" s="29"/>
      <c r="KVF53" s="29"/>
      <c r="KVG53" s="29"/>
      <c r="KVH53" s="29"/>
      <c r="KVI53" s="29"/>
      <c r="KVJ53" s="29"/>
      <c r="KVK53" s="29"/>
      <c r="KVL53" s="29"/>
      <c r="KVM53" s="29"/>
      <c r="KVN53" s="29"/>
      <c r="KVO53" s="29"/>
      <c r="KVP53" s="29"/>
      <c r="KVQ53" s="29"/>
      <c r="KVR53" s="29"/>
      <c r="KVS53" s="29"/>
      <c r="KVT53" s="29"/>
      <c r="KVU53" s="29"/>
      <c r="KVV53" s="29"/>
      <c r="KVW53" s="29"/>
      <c r="KVX53" s="29"/>
      <c r="KVY53" s="29"/>
      <c r="KVZ53" s="29"/>
      <c r="KWA53" s="29"/>
      <c r="KWB53" s="29"/>
      <c r="KWC53" s="29"/>
      <c r="KWD53" s="29"/>
      <c r="KWE53" s="29"/>
      <c r="KWF53" s="29"/>
      <c r="KWG53" s="29"/>
      <c r="KWH53" s="29"/>
      <c r="KWI53" s="29"/>
      <c r="KWJ53" s="29"/>
      <c r="KWK53" s="29"/>
      <c r="KWL53" s="29"/>
      <c r="KWM53" s="29"/>
      <c r="KWN53" s="29"/>
      <c r="KWO53" s="29"/>
      <c r="KWP53" s="29"/>
      <c r="KWQ53" s="29"/>
      <c r="KWR53" s="29"/>
      <c r="KWS53" s="29"/>
      <c r="KWT53" s="29"/>
      <c r="KWU53" s="29"/>
      <c r="KWV53" s="29"/>
      <c r="KWW53" s="29"/>
      <c r="KWX53" s="29"/>
      <c r="KWY53" s="29"/>
      <c r="KWZ53" s="29"/>
      <c r="KXA53" s="29"/>
      <c r="KXB53" s="29"/>
      <c r="KXC53" s="29"/>
      <c r="KXD53" s="29"/>
      <c r="KXE53" s="29"/>
      <c r="KXF53" s="29"/>
      <c r="KXG53" s="29"/>
      <c r="KXH53" s="29"/>
      <c r="KXI53" s="29"/>
      <c r="KXJ53" s="29"/>
      <c r="KXK53" s="29"/>
      <c r="KXL53" s="29"/>
      <c r="KXM53" s="29"/>
      <c r="KXN53" s="29"/>
      <c r="KXO53" s="29"/>
      <c r="KXP53" s="29"/>
      <c r="KXQ53" s="29"/>
      <c r="KXR53" s="29"/>
      <c r="KXS53" s="29"/>
      <c r="KXT53" s="29"/>
      <c r="KXU53" s="29"/>
      <c r="KXV53" s="29"/>
      <c r="KXW53" s="29"/>
      <c r="KXX53" s="29"/>
      <c r="KXY53" s="29"/>
      <c r="KXZ53" s="29"/>
      <c r="KYA53" s="29"/>
      <c r="KYB53" s="29"/>
      <c r="KYC53" s="29"/>
      <c r="KYD53" s="29"/>
      <c r="KYE53" s="29"/>
      <c r="KYF53" s="29"/>
      <c r="KYG53" s="29"/>
      <c r="KYH53" s="29"/>
      <c r="KYI53" s="29"/>
      <c r="KYJ53" s="29"/>
      <c r="KYK53" s="29"/>
      <c r="KYL53" s="29"/>
      <c r="KYM53" s="29"/>
      <c r="KYN53" s="29"/>
      <c r="KYO53" s="29"/>
      <c r="KYP53" s="29"/>
      <c r="KYQ53" s="29"/>
      <c r="KYR53" s="29"/>
      <c r="KYS53" s="29"/>
      <c r="KYT53" s="29"/>
      <c r="KYU53" s="29"/>
      <c r="KYV53" s="29"/>
      <c r="KYW53" s="29"/>
      <c r="KYX53" s="29"/>
      <c r="KYY53" s="29"/>
      <c r="KYZ53" s="29"/>
      <c r="KZA53" s="29"/>
      <c r="KZB53" s="29"/>
      <c r="KZC53" s="29"/>
      <c r="KZD53" s="29"/>
      <c r="KZE53" s="29"/>
      <c r="KZF53" s="29"/>
      <c r="KZG53" s="29"/>
      <c r="KZH53" s="29"/>
      <c r="KZI53" s="29"/>
      <c r="KZJ53" s="29"/>
      <c r="KZK53" s="29"/>
      <c r="KZL53" s="29"/>
      <c r="KZM53" s="29"/>
      <c r="KZN53" s="29"/>
      <c r="KZO53" s="29"/>
      <c r="KZP53" s="29"/>
      <c r="KZQ53" s="29"/>
      <c r="KZR53" s="29"/>
      <c r="KZS53" s="29"/>
      <c r="KZT53" s="29"/>
      <c r="KZU53" s="29"/>
      <c r="KZV53" s="29"/>
      <c r="KZW53" s="29"/>
      <c r="KZX53" s="29"/>
      <c r="KZY53" s="29"/>
      <c r="KZZ53" s="29"/>
      <c r="LAA53" s="29"/>
      <c r="LAB53" s="29"/>
      <c r="LAC53" s="29"/>
      <c r="LAD53" s="29"/>
      <c r="LAE53" s="29"/>
      <c r="LAF53" s="29"/>
      <c r="LAG53" s="29"/>
      <c r="LAH53" s="29"/>
      <c r="LAI53" s="29"/>
      <c r="LAJ53" s="29"/>
      <c r="LAK53" s="29"/>
      <c r="LAL53" s="29"/>
      <c r="LAM53" s="29"/>
      <c r="LAN53" s="29"/>
      <c r="LAO53" s="29"/>
      <c r="LAP53" s="29"/>
      <c r="LAQ53" s="29"/>
      <c r="LAR53" s="29"/>
      <c r="LAS53" s="29"/>
      <c r="LAT53" s="29"/>
      <c r="LAU53" s="29"/>
      <c r="LAV53" s="29"/>
      <c r="LAW53" s="29"/>
      <c r="LAX53" s="29"/>
      <c r="LAY53" s="29"/>
      <c r="LAZ53" s="29"/>
      <c r="LBA53" s="29"/>
      <c r="LBB53" s="29"/>
      <c r="LBC53" s="29"/>
      <c r="LBD53" s="29"/>
      <c r="LBE53" s="29"/>
      <c r="LBF53" s="29"/>
      <c r="LBG53" s="29"/>
      <c r="LBH53" s="29"/>
      <c r="LBI53" s="29"/>
      <c r="LBJ53" s="29"/>
      <c r="LBK53" s="29"/>
      <c r="LBL53" s="29"/>
      <c r="LBM53" s="29"/>
      <c r="LBN53" s="29"/>
      <c r="LBO53" s="29"/>
      <c r="LBP53" s="29"/>
      <c r="LBQ53" s="29"/>
      <c r="LBR53" s="29"/>
      <c r="LBS53" s="29"/>
      <c r="LBT53" s="29"/>
      <c r="LBU53" s="29"/>
      <c r="LBV53" s="29"/>
      <c r="LBW53" s="29"/>
      <c r="LBX53" s="29"/>
      <c r="LBY53" s="29"/>
      <c r="LBZ53" s="29"/>
      <c r="LCA53" s="29"/>
      <c r="LCB53" s="29"/>
      <c r="LCC53" s="29"/>
      <c r="LCD53" s="29"/>
      <c r="LCE53" s="29"/>
      <c r="LCF53" s="29"/>
      <c r="LCG53" s="29"/>
      <c r="LCH53" s="29"/>
      <c r="LCI53" s="29"/>
      <c r="LCJ53" s="29"/>
      <c r="LCK53" s="29"/>
      <c r="LCL53" s="29"/>
      <c r="LCM53" s="29"/>
      <c r="LCN53" s="29"/>
      <c r="LCO53" s="29"/>
      <c r="LCP53" s="29"/>
      <c r="LCQ53" s="29"/>
      <c r="LCR53" s="29"/>
      <c r="LCS53" s="29"/>
      <c r="LCT53" s="29"/>
      <c r="LCU53" s="29"/>
      <c r="LCV53" s="29"/>
      <c r="LCW53" s="29"/>
      <c r="LCX53" s="29"/>
      <c r="LCY53" s="29"/>
      <c r="LCZ53" s="29"/>
      <c r="LDA53" s="29"/>
      <c r="LDB53" s="29"/>
      <c r="LDC53" s="29"/>
      <c r="LDD53" s="29"/>
      <c r="LDE53" s="29"/>
      <c r="LDF53" s="29"/>
      <c r="LDG53" s="29"/>
      <c r="LDH53" s="29"/>
      <c r="LDI53" s="29"/>
      <c r="LDJ53" s="29"/>
      <c r="LDK53" s="29"/>
      <c r="LDL53" s="29"/>
      <c r="LDM53" s="29"/>
      <c r="LDN53" s="29"/>
      <c r="LDO53" s="29"/>
      <c r="LDP53" s="29"/>
      <c r="LDQ53" s="29"/>
      <c r="LDR53" s="29"/>
      <c r="LDS53" s="29"/>
      <c r="LDT53" s="29"/>
      <c r="LDU53" s="29"/>
      <c r="LDV53" s="29"/>
      <c r="LDW53" s="29"/>
      <c r="LDX53" s="29"/>
      <c r="LDY53" s="29"/>
      <c r="LDZ53" s="29"/>
      <c r="LEA53" s="29"/>
      <c r="LEB53" s="29"/>
      <c r="LEC53" s="29"/>
      <c r="LED53" s="29"/>
      <c r="LEE53" s="29"/>
      <c r="LEF53" s="29"/>
      <c r="LEG53" s="29"/>
      <c r="LEH53" s="29"/>
      <c r="LEI53" s="29"/>
      <c r="LEJ53" s="29"/>
      <c r="LEK53" s="29"/>
      <c r="LEL53" s="29"/>
      <c r="LEM53" s="29"/>
      <c r="LEN53" s="29"/>
      <c r="LEO53" s="29"/>
      <c r="LEP53" s="29"/>
      <c r="LEQ53" s="29"/>
      <c r="LER53" s="29"/>
      <c r="LES53" s="29"/>
      <c r="LET53" s="29"/>
      <c r="LEU53" s="29"/>
      <c r="LEV53" s="29"/>
      <c r="LEW53" s="29"/>
      <c r="LEX53" s="29"/>
      <c r="LEY53" s="29"/>
      <c r="LEZ53" s="29"/>
      <c r="LFA53" s="29"/>
      <c r="LFB53" s="29"/>
      <c r="LFC53" s="29"/>
      <c r="LFD53" s="29"/>
      <c r="LFE53" s="29"/>
      <c r="LFF53" s="29"/>
      <c r="LFG53" s="29"/>
      <c r="LFH53" s="29"/>
      <c r="LFI53" s="29"/>
      <c r="LFJ53" s="29"/>
      <c r="LFK53" s="29"/>
      <c r="LFL53" s="29"/>
      <c r="LFM53" s="29"/>
      <c r="LFN53" s="29"/>
      <c r="LFO53" s="29"/>
      <c r="LFP53" s="29"/>
      <c r="LFQ53" s="29"/>
      <c r="LFR53" s="29"/>
      <c r="LFS53" s="29"/>
      <c r="LFT53" s="29"/>
      <c r="LFU53" s="29"/>
      <c r="LFV53" s="29"/>
      <c r="LFW53" s="29"/>
      <c r="LFX53" s="29"/>
      <c r="LFY53" s="29"/>
      <c r="LFZ53" s="29"/>
      <c r="LGA53" s="29"/>
      <c r="LGB53" s="29"/>
      <c r="LGC53" s="29"/>
      <c r="LGD53" s="29"/>
      <c r="LGE53" s="29"/>
      <c r="LGF53" s="29"/>
      <c r="LGG53" s="29"/>
      <c r="LGH53" s="29"/>
      <c r="LGI53" s="29"/>
      <c r="LGJ53" s="29"/>
      <c r="LGK53" s="29"/>
      <c r="LGL53" s="29"/>
      <c r="LGM53" s="29"/>
      <c r="LGN53" s="29"/>
      <c r="LGO53" s="29"/>
      <c r="LGP53" s="29"/>
      <c r="LGQ53" s="29"/>
      <c r="LGR53" s="29"/>
      <c r="LGS53" s="29"/>
      <c r="LGT53" s="29"/>
      <c r="LGU53" s="29"/>
      <c r="LGV53" s="29"/>
      <c r="LGW53" s="29"/>
      <c r="LGX53" s="29"/>
      <c r="LGY53" s="29"/>
      <c r="LGZ53" s="29"/>
      <c r="LHA53" s="29"/>
      <c r="LHB53" s="29"/>
      <c r="LHC53" s="29"/>
      <c r="LHD53" s="29"/>
      <c r="LHE53" s="29"/>
      <c r="LHF53" s="29"/>
      <c r="LHG53" s="29"/>
      <c r="LHH53" s="29"/>
      <c r="LHI53" s="29"/>
      <c r="LHJ53" s="29"/>
      <c r="LHK53" s="29"/>
      <c r="LHL53" s="29"/>
      <c r="LHM53" s="29"/>
      <c r="LHN53" s="29"/>
      <c r="LHO53" s="29"/>
      <c r="LHP53" s="29"/>
      <c r="LHQ53" s="29"/>
      <c r="LHR53" s="29"/>
      <c r="LHS53" s="29"/>
      <c r="LHT53" s="29"/>
      <c r="LHU53" s="29"/>
      <c r="LHV53" s="29"/>
      <c r="LHW53" s="29"/>
      <c r="LHX53" s="29"/>
      <c r="LHY53" s="29"/>
      <c r="LHZ53" s="29"/>
      <c r="LIA53" s="29"/>
      <c r="LIB53" s="29"/>
      <c r="LIC53" s="29"/>
      <c r="LID53" s="29"/>
      <c r="LIE53" s="29"/>
      <c r="LIF53" s="29"/>
      <c r="LIG53" s="29"/>
      <c r="LIH53" s="29"/>
      <c r="LII53" s="29"/>
      <c r="LIJ53" s="29"/>
      <c r="LIK53" s="29"/>
      <c r="LIL53" s="29"/>
      <c r="LIM53" s="29"/>
      <c r="LIN53" s="29"/>
      <c r="LIO53" s="29"/>
      <c r="LIP53" s="29"/>
      <c r="LIQ53" s="29"/>
      <c r="LIR53" s="29"/>
      <c r="LIS53" s="29"/>
      <c r="LIT53" s="29"/>
      <c r="LIU53" s="29"/>
      <c r="LIV53" s="29"/>
      <c r="LIW53" s="29"/>
      <c r="LIX53" s="29"/>
      <c r="LIY53" s="29"/>
      <c r="LIZ53" s="29"/>
      <c r="LJA53" s="29"/>
      <c r="LJB53" s="29"/>
      <c r="LJC53" s="29"/>
      <c r="LJD53" s="29"/>
      <c r="LJE53" s="29"/>
      <c r="LJF53" s="29"/>
      <c r="LJG53" s="29"/>
      <c r="LJH53" s="29"/>
      <c r="LJI53" s="29"/>
      <c r="LJJ53" s="29"/>
      <c r="LJK53" s="29"/>
      <c r="LJL53" s="29"/>
      <c r="LJM53" s="29"/>
      <c r="LJN53" s="29"/>
      <c r="LJO53" s="29"/>
      <c r="LJP53" s="29"/>
      <c r="LJQ53" s="29"/>
      <c r="LJR53" s="29"/>
      <c r="LJS53" s="29"/>
      <c r="LJT53" s="29"/>
      <c r="LJU53" s="29"/>
      <c r="LJV53" s="29"/>
      <c r="LJW53" s="29"/>
      <c r="LJX53" s="29"/>
      <c r="LJY53" s="29"/>
      <c r="LJZ53" s="29"/>
      <c r="LKA53" s="29"/>
      <c r="LKB53" s="29"/>
      <c r="LKC53" s="29"/>
      <c r="LKD53" s="29"/>
      <c r="LKE53" s="29"/>
      <c r="LKF53" s="29"/>
      <c r="LKG53" s="29"/>
      <c r="LKH53" s="29"/>
      <c r="LKI53" s="29"/>
      <c r="LKJ53" s="29"/>
      <c r="LKK53" s="29"/>
      <c r="LKL53" s="29"/>
      <c r="LKM53" s="29"/>
      <c r="LKN53" s="29"/>
      <c r="LKO53" s="29"/>
      <c r="LKP53" s="29"/>
      <c r="LKQ53" s="29"/>
      <c r="LKR53" s="29"/>
      <c r="LKS53" s="29"/>
      <c r="LKT53" s="29"/>
      <c r="LKU53" s="29"/>
      <c r="LKV53" s="29"/>
      <c r="LKW53" s="29"/>
      <c r="LKX53" s="29"/>
      <c r="LKY53" s="29"/>
      <c r="LKZ53" s="29"/>
      <c r="LLA53" s="29"/>
      <c r="LLB53" s="29"/>
      <c r="LLC53" s="29"/>
      <c r="LLD53" s="29"/>
      <c r="LLE53" s="29"/>
      <c r="LLF53" s="29"/>
      <c r="LLG53" s="29"/>
      <c r="LLH53" s="29"/>
      <c r="LLI53" s="29"/>
      <c r="LLJ53" s="29"/>
      <c r="LLK53" s="29"/>
      <c r="LLL53" s="29"/>
      <c r="LLM53" s="29"/>
      <c r="LLN53" s="29"/>
      <c r="LLO53" s="29"/>
      <c r="LLP53" s="29"/>
      <c r="LLQ53" s="29"/>
      <c r="LLR53" s="29"/>
      <c r="LLS53" s="29"/>
      <c r="LLT53" s="29"/>
      <c r="LLU53" s="29"/>
      <c r="LLV53" s="29"/>
      <c r="LLW53" s="29"/>
      <c r="LLX53" s="29"/>
      <c r="LLY53" s="29"/>
      <c r="LLZ53" s="29"/>
      <c r="LMA53" s="29"/>
      <c r="LMB53" s="29"/>
      <c r="LMC53" s="29"/>
      <c r="LMD53" s="29"/>
      <c r="LME53" s="29"/>
      <c r="LMF53" s="29"/>
      <c r="LMG53" s="29"/>
      <c r="LMH53" s="29"/>
      <c r="LMI53" s="29"/>
      <c r="LMJ53" s="29"/>
      <c r="LMK53" s="29"/>
      <c r="LML53" s="29"/>
      <c r="LMM53" s="29"/>
      <c r="LMN53" s="29"/>
      <c r="LMO53" s="29"/>
      <c r="LMP53" s="29"/>
      <c r="LMQ53" s="29"/>
      <c r="LMR53" s="29"/>
      <c r="LMS53" s="29"/>
      <c r="LMT53" s="29"/>
      <c r="LMU53" s="29"/>
      <c r="LMV53" s="29"/>
      <c r="LMW53" s="29"/>
      <c r="LMX53" s="29"/>
      <c r="LMY53" s="29"/>
      <c r="LMZ53" s="29"/>
      <c r="LNA53" s="29"/>
      <c r="LNB53" s="29"/>
      <c r="LNC53" s="29"/>
      <c r="LND53" s="29"/>
      <c r="LNE53" s="29"/>
      <c r="LNF53" s="29"/>
      <c r="LNG53" s="29"/>
      <c r="LNH53" s="29"/>
      <c r="LNI53" s="29"/>
      <c r="LNJ53" s="29"/>
      <c r="LNK53" s="29"/>
      <c r="LNL53" s="29"/>
      <c r="LNM53" s="29"/>
      <c r="LNN53" s="29"/>
      <c r="LNO53" s="29"/>
      <c r="LNP53" s="29"/>
      <c r="LNQ53" s="29"/>
      <c r="LNR53" s="29"/>
      <c r="LNS53" s="29"/>
      <c r="LNT53" s="29"/>
      <c r="LNU53" s="29"/>
      <c r="LNV53" s="29"/>
      <c r="LNW53" s="29"/>
      <c r="LNX53" s="29"/>
      <c r="LNY53" s="29"/>
      <c r="LNZ53" s="29"/>
      <c r="LOA53" s="29"/>
      <c r="LOB53" s="29"/>
      <c r="LOC53" s="29"/>
      <c r="LOD53" s="29"/>
      <c r="LOE53" s="29"/>
      <c r="LOF53" s="29"/>
      <c r="LOG53" s="29"/>
      <c r="LOH53" s="29"/>
      <c r="LOI53" s="29"/>
      <c r="LOJ53" s="29"/>
      <c r="LOK53" s="29"/>
      <c r="LOL53" s="29"/>
      <c r="LOM53" s="29"/>
      <c r="LON53" s="29"/>
      <c r="LOO53" s="29"/>
      <c r="LOP53" s="29"/>
      <c r="LOQ53" s="29"/>
      <c r="LOR53" s="29"/>
      <c r="LOS53" s="29"/>
      <c r="LOT53" s="29"/>
      <c r="LOU53" s="29"/>
      <c r="LOV53" s="29"/>
      <c r="LOW53" s="29"/>
      <c r="LOX53" s="29"/>
      <c r="LOY53" s="29"/>
      <c r="LOZ53" s="29"/>
      <c r="LPA53" s="29"/>
      <c r="LPB53" s="29"/>
      <c r="LPC53" s="29"/>
      <c r="LPD53" s="29"/>
      <c r="LPE53" s="29"/>
      <c r="LPF53" s="29"/>
      <c r="LPG53" s="29"/>
      <c r="LPH53" s="29"/>
      <c r="LPI53" s="29"/>
      <c r="LPJ53" s="29"/>
      <c r="LPK53" s="29"/>
      <c r="LPL53" s="29"/>
      <c r="LPM53" s="29"/>
      <c r="LPN53" s="29"/>
      <c r="LPO53" s="29"/>
      <c r="LPP53" s="29"/>
      <c r="LPQ53" s="29"/>
      <c r="LPR53" s="29"/>
      <c r="LPS53" s="29"/>
      <c r="LPT53" s="29"/>
      <c r="LPU53" s="29"/>
      <c r="LPV53" s="29"/>
      <c r="LPW53" s="29"/>
      <c r="LPX53" s="29"/>
      <c r="LPY53" s="29"/>
      <c r="LPZ53" s="29"/>
      <c r="LQA53" s="29"/>
      <c r="LQB53" s="29"/>
      <c r="LQC53" s="29"/>
      <c r="LQD53" s="29"/>
      <c r="LQE53" s="29"/>
      <c r="LQF53" s="29"/>
      <c r="LQG53" s="29"/>
      <c r="LQH53" s="29"/>
      <c r="LQI53" s="29"/>
      <c r="LQJ53" s="29"/>
      <c r="LQK53" s="29"/>
      <c r="LQL53" s="29"/>
      <c r="LQM53" s="29"/>
      <c r="LQN53" s="29"/>
      <c r="LQO53" s="29"/>
      <c r="LQP53" s="29"/>
      <c r="LQQ53" s="29"/>
      <c r="LQR53" s="29"/>
      <c r="LQS53" s="29"/>
      <c r="LQT53" s="29"/>
      <c r="LQU53" s="29"/>
      <c r="LQV53" s="29"/>
      <c r="LQW53" s="29"/>
      <c r="LQX53" s="29"/>
      <c r="LQY53" s="29"/>
      <c r="LQZ53" s="29"/>
      <c r="LRA53" s="29"/>
      <c r="LRB53" s="29"/>
      <c r="LRC53" s="29"/>
      <c r="LRD53" s="29"/>
      <c r="LRE53" s="29"/>
      <c r="LRF53" s="29"/>
      <c r="LRG53" s="29"/>
      <c r="LRH53" s="29"/>
      <c r="LRI53" s="29"/>
      <c r="LRJ53" s="29"/>
      <c r="LRK53" s="29"/>
      <c r="LRL53" s="29"/>
      <c r="LRM53" s="29"/>
      <c r="LRN53" s="29"/>
      <c r="LRO53" s="29"/>
      <c r="LRP53" s="29"/>
      <c r="LRQ53" s="29"/>
      <c r="LRR53" s="29"/>
      <c r="LRS53" s="29"/>
      <c r="LRT53" s="29"/>
      <c r="LRU53" s="29"/>
      <c r="LRV53" s="29"/>
      <c r="LRW53" s="29"/>
      <c r="LRX53" s="29"/>
      <c r="LRY53" s="29"/>
      <c r="LRZ53" s="29"/>
      <c r="LSA53" s="29"/>
      <c r="LSB53" s="29"/>
      <c r="LSC53" s="29"/>
      <c r="LSD53" s="29"/>
      <c r="LSE53" s="29"/>
      <c r="LSF53" s="29"/>
      <c r="LSG53" s="29"/>
      <c r="LSH53" s="29"/>
      <c r="LSI53" s="29"/>
      <c r="LSJ53" s="29"/>
      <c r="LSK53" s="29"/>
      <c r="LSL53" s="29"/>
      <c r="LSM53" s="29"/>
      <c r="LSN53" s="29"/>
      <c r="LSO53" s="29"/>
      <c r="LSP53" s="29"/>
      <c r="LSQ53" s="29"/>
      <c r="LSR53" s="29"/>
      <c r="LSS53" s="29"/>
      <c r="LST53" s="29"/>
      <c r="LSU53" s="29"/>
      <c r="LSV53" s="29"/>
      <c r="LSW53" s="29"/>
      <c r="LSX53" s="29"/>
      <c r="LSY53" s="29"/>
      <c r="LSZ53" s="29"/>
      <c r="LTA53" s="29"/>
      <c r="LTB53" s="29"/>
      <c r="LTC53" s="29"/>
      <c r="LTD53" s="29"/>
      <c r="LTE53" s="29"/>
      <c r="LTF53" s="29"/>
      <c r="LTG53" s="29"/>
      <c r="LTH53" s="29"/>
      <c r="LTI53" s="29"/>
      <c r="LTJ53" s="29"/>
      <c r="LTK53" s="29"/>
      <c r="LTL53" s="29"/>
      <c r="LTM53" s="29"/>
      <c r="LTN53" s="29"/>
      <c r="LTO53" s="29"/>
      <c r="LTP53" s="29"/>
      <c r="LTQ53" s="29"/>
      <c r="LTR53" s="29"/>
      <c r="LTS53" s="29"/>
      <c r="LTT53" s="29"/>
      <c r="LTU53" s="29"/>
      <c r="LTV53" s="29"/>
      <c r="LTW53" s="29"/>
      <c r="LTX53" s="29"/>
      <c r="LTY53" s="29"/>
      <c r="LTZ53" s="29"/>
      <c r="LUA53" s="29"/>
      <c r="LUB53" s="29"/>
      <c r="LUC53" s="29"/>
      <c r="LUD53" s="29"/>
      <c r="LUE53" s="29"/>
      <c r="LUF53" s="29"/>
      <c r="LUG53" s="29"/>
      <c r="LUH53" s="29"/>
      <c r="LUI53" s="29"/>
      <c r="LUJ53" s="29"/>
      <c r="LUK53" s="29"/>
      <c r="LUL53" s="29"/>
      <c r="LUM53" s="29"/>
      <c r="LUN53" s="29"/>
      <c r="LUO53" s="29"/>
      <c r="LUP53" s="29"/>
      <c r="LUQ53" s="29"/>
      <c r="LUR53" s="29"/>
      <c r="LUS53" s="29"/>
      <c r="LUT53" s="29"/>
      <c r="LUU53" s="29"/>
      <c r="LUV53" s="29"/>
      <c r="LUW53" s="29"/>
      <c r="LUX53" s="29"/>
      <c r="LUY53" s="29"/>
      <c r="LUZ53" s="29"/>
      <c r="LVA53" s="29"/>
      <c r="LVB53" s="29"/>
      <c r="LVC53" s="29"/>
      <c r="LVD53" s="29"/>
      <c r="LVE53" s="29"/>
      <c r="LVF53" s="29"/>
      <c r="LVG53" s="29"/>
      <c r="LVH53" s="29"/>
      <c r="LVI53" s="29"/>
      <c r="LVJ53" s="29"/>
      <c r="LVK53" s="29"/>
      <c r="LVL53" s="29"/>
      <c r="LVM53" s="29"/>
      <c r="LVN53" s="29"/>
      <c r="LVO53" s="29"/>
      <c r="LVP53" s="29"/>
      <c r="LVQ53" s="29"/>
      <c r="LVR53" s="29"/>
      <c r="LVS53" s="29"/>
      <c r="LVT53" s="29"/>
      <c r="LVU53" s="29"/>
      <c r="LVV53" s="29"/>
      <c r="LVW53" s="29"/>
      <c r="LVX53" s="29"/>
      <c r="LVY53" s="29"/>
      <c r="LVZ53" s="29"/>
      <c r="LWA53" s="29"/>
      <c r="LWB53" s="29"/>
      <c r="LWC53" s="29"/>
      <c r="LWD53" s="29"/>
      <c r="LWE53" s="29"/>
      <c r="LWF53" s="29"/>
      <c r="LWG53" s="29"/>
      <c r="LWH53" s="29"/>
      <c r="LWI53" s="29"/>
      <c r="LWJ53" s="29"/>
      <c r="LWK53" s="29"/>
      <c r="LWL53" s="29"/>
      <c r="LWM53" s="29"/>
      <c r="LWN53" s="29"/>
      <c r="LWO53" s="29"/>
      <c r="LWP53" s="29"/>
      <c r="LWQ53" s="29"/>
      <c r="LWR53" s="29"/>
      <c r="LWS53" s="29"/>
      <c r="LWT53" s="29"/>
      <c r="LWU53" s="29"/>
      <c r="LWV53" s="29"/>
      <c r="LWW53" s="29"/>
      <c r="LWX53" s="29"/>
      <c r="LWY53" s="29"/>
      <c r="LWZ53" s="29"/>
      <c r="LXA53" s="29"/>
      <c r="LXB53" s="29"/>
      <c r="LXC53" s="29"/>
      <c r="LXD53" s="29"/>
      <c r="LXE53" s="29"/>
      <c r="LXF53" s="29"/>
      <c r="LXG53" s="29"/>
      <c r="LXH53" s="29"/>
      <c r="LXI53" s="29"/>
      <c r="LXJ53" s="29"/>
      <c r="LXK53" s="29"/>
      <c r="LXL53" s="29"/>
      <c r="LXM53" s="29"/>
      <c r="LXN53" s="29"/>
      <c r="LXO53" s="29"/>
      <c r="LXP53" s="29"/>
      <c r="LXQ53" s="29"/>
      <c r="LXR53" s="29"/>
      <c r="LXS53" s="29"/>
      <c r="LXT53" s="29"/>
      <c r="LXU53" s="29"/>
      <c r="LXV53" s="29"/>
      <c r="LXW53" s="29"/>
      <c r="LXX53" s="29"/>
      <c r="LXY53" s="29"/>
      <c r="LXZ53" s="29"/>
      <c r="LYA53" s="29"/>
      <c r="LYB53" s="29"/>
      <c r="LYC53" s="29"/>
      <c r="LYD53" s="29"/>
      <c r="LYE53" s="29"/>
      <c r="LYF53" s="29"/>
      <c r="LYG53" s="29"/>
      <c r="LYH53" s="29"/>
      <c r="LYI53" s="29"/>
      <c r="LYJ53" s="29"/>
      <c r="LYK53" s="29"/>
      <c r="LYL53" s="29"/>
      <c r="LYM53" s="29"/>
      <c r="LYN53" s="29"/>
      <c r="LYO53" s="29"/>
      <c r="LYP53" s="29"/>
      <c r="LYQ53" s="29"/>
      <c r="LYR53" s="29"/>
      <c r="LYS53" s="29"/>
      <c r="LYT53" s="29"/>
      <c r="LYU53" s="29"/>
      <c r="LYV53" s="29"/>
      <c r="LYW53" s="29"/>
      <c r="LYX53" s="29"/>
      <c r="LYY53" s="29"/>
      <c r="LYZ53" s="29"/>
      <c r="LZA53" s="29"/>
      <c r="LZB53" s="29"/>
      <c r="LZC53" s="29"/>
      <c r="LZD53" s="29"/>
      <c r="LZE53" s="29"/>
      <c r="LZF53" s="29"/>
      <c r="LZG53" s="29"/>
      <c r="LZH53" s="29"/>
      <c r="LZI53" s="29"/>
      <c r="LZJ53" s="29"/>
      <c r="LZK53" s="29"/>
      <c r="LZL53" s="29"/>
      <c r="LZM53" s="29"/>
      <c r="LZN53" s="29"/>
      <c r="LZO53" s="29"/>
      <c r="LZP53" s="29"/>
      <c r="LZQ53" s="29"/>
      <c r="LZR53" s="29"/>
      <c r="LZS53" s="29"/>
      <c r="LZT53" s="29"/>
      <c r="LZU53" s="29"/>
      <c r="LZV53" s="29"/>
      <c r="LZW53" s="29"/>
      <c r="LZX53" s="29"/>
      <c r="LZY53" s="29"/>
      <c r="LZZ53" s="29"/>
      <c r="MAA53" s="29"/>
      <c r="MAB53" s="29"/>
      <c r="MAC53" s="29"/>
      <c r="MAD53" s="29"/>
      <c r="MAE53" s="29"/>
      <c r="MAF53" s="29"/>
      <c r="MAG53" s="29"/>
      <c r="MAH53" s="29"/>
      <c r="MAI53" s="29"/>
      <c r="MAJ53" s="29"/>
      <c r="MAK53" s="29"/>
      <c r="MAL53" s="29"/>
      <c r="MAM53" s="29"/>
      <c r="MAN53" s="29"/>
      <c r="MAO53" s="29"/>
      <c r="MAP53" s="29"/>
      <c r="MAQ53" s="29"/>
      <c r="MAR53" s="29"/>
      <c r="MAS53" s="29"/>
      <c r="MAT53" s="29"/>
      <c r="MAU53" s="29"/>
      <c r="MAV53" s="29"/>
      <c r="MAW53" s="29"/>
      <c r="MAX53" s="29"/>
      <c r="MAY53" s="29"/>
      <c r="MAZ53" s="29"/>
      <c r="MBA53" s="29"/>
      <c r="MBB53" s="29"/>
      <c r="MBC53" s="29"/>
      <c r="MBD53" s="29"/>
      <c r="MBE53" s="29"/>
      <c r="MBF53" s="29"/>
      <c r="MBG53" s="29"/>
      <c r="MBH53" s="29"/>
      <c r="MBI53" s="29"/>
      <c r="MBJ53" s="29"/>
      <c r="MBK53" s="29"/>
      <c r="MBL53" s="29"/>
      <c r="MBM53" s="29"/>
      <c r="MBN53" s="29"/>
      <c r="MBO53" s="29"/>
      <c r="MBP53" s="29"/>
      <c r="MBQ53" s="29"/>
      <c r="MBR53" s="29"/>
      <c r="MBS53" s="29"/>
      <c r="MBT53" s="29"/>
      <c r="MBU53" s="29"/>
      <c r="MBV53" s="29"/>
      <c r="MBW53" s="29"/>
      <c r="MBX53" s="29"/>
      <c r="MBY53" s="29"/>
      <c r="MBZ53" s="29"/>
      <c r="MCA53" s="29"/>
      <c r="MCB53" s="29"/>
      <c r="MCC53" s="29"/>
      <c r="MCD53" s="29"/>
      <c r="MCE53" s="29"/>
      <c r="MCF53" s="29"/>
      <c r="MCG53" s="29"/>
      <c r="MCH53" s="29"/>
      <c r="MCI53" s="29"/>
      <c r="MCJ53" s="29"/>
      <c r="MCK53" s="29"/>
      <c r="MCL53" s="29"/>
      <c r="MCM53" s="29"/>
      <c r="MCN53" s="29"/>
      <c r="MCO53" s="29"/>
      <c r="MCP53" s="29"/>
      <c r="MCQ53" s="29"/>
      <c r="MCR53" s="29"/>
      <c r="MCS53" s="29"/>
      <c r="MCT53" s="29"/>
      <c r="MCU53" s="29"/>
      <c r="MCV53" s="29"/>
      <c r="MCW53" s="29"/>
      <c r="MCX53" s="29"/>
      <c r="MCY53" s="29"/>
      <c r="MCZ53" s="29"/>
      <c r="MDA53" s="29"/>
      <c r="MDB53" s="29"/>
      <c r="MDC53" s="29"/>
      <c r="MDD53" s="29"/>
      <c r="MDE53" s="29"/>
      <c r="MDF53" s="29"/>
      <c r="MDG53" s="29"/>
      <c r="MDH53" s="29"/>
      <c r="MDI53" s="29"/>
      <c r="MDJ53" s="29"/>
      <c r="MDK53" s="29"/>
      <c r="MDL53" s="29"/>
      <c r="MDM53" s="29"/>
      <c r="MDN53" s="29"/>
      <c r="MDO53" s="29"/>
      <c r="MDP53" s="29"/>
      <c r="MDQ53" s="29"/>
      <c r="MDR53" s="29"/>
      <c r="MDS53" s="29"/>
      <c r="MDT53" s="29"/>
      <c r="MDU53" s="29"/>
      <c r="MDV53" s="29"/>
      <c r="MDW53" s="29"/>
      <c r="MDX53" s="29"/>
      <c r="MDY53" s="29"/>
      <c r="MDZ53" s="29"/>
      <c r="MEA53" s="29"/>
      <c r="MEB53" s="29"/>
      <c r="MEC53" s="29"/>
      <c r="MED53" s="29"/>
      <c r="MEE53" s="29"/>
      <c r="MEF53" s="29"/>
      <c r="MEG53" s="29"/>
      <c r="MEH53" s="29"/>
      <c r="MEI53" s="29"/>
      <c r="MEJ53" s="29"/>
      <c r="MEK53" s="29"/>
      <c r="MEL53" s="29"/>
      <c r="MEM53" s="29"/>
      <c r="MEN53" s="29"/>
      <c r="MEO53" s="29"/>
      <c r="MEP53" s="29"/>
      <c r="MEQ53" s="29"/>
      <c r="MER53" s="29"/>
      <c r="MES53" s="29"/>
      <c r="MET53" s="29"/>
      <c r="MEU53" s="29"/>
      <c r="MEV53" s="29"/>
      <c r="MEW53" s="29"/>
      <c r="MEX53" s="29"/>
      <c r="MEY53" s="29"/>
      <c r="MEZ53" s="29"/>
      <c r="MFA53" s="29"/>
      <c r="MFB53" s="29"/>
      <c r="MFC53" s="29"/>
      <c r="MFD53" s="29"/>
      <c r="MFE53" s="29"/>
      <c r="MFF53" s="29"/>
      <c r="MFG53" s="29"/>
      <c r="MFH53" s="29"/>
      <c r="MFI53" s="29"/>
      <c r="MFJ53" s="29"/>
      <c r="MFK53" s="29"/>
      <c r="MFL53" s="29"/>
      <c r="MFM53" s="29"/>
      <c r="MFN53" s="29"/>
      <c r="MFO53" s="29"/>
      <c r="MFP53" s="29"/>
      <c r="MFQ53" s="29"/>
      <c r="MFR53" s="29"/>
      <c r="MFS53" s="29"/>
      <c r="MFT53" s="29"/>
      <c r="MFU53" s="29"/>
      <c r="MFV53" s="29"/>
      <c r="MFW53" s="29"/>
      <c r="MFX53" s="29"/>
      <c r="MFY53" s="29"/>
      <c r="MFZ53" s="29"/>
      <c r="MGA53" s="29"/>
      <c r="MGB53" s="29"/>
      <c r="MGC53" s="29"/>
      <c r="MGD53" s="29"/>
      <c r="MGE53" s="29"/>
      <c r="MGF53" s="29"/>
      <c r="MGG53" s="29"/>
      <c r="MGH53" s="29"/>
      <c r="MGI53" s="29"/>
      <c r="MGJ53" s="29"/>
      <c r="MGK53" s="29"/>
      <c r="MGL53" s="29"/>
      <c r="MGM53" s="29"/>
      <c r="MGN53" s="29"/>
      <c r="MGO53" s="29"/>
      <c r="MGP53" s="29"/>
      <c r="MGQ53" s="29"/>
      <c r="MGR53" s="29"/>
      <c r="MGS53" s="29"/>
      <c r="MGT53" s="29"/>
      <c r="MGU53" s="29"/>
      <c r="MGV53" s="29"/>
      <c r="MGW53" s="29"/>
      <c r="MGX53" s="29"/>
      <c r="MGY53" s="29"/>
      <c r="MGZ53" s="29"/>
      <c r="MHA53" s="29"/>
      <c r="MHB53" s="29"/>
      <c r="MHC53" s="29"/>
      <c r="MHD53" s="29"/>
      <c r="MHE53" s="29"/>
      <c r="MHF53" s="29"/>
      <c r="MHG53" s="29"/>
      <c r="MHH53" s="29"/>
      <c r="MHI53" s="29"/>
      <c r="MHJ53" s="29"/>
      <c r="MHK53" s="29"/>
      <c r="MHL53" s="29"/>
      <c r="MHM53" s="29"/>
      <c r="MHN53" s="29"/>
      <c r="MHO53" s="29"/>
      <c r="MHP53" s="29"/>
      <c r="MHQ53" s="29"/>
      <c r="MHR53" s="29"/>
      <c r="MHS53" s="29"/>
      <c r="MHT53" s="29"/>
      <c r="MHU53" s="29"/>
      <c r="MHV53" s="29"/>
      <c r="MHW53" s="29"/>
      <c r="MHX53" s="29"/>
      <c r="MHY53" s="29"/>
      <c r="MHZ53" s="29"/>
      <c r="MIA53" s="29"/>
      <c r="MIB53" s="29"/>
      <c r="MIC53" s="29"/>
      <c r="MID53" s="29"/>
      <c r="MIE53" s="29"/>
      <c r="MIF53" s="29"/>
      <c r="MIG53" s="29"/>
      <c r="MIH53" s="29"/>
      <c r="MII53" s="29"/>
      <c r="MIJ53" s="29"/>
      <c r="MIK53" s="29"/>
      <c r="MIL53" s="29"/>
      <c r="MIM53" s="29"/>
      <c r="MIN53" s="29"/>
      <c r="MIO53" s="29"/>
      <c r="MIP53" s="29"/>
      <c r="MIQ53" s="29"/>
      <c r="MIR53" s="29"/>
      <c r="MIS53" s="29"/>
      <c r="MIT53" s="29"/>
      <c r="MIU53" s="29"/>
      <c r="MIV53" s="29"/>
      <c r="MIW53" s="29"/>
      <c r="MIX53" s="29"/>
      <c r="MIY53" s="29"/>
      <c r="MIZ53" s="29"/>
      <c r="MJA53" s="29"/>
      <c r="MJB53" s="29"/>
      <c r="MJC53" s="29"/>
      <c r="MJD53" s="29"/>
      <c r="MJE53" s="29"/>
      <c r="MJF53" s="29"/>
      <c r="MJG53" s="29"/>
      <c r="MJH53" s="29"/>
      <c r="MJI53" s="29"/>
      <c r="MJJ53" s="29"/>
      <c r="MJK53" s="29"/>
      <c r="MJL53" s="29"/>
      <c r="MJM53" s="29"/>
      <c r="MJN53" s="29"/>
      <c r="MJO53" s="29"/>
      <c r="MJP53" s="29"/>
      <c r="MJQ53" s="29"/>
      <c r="MJR53" s="29"/>
      <c r="MJS53" s="29"/>
      <c r="MJT53" s="29"/>
      <c r="MJU53" s="29"/>
      <c r="MJV53" s="29"/>
      <c r="MJW53" s="29"/>
      <c r="MJX53" s="29"/>
      <c r="MJY53" s="29"/>
      <c r="MJZ53" s="29"/>
      <c r="MKA53" s="29"/>
      <c r="MKB53" s="29"/>
      <c r="MKC53" s="29"/>
      <c r="MKD53" s="29"/>
      <c r="MKE53" s="29"/>
      <c r="MKF53" s="29"/>
      <c r="MKG53" s="29"/>
      <c r="MKH53" s="29"/>
      <c r="MKI53" s="29"/>
      <c r="MKJ53" s="29"/>
      <c r="MKK53" s="29"/>
      <c r="MKL53" s="29"/>
      <c r="MKM53" s="29"/>
      <c r="MKN53" s="29"/>
      <c r="MKO53" s="29"/>
      <c r="MKP53" s="29"/>
      <c r="MKQ53" s="29"/>
      <c r="MKR53" s="29"/>
      <c r="MKS53" s="29"/>
      <c r="MKT53" s="29"/>
      <c r="MKU53" s="29"/>
      <c r="MKV53" s="29"/>
      <c r="MKW53" s="29"/>
      <c r="MKX53" s="29"/>
      <c r="MKY53" s="29"/>
      <c r="MKZ53" s="29"/>
      <c r="MLA53" s="29"/>
      <c r="MLB53" s="29"/>
      <c r="MLC53" s="29"/>
      <c r="MLD53" s="29"/>
      <c r="MLE53" s="29"/>
      <c r="MLF53" s="29"/>
      <c r="MLG53" s="29"/>
      <c r="MLH53" s="29"/>
      <c r="MLI53" s="29"/>
      <c r="MLJ53" s="29"/>
      <c r="MLK53" s="29"/>
      <c r="MLL53" s="29"/>
      <c r="MLM53" s="29"/>
      <c r="MLN53" s="29"/>
      <c r="MLO53" s="29"/>
      <c r="MLP53" s="29"/>
      <c r="MLQ53" s="29"/>
      <c r="MLR53" s="29"/>
      <c r="MLS53" s="29"/>
      <c r="MLT53" s="29"/>
      <c r="MLU53" s="29"/>
      <c r="MLV53" s="29"/>
      <c r="MLW53" s="29"/>
      <c r="MLX53" s="29"/>
      <c r="MLY53" s="29"/>
      <c r="MLZ53" s="29"/>
      <c r="MMA53" s="29"/>
      <c r="MMB53" s="29"/>
      <c r="MMC53" s="29"/>
      <c r="MMD53" s="29"/>
      <c r="MME53" s="29"/>
      <c r="MMF53" s="29"/>
      <c r="MMG53" s="29"/>
      <c r="MMH53" s="29"/>
      <c r="MMI53" s="29"/>
      <c r="MMJ53" s="29"/>
      <c r="MMK53" s="29"/>
      <c r="MML53" s="29"/>
      <c r="MMM53" s="29"/>
      <c r="MMN53" s="29"/>
      <c r="MMO53" s="29"/>
      <c r="MMP53" s="29"/>
      <c r="MMQ53" s="29"/>
      <c r="MMR53" s="29"/>
      <c r="MMS53" s="29"/>
      <c r="MMT53" s="29"/>
      <c r="MMU53" s="29"/>
      <c r="MMV53" s="29"/>
      <c r="MMW53" s="29"/>
      <c r="MMX53" s="29"/>
      <c r="MMY53" s="29"/>
      <c r="MMZ53" s="29"/>
      <c r="MNA53" s="29"/>
      <c r="MNB53" s="29"/>
      <c r="MNC53" s="29"/>
      <c r="MND53" s="29"/>
      <c r="MNE53" s="29"/>
      <c r="MNF53" s="29"/>
      <c r="MNG53" s="29"/>
      <c r="MNH53" s="29"/>
      <c r="MNI53" s="29"/>
      <c r="MNJ53" s="29"/>
      <c r="MNK53" s="29"/>
      <c r="MNL53" s="29"/>
      <c r="MNM53" s="29"/>
      <c r="MNN53" s="29"/>
      <c r="MNO53" s="29"/>
      <c r="MNP53" s="29"/>
      <c r="MNQ53" s="29"/>
      <c r="MNR53" s="29"/>
      <c r="MNS53" s="29"/>
      <c r="MNT53" s="29"/>
      <c r="MNU53" s="29"/>
      <c r="MNV53" s="29"/>
      <c r="MNW53" s="29"/>
      <c r="MNX53" s="29"/>
      <c r="MNY53" s="29"/>
      <c r="MNZ53" s="29"/>
      <c r="MOA53" s="29"/>
      <c r="MOB53" s="29"/>
      <c r="MOC53" s="29"/>
      <c r="MOD53" s="29"/>
      <c r="MOE53" s="29"/>
      <c r="MOF53" s="29"/>
      <c r="MOG53" s="29"/>
      <c r="MOH53" s="29"/>
      <c r="MOI53" s="29"/>
      <c r="MOJ53" s="29"/>
      <c r="MOK53" s="29"/>
      <c r="MOL53" s="29"/>
      <c r="MOM53" s="29"/>
      <c r="MON53" s="29"/>
      <c r="MOO53" s="29"/>
      <c r="MOP53" s="29"/>
      <c r="MOQ53" s="29"/>
      <c r="MOR53" s="29"/>
      <c r="MOS53" s="29"/>
      <c r="MOT53" s="29"/>
      <c r="MOU53" s="29"/>
      <c r="MOV53" s="29"/>
      <c r="MOW53" s="29"/>
      <c r="MOX53" s="29"/>
      <c r="MOY53" s="29"/>
      <c r="MOZ53" s="29"/>
      <c r="MPA53" s="29"/>
      <c r="MPB53" s="29"/>
      <c r="MPC53" s="29"/>
      <c r="MPD53" s="29"/>
      <c r="MPE53" s="29"/>
      <c r="MPF53" s="29"/>
      <c r="MPG53" s="29"/>
      <c r="MPH53" s="29"/>
      <c r="MPI53" s="29"/>
      <c r="MPJ53" s="29"/>
      <c r="MPK53" s="29"/>
      <c r="MPL53" s="29"/>
      <c r="MPM53" s="29"/>
      <c r="MPN53" s="29"/>
      <c r="MPO53" s="29"/>
      <c r="MPP53" s="29"/>
      <c r="MPQ53" s="29"/>
      <c r="MPR53" s="29"/>
      <c r="MPS53" s="29"/>
      <c r="MPT53" s="29"/>
      <c r="MPU53" s="29"/>
      <c r="MPV53" s="29"/>
      <c r="MPW53" s="29"/>
      <c r="MPX53" s="29"/>
      <c r="MPY53" s="29"/>
      <c r="MPZ53" s="29"/>
      <c r="MQA53" s="29"/>
      <c r="MQB53" s="29"/>
      <c r="MQC53" s="29"/>
      <c r="MQD53" s="29"/>
      <c r="MQE53" s="29"/>
      <c r="MQF53" s="29"/>
      <c r="MQG53" s="29"/>
      <c r="MQH53" s="29"/>
      <c r="MQI53" s="29"/>
      <c r="MQJ53" s="29"/>
      <c r="MQK53" s="29"/>
      <c r="MQL53" s="29"/>
      <c r="MQM53" s="29"/>
      <c r="MQN53" s="29"/>
      <c r="MQO53" s="29"/>
      <c r="MQP53" s="29"/>
      <c r="MQQ53" s="29"/>
      <c r="MQR53" s="29"/>
      <c r="MQS53" s="29"/>
      <c r="MQT53" s="29"/>
      <c r="MQU53" s="29"/>
      <c r="MQV53" s="29"/>
      <c r="MQW53" s="29"/>
      <c r="MQX53" s="29"/>
      <c r="MQY53" s="29"/>
      <c r="MQZ53" s="29"/>
      <c r="MRA53" s="29"/>
      <c r="MRB53" s="29"/>
      <c r="MRC53" s="29"/>
      <c r="MRD53" s="29"/>
      <c r="MRE53" s="29"/>
      <c r="MRF53" s="29"/>
      <c r="MRG53" s="29"/>
      <c r="MRH53" s="29"/>
      <c r="MRI53" s="29"/>
      <c r="MRJ53" s="29"/>
      <c r="MRK53" s="29"/>
      <c r="MRL53" s="29"/>
      <c r="MRM53" s="29"/>
      <c r="MRN53" s="29"/>
      <c r="MRO53" s="29"/>
      <c r="MRP53" s="29"/>
      <c r="MRQ53" s="29"/>
      <c r="MRR53" s="29"/>
      <c r="MRS53" s="29"/>
      <c r="MRT53" s="29"/>
      <c r="MRU53" s="29"/>
      <c r="MRV53" s="29"/>
      <c r="MRW53" s="29"/>
      <c r="MRX53" s="29"/>
      <c r="MRY53" s="29"/>
      <c r="MRZ53" s="29"/>
      <c r="MSA53" s="29"/>
      <c r="MSB53" s="29"/>
      <c r="MSC53" s="29"/>
      <c r="MSD53" s="29"/>
      <c r="MSE53" s="29"/>
      <c r="MSF53" s="29"/>
      <c r="MSG53" s="29"/>
      <c r="MSH53" s="29"/>
      <c r="MSI53" s="29"/>
      <c r="MSJ53" s="29"/>
      <c r="MSK53" s="29"/>
      <c r="MSL53" s="29"/>
      <c r="MSM53" s="29"/>
      <c r="MSN53" s="29"/>
      <c r="MSO53" s="29"/>
      <c r="MSP53" s="29"/>
      <c r="MSQ53" s="29"/>
      <c r="MSR53" s="29"/>
      <c r="MSS53" s="29"/>
      <c r="MST53" s="29"/>
      <c r="MSU53" s="29"/>
      <c r="MSV53" s="29"/>
      <c r="MSW53" s="29"/>
      <c r="MSX53" s="29"/>
      <c r="MSY53" s="29"/>
      <c r="MSZ53" s="29"/>
      <c r="MTA53" s="29"/>
      <c r="MTB53" s="29"/>
      <c r="MTC53" s="29"/>
      <c r="MTD53" s="29"/>
      <c r="MTE53" s="29"/>
      <c r="MTF53" s="29"/>
      <c r="MTG53" s="29"/>
      <c r="MTH53" s="29"/>
      <c r="MTI53" s="29"/>
      <c r="MTJ53" s="29"/>
      <c r="MTK53" s="29"/>
      <c r="MTL53" s="29"/>
      <c r="MTM53" s="29"/>
      <c r="MTN53" s="29"/>
      <c r="MTO53" s="29"/>
      <c r="MTP53" s="29"/>
      <c r="MTQ53" s="29"/>
      <c r="MTR53" s="29"/>
      <c r="MTS53" s="29"/>
      <c r="MTT53" s="29"/>
      <c r="MTU53" s="29"/>
      <c r="MTV53" s="29"/>
      <c r="MTW53" s="29"/>
      <c r="MTX53" s="29"/>
      <c r="MTY53" s="29"/>
      <c r="MTZ53" s="29"/>
      <c r="MUA53" s="29"/>
      <c r="MUB53" s="29"/>
      <c r="MUC53" s="29"/>
      <c r="MUD53" s="29"/>
      <c r="MUE53" s="29"/>
      <c r="MUF53" s="29"/>
      <c r="MUG53" s="29"/>
      <c r="MUH53" s="29"/>
      <c r="MUI53" s="29"/>
      <c r="MUJ53" s="29"/>
      <c r="MUK53" s="29"/>
      <c r="MUL53" s="29"/>
      <c r="MUM53" s="29"/>
      <c r="MUN53" s="29"/>
      <c r="MUO53" s="29"/>
      <c r="MUP53" s="29"/>
      <c r="MUQ53" s="29"/>
      <c r="MUR53" s="29"/>
      <c r="MUS53" s="29"/>
      <c r="MUT53" s="29"/>
      <c r="MUU53" s="29"/>
      <c r="MUV53" s="29"/>
      <c r="MUW53" s="29"/>
      <c r="MUX53" s="29"/>
      <c r="MUY53" s="29"/>
      <c r="MUZ53" s="29"/>
      <c r="MVA53" s="29"/>
      <c r="MVB53" s="29"/>
      <c r="MVC53" s="29"/>
      <c r="MVD53" s="29"/>
      <c r="MVE53" s="29"/>
      <c r="MVF53" s="29"/>
      <c r="MVG53" s="29"/>
      <c r="MVH53" s="29"/>
      <c r="MVI53" s="29"/>
      <c r="MVJ53" s="29"/>
      <c r="MVK53" s="29"/>
      <c r="MVL53" s="29"/>
      <c r="MVM53" s="29"/>
      <c r="MVN53" s="29"/>
      <c r="MVO53" s="29"/>
      <c r="MVP53" s="29"/>
      <c r="MVQ53" s="29"/>
      <c r="MVR53" s="29"/>
      <c r="MVS53" s="29"/>
      <c r="MVT53" s="29"/>
      <c r="MVU53" s="29"/>
      <c r="MVV53" s="29"/>
      <c r="MVW53" s="29"/>
      <c r="MVX53" s="29"/>
      <c r="MVY53" s="29"/>
      <c r="MVZ53" s="29"/>
      <c r="MWA53" s="29"/>
      <c r="MWB53" s="29"/>
      <c r="MWC53" s="29"/>
      <c r="MWD53" s="29"/>
      <c r="MWE53" s="29"/>
      <c r="MWF53" s="29"/>
      <c r="MWG53" s="29"/>
      <c r="MWH53" s="29"/>
      <c r="MWI53" s="29"/>
      <c r="MWJ53" s="29"/>
      <c r="MWK53" s="29"/>
      <c r="MWL53" s="29"/>
      <c r="MWM53" s="29"/>
      <c r="MWN53" s="29"/>
      <c r="MWO53" s="29"/>
      <c r="MWP53" s="29"/>
      <c r="MWQ53" s="29"/>
      <c r="MWR53" s="29"/>
      <c r="MWS53" s="29"/>
      <c r="MWT53" s="29"/>
      <c r="MWU53" s="29"/>
      <c r="MWV53" s="29"/>
      <c r="MWW53" s="29"/>
      <c r="MWX53" s="29"/>
      <c r="MWY53" s="29"/>
      <c r="MWZ53" s="29"/>
      <c r="MXA53" s="29"/>
      <c r="MXB53" s="29"/>
      <c r="MXC53" s="29"/>
      <c r="MXD53" s="29"/>
      <c r="MXE53" s="29"/>
      <c r="MXF53" s="29"/>
      <c r="MXG53" s="29"/>
      <c r="MXH53" s="29"/>
      <c r="MXI53" s="29"/>
      <c r="MXJ53" s="29"/>
      <c r="MXK53" s="29"/>
      <c r="MXL53" s="29"/>
      <c r="MXM53" s="29"/>
      <c r="MXN53" s="29"/>
      <c r="MXO53" s="29"/>
      <c r="MXP53" s="29"/>
      <c r="MXQ53" s="29"/>
      <c r="MXR53" s="29"/>
      <c r="MXS53" s="29"/>
      <c r="MXT53" s="29"/>
      <c r="MXU53" s="29"/>
      <c r="MXV53" s="29"/>
      <c r="MXW53" s="29"/>
      <c r="MXX53" s="29"/>
      <c r="MXY53" s="29"/>
      <c r="MXZ53" s="29"/>
      <c r="MYA53" s="29"/>
      <c r="MYB53" s="29"/>
      <c r="MYC53" s="29"/>
      <c r="MYD53" s="29"/>
      <c r="MYE53" s="29"/>
      <c r="MYF53" s="29"/>
      <c r="MYG53" s="29"/>
      <c r="MYH53" s="29"/>
      <c r="MYI53" s="29"/>
      <c r="MYJ53" s="29"/>
      <c r="MYK53" s="29"/>
      <c r="MYL53" s="29"/>
      <c r="MYM53" s="29"/>
      <c r="MYN53" s="29"/>
      <c r="MYO53" s="29"/>
      <c r="MYP53" s="29"/>
      <c r="MYQ53" s="29"/>
      <c r="MYR53" s="29"/>
      <c r="MYS53" s="29"/>
      <c r="MYT53" s="29"/>
      <c r="MYU53" s="29"/>
      <c r="MYV53" s="29"/>
      <c r="MYW53" s="29"/>
      <c r="MYX53" s="29"/>
      <c r="MYY53" s="29"/>
      <c r="MYZ53" s="29"/>
      <c r="MZA53" s="29"/>
      <c r="MZB53" s="29"/>
      <c r="MZC53" s="29"/>
      <c r="MZD53" s="29"/>
      <c r="MZE53" s="29"/>
      <c r="MZF53" s="29"/>
      <c r="MZG53" s="29"/>
      <c r="MZH53" s="29"/>
      <c r="MZI53" s="29"/>
      <c r="MZJ53" s="29"/>
      <c r="MZK53" s="29"/>
      <c r="MZL53" s="29"/>
      <c r="MZM53" s="29"/>
      <c r="MZN53" s="29"/>
      <c r="MZO53" s="29"/>
      <c r="MZP53" s="29"/>
      <c r="MZQ53" s="29"/>
      <c r="MZR53" s="29"/>
      <c r="MZS53" s="29"/>
      <c r="MZT53" s="29"/>
      <c r="MZU53" s="29"/>
      <c r="MZV53" s="29"/>
      <c r="MZW53" s="29"/>
      <c r="MZX53" s="29"/>
      <c r="MZY53" s="29"/>
      <c r="MZZ53" s="29"/>
      <c r="NAA53" s="29"/>
      <c r="NAB53" s="29"/>
      <c r="NAC53" s="29"/>
      <c r="NAD53" s="29"/>
      <c r="NAE53" s="29"/>
      <c r="NAF53" s="29"/>
      <c r="NAG53" s="29"/>
      <c r="NAH53" s="29"/>
      <c r="NAI53" s="29"/>
      <c r="NAJ53" s="29"/>
      <c r="NAK53" s="29"/>
      <c r="NAL53" s="29"/>
      <c r="NAM53" s="29"/>
      <c r="NAN53" s="29"/>
      <c r="NAO53" s="29"/>
      <c r="NAP53" s="29"/>
      <c r="NAQ53" s="29"/>
      <c r="NAR53" s="29"/>
      <c r="NAS53" s="29"/>
      <c r="NAT53" s="29"/>
      <c r="NAU53" s="29"/>
      <c r="NAV53" s="29"/>
      <c r="NAW53" s="29"/>
      <c r="NAX53" s="29"/>
      <c r="NAY53" s="29"/>
      <c r="NAZ53" s="29"/>
      <c r="NBA53" s="29"/>
      <c r="NBB53" s="29"/>
      <c r="NBC53" s="29"/>
      <c r="NBD53" s="29"/>
      <c r="NBE53" s="29"/>
      <c r="NBF53" s="29"/>
      <c r="NBG53" s="29"/>
      <c r="NBH53" s="29"/>
      <c r="NBI53" s="29"/>
      <c r="NBJ53" s="29"/>
      <c r="NBK53" s="29"/>
      <c r="NBL53" s="29"/>
      <c r="NBM53" s="29"/>
      <c r="NBN53" s="29"/>
      <c r="NBO53" s="29"/>
      <c r="NBP53" s="29"/>
      <c r="NBQ53" s="29"/>
      <c r="NBR53" s="29"/>
      <c r="NBS53" s="29"/>
      <c r="NBT53" s="29"/>
      <c r="NBU53" s="29"/>
      <c r="NBV53" s="29"/>
      <c r="NBW53" s="29"/>
      <c r="NBX53" s="29"/>
      <c r="NBY53" s="29"/>
      <c r="NBZ53" s="29"/>
      <c r="NCA53" s="29"/>
      <c r="NCB53" s="29"/>
      <c r="NCC53" s="29"/>
      <c r="NCD53" s="29"/>
      <c r="NCE53" s="29"/>
      <c r="NCF53" s="29"/>
      <c r="NCG53" s="29"/>
      <c r="NCH53" s="29"/>
      <c r="NCI53" s="29"/>
      <c r="NCJ53" s="29"/>
      <c r="NCK53" s="29"/>
      <c r="NCL53" s="29"/>
      <c r="NCM53" s="29"/>
      <c r="NCN53" s="29"/>
      <c r="NCO53" s="29"/>
      <c r="NCP53" s="29"/>
      <c r="NCQ53" s="29"/>
      <c r="NCR53" s="29"/>
      <c r="NCS53" s="29"/>
      <c r="NCT53" s="29"/>
      <c r="NCU53" s="29"/>
      <c r="NCV53" s="29"/>
      <c r="NCW53" s="29"/>
      <c r="NCX53" s="29"/>
      <c r="NCY53" s="29"/>
      <c r="NCZ53" s="29"/>
      <c r="NDA53" s="29"/>
      <c r="NDB53" s="29"/>
      <c r="NDC53" s="29"/>
      <c r="NDD53" s="29"/>
      <c r="NDE53" s="29"/>
      <c r="NDF53" s="29"/>
      <c r="NDG53" s="29"/>
      <c r="NDH53" s="29"/>
      <c r="NDI53" s="29"/>
      <c r="NDJ53" s="29"/>
      <c r="NDK53" s="29"/>
      <c r="NDL53" s="29"/>
      <c r="NDM53" s="29"/>
      <c r="NDN53" s="29"/>
      <c r="NDO53" s="29"/>
      <c r="NDP53" s="29"/>
      <c r="NDQ53" s="29"/>
      <c r="NDR53" s="29"/>
      <c r="NDS53" s="29"/>
      <c r="NDT53" s="29"/>
      <c r="NDU53" s="29"/>
      <c r="NDV53" s="29"/>
      <c r="NDW53" s="29"/>
      <c r="NDX53" s="29"/>
      <c r="NDY53" s="29"/>
      <c r="NDZ53" s="29"/>
      <c r="NEA53" s="29"/>
      <c r="NEB53" s="29"/>
      <c r="NEC53" s="29"/>
      <c r="NED53" s="29"/>
      <c r="NEE53" s="29"/>
      <c r="NEF53" s="29"/>
      <c r="NEG53" s="29"/>
      <c r="NEH53" s="29"/>
      <c r="NEI53" s="29"/>
      <c r="NEJ53" s="29"/>
      <c r="NEK53" s="29"/>
      <c r="NEL53" s="29"/>
      <c r="NEM53" s="29"/>
      <c r="NEN53" s="29"/>
      <c r="NEO53" s="29"/>
      <c r="NEP53" s="29"/>
      <c r="NEQ53" s="29"/>
      <c r="NER53" s="29"/>
      <c r="NES53" s="29"/>
      <c r="NET53" s="29"/>
      <c r="NEU53" s="29"/>
      <c r="NEV53" s="29"/>
      <c r="NEW53" s="29"/>
      <c r="NEX53" s="29"/>
      <c r="NEY53" s="29"/>
      <c r="NEZ53" s="29"/>
      <c r="NFA53" s="29"/>
      <c r="NFB53" s="29"/>
      <c r="NFC53" s="29"/>
      <c r="NFD53" s="29"/>
      <c r="NFE53" s="29"/>
      <c r="NFF53" s="29"/>
      <c r="NFG53" s="29"/>
      <c r="NFH53" s="29"/>
      <c r="NFI53" s="29"/>
      <c r="NFJ53" s="29"/>
      <c r="NFK53" s="29"/>
      <c r="NFL53" s="29"/>
      <c r="NFM53" s="29"/>
      <c r="NFN53" s="29"/>
      <c r="NFO53" s="29"/>
      <c r="NFP53" s="29"/>
      <c r="NFQ53" s="29"/>
      <c r="NFR53" s="29"/>
      <c r="NFS53" s="29"/>
      <c r="NFT53" s="29"/>
      <c r="NFU53" s="29"/>
      <c r="NFV53" s="29"/>
      <c r="NFW53" s="29"/>
      <c r="NFX53" s="29"/>
      <c r="NFY53" s="29"/>
      <c r="NFZ53" s="29"/>
      <c r="NGA53" s="29"/>
      <c r="NGB53" s="29"/>
      <c r="NGC53" s="29"/>
      <c r="NGD53" s="29"/>
      <c r="NGE53" s="29"/>
      <c r="NGF53" s="29"/>
      <c r="NGG53" s="29"/>
      <c r="NGH53" s="29"/>
      <c r="NGI53" s="29"/>
      <c r="NGJ53" s="29"/>
      <c r="NGK53" s="29"/>
      <c r="NGL53" s="29"/>
      <c r="NGM53" s="29"/>
      <c r="NGN53" s="29"/>
      <c r="NGO53" s="29"/>
      <c r="NGP53" s="29"/>
      <c r="NGQ53" s="29"/>
      <c r="NGR53" s="29"/>
      <c r="NGS53" s="29"/>
      <c r="NGT53" s="29"/>
      <c r="NGU53" s="29"/>
      <c r="NGV53" s="29"/>
      <c r="NGW53" s="29"/>
      <c r="NGX53" s="29"/>
      <c r="NGY53" s="29"/>
      <c r="NGZ53" s="29"/>
      <c r="NHA53" s="29"/>
      <c r="NHB53" s="29"/>
      <c r="NHC53" s="29"/>
      <c r="NHD53" s="29"/>
      <c r="NHE53" s="29"/>
      <c r="NHF53" s="29"/>
      <c r="NHG53" s="29"/>
      <c r="NHH53" s="29"/>
      <c r="NHI53" s="29"/>
      <c r="NHJ53" s="29"/>
      <c r="NHK53" s="29"/>
      <c r="NHL53" s="29"/>
      <c r="NHM53" s="29"/>
      <c r="NHN53" s="29"/>
      <c r="NHO53" s="29"/>
      <c r="NHP53" s="29"/>
      <c r="NHQ53" s="29"/>
      <c r="NHR53" s="29"/>
      <c r="NHS53" s="29"/>
      <c r="NHT53" s="29"/>
      <c r="NHU53" s="29"/>
      <c r="NHV53" s="29"/>
      <c r="NHW53" s="29"/>
      <c r="NHX53" s="29"/>
      <c r="NHY53" s="29"/>
      <c r="NHZ53" s="29"/>
      <c r="NIA53" s="29"/>
      <c r="NIB53" s="29"/>
      <c r="NIC53" s="29"/>
      <c r="NID53" s="29"/>
      <c r="NIE53" s="29"/>
      <c r="NIF53" s="29"/>
      <c r="NIG53" s="29"/>
      <c r="NIH53" s="29"/>
      <c r="NII53" s="29"/>
      <c r="NIJ53" s="29"/>
      <c r="NIK53" s="29"/>
      <c r="NIL53" s="29"/>
      <c r="NIM53" s="29"/>
      <c r="NIN53" s="29"/>
      <c r="NIO53" s="29"/>
      <c r="NIP53" s="29"/>
      <c r="NIQ53" s="29"/>
      <c r="NIR53" s="29"/>
      <c r="NIS53" s="29"/>
      <c r="NIT53" s="29"/>
      <c r="NIU53" s="29"/>
      <c r="NIV53" s="29"/>
      <c r="NIW53" s="29"/>
      <c r="NIX53" s="29"/>
      <c r="NIY53" s="29"/>
      <c r="NIZ53" s="29"/>
      <c r="NJA53" s="29"/>
      <c r="NJB53" s="29"/>
      <c r="NJC53" s="29"/>
      <c r="NJD53" s="29"/>
      <c r="NJE53" s="29"/>
      <c r="NJF53" s="29"/>
      <c r="NJG53" s="29"/>
      <c r="NJH53" s="29"/>
      <c r="NJI53" s="29"/>
      <c r="NJJ53" s="29"/>
      <c r="NJK53" s="29"/>
      <c r="NJL53" s="29"/>
      <c r="NJM53" s="29"/>
      <c r="NJN53" s="29"/>
      <c r="NJO53" s="29"/>
      <c r="NJP53" s="29"/>
      <c r="NJQ53" s="29"/>
      <c r="NJR53" s="29"/>
      <c r="NJS53" s="29"/>
      <c r="NJT53" s="29"/>
      <c r="NJU53" s="29"/>
      <c r="NJV53" s="29"/>
      <c r="NJW53" s="29"/>
      <c r="NJX53" s="29"/>
      <c r="NJY53" s="29"/>
      <c r="NJZ53" s="29"/>
      <c r="NKA53" s="29"/>
      <c r="NKB53" s="29"/>
      <c r="NKC53" s="29"/>
      <c r="NKD53" s="29"/>
      <c r="NKE53" s="29"/>
      <c r="NKF53" s="29"/>
      <c r="NKG53" s="29"/>
      <c r="NKH53" s="29"/>
      <c r="NKI53" s="29"/>
      <c r="NKJ53" s="29"/>
      <c r="NKK53" s="29"/>
      <c r="NKL53" s="29"/>
      <c r="NKM53" s="29"/>
      <c r="NKN53" s="29"/>
      <c r="NKO53" s="29"/>
      <c r="NKP53" s="29"/>
      <c r="NKQ53" s="29"/>
      <c r="NKR53" s="29"/>
      <c r="NKS53" s="29"/>
      <c r="NKT53" s="29"/>
      <c r="NKU53" s="29"/>
      <c r="NKV53" s="29"/>
      <c r="NKW53" s="29"/>
      <c r="NKX53" s="29"/>
      <c r="NKY53" s="29"/>
      <c r="NKZ53" s="29"/>
      <c r="NLA53" s="29"/>
      <c r="NLB53" s="29"/>
      <c r="NLC53" s="29"/>
      <c r="NLD53" s="29"/>
      <c r="NLE53" s="29"/>
      <c r="NLF53" s="29"/>
      <c r="NLG53" s="29"/>
      <c r="NLH53" s="29"/>
      <c r="NLI53" s="29"/>
      <c r="NLJ53" s="29"/>
      <c r="NLK53" s="29"/>
      <c r="NLL53" s="29"/>
      <c r="NLM53" s="29"/>
      <c r="NLN53" s="29"/>
      <c r="NLO53" s="29"/>
      <c r="NLP53" s="29"/>
      <c r="NLQ53" s="29"/>
      <c r="NLR53" s="29"/>
      <c r="NLS53" s="29"/>
      <c r="NLT53" s="29"/>
      <c r="NLU53" s="29"/>
      <c r="NLV53" s="29"/>
      <c r="NLW53" s="29"/>
      <c r="NLX53" s="29"/>
      <c r="NLY53" s="29"/>
      <c r="NLZ53" s="29"/>
      <c r="NMA53" s="29"/>
      <c r="NMB53" s="29"/>
      <c r="NMC53" s="29"/>
      <c r="NMD53" s="29"/>
      <c r="NME53" s="29"/>
      <c r="NMF53" s="29"/>
      <c r="NMG53" s="29"/>
      <c r="NMH53" s="29"/>
      <c r="NMI53" s="29"/>
      <c r="NMJ53" s="29"/>
      <c r="NMK53" s="29"/>
      <c r="NML53" s="29"/>
      <c r="NMM53" s="29"/>
      <c r="NMN53" s="29"/>
      <c r="NMO53" s="29"/>
      <c r="NMP53" s="29"/>
      <c r="NMQ53" s="29"/>
      <c r="NMR53" s="29"/>
      <c r="NMS53" s="29"/>
      <c r="NMT53" s="29"/>
      <c r="NMU53" s="29"/>
      <c r="NMV53" s="29"/>
      <c r="NMW53" s="29"/>
      <c r="NMX53" s="29"/>
      <c r="NMY53" s="29"/>
      <c r="NMZ53" s="29"/>
      <c r="NNA53" s="29"/>
      <c r="NNB53" s="29"/>
      <c r="NNC53" s="29"/>
      <c r="NND53" s="29"/>
      <c r="NNE53" s="29"/>
      <c r="NNF53" s="29"/>
      <c r="NNG53" s="29"/>
      <c r="NNH53" s="29"/>
      <c r="NNI53" s="29"/>
      <c r="NNJ53" s="29"/>
      <c r="NNK53" s="29"/>
      <c r="NNL53" s="29"/>
      <c r="NNM53" s="29"/>
      <c r="NNN53" s="29"/>
      <c r="NNO53" s="29"/>
      <c r="NNP53" s="29"/>
      <c r="NNQ53" s="29"/>
      <c r="NNR53" s="29"/>
      <c r="NNS53" s="29"/>
      <c r="NNT53" s="29"/>
      <c r="NNU53" s="29"/>
      <c r="NNV53" s="29"/>
      <c r="NNW53" s="29"/>
      <c r="NNX53" s="29"/>
      <c r="NNY53" s="29"/>
      <c r="NNZ53" s="29"/>
      <c r="NOA53" s="29"/>
      <c r="NOB53" s="29"/>
      <c r="NOC53" s="29"/>
      <c r="NOD53" s="29"/>
      <c r="NOE53" s="29"/>
      <c r="NOF53" s="29"/>
      <c r="NOG53" s="29"/>
      <c r="NOH53" s="29"/>
      <c r="NOI53" s="29"/>
      <c r="NOJ53" s="29"/>
      <c r="NOK53" s="29"/>
      <c r="NOL53" s="29"/>
      <c r="NOM53" s="29"/>
      <c r="NON53" s="29"/>
      <c r="NOO53" s="29"/>
      <c r="NOP53" s="29"/>
      <c r="NOQ53" s="29"/>
      <c r="NOR53" s="29"/>
      <c r="NOS53" s="29"/>
      <c r="NOT53" s="29"/>
      <c r="NOU53" s="29"/>
      <c r="NOV53" s="29"/>
      <c r="NOW53" s="29"/>
      <c r="NOX53" s="29"/>
      <c r="NOY53" s="29"/>
      <c r="NOZ53" s="29"/>
      <c r="NPA53" s="29"/>
      <c r="NPB53" s="29"/>
      <c r="NPC53" s="29"/>
      <c r="NPD53" s="29"/>
      <c r="NPE53" s="29"/>
      <c r="NPF53" s="29"/>
      <c r="NPG53" s="29"/>
      <c r="NPH53" s="29"/>
      <c r="NPI53" s="29"/>
      <c r="NPJ53" s="29"/>
      <c r="NPK53" s="29"/>
      <c r="NPL53" s="29"/>
      <c r="NPM53" s="29"/>
      <c r="NPN53" s="29"/>
      <c r="NPO53" s="29"/>
      <c r="NPP53" s="29"/>
      <c r="NPQ53" s="29"/>
      <c r="NPR53" s="29"/>
      <c r="NPS53" s="29"/>
      <c r="NPT53" s="29"/>
      <c r="NPU53" s="29"/>
      <c r="NPV53" s="29"/>
      <c r="NPW53" s="29"/>
      <c r="NPX53" s="29"/>
      <c r="NPY53" s="29"/>
      <c r="NPZ53" s="29"/>
      <c r="NQA53" s="29"/>
      <c r="NQB53" s="29"/>
      <c r="NQC53" s="29"/>
      <c r="NQD53" s="29"/>
      <c r="NQE53" s="29"/>
      <c r="NQF53" s="29"/>
      <c r="NQG53" s="29"/>
      <c r="NQH53" s="29"/>
      <c r="NQI53" s="29"/>
      <c r="NQJ53" s="29"/>
      <c r="NQK53" s="29"/>
      <c r="NQL53" s="29"/>
      <c r="NQM53" s="29"/>
      <c r="NQN53" s="29"/>
      <c r="NQO53" s="29"/>
      <c r="NQP53" s="29"/>
      <c r="NQQ53" s="29"/>
      <c r="NQR53" s="29"/>
      <c r="NQS53" s="29"/>
      <c r="NQT53" s="29"/>
      <c r="NQU53" s="29"/>
      <c r="NQV53" s="29"/>
      <c r="NQW53" s="29"/>
      <c r="NQX53" s="29"/>
      <c r="NQY53" s="29"/>
      <c r="NQZ53" s="29"/>
      <c r="NRA53" s="29"/>
      <c r="NRB53" s="29"/>
      <c r="NRC53" s="29"/>
      <c r="NRD53" s="29"/>
      <c r="NRE53" s="29"/>
      <c r="NRF53" s="29"/>
      <c r="NRG53" s="29"/>
      <c r="NRH53" s="29"/>
      <c r="NRI53" s="29"/>
      <c r="NRJ53" s="29"/>
      <c r="NRK53" s="29"/>
      <c r="NRL53" s="29"/>
      <c r="NRM53" s="29"/>
      <c r="NRN53" s="29"/>
      <c r="NRO53" s="29"/>
      <c r="NRP53" s="29"/>
      <c r="NRQ53" s="29"/>
      <c r="NRR53" s="29"/>
      <c r="NRS53" s="29"/>
      <c r="NRT53" s="29"/>
      <c r="NRU53" s="29"/>
      <c r="NRV53" s="29"/>
      <c r="NRW53" s="29"/>
      <c r="NRX53" s="29"/>
      <c r="NRY53" s="29"/>
      <c r="NRZ53" s="29"/>
      <c r="NSA53" s="29"/>
      <c r="NSB53" s="29"/>
      <c r="NSC53" s="29"/>
      <c r="NSD53" s="29"/>
      <c r="NSE53" s="29"/>
      <c r="NSF53" s="29"/>
      <c r="NSG53" s="29"/>
      <c r="NSH53" s="29"/>
      <c r="NSI53" s="29"/>
      <c r="NSJ53" s="29"/>
      <c r="NSK53" s="29"/>
      <c r="NSL53" s="29"/>
      <c r="NSM53" s="29"/>
      <c r="NSN53" s="29"/>
      <c r="NSO53" s="29"/>
      <c r="NSP53" s="29"/>
      <c r="NSQ53" s="29"/>
      <c r="NSR53" s="29"/>
      <c r="NSS53" s="29"/>
      <c r="NST53" s="29"/>
      <c r="NSU53" s="29"/>
      <c r="NSV53" s="29"/>
      <c r="NSW53" s="29"/>
      <c r="NSX53" s="29"/>
      <c r="NSY53" s="29"/>
      <c r="NSZ53" s="29"/>
      <c r="NTA53" s="29"/>
      <c r="NTB53" s="29"/>
      <c r="NTC53" s="29"/>
      <c r="NTD53" s="29"/>
      <c r="NTE53" s="29"/>
      <c r="NTF53" s="29"/>
      <c r="NTG53" s="29"/>
      <c r="NTH53" s="29"/>
      <c r="NTI53" s="29"/>
      <c r="NTJ53" s="29"/>
      <c r="NTK53" s="29"/>
      <c r="NTL53" s="29"/>
      <c r="NTM53" s="29"/>
      <c r="NTN53" s="29"/>
      <c r="NTO53" s="29"/>
      <c r="NTP53" s="29"/>
      <c r="NTQ53" s="29"/>
      <c r="NTR53" s="29"/>
      <c r="NTS53" s="29"/>
      <c r="NTT53" s="29"/>
      <c r="NTU53" s="29"/>
      <c r="NTV53" s="29"/>
      <c r="NTW53" s="29"/>
      <c r="NTX53" s="29"/>
      <c r="NTY53" s="29"/>
      <c r="NTZ53" s="29"/>
      <c r="NUA53" s="29"/>
      <c r="NUB53" s="29"/>
      <c r="NUC53" s="29"/>
      <c r="NUD53" s="29"/>
      <c r="NUE53" s="29"/>
      <c r="NUF53" s="29"/>
      <c r="NUG53" s="29"/>
      <c r="NUH53" s="29"/>
      <c r="NUI53" s="29"/>
      <c r="NUJ53" s="29"/>
      <c r="NUK53" s="29"/>
      <c r="NUL53" s="29"/>
      <c r="NUM53" s="29"/>
      <c r="NUN53" s="29"/>
      <c r="NUO53" s="29"/>
      <c r="NUP53" s="29"/>
      <c r="NUQ53" s="29"/>
      <c r="NUR53" s="29"/>
      <c r="NUS53" s="29"/>
      <c r="NUT53" s="29"/>
      <c r="NUU53" s="29"/>
      <c r="NUV53" s="29"/>
      <c r="NUW53" s="29"/>
      <c r="NUX53" s="29"/>
      <c r="NUY53" s="29"/>
      <c r="NUZ53" s="29"/>
      <c r="NVA53" s="29"/>
      <c r="NVB53" s="29"/>
      <c r="NVC53" s="29"/>
      <c r="NVD53" s="29"/>
      <c r="NVE53" s="29"/>
      <c r="NVF53" s="29"/>
      <c r="NVG53" s="29"/>
      <c r="NVH53" s="29"/>
      <c r="NVI53" s="29"/>
      <c r="NVJ53" s="29"/>
      <c r="NVK53" s="29"/>
      <c r="NVL53" s="29"/>
      <c r="NVM53" s="29"/>
      <c r="NVN53" s="29"/>
      <c r="NVO53" s="29"/>
      <c r="NVP53" s="29"/>
      <c r="NVQ53" s="29"/>
      <c r="NVR53" s="29"/>
      <c r="NVS53" s="29"/>
      <c r="NVT53" s="29"/>
      <c r="NVU53" s="29"/>
      <c r="NVV53" s="29"/>
      <c r="NVW53" s="29"/>
      <c r="NVX53" s="29"/>
      <c r="NVY53" s="29"/>
      <c r="NVZ53" s="29"/>
      <c r="NWA53" s="29"/>
      <c r="NWB53" s="29"/>
      <c r="NWC53" s="29"/>
      <c r="NWD53" s="29"/>
      <c r="NWE53" s="29"/>
      <c r="NWF53" s="29"/>
      <c r="NWG53" s="29"/>
      <c r="NWH53" s="29"/>
      <c r="NWI53" s="29"/>
      <c r="NWJ53" s="29"/>
      <c r="NWK53" s="29"/>
      <c r="NWL53" s="29"/>
      <c r="NWM53" s="29"/>
      <c r="NWN53" s="29"/>
      <c r="NWO53" s="29"/>
      <c r="NWP53" s="29"/>
      <c r="NWQ53" s="29"/>
      <c r="NWR53" s="29"/>
      <c r="NWS53" s="29"/>
      <c r="NWT53" s="29"/>
      <c r="NWU53" s="29"/>
      <c r="NWV53" s="29"/>
      <c r="NWW53" s="29"/>
      <c r="NWX53" s="29"/>
      <c r="NWY53" s="29"/>
      <c r="NWZ53" s="29"/>
      <c r="NXA53" s="29"/>
      <c r="NXB53" s="29"/>
      <c r="NXC53" s="29"/>
      <c r="NXD53" s="29"/>
      <c r="NXE53" s="29"/>
      <c r="NXF53" s="29"/>
      <c r="NXG53" s="29"/>
      <c r="NXH53" s="29"/>
      <c r="NXI53" s="29"/>
      <c r="NXJ53" s="29"/>
      <c r="NXK53" s="29"/>
      <c r="NXL53" s="29"/>
      <c r="NXM53" s="29"/>
      <c r="NXN53" s="29"/>
      <c r="NXO53" s="29"/>
      <c r="NXP53" s="29"/>
      <c r="NXQ53" s="29"/>
      <c r="NXR53" s="29"/>
      <c r="NXS53" s="29"/>
      <c r="NXT53" s="29"/>
      <c r="NXU53" s="29"/>
      <c r="NXV53" s="29"/>
      <c r="NXW53" s="29"/>
      <c r="NXX53" s="29"/>
      <c r="NXY53" s="29"/>
      <c r="NXZ53" s="29"/>
      <c r="NYA53" s="29"/>
      <c r="NYB53" s="29"/>
      <c r="NYC53" s="29"/>
      <c r="NYD53" s="29"/>
      <c r="NYE53" s="29"/>
      <c r="NYF53" s="29"/>
      <c r="NYG53" s="29"/>
      <c r="NYH53" s="29"/>
      <c r="NYI53" s="29"/>
      <c r="NYJ53" s="29"/>
      <c r="NYK53" s="29"/>
      <c r="NYL53" s="29"/>
      <c r="NYM53" s="29"/>
      <c r="NYN53" s="29"/>
      <c r="NYO53" s="29"/>
      <c r="NYP53" s="29"/>
      <c r="NYQ53" s="29"/>
      <c r="NYR53" s="29"/>
      <c r="NYS53" s="29"/>
      <c r="NYT53" s="29"/>
      <c r="NYU53" s="29"/>
      <c r="NYV53" s="29"/>
      <c r="NYW53" s="29"/>
      <c r="NYX53" s="29"/>
      <c r="NYY53" s="29"/>
      <c r="NYZ53" s="29"/>
      <c r="NZA53" s="29"/>
      <c r="NZB53" s="29"/>
      <c r="NZC53" s="29"/>
      <c r="NZD53" s="29"/>
      <c r="NZE53" s="29"/>
      <c r="NZF53" s="29"/>
      <c r="NZG53" s="29"/>
      <c r="NZH53" s="29"/>
      <c r="NZI53" s="29"/>
      <c r="NZJ53" s="29"/>
      <c r="NZK53" s="29"/>
      <c r="NZL53" s="29"/>
      <c r="NZM53" s="29"/>
      <c r="NZN53" s="29"/>
      <c r="NZO53" s="29"/>
      <c r="NZP53" s="29"/>
      <c r="NZQ53" s="29"/>
      <c r="NZR53" s="29"/>
      <c r="NZS53" s="29"/>
      <c r="NZT53" s="29"/>
      <c r="NZU53" s="29"/>
      <c r="NZV53" s="29"/>
      <c r="NZW53" s="29"/>
      <c r="NZX53" s="29"/>
      <c r="NZY53" s="29"/>
      <c r="NZZ53" s="29"/>
      <c r="OAA53" s="29"/>
      <c r="OAB53" s="29"/>
      <c r="OAC53" s="29"/>
      <c r="OAD53" s="29"/>
      <c r="OAE53" s="29"/>
      <c r="OAF53" s="29"/>
      <c r="OAG53" s="29"/>
      <c r="OAH53" s="29"/>
      <c r="OAI53" s="29"/>
      <c r="OAJ53" s="29"/>
      <c r="OAK53" s="29"/>
      <c r="OAL53" s="29"/>
      <c r="OAM53" s="29"/>
      <c r="OAN53" s="29"/>
      <c r="OAO53" s="29"/>
      <c r="OAP53" s="29"/>
      <c r="OAQ53" s="29"/>
      <c r="OAR53" s="29"/>
      <c r="OAS53" s="29"/>
      <c r="OAT53" s="29"/>
      <c r="OAU53" s="29"/>
      <c r="OAV53" s="29"/>
      <c r="OAW53" s="29"/>
      <c r="OAX53" s="29"/>
      <c r="OAY53" s="29"/>
      <c r="OAZ53" s="29"/>
      <c r="OBA53" s="29"/>
      <c r="OBB53" s="29"/>
      <c r="OBC53" s="29"/>
      <c r="OBD53" s="29"/>
      <c r="OBE53" s="29"/>
      <c r="OBF53" s="29"/>
      <c r="OBG53" s="29"/>
      <c r="OBH53" s="29"/>
      <c r="OBI53" s="29"/>
      <c r="OBJ53" s="29"/>
      <c r="OBK53" s="29"/>
      <c r="OBL53" s="29"/>
      <c r="OBM53" s="29"/>
      <c r="OBN53" s="29"/>
      <c r="OBO53" s="29"/>
      <c r="OBP53" s="29"/>
      <c r="OBQ53" s="29"/>
      <c r="OBR53" s="29"/>
      <c r="OBS53" s="29"/>
      <c r="OBT53" s="29"/>
      <c r="OBU53" s="29"/>
      <c r="OBV53" s="29"/>
      <c r="OBW53" s="29"/>
      <c r="OBX53" s="29"/>
      <c r="OBY53" s="29"/>
      <c r="OBZ53" s="29"/>
      <c r="OCA53" s="29"/>
      <c r="OCB53" s="29"/>
      <c r="OCC53" s="29"/>
      <c r="OCD53" s="29"/>
      <c r="OCE53" s="29"/>
      <c r="OCF53" s="29"/>
      <c r="OCG53" s="29"/>
      <c r="OCH53" s="29"/>
      <c r="OCI53" s="29"/>
      <c r="OCJ53" s="29"/>
      <c r="OCK53" s="29"/>
      <c r="OCL53" s="29"/>
      <c r="OCM53" s="29"/>
      <c r="OCN53" s="29"/>
      <c r="OCO53" s="29"/>
      <c r="OCP53" s="29"/>
      <c r="OCQ53" s="29"/>
      <c r="OCR53" s="29"/>
      <c r="OCS53" s="29"/>
      <c r="OCT53" s="29"/>
      <c r="OCU53" s="29"/>
      <c r="OCV53" s="29"/>
      <c r="OCW53" s="29"/>
      <c r="OCX53" s="29"/>
      <c r="OCY53" s="29"/>
      <c r="OCZ53" s="29"/>
      <c r="ODA53" s="29"/>
      <c r="ODB53" s="29"/>
      <c r="ODC53" s="29"/>
      <c r="ODD53" s="29"/>
      <c r="ODE53" s="29"/>
      <c r="ODF53" s="29"/>
      <c r="ODG53" s="29"/>
      <c r="ODH53" s="29"/>
      <c r="ODI53" s="29"/>
      <c r="ODJ53" s="29"/>
      <c r="ODK53" s="29"/>
      <c r="ODL53" s="29"/>
      <c r="ODM53" s="29"/>
      <c r="ODN53" s="29"/>
      <c r="ODO53" s="29"/>
      <c r="ODP53" s="29"/>
      <c r="ODQ53" s="29"/>
      <c r="ODR53" s="29"/>
      <c r="ODS53" s="29"/>
      <c r="ODT53" s="29"/>
      <c r="ODU53" s="29"/>
      <c r="ODV53" s="29"/>
      <c r="ODW53" s="29"/>
      <c r="ODX53" s="29"/>
      <c r="ODY53" s="29"/>
      <c r="ODZ53" s="29"/>
      <c r="OEA53" s="29"/>
      <c r="OEB53" s="29"/>
      <c r="OEC53" s="29"/>
      <c r="OED53" s="29"/>
      <c r="OEE53" s="29"/>
      <c r="OEF53" s="29"/>
      <c r="OEG53" s="29"/>
      <c r="OEH53" s="29"/>
      <c r="OEI53" s="29"/>
      <c r="OEJ53" s="29"/>
      <c r="OEK53" s="29"/>
      <c r="OEL53" s="29"/>
      <c r="OEM53" s="29"/>
      <c r="OEN53" s="29"/>
      <c r="OEO53" s="29"/>
      <c r="OEP53" s="29"/>
      <c r="OEQ53" s="29"/>
      <c r="OER53" s="29"/>
      <c r="OES53" s="29"/>
      <c r="OET53" s="29"/>
      <c r="OEU53" s="29"/>
      <c r="OEV53" s="29"/>
      <c r="OEW53" s="29"/>
      <c r="OEX53" s="29"/>
      <c r="OEY53" s="29"/>
      <c r="OEZ53" s="29"/>
      <c r="OFA53" s="29"/>
      <c r="OFB53" s="29"/>
      <c r="OFC53" s="29"/>
      <c r="OFD53" s="29"/>
      <c r="OFE53" s="29"/>
      <c r="OFF53" s="29"/>
      <c r="OFG53" s="29"/>
      <c r="OFH53" s="29"/>
      <c r="OFI53" s="29"/>
      <c r="OFJ53" s="29"/>
      <c r="OFK53" s="29"/>
      <c r="OFL53" s="29"/>
      <c r="OFM53" s="29"/>
      <c r="OFN53" s="29"/>
      <c r="OFO53" s="29"/>
      <c r="OFP53" s="29"/>
      <c r="OFQ53" s="29"/>
      <c r="OFR53" s="29"/>
      <c r="OFS53" s="29"/>
      <c r="OFT53" s="29"/>
      <c r="OFU53" s="29"/>
      <c r="OFV53" s="29"/>
      <c r="OFW53" s="29"/>
      <c r="OFX53" s="29"/>
      <c r="OFY53" s="29"/>
      <c r="OFZ53" s="29"/>
      <c r="OGA53" s="29"/>
      <c r="OGB53" s="29"/>
      <c r="OGC53" s="29"/>
      <c r="OGD53" s="29"/>
      <c r="OGE53" s="29"/>
      <c r="OGF53" s="29"/>
      <c r="OGG53" s="29"/>
      <c r="OGH53" s="29"/>
      <c r="OGI53" s="29"/>
      <c r="OGJ53" s="29"/>
      <c r="OGK53" s="29"/>
      <c r="OGL53" s="29"/>
      <c r="OGM53" s="29"/>
      <c r="OGN53" s="29"/>
      <c r="OGO53" s="29"/>
      <c r="OGP53" s="29"/>
      <c r="OGQ53" s="29"/>
      <c r="OGR53" s="29"/>
      <c r="OGS53" s="29"/>
      <c r="OGT53" s="29"/>
      <c r="OGU53" s="29"/>
      <c r="OGV53" s="29"/>
      <c r="OGW53" s="29"/>
      <c r="OGX53" s="29"/>
      <c r="OGY53" s="29"/>
      <c r="OGZ53" s="29"/>
      <c r="OHA53" s="29"/>
      <c r="OHB53" s="29"/>
      <c r="OHC53" s="29"/>
      <c r="OHD53" s="29"/>
      <c r="OHE53" s="29"/>
      <c r="OHF53" s="29"/>
      <c r="OHG53" s="29"/>
      <c r="OHH53" s="29"/>
      <c r="OHI53" s="29"/>
      <c r="OHJ53" s="29"/>
      <c r="OHK53" s="29"/>
      <c r="OHL53" s="29"/>
      <c r="OHM53" s="29"/>
      <c r="OHN53" s="29"/>
      <c r="OHO53" s="29"/>
      <c r="OHP53" s="29"/>
      <c r="OHQ53" s="29"/>
      <c r="OHR53" s="29"/>
      <c r="OHS53" s="29"/>
      <c r="OHT53" s="29"/>
      <c r="OHU53" s="29"/>
      <c r="OHV53" s="29"/>
      <c r="OHW53" s="29"/>
      <c r="OHX53" s="29"/>
      <c r="OHY53" s="29"/>
      <c r="OHZ53" s="29"/>
      <c r="OIA53" s="29"/>
      <c r="OIB53" s="29"/>
      <c r="OIC53" s="29"/>
      <c r="OID53" s="29"/>
      <c r="OIE53" s="29"/>
      <c r="OIF53" s="29"/>
      <c r="OIG53" s="29"/>
      <c r="OIH53" s="29"/>
      <c r="OII53" s="29"/>
      <c r="OIJ53" s="29"/>
      <c r="OIK53" s="29"/>
      <c r="OIL53" s="29"/>
      <c r="OIM53" s="29"/>
      <c r="OIN53" s="29"/>
      <c r="OIO53" s="29"/>
      <c r="OIP53" s="29"/>
      <c r="OIQ53" s="29"/>
      <c r="OIR53" s="29"/>
      <c r="OIS53" s="29"/>
      <c r="OIT53" s="29"/>
      <c r="OIU53" s="29"/>
      <c r="OIV53" s="29"/>
      <c r="OIW53" s="29"/>
      <c r="OIX53" s="29"/>
      <c r="OIY53" s="29"/>
      <c r="OIZ53" s="29"/>
      <c r="OJA53" s="29"/>
      <c r="OJB53" s="29"/>
      <c r="OJC53" s="29"/>
      <c r="OJD53" s="29"/>
      <c r="OJE53" s="29"/>
      <c r="OJF53" s="29"/>
      <c r="OJG53" s="29"/>
      <c r="OJH53" s="29"/>
      <c r="OJI53" s="29"/>
      <c r="OJJ53" s="29"/>
      <c r="OJK53" s="29"/>
      <c r="OJL53" s="29"/>
      <c r="OJM53" s="29"/>
      <c r="OJN53" s="29"/>
      <c r="OJO53" s="29"/>
      <c r="OJP53" s="29"/>
      <c r="OJQ53" s="29"/>
      <c r="OJR53" s="29"/>
      <c r="OJS53" s="29"/>
      <c r="OJT53" s="29"/>
      <c r="OJU53" s="29"/>
      <c r="OJV53" s="29"/>
      <c r="OJW53" s="29"/>
      <c r="OJX53" s="29"/>
      <c r="OJY53" s="29"/>
      <c r="OJZ53" s="29"/>
      <c r="OKA53" s="29"/>
      <c r="OKB53" s="29"/>
      <c r="OKC53" s="29"/>
      <c r="OKD53" s="29"/>
      <c r="OKE53" s="29"/>
      <c r="OKF53" s="29"/>
      <c r="OKG53" s="29"/>
      <c r="OKH53" s="29"/>
      <c r="OKI53" s="29"/>
      <c r="OKJ53" s="29"/>
      <c r="OKK53" s="29"/>
      <c r="OKL53" s="29"/>
      <c r="OKM53" s="29"/>
      <c r="OKN53" s="29"/>
      <c r="OKO53" s="29"/>
      <c r="OKP53" s="29"/>
      <c r="OKQ53" s="29"/>
      <c r="OKR53" s="29"/>
      <c r="OKS53" s="29"/>
      <c r="OKT53" s="29"/>
      <c r="OKU53" s="29"/>
      <c r="OKV53" s="29"/>
      <c r="OKW53" s="29"/>
      <c r="OKX53" s="29"/>
      <c r="OKY53" s="29"/>
      <c r="OKZ53" s="29"/>
      <c r="OLA53" s="29"/>
      <c r="OLB53" s="29"/>
      <c r="OLC53" s="29"/>
      <c r="OLD53" s="29"/>
      <c r="OLE53" s="29"/>
      <c r="OLF53" s="29"/>
      <c r="OLG53" s="29"/>
      <c r="OLH53" s="29"/>
      <c r="OLI53" s="29"/>
      <c r="OLJ53" s="29"/>
      <c r="OLK53" s="29"/>
      <c r="OLL53" s="29"/>
      <c r="OLM53" s="29"/>
      <c r="OLN53" s="29"/>
      <c r="OLO53" s="29"/>
      <c r="OLP53" s="29"/>
      <c r="OLQ53" s="29"/>
      <c r="OLR53" s="29"/>
      <c r="OLS53" s="29"/>
      <c r="OLT53" s="29"/>
      <c r="OLU53" s="29"/>
      <c r="OLV53" s="29"/>
      <c r="OLW53" s="29"/>
      <c r="OLX53" s="29"/>
      <c r="OLY53" s="29"/>
      <c r="OLZ53" s="29"/>
      <c r="OMA53" s="29"/>
      <c r="OMB53" s="29"/>
      <c r="OMC53" s="29"/>
      <c r="OMD53" s="29"/>
      <c r="OME53" s="29"/>
      <c r="OMF53" s="29"/>
      <c r="OMG53" s="29"/>
      <c r="OMH53" s="29"/>
      <c r="OMI53" s="29"/>
      <c r="OMJ53" s="29"/>
      <c r="OMK53" s="29"/>
      <c r="OML53" s="29"/>
      <c r="OMM53" s="29"/>
      <c r="OMN53" s="29"/>
      <c r="OMO53" s="29"/>
      <c r="OMP53" s="29"/>
      <c r="OMQ53" s="29"/>
      <c r="OMR53" s="29"/>
      <c r="OMS53" s="29"/>
      <c r="OMT53" s="29"/>
      <c r="OMU53" s="29"/>
      <c r="OMV53" s="29"/>
      <c r="OMW53" s="29"/>
      <c r="OMX53" s="29"/>
      <c r="OMY53" s="29"/>
      <c r="OMZ53" s="29"/>
      <c r="ONA53" s="29"/>
      <c r="ONB53" s="29"/>
      <c r="ONC53" s="29"/>
      <c r="OND53" s="29"/>
      <c r="ONE53" s="29"/>
      <c r="ONF53" s="29"/>
      <c r="ONG53" s="29"/>
      <c r="ONH53" s="29"/>
      <c r="ONI53" s="29"/>
      <c r="ONJ53" s="29"/>
      <c r="ONK53" s="29"/>
      <c r="ONL53" s="29"/>
      <c r="ONM53" s="29"/>
      <c r="ONN53" s="29"/>
      <c r="ONO53" s="29"/>
      <c r="ONP53" s="29"/>
      <c r="ONQ53" s="29"/>
      <c r="ONR53" s="29"/>
      <c r="ONS53" s="29"/>
      <c r="ONT53" s="29"/>
      <c r="ONU53" s="29"/>
      <c r="ONV53" s="29"/>
      <c r="ONW53" s="29"/>
      <c r="ONX53" s="29"/>
      <c r="ONY53" s="29"/>
      <c r="ONZ53" s="29"/>
      <c r="OOA53" s="29"/>
      <c r="OOB53" s="29"/>
      <c r="OOC53" s="29"/>
      <c r="OOD53" s="29"/>
      <c r="OOE53" s="29"/>
      <c r="OOF53" s="29"/>
      <c r="OOG53" s="29"/>
      <c r="OOH53" s="29"/>
      <c r="OOI53" s="29"/>
      <c r="OOJ53" s="29"/>
      <c r="OOK53" s="29"/>
      <c r="OOL53" s="29"/>
      <c r="OOM53" s="29"/>
      <c r="OON53" s="29"/>
      <c r="OOO53" s="29"/>
      <c r="OOP53" s="29"/>
      <c r="OOQ53" s="29"/>
      <c r="OOR53" s="29"/>
      <c r="OOS53" s="29"/>
      <c r="OOT53" s="29"/>
      <c r="OOU53" s="29"/>
      <c r="OOV53" s="29"/>
      <c r="OOW53" s="29"/>
      <c r="OOX53" s="29"/>
      <c r="OOY53" s="29"/>
      <c r="OOZ53" s="29"/>
      <c r="OPA53" s="29"/>
      <c r="OPB53" s="29"/>
      <c r="OPC53" s="29"/>
      <c r="OPD53" s="29"/>
      <c r="OPE53" s="29"/>
      <c r="OPF53" s="29"/>
      <c r="OPG53" s="29"/>
      <c r="OPH53" s="29"/>
      <c r="OPI53" s="29"/>
      <c r="OPJ53" s="29"/>
      <c r="OPK53" s="29"/>
      <c r="OPL53" s="29"/>
      <c r="OPM53" s="29"/>
      <c r="OPN53" s="29"/>
      <c r="OPO53" s="29"/>
      <c r="OPP53" s="29"/>
      <c r="OPQ53" s="29"/>
      <c r="OPR53" s="29"/>
      <c r="OPS53" s="29"/>
      <c r="OPT53" s="29"/>
      <c r="OPU53" s="29"/>
      <c r="OPV53" s="29"/>
      <c r="OPW53" s="29"/>
      <c r="OPX53" s="29"/>
      <c r="OPY53" s="29"/>
      <c r="OPZ53" s="29"/>
      <c r="OQA53" s="29"/>
      <c r="OQB53" s="29"/>
      <c r="OQC53" s="29"/>
      <c r="OQD53" s="29"/>
      <c r="OQE53" s="29"/>
      <c r="OQF53" s="29"/>
      <c r="OQG53" s="29"/>
      <c r="OQH53" s="29"/>
      <c r="OQI53" s="29"/>
      <c r="OQJ53" s="29"/>
      <c r="OQK53" s="29"/>
      <c r="OQL53" s="29"/>
      <c r="OQM53" s="29"/>
      <c r="OQN53" s="29"/>
      <c r="OQO53" s="29"/>
      <c r="OQP53" s="29"/>
      <c r="OQQ53" s="29"/>
      <c r="OQR53" s="29"/>
      <c r="OQS53" s="29"/>
      <c r="OQT53" s="29"/>
      <c r="OQU53" s="29"/>
      <c r="OQV53" s="29"/>
      <c r="OQW53" s="29"/>
      <c r="OQX53" s="29"/>
      <c r="OQY53" s="29"/>
      <c r="OQZ53" s="29"/>
      <c r="ORA53" s="29"/>
      <c r="ORB53" s="29"/>
      <c r="ORC53" s="29"/>
      <c r="ORD53" s="29"/>
      <c r="ORE53" s="29"/>
      <c r="ORF53" s="29"/>
      <c r="ORG53" s="29"/>
      <c r="ORH53" s="29"/>
      <c r="ORI53" s="29"/>
      <c r="ORJ53" s="29"/>
      <c r="ORK53" s="29"/>
      <c r="ORL53" s="29"/>
      <c r="ORM53" s="29"/>
      <c r="ORN53" s="29"/>
      <c r="ORO53" s="29"/>
      <c r="ORP53" s="29"/>
      <c r="ORQ53" s="29"/>
      <c r="ORR53" s="29"/>
      <c r="ORS53" s="29"/>
      <c r="ORT53" s="29"/>
      <c r="ORU53" s="29"/>
      <c r="ORV53" s="29"/>
      <c r="ORW53" s="29"/>
      <c r="ORX53" s="29"/>
      <c r="ORY53" s="29"/>
      <c r="ORZ53" s="29"/>
      <c r="OSA53" s="29"/>
      <c r="OSB53" s="29"/>
      <c r="OSC53" s="29"/>
      <c r="OSD53" s="29"/>
      <c r="OSE53" s="29"/>
      <c r="OSF53" s="29"/>
      <c r="OSG53" s="29"/>
      <c r="OSH53" s="29"/>
      <c r="OSI53" s="29"/>
      <c r="OSJ53" s="29"/>
      <c r="OSK53" s="29"/>
      <c r="OSL53" s="29"/>
      <c r="OSM53" s="29"/>
      <c r="OSN53" s="29"/>
      <c r="OSO53" s="29"/>
      <c r="OSP53" s="29"/>
      <c r="OSQ53" s="29"/>
      <c r="OSR53" s="29"/>
      <c r="OSS53" s="29"/>
      <c r="OST53" s="29"/>
      <c r="OSU53" s="29"/>
      <c r="OSV53" s="29"/>
      <c r="OSW53" s="29"/>
      <c r="OSX53" s="29"/>
      <c r="OSY53" s="29"/>
      <c r="OSZ53" s="29"/>
      <c r="OTA53" s="29"/>
      <c r="OTB53" s="29"/>
      <c r="OTC53" s="29"/>
      <c r="OTD53" s="29"/>
      <c r="OTE53" s="29"/>
      <c r="OTF53" s="29"/>
      <c r="OTG53" s="29"/>
      <c r="OTH53" s="29"/>
      <c r="OTI53" s="29"/>
      <c r="OTJ53" s="29"/>
      <c r="OTK53" s="29"/>
      <c r="OTL53" s="29"/>
      <c r="OTM53" s="29"/>
      <c r="OTN53" s="29"/>
      <c r="OTO53" s="29"/>
      <c r="OTP53" s="29"/>
      <c r="OTQ53" s="29"/>
      <c r="OTR53" s="29"/>
      <c r="OTS53" s="29"/>
      <c r="OTT53" s="29"/>
      <c r="OTU53" s="29"/>
      <c r="OTV53" s="29"/>
      <c r="OTW53" s="29"/>
      <c r="OTX53" s="29"/>
      <c r="OTY53" s="29"/>
      <c r="OTZ53" s="29"/>
      <c r="OUA53" s="29"/>
      <c r="OUB53" s="29"/>
      <c r="OUC53" s="29"/>
      <c r="OUD53" s="29"/>
      <c r="OUE53" s="29"/>
      <c r="OUF53" s="29"/>
      <c r="OUG53" s="29"/>
      <c r="OUH53" s="29"/>
      <c r="OUI53" s="29"/>
      <c r="OUJ53" s="29"/>
      <c r="OUK53" s="29"/>
      <c r="OUL53" s="29"/>
      <c r="OUM53" s="29"/>
      <c r="OUN53" s="29"/>
      <c r="OUO53" s="29"/>
      <c r="OUP53" s="29"/>
      <c r="OUQ53" s="29"/>
      <c r="OUR53" s="29"/>
      <c r="OUS53" s="29"/>
      <c r="OUT53" s="29"/>
      <c r="OUU53" s="29"/>
      <c r="OUV53" s="29"/>
      <c r="OUW53" s="29"/>
      <c r="OUX53" s="29"/>
      <c r="OUY53" s="29"/>
      <c r="OUZ53" s="29"/>
      <c r="OVA53" s="29"/>
      <c r="OVB53" s="29"/>
      <c r="OVC53" s="29"/>
      <c r="OVD53" s="29"/>
      <c r="OVE53" s="29"/>
      <c r="OVF53" s="29"/>
      <c r="OVG53" s="29"/>
      <c r="OVH53" s="29"/>
      <c r="OVI53" s="29"/>
      <c r="OVJ53" s="29"/>
      <c r="OVK53" s="29"/>
      <c r="OVL53" s="29"/>
      <c r="OVM53" s="29"/>
      <c r="OVN53" s="29"/>
      <c r="OVO53" s="29"/>
      <c r="OVP53" s="29"/>
      <c r="OVQ53" s="29"/>
      <c r="OVR53" s="29"/>
      <c r="OVS53" s="29"/>
      <c r="OVT53" s="29"/>
      <c r="OVU53" s="29"/>
      <c r="OVV53" s="29"/>
      <c r="OVW53" s="29"/>
      <c r="OVX53" s="29"/>
      <c r="OVY53" s="29"/>
      <c r="OVZ53" s="29"/>
      <c r="OWA53" s="29"/>
      <c r="OWB53" s="29"/>
      <c r="OWC53" s="29"/>
      <c r="OWD53" s="29"/>
      <c r="OWE53" s="29"/>
      <c r="OWF53" s="29"/>
      <c r="OWG53" s="29"/>
      <c r="OWH53" s="29"/>
      <c r="OWI53" s="29"/>
      <c r="OWJ53" s="29"/>
      <c r="OWK53" s="29"/>
      <c r="OWL53" s="29"/>
      <c r="OWM53" s="29"/>
      <c r="OWN53" s="29"/>
      <c r="OWO53" s="29"/>
      <c r="OWP53" s="29"/>
      <c r="OWQ53" s="29"/>
      <c r="OWR53" s="29"/>
      <c r="OWS53" s="29"/>
      <c r="OWT53" s="29"/>
      <c r="OWU53" s="29"/>
      <c r="OWV53" s="29"/>
      <c r="OWW53" s="29"/>
      <c r="OWX53" s="29"/>
      <c r="OWY53" s="29"/>
      <c r="OWZ53" s="29"/>
      <c r="OXA53" s="29"/>
      <c r="OXB53" s="29"/>
      <c r="OXC53" s="29"/>
      <c r="OXD53" s="29"/>
      <c r="OXE53" s="29"/>
      <c r="OXF53" s="29"/>
      <c r="OXG53" s="29"/>
      <c r="OXH53" s="29"/>
      <c r="OXI53" s="29"/>
      <c r="OXJ53" s="29"/>
      <c r="OXK53" s="29"/>
      <c r="OXL53" s="29"/>
      <c r="OXM53" s="29"/>
      <c r="OXN53" s="29"/>
      <c r="OXO53" s="29"/>
      <c r="OXP53" s="29"/>
      <c r="OXQ53" s="29"/>
      <c r="OXR53" s="29"/>
      <c r="OXS53" s="29"/>
      <c r="OXT53" s="29"/>
      <c r="OXU53" s="29"/>
      <c r="OXV53" s="29"/>
      <c r="OXW53" s="29"/>
      <c r="OXX53" s="29"/>
      <c r="OXY53" s="29"/>
      <c r="OXZ53" s="29"/>
      <c r="OYA53" s="29"/>
      <c r="OYB53" s="29"/>
      <c r="OYC53" s="29"/>
      <c r="OYD53" s="29"/>
      <c r="OYE53" s="29"/>
      <c r="OYF53" s="29"/>
      <c r="OYG53" s="29"/>
      <c r="OYH53" s="29"/>
      <c r="OYI53" s="29"/>
      <c r="OYJ53" s="29"/>
      <c r="OYK53" s="29"/>
      <c r="OYL53" s="29"/>
      <c r="OYM53" s="29"/>
      <c r="OYN53" s="29"/>
      <c r="OYO53" s="29"/>
      <c r="OYP53" s="29"/>
      <c r="OYQ53" s="29"/>
      <c r="OYR53" s="29"/>
      <c r="OYS53" s="29"/>
      <c r="OYT53" s="29"/>
      <c r="OYU53" s="29"/>
      <c r="OYV53" s="29"/>
      <c r="OYW53" s="29"/>
      <c r="OYX53" s="29"/>
      <c r="OYY53" s="29"/>
      <c r="OYZ53" s="29"/>
      <c r="OZA53" s="29"/>
      <c r="OZB53" s="29"/>
      <c r="OZC53" s="29"/>
      <c r="OZD53" s="29"/>
      <c r="OZE53" s="29"/>
      <c r="OZF53" s="29"/>
      <c r="OZG53" s="29"/>
      <c r="OZH53" s="29"/>
      <c r="OZI53" s="29"/>
      <c r="OZJ53" s="29"/>
      <c r="OZK53" s="29"/>
      <c r="OZL53" s="29"/>
      <c r="OZM53" s="29"/>
      <c r="OZN53" s="29"/>
      <c r="OZO53" s="29"/>
      <c r="OZP53" s="29"/>
      <c r="OZQ53" s="29"/>
      <c r="OZR53" s="29"/>
      <c r="OZS53" s="29"/>
      <c r="OZT53" s="29"/>
      <c r="OZU53" s="29"/>
      <c r="OZV53" s="29"/>
      <c r="OZW53" s="29"/>
      <c r="OZX53" s="29"/>
      <c r="OZY53" s="29"/>
      <c r="OZZ53" s="29"/>
      <c r="PAA53" s="29"/>
      <c r="PAB53" s="29"/>
      <c r="PAC53" s="29"/>
      <c r="PAD53" s="29"/>
      <c r="PAE53" s="29"/>
      <c r="PAF53" s="29"/>
      <c r="PAG53" s="29"/>
      <c r="PAH53" s="29"/>
      <c r="PAI53" s="29"/>
      <c r="PAJ53" s="29"/>
      <c r="PAK53" s="29"/>
      <c r="PAL53" s="29"/>
      <c r="PAM53" s="29"/>
      <c r="PAN53" s="29"/>
      <c r="PAO53" s="29"/>
      <c r="PAP53" s="29"/>
      <c r="PAQ53" s="29"/>
      <c r="PAR53" s="29"/>
      <c r="PAS53" s="29"/>
      <c r="PAT53" s="29"/>
      <c r="PAU53" s="29"/>
      <c r="PAV53" s="29"/>
      <c r="PAW53" s="29"/>
      <c r="PAX53" s="29"/>
      <c r="PAY53" s="29"/>
      <c r="PAZ53" s="29"/>
      <c r="PBA53" s="29"/>
      <c r="PBB53" s="29"/>
      <c r="PBC53" s="29"/>
      <c r="PBD53" s="29"/>
      <c r="PBE53" s="29"/>
      <c r="PBF53" s="29"/>
      <c r="PBG53" s="29"/>
      <c r="PBH53" s="29"/>
      <c r="PBI53" s="29"/>
      <c r="PBJ53" s="29"/>
      <c r="PBK53" s="29"/>
      <c r="PBL53" s="29"/>
      <c r="PBM53" s="29"/>
      <c r="PBN53" s="29"/>
      <c r="PBO53" s="29"/>
      <c r="PBP53" s="29"/>
      <c r="PBQ53" s="29"/>
      <c r="PBR53" s="29"/>
      <c r="PBS53" s="29"/>
      <c r="PBT53" s="29"/>
      <c r="PBU53" s="29"/>
      <c r="PBV53" s="29"/>
      <c r="PBW53" s="29"/>
      <c r="PBX53" s="29"/>
      <c r="PBY53" s="29"/>
      <c r="PBZ53" s="29"/>
      <c r="PCA53" s="29"/>
      <c r="PCB53" s="29"/>
      <c r="PCC53" s="29"/>
      <c r="PCD53" s="29"/>
      <c r="PCE53" s="29"/>
      <c r="PCF53" s="29"/>
      <c r="PCG53" s="29"/>
      <c r="PCH53" s="29"/>
      <c r="PCI53" s="29"/>
      <c r="PCJ53" s="29"/>
      <c r="PCK53" s="29"/>
      <c r="PCL53" s="29"/>
      <c r="PCM53" s="29"/>
      <c r="PCN53" s="29"/>
      <c r="PCO53" s="29"/>
      <c r="PCP53" s="29"/>
      <c r="PCQ53" s="29"/>
      <c r="PCR53" s="29"/>
      <c r="PCS53" s="29"/>
      <c r="PCT53" s="29"/>
      <c r="PCU53" s="29"/>
      <c r="PCV53" s="29"/>
      <c r="PCW53" s="29"/>
      <c r="PCX53" s="29"/>
      <c r="PCY53" s="29"/>
      <c r="PCZ53" s="29"/>
      <c r="PDA53" s="29"/>
      <c r="PDB53" s="29"/>
      <c r="PDC53" s="29"/>
      <c r="PDD53" s="29"/>
      <c r="PDE53" s="29"/>
      <c r="PDF53" s="29"/>
      <c r="PDG53" s="29"/>
      <c r="PDH53" s="29"/>
      <c r="PDI53" s="29"/>
      <c r="PDJ53" s="29"/>
      <c r="PDK53" s="29"/>
      <c r="PDL53" s="29"/>
      <c r="PDM53" s="29"/>
      <c r="PDN53" s="29"/>
      <c r="PDO53" s="29"/>
      <c r="PDP53" s="29"/>
      <c r="PDQ53" s="29"/>
      <c r="PDR53" s="29"/>
      <c r="PDS53" s="29"/>
      <c r="PDT53" s="29"/>
      <c r="PDU53" s="29"/>
      <c r="PDV53" s="29"/>
      <c r="PDW53" s="29"/>
      <c r="PDX53" s="29"/>
      <c r="PDY53" s="29"/>
      <c r="PDZ53" s="29"/>
      <c r="PEA53" s="29"/>
      <c r="PEB53" s="29"/>
      <c r="PEC53" s="29"/>
      <c r="PED53" s="29"/>
      <c r="PEE53" s="29"/>
      <c r="PEF53" s="29"/>
      <c r="PEG53" s="29"/>
      <c r="PEH53" s="29"/>
      <c r="PEI53" s="29"/>
      <c r="PEJ53" s="29"/>
      <c r="PEK53" s="29"/>
      <c r="PEL53" s="29"/>
      <c r="PEM53" s="29"/>
      <c r="PEN53" s="29"/>
      <c r="PEO53" s="29"/>
      <c r="PEP53" s="29"/>
      <c r="PEQ53" s="29"/>
      <c r="PER53" s="29"/>
      <c r="PES53" s="29"/>
      <c r="PET53" s="29"/>
      <c r="PEU53" s="29"/>
      <c r="PEV53" s="29"/>
      <c r="PEW53" s="29"/>
      <c r="PEX53" s="29"/>
      <c r="PEY53" s="29"/>
      <c r="PEZ53" s="29"/>
      <c r="PFA53" s="29"/>
      <c r="PFB53" s="29"/>
      <c r="PFC53" s="29"/>
      <c r="PFD53" s="29"/>
      <c r="PFE53" s="29"/>
      <c r="PFF53" s="29"/>
      <c r="PFG53" s="29"/>
      <c r="PFH53" s="29"/>
      <c r="PFI53" s="29"/>
      <c r="PFJ53" s="29"/>
      <c r="PFK53" s="29"/>
      <c r="PFL53" s="29"/>
      <c r="PFM53" s="29"/>
      <c r="PFN53" s="29"/>
      <c r="PFO53" s="29"/>
      <c r="PFP53" s="29"/>
      <c r="PFQ53" s="29"/>
      <c r="PFR53" s="29"/>
      <c r="PFS53" s="29"/>
      <c r="PFT53" s="29"/>
      <c r="PFU53" s="29"/>
      <c r="PFV53" s="29"/>
      <c r="PFW53" s="29"/>
      <c r="PFX53" s="29"/>
      <c r="PFY53" s="29"/>
      <c r="PFZ53" s="29"/>
      <c r="PGA53" s="29"/>
      <c r="PGB53" s="29"/>
      <c r="PGC53" s="29"/>
      <c r="PGD53" s="29"/>
      <c r="PGE53" s="29"/>
      <c r="PGF53" s="29"/>
      <c r="PGG53" s="29"/>
      <c r="PGH53" s="29"/>
      <c r="PGI53" s="29"/>
      <c r="PGJ53" s="29"/>
      <c r="PGK53" s="29"/>
      <c r="PGL53" s="29"/>
      <c r="PGM53" s="29"/>
      <c r="PGN53" s="29"/>
      <c r="PGO53" s="29"/>
      <c r="PGP53" s="29"/>
      <c r="PGQ53" s="29"/>
      <c r="PGR53" s="29"/>
      <c r="PGS53" s="29"/>
      <c r="PGT53" s="29"/>
      <c r="PGU53" s="29"/>
      <c r="PGV53" s="29"/>
      <c r="PGW53" s="29"/>
      <c r="PGX53" s="29"/>
      <c r="PGY53" s="29"/>
      <c r="PGZ53" s="29"/>
      <c r="PHA53" s="29"/>
      <c r="PHB53" s="29"/>
      <c r="PHC53" s="29"/>
      <c r="PHD53" s="29"/>
      <c r="PHE53" s="29"/>
      <c r="PHF53" s="29"/>
      <c r="PHG53" s="29"/>
      <c r="PHH53" s="29"/>
      <c r="PHI53" s="29"/>
      <c r="PHJ53" s="29"/>
      <c r="PHK53" s="29"/>
      <c r="PHL53" s="29"/>
      <c r="PHM53" s="29"/>
      <c r="PHN53" s="29"/>
      <c r="PHO53" s="29"/>
      <c r="PHP53" s="29"/>
      <c r="PHQ53" s="29"/>
      <c r="PHR53" s="29"/>
      <c r="PHS53" s="29"/>
      <c r="PHT53" s="29"/>
      <c r="PHU53" s="29"/>
      <c r="PHV53" s="29"/>
      <c r="PHW53" s="29"/>
      <c r="PHX53" s="29"/>
      <c r="PHY53" s="29"/>
      <c r="PHZ53" s="29"/>
      <c r="PIA53" s="29"/>
      <c r="PIB53" s="29"/>
      <c r="PIC53" s="29"/>
      <c r="PID53" s="29"/>
      <c r="PIE53" s="29"/>
      <c r="PIF53" s="29"/>
      <c r="PIG53" s="29"/>
      <c r="PIH53" s="29"/>
      <c r="PII53" s="29"/>
      <c r="PIJ53" s="29"/>
      <c r="PIK53" s="29"/>
      <c r="PIL53" s="29"/>
      <c r="PIM53" s="29"/>
      <c r="PIN53" s="29"/>
      <c r="PIO53" s="29"/>
      <c r="PIP53" s="29"/>
      <c r="PIQ53" s="29"/>
      <c r="PIR53" s="29"/>
      <c r="PIS53" s="29"/>
      <c r="PIT53" s="29"/>
      <c r="PIU53" s="29"/>
      <c r="PIV53" s="29"/>
      <c r="PIW53" s="29"/>
      <c r="PIX53" s="29"/>
      <c r="PIY53" s="29"/>
      <c r="PIZ53" s="29"/>
      <c r="PJA53" s="29"/>
      <c r="PJB53" s="29"/>
      <c r="PJC53" s="29"/>
      <c r="PJD53" s="29"/>
      <c r="PJE53" s="29"/>
      <c r="PJF53" s="29"/>
      <c r="PJG53" s="29"/>
      <c r="PJH53" s="29"/>
      <c r="PJI53" s="29"/>
      <c r="PJJ53" s="29"/>
      <c r="PJK53" s="29"/>
      <c r="PJL53" s="29"/>
      <c r="PJM53" s="29"/>
      <c r="PJN53" s="29"/>
      <c r="PJO53" s="29"/>
      <c r="PJP53" s="29"/>
      <c r="PJQ53" s="29"/>
      <c r="PJR53" s="29"/>
      <c r="PJS53" s="29"/>
      <c r="PJT53" s="29"/>
      <c r="PJU53" s="29"/>
      <c r="PJV53" s="29"/>
      <c r="PJW53" s="29"/>
      <c r="PJX53" s="29"/>
      <c r="PJY53" s="29"/>
      <c r="PJZ53" s="29"/>
      <c r="PKA53" s="29"/>
      <c r="PKB53" s="29"/>
      <c r="PKC53" s="29"/>
      <c r="PKD53" s="29"/>
      <c r="PKE53" s="29"/>
      <c r="PKF53" s="29"/>
      <c r="PKG53" s="29"/>
      <c r="PKH53" s="29"/>
      <c r="PKI53" s="29"/>
      <c r="PKJ53" s="29"/>
      <c r="PKK53" s="29"/>
      <c r="PKL53" s="29"/>
      <c r="PKM53" s="29"/>
      <c r="PKN53" s="29"/>
      <c r="PKO53" s="29"/>
      <c r="PKP53" s="29"/>
      <c r="PKQ53" s="29"/>
      <c r="PKR53" s="29"/>
      <c r="PKS53" s="29"/>
      <c r="PKT53" s="29"/>
      <c r="PKU53" s="29"/>
      <c r="PKV53" s="29"/>
      <c r="PKW53" s="29"/>
      <c r="PKX53" s="29"/>
      <c r="PKY53" s="29"/>
      <c r="PKZ53" s="29"/>
      <c r="PLA53" s="29"/>
      <c r="PLB53" s="29"/>
      <c r="PLC53" s="29"/>
      <c r="PLD53" s="29"/>
      <c r="PLE53" s="29"/>
      <c r="PLF53" s="29"/>
      <c r="PLG53" s="29"/>
      <c r="PLH53" s="29"/>
      <c r="PLI53" s="29"/>
      <c r="PLJ53" s="29"/>
      <c r="PLK53" s="29"/>
      <c r="PLL53" s="29"/>
      <c r="PLM53" s="29"/>
      <c r="PLN53" s="29"/>
      <c r="PLO53" s="29"/>
      <c r="PLP53" s="29"/>
      <c r="PLQ53" s="29"/>
      <c r="PLR53" s="29"/>
      <c r="PLS53" s="29"/>
      <c r="PLT53" s="29"/>
      <c r="PLU53" s="29"/>
      <c r="PLV53" s="29"/>
      <c r="PLW53" s="29"/>
      <c r="PLX53" s="29"/>
      <c r="PLY53" s="29"/>
      <c r="PLZ53" s="29"/>
      <c r="PMA53" s="29"/>
      <c r="PMB53" s="29"/>
      <c r="PMC53" s="29"/>
      <c r="PMD53" s="29"/>
      <c r="PME53" s="29"/>
      <c r="PMF53" s="29"/>
      <c r="PMG53" s="29"/>
      <c r="PMH53" s="29"/>
      <c r="PMI53" s="29"/>
      <c r="PMJ53" s="29"/>
      <c r="PMK53" s="29"/>
      <c r="PML53" s="29"/>
      <c r="PMM53" s="29"/>
      <c r="PMN53" s="29"/>
      <c r="PMO53" s="29"/>
      <c r="PMP53" s="29"/>
      <c r="PMQ53" s="29"/>
      <c r="PMR53" s="29"/>
      <c r="PMS53" s="29"/>
      <c r="PMT53" s="29"/>
      <c r="PMU53" s="29"/>
      <c r="PMV53" s="29"/>
      <c r="PMW53" s="29"/>
      <c r="PMX53" s="29"/>
      <c r="PMY53" s="29"/>
      <c r="PMZ53" s="29"/>
      <c r="PNA53" s="29"/>
      <c r="PNB53" s="29"/>
      <c r="PNC53" s="29"/>
      <c r="PND53" s="29"/>
      <c r="PNE53" s="29"/>
      <c r="PNF53" s="29"/>
      <c r="PNG53" s="29"/>
      <c r="PNH53" s="29"/>
      <c r="PNI53" s="29"/>
      <c r="PNJ53" s="29"/>
      <c r="PNK53" s="29"/>
      <c r="PNL53" s="29"/>
      <c r="PNM53" s="29"/>
      <c r="PNN53" s="29"/>
      <c r="PNO53" s="29"/>
      <c r="PNP53" s="29"/>
      <c r="PNQ53" s="29"/>
      <c r="PNR53" s="29"/>
      <c r="PNS53" s="29"/>
      <c r="PNT53" s="29"/>
      <c r="PNU53" s="29"/>
      <c r="PNV53" s="29"/>
      <c r="PNW53" s="29"/>
      <c r="PNX53" s="29"/>
      <c r="PNY53" s="29"/>
      <c r="PNZ53" s="29"/>
      <c r="POA53" s="29"/>
      <c r="POB53" s="29"/>
      <c r="POC53" s="29"/>
      <c r="POD53" s="29"/>
      <c r="POE53" s="29"/>
      <c r="POF53" s="29"/>
      <c r="POG53" s="29"/>
      <c r="POH53" s="29"/>
      <c r="POI53" s="29"/>
      <c r="POJ53" s="29"/>
      <c r="POK53" s="29"/>
      <c r="POL53" s="29"/>
      <c r="POM53" s="29"/>
      <c r="PON53" s="29"/>
      <c r="POO53" s="29"/>
      <c r="POP53" s="29"/>
      <c r="POQ53" s="29"/>
      <c r="POR53" s="29"/>
      <c r="POS53" s="29"/>
      <c r="POT53" s="29"/>
      <c r="POU53" s="29"/>
      <c r="POV53" s="29"/>
      <c r="POW53" s="29"/>
      <c r="POX53" s="29"/>
      <c r="POY53" s="29"/>
      <c r="POZ53" s="29"/>
      <c r="PPA53" s="29"/>
      <c r="PPB53" s="29"/>
      <c r="PPC53" s="29"/>
      <c r="PPD53" s="29"/>
      <c r="PPE53" s="29"/>
      <c r="PPF53" s="29"/>
      <c r="PPG53" s="29"/>
      <c r="PPH53" s="29"/>
      <c r="PPI53" s="29"/>
      <c r="PPJ53" s="29"/>
      <c r="PPK53" s="29"/>
      <c r="PPL53" s="29"/>
      <c r="PPM53" s="29"/>
      <c r="PPN53" s="29"/>
      <c r="PPO53" s="29"/>
      <c r="PPP53" s="29"/>
      <c r="PPQ53" s="29"/>
      <c r="PPR53" s="29"/>
      <c r="PPS53" s="29"/>
      <c r="PPT53" s="29"/>
      <c r="PPU53" s="29"/>
      <c r="PPV53" s="29"/>
      <c r="PPW53" s="29"/>
      <c r="PPX53" s="29"/>
      <c r="PPY53" s="29"/>
      <c r="PPZ53" s="29"/>
      <c r="PQA53" s="29"/>
      <c r="PQB53" s="29"/>
      <c r="PQC53" s="29"/>
      <c r="PQD53" s="29"/>
      <c r="PQE53" s="29"/>
      <c r="PQF53" s="29"/>
      <c r="PQG53" s="29"/>
      <c r="PQH53" s="29"/>
      <c r="PQI53" s="29"/>
      <c r="PQJ53" s="29"/>
      <c r="PQK53" s="29"/>
      <c r="PQL53" s="29"/>
      <c r="PQM53" s="29"/>
      <c r="PQN53" s="29"/>
      <c r="PQO53" s="29"/>
      <c r="PQP53" s="29"/>
      <c r="PQQ53" s="29"/>
      <c r="PQR53" s="29"/>
      <c r="PQS53" s="29"/>
      <c r="PQT53" s="29"/>
      <c r="PQU53" s="29"/>
      <c r="PQV53" s="29"/>
      <c r="PQW53" s="29"/>
      <c r="PQX53" s="29"/>
      <c r="PQY53" s="29"/>
      <c r="PQZ53" s="29"/>
      <c r="PRA53" s="29"/>
      <c r="PRB53" s="29"/>
      <c r="PRC53" s="29"/>
      <c r="PRD53" s="29"/>
      <c r="PRE53" s="29"/>
      <c r="PRF53" s="29"/>
      <c r="PRG53" s="29"/>
      <c r="PRH53" s="29"/>
      <c r="PRI53" s="29"/>
      <c r="PRJ53" s="29"/>
      <c r="PRK53" s="29"/>
      <c r="PRL53" s="29"/>
      <c r="PRM53" s="29"/>
      <c r="PRN53" s="29"/>
      <c r="PRO53" s="29"/>
      <c r="PRP53" s="29"/>
      <c r="PRQ53" s="29"/>
      <c r="PRR53" s="29"/>
      <c r="PRS53" s="29"/>
      <c r="PRT53" s="29"/>
      <c r="PRU53" s="29"/>
      <c r="PRV53" s="29"/>
      <c r="PRW53" s="29"/>
      <c r="PRX53" s="29"/>
      <c r="PRY53" s="29"/>
      <c r="PRZ53" s="29"/>
      <c r="PSA53" s="29"/>
      <c r="PSB53" s="29"/>
      <c r="PSC53" s="29"/>
      <c r="PSD53" s="29"/>
      <c r="PSE53" s="29"/>
      <c r="PSF53" s="29"/>
      <c r="PSG53" s="29"/>
      <c r="PSH53" s="29"/>
      <c r="PSI53" s="29"/>
      <c r="PSJ53" s="29"/>
      <c r="PSK53" s="29"/>
      <c r="PSL53" s="29"/>
      <c r="PSM53" s="29"/>
      <c r="PSN53" s="29"/>
      <c r="PSO53" s="29"/>
      <c r="PSP53" s="29"/>
      <c r="PSQ53" s="29"/>
      <c r="PSR53" s="29"/>
      <c r="PSS53" s="29"/>
      <c r="PST53" s="29"/>
      <c r="PSU53" s="29"/>
      <c r="PSV53" s="29"/>
      <c r="PSW53" s="29"/>
      <c r="PSX53" s="29"/>
      <c r="PSY53" s="29"/>
      <c r="PSZ53" s="29"/>
      <c r="PTA53" s="29"/>
      <c r="PTB53" s="29"/>
      <c r="PTC53" s="29"/>
      <c r="PTD53" s="29"/>
      <c r="PTE53" s="29"/>
      <c r="PTF53" s="29"/>
      <c r="PTG53" s="29"/>
      <c r="PTH53" s="29"/>
      <c r="PTI53" s="29"/>
      <c r="PTJ53" s="29"/>
      <c r="PTK53" s="29"/>
      <c r="PTL53" s="29"/>
      <c r="PTM53" s="29"/>
      <c r="PTN53" s="29"/>
      <c r="PTO53" s="29"/>
      <c r="PTP53" s="29"/>
      <c r="PTQ53" s="29"/>
      <c r="PTR53" s="29"/>
      <c r="PTS53" s="29"/>
      <c r="PTT53" s="29"/>
      <c r="PTU53" s="29"/>
      <c r="PTV53" s="29"/>
      <c r="PTW53" s="29"/>
      <c r="PTX53" s="29"/>
      <c r="PTY53" s="29"/>
      <c r="PTZ53" s="29"/>
      <c r="PUA53" s="29"/>
      <c r="PUB53" s="29"/>
      <c r="PUC53" s="29"/>
      <c r="PUD53" s="29"/>
      <c r="PUE53" s="29"/>
      <c r="PUF53" s="29"/>
      <c r="PUG53" s="29"/>
      <c r="PUH53" s="29"/>
      <c r="PUI53" s="29"/>
      <c r="PUJ53" s="29"/>
      <c r="PUK53" s="29"/>
      <c r="PUL53" s="29"/>
      <c r="PUM53" s="29"/>
      <c r="PUN53" s="29"/>
      <c r="PUO53" s="29"/>
      <c r="PUP53" s="29"/>
      <c r="PUQ53" s="29"/>
      <c r="PUR53" s="29"/>
      <c r="PUS53" s="29"/>
      <c r="PUT53" s="29"/>
      <c r="PUU53" s="29"/>
      <c r="PUV53" s="29"/>
      <c r="PUW53" s="29"/>
      <c r="PUX53" s="29"/>
      <c r="PUY53" s="29"/>
      <c r="PUZ53" s="29"/>
      <c r="PVA53" s="29"/>
      <c r="PVB53" s="29"/>
      <c r="PVC53" s="29"/>
      <c r="PVD53" s="29"/>
      <c r="PVE53" s="29"/>
      <c r="PVF53" s="29"/>
      <c r="PVG53" s="29"/>
      <c r="PVH53" s="29"/>
      <c r="PVI53" s="29"/>
      <c r="PVJ53" s="29"/>
      <c r="PVK53" s="29"/>
      <c r="PVL53" s="29"/>
      <c r="PVM53" s="29"/>
      <c r="PVN53" s="29"/>
      <c r="PVO53" s="29"/>
      <c r="PVP53" s="29"/>
      <c r="PVQ53" s="29"/>
      <c r="PVR53" s="29"/>
      <c r="PVS53" s="29"/>
      <c r="PVT53" s="29"/>
      <c r="PVU53" s="29"/>
      <c r="PVV53" s="29"/>
      <c r="PVW53" s="29"/>
      <c r="PVX53" s="29"/>
      <c r="PVY53" s="29"/>
      <c r="PVZ53" s="29"/>
      <c r="PWA53" s="29"/>
      <c r="PWB53" s="29"/>
      <c r="PWC53" s="29"/>
      <c r="PWD53" s="29"/>
      <c r="PWE53" s="29"/>
      <c r="PWF53" s="29"/>
      <c r="PWG53" s="29"/>
      <c r="PWH53" s="29"/>
      <c r="PWI53" s="29"/>
      <c r="PWJ53" s="29"/>
      <c r="PWK53" s="29"/>
      <c r="PWL53" s="29"/>
      <c r="PWM53" s="29"/>
      <c r="PWN53" s="29"/>
      <c r="PWO53" s="29"/>
      <c r="PWP53" s="29"/>
      <c r="PWQ53" s="29"/>
      <c r="PWR53" s="29"/>
      <c r="PWS53" s="29"/>
      <c r="PWT53" s="29"/>
      <c r="PWU53" s="29"/>
      <c r="PWV53" s="29"/>
      <c r="PWW53" s="29"/>
      <c r="PWX53" s="29"/>
      <c r="PWY53" s="29"/>
      <c r="PWZ53" s="29"/>
      <c r="PXA53" s="29"/>
      <c r="PXB53" s="29"/>
      <c r="PXC53" s="29"/>
      <c r="PXD53" s="29"/>
      <c r="PXE53" s="29"/>
      <c r="PXF53" s="29"/>
      <c r="PXG53" s="29"/>
      <c r="PXH53" s="29"/>
      <c r="PXI53" s="29"/>
      <c r="PXJ53" s="29"/>
      <c r="PXK53" s="29"/>
      <c r="PXL53" s="29"/>
      <c r="PXM53" s="29"/>
      <c r="PXN53" s="29"/>
      <c r="PXO53" s="29"/>
      <c r="PXP53" s="29"/>
      <c r="PXQ53" s="29"/>
      <c r="PXR53" s="29"/>
      <c r="PXS53" s="29"/>
      <c r="PXT53" s="29"/>
      <c r="PXU53" s="29"/>
      <c r="PXV53" s="29"/>
      <c r="PXW53" s="29"/>
      <c r="PXX53" s="29"/>
      <c r="PXY53" s="29"/>
      <c r="PXZ53" s="29"/>
      <c r="PYA53" s="29"/>
      <c r="PYB53" s="29"/>
      <c r="PYC53" s="29"/>
      <c r="PYD53" s="29"/>
      <c r="PYE53" s="29"/>
      <c r="PYF53" s="29"/>
      <c r="PYG53" s="29"/>
      <c r="PYH53" s="29"/>
      <c r="PYI53" s="29"/>
      <c r="PYJ53" s="29"/>
      <c r="PYK53" s="29"/>
      <c r="PYL53" s="29"/>
      <c r="PYM53" s="29"/>
      <c r="PYN53" s="29"/>
      <c r="PYO53" s="29"/>
      <c r="PYP53" s="29"/>
      <c r="PYQ53" s="29"/>
      <c r="PYR53" s="29"/>
      <c r="PYS53" s="29"/>
      <c r="PYT53" s="29"/>
      <c r="PYU53" s="29"/>
      <c r="PYV53" s="29"/>
      <c r="PYW53" s="29"/>
      <c r="PYX53" s="29"/>
      <c r="PYY53" s="29"/>
      <c r="PYZ53" s="29"/>
      <c r="PZA53" s="29"/>
      <c r="PZB53" s="29"/>
      <c r="PZC53" s="29"/>
      <c r="PZD53" s="29"/>
      <c r="PZE53" s="29"/>
      <c r="PZF53" s="29"/>
      <c r="PZG53" s="29"/>
      <c r="PZH53" s="29"/>
      <c r="PZI53" s="29"/>
      <c r="PZJ53" s="29"/>
      <c r="PZK53" s="29"/>
      <c r="PZL53" s="29"/>
      <c r="PZM53" s="29"/>
      <c r="PZN53" s="29"/>
      <c r="PZO53" s="29"/>
      <c r="PZP53" s="29"/>
      <c r="PZQ53" s="29"/>
      <c r="PZR53" s="29"/>
      <c r="PZS53" s="29"/>
      <c r="PZT53" s="29"/>
      <c r="PZU53" s="29"/>
      <c r="PZV53" s="29"/>
      <c r="PZW53" s="29"/>
      <c r="PZX53" s="29"/>
      <c r="PZY53" s="29"/>
      <c r="PZZ53" s="29"/>
      <c r="QAA53" s="29"/>
      <c r="QAB53" s="29"/>
      <c r="QAC53" s="29"/>
      <c r="QAD53" s="29"/>
      <c r="QAE53" s="29"/>
      <c r="QAF53" s="29"/>
      <c r="QAG53" s="29"/>
      <c r="QAH53" s="29"/>
      <c r="QAI53" s="29"/>
      <c r="QAJ53" s="29"/>
      <c r="QAK53" s="29"/>
      <c r="QAL53" s="29"/>
      <c r="QAM53" s="29"/>
      <c r="QAN53" s="29"/>
      <c r="QAO53" s="29"/>
      <c r="QAP53" s="29"/>
      <c r="QAQ53" s="29"/>
      <c r="QAR53" s="29"/>
      <c r="QAS53" s="29"/>
      <c r="QAT53" s="29"/>
      <c r="QAU53" s="29"/>
      <c r="QAV53" s="29"/>
      <c r="QAW53" s="29"/>
      <c r="QAX53" s="29"/>
      <c r="QAY53" s="29"/>
      <c r="QAZ53" s="29"/>
      <c r="QBA53" s="29"/>
      <c r="QBB53" s="29"/>
      <c r="QBC53" s="29"/>
      <c r="QBD53" s="29"/>
      <c r="QBE53" s="29"/>
      <c r="QBF53" s="29"/>
      <c r="QBG53" s="29"/>
      <c r="QBH53" s="29"/>
      <c r="QBI53" s="29"/>
      <c r="QBJ53" s="29"/>
      <c r="QBK53" s="29"/>
      <c r="QBL53" s="29"/>
      <c r="QBM53" s="29"/>
      <c r="QBN53" s="29"/>
      <c r="QBO53" s="29"/>
      <c r="QBP53" s="29"/>
      <c r="QBQ53" s="29"/>
      <c r="QBR53" s="29"/>
      <c r="QBS53" s="29"/>
      <c r="QBT53" s="29"/>
      <c r="QBU53" s="29"/>
      <c r="QBV53" s="29"/>
      <c r="QBW53" s="29"/>
      <c r="QBX53" s="29"/>
      <c r="QBY53" s="29"/>
      <c r="QBZ53" s="29"/>
      <c r="QCA53" s="29"/>
      <c r="QCB53" s="29"/>
      <c r="QCC53" s="29"/>
      <c r="QCD53" s="29"/>
      <c r="QCE53" s="29"/>
      <c r="QCF53" s="29"/>
      <c r="QCG53" s="29"/>
      <c r="QCH53" s="29"/>
      <c r="QCI53" s="29"/>
      <c r="QCJ53" s="29"/>
      <c r="QCK53" s="29"/>
      <c r="QCL53" s="29"/>
      <c r="QCM53" s="29"/>
      <c r="QCN53" s="29"/>
      <c r="QCO53" s="29"/>
      <c r="QCP53" s="29"/>
      <c r="QCQ53" s="29"/>
      <c r="QCR53" s="29"/>
      <c r="QCS53" s="29"/>
      <c r="QCT53" s="29"/>
      <c r="QCU53" s="29"/>
      <c r="QCV53" s="29"/>
      <c r="QCW53" s="29"/>
      <c r="QCX53" s="29"/>
      <c r="QCY53" s="29"/>
      <c r="QCZ53" s="29"/>
      <c r="QDA53" s="29"/>
      <c r="QDB53" s="29"/>
      <c r="QDC53" s="29"/>
      <c r="QDD53" s="29"/>
      <c r="QDE53" s="29"/>
      <c r="QDF53" s="29"/>
      <c r="QDG53" s="29"/>
      <c r="QDH53" s="29"/>
      <c r="QDI53" s="29"/>
      <c r="QDJ53" s="29"/>
      <c r="QDK53" s="29"/>
      <c r="QDL53" s="29"/>
      <c r="QDM53" s="29"/>
      <c r="QDN53" s="29"/>
      <c r="QDO53" s="29"/>
      <c r="QDP53" s="29"/>
      <c r="QDQ53" s="29"/>
      <c r="QDR53" s="29"/>
      <c r="QDS53" s="29"/>
      <c r="QDT53" s="29"/>
      <c r="QDU53" s="29"/>
      <c r="QDV53" s="29"/>
      <c r="QDW53" s="29"/>
      <c r="QDX53" s="29"/>
      <c r="QDY53" s="29"/>
      <c r="QDZ53" s="29"/>
      <c r="QEA53" s="29"/>
      <c r="QEB53" s="29"/>
      <c r="QEC53" s="29"/>
      <c r="QED53" s="29"/>
      <c r="QEE53" s="29"/>
      <c r="QEF53" s="29"/>
      <c r="QEG53" s="29"/>
      <c r="QEH53" s="29"/>
      <c r="QEI53" s="29"/>
      <c r="QEJ53" s="29"/>
      <c r="QEK53" s="29"/>
      <c r="QEL53" s="29"/>
      <c r="QEM53" s="29"/>
      <c r="QEN53" s="29"/>
      <c r="QEO53" s="29"/>
      <c r="QEP53" s="29"/>
      <c r="QEQ53" s="29"/>
      <c r="QER53" s="29"/>
      <c r="QES53" s="29"/>
      <c r="QET53" s="29"/>
      <c r="QEU53" s="29"/>
      <c r="QEV53" s="29"/>
      <c r="QEW53" s="29"/>
      <c r="QEX53" s="29"/>
      <c r="QEY53" s="29"/>
      <c r="QEZ53" s="29"/>
      <c r="QFA53" s="29"/>
      <c r="QFB53" s="29"/>
      <c r="QFC53" s="29"/>
      <c r="QFD53" s="29"/>
      <c r="QFE53" s="29"/>
      <c r="QFF53" s="29"/>
      <c r="QFG53" s="29"/>
      <c r="QFH53" s="29"/>
      <c r="QFI53" s="29"/>
      <c r="QFJ53" s="29"/>
      <c r="QFK53" s="29"/>
      <c r="QFL53" s="29"/>
      <c r="QFM53" s="29"/>
      <c r="QFN53" s="29"/>
      <c r="QFO53" s="29"/>
      <c r="QFP53" s="29"/>
      <c r="QFQ53" s="29"/>
      <c r="QFR53" s="29"/>
      <c r="QFS53" s="29"/>
      <c r="QFT53" s="29"/>
      <c r="QFU53" s="29"/>
      <c r="QFV53" s="29"/>
      <c r="QFW53" s="29"/>
      <c r="QFX53" s="29"/>
      <c r="QFY53" s="29"/>
      <c r="QFZ53" s="29"/>
      <c r="QGA53" s="29"/>
      <c r="QGB53" s="29"/>
      <c r="QGC53" s="29"/>
      <c r="QGD53" s="29"/>
      <c r="QGE53" s="29"/>
      <c r="QGF53" s="29"/>
      <c r="QGG53" s="29"/>
      <c r="QGH53" s="29"/>
      <c r="QGI53" s="29"/>
      <c r="QGJ53" s="29"/>
      <c r="QGK53" s="29"/>
      <c r="QGL53" s="29"/>
      <c r="QGM53" s="29"/>
      <c r="QGN53" s="29"/>
      <c r="QGO53" s="29"/>
      <c r="QGP53" s="29"/>
      <c r="QGQ53" s="29"/>
      <c r="QGR53" s="29"/>
      <c r="QGS53" s="29"/>
      <c r="QGT53" s="29"/>
      <c r="QGU53" s="29"/>
      <c r="QGV53" s="29"/>
      <c r="QGW53" s="29"/>
      <c r="QGX53" s="29"/>
      <c r="QGY53" s="29"/>
      <c r="QGZ53" s="29"/>
      <c r="QHA53" s="29"/>
      <c r="QHB53" s="29"/>
      <c r="QHC53" s="29"/>
      <c r="QHD53" s="29"/>
      <c r="QHE53" s="29"/>
      <c r="QHF53" s="29"/>
      <c r="QHG53" s="29"/>
      <c r="QHH53" s="29"/>
      <c r="QHI53" s="29"/>
      <c r="QHJ53" s="29"/>
      <c r="QHK53" s="29"/>
      <c r="QHL53" s="29"/>
      <c r="QHM53" s="29"/>
      <c r="QHN53" s="29"/>
      <c r="QHO53" s="29"/>
      <c r="QHP53" s="29"/>
      <c r="QHQ53" s="29"/>
      <c r="QHR53" s="29"/>
      <c r="QHS53" s="29"/>
      <c r="QHT53" s="29"/>
      <c r="QHU53" s="29"/>
      <c r="QHV53" s="29"/>
      <c r="QHW53" s="29"/>
      <c r="QHX53" s="29"/>
      <c r="QHY53" s="29"/>
      <c r="QHZ53" s="29"/>
      <c r="QIA53" s="29"/>
      <c r="QIB53" s="29"/>
      <c r="QIC53" s="29"/>
      <c r="QID53" s="29"/>
      <c r="QIE53" s="29"/>
      <c r="QIF53" s="29"/>
      <c r="QIG53" s="29"/>
      <c r="QIH53" s="29"/>
      <c r="QII53" s="29"/>
      <c r="QIJ53" s="29"/>
      <c r="QIK53" s="29"/>
      <c r="QIL53" s="29"/>
      <c r="QIM53" s="29"/>
      <c r="QIN53" s="29"/>
      <c r="QIO53" s="29"/>
      <c r="QIP53" s="29"/>
      <c r="QIQ53" s="29"/>
      <c r="QIR53" s="29"/>
      <c r="QIS53" s="29"/>
      <c r="QIT53" s="29"/>
      <c r="QIU53" s="29"/>
      <c r="QIV53" s="29"/>
      <c r="QIW53" s="29"/>
      <c r="QIX53" s="29"/>
      <c r="QIY53" s="29"/>
      <c r="QIZ53" s="29"/>
      <c r="QJA53" s="29"/>
      <c r="QJB53" s="29"/>
      <c r="QJC53" s="29"/>
      <c r="QJD53" s="29"/>
      <c r="QJE53" s="29"/>
      <c r="QJF53" s="29"/>
      <c r="QJG53" s="29"/>
      <c r="QJH53" s="29"/>
      <c r="QJI53" s="29"/>
      <c r="QJJ53" s="29"/>
      <c r="QJK53" s="29"/>
      <c r="QJL53" s="29"/>
      <c r="QJM53" s="29"/>
      <c r="QJN53" s="29"/>
      <c r="QJO53" s="29"/>
      <c r="QJP53" s="29"/>
      <c r="QJQ53" s="29"/>
      <c r="QJR53" s="29"/>
      <c r="QJS53" s="29"/>
      <c r="QJT53" s="29"/>
      <c r="QJU53" s="29"/>
      <c r="QJV53" s="29"/>
      <c r="QJW53" s="29"/>
      <c r="QJX53" s="29"/>
      <c r="QJY53" s="29"/>
      <c r="QJZ53" s="29"/>
      <c r="QKA53" s="29"/>
      <c r="QKB53" s="29"/>
      <c r="QKC53" s="29"/>
      <c r="QKD53" s="29"/>
      <c r="QKE53" s="29"/>
      <c r="QKF53" s="29"/>
      <c r="QKG53" s="29"/>
      <c r="QKH53" s="29"/>
      <c r="QKI53" s="29"/>
      <c r="QKJ53" s="29"/>
      <c r="QKK53" s="29"/>
      <c r="QKL53" s="29"/>
      <c r="QKM53" s="29"/>
      <c r="QKN53" s="29"/>
      <c r="QKO53" s="29"/>
      <c r="QKP53" s="29"/>
      <c r="QKQ53" s="29"/>
      <c r="QKR53" s="29"/>
      <c r="QKS53" s="29"/>
      <c r="QKT53" s="29"/>
      <c r="QKU53" s="29"/>
      <c r="QKV53" s="29"/>
      <c r="QKW53" s="29"/>
      <c r="QKX53" s="29"/>
      <c r="QKY53" s="29"/>
      <c r="QKZ53" s="29"/>
      <c r="QLA53" s="29"/>
      <c r="QLB53" s="29"/>
      <c r="QLC53" s="29"/>
      <c r="QLD53" s="29"/>
      <c r="QLE53" s="29"/>
      <c r="QLF53" s="29"/>
      <c r="QLG53" s="29"/>
      <c r="QLH53" s="29"/>
      <c r="QLI53" s="29"/>
      <c r="QLJ53" s="29"/>
      <c r="QLK53" s="29"/>
      <c r="QLL53" s="29"/>
      <c r="QLM53" s="29"/>
      <c r="QLN53" s="29"/>
      <c r="QLO53" s="29"/>
      <c r="QLP53" s="29"/>
      <c r="QLQ53" s="29"/>
      <c r="QLR53" s="29"/>
      <c r="QLS53" s="29"/>
      <c r="QLT53" s="29"/>
      <c r="QLU53" s="29"/>
      <c r="QLV53" s="29"/>
      <c r="QLW53" s="29"/>
      <c r="QLX53" s="29"/>
      <c r="QLY53" s="29"/>
      <c r="QLZ53" s="29"/>
      <c r="QMA53" s="29"/>
      <c r="QMB53" s="29"/>
      <c r="QMC53" s="29"/>
      <c r="QMD53" s="29"/>
      <c r="QME53" s="29"/>
      <c r="QMF53" s="29"/>
      <c r="QMG53" s="29"/>
      <c r="QMH53" s="29"/>
      <c r="QMI53" s="29"/>
      <c r="QMJ53" s="29"/>
      <c r="QMK53" s="29"/>
      <c r="QML53" s="29"/>
      <c r="QMM53" s="29"/>
      <c r="QMN53" s="29"/>
      <c r="QMO53" s="29"/>
      <c r="QMP53" s="29"/>
      <c r="QMQ53" s="29"/>
      <c r="QMR53" s="29"/>
      <c r="QMS53" s="29"/>
      <c r="QMT53" s="29"/>
      <c r="QMU53" s="29"/>
      <c r="QMV53" s="29"/>
      <c r="QMW53" s="29"/>
      <c r="QMX53" s="29"/>
      <c r="QMY53" s="29"/>
      <c r="QMZ53" s="29"/>
      <c r="QNA53" s="29"/>
      <c r="QNB53" s="29"/>
      <c r="QNC53" s="29"/>
      <c r="QND53" s="29"/>
      <c r="QNE53" s="29"/>
      <c r="QNF53" s="29"/>
      <c r="QNG53" s="29"/>
      <c r="QNH53" s="29"/>
      <c r="QNI53" s="29"/>
      <c r="QNJ53" s="29"/>
      <c r="QNK53" s="29"/>
      <c r="QNL53" s="29"/>
      <c r="QNM53" s="29"/>
      <c r="QNN53" s="29"/>
      <c r="QNO53" s="29"/>
      <c r="QNP53" s="29"/>
      <c r="QNQ53" s="29"/>
      <c r="QNR53" s="29"/>
      <c r="QNS53" s="29"/>
      <c r="QNT53" s="29"/>
      <c r="QNU53" s="29"/>
      <c r="QNV53" s="29"/>
      <c r="QNW53" s="29"/>
      <c r="QNX53" s="29"/>
      <c r="QNY53" s="29"/>
      <c r="QNZ53" s="29"/>
      <c r="QOA53" s="29"/>
      <c r="QOB53" s="29"/>
      <c r="QOC53" s="29"/>
      <c r="QOD53" s="29"/>
      <c r="QOE53" s="29"/>
      <c r="QOF53" s="29"/>
      <c r="QOG53" s="29"/>
      <c r="QOH53" s="29"/>
      <c r="QOI53" s="29"/>
      <c r="QOJ53" s="29"/>
      <c r="QOK53" s="29"/>
      <c r="QOL53" s="29"/>
      <c r="QOM53" s="29"/>
      <c r="QON53" s="29"/>
      <c r="QOO53" s="29"/>
      <c r="QOP53" s="29"/>
      <c r="QOQ53" s="29"/>
      <c r="QOR53" s="29"/>
      <c r="QOS53" s="29"/>
      <c r="QOT53" s="29"/>
      <c r="QOU53" s="29"/>
      <c r="QOV53" s="29"/>
      <c r="QOW53" s="29"/>
      <c r="QOX53" s="29"/>
      <c r="QOY53" s="29"/>
      <c r="QOZ53" s="29"/>
      <c r="QPA53" s="29"/>
      <c r="QPB53" s="29"/>
      <c r="QPC53" s="29"/>
      <c r="QPD53" s="29"/>
      <c r="QPE53" s="29"/>
      <c r="QPF53" s="29"/>
      <c r="QPG53" s="29"/>
      <c r="QPH53" s="29"/>
      <c r="QPI53" s="29"/>
      <c r="QPJ53" s="29"/>
      <c r="QPK53" s="29"/>
      <c r="QPL53" s="29"/>
      <c r="QPM53" s="29"/>
      <c r="QPN53" s="29"/>
      <c r="QPO53" s="29"/>
      <c r="QPP53" s="29"/>
      <c r="QPQ53" s="29"/>
      <c r="QPR53" s="29"/>
      <c r="QPS53" s="29"/>
      <c r="QPT53" s="29"/>
      <c r="QPU53" s="29"/>
      <c r="QPV53" s="29"/>
      <c r="QPW53" s="29"/>
      <c r="QPX53" s="29"/>
      <c r="QPY53" s="29"/>
      <c r="QPZ53" s="29"/>
      <c r="QQA53" s="29"/>
      <c r="QQB53" s="29"/>
      <c r="QQC53" s="29"/>
      <c r="QQD53" s="29"/>
      <c r="QQE53" s="29"/>
      <c r="QQF53" s="29"/>
      <c r="QQG53" s="29"/>
      <c r="QQH53" s="29"/>
      <c r="QQI53" s="29"/>
      <c r="QQJ53" s="29"/>
      <c r="QQK53" s="29"/>
      <c r="QQL53" s="29"/>
      <c r="QQM53" s="29"/>
      <c r="QQN53" s="29"/>
      <c r="QQO53" s="29"/>
      <c r="QQP53" s="29"/>
      <c r="QQQ53" s="29"/>
      <c r="QQR53" s="29"/>
      <c r="QQS53" s="29"/>
      <c r="QQT53" s="29"/>
      <c r="QQU53" s="29"/>
      <c r="QQV53" s="29"/>
      <c r="QQW53" s="29"/>
      <c r="QQX53" s="29"/>
      <c r="QQY53" s="29"/>
      <c r="QQZ53" s="29"/>
      <c r="QRA53" s="29"/>
      <c r="QRB53" s="29"/>
      <c r="QRC53" s="29"/>
      <c r="QRD53" s="29"/>
      <c r="QRE53" s="29"/>
      <c r="QRF53" s="29"/>
      <c r="QRG53" s="29"/>
      <c r="QRH53" s="29"/>
      <c r="QRI53" s="29"/>
      <c r="QRJ53" s="29"/>
      <c r="QRK53" s="29"/>
      <c r="QRL53" s="29"/>
      <c r="QRM53" s="29"/>
      <c r="QRN53" s="29"/>
      <c r="QRO53" s="29"/>
      <c r="QRP53" s="29"/>
      <c r="QRQ53" s="29"/>
      <c r="QRR53" s="29"/>
      <c r="QRS53" s="29"/>
      <c r="QRT53" s="29"/>
      <c r="QRU53" s="29"/>
      <c r="QRV53" s="29"/>
      <c r="QRW53" s="29"/>
      <c r="QRX53" s="29"/>
      <c r="QRY53" s="29"/>
      <c r="QRZ53" s="29"/>
      <c r="QSA53" s="29"/>
      <c r="QSB53" s="29"/>
      <c r="QSC53" s="29"/>
      <c r="QSD53" s="29"/>
      <c r="QSE53" s="29"/>
      <c r="QSF53" s="29"/>
      <c r="QSG53" s="29"/>
      <c r="QSH53" s="29"/>
      <c r="QSI53" s="29"/>
      <c r="QSJ53" s="29"/>
      <c r="QSK53" s="29"/>
      <c r="QSL53" s="29"/>
      <c r="QSM53" s="29"/>
      <c r="QSN53" s="29"/>
      <c r="QSO53" s="29"/>
      <c r="QSP53" s="29"/>
      <c r="QSQ53" s="29"/>
      <c r="QSR53" s="29"/>
      <c r="QSS53" s="29"/>
      <c r="QST53" s="29"/>
      <c r="QSU53" s="29"/>
      <c r="QSV53" s="29"/>
      <c r="QSW53" s="29"/>
      <c r="QSX53" s="29"/>
      <c r="QSY53" s="29"/>
      <c r="QSZ53" s="29"/>
      <c r="QTA53" s="29"/>
      <c r="QTB53" s="29"/>
      <c r="QTC53" s="29"/>
      <c r="QTD53" s="29"/>
      <c r="QTE53" s="29"/>
      <c r="QTF53" s="29"/>
      <c r="QTG53" s="29"/>
      <c r="QTH53" s="29"/>
      <c r="QTI53" s="29"/>
      <c r="QTJ53" s="29"/>
      <c r="QTK53" s="29"/>
      <c r="QTL53" s="29"/>
      <c r="QTM53" s="29"/>
      <c r="QTN53" s="29"/>
      <c r="QTO53" s="29"/>
      <c r="QTP53" s="29"/>
      <c r="QTQ53" s="29"/>
      <c r="QTR53" s="29"/>
      <c r="QTS53" s="29"/>
      <c r="QTT53" s="29"/>
      <c r="QTU53" s="29"/>
      <c r="QTV53" s="29"/>
      <c r="QTW53" s="29"/>
      <c r="QTX53" s="29"/>
      <c r="QTY53" s="29"/>
      <c r="QTZ53" s="29"/>
      <c r="QUA53" s="29"/>
      <c r="QUB53" s="29"/>
      <c r="QUC53" s="29"/>
      <c r="QUD53" s="29"/>
      <c r="QUE53" s="29"/>
      <c r="QUF53" s="29"/>
      <c r="QUG53" s="29"/>
      <c r="QUH53" s="29"/>
      <c r="QUI53" s="29"/>
      <c r="QUJ53" s="29"/>
      <c r="QUK53" s="29"/>
      <c r="QUL53" s="29"/>
      <c r="QUM53" s="29"/>
      <c r="QUN53" s="29"/>
      <c r="QUO53" s="29"/>
      <c r="QUP53" s="29"/>
      <c r="QUQ53" s="29"/>
      <c r="QUR53" s="29"/>
      <c r="QUS53" s="29"/>
      <c r="QUT53" s="29"/>
      <c r="QUU53" s="29"/>
      <c r="QUV53" s="29"/>
      <c r="QUW53" s="29"/>
      <c r="QUX53" s="29"/>
      <c r="QUY53" s="29"/>
      <c r="QUZ53" s="29"/>
      <c r="QVA53" s="29"/>
      <c r="QVB53" s="29"/>
      <c r="QVC53" s="29"/>
      <c r="QVD53" s="29"/>
      <c r="QVE53" s="29"/>
      <c r="QVF53" s="29"/>
      <c r="QVG53" s="29"/>
      <c r="QVH53" s="29"/>
      <c r="QVI53" s="29"/>
      <c r="QVJ53" s="29"/>
      <c r="QVK53" s="29"/>
      <c r="QVL53" s="29"/>
      <c r="QVM53" s="29"/>
      <c r="QVN53" s="29"/>
      <c r="QVO53" s="29"/>
      <c r="QVP53" s="29"/>
      <c r="QVQ53" s="29"/>
      <c r="QVR53" s="29"/>
      <c r="QVS53" s="29"/>
      <c r="QVT53" s="29"/>
      <c r="QVU53" s="29"/>
      <c r="QVV53" s="29"/>
      <c r="QVW53" s="29"/>
      <c r="QVX53" s="29"/>
      <c r="QVY53" s="29"/>
      <c r="QVZ53" s="29"/>
      <c r="QWA53" s="29"/>
      <c r="QWB53" s="29"/>
      <c r="QWC53" s="29"/>
      <c r="QWD53" s="29"/>
      <c r="QWE53" s="29"/>
      <c r="QWF53" s="29"/>
      <c r="QWG53" s="29"/>
      <c r="QWH53" s="29"/>
      <c r="QWI53" s="29"/>
      <c r="QWJ53" s="29"/>
      <c r="QWK53" s="29"/>
      <c r="QWL53" s="29"/>
      <c r="QWM53" s="29"/>
      <c r="QWN53" s="29"/>
      <c r="QWO53" s="29"/>
      <c r="QWP53" s="29"/>
      <c r="QWQ53" s="29"/>
      <c r="QWR53" s="29"/>
      <c r="QWS53" s="29"/>
      <c r="QWT53" s="29"/>
      <c r="QWU53" s="29"/>
      <c r="QWV53" s="29"/>
      <c r="QWW53" s="29"/>
      <c r="QWX53" s="29"/>
      <c r="QWY53" s="29"/>
      <c r="QWZ53" s="29"/>
      <c r="QXA53" s="29"/>
      <c r="QXB53" s="29"/>
      <c r="QXC53" s="29"/>
      <c r="QXD53" s="29"/>
      <c r="QXE53" s="29"/>
      <c r="QXF53" s="29"/>
      <c r="QXG53" s="29"/>
      <c r="QXH53" s="29"/>
      <c r="QXI53" s="29"/>
      <c r="QXJ53" s="29"/>
      <c r="QXK53" s="29"/>
      <c r="QXL53" s="29"/>
      <c r="QXM53" s="29"/>
      <c r="QXN53" s="29"/>
      <c r="QXO53" s="29"/>
      <c r="QXP53" s="29"/>
      <c r="QXQ53" s="29"/>
      <c r="QXR53" s="29"/>
      <c r="QXS53" s="29"/>
      <c r="QXT53" s="29"/>
      <c r="QXU53" s="29"/>
      <c r="QXV53" s="29"/>
      <c r="QXW53" s="29"/>
      <c r="QXX53" s="29"/>
      <c r="QXY53" s="29"/>
      <c r="QXZ53" s="29"/>
      <c r="QYA53" s="29"/>
      <c r="QYB53" s="29"/>
      <c r="QYC53" s="29"/>
      <c r="QYD53" s="29"/>
      <c r="QYE53" s="29"/>
      <c r="QYF53" s="29"/>
      <c r="QYG53" s="29"/>
      <c r="QYH53" s="29"/>
      <c r="QYI53" s="29"/>
      <c r="QYJ53" s="29"/>
      <c r="QYK53" s="29"/>
      <c r="QYL53" s="29"/>
      <c r="QYM53" s="29"/>
      <c r="QYN53" s="29"/>
      <c r="QYO53" s="29"/>
      <c r="QYP53" s="29"/>
      <c r="QYQ53" s="29"/>
      <c r="QYR53" s="29"/>
      <c r="QYS53" s="29"/>
      <c r="QYT53" s="29"/>
      <c r="QYU53" s="29"/>
      <c r="QYV53" s="29"/>
      <c r="QYW53" s="29"/>
      <c r="QYX53" s="29"/>
      <c r="QYY53" s="29"/>
      <c r="QYZ53" s="29"/>
      <c r="QZA53" s="29"/>
      <c r="QZB53" s="29"/>
      <c r="QZC53" s="29"/>
      <c r="QZD53" s="29"/>
      <c r="QZE53" s="29"/>
      <c r="QZF53" s="29"/>
      <c r="QZG53" s="29"/>
      <c r="QZH53" s="29"/>
      <c r="QZI53" s="29"/>
      <c r="QZJ53" s="29"/>
      <c r="QZK53" s="29"/>
      <c r="QZL53" s="29"/>
      <c r="QZM53" s="29"/>
      <c r="QZN53" s="29"/>
      <c r="QZO53" s="29"/>
      <c r="QZP53" s="29"/>
      <c r="QZQ53" s="29"/>
      <c r="QZR53" s="29"/>
      <c r="QZS53" s="29"/>
      <c r="QZT53" s="29"/>
      <c r="QZU53" s="29"/>
      <c r="QZV53" s="29"/>
      <c r="QZW53" s="29"/>
      <c r="QZX53" s="29"/>
      <c r="QZY53" s="29"/>
      <c r="QZZ53" s="29"/>
      <c r="RAA53" s="29"/>
      <c r="RAB53" s="29"/>
      <c r="RAC53" s="29"/>
      <c r="RAD53" s="29"/>
      <c r="RAE53" s="29"/>
      <c r="RAF53" s="29"/>
      <c r="RAG53" s="29"/>
      <c r="RAH53" s="29"/>
      <c r="RAI53" s="29"/>
      <c r="RAJ53" s="29"/>
      <c r="RAK53" s="29"/>
      <c r="RAL53" s="29"/>
      <c r="RAM53" s="29"/>
      <c r="RAN53" s="29"/>
      <c r="RAO53" s="29"/>
      <c r="RAP53" s="29"/>
      <c r="RAQ53" s="29"/>
      <c r="RAR53" s="29"/>
      <c r="RAS53" s="29"/>
      <c r="RAT53" s="29"/>
      <c r="RAU53" s="29"/>
      <c r="RAV53" s="29"/>
      <c r="RAW53" s="29"/>
      <c r="RAX53" s="29"/>
      <c r="RAY53" s="29"/>
      <c r="RAZ53" s="29"/>
      <c r="RBA53" s="29"/>
      <c r="RBB53" s="29"/>
      <c r="RBC53" s="29"/>
      <c r="RBD53" s="29"/>
      <c r="RBE53" s="29"/>
      <c r="RBF53" s="29"/>
      <c r="RBG53" s="29"/>
      <c r="RBH53" s="29"/>
      <c r="RBI53" s="29"/>
      <c r="RBJ53" s="29"/>
      <c r="RBK53" s="29"/>
      <c r="RBL53" s="29"/>
      <c r="RBM53" s="29"/>
      <c r="RBN53" s="29"/>
      <c r="RBO53" s="29"/>
      <c r="RBP53" s="29"/>
      <c r="RBQ53" s="29"/>
      <c r="RBR53" s="29"/>
      <c r="RBS53" s="29"/>
      <c r="RBT53" s="29"/>
      <c r="RBU53" s="29"/>
      <c r="RBV53" s="29"/>
      <c r="RBW53" s="29"/>
      <c r="RBX53" s="29"/>
      <c r="RBY53" s="29"/>
      <c r="RBZ53" s="29"/>
      <c r="RCA53" s="29"/>
      <c r="RCB53" s="29"/>
      <c r="RCC53" s="29"/>
      <c r="RCD53" s="29"/>
      <c r="RCE53" s="29"/>
      <c r="RCF53" s="29"/>
      <c r="RCG53" s="29"/>
      <c r="RCH53" s="29"/>
      <c r="RCI53" s="29"/>
      <c r="RCJ53" s="29"/>
      <c r="RCK53" s="29"/>
      <c r="RCL53" s="29"/>
      <c r="RCM53" s="29"/>
      <c r="RCN53" s="29"/>
      <c r="RCO53" s="29"/>
      <c r="RCP53" s="29"/>
      <c r="RCQ53" s="29"/>
      <c r="RCR53" s="29"/>
      <c r="RCS53" s="29"/>
      <c r="RCT53" s="29"/>
      <c r="RCU53" s="29"/>
      <c r="RCV53" s="29"/>
      <c r="RCW53" s="29"/>
      <c r="RCX53" s="29"/>
      <c r="RCY53" s="29"/>
      <c r="RCZ53" s="29"/>
      <c r="RDA53" s="29"/>
      <c r="RDB53" s="29"/>
      <c r="RDC53" s="29"/>
      <c r="RDD53" s="29"/>
      <c r="RDE53" s="29"/>
      <c r="RDF53" s="29"/>
      <c r="RDG53" s="29"/>
      <c r="RDH53" s="29"/>
      <c r="RDI53" s="29"/>
      <c r="RDJ53" s="29"/>
      <c r="RDK53" s="29"/>
      <c r="RDL53" s="29"/>
      <c r="RDM53" s="29"/>
      <c r="RDN53" s="29"/>
      <c r="RDO53" s="29"/>
      <c r="RDP53" s="29"/>
      <c r="RDQ53" s="29"/>
      <c r="RDR53" s="29"/>
      <c r="RDS53" s="29"/>
      <c r="RDT53" s="29"/>
      <c r="RDU53" s="29"/>
      <c r="RDV53" s="29"/>
      <c r="RDW53" s="29"/>
      <c r="RDX53" s="29"/>
      <c r="RDY53" s="29"/>
      <c r="RDZ53" s="29"/>
      <c r="REA53" s="29"/>
      <c r="REB53" s="29"/>
      <c r="REC53" s="29"/>
      <c r="RED53" s="29"/>
      <c r="REE53" s="29"/>
      <c r="REF53" s="29"/>
      <c r="REG53" s="29"/>
      <c r="REH53" s="29"/>
      <c r="REI53" s="29"/>
      <c r="REJ53" s="29"/>
      <c r="REK53" s="29"/>
      <c r="REL53" s="29"/>
      <c r="REM53" s="29"/>
      <c r="REN53" s="29"/>
      <c r="REO53" s="29"/>
      <c r="REP53" s="29"/>
      <c r="REQ53" s="29"/>
      <c r="RER53" s="29"/>
      <c r="RES53" s="29"/>
      <c r="RET53" s="29"/>
      <c r="REU53" s="29"/>
      <c r="REV53" s="29"/>
      <c r="REW53" s="29"/>
      <c r="REX53" s="29"/>
      <c r="REY53" s="29"/>
      <c r="REZ53" s="29"/>
      <c r="RFA53" s="29"/>
      <c r="RFB53" s="29"/>
      <c r="RFC53" s="29"/>
      <c r="RFD53" s="29"/>
      <c r="RFE53" s="29"/>
      <c r="RFF53" s="29"/>
      <c r="RFG53" s="29"/>
      <c r="RFH53" s="29"/>
      <c r="RFI53" s="29"/>
      <c r="RFJ53" s="29"/>
      <c r="RFK53" s="29"/>
      <c r="RFL53" s="29"/>
      <c r="RFM53" s="29"/>
      <c r="RFN53" s="29"/>
      <c r="RFO53" s="29"/>
      <c r="RFP53" s="29"/>
      <c r="RFQ53" s="29"/>
      <c r="RFR53" s="29"/>
      <c r="RFS53" s="29"/>
      <c r="RFT53" s="29"/>
      <c r="RFU53" s="29"/>
      <c r="RFV53" s="29"/>
      <c r="RFW53" s="29"/>
      <c r="RFX53" s="29"/>
      <c r="RFY53" s="29"/>
      <c r="RFZ53" s="29"/>
      <c r="RGA53" s="29"/>
      <c r="RGB53" s="29"/>
      <c r="RGC53" s="29"/>
      <c r="RGD53" s="29"/>
      <c r="RGE53" s="29"/>
      <c r="RGF53" s="29"/>
      <c r="RGG53" s="29"/>
      <c r="RGH53" s="29"/>
      <c r="RGI53" s="29"/>
      <c r="RGJ53" s="29"/>
      <c r="RGK53" s="29"/>
      <c r="RGL53" s="29"/>
      <c r="RGM53" s="29"/>
      <c r="RGN53" s="29"/>
      <c r="RGO53" s="29"/>
      <c r="RGP53" s="29"/>
      <c r="RGQ53" s="29"/>
      <c r="RGR53" s="29"/>
      <c r="RGS53" s="29"/>
      <c r="RGT53" s="29"/>
      <c r="RGU53" s="29"/>
      <c r="RGV53" s="29"/>
      <c r="RGW53" s="29"/>
      <c r="RGX53" s="29"/>
      <c r="RGY53" s="29"/>
      <c r="RGZ53" s="29"/>
      <c r="RHA53" s="29"/>
      <c r="RHB53" s="29"/>
      <c r="RHC53" s="29"/>
      <c r="RHD53" s="29"/>
      <c r="RHE53" s="29"/>
      <c r="RHF53" s="29"/>
      <c r="RHG53" s="29"/>
      <c r="RHH53" s="29"/>
      <c r="RHI53" s="29"/>
      <c r="RHJ53" s="29"/>
      <c r="RHK53" s="29"/>
      <c r="RHL53" s="29"/>
      <c r="RHM53" s="29"/>
      <c r="RHN53" s="29"/>
      <c r="RHO53" s="29"/>
      <c r="RHP53" s="29"/>
      <c r="RHQ53" s="29"/>
      <c r="RHR53" s="29"/>
      <c r="RHS53" s="29"/>
      <c r="RHT53" s="29"/>
      <c r="RHU53" s="29"/>
      <c r="RHV53" s="29"/>
      <c r="RHW53" s="29"/>
      <c r="RHX53" s="29"/>
      <c r="RHY53" s="29"/>
      <c r="RHZ53" s="29"/>
      <c r="RIA53" s="29"/>
      <c r="RIB53" s="29"/>
      <c r="RIC53" s="29"/>
      <c r="RID53" s="29"/>
      <c r="RIE53" s="29"/>
      <c r="RIF53" s="29"/>
      <c r="RIG53" s="29"/>
      <c r="RIH53" s="29"/>
      <c r="RII53" s="29"/>
      <c r="RIJ53" s="29"/>
      <c r="RIK53" s="29"/>
      <c r="RIL53" s="29"/>
      <c r="RIM53" s="29"/>
      <c r="RIN53" s="29"/>
      <c r="RIO53" s="29"/>
      <c r="RIP53" s="29"/>
      <c r="RIQ53" s="29"/>
      <c r="RIR53" s="29"/>
      <c r="RIS53" s="29"/>
      <c r="RIT53" s="29"/>
      <c r="RIU53" s="29"/>
      <c r="RIV53" s="29"/>
      <c r="RIW53" s="29"/>
      <c r="RIX53" s="29"/>
      <c r="RIY53" s="29"/>
      <c r="RIZ53" s="29"/>
      <c r="RJA53" s="29"/>
      <c r="RJB53" s="29"/>
      <c r="RJC53" s="29"/>
      <c r="RJD53" s="29"/>
      <c r="RJE53" s="29"/>
      <c r="RJF53" s="29"/>
      <c r="RJG53" s="29"/>
      <c r="RJH53" s="29"/>
      <c r="RJI53" s="29"/>
      <c r="RJJ53" s="29"/>
      <c r="RJK53" s="29"/>
      <c r="RJL53" s="29"/>
      <c r="RJM53" s="29"/>
      <c r="RJN53" s="29"/>
      <c r="RJO53" s="29"/>
      <c r="RJP53" s="29"/>
      <c r="RJQ53" s="29"/>
      <c r="RJR53" s="29"/>
      <c r="RJS53" s="29"/>
      <c r="RJT53" s="29"/>
      <c r="RJU53" s="29"/>
      <c r="RJV53" s="29"/>
      <c r="RJW53" s="29"/>
      <c r="RJX53" s="29"/>
      <c r="RJY53" s="29"/>
      <c r="RJZ53" s="29"/>
      <c r="RKA53" s="29"/>
      <c r="RKB53" s="29"/>
      <c r="RKC53" s="29"/>
      <c r="RKD53" s="29"/>
      <c r="RKE53" s="29"/>
      <c r="RKF53" s="29"/>
      <c r="RKG53" s="29"/>
      <c r="RKH53" s="29"/>
      <c r="RKI53" s="29"/>
      <c r="RKJ53" s="29"/>
      <c r="RKK53" s="29"/>
      <c r="RKL53" s="29"/>
      <c r="RKM53" s="29"/>
      <c r="RKN53" s="29"/>
      <c r="RKO53" s="29"/>
      <c r="RKP53" s="29"/>
      <c r="RKQ53" s="29"/>
      <c r="RKR53" s="29"/>
      <c r="RKS53" s="29"/>
      <c r="RKT53" s="29"/>
      <c r="RKU53" s="29"/>
      <c r="RKV53" s="29"/>
      <c r="RKW53" s="29"/>
      <c r="RKX53" s="29"/>
      <c r="RKY53" s="29"/>
      <c r="RKZ53" s="29"/>
      <c r="RLA53" s="29"/>
      <c r="RLB53" s="29"/>
      <c r="RLC53" s="29"/>
      <c r="RLD53" s="29"/>
      <c r="RLE53" s="29"/>
      <c r="RLF53" s="29"/>
      <c r="RLG53" s="29"/>
      <c r="RLH53" s="29"/>
      <c r="RLI53" s="29"/>
      <c r="RLJ53" s="29"/>
      <c r="RLK53" s="29"/>
      <c r="RLL53" s="29"/>
      <c r="RLM53" s="29"/>
      <c r="RLN53" s="29"/>
      <c r="RLO53" s="29"/>
      <c r="RLP53" s="29"/>
      <c r="RLQ53" s="29"/>
      <c r="RLR53" s="29"/>
      <c r="RLS53" s="29"/>
      <c r="RLT53" s="29"/>
      <c r="RLU53" s="29"/>
      <c r="RLV53" s="29"/>
      <c r="RLW53" s="29"/>
      <c r="RLX53" s="29"/>
      <c r="RLY53" s="29"/>
      <c r="RLZ53" s="29"/>
      <c r="RMA53" s="29"/>
      <c r="RMB53" s="29"/>
      <c r="RMC53" s="29"/>
      <c r="RMD53" s="29"/>
      <c r="RME53" s="29"/>
      <c r="RMF53" s="29"/>
      <c r="RMG53" s="29"/>
      <c r="RMH53" s="29"/>
      <c r="RMI53" s="29"/>
      <c r="RMJ53" s="29"/>
      <c r="RMK53" s="29"/>
      <c r="RML53" s="29"/>
      <c r="RMM53" s="29"/>
      <c r="RMN53" s="29"/>
      <c r="RMO53" s="29"/>
      <c r="RMP53" s="29"/>
      <c r="RMQ53" s="29"/>
      <c r="RMR53" s="29"/>
      <c r="RMS53" s="29"/>
      <c r="RMT53" s="29"/>
      <c r="RMU53" s="29"/>
      <c r="RMV53" s="29"/>
      <c r="RMW53" s="29"/>
      <c r="RMX53" s="29"/>
      <c r="RMY53" s="29"/>
      <c r="RMZ53" s="29"/>
      <c r="RNA53" s="29"/>
      <c r="RNB53" s="29"/>
      <c r="RNC53" s="29"/>
      <c r="RND53" s="29"/>
      <c r="RNE53" s="29"/>
      <c r="RNF53" s="29"/>
      <c r="RNG53" s="29"/>
      <c r="RNH53" s="29"/>
      <c r="RNI53" s="29"/>
      <c r="RNJ53" s="29"/>
      <c r="RNK53" s="29"/>
      <c r="RNL53" s="29"/>
      <c r="RNM53" s="29"/>
      <c r="RNN53" s="29"/>
      <c r="RNO53" s="29"/>
      <c r="RNP53" s="29"/>
      <c r="RNQ53" s="29"/>
      <c r="RNR53" s="29"/>
      <c r="RNS53" s="29"/>
      <c r="RNT53" s="29"/>
      <c r="RNU53" s="29"/>
      <c r="RNV53" s="29"/>
      <c r="RNW53" s="29"/>
      <c r="RNX53" s="29"/>
      <c r="RNY53" s="29"/>
      <c r="RNZ53" s="29"/>
      <c r="ROA53" s="29"/>
      <c r="ROB53" s="29"/>
      <c r="ROC53" s="29"/>
      <c r="ROD53" s="29"/>
      <c r="ROE53" s="29"/>
      <c r="ROF53" s="29"/>
      <c r="ROG53" s="29"/>
      <c r="ROH53" s="29"/>
      <c r="ROI53" s="29"/>
      <c r="ROJ53" s="29"/>
      <c r="ROK53" s="29"/>
      <c r="ROL53" s="29"/>
      <c r="ROM53" s="29"/>
      <c r="RON53" s="29"/>
      <c r="ROO53" s="29"/>
      <c r="ROP53" s="29"/>
      <c r="ROQ53" s="29"/>
      <c r="ROR53" s="29"/>
      <c r="ROS53" s="29"/>
      <c r="ROT53" s="29"/>
      <c r="ROU53" s="29"/>
      <c r="ROV53" s="29"/>
      <c r="ROW53" s="29"/>
      <c r="ROX53" s="29"/>
      <c r="ROY53" s="29"/>
      <c r="ROZ53" s="29"/>
      <c r="RPA53" s="29"/>
      <c r="RPB53" s="29"/>
      <c r="RPC53" s="29"/>
      <c r="RPD53" s="29"/>
      <c r="RPE53" s="29"/>
      <c r="RPF53" s="29"/>
      <c r="RPG53" s="29"/>
      <c r="RPH53" s="29"/>
      <c r="RPI53" s="29"/>
      <c r="RPJ53" s="29"/>
      <c r="RPK53" s="29"/>
      <c r="RPL53" s="29"/>
      <c r="RPM53" s="29"/>
      <c r="RPN53" s="29"/>
      <c r="RPO53" s="29"/>
      <c r="RPP53" s="29"/>
      <c r="RPQ53" s="29"/>
      <c r="RPR53" s="29"/>
      <c r="RPS53" s="29"/>
      <c r="RPT53" s="29"/>
      <c r="RPU53" s="29"/>
      <c r="RPV53" s="29"/>
      <c r="RPW53" s="29"/>
      <c r="RPX53" s="29"/>
      <c r="RPY53" s="29"/>
      <c r="RPZ53" s="29"/>
      <c r="RQA53" s="29"/>
      <c r="RQB53" s="29"/>
      <c r="RQC53" s="29"/>
      <c r="RQD53" s="29"/>
      <c r="RQE53" s="29"/>
      <c r="RQF53" s="29"/>
      <c r="RQG53" s="29"/>
      <c r="RQH53" s="29"/>
      <c r="RQI53" s="29"/>
      <c r="RQJ53" s="29"/>
      <c r="RQK53" s="29"/>
      <c r="RQL53" s="29"/>
      <c r="RQM53" s="29"/>
      <c r="RQN53" s="29"/>
      <c r="RQO53" s="29"/>
      <c r="RQP53" s="29"/>
      <c r="RQQ53" s="29"/>
      <c r="RQR53" s="29"/>
      <c r="RQS53" s="29"/>
      <c r="RQT53" s="29"/>
      <c r="RQU53" s="29"/>
      <c r="RQV53" s="29"/>
      <c r="RQW53" s="29"/>
      <c r="RQX53" s="29"/>
      <c r="RQY53" s="29"/>
      <c r="RQZ53" s="29"/>
      <c r="RRA53" s="29"/>
      <c r="RRB53" s="29"/>
      <c r="RRC53" s="29"/>
      <c r="RRD53" s="29"/>
      <c r="RRE53" s="29"/>
      <c r="RRF53" s="29"/>
      <c r="RRG53" s="29"/>
      <c r="RRH53" s="29"/>
      <c r="RRI53" s="29"/>
      <c r="RRJ53" s="29"/>
      <c r="RRK53" s="29"/>
      <c r="RRL53" s="29"/>
      <c r="RRM53" s="29"/>
      <c r="RRN53" s="29"/>
      <c r="RRO53" s="29"/>
      <c r="RRP53" s="29"/>
      <c r="RRQ53" s="29"/>
      <c r="RRR53" s="29"/>
      <c r="RRS53" s="29"/>
      <c r="RRT53" s="29"/>
      <c r="RRU53" s="29"/>
      <c r="RRV53" s="29"/>
      <c r="RRW53" s="29"/>
      <c r="RRX53" s="29"/>
      <c r="RRY53" s="29"/>
      <c r="RRZ53" s="29"/>
      <c r="RSA53" s="29"/>
      <c r="RSB53" s="29"/>
      <c r="RSC53" s="29"/>
      <c r="RSD53" s="29"/>
      <c r="RSE53" s="29"/>
      <c r="RSF53" s="29"/>
      <c r="RSG53" s="29"/>
      <c r="RSH53" s="29"/>
      <c r="RSI53" s="29"/>
      <c r="RSJ53" s="29"/>
      <c r="RSK53" s="29"/>
      <c r="RSL53" s="29"/>
      <c r="RSM53" s="29"/>
      <c r="RSN53" s="29"/>
      <c r="RSO53" s="29"/>
      <c r="RSP53" s="29"/>
      <c r="RSQ53" s="29"/>
      <c r="RSR53" s="29"/>
      <c r="RSS53" s="29"/>
      <c r="RST53" s="29"/>
      <c r="RSU53" s="29"/>
      <c r="RSV53" s="29"/>
      <c r="RSW53" s="29"/>
      <c r="RSX53" s="29"/>
      <c r="RSY53" s="29"/>
      <c r="RSZ53" s="29"/>
      <c r="RTA53" s="29"/>
      <c r="RTB53" s="29"/>
      <c r="RTC53" s="29"/>
      <c r="RTD53" s="29"/>
      <c r="RTE53" s="29"/>
      <c r="RTF53" s="29"/>
      <c r="RTG53" s="29"/>
      <c r="RTH53" s="29"/>
      <c r="RTI53" s="29"/>
      <c r="RTJ53" s="29"/>
      <c r="RTK53" s="29"/>
      <c r="RTL53" s="29"/>
      <c r="RTM53" s="29"/>
      <c r="RTN53" s="29"/>
      <c r="RTO53" s="29"/>
      <c r="RTP53" s="29"/>
      <c r="RTQ53" s="29"/>
      <c r="RTR53" s="29"/>
      <c r="RTS53" s="29"/>
      <c r="RTT53" s="29"/>
      <c r="RTU53" s="29"/>
      <c r="RTV53" s="29"/>
      <c r="RTW53" s="29"/>
      <c r="RTX53" s="29"/>
      <c r="RTY53" s="29"/>
      <c r="RTZ53" s="29"/>
      <c r="RUA53" s="29"/>
      <c r="RUB53" s="29"/>
      <c r="RUC53" s="29"/>
      <c r="RUD53" s="29"/>
      <c r="RUE53" s="29"/>
      <c r="RUF53" s="29"/>
      <c r="RUG53" s="29"/>
      <c r="RUH53" s="29"/>
      <c r="RUI53" s="29"/>
      <c r="RUJ53" s="29"/>
      <c r="RUK53" s="29"/>
      <c r="RUL53" s="29"/>
      <c r="RUM53" s="29"/>
      <c r="RUN53" s="29"/>
      <c r="RUO53" s="29"/>
      <c r="RUP53" s="29"/>
      <c r="RUQ53" s="29"/>
      <c r="RUR53" s="29"/>
      <c r="RUS53" s="29"/>
      <c r="RUT53" s="29"/>
      <c r="RUU53" s="29"/>
      <c r="RUV53" s="29"/>
      <c r="RUW53" s="29"/>
      <c r="RUX53" s="29"/>
      <c r="RUY53" s="29"/>
      <c r="RUZ53" s="29"/>
      <c r="RVA53" s="29"/>
      <c r="RVB53" s="29"/>
      <c r="RVC53" s="29"/>
      <c r="RVD53" s="29"/>
      <c r="RVE53" s="29"/>
      <c r="RVF53" s="29"/>
      <c r="RVG53" s="29"/>
      <c r="RVH53" s="29"/>
      <c r="RVI53" s="29"/>
      <c r="RVJ53" s="29"/>
      <c r="RVK53" s="29"/>
      <c r="RVL53" s="29"/>
      <c r="RVM53" s="29"/>
      <c r="RVN53" s="29"/>
      <c r="RVO53" s="29"/>
      <c r="RVP53" s="29"/>
      <c r="RVQ53" s="29"/>
      <c r="RVR53" s="29"/>
      <c r="RVS53" s="29"/>
      <c r="RVT53" s="29"/>
      <c r="RVU53" s="29"/>
      <c r="RVV53" s="29"/>
      <c r="RVW53" s="29"/>
      <c r="RVX53" s="29"/>
      <c r="RVY53" s="29"/>
      <c r="RVZ53" s="29"/>
      <c r="RWA53" s="29"/>
      <c r="RWB53" s="29"/>
      <c r="RWC53" s="29"/>
      <c r="RWD53" s="29"/>
      <c r="RWE53" s="29"/>
      <c r="RWF53" s="29"/>
      <c r="RWG53" s="29"/>
      <c r="RWH53" s="29"/>
      <c r="RWI53" s="29"/>
      <c r="RWJ53" s="29"/>
      <c r="RWK53" s="29"/>
      <c r="RWL53" s="29"/>
      <c r="RWM53" s="29"/>
      <c r="RWN53" s="29"/>
      <c r="RWO53" s="29"/>
      <c r="RWP53" s="29"/>
      <c r="RWQ53" s="29"/>
      <c r="RWR53" s="29"/>
      <c r="RWS53" s="29"/>
      <c r="RWT53" s="29"/>
      <c r="RWU53" s="29"/>
      <c r="RWV53" s="29"/>
      <c r="RWW53" s="29"/>
      <c r="RWX53" s="29"/>
      <c r="RWY53" s="29"/>
      <c r="RWZ53" s="29"/>
      <c r="RXA53" s="29"/>
      <c r="RXB53" s="29"/>
      <c r="RXC53" s="29"/>
      <c r="RXD53" s="29"/>
      <c r="RXE53" s="29"/>
      <c r="RXF53" s="29"/>
      <c r="RXG53" s="29"/>
      <c r="RXH53" s="29"/>
      <c r="RXI53" s="29"/>
      <c r="RXJ53" s="29"/>
      <c r="RXK53" s="29"/>
      <c r="RXL53" s="29"/>
      <c r="RXM53" s="29"/>
      <c r="RXN53" s="29"/>
      <c r="RXO53" s="29"/>
      <c r="RXP53" s="29"/>
      <c r="RXQ53" s="29"/>
      <c r="RXR53" s="29"/>
      <c r="RXS53" s="29"/>
      <c r="RXT53" s="29"/>
      <c r="RXU53" s="29"/>
      <c r="RXV53" s="29"/>
      <c r="RXW53" s="29"/>
      <c r="RXX53" s="29"/>
      <c r="RXY53" s="29"/>
      <c r="RXZ53" s="29"/>
      <c r="RYA53" s="29"/>
      <c r="RYB53" s="29"/>
      <c r="RYC53" s="29"/>
      <c r="RYD53" s="29"/>
      <c r="RYE53" s="29"/>
      <c r="RYF53" s="29"/>
      <c r="RYG53" s="29"/>
      <c r="RYH53" s="29"/>
      <c r="RYI53" s="29"/>
      <c r="RYJ53" s="29"/>
      <c r="RYK53" s="29"/>
      <c r="RYL53" s="29"/>
      <c r="RYM53" s="29"/>
      <c r="RYN53" s="29"/>
      <c r="RYO53" s="29"/>
      <c r="RYP53" s="29"/>
      <c r="RYQ53" s="29"/>
      <c r="RYR53" s="29"/>
      <c r="RYS53" s="29"/>
      <c r="RYT53" s="29"/>
      <c r="RYU53" s="29"/>
      <c r="RYV53" s="29"/>
      <c r="RYW53" s="29"/>
      <c r="RYX53" s="29"/>
      <c r="RYY53" s="29"/>
      <c r="RYZ53" s="29"/>
      <c r="RZA53" s="29"/>
      <c r="RZB53" s="29"/>
      <c r="RZC53" s="29"/>
      <c r="RZD53" s="29"/>
      <c r="RZE53" s="29"/>
      <c r="RZF53" s="29"/>
      <c r="RZG53" s="29"/>
      <c r="RZH53" s="29"/>
      <c r="RZI53" s="29"/>
      <c r="RZJ53" s="29"/>
      <c r="RZK53" s="29"/>
      <c r="RZL53" s="29"/>
      <c r="RZM53" s="29"/>
      <c r="RZN53" s="29"/>
      <c r="RZO53" s="29"/>
      <c r="RZP53" s="29"/>
      <c r="RZQ53" s="29"/>
      <c r="RZR53" s="29"/>
      <c r="RZS53" s="29"/>
      <c r="RZT53" s="29"/>
      <c r="RZU53" s="29"/>
      <c r="RZV53" s="29"/>
      <c r="RZW53" s="29"/>
      <c r="RZX53" s="29"/>
      <c r="RZY53" s="29"/>
      <c r="RZZ53" s="29"/>
      <c r="SAA53" s="29"/>
      <c r="SAB53" s="29"/>
      <c r="SAC53" s="29"/>
      <c r="SAD53" s="29"/>
      <c r="SAE53" s="29"/>
      <c r="SAF53" s="29"/>
      <c r="SAG53" s="29"/>
      <c r="SAH53" s="29"/>
      <c r="SAI53" s="29"/>
      <c r="SAJ53" s="29"/>
      <c r="SAK53" s="29"/>
      <c r="SAL53" s="29"/>
      <c r="SAM53" s="29"/>
      <c r="SAN53" s="29"/>
      <c r="SAO53" s="29"/>
      <c r="SAP53" s="29"/>
      <c r="SAQ53" s="29"/>
      <c r="SAR53" s="29"/>
      <c r="SAS53" s="29"/>
      <c r="SAT53" s="29"/>
      <c r="SAU53" s="29"/>
      <c r="SAV53" s="29"/>
      <c r="SAW53" s="29"/>
      <c r="SAX53" s="29"/>
      <c r="SAY53" s="29"/>
      <c r="SAZ53" s="29"/>
      <c r="SBA53" s="29"/>
      <c r="SBB53" s="29"/>
      <c r="SBC53" s="29"/>
      <c r="SBD53" s="29"/>
      <c r="SBE53" s="29"/>
      <c r="SBF53" s="29"/>
      <c r="SBG53" s="29"/>
      <c r="SBH53" s="29"/>
      <c r="SBI53" s="29"/>
      <c r="SBJ53" s="29"/>
      <c r="SBK53" s="29"/>
      <c r="SBL53" s="29"/>
      <c r="SBM53" s="29"/>
      <c r="SBN53" s="29"/>
      <c r="SBO53" s="29"/>
      <c r="SBP53" s="29"/>
      <c r="SBQ53" s="29"/>
      <c r="SBR53" s="29"/>
      <c r="SBS53" s="29"/>
      <c r="SBT53" s="29"/>
      <c r="SBU53" s="29"/>
      <c r="SBV53" s="29"/>
      <c r="SBW53" s="29"/>
      <c r="SBX53" s="29"/>
      <c r="SBY53" s="29"/>
      <c r="SBZ53" s="29"/>
      <c r="SCA53" s="29"/>
      <c r="SCB53" s="29"/>
      <c r="SCC53" s="29"/>
      <c r="SCD53" s="29"/>
      <c r="SCE53" s="29"/>
      <c r="SCF53" s="29"/>
      <c r="SCG53" s="29"/>
      <c r="SCH53" s="29"/>
      <c r="SCI53" s="29"/>
      <c r="SCJ53" s="29"/>
      <c r="SCK53" s="29"/>
      <c r="SCL53" s="29"/>
      <c r="SCM53" s="29"/>
      <c r="SCN53" s="29"/>
      <c r="SCO53" s="29"/>
      <c r="SCP53" s="29"/>
      <c r="SCQ53" s="29"/>
      <c r="SCR53" s="29"/>
      <c r="SCS53" s="29"/>
      <c r="SCT53" s="29"/>
      <c r="SCU53" s="29"/>
      <c r="SCV53" s="29"/>
      <c r="SCW53" s="29"/>
      <c r="SCX53" s="29"/>
      <c r="SCY53" s="29"/>
      <c r="SCZ53" s="29"/>
      <c r="SDA53" s="29"/>
      <c r="SDB53" s="29"/>
      <c r="SDC53" s="29"/>
      <c r="SDD53" s="29"/>
      <c r="SDE53" s="29"/>
      <c r="SDF53" s="29"/>
      <c r="SDG53" s="29"/>
      <c r="SDH53" s="29"/>
      <c r="SDI53" s="29"/>
      <c r="SDJ53" s="29"/>
      <c r="SDK53" s="29"/>
      <c r="SDL53" s="29"/>
      <c r="SDM53" s="29"/>
      <c r="SDN53" s="29"/>
      <c r="SDO53" s="29"/>
      <c r="SDP53" s="29"/>
      <c r="SDQ53" s="29"/>
      <c r="SDR53" s="29"/>
      <c r="SDS53" s="29"/>
      <c r="SDT53" s="29"/>
      <c r="SDU53" s="29"/>
      <c r="SDV53" s="29"/>
      <c r="SDW53" s="29"/>
      <c r="SDX53" s="29"/>
      <c r="SDY53" s="29"/>
      <c r="SDZ53" s="29"/>
      <c r="SEA53" s="29"/>
      <c r="SEB53" s="29"/>
      <c r="SEC53" s="29"/>
      <c r="SED53" s="29"/>
      <c r="SEE53" s="29"/>
      <c r="SEF53" s="29"/>
      <c r="SEG53" s="29"/>
      <c r="SEH53" s="29"/>
      <c r="SEI53" s="29"/>
      <c r="SEJ53" s="29"/>
      <c r="SEK53" s="29"/>
      <c r="SEL53" s="29"/>
      <c r="SEM53" s="29"/>
      <c r="SEN53" s="29"/>
      <c r="SEO53" s="29"/>
      <c r="SEP53" s="29"/>
      <c r="SEQ53" s="29"/>
      <c r="SER53" s="29"/>
      <c r="SES53" s="29"/>
      <c r="SET53" s="29"/>
      <c r="SEU53" s="29"/>
      <c r="SEV53" s="29"/>
      <c r="SEW53" s="29"/>
      <c r="SEX53" s="29"/>
      <c r="SEY53" s="29"/>
      <c r="SEZ53" s="29"/>
      <c r="SFA53" s="29"/>
      <c r="SFB53" s="29"/>
      <c r="SFC53" s="29"/>
      <c r="SFD53" s="29"/>
      <c r="SFE53" s="29"/>
      <c r="SFF53" s="29"/>
      <c r="SFG53" s="29"/>
      <c r="SFH53" s="29"/>
      <c r="SFI53" s="29"/>
      <c r="SFJ53" s="29"/>
      <c r="SFK53" s="29"/>
      <c r="SFL53" s="29"/>
      <c r="SFM53" s="29"/>
      <c r="SFN53" s="29"/>
      <c r="SFO53" s="29"/>
      <c r="SFP53" s="29"/>
      <c r="SFQ53" s="29"/>
      <c r="SFR53" s="29"/>
      <c r="SFS53" s="29"/>
      <c r="SFT53" s="29"/>
      <c r="SFU53" s="29"/>
      <c r="SFV53" s="29"/>
      <c r="SFW53" s="29"/>
      <c r="SFX53" s="29"/>
      <c r="SFY53" s="29"/>
      <c r="SFZ53" s="29"/>
      <c r="SGA53" s="29"/>
      <c r="SGB53" s="29"/>
      <c r="SGC53" s="29"/>
      <c r="SGD53" s="29"/>
      <c r="SGE53" s="29"/>
      <c r="SGF53" s="29"/>
      <c r="SGG53" s="29"/>
      <c r="SGH53" s="29"/>
      <c r="SGI53" s="29"/>
      <c r="SGJ53" s="29"/>
      <c r="SGK53" s="29"/>
      <c r="SGL53" s="29"/>
      <c r="SGM53" s="29"/>
      <c r="SGN53" s="29"/>
      <c r="SGO53" s="29"/>
      <c r="SGP53" s="29"/>
      <c r="SGQ53" s="29"/>
      <c r="SGR53" s="29"/>
      <c r="SGS53" s="29"/>
      <c r="SGT53" s="29"/>
      <c r="SGU53" s="29"/>
      <c r="SGV53" s="29"/>
      <c r="SGW53" s="29"/>
      <c r="SGX53" s="29"/>
      <c r="SGY53" s="29"/>
      <c r="SGZ53" s="29"/>
      <c r="SHA53" s="29"/>
      <c r="SHB53" s="29"/>
      <c r="SHC53" s="29"/>
      <c r="SHD53" s="29"/>
      <c r="SHE53" s="29"/>
      <c r="SHF53" s="29"/>
      <c r="SHG53" s="29"/>
      <c r="SHH53" s="29"/>
      <c r="SHI53" s="29"/>
      <c r="SHJ53" s="29"/>
      <c r="SHK53" s="29"/>
      <c r="SHL53" s="29"/>
      <c r="SHM53" s="29"/>
      <c r="SHN53" s="29"/>
      <c r="SHO53" s="29"/>
      <c r="SHP53" s="29"/>
      <c r="SHQ53" s="29"/>
      <c r="SHR53" s="29"/>
      <c r="SHS53" s="29"/>
      <c r="SHT53" s="29"/>
      <c r="SHU53" s="29"/>
      <c r="SHV53" s="29"/>
      <c r="SHW53" s="29"/>
      <c r="SHX53" s="29"/>
      <c r="SHY53" s="29"/>
      <c r="SHZ53" s="29"/>
      <c r="SIA53" s="29"/>
      <c r="SIB53" s="29"/>
      <c r="SIC53" s="29"/>
      <c r="SID53" s="29"/>
      <c r="SIE53" s="29"/>
      <c r="SIF53" s="29"/>
      <c r="SIG53" s="29"/>
      <c r="SIH53" s="29"/>
      <c r="SII53" s="29"/>
      <c r="SIJ53" s="29"/>
      <c r="SIK53" s="29"/>
      <c r="SIL53" s="29"/>
      <c r="SIM53" s="29"/>
      <c r="SIN53" s="29"/>
      <c r="SIO53" s="29"/>
      <c r="SIP53" s="29"/>
      <c r="SIQ53" s="29"/>
      <c r="SIR53" s="29"/>
      <c r="SIS53" s="29"/>
      <c r="SIT53" s="29"/>
      <c r="SIU53" s="29"/>
      <c r="SIV53" s="29"/>
      <c r="SIW53" s="29"/>
      <c r="SIX53" s="29"/>
      <c r="SIY53" s="29"/>
      <c r="SIZ53" s="29"/>
      <c r="SJA53" s="29"/>
      <c r="SJB53" s="29"/>
      <c r="SJC53" s="29"/>
      <c r="SJD53" s="29"/>
      <c r="SJE53" s="29"/>
      <c r="SJF53" s="29"/>
      <c r="SJG53" s="29"/>
      <c r="SJH53" s="29"/>
      <c r="SJI53" s="29"/>
      <c r="SJJ53" s="29"/>
      <c r="SJK53" s="29"/>
      <c r="SJL53" s="29"/>
      <c r="SJM53" s="29"/>
      <c r="SJN53" s="29"/>
      <c r="SJO53" s="29"/>
      <c r="SJP53" s="29"/>
      <c r="SJQ53" s="29"/>
      <c r="SJR53" s="29"/>
      <c r="SJS53" s="29"/>
      <c r="SJT53" s="29"/>
      <c r="SJU53" s="29"/>
      <c r="SJV53" s="29"/>
      <c r="SJW53" s="29"/>
      <c r="SJX53" s="29"/>
      <c r="SJY53" s="29"/>
      <c r="SJZ53" s="29"/>
      <c r="SKA53" s="29"/>
      <c r="SKB53" s="29"/>
      <c r="SKC53" s="29"/>
      <c r="SKD53" s="29"/>
      <c r="SKE53" s="29"/>
      <c r="SKF53" s="29"/>
      <c r="SKG53" s="29"/>
      <c r="SKH53" s="29"/>
      <c r="SKI53" s="29"/>
      <c r="SKJ53" s="29"/>
      <c r="SKK53" s="29"/>
      <c r="SKL53" s="29"/>
      <c r="SKM53" s="29"/>
      <c r="SKN53" s="29"/>
      <c r="SKO53" s="29"/>
      <c r="SKP53" s="29"/>
      <c r="SKQ53" s="29"/>
      <c r="SKR53" s="29"/>
      <c r="SKS53" s="29"/>
      <c r="SKT53" s="29"/>
      <c r="SKU53" s="29"/>
      <c r="SKV53" s="29"/>
      <c r="SKW53" s="29"/>
      <c r="SKX53" s="29"/>
      <c r="SKY53" s="29"/>
      <c r="SKZ53" s="29"/>
      <c r="SLA53" s="29"/>
      <c r="SLB53" s="29"/>
      <c r="SLC53" s="29"/>
      <c r="SLD53" s="29"/>
      <c r="SLE53" s="29"/>
      <c r="SLF53" s="29"/>
      <c r="SLG53" s="29"/>
      <c r="SLH53" s="29"/>
      <c r="SLI53" s="29"/>
      <c r="SLJ53" s="29"/>
      <c r="SLK53" s="29"/>
      <c r="SLL53" s="29"/>
      <c r="SLM53" s="29"/>
      <c r="SLN53" s="29"/>
      <c r="SLO53" s="29"/>
      <c r="SLP53" s="29"/>
      <c r="SLQ53" s="29"/>
      <c r="SLR53" s="29"/>
      <c r="SLS53" s="29"/>
      <c r="SLT53" s="29"/>
      <c r="SLU53" s="29"/>
      <c r="SLV53" s="29"/>
      <c r="SLW53" s="29"/>
      <c r="SLX53" s="29"/>
      <c r="SLY53" s="29"/>
      <c r="SLZ53" s="29"/>
      <c r="SMA53" s="29"/>
      <c r="SMB53" s="29"/>
      <c r="SMC53" s="29"/>
      <c r="SMD53" s="29"/>
      <c r="SME53" s="29"/>
      <c r="SMF53" s="29"/>
      <c r="SMG53" s="29"/>
      <c r="SMH53" s="29"/>
      <c r="SMI53" s="29"/>
      <c r="SMJ53" s="29"/>
      <c r="SMK53" s="29"/>
      <c r="SML53" s="29"/>
      <c r="SMM53" s="29"/>
      <c r="SMN53" s="29"/>
      <c r="SMO53" s="29"/>
      <c r="SMP53" s="29"/>
      <c r="SMQ53" s="29"/>
      <c r="SMR53" s="29"/>
      <c r="SMS53" s="29"/>
      <c r="SMT53" s="29"/>
      <c r="SMU53" s="29"/>
      <c r="SMV53" s="29"/>
      <c r="SMW53" s="29"/>
      <c r="SMX53" s="29"/>
      <c r="SMY53" s="29"/>
      <c r="SMZ53" s="29"/>
      <c r="SNA53" s="29"/>
      <c r="SNB53" s="29"/>
      <c r="SNC53" s="29"/>
      <c r="SND53" s="29"/>
      <c r="SNE53" s="29"/>
      <c r="SNF53" s="29"/>
      <c r="SNG53" s="29"/>
      <c r="SNH53" s="29"/>
      <c r="SNI53" s="29"/>
      <c r="SNJ53" s="29"/>
      <c r="SNK53" s="29"/>
      <c r="SNL53" s="29"/>
      <c r="SNM53" s="29"/>
      <c r="SNN53" s="29"/>
      <c r="SNO53" s="29"/>
      <c r="SNP53" s="29"/>
      <c r="SNQ53" s="29"/>
      <c r="SNR53" s="29"/>
      <c r="SNS53" s="29"/>
      <c r="SNT53" s="29"/>
      <c r="SNU53" s="29"/>
      <c r="SNV53" s="29"/>
      <c r="SNW53" s="29"/>
      <c r="SNX53" s="29"/>
      <c r="SNY53" s="29"/>
      <c r="SNZ53" s="29"/>
      <c r="SOA53" s="29"/>
      <c r="SOB53" s="29"/>
      <c r="SOC53" s="29"/>
      <c r="SOD53" s="29"/>
      <c r="SOE53" s="29"/>
      <c r="SOF53" s="29"/>
      <c r="SOG53" s="29"/>
      <c r="SOH53" s="29"/>
      <c r="SOI53" s="29"/>
      <c r="SOJ53" s="29"/>
      <c r="SOK53" s="29"/>
      <c r="SOL53" s="29"/>
      <c r="SOM53" s="29"/>
      <c r="SON53" s="29"/>
      <c r="SOO53" s="29"/>
      <c r="SOP53" s="29"/>
      <c r="SOQ53" s="29"/>
      <c r="SOR53" s="29"/>
      <c r="SOS53" s="29"/>
      <c r="SOT53" s="29"/>
      <c r="SOU53" s="29"/>
      <c r="SOV53" s="29"/>
      <c r="SOW53" s="29"/>
      <c r="SOX53" s="29"/>
      <c r="SOY53" s="29"/>
      <c r="SOZ53" s="29"/>
      <c r="SPA53" s="29"/>
      <c r="SPB53" s="29"/>
      <c r="SPC53" s="29"/>
      <c r="SPD53" s="29"/>
      <c r="SPE53" s="29"/>
      <c r="SPF53" s="29"/>
      <c r="SPG53" s="29"/>
      <c r="SPH53" s="29"/>
      <c r="SPI53" s="29"/>
      <c r="SPJ53" s="29"/>
      <c r="SPK53" s="29"/>
      <c r="SPL53" s="29"/>
      <c r="SPM53" s="29"/>
      <c r="SPN53" s="29"/>
      <c r="SPO53" s="29"/>
      <c r="SPP53" s="29"/>
      <c r="SPQ53" s="29"/>
      <c r="SPR53" s="29"/>
      <c r="SPS53" s="29"/>
      <c r="SPT53" s="29"/>
      <c r="SPU53" s="29"/>
      <c r="SPV53" s="29"/>
      <c r="SPW53" s="29"/>
      <c r="SPX53" s="29"/>
      <c r="SPY53" s="29"/>
      <c r="SPZ53" s="29"/>
      <c r="SQA53" s="29"/>
      <c r="SQB53" s="29"/>
      <c r="SQC53" s="29"/>
      <c r="SQD53" s="29"/>
      <c r="SQE53" s="29"/>
      <c r="SQF53" s="29"/>
      <c r="SQG53" s="29"/>
      <c r="SQH53" s="29"/>
      <c r="SQI53" s="29"/>
      <c r="SQJ53" s="29"/>
      <c r="SQK53" s="29"/>
      <c r="SQL53" s="29"/>
      <c r="SQM53" s="29"/>
      <c r="SQN53" s="29"/>
      <c r="SQO53" s="29"/>
      <c r="SQP53" s="29"/>
      <c r="SQQ53" s="29"/>
      <c r="SQR53" s="29"/>
      <c r="SQS53" s="29"/>
      <c r="SQT53" s="29"/>
      <c r="SQU53" s="29"/>
      <c r="SQV53" s="29"/>
      <c r="SQW53" s="29"/>
      <c r="SQX53" s="29"/>
      <c r="SQY53" s="29"/>
      <c r="SQZ53" s="29"/>
      <c r="SRA53" s="29"/>
      <c r="SRB53" s="29"/>
      <c r="SRC53" s="29"/>
      <c r="SRD53" s="29"/>
      <c r="SRE53" s="29"/>
      <c r="SRF53" s="29"/>
      <c r="SRG53" s="29"/>
      <c r="SRH53" s="29"/>
      <c r="SRI53" s="29"/>
      <c r="SRJ53" s="29"/>
      <c r="SRK53" s="29"/>
      <c r="SRL53" s="29"/>
      <c r="SRM53" s="29"/>
      <c r="SRN53" s="29"/>
      <c r="SRO53" s="29"/>
      <c r="SRP53" s="29"/>
      <c r="SRQ53" s="29"/>
      <c r="SRR53" s="29"/>
      <c r="SRS53" s="29"/>
      <c r="SRT53" s="29"/>
      <c r="SRU53" s="29"/>
      <c r="SRV53" s="29"/>
      <c r="SRW53" s="29"/>
      <c r="SRX53" s="29"/>
      <c r="SRY53" s="29"/>
      <c r="SRZ53" s="29"/>
      <c r="SSA53" s="29"/>
      <c r="SSB53" s="29"/>
      <c r="SSC53" s="29"/>
      <c r="SSD53" s="29"/>
      <c r="SSE53" s="29"/>
      <c r="SSF53" s="29"/>
      <c r="SSG53" s="29"/>
      <c r="SSH53" s="29"/>
      <c r="SSI53" s="29"/>
      <c r="SSJ53" s="29"/>
      <c r="SSK53" s="29"/>
      <c r="SSL53" s="29"/>
      <c r="SSM53" s="29"/>
      <c r="SSN53" s="29"/>
      <c r="SSO53" s="29"/>
      <c r="SSP53" s="29"/>
      <c r="SSQ53" s="29"/>
      <c r="SSR53" s="29"/>
      <c r="SSS53" s="29"/>
      <c r="SST53" s="29"/>
      <c r="SSU53" s="29"/>
      <c r="SSV53" s="29"/>
      <c r="SSW53" s="29"/>
      <c r="SSX53" s="29"/>
      <c r="SSY53" s="29"/>
      <c r="SSZ53" s="29"/>
      <c r="STA53" s="29"/>
      <c r="STB53" s="29"/>
      <c r="STC53" s="29"/>
      <c r="STD53" s="29"/>
      <c r="STE53" s="29"/>
      <c r="STF53" s="29"/>
      <c r="STG53" s="29"/>
      <c r="STH53" s="29"/>
      <c r="STI53" s="29"/>
      <c r="STJ53" s="29"/>
      <c r="STK53" s="29"/>
      <c r="STL53" s="29"/>
      <c r="STM53" s="29"/>
      <c r="STN53" s="29"/>
      <c r="STO53" s="29"/>
      <c r="STP53" s="29"/>
      <c r="STQ53" s="29"/>
      <c r="STR53" s="29"/>
      <c r="STS53" s="29"/>
      <c r="STT53" s="29"/>
      <c r="STU53" s="29"/>
      <c r="STV53" s="29"/>
      <c r="STW53" s="29"/>
      <c r="STX53" s="29"/>
      <c r="STY53" s="29"/>
      <c r="STZ53" s="29"/>
      <c r="SUA53" s="29"/>
      <c r="SUB53" s="29"/>
      <c r="SUC53" s="29"/>
      <c r="SUD53" s="29"/>
      <c r="SUE53" s="29"/>
      <c r="SUF53" s="29"/>
      <c r="SUG53" s="29"/>
      <c r="SUH53" s="29"/>
      <c r="SUI53" s="29"/>
      <c r="SUJ53" s="29"/>
      <c r="SUK53" s="29"/>
      <c r="SUL53" s="29"/>
      <c r="SUM53" s="29"/>
      <c r="SUN53" s="29"/>
      <c r="SUO53" s="29"/>
      <c r="SUP53" s="29"/>
      <c r="SUQ53" s="29"/>
      <c r="SUR53" s="29"/>
      <c r="SUS53" s="29"/>
      <c r="SUT53" s="29"/>
      <c r="SUU53" s="29"/>
      <c r="SUV53" s="29"/>
      <c r="SUW53" s="29"/>
      <c r="SUX53" s="29"/>
      <c r="SUY53" s="29"/>
      <c r="SUZ53" s="29"/>
      <c r="SVA53" s="29"/>
      <c r="SVB53" s="29"/>
      <c r="SVC53" s="29"/>
      <c r="SVD53" s="29"/>
      <c r="SVE53" s="29"/>
      <c r="SVF53" s="29"/>
      <c r="SVG53" s="29"/>
      <c r="SVH53" s="29"/>
      <c r="SVI53" s="29"/>
      <c r="SVJ53" s="29"/>
      <c r="SVK53" s="29"/>
      <c r="SVL53" s="29"/>
      <c r="SVM53" s="29"/>
      <c r="SVN53" s="29"/>
      <c r="SVO53" s="29"/>
      <c r="SVP53" s="29"/>
      <c r="SVQ53" s="29"/>
      <c r="SVR53" s="29"/>
      <c r="SVS53" s="29"/>
      <c r="SVT53" s="29"/>
      <c r="SVU53" s="29"/>
      <c r="SVV53" s="29"/>
      <c r="SVW53" s="29"/>
      <c r="SVX53" s="29"/>
      <c r="SVY53" s="29"/>
      <c r="SVZ53" s="29"/>
      <c r="SWA53" s="29"/>
      <c r="SWB53" s="29"/>
      <c r="SWC53" s="29"/>
      <c r="SWD53" s="29"/>
      <c r="SWE53" s="29"/>
      <c r="SWF53" s="29"/>
      <c r="SWG53" s="29"/>
      <c r="SWH53" s="29"/>
      <c r="SWI53" s="29"/>
      <c r="SWJ53" s="29"/>
      <c r="SWK53" s="29"/>
      <c r="SWL53" s="29"/>
      <c r="SWM53" s="29"/>
      <c r="SWN53" s="29"/>
      <c r="SWO53" s="29"/>
      <c r="SWP53" s="29"/>
      <c r="SWQ53" s="29"/>
      <c r="SWR53" s="29"/>
      <c r="SWS53" s="29"/>
      <c r="SWT53" s="29"/>
      <c r="SWU53" s="29"/>
      <c r="SWV53" s="29"/>
      <c r="SWW53" s="29"/>
      <c r="SWX53" s="29"/>
      <c r="SWY53" s="29"/>
      <c r="SWZ53" s="29"/>
      <c r="SXA53" s="29"/>
      <c r="SXB53" s="29"/>
      <c r="SXC53" s="29"/>
      <c r="SXD53" s="29"/>
      <c r="SXE53" s="29"/>
      <c r="SXF53" s="29"/>
      <c r="SXG53" s="29"/>
      <c r="SXH53" s="29"/>
      <c r="SXI53" s="29"/>
      <c r="SXJ53" s="29"/>
      <c r="SXK53" s="29"/>
      <c r="SXL53" s="29"/>
      <c r="SXM53" s="29"/>
      <c r="SXN53" s="29"/>
      <c r="SXO53" s="29"/>
      <c r="SXP53" s="29"/>
      <c r="SXQ53" s="29"/>
      <c r="SXR53" s="29"/>
      <c r="SXS53" s="29"/>
      <c r="SXT53" s="29"/>
      <c r="SXU53" s="29"/>
      <c r="SXV53" s="29"/>
      <c r="SXW53" s="29"/>
      <c r="SXX53" s="29"/>
      <c r="SXY53" s="29"/>
      <c r="SXZ53" s="29"/>
      <c r="SYA53" s="29"/>
      <c r="SYB53" s="29"/>
      <c r="SYC53" s="29"/>
      <c r="SYD53" s="29"/>
      <c r="SYE53" s="29"/>
      <c r="SYF53" s="29"/>
      <c r="SYG53" s="29"/>
      <c r="SYH53" s="29"/>
      <c r="SYI53" s="29"/>
      <c r="SYJ53" s="29"/>
      <c r="SYK53" s="29"/>
      <c r="SYL53" s="29"/>
      <c r="SYM53" s="29"/>
      <c r="SYN53" s="29"/>
      <c r="SYO53" s="29"/>
      <c r="SYP53" s="29"/>
      <c r="SYQ53" s="29"/>
      <c r="SYR53" s="29"/>
      <c r="SYS53" s="29"/>
      <c r="SYT53" s="29"/>
      <c r="SYU53" s="29"/>
      <c r="SYV53" s="29"/>
      <c r="SYW53" s="29"/>
      <c r="SYX53" s="29"/>
      <c r="SYY53" s="29"/>
      <c r="SYZ53" s="29"/>
      <c r="SZA53" s="29"/>
      <c r="SZB53" s="29"/>
      <c r="SZC53" s="29"/>
      <c r="SZD53" s="29"/>
      <c r="SZE53" s="29"/>
      <c r="SZF53" s="29"/>
      <c r="SZG53" s="29"/>
      <c r="SZH53" s="29"/>
      <c r="SZI53" s="29"/>
      <c r="SZJ53" s="29"/>
      <c r="SZK53" s="29"/>
      <c r="SZL53" s="29"/>
      <c r="SZM53" s="29"/>
      <c r="SZN53" s="29"/>
      <c r="SZO53" s="29"/>
      <c r="SZP53" s="29"/>
      <c r="SZQ53" s="29"/>
      <c r="SZR53" s="29"/>
      <c r="SZS53" s="29"/>
      <c r="SZT53" s="29"/>
      <c r="SZU53" s="29"/>
      <c r="SZV53" s="29"/>
      <c r="SZW53" s="29"/>
      <c r="SZX53" s="29"/>
      <c r="SZY53" s="29"/>
      <c r="SZZ53" s="29"/>
      <c r="TAA53" s="29"/>
      <c r="TAB53" s="29"/>
      <c r="TAC53" s="29"/>
      <c r="TAD53" s="29"/>
      <c r="TAE53" s="29"/>
      <c r="TAF53" s="29"/>
      <c r="TAG53" s="29"/>
      <c r="TAH53" s="29"/>
      <c r="TAI53" s="29"/>
      <c r="TAJ53" s="29"/>
      <c r="TAK53" s="29"/>
      <c r="TAL53" s="29"/>
      <c r="TAM53" s="29"/>
      <c r="TAN53" s="29"/>
      <c r="TAO53" s="29"/>
      <c r="TAP53" s="29"/>
      <c r="TAQ53" s="29"/>
      <c r="TAR53" s="29"/>
      <c r="TAS53" s="29"/>
      <c r="TAT53" s="29"/>
      <c r="TAU53" s="29"/>
      <c r="TAV53" s="29"/>
      <c r="TAW53" s="29"/>
      <c r="TAX53" s="29"/>
      <c r="TAY53" s="29"/>
      <c r="TAZ53" s="29"/>
      <c r="TBA53" s="29"/>
      <c r="TBB53" s="29"/>
      <c r="TBC53" s="29"/>
      <c r="TBD53" s="29"/>
      <c r="TBE53" s="29"/>
      <c r="TBF53" s="29"/>
      <c r="TBG53" s="29"/>
      <c r="TBH53" s="29"/>
      <c r="TBI53" s="29"/>
      <c r="TBJ53" s="29"/>
      <c r="TBK53" s="29"/>
      <c r="TBL53" s="29"/>
      <c r="TBM53" s="29"/>
      <c r="TBN53" s="29"/>
      <c r="TBO53" s="29"/>
      <c r="TBP53" s="29"/>
      <c r="TBQ53" s="29"/>
      <c r="TBR53" s="29"/>
      <c r="TBS53" s="29"/>
      <c r="TBT53" s="29"/>
      <c r="TBU53" s="29"/>
      <c r="TBV53" s="29"/>
      <c r="TBW53" s="29"/>
      <c r="TBX53" s="29"/>
      <c r="TBY53" s="29"/>
      <c r="TBZ53" s="29"/>
      <c r="TCA53" s="29"/>
      <c r="TCB53" s="29"/>
      <c r="TCC53" s="29"/>
      <c r="TCD53" s="29"/>
      <c r="TCE53" s="29"/>
      <c r="TCF53" s="29"/>
      <c r="TCG53" s="29"/>
      <c r="TCH53" s="29"/>
      <c r="TCI53" s="29"/>
      <c r="TCJ53" s="29"/>
      <c r="TCK53" s="29"/>
      <c r="TCL53" s="29"/>
      <c r="TCM53" s="29"/>
      <c r="TCN53" s="29"/>
      <c r="TCO53" s="29"/>
      <c r="TCP53" s="29"/>
      <c r="TCQ53" s="29"/>
      <c r="TCR53" s="29"/>
      <c r="TCS53" s="29"/>
      <c r="TCT53" s="29"/>
      <c r="TCU53" s="29"/>
      <c r="TCV53" s="29"/>
      <c r="TCW53" s="29"/>
      <c r="TCX53" s="29"/>
      <c r="TCY53" s="29"/>
      <c r="TCZ53" s="29"/>
      <c r="TDA53" s="29"/>
      <c r="TDB53" s="29"/>
      <c r="TDC53" s="29"/>
      <c r="TDD53" s="29"/>
      <c r="TDE53" s="29"/>
      <c r="TDF53" s="29"/>
      <c r="TDG53" s="29"/>
      <c r="TDH53" s="29"/>
      <c r="TDI53" s="29"/>
      <c r="TDJ53" s="29"/>
      <c r="TDK53" s="29"/>
      <c r="TDL53" s="29"/>
      <c r="TDM53" s="29"/>
      <c r="TDN53" s="29"/>
      <c r="TDO53" s="29"/>
      <c r="TDP53" s="29"/>
      <c r="TDQ53" s="29"/>
      <c r="TDR53" s="29"/>
      <c r="TDS53" s="29"/>
      <c r="TDT53" s="29"/>
      <c r="TDU53" s="29"/>
      <c r="TDV53" s="29"/>
      <c r="TDW53" s="29"/>
      <c r="TDX53" s="29"/>
      <c r="TDY53" s="29"/>
      <c r="TDZ53" s="29"/>
      <c r="TEA53" s="29"/>
      <c r="TEB53" s="29"/>
      <c r="TEC53" s="29"/>
      <c r="TED53" s="29"/>
      <c r="TEE53" s="29"/>
      <c r="TEF53" s="29"/>
      <c r="TEG53" s="29"/>
      <c r="TEH53" s="29"/>
      <c r="TEI53" s="29"/>
      <c r="TEJ53" s="29"/>
      <c r="TEK53" s="29"/>
      <c r="TEL53" s="29"/>
      <c r="TEM53" s="29"/>
      <c r="TEN53" s="29"/>
      <c r="TEO53" s="29"/>
      <c r="TEP53" s="29"/>
      <c r="TEQ53" s="29"/>
      <c r="TER53" s="29"/>
      <c r="TES53" s="29"/>
      <c r="TET53" s="29"/>
      <c r="TEU53" s="29"/>
      <c r="TEV53" s="29"/>
      <c r="TEW53" s="29"/>
      <c r="TEX53" s="29"/>
      <c r="TEY53" s="29"/>
      <c r="TEZ53" s="29"/>
      <c r="TFA53" s="29"/>
      <c r="TFB53" s="29"/>
      <c r="TFC53" s="29"/>
      <c r="TFD53" s="29"/>
      <c r="TFE53" s="29"/>
      <c r="TFF53" s="29"/>
      <c r="TFG53" s="29"/>
      <c r="TFH53" s="29"/>
      <c r="TFI53" s="29"/>
      <c r="TFJ53" s="29"/>
      <c r="TFK53" s="29"/>
      <c r="TFL53" s="29"/>
      <c r="TFM53" s="29"/>
      <c r="TFN53" s="29"/>
      <c r="TFO53" s="29"/>
      <c r="TFP53" s="29"/>
      <c r="TFQ53" s="29"/>
      <c r="TFR53" s="29"/>
      <c r="TFS53" s="29"/>
      <c r="TFT53" s="29"/>
      <c r="TFU53" s="29"/>
      <c r="TFV53" s="29"/>
      <c r="TFW53" s="29"/>
      <c r="TFX53" s="29"/>
      <c r="TFY53" s="29"/>
      <c r="TFZ53" s="29"/>
      <c r="TGA53" s="29"/>
      <c r="TGB53" s="29"/>
      <c r="TGC53" s="29"/>
      <c r="TGD53" s="29"/>
      <c r="TGE53" s="29"/>
      <c r="TGF53" s="29"/>
      <c r="TGG53" s="29"/>
      <c r="TGH53" s="29"/>
      <c r="TGI53" s="29"/>
      <c r="TGJ53" s="29"/>
      <c r="TGK53" s="29"/>
      <c r="TGL53" s="29"/>
      <c r="TGM53" s="29"/>
      <c r="TGN53" s="29"/>
      <c r="TGO53" s="29"/>
      <c r="TGP53" s="29"/>
      <c r="TGQ53" s="29"/>
      <c r="TGR53" s="29"/>
      <c r="TGS53" s="29"/>
      <c r="TGT53" s="29"/>
      <c r="TGU53" s="29"/>
      <c r="TGV53" s="29"/>
      <c r="TGW53" s="29"/>
      <c r="TGX53" s="29"/>
      <c r="TGY53" s="29"/>
      <c r="TGZ53" s="29"/>
      <c r="THA53" s="29"/>
      <c r="THB53" s="29"/>
      <c r="THC53" s="29"/>
      <c r="THD53" s="29"/>
      <c r="THE53" s="29"/>
      <c r="THF53" s="29"/>
      <c r="THG53" s="29"/>
      <c r="THH53" s="29"/>
      <c r="THI53" s="29"/>
      <c r="THJ53" s="29"/>
      <c r="THK53" s="29"/>
      <c r="THL53" s="29"/>
      <c r="THM53" s="29"/>
      <c r="THN53" s="29"/>
      <c r="THO53" s="29"/>
      <c r="THP53" s="29"/>
      <c r="THQ53" s="29"/>
      <c r="THR53" s="29"/>
      <c r="THS53" s="29"/>
      <c r="THT53" s="29"/>
      <c r="THU53" s="29"/>
      <c r="THV53" s="29"/>
      <c r="THW53" s="29"/>
      <c r="THX53" s="29"/>
      <c r="THY53" s="29"/>
      <c r="THZ53" s="29"/>
      <c r="TIA53" s="29"/>
      <c r="TIB53" s="29"/>
      <c r="TIC53" s="29"/>
      <c r="TID53" s="29"/>
      <c r="TIE53" s="29"/>
      <c r="TIF53" s="29"/>
      <c r="TIG53" s="29"/>
      <c r="TIH53" s="29"/>
      <c r="TII53" s="29"/>
      <c r="TIJ53" s="29"/>
      <c r="TIK53" s="29"/>
      <c r="TIL53" s="29"/>
      <c r="TIM53" s="29"/>
      <c r="TIN53" s="29"/>
      <c r="TIO53" s="29"/>
      <c r="TIP53" s="29"/>
      <c r="TIQ53" s="29"/>
      <c r="TIR53" s="29"/>
      <c r="TIS53" s="29"/>
      <c r="TIT53" s="29"/>
      <c r="TIU53" s="29"/>
      <c r="TIV53" s="29"/>
      <c r="TIW53" s="29"/>
      <c r="TIX53" s="29"/>
      <c r="TIY53" s="29"/>
      <c r="TIZ53" s="29"/>
      <c r="TJA53" s="29"/>
      <c r="TJB53" s="29"/>
      <c r="TJC53" s="29"/>
      <c r="TJD53" s="29"/>
      <c r="TJE53" s="29"/>
      <c r="TJF53" s="29"/>
      <c r="TJG53" s="29"/>
      <c r="TJH53" s="29"/>
      <c r="TJI53" s="29"/>
      <c r="TJJ53" s="29"/>
      <c r="TJK53" s="29"/>
      <c r="TJL53" s="29"/>
      <c r="TJM53" s="29"/>
      <c r="TJN53" s="29"/>
      <c r="TJO53" s="29"/>
      <c r="TJP53" s="29"/>
      <c r="TJQ53" s="29"/>
      <c r="TJR53" s="29"/>
      <c r="TJS53" s="29"/>
      <c r="TJT53" s="29"/>
      <c r="TJU53" s="29"/>
      <c r="TJV53" s="29"/>
      <c r="TJW53" s="29"/>
      <c r="TJX53" s="29"/>
      <c r="TJY53" s="29"/>
      <c r="TJZ53" s="29"/>
      <c r="TKA53" s="29"/>
      <c r="TKB53" s="29"/>
      <c r="TKC53" s="29"/>
      <c r="TKD53" s="29"/>
      <c r="TKE53" s="29"/>
      <c r="TKF53" s="29"/>
      <c r="TKG53" s="29"/>
      <c r="TKH53" s="29"/>
      <c r="TKI53" s="29"/>
      <c r="TKJ53" s="29"/>
      <c r="TKK53" s="29"/>
      <c r="TKL53" s="29"/>
      <c r="TKM53" s="29"/>
      <c r="TKN53" s="29"/>
      <c r="TKO53" s="29"/>
      <c r="TKP53" s="29"/>
      <c r="TKQ53" s="29"/>
      <c r="TKR53" s="29"/>
      <c r="TKS53" s="29"/>
      <c r="TKT53" s="29"/>
      <c r="TKU53" s="29"/>
      <c r="TKV53" s="29"/>
      <c r="TKW53" s="29"/>
      <c r="TKX53" s="29"/>
      <c r="TKY53" s="29"/>
      <c r="TKZ53" s="29"/>
      <c r="TLA53" s="29"/>
      <c r="TLB53" s="29"/>
      <c r="TLC53" s="29"/>
      <c r="TLD53" s="29"/>
      <c r="TLE53" s="29"/>
      <c r="TLF53" s="29"/>
      <c r="TLG53" s="29"/>
      <c r="TLH53" s="29"/>
      <c r="TLI53" s="29"/>
      <c r="TLJ53" s="29"/>
      <c r="TLK53" s="29"/>
      <c r="TLL53" s="29"/>
      <c r="TLM53" s="29"/>
      <c r="TLN53" s="29"/>
      <c r="TLO53" s="29"/>
      <c r="TLP53" s="29"/>
      <c r="TLQ53" s="29"/>
      <c r="TLR53" s="29"/>
      <c r="TLS53" s="29"/>
      <c r="TLT53" s="29"/>
      <c r="TLU53" s="29"/>
      <c r="TLV53" s="29"/>
      <c r="TLW53" s="29"/>
      <c r="TLX53" s="29"/>
      <c r="TLY53" s="29"/>
      <c r="TLZ53" s="29"/>
      <c r="TMA53" s="29"/>
      <c r="TMB53" s="29"/>
      <c r="TMC53" s="29"/>
      <c r="TMD53" s="29"/>
      <c r="TME53" s="29"/>
      <c r="TMF53" s="29"/>
      <c r="TMG53" s="29"/>
      <c r="TMH53" s="29"/>
      <c r="TMI53" s="29"/>
      <c r="TMJ53" s="29"/>
      <c r="TMK53" s="29"/>
      <c r="TML53" s="29"/>
      <c r="TMM53" s="29"/>
      <c r="TMN53" s="29"/>
      <c r="TMO53" s="29"/>
      <c r="TMP53" s="29"/>
      <c r="TMQ53" s="29"/>
      <c r="TMR53" s="29"/>
      <c r="TMS53" s="29"/>
      <c r="TMT53" s="29"/>
      <c r="TMU53" s="29"/>
      <c r="TMV53" s="29"/>
      <c r="TMW53" s="29"/>
      <c r="TMX53" s="29"/>
      <c r="TMY53" s="29"/>
      <c r="TMZ53" s="29"/>
      <c r="TNA53" s="29"/>
      <c r="TNB53" s="29"/>
      <c r="TNC53" s="29"/>
      <c r="TND53" s="29"/>
      <c r="TNE53" s="29"/>
      <c r="TNF53" s="29"/>
      <c r="TNG53" s="29"/>
      <c r="TNH53" s="29"/>
      <c r="TNI53" s="29"/>
      <c r="TNJ53" s="29"/>
      <c r="TNK53" s="29"/>
      <c r="TNL53" s="29"/>
      <c r="TNM53" s="29"/>
      <c r="TNN53" s="29"/>
      <c r="TNO53" s="29"/>
      <c r="TNP53" s="29"/>
      <c r="TNQ53" s="29"/>
      <c r="TNR53" s="29"/>
      <c r="TNS53" s="29"/>
      <c r="TNT53" s="29"/>
      <c r="TNU53" s="29"/>
      <c r="TNV53" s="29"/>
      <c r="TNW53" s="29"/>
      <c r="TNX53" s="29"/>
      <c r="TNY53" s="29"/>
      <c r="TNZ53" s="29"/>
      <c r="TOA53" s="29"/>
      <c r="TOB53" s="29"/>
      <c r="TOC53" s="29"/>
      <c r="TOD53" s="29"/>
      <c r="TOE53" s="29"/>
      <c r="TOF53" s="29"/>
      <c r="TOG53" s="29"/>
      <c r="TOH53" s="29"/>
      <c r="TOI53" s="29"/>
      <c r="TOJ53" s="29"/>
      <c r="TOK53" s="29"/>
      <c r="TOL53" s="29"/>
      <c r="TOM53" s="29"/>
      <c r="TON53" s="29"/>
      <c r="TOO53" s="29"/>
      <c r="TOP53" s="29"/>
      <c r="TOQ53" s="29"/>
      <c r="TOR53" s="29"/>
      <c r="TOS53" s="29"/>
      <c r="TOT53" s="29"/>
      <c r="TOU53" s="29"/>
      <c r="TOV53" s="29"/>
      <c r="TOW53" s="29"/>
      <c r="TOX53" s="29"/>
      <c r="TOY53" s="29"/>
      <c r="TOZ53" s="29"/>
      <c r="TPA53" s="29"/>
      <c r="TPB53" s="29"/>
      <c r="TPC53" s="29"/>
      <c r="TPD53" s="29"/>
      <c r="TPE53" s="29"/>
      <c r="TPF53" s="29"/>
      <c r="TPG53" s="29"/>
      <c r="TPH53" s="29"/>
      <c r="TPI53" s="29"/>
      <c r="TPJ53" s="29"/>
      <c r="TPK53" s="29"/>
      <c r="TPL53" s="29"/>
      <c r="TPM53" s="29"/>
      <c r="TPN53" s="29"/>
      <c r="TPO53" s="29"/>
      <c r="TPP53" s="29"/>
      <c r="TPQ53" s="29"/>
      <c r="TPR53" s="29"/>
      <c r="TPS53" s="29"/>
      <c r="TPT53" s="29"/>
      <c r="TPU53" s="29"/>
      <c r="TPV53" s="29"/>
      <c r="TPW53" s="29"/>
      <c r="TPX53" s="29"/>
      <c r="TPY53" s="29"/>
      <c r="TPZ53" s="29"/>
      <c r="TQA53" s="29"/>
      <c r="TQB53" s="29"/>
      <c r="TQC53" s="29"/>
      <c r="TQD53" s="29"/>
      <c r="TQE53" s="29"/>
      <c r="TQF53" s="29"/>
      <c r="TQG53" s="29"/>
      <c r="TQH53" s="29"/>
      <c r="TQI53" s="29"/>
      <c r="TQJ53" s="29"/>
      <c r="TQK53" s="29"/>
      <c r="TQL53" s="29"/>
      <c r="TQM53" s="29"/>
      <c r="TQN53" s="29"/>
      <c r="TQO53" s="29"/>
      <c r="TQP53" s="29"/>
      <c r="TQQ53" s="29"/>
      <c r="TQR53" s="29"/>
      <c r="TQS53" s="29"/>
      <c r="TQT53" s="29"/>
      <c r="TQU53" s="29"/>
      <c r="TQV53" s="29"/>
      <c r="TQW53" s="29"/>
      <c r="TQX53" s="29"/>
      <c r="TQY53" s="29"/>
      <c r="TQZ53" s="29"/>
      <c r="TRA53" s="29"/>
      <c r="TRB53" s="29"/>
      <c r="TRC53" s="29"/>
      <c r="TRD53" s="29"/>
      <c r="TRE53" s="29"/>
      <c r="TRF53" s="29"/>
      <c r="TRG53" s="29"/>
      <c r="TRH53" s="29"/>
      <c r="TRI53" s="29"/>
      <c r="TRJ53" s="29"/>
      <c r="TRK53" s="29"/>
      <c r="TRL53" s="29"/>
      <c r="TRM53" s="29"/>
      <c r="TRN53" s="29"/>
      <c r="TRO53" s="29"/>
      <c r="TRP53" s="29"/>
      <c r="TRQ53" s="29"/>
      <c r="TRR53" s="29"/>
      <c r="TRS53" s="29"/>
      <c r="TRT53" s="29"/>
      <c r="TRU53" s="29"/>
      <c r="TRV53" s="29"/>
      <c r="TRW53" s="29"/>
      <c r="TRX53" s="29"/>
      <c r="TRY53" s="29"/>
      <c r="TRZ53" s="29"/>
      <c r="TSA53" s="29"/>
      <c r="TSB53" s="29"/>
      <c r="TSC53" s="29"/>
      <c r="TSD53" s="29"/>
      <c r="TSE53" s="29"/>
      <c r="TSF53" s="29"/>
      <c r="TSG53" s="29"/>
      <c r="TSH53" s="29"/>
      <c r="TSI53" s="29"/>
      <c r="TSJ53" s="29"/>
      <c r="TSK53" s="29"/>
      <c r="TSL53" s="29"/>
      <c r="TSM53" s="29"/>
      <c r="TSN53" s="29"/>
      <c r="TSO53" s="29"/>
      <c r="TSP53" s="29"/>
      <c r="TSQ53" s="29"/>
      <c r="TSR53" s="29"/>
      <c r="TSS53" s="29"/>
      <c r="TST53" s="29"/>
      <c r="TSU53" s="29"/>
      <c r="TSV53" s="29"/>
      <c r="TSW53" s="29"/>
      <c r="TSX53" s="29"/>
      <c r="TSY53" s="29"/>
      <c r="TSZ53" s="29"/>
      <c r="TTA53" s="29"/>
      <c r="TTB53" s="29"/>
      <c r="TTC53" s="29"/>
      <c r="TTD53" s="29"/>
      <c r="TTE53" s="29"/>
      <c r="TTF53" s="29"/>
      <c r="TTG53" s="29"/>
      <c r="TTH53" s="29"/>
      <c r="TTI53" s="29"/>
      <c r="TTJ53" s="29"/>
      <c r="TTK53" s="29"/>
      <c r="TTL53" s="29"/>
      <c r="TTM53" s="29"/>
      <c r="TTN53" s="29"/>
      <c r="TTO53" s="29"/>
      <c r="TTP53" s="29"/>
      <c r="TTQ53" s="29"/>
      <c r="TTR53" s="29"/>
      <c r="TTS53" s="29"/>
      <c r="TTT53" s="29"/>
      <c r="TTU53" s="29"/>
      <c r="TTV53" s="29"/>
      <c r="TTW53" s="29"/>
      <c r="TTX53" s="29"/>
      <c r="TTY53" s="29"/>
      <c r="TTZ53" s="29"/>
      <c r="TUA53" s="29"/>
      <c r="TUB53" s="29"/>
      <c r="TUC53" s="29"/>
      <c r="TUD53" s="29"/>
      <c r="TUE53" s="29"/>
      <c r="TUF53" s="29"/>
      <c r="TUG53" s="29"/>
      <c r="TUH53" s="29"/>
      <c r="TUI53" s="29"/>
      <c r="TUJ53" s="29"/>
      <c r="TUK53" s="29"/>
      <c r="TUL53" s="29"/>
      <c r="TUM53" s="29"/>
      <c r="TUN53" s="29"/>
      <c r="TUO53" s="29"/>
      <c r="TUP53" s="29"/>
      <c r="TUQ53" s="29"/>
      <c r="TUR53" s="29"/>
      <c r="TUS53" s="29"/>
      <c r="TUT53" s="29"/>
      <c r="TUU53" s="29"/>
      <c r="TUV53" s="29"/>
      <c r="TUW53" s="29"/>
      <c r="TUX53" s="29"/>
      <c r="TUY53" s="29"/>
      <c r="TUZ53" s="29"/>
      <c r="TVA53" s="29"/>
      <c r="TVB53" s="29"/>
      <c r="TVC53" s="29"/>
      <c r="TVD53" s="29"/>
      <c r="TVE53" s="29"/>
      <c r="TVF53" s="29"/>
      <c r="TVG53" s="29"/>
      <c r="TVH53" s="29"/>
      <c r="TVI53" s="29"/>
      <c r="TVJ53" s="29"/>
      <c r="TVK53" s="29"/>
      <c r="TVL53" s="29"/>
      <c r="TVM53" s="29"/>
      <c r="TVN53" s="29"/>
      <c r="TVO53" s="29"/>
      <c r="TVP53" s="29"/>
      <c r="TVQ53" s="29"/>
      <c r="TVR53" s="29"/>
      <c r="TVS53" s="29"/>
      <c r="TVT53" s="29"/>
      <c r="TVU53" s="29"/>
      <c r="TVV53" s="29"/>
      <c r="TVW53" s="29"/>
      <c r="TVX53" s="29"/>
      <c r="TVY53" s="29"/>
      <c r="TVZ53" s="29"/>
      <c r="TWA53" s="29"/>
      <c r="TWB53" s="29"/>
      <c r="TWC53" s="29"/>
      <c r="TWD53" s="29"/>
      <c r="TWE53" s="29"/>
      <c r="TWF53" s="29"/>
      <c r="TWG53" s="29"/>
      <c r="TWH53" s="29"/>
      <c r="TWI53" s="29"/>
      <c r="TWJ53" s="29"/>
      <c r="TWK53" s="29"/>
      <c r="TWL53" s="29"/>
      <c r="TWM53" s="29"/>
      <c r="TWN53" s="29"/>
      <c r="TWO53" s="29"/>
      <c r="TWP53" s="29"/>
      <c r="TWQ53" s="29"/>
      <c r="TWR53" s="29"/>
      <c r="TWS53" s="29"/>
      <c r="TWT53" s="29"/>
      <c r="TWU53" s="29"/>
      <c r="TWV53" s="29"/>
      <c r="TWW53" s="29"/>
      <c r="TWX53" s="29"/>
      <c r="TWY53" s="29"/>
      <c r="TWZ53" s="29"/>
      <c r="TXA53" s="29"/>
      <c r="TXB53" s="29"/>
      <c r="TXC53" s="29"/>
      <c r="TXD53" s="29"/>
      <c r="TXE53" s="29"/>
      <c r="TXF53" s="29"/>
      <c r="TXG53" s="29"/>
      <c r="TXH53" s="29"/>
      <c r="TXI53" s="29"/>
      <c r="TXJ53" s="29"/>
      <c r="TXK53" s="29"/>
      <c r="TXL53" s="29"/>
      <c r="TXM53" s="29"/>
      <c r="TXN53" s="29"/>
      <c r="TXO53" s="29"/>
      <c r="TXP53" s="29"/>
      <c r="TXQ53" s="29"/>
      <c r="TXR53" s="29"/>
      <c r="TXS53" s="29"/>
      <c r="TXT53" s="29"/>
      <c r="TXU53" s="29"/>
      <c r="TXV53" s="29"/>
      <c r="TXW53" s="29"/>
      <c r="TXX53" s="29"/>
      <c r="TXY53" s="29"/>
      <c r="TXZ53" s="29"/>
      <c r="TYA53" s="29"/>
      <c r="TYB53" s="29"/>
      <c r="TYC53" s="29"/>
      <c r="TYD53" s="29"/>
      <c r="TYE53" s="29"/>
      <c r="TYF53" s="29"/>
      <c r="TYG53" s="29"/>
      <c r="TYH53" s="29"/>
      <c r="TYI53" s="29"/>
      <c r="TYJ53" s="29"/>
      <c r="TYK53" s="29"/>
      <c r="TYL53" s="29"/>
      <c r="TYM53" s="29"/>
      <c r="TYN53" s="29"/>
      <c r="TYO53" s="29"/>
      <c r="TYP53" s="29"/>
      <c r="TYQ53" s="29"/>
      <c r="TYR53" s="29"/>
      <c r="TYS53" s="29"/>
      <c r="TYT53" s="29"/>
      <c r="TYU53" s="29"/>
      <c r="TYV53" s="29"/>
      <c r="TYW53" s="29"/>
      <c r="TYX53" s="29"/>
      <c r="TYY53" s="29"/>
      <c r="TYZ53" s="29"/>
      <c r="TZA53" s="29"/>
      <c r="TZB53" s="29"/>
      <c r="TZC53" s="29"/>
      <c r="TZD53" s="29"/>
      <c r="TZE53" s="29"/>
      <c r="TZF53" s="29"/>
      <c r="TZG53" s="29"/>
      <c r="TZH53" s="29"/>
      <c r="TZI53" s="29"/>
      <c r="TZJ53" s="29"/>
      <c r="TZK53" s="29"/>
      <c r="TZL53" s="29"/>
      <c r="TZM53" s="29"/>
      <c r="TZN53" s="29"/>
      <c r="TZO53" s="29"/>
      <c r="TZP53" s="29"/>
      <c r="TZQ53" s="29"/>
      <c r="TZR53" s="29"/>
      <c r="TZS53" s="29"/>
      <c r="TZT53" s="29"/>
      <c r="TZU53" s="29"/>
      <c r="TZV53" s="29"/>
      <c r="TZW53" s="29"/>
      <c r="TZX53" s="29"/>
      <c r="TZY53" s="29"/>
      <c r="TZZ53" s="29"/>
      <c r="UAA53" s="29"/>
      <c r="UAB53" s="29"/>
      <c r="UAC53" s="29"/>
      <c r="UAD53" s="29"/>
      <c r="UAE53" s="29"/>
      <c r="UAF53" s="29"/>
      <c r="UAG53" s="29"/>
      <c r="UAH53" s="29"/>
      <c r="UAI53" s="29"/>
      <c r="UAJ53" s="29"/>
      <c r="UAK53" s="29"/>
      <c r="UAL53" s="29"/>
      <c r="UAM53" s="29"/>
      <c r="UAN53" s="29"/>
      <c r="UAO53" s="29"/>
      <c r="UAP53" s="29"/>
      <c r="UAQ53" s="29"/>
      <c r="UAR53" s="29"/>
      <c r="UAS53" s="29"/>
      <c r="UAT53" s="29"/>
      <c r="UAU53" s="29"/>
      <c r="UAV53" s="29"/>
      <c r="UAW53" s="29"/>
      <c r="UAX53" s="29"/>
      <c r="UAY53" s="29"/>
      <c r="UAZ53" s="29"/>
      <c r="UBA53" s="29"/>
      <c r="UBB53" s="29"/>
      <c r="UBC53" s="29"/>
      <c r="UBD53" s="29"/>
      <c r="UBE53" s="29"/>
      <c r="UBF53" s="29"/>
      <c r="UBG53" s="29"/>
      <c r="UBH53" s="29"/>
      <c r="UBI53" s="29"/>
      <c r="UBJ53" s="29"/>
      <c r="UBK53" s="29"/>
      <c r="UBL53" s="29"/>
      <c r="UBM53" s="29"/>
      <c r="UBN53" s="29"/>
      <c r="UBO53" s="29"/>
      <c r="UBP53" s="29"/>
      <c r="UBQ53" s="29"/>
      <c r="UBR53" s="29"/>
      <c r="UBS53" s="29"/>
      <c r="UBT53" s="29"/>
      <c r="UBU53" s="29"/>
      <c r="UBV53" s="29"/>
      <c r="UBW53" s="29"/>
      <c r="UBX53" s="29"/>
      <c r="UBY53" s="29"/>
      <c r="UBZ53" s="29"/>
      <c r="UCA53" s="29"/>
      <c r="UCB53" s="29"/>
      <c r="UCC53" s="29"/>
      <c r="UCD53" s="29"/>
      <c r="UCE53" s="29"/>
      <c r="UCF53" s="29"/>
      <c r="UCG53" s="29"/>
      <c r="UCH53" s="29"/>
      <c r="UCI53" s="29"/>
      <c r="UCJ53" s="29"/>
      <c r="UCK53" s="29"/>
      <c r="UCL53" s="29"/>
      <c r="UCM53" s="29"/>
      <c r="UCN53" s="29"/>
      <c r="UCO53" s="29"/>
      <c r="UCP53" s="29"/>
      <c r="UCQ53" s="29"/>
      <c r="UCR53" s="29"/>
      <c r="UCS53" s="29"/>
      <c r="UCT53" s="29"/>
      <c r="UCU53" s="29"/>
      <c r="UCV53" s="29"/>
      <c r="UCW53" s="29"/>
      <c r="UCX53" s="29"/>
      <c r="UCY53" s="29"/>
      <c r="UCZ53" s="29"/>
      <c r="UDA53" s="29"/>
      <c r="UDB53" s="29"/>
      <c r="UDC53" s="29"/>
      <c r="UDD53" s="29"/>
      <c r="UDE53" s="29"/>
      <c r="UDF53" s="29"/>
      <c r="UDG53" s="29"/>
      <c r="UDH53" s="29"/>
      <c r="UDI53" s="29"/>
      <c r="UDJ53" s="29"/>
      <c r="UDK53" s="29"/>
      <c r="UDL53" s="29"/>
      <c r="UDM53" s="29"/>
      <c r="UDN53" s="29"/>
      <c r="UDO53" s="29"/>
      <c r="UDP53" s="29"/>
      <c r="UDQ53" s="29"/>
      <c r="UDR53" s="29"/>
      <c r="UDS53" s="29"/>
      <c r="UDT53" s="29"/>
      <c r="UDU53" s="29"/>
      <c r="UDV53" s="29"/>
      <c r="UDW53" s="29"/>
      <c r="UDX53" s="29"/>
      <c r="UDY53" s="29"/>
      <c r="UDZ53" s="29"/>
      <c r="UEA53" s="29"/>
      <c r="UEB53" s="29"/>
      <c r="UEC53" s="29"/>
      <c r="UED53" s="29"/>
      <c r="UEE53" s="29"/>
      <c r="UEF53" s="29"/>
      <c r="UEG53" s="29"/>
      <c r="UEH53" s="29"/>
      <c r="UEI53" s="29"/>
      <c r="UEJ53" s="29"/>
      <c r="UEK53" s="29"/>
      <c r="UEL53" s="29"/>
      <c r="UEM53" s="29"/>
      <c r="UEN53" s="29"/>
      <c r="UEO53" s="29"/>
      <c r="UEP53" s="29"/>
      <c r="UEQ53" s="29"/>
      <c r="UER53" s="29"/>
      <c r="UES53" s="29"/>
      <c r="UET53" s="29"/>
      <c r="UEU53" s="29"/>
      <c r="UEV53" s="29"/>
      <c r="UEW53" s="29"/>
      <c r="UEX53" s="29"/>
      <c r="UEY53" s="29"/>
      <c r="UEZ53" s="29"/>
      <c r="UFA53" s="29"/>
      <c r="UFB53" s="29"/>
      <c r="UFC53" s="29"/>
      <c r="UFD53" s="29"/>
      <c r="UFE53" s="29"/>
      <c r="UFF53" s="29"/>
      <c r="UFG53" s="29"/>
      <c r="UFH53" s="29"/>
      <c r="UFI53" s="29"/>
      <c r="UFJ53" s="29"/>
      <c r="UFK53" s="29"/>
      <c r="UFL53" s="29"/>
      <c r="UFM53" s="29"/>
      <c r="UFN53" s="29"/>
      <c r="UFO53" s="29"/>
      <c r="UFP53" s="29"/>
      <c r="UFQ53" s="29"/>
      <c r="UFR53" s="29"/>
      <c r="UFS53" s="29"/>
      <c r="UFT53" s="29"/>
      <c r="UFU53" s="29"/>
      <c r="UFV53" s="29"/>
      <c r="UFW53" s="29"/>
      <c r="UFX53" s="29"/>
      <c r="UFY53" s="29"/>
      <c r="UFZ53" s="29"/>
      <c r="UGA53" s="29"/>
      <c r="UGB53" s="29"/>
      <c r="UGC53" s="29"/>
      <c r="UGD53" s="29"/>
      <c r="UGE53" s="29"/>
      <c r="UGF53" s="29"/>
      <c r="UGG53" s="29"/>
      <c r="UGH53" s="29"/>
      <c r="UGI53" s="29"/>
      <c r="UGJ53" s="29"/>
      <c r="UGK53" s="29"/>
      <c r="UGL53" s="29"/>
      <c r="UGM53" s="29"/>
      <c r="UGN53" s="29"/>
      <c r="UGO53" s="29"/>
      <c r="UGP53" s="29"/>
      <c r="UGQ53" s="29"/>
      <c r="UGR53" s="29"/>
      <c r="UGS53" s="29"/>
      <c r="UGT53" s="29"/>
      <c r="UGU53" s="29"/>
      <c r="UGV53" s="29"/>
      <c r="UGW53" s="29"/>
      <c r="UGX53" s="29"/>
      <c r="UGY53" s="29"/>
      <c r="UGZ53" s="29"/>
      <c r="UHA53" s="29"/>
      <c r="UHB53" s="29"/>
      <c r="UHC53" s="29"/>
      <c r="UHD53" s="29"/>
      <c r="UHE53" s="29"/>
      <c r="UHF53" s="29"/>
      <c r="UHG53" s="29"/>
      <c r="UHH53" s="29"/>
      <c r="UHI53" s="29"/>
      <c r="UHJ53" s="29"/>
      <c r="UHK53" s="29"/>
      <c r="UHL53" s="29"/>
      <c r="UHM53" s="29"/>
      <c r="UHN53" s="29"/>
      <c r="UHO53" s="29"/>
      <c r="UHP53" s="29"/>
      <c r="UHQ53" s="29"/>
      <c r="UHR53" s="29"/>
      <c r="UHS53" s="29"/>
      <c r="UHT53" s="29"/>
      <c r="UHU53" s="29"/>
      <c r="UHV53" s="29"/>
      <c r="UHW53" s="29"/>
      <c r="UHX53" s="29"/>
      <c r="UHY53" s="29"/>
      <c r="UHZ53" s="29"/>
      <c r="UIA53" s="29"/>
      <c r="UIB53" s="29"/>
      <c r="UIC53" s="29"/>
      <c r="UID53" s="29"/>
      <c r="UIE53" s="29"/>
      <c r="UIF53" s="29"/>
      <c r="UIG53" s="29"/>
      <c r="UIH53" s="29"/>
      <c r="UII53" s="29"/>
      <c r="UIJ53" s="29"/>
      <c r="UIK53" s="29"/>
      <c r="UIL53" s="29"/>
      <c r="UIM53" s="29"/>
      <c r="UIN53" s="29"/>
      <c r="UIO53" s="29"/>
      <c r="UIP53" s="29"/>
      <c r="UIQ53" s="29"/>
      <c r="UIR53" s="29"/>
      <c r="UIS53" s="29"/>
      <c r="UIT53" s="29"/>
      <c r="UIU53" s="29"/>
      <c r="UIV53" s="29"/>
      <c r="UIW53" s="29"/>
      <c r="UIX53" s="29"/>
      <c r="UIY53" s="29"/>
      <c r="UIZ53" s="29"/>
      <c r="UJA53" s="29"/>
      <c r="UJB53" s="29"/>
      <c r="UJC53" s="29"/>
      <c r="UJD53" s="29"/>
      <c r="UJE53" s="29"/>
      <c r="UJF53" s="29"/>
      <c r="UJG53" s="29"/>
      <c r="UJH53" s="29"/>
      <c r="UJI53" s="29"/>
      <c r="UJJ53" s="29"/>
      <c r="UJK53" s="29"/>
      <c r="UJL53" s="29"/>
      <c r="UJM53" s="29"/>
      <c r="UJN53" s="29"/>
      <c r="UJO53" s="29"/>
      <c r="UJP53" s="29"/>
      <c r="UJQ53" s="29"/>
      <c r="UJR53" s="29"/>
      <c r="UJS53" s="29"/>
      <c r="UJT53" s="29"/>
      <c r="UJU53" s="29"/>
      <c r="UJV53" s="29"/>
      <c r="UJW53" s="29"/>
      <c r="UJX53" s="29"/>
      <c r="UJY53" s="29"/>
      <c r="UJZ53" s="29"/>
      <c r="UKA53" s="29"/>
      <c r="UKB53" s="29"/>
      <c r="UKC53" s="29"/>
      <c r="UKD53" s="29"/>
      <c r="UKE53" s="29"/>
      <c r="UKF53" s="29"/>
      <c r="UKG53" s="29"/>
      <c r="UKH53" s="29"/>
      <c r="UKI53" s="29"/>
      <c r="UKJ53" s="29"/>
      <c r="UKK53" s="29"/>
      <c r="UKL53" s="29"/>
      <c r="UKM53" s="29"/>
      <c r="UKN53" s="29"/>
      <c r="UKO53" s="29"/>
      <c r="UKP53" s="29"/>
      <c r="UKQ53" s="29"/>
      <c r="UKR53" s="29"/>
      <c r="UKS53" s="29"/>
      <c r="UKT53" s="29"/>
      <c r="UKU53" s="29"/>
      <c r="UKV53" s="29"/>
      <c r="UKW53" s="29"/>
      <c r="UKX53" s="29"/>
      <c r="UKY53" s="29"/>
      <c r="UKZ53" s="29"/>
      <c r="ULA53" s="29"/>
      <c r="ULB53" s="29"/>
      <c r="ULC53" s="29"/>
      <c r="ULD53" s="29"/>
      <c r="ULE53" s="29"/>
      <c r="ULF53" s="29"/>
      <c r="ULG53" s="29"/>
      <c r="ULH53" s="29"/>
      <c r="ULI53" s="29"/>
      <c r="ULJ53" s="29"/>
      <c r="ULK53" s="29"/>
      <c r="ULL53" s="29"/>
      <c r="ULM53" s="29"/>
      <c r="ULN53" s="29"/>
      <c r="ULO53" s="29"/>
      <c r="ULP53" s="29"/>
      <c r="ULQ53" s="29"/>
      <c r="ULR53" s="29"/>
      <c r="ULS53" s="29"/>
      <c r="ULT53" s="29"/>
      <c r="ULU53" s="29"/>
      <c r="ULV53" s="29"/>
      <c r="ULW53" s="29"/>
      <c r="ULX53" s="29"/>
      <c r="ULY53" s="29"/>
      <c r="ULZ53" s="29"/>
      <c r="UMA53" s="29"/>
      <c r="UMB53" s="29"/>
      <c r="UMC53" s="29"/>
      <c r="UMD53" s="29"/>
      <c r="UME53" s="29"/>
      <c r="UMF53" s="29"/>
      <c r="UMG53" s="29"/>
      <c r="UMH53" s="29"/>
      <c r="UMI53" s="29"/>
      <c r="UMJ53" s="29"/>
      <c r="UMK53" s="29"/>
      <c r="UML53" s="29"/>
      <c r="UMM53" s="29"/>
      <c r="UMN53" s="29"/>
      <c r="UMO53" s="29"/>
      <c r="UMP53" s="29"/>
      <c r="UMQ53" s="29"/>
      <c r="UMR53" s="29"/>
      <c r="UMS53" s="29"/>
      <c r="UMT53" s="29"/>
      <c r="UMU53" s="29"/>
      <c r="UMV53" s="29"/>
      <c r="UMW53" s="29"/>
      <c r="UMX53" s="29"/>
      <c r="UMY53" s="29"/>
      <c r="UMZ53" s="29"/>
      <c r="UNA53" s="29"/>
      <c r="UNB53" s="29"/>
      <c r="UNC53" s="29"/>
      <c r="UND53" s="29"/>
      <c r="UNE53" s="29"/>
      <c r="UNF53" s="29"/>
      <c r="UNG53" s="29"/>
      <c r="UNH53" s="29"/>
      <c r="UNI53" s="29"/>
      <c r="UNJ53" s="29"/>
      <c r="UNK53" s="29"/>
      <c r="UNL53" s="29"/>
      <c r="UNM53" s="29"/>
      <c r="UNN53" s="29"/>
      <c r="UNO53" s="29"/>
      <c r="UNP53" s="29"/>
      <c r="UNQ53" s="29"/>
      <c r="UNR53" s="29"/>
      <c r="UNS53" s="29"/>
      <c r="UNT53" s="29"/>
      <c r="UNU53" s="29"/>
      <c r="UNV53" s="29"/>
      <c r="UNW53" s="29"/>
      <c r="UNX53" s="29"/>
      <c r="UNY53" s="29"/>
      <c r="UNZ53" s="29"/>
      <c r="UOA53" s="29"/>
      <c r="UOB53" s="29"/>
      <c r="UOC53" s="29"/>
      <c r="UOD53" s="29"/>
      <c r="UOE53" s="29"/>
      <c r="UOF53" s="29"/>
      <c r="UOG53" s="29"/>
      <c r="UOH53" s="29"/>
      <c r="UOI53" s="29"/>
      <c r="UOJ53" s="29"/>
      <c r="UOK53" s="29"/>
      <c r="UOL53" s="29"/>
      <c r="UOM53" s="29"/>
      <c r="UON53" s="29"/>
      <c r="UOO53" s="29"/>
      <c r="UOP53" s="29"/>
      <c r="UOQ53" s="29"/>
      <c r="UOR53" s="29"/>
      <c r="UOS53" s="29"/>
      <c r="UOT53" s="29"/>
      <c r="UOU53" s="29"/>
      <c r="UOV53" s="29"/>
      <c r="UOW53" s="29"/>
      <c r="UOX53" s="29"/>
      <c r="UOY53" s="29"/>
      <c r="UOZ53" s="29"/>
      <c r="UPA53" s="29"/>
      <c r="UPB53" s="29"/>
      <c r="UPC53" s="29"/>
      <c r="UPD53" s="29"/>
      <c r="UPE53" s="29"/>
      <c r="UPF53" s="29"/>
      <c r="UPG53" s="29"/>
      <c r="UPH53" s="29"/>
      <c r="UPI53" s="29"/>
      <c r="UPJ53" s="29"/>
      <c r="UPK53" s="29"/>
      <c r="UPL53" s="29"/>
      <c r="UPM53" s="29"/>
      <c r="UPN53" s="29"/>
      <c r="UPO53" s="29"/>
      <c r="UPP53" s="29"/>
      <c r="UPQ53" s="29"/>
      <c r="UPR53" s="29"/>
      <c r="UPS53" s="29"/>
      <c r="UPT53" s="29"/>
      <c r="UPU53" s="29"/>
      <c r="UPV53" s="29"/>
      <c r="UPW53" s="29"/>
      <c r="UPX53" s="29"/>
      <c r="UPY53" s="29"/>
      <c r="UPZ53" s="29"/>
      <c r="UQA53" s="29"/>
      <c r="UQB53" s="29"/>
      <c r="UQC53" s="29"/>
      <c r="UQD53" s="29"/>
      <c r="UQE53" s="29"/>
      <c r="UQF53" s="29"/>
      <c r="UQG53" s="29"/>
      <c r="UQH53" s="29"/>
      <c r="UQI53" s="29"/>
      <c r="UQJ53" s="29"/>
      <c r="UQK53" s="29"/>
      <c r="UQL53" s="29"/>
      <c r="UQM53" s="29"/>
      <c r="UQN53" s="29"/>
      <c r="UQO53" s="29"/>
      <c r="UQP53" s="29"/>
      <c r="UQQ53" s="29"/>
      <c r="UQR53" s="29"/>
      <c r="UQS53" s="29"/>
      <c r="UQT53" s="29"/>
      <c r="UQU53" s="29"/>
      <c r="UQV53" s="29"/>
      <c r="UQW53" s="29"/>
      <c r="UQX53" s="29"/>
      <c r="UQY53" s="29"/>
      <c r="UQZ53" s="29"/>
      <c r="URA53" s="29"/>
      <c r="URB53" s="29"/>
      <c r="URC53" s="29"/>
      <c r="URD53" s="29"/>
      <c r="URE53" s="29"/>
      <c r="URF53" s="29"/>
      <c r="URG53" s="29"/>
      <c r="URH53" s="29"/>
      <c r="URI53" s="29"/>
      <c r="URJ53" s="29"/>
      <c r="URK53" s="29"/>
      <c r="URL53" s="29"/>
      <c r="URM53" s="29"/>
      <c r="URN53" s="29"/>
      <c r="URO53" s="29"/>
      <c r="URP53" s="29"/>
      <c r="URQ53" s="29"/>
      <c r="URR53" s="29"/>
      <c r="URS53" s="29"/>
      <c r="URT53" s="29"/>
      <c r="URU53" s="29"/>
      <c r="URV53" s="29"/>
      <c r="URW53" s="29"/>
      <c r="URX53" s="29"/>
      <c r="URY53" s="29"/>
      <c r="URZ53" s="29"/>
      <c r="USA53" s="29"/>
      <c r="USB53" s="29"/>
      <c r="USC53" s="29"/>
      <c r="USD53" s="29"/>
      <c r="USE53" s="29"/>
      <c r="USF53" s="29"/>
      <c r="USG53" s="29"/>
      <c r="USH53" s="29"/>
      <c r="USI53" s="29"/>
      <c r="USJ53" s="29"/>
      <c r="USK53" s="29"/>
      <c r="USL53" s="29"/>
      <c r="USM53" s="29"/>
      <c r="USN53" s="29"/>
      <c r="USO53" s="29"/>
      <c r="USP53" s="29"/>
      <c r="USQ53" s="29"/>
      <c r="USR53" s="29"/>
      <c r="USS53" s="29"/>
      <c r="UST53" s="29"/>
      <c r="USU53" s="29"/>
      <c r="USV53" s="29"/>
      <c r="USW53" s="29"/>
      <c r="USX53" s="29"/>
      <c r="USY53" s="29"/>
      <c r="USZ53" s="29"/>
      <c r="UTA53" s="29"/>
      <c r="UTB53" s="29"/>
      <c r="UTC53" s="29"/>
      <c r="UTD53" s="29"/>
      <c r="UTE53" s="29"/>
      <c r="UTF53" s="29"/>
      <c r="UTG53" s="29"/>
      <c r="UTH53" s="29"/>
      <c r="UTI53" s="29"/>
      <c r="UTJ53" s="29"/>
      <c r="UTK53" s="29"/>
      <c r="UTL53" s="29"/>
      <c r="UTM53" s="29"/>
      <c r="UTN53" s="29"/>
      <c r="UTO53" s="29"/>
      <c r="UTP53" s="29"/>
      <c r="UTQ53" s="29"/>
      <c r="UTR53" s="29"/>
      <c r="UTS53" s="29"/>
      <c r="UTT53" s="29"/>
      <c r="UTU53" s="29"/>
      <c r="UTV53" s="29"/>
      <c r="UTW53" s="29"/>
      <c r="UTX53" s="29"/>
      <c r="UTY53" s="29"/>
      <c r="UTZ53" s="29"/>
      <c r="UUA53" s="29"/>
      <c r="UUB53" s="29"/>
      <c r="UUC53" s="29"/>
      <c r="UUD53" s="29"/>
      <c r="UUE53" s="29"/>
      <c r="UUF53" s="29"/>
      <c r="UUG53" s="29"/>
      <c r="UUH53" s="29"/>
      <c r="UUI53" s="29"/>
      <c r="UUJ53" s="29"/>
      <c r="UUK53" s="29"/>
      <c r="UUL53" s="29"/>
      <c r="UUM53" s="29"/>
      <c r="UUN53" s="29"/>
      <c r="UUO53" s="29"/>
      <c r="UUP53" s="29"/>
      <c r="UUQ53" s="29"/>
      <c r="UUR53" s="29"/>
      <c r="UUS53" s="29"/>
      <c r="UUT53" s="29"/>
      <c r="UUU53" s="29"/>
      <c r="UUV53" s="29"/>
      <c r="UUW53" s="29"/>
      <c r="UUX53" s="29"/>
      <c r="UUY53" s="29"/>
      <c r="UUZ53" s="29"/>
      <c r="UVA53" s="29"/>
      <c r="UVB53" s="29"/>
      <c r="UVC53" s="29"/>
      <c r="UVD53" s="29"/>
      <c r="UVE53" s="29"/>
      <c r="UVF53" s="29"/>
      <c r="UVG53" s="29"/>
      <c r="UVH53" s="29"/>
      <c r="UVI53" s="29"/>
      <c r="UVJ53" s="29"/>
      <c r="UVK53" s="29"/>
      <c r="UVL53" s="29"/>
      <c r="UVM53" s="29"/>
      <c r="UVN53" s="29"/>
      <c r="UVO53" s="29"/>
      <c r="UVP53" s="29"/>
      <c r="UVQ53" s="29"/>
      <c r="UVR53" s="29"/>
      <c r="UVS53" s="29"/>
      <c r="UVT53" s="29"/>
      <c r="UVU53" s="29"/>
      <c r="UVV53" s="29"/>
      <c r="UVW53" s="29"/>
      <c r="UVX53" s="29"/>
      <c r="UVY53" s="29"/>
      <c r="UVZ53" s="29"/>
      <c r="UWA53" s="29"/>
      <c r="UWB53" s="29"/>
      <c r="UWC53" s="29"/>
      <c r="UWD53" s="29"/>
      <c r="UWE53" s="29"/>
      <c r="UWF53" s="29"/>
      <c r="UWG53" s="29"/>
      <c r="UWH53" s="29"/>
      <c r="UWI53" s="29"/>
      <c r="UWJ53" s="29"/>
      <c r="UWK53" s="29"/>
      <c r="UWL53" s="29"/>
      <c r="UWM53" s="29"/>
      <c r="UWN53" s="29"/>
      <c r="UWO53" s="29"/>
      <c r="UWP53" s="29"/>
      <c r="UWQ53" s="29"/>
      <c r="UWR53" s="29"/>
      <c r="UWS53" s="29"/>
      <c r="UWT53" s="29"/>
      <c r="UWU53" s="29"/>
      <c r="UWV53" s="29"/>
      <c r="UWW53" s="29"/>
      <c r="UWX53" s="29"/>
      <c r="UWY53" s="29"/>
      <c r="UWZ53" s="29"/>
      <c r="UXA53" s="29"/>
      <c r="UXB53" s="29"/>
      <c r="UXC53" s="29"/>
      <c r="UXD53" s="29"/>
      <c r="UXE53" s="29"/>
      <c r="UXF53" s="29"/>
      <c r="UXG53" s="29"/>
      <c r="UXH53" s="29"/>
      <c r="UXI53" s="29"/>
      <c r="UXJ53" s="29"/>
      <c r="UXK53" s="29"/>
      <c r="UXL53" s="29"/>
      <c r="UXM53" s="29"/>
      <c r="UXN53" s="29"/>
      <c r="UXO53" s="29"/>
      <c r="UXP53" s="29"/>
      <c r="UXQ53" s="29"/>
      <c r="UXR53" s="29"/>
      <c r="UXS53" s="29"/>
      <c r="UXT53" s="29"/>
      <c r="UXU53" s="29"/>
      <c r="UXV53" s="29"/>
      <c r="UXW53" s="29"/>
      <c r="UXX53" s="29"/>
      <c r="UXY53" s="29"/>
      <c r="UXZ53" s="29"/>
      <c r="UYA53" s="29"/>
      <c r="UYB53" s="29"/>
      <c r="UYC53" s="29"/>
      <c r="UYD53" s="29"/>
      <c r="UYE53" s="29"/>
      <c r="UYF53" s="29"/>
      <c r="UYG53" s="29"/>
      <c r="UYH53" s="29"/>
      <c r="UYI53" s="29"/>
      <c r="UYJ53" s="29"/>
      <c r="UYK53" s="29"/>
      <c r="UYL53" s="29"/>
      <c r="UYM53" s="29"/>
      <c r="UYN53" s="29"/>
      <c r="UYO53" s="29"/>
      <c r="UYP53" s="29"/>
      <c r="UYQ53" s="29"/>
      <c r="UYR53" s="29"/>
      <c r="UYS53" s="29"/>
      <c r="UYT53" s="29"/>
      <c r="UYU53" s="29"/>
      <c r="UYV53" s="29"/>
      <c r="UYW53" s="29"/>
      <c r="UYX53" s="29"/>
      <c r="UYY53" s="29"/>
      <c r="UYZ53" s="29"/>
      <c r="UZA53" s="29"/>
      <c r="UZB53" s="29"/>
      <c r="UZC53" s="29"/>
      <c r="UZD53" s="29"/>
      <c r="UZE53" s="29"/>
      <c r="UZF53" s="29"/>
      <c r="UZG53" s="29"/>
      <c r="UZH53" s="29"/>
      <c r="UZI53" s="29"/>
      <c r="UZJ53" s="29"/>
      <c r="UZK53" s="29"/>
      <c r="UZL53" s="29"/>
      <c r="UZM53" s="29"/>
      <c r="UZN53" s="29"/>
      <c r="UZO53" s="29"/>
      <c r="UZP53" s="29"/>
      <c r="UZQ53" s="29"/>
      <c r="UZR53" s="29"/>
      <c r="UZS53" s="29"/>
      <c r="UZT53" s="29"/>
      <c r="UZU53" s="29"/>
      <c r="UZV53" s="29"/>
      <c r="UZW53" s="29"/>
      <c r="UZX53" s="29"/>
      <c r="UZY53" s="29"/>
      <c r="UZZ53" s="29"/>
      <c r="VAA53" s="29"/>
      <c r="VAB53" s="29"/>
      <c r="VAC53" s="29"/>
      <c r="VAD53" s="29"/>
      <c r="VAE53" s="29"/>
      <c r="VAF53" s="29"/>
      <c r="VAG53" s="29"/>
      <c r="VAH53" s="29"/>
      <c r="VAI53" s="29"/>
      <c r="VAJ53" s="29"/>
      <c r="VAK53" s="29"/>
      <c r="VAL53" s="29"/>
      <c r="VAM53" s="29"/>
      <c r="VAN53" s="29"/>
      <c r="VAO53" s="29"/>
      <c r="VAP53" s="29"/>
      <c r="VAQ53" s="29"/>
      <c r="VAR53" s="29"/>
      <c r="VAS53" s="29"/>
      <c r="VAT53" s="29"/>
      <c r="VAU53" s="29"/>
      <c r="VAV53" s="29"/>
      <c r="VAW53" s="29"/>
      <c r="VAX53" s="29"/>
      <c r="VAY53" s="29"/>
      <c r="VAZ53" s="29"/>
      <c r="VBA53" s="29"/>
      <c r="VBB53" s="29"/>
      <c r="VBC53" s="29"/>
      <c r="VBD53" s="29"/>
      <c r="VBE53" s="29"/>
      <c r="VBF53" s="29"/>
      <c r="VBG53" s="29"/>
      <c r="VBH53" s="29"/>
      <c r="VBI53" s="29"/>
      <c r="VBJ53" s="29"/>
      <c r="VBK53" s="29"/>
      <c r="VBL53" s="29"/>
      <c r="VBM53" s="29"/>
      <c r="VBN53" s="29"/>
      <c r="VBO53" s="29"/>
      <c r="VBP53" s="29"/>
      <c r="VBQ53" s="29"/>
      <c r="VBR53" s="29"/>
      <c r="VBS53" s="29"/>
      <c r="VBT53" s="29"/>
      <c r="VBU53" s="29"/>
      <c r="VBV53" s="29"/>
      <c r="VBW53" s="29"/>
      <c r="VBX53" s="29"/>
      <c r="VBY53" s="29"/>
      <c r="VBZ53" s="29"/>
      <c r="VCA53" s="29"/>
      <c r="VCB53" s="29"/>
      <c r="VCC53" s="29"/>
      <c r="VCD53" s="29"/>
      <c r="VCE53" s="29"/>
      <c r="VCF53" s="29"/>
      <c r="VCG53" s="29"/>
      <c r="VCH53" s="29"/>
      <c r="VCI53" s="29"/>
      <c r="VCJ53" s="29"/>
      <c r="VCK53" s="29"/>
      <c r="VCL53" s="29"/>
      <c r="VCM53" s="29"/>
      <c r="VCN53" s="29"/>
      <c r="VCO53" s="29"/>
      <c r="VCP53" s="29"/>
      <c r="VCQ53" s="29"/>
      <c r="VCR53" s="29"/>
      <c r="VCS53" s="29"/>
      <c r="VCT53" s="29"/>
      <c r="VCU53" s="29"/>
      <c r="VCV53" s="29"/>
      <c r="VCW53" s="29"/>
      <c r="VCX53" s="29"/>
      <c r="VCY53" s="29"/>
      <c r="VCZ53" s="29"/>
      <c r="VDA53" s="29"/>
      <c r="VDB53" s="29"/>
      <c r="VDC53" s="29"/>
      <c r="VDD53" s="29"/>
      <c r="VDE53" s="29"/>
      <c r="VDF53" s="29"/>
      <c r="VDG53" s="29"/>
      <c r="VDH53" s="29"/>
      <c r="VDI53" s="29"/>
      <c r="VDJ53" s="29"/>
      <c r="VDK53" s="29"/>
      <c r="VDL53" s="29"/>
      <c r="VDM53" s="29"/>
      <c r="VDN53" s="29"/>
      <c r="VDO53" s="29"/>
      <c r="VDP53" s="29"/>
      <c r="VDQ53" s="29"/>
      <c r="VDR53" s="29"/>
      <c r="VDS53" s="29"/>
      <c r="VDT53" s="29"/>
      <c r="VDU53" s="29"/>
      <c r="VDV53" s="29"/>
      <c r="VDW53" s="29"/>
      <c r="VDX53" s="29"/>
      <c r="VDY53" s="29"/>
      <c r="VDZ53" s="29"/>
      <c r="VEA53" s="29"/>
      <c r="VEB53" s="29"/>
      <c r="VEC53" s="29"/>
      <c r="VED53" s="29"/>
      <c r="VEE53" s="29"/>
      <c r="VEF53" s="29"/>
      <c r="VEG53" s="29"/>
      <c r="VEH53" s="29"/>
      <c r="VEI53" s="29"/>
      <c r="VEJ53" s="29"/>
      <c r="VEK53" s="29"/>
      <c r="VEL53" s="29"/>
      <c r="VEM53" s="29"/>
      <c r="VEN53" s="29"/>
      <c r="VEO53" s="29"/>
      <c r="VEP53" s="29"/>
      <c r="VEQ53" s="29"/>
      <c r="VER53" s="29"/>
      <c r="VES53" s="29"/>
      <c r="VET53" s="29"/>
      <c r="VEU53" s="29"/>
      <c r="VEV53" s="29"/>
      <c r="VEW53" s="29"/>
      <c r="VEX53" s="29"/>
      <c r="VEY53" s="29"/>
      <c r="VEZ53" s="29"/>
      <c r="VFA53" s="29"/>
      <c r="VFB53" s="29"/>
      <c r="VFC53" s="29"/>
      <c r="VFD53" s="29"/>
      <c r="VFE53" s="29"/>
      <c r="VFF53" s="29"/>
      <c r="VFG53" s="29"/>
      <c r="VFH53" s="29"/>
      <c r="VFI53" s="29"/>
      <c r="VFJ53" s="29"/>
      <c r="VFK53" s="29"/>
      <c r="VFL53" s="29"/>
      <c r="VFM53" s="29"/>
      <c r="VFN53" s="29"/>
      <c r="VFO53" s="29"/>
      <c r="VFP53" s="29"/>
      <c r="VFQ53" s="29"/>
      <c r="VFR53" s="29"/>
      <c r="VFS53" s="29"/>
      <c r="VFT53" s="29"/>
      <c r="VFU53" s="29"/>
      <c r="VFV53" s="29"/>
      <c r="VFW53" s="29"/>
      <c r="VFX53" s="29"/>
      <c r="VFY53" s="29"/>
      <c r="VFZ53" s="29"/>
      <c r="VGA53" s="29"/>
      <c r="VGB53" s="29"/>
      <c r="VGC53" s="29"/>
      <c r="VGD53" s="29"/>
      <c r="VGE53" s="29"/>
      <c r="VGF53" s="29"/>
      <c r="VGG53" s="29"/>
      <c r="VGH53" s="29"/>
      <c r="VGI53" s="29"/>
      <c r="VGJ53" s="29"/>
      <c r="VGK53" s="29"/>
      <c r="VGL53" s="29"/>
      <c r="VGM53" s="29"/>
      <c r="VGN53" s="29"/>
      <c r="VGO53" s="29"/>
      <c r="VGP53" s="29"/>
      <c r="VGQ53" s="29"/>
      <c r="VGR53" s="29"/>
      <c r="VGS53" s="29"/>
      <c r="VGT53" s="29"/>
      <c r="VGU53" s="29"/>
      <c r="VGV53" s="29"/>
      <c r="VGW53" s="29"/>
      <c r="VGX53" s="29"/>
      <c r="VGY53" s="29"/>
      <c r="VGZ53" s="29"/>
      <c r="VHA53" s="29"/>
      <c r="VHB53" s="29"/>
      <c r="VHC53" s="29"/>
      <c r="VHD53" s="29"/>
      <c r="VHE53" s="29"/>
      <c r="VHF53" s="29"/>
      <c r="VHG53" s="29"/>
      <c r="VHH53" s="29"/>
      <c r="VHI53" s="29"/>
      <c r="VHJ53" s="29"/>
      <c r="VHK53" s="29"/>
      <c r="VHL53" s="29"/>
      <c r="VHM53" s="29"/>
      <c r="VHN53" s="29"/>
      <c r="VHO53" s="29"/>
      <c r="VHP53" s="29"/>
      <c r="VHQ53" s="29"/>
      <c r="VHR53" s="29"/>
      <c r="VHS53" s="29"/>
      <c r="VHT53" s="29"/>
      <c r="VHU53" s="29"/>
      <c r="VHV53" s="29"/>
      <c r="VHW53" s="29"/>
      <c r="VHX53" s="29"/>
      <c r="VHY53" s="29"/>
      <c r="VHZ53" s="29"/>
      <c r="VIA53" s="29"/>
      <c r="VIB53" s="29"/>
      <c r="VIC53" s="29"/>
      <c r="VID53" s="29"/>
      <c r="VIE53" s="29"/>
      <c r="VIF53" s="29"/>
      <c r="VIG53" s="29"/>
      <c r="VIH53" s="29"/>
      <c r="VII53" s="29"/>
      <c r="VIJ53" s="29"/>
      <c r="VIK53" s="29"/>
      <c r="VIL53" s="29"/>
      <c r="VIM53" s="29"/>
      <c r="VIN53" s="29"/>
      <c r="VIO53" s="29"/>
      <c r="VIP53" s="29"/>
      <c r="VIQ53" s="29"/>
      <c r="VIR53" s="29"/>
      <c r="VIS53" s="29"/>
      <c r="VIT53" s="29"/>
      <c r="VIU53" s="29"/>
      <c r="VIV53" s="29"/>
      <c r="VIW53" s="29"/>
      <c r="VIX53" s="29"/>
      <c r="VIY53" s="29"/>
      <c r="VIZ53" s="29"/>
      <c r="VJA53" s="29"/>
      <c r="VJB53" s="29"/>
      <c r="VJC53" s="29"/>
      <c r="VJD53" s="29"/>
      <c r="VJE53" s="29"/>
      <c r="VJF53" s="29"/>
      <c r="VJG53" s="29"/>
      <c r="VJH53" s="29"/>
      <c r="VJI53" s="29"/>
      <c r="VJJ53" s="29"/>
      <c r="VJK53" s="29"/>
      <c r="VJL53" s="29"/>
      <c r="VJM53" s="29"/>
      <c r="VJN53" s="29"/>
      <c r="VJO53" s="29"/>
      <c r="VJP53" s="29"/>
      <c r="VJQ53" s="29"/>
      <c r="VJR53" s="29"/>
      <c r="VJS53" s="29"/>
      <c r="VJT53" s="29"/>
      <c r="VJU53" s="29"/>
      <c r="VJV53" s="29"/>
      <c r="VJW53" s="29"/>
      <c r="VJX53" s="29"/>
      <c r="VJY53" s="29"/>
      <c r="VJZ53" s="29"/>
      <c r="VKA53" s="29"/>
      <c r="VKB53" s="29"/>
      <c r="VKC53" s="29"/>
      <c r="VKD53" s="29"/>
      <c r="VKE53" s="29"/>
      <c r="VKF53" s="29"/>
      <c r="VKG53" s="29"/>
      <c r="VKH53" s="29"/>
      <c r="VKI53" s="29"/>
      <c r="VKJ53" s="29"/>
      <c r="VKK53" s="29"/>
      <c r="VKL53" s="29"/>
      <c r="VKM53" s="29"/>
      <c r="VKN53" s="29"/>
      <c r="VKO53" s="29"/>
      <c r="VKP53" s="29"/>
      <c r="VKQ53" s="29"/>
      <c r="VKR53" s="29"/>
      <c r="VKS53" s="29"/>
      <c r="VKT53" s="29"/>
      <c r="VKU53" s="29"/>
      <c r="VKV53" s="29"/>
      <c r="VKW53" s="29"/>
      <c r="VKX53" s="29"/>
      <c r="VKY53" s="29"/>
      <c r="VKZ53" s="29"/>
      <c r="VLA53" s="29"/>
      <c r="VLB53" s="29"/>
      <c r="VLC53" s="29"/>
      <c r="VLD53" s="29"/>
      <c r="VLE53" s="29"/>
      <c r="VLF53" s="29"/>
      <c r="VLG53" s="29"/>
      <c r="VLH53" s="29"/>
      <c r="VLI53" s="29"/>
      <c r="VLJ53" s="29"/>
      <c r="VLK53" s="29"/>
      <c r="VLL53" s="29"/>
      <c r="VLM53" s="29"/>
      <c r="VLN53" s="29"/>
      <c r="VLO53" s="29"/>
      <c r="VLP53" s="29"/>
      <c r="VLQ53" s="29"/>
      <c r="VLR53" s="29"/>
      <c r="VLS53" s="29"/>
      <c r="VLT53" s="29"/>
      <c r="VLU53" s="29"/>
      <c r="VLV53" s="29"/>
      <c r="VLW53" s="29"/>
      <c r="VLX53" s="29"/>
      <c r="VLY53" s="29"/>
      <c r="VLZ53" s="29"/>
      <c r="VMA53" s="29"/>
      <c r="VMB53" s="29"/>
      <c r="VMC53" s="29"/>
      <c r="VMD53" s="29"/>
      <c r="VME53" s="29"/>
      <c r="VMF53" s="29"/>
      <c r="VMG53" s="29"/>
      <c r="VMH53" s="29"/>
      <c r="VMI53" s="29"/>
      <c r="VMJ53" s="29"/>
      <c r="VMK53" s="29"/>
      <c r="VML53" s="29"/>
      <c r="VMM53" s="29"/>
      <c r="VMN53" s="29"/>
      <c r="VMO53" s="29"/>
      <c r="VMP53" s="29"/>
      <c r="VMQ53" s="29"/>
      <c r="VMR53" s="29"/>
      <c r="VMS53" s="29"/>
      <c r="VMT53" s="29"/>
      <c r="VMU53" s="29"/>
      <c r="VMV53" s="29"/>
      <c r="VMW53" s="29"/>
      <c r="VMX53" s="29"/>
      <c r="VMY53" s="29"/>
      <c r="VMZ53" s="29"/>
      <c r="VNA53" s="29"/>
      <c r="VNB53" s="29"/>
      <c r="VNC53" s="29"/>
      <c r="VND53" s="29"/>
      <c r="VNE53" s="29"/>
      <c r="VNF53" s="29"/>
      <c r="VNG53" s="29"/>
      <c r="VNH53" s="29"/>
      <c r="VNI53" s="29"/>
      <c r="VNJ53" s="29"/>
      <c r="VNK53" s="29"/>
      <c r="VNL53" s="29"/>
      <c r="VNM53" s="29"/>
      <c r="VNN53" s="29"/>
      <c r="VNO53" s="29"/>
      <c r="VNP53" s="29"/>
      <c r="VNQ53" s="29"/>
      <c r="VNR53" s="29"/>
      <c r="VNS53" s="29"/>
      <c r="VNT53" s="29"/>
      <c r="VNU53" s="29"/>
      <c r="VNV53" s="29"/>
      <c r="VNW53" s="29"/>
      <c r="VNX53" s="29"/>
      <c r="VNY53" s="29"/>
      <c r="VNZ53" s="29"/>
      <c r="VOA53" s="29"/>
      <c r="VOB53" s="29"/>
      <c r="VOC53" s="29"/>
      <c r="VOD53" s="29"/>
      <c r="VOE53" s="29"/>
      <c r="VOF53" s="29"/>
      <c r="VOG53" s="29"/>
      <c r="VOH53" s="29"/>
      <c r="VOI53" s="29"/>
      <c r="VOJ53" s="29"/>
      <c r="VOK53" s="29"/>
      <c r="VOL53" s="29"/>
      <c r="VOM53" s="29"/>
      <c r="VON53" s="29"/>
      <c r="VOO53" s="29"/>
      <c r="VOP53" s="29"/>
      <c r="VOQ53" s="29"/>
      <c r="VOR53" s="29"/>
      <c r="VOS53" s="29"/>
      <c r="VOT53" s="29"/>
      <c r="VOU53" s="29"/>
      <c r="VOV53" s="29"/>
      <c r="VOW53" s="29"/>
      <c r="VOX53" s="29"/>
      <c r="VOY53" s="29"/>
      <c r="VOZ53" s="29"/>
      <c r="VPA53" s="29"/>
      <c r="VPB53" s="29"/>
      <c r="VPC53" s="29"/>
      <c r="VPD53" s="29"/>
      <c r="VPE53" s="29"/>
      <c r="VPF53" s="29"/>
      <c r="VPG53" s="29"/>
      <c r="VPH53" s="29"/>
      <c r="VPI53" s="29"/>
      <c r="VPJ53" s="29"/>
      <c r="VPK53" s="29"/>
      <c r="VPL53" s="29"/>
      <c r="VPM53" s="29"/>
      <c r="VPN53" s="29"/>
      <c r="VPO53" s="29"/>
      <c r="VPP53" s="29"/>
      <c r="VPQ53" s="29"/>
      <c r="VPR53" s="29"/>
      <c r="VPS53" s="29"/>
      <c r="VPT53" s="29"/>
      <c r="VPU53" s="29"/>
      <c r="VPV53" s="29"/>
      <c r="VPW53" s="29"/>
      <c r="VPX53" s="29"/>
      <c r="VPY53" s="29"/>
      <c r="VPZ53" s="29"/>
      <c r="VQA53" s="29"/>
      <c r="VQB53" s="29"/>
      <c r="VQC53" s="29"/>
      <c r="VQD53" s="29"/>
      <c r="VQE53" s="29"/>
      <c r="VQF53" s="29"/>
      <c r="VQG53" s="29"/>
      <c r="VQH53" s="29"/>
      <c r="VQI53" s="29"/>
      <c r="VQJ53" s="29"/>
      <c r="VQK53" s="29"/>
      <c r="VQL53" s="29"/>
      <c r="VQM53" s="29"/>
      <c r="VQN53" s="29"/>
      <c r="VQO53" s="29"/>
      <c r="VQP53" s="29"/>
      <c r="VQQ53" s="29"/>
      <c r="VQR53" s="29"/>
      <c r="VQS53" s="29"/>
      <c r="VQT53" s="29"/>
      <c r="VQU53" s="29"/>
      <c r="VQV53" s="29"/>
      <c r="VQW53" s="29"/>
      <c r="VQX53" s="29"/>
      <c r="VQY53" s="29"/>
      <c r="VQZ53" s="29"/>
      <c r="VRA53" s="29"/>
      <c r="VRB53" s="29"/>
      <c r="VRC53" s="29"/>
      <c r="VRD53" s="29"/>
      <c r="VRE53" s="29"/>
      <c r="VRF53" s="29"/>
      <c r="VRG53" s="29"/>
      <c r="VRH53" s="29"/>
      <c r="VRI53" s="29"/>
      <c r="VRJ53" s="29"/>
      <c r="VRK53" s="29"/>
      <c r="VRL53" s="29"/>
      <c r="VRM53" s="29"/>
      <c r="VRN53" s="29"/>
      <c r="VRO53" s="29"/>
      <c r="VRP53" s="29"/>
      <c r="VRQ53" s="29"/>
      <c r="VRR53" s="29"/>
      <c r="VRS53" s="29"/>
      <c r="VRT53" s="29"/>
      <c r="VRU53" s="29"/>
      <c r="VRV53" s="29"/>
      <c r="VRW53" s="29"/>
      <c r="VRX53" s="29"/>
      <c r="VRY53" s="29"/>
      <c r="VRZ53" s="29"/>
      <c r="VSA53" s="29"/>
      <c r="VSB53" s="29"/>
      <c r="VSC53" s="29"/>
      <c r="VSD53" s="29"/>
      <c r="VSE53" s="29"/>
      <c r="VSF53" s="29"/>
      <c r="VSG53" s="29"/>
      <c r="VSH53" s="29"/>
      <c r="VSI53" s="29"/>
      <c r="VSJ53" s="29"/>
      <c r="VSK53" s="29"/>
      <c r="VSL53" s="29"/>
      <c r="VSM53" s="29"/>
      <c r="VSN53" s="29"/>
      <c r="VSO53" s="29"/>
      <c r="VSP53" s="29"/>
      <c r="VSQ53" s="29"/>
      <c r="VSR53" s="29"/>
      <c r="VSS53" s="29"/>
      <c r="VST53" s="29"/>
      <c r="VSU53" s="29"/>
      <c r="VSV53" s="29"/>
      <c r="VSW53" s="29"/>
      <c r="VSX53" s="29"/>
      <c r="VSY53" s="29"/>
      <c r="VSZ53" s="29"/>
      <c r="VTA53" s="29"/>
      <c r="VTB53" s="29"/>
      <c r="VTC53" s="29"/>
      <c r="VTD53" s="29"/>
      <c r="VTE53" s="29"/>
      <c r="VTF53" s="29"/>
      <c r="VTG53" s="29"/>
      <c r="VTH53" s="29"/>
      <c r="VTI53" s="29"/>
      <c r="VTJ53" s="29"/>
      <c r="VTK53" s="29"/>
      <c r="VTL53" s="29"/>
      <c r="VTM53" s="29"/>
      <c r="VTN53" s="29"/>
      <c r="VTO53" s="29"/>
      <c r="VTP53" s="29"/>
      <c r="VTQ53" s="29"/>
      <c r="VTR53" s="29"/>
      <c r="VTS53" s="29"/>
      <c r="VTT53" s="29"/>
      <c r="VTU53" s="29"/>
      <c r="VTV53" s="29"/>
      <c r="VTW53" s="29"/>
      <c r="VTX53" s="29"/>
      <c r="VTY53" s="29"/>
      <c r="VTZ53" s="29"/>
      <c r="VUA53" s="29"/>
      <c r="VUB53" s="29"/>
      <c r="VUC53" s="29"/>
      <c r="VUD53" s="29"/>
      <c r="VUE53" s="29"/>
      <c r="VUF53" s="29"/>
      <c r="VUG53" s="29"/>
      <c r="VUH53" s="29"/>
      <c r="VUI53" s="29"/>
      <c r="VUJ53" s="29"/>
      <c r="VUK53" s="29"/>
      <c r="VUL53" s="29"/>
      <c r="VUM53" s="29"/>
      <c r="VUN53" s="29"/>
      <c r="VUO53" s="29"/>
      <c r="VUP53" s="29"/>
      <c r="VUQ53" s="29"/>
      <c r="VUR53" s="29"/>
      <c r="VUS53" s="29"/>
      <c r="VUT53" s="29"/>
      <c r="VUU53" s="29"/>
      <c r="VUV53" s="29"/>
      <c r="VUW53" s="29"/>
      <c r="VUX53" s="29"/>
      <c r="VUY53" s="29"/>
      <c r="VUZ53" s="29"/>
      <c r="VVA53" s="29"/>
      <c r="VVB53" s="29"/>
      <c r="VVC53" s="29"/>
      <c r="VVD53" s="29"/>
      <c r="VVE53" s="29"/>
      <c r="VVF53" s="29"/>
      <c r="VVG53" s="29"/>
      <c r="VVH53" s="29"/>
      <c r="VVI53" s="29"/>
      <c r="VVJ53" s="29"/>
      <c r="VVK53" s="29"/>
      <c r="VVL53" s="29"/>
      <c r="VVM53" s="29"/>
      <c r="VVN53" s="29"/>
      <c r="VVO53" s="29"/>
      <c r="VVP53" s="29"/>
      <c r="VVQ53" s="29"/>
      <c r="VVR53" s="29"/>
      <c r="VVS53" s="29"/>
      <c r="VVT53" s="29"/>
      <c r="VVU53" s="29"/>
      <c r="VVV53" s="29"/>
      <c r="VVW53" s="29"/>
      <c r="VVX53" s="29"/>
      <c r="VVY53" s="29"/>
      <c r="VVZ53" s="29"/>
      <c r="VWA53" s="29"/>
      <c r="VWB53" s="29"/>
      <c r="VWC53" s="29"/>
      <c r="VWD53" s="29"/>
      <c r="VWE53" s="29"/>
      <c r="VWF53" s="29"/>
      <c r="VWG53" s="29"/>
      <c r="VWH53" s="29"/>
      <c r="VWI53" s="29"/>
      <c r="VWJ53" s="29"/>
      <c r="VWK53" s="29"/>
      <c r="VWL53" s="29"/>
      <c r="VWM53" s="29"/>
      <c r="VWN53" s="29"/>
      <c r="VWO53" s="29"/>
      <c r="VWP53" s="29"/>
      <c r="VWQ53" s="29"/>
      <c r="VWR53" s="29"/>
      <c r="VWS53" s="29"/>
      <c r="VWT53" s="29"/>
      <c r="VWU53" s="29"/>
      <c r="VWV53" s="29"/>
      <c r="VWW53" s="29"/>
      <c r="VWX53" s="29"/>
      <c r="VWY53" s="29"/>
      <c r="VWZ53" s="29"/>
      <c r="VXA53" s="29"/>
      <c r="VXB53" s="29"/>
      <c r="VXC53" s="29"/>
      <c r="VXD53" s="29"/>
      <c r="VXE53" s="29"/>
      <c r="VXF53" s="29"/>
      <c r="VXG53" s="29"/>
      <c r="VXH53" s="29"/>
      <c r="VXI53" s="29"/>
      <c r="VXJ53" s="29"/>
      <c r="VXK53" s="29"/>
      <c r="VXL53" s="29"/>
      <c r="VXM53" s="29"/>
      <c r="VXN53" s="29"/>
      <c r="VXO53" s="29"/>
      <c r="VXP53" s="29"/>
      <c r="VXQ53" s="29"/>
      <c r="VXR53" s="29"/>
      <c r="VXS53" s="29"/>
      <c r="VXT53" s="29"/>
      <c r="VXU53" s="29"/>
      <c r="VXV53" s="29"/>
      <c r="VXW53" s="29"/>
      <c r="VXX53" s="29"/>
      <c r="VXY53" s="29"/>
      <c r="VXZ53" s="29"/>
      <c r="VYA53" s="29"/>
      <c r="VYB53" s="29"/>
      <c r="VYC53" s="29"/>
      <c r="VYD53" s="29"/>
      <c r="VYE53" s="29"/>
      <c r="VYF53" s="29"/>
      <c r="VYG53" s="29"/>
      <c r="VYH53" s="29"/>
      <c r="VYI53" s="29"/>
      <c r="VYJ53" s="29"/>
      <c r="VYK53" s="29"/>
      <c r="VYL53" s="29"/>
      <c r="VYM53" s="29"/>
      <c r="VYN53" s="29"/>
      <c r="VYO53" s="29"/>
      <c r="VYP53" s="29"/>
      <c r="VYQ53" s="29"/>
      <c r="VYR53" s="29"/>
      <c r="VYS53" s="29"/>
      <c r="VYT53" s="29"/>
      <c r="VYU53" s="29"/>
      <c r="VYV53" s="29"/>
      <c r="VYW53" s="29"/>
      <c r="VYX53" s="29"/>
      <c r="VYY53" s="29"/>
      <c r="VYZ53" s="29"/>
      <c r="VZA53" s="29"/>
      <c r="VZB53" s="29"/>
      <c r="VZC53" s="29"/>
      <c r="VZD53" s="29"/>
      <c r="VZE53" s="29"/>
      <c r="VZF53" s="29"/>
      <c r="VZG53" s="29"/>
      <c r="VZH53" s="29"/>
      <c r="VZI53" s="29"/>
      <c r="VZJ53" s="29"/>
      <c r="VZK53" s="29"/>
      <c r="VZL53" s="29"/>
      <c r="VZM53" s="29"/>
      <c r="VZN53" s="29"/>
      <c r="VZO53" s="29"/>
      <c r="VZP53" s="29"/>
      <c r="VZQ53" s="29"/>
      <c r="VZR53" s="29"/>
      <c r="VZS53" s="29"/>
      <c r="VZT53" s="29"/>
      <c r="VZU53" s="29"/>
      <c r="VZV53" s="29"/>
      <c r="VZW53" s="29"/>
      <c r="VZX53" s="29"/>
      <c r="VZY53" s="29"/>
      <c r="VZZ53" s="29"/>
      <c r="WAA53" s="29"/>
      <c r="WAB53" s="29"/>
      <c r="WAC53" s="29"/>
      <c r="WAD53" s="29"/>
      <c r="WAE53" s="29"/>
      <c r="WAF53" s="29"/>
      <c r="WAG53" s="29"/>
      <c r="WAH53" s="29"/>
      <c r="WAI53" s="29"/>
      <c r="WAJ53" s="29"/>
      <c r="WAK53" s="29"/>
      <c r="WAL53" s="29"/>
      <c r="WAM53" s="29"/>
      <c r="WAN53" s="29"/>
      <c r="WAO53" s="29"/>
      <c r="WAP53" s="29"/>
      <c r="WAQ53" s="29"/>
      <c r="WAR53" s="29"/>
      <c r="WAS53" s="29"/>
      <c r="WAT53" s="29"/>
      <c r="WAU53" s="29"/>
      <c r="WAV53" s="29"/>
      <c r="WAW53" s="29"/>
      <c r="WAX53" s="29"/>
      <c r="WAY53" s="29"/>
      <c r="WAZ53" s="29"/>
      <c r="WBA53" s="29"/>
      <c r="WBB53" s="29"/>
      <c r="WBC53" s="29"/>
      <c r="WBD53" s="29"/>
      <c r="WBE53" s="29"/>
      <c r="WBF53" s="29"/>
      <c r="WBG53" s="29"/>
      <c r="WBH53" s="29"/>
      <c r="WBI53" s="29"/>
      <c r="WBJ53" s="29"/>
      <c r="WBK53" s="29"/>
      <c r="WBL53" s="29"/>
      <c r="WBM53" s="29"/>
      <c r="WBN53" s="29"/>
      <c r="WBO53" s="29"/>
      <c r="WBP53" s="29"/>
      <c r="WBQ53" s="29"/>
      <c r="WBR53" s="29"/>
      <c r="WBS53" s="29"/>
      <c r="WBT53" s="29"/>
      <c r="WBU53" s="29"/>
      <c r="WBV53" s="29"/>
      <c r="WBW53" s="29"/>
      <c r="WBX53" s="29"/>
      <c r="WBY53" s="29"/>
      <c r="WBZ53" s="29"/>
      <c r="WCA53" s="29"/>
      <c r="WCB53" s="29"/>
      <c r="WCC53" s="29"/>
      <c r="WCD53" s="29"/>
      <c r="WCE53" s="29"/>
      <c r="WCF53" s="29"/>
      <c r="WCG53" s="29"/>
      <c r="WCH53" s="29"/>
      <c r="WCI53" s="29"/>
      <c r="WCJ53" s="29"/>
      <c r="WCK53" s="29"/>
      <c r="WCL53" s="29"/>
      <c r="WCM53" s="29"/>
      <c r="WCN53" s="29"/>
      <c r="WCO53" s="29"/>
      <c r="WCP53" s="29"/>
      <c r="WCQ53" s="29"/>
      <c r="WCR53" s="29"/>
      <c r="WCS53" s="29"/>
      <c r="WCT53" s="29"/>
      <c r="WCU53" s="29"/>
      <c r="WCV53" s="29"/>
      <c r="WCW53" s="29"/>
      <c r="WCX53" s="29"/>
      <c r="WCY53" s="29"/>
      <c r="WCZ53" s="29"/>
      <c r="WDA53" s="29"/>
      <c r="WDB53" s="29"/>
      <c r="WDC53" s="29"/>
      <c r="WDD53" s="29"/>
      <c r="WDE53" s="29"/>
      <c r="WDF53" s="29"/>
      <c r="WDG53" s="29"/>
      <c r="WDH53" s="29"/>
      <c r="WDI53" s="29"/>
      <c r="WDJ53" s="29"/>
      <c r="WDK53" s="29"/>
      <c r="WDL53" s="29"/>
      <c r="WDM53" s="29"/>
      <c r="WDN53" s="29"/>
      <c r="WDO53" s="29"/>
      <c r="WDP53" s="29"/>
      <c r="WDQ53" s="29"/>
      <c r="WDR53" s="29"/>
      <c r="WDS53" s="29"/>
      <c r="WDT53" s="29"/>
      <c r="WDU53" s="29"/>
      <c r="WDV53" s="29"/>
      <c r="WDW53" s="29"/>
      <c r="WDX53" s="29"/>
      <c r="WDY53" s="29"/>
      <c r="WDZ53" s="29"/>
      <c r="WEA53" s="29"/>
      <c r="WEB53" s="29"/>
      <c r="WEC53" s="29"/>
      <c r="WED53" s="29"/>
      <c r="WEE53" s="29"/>
      <c r="WEF53" s="29"/>
      <c r="WEG53" s="29"/>
      <c r="WEH53" s="29"/>
      <c r="WEI53" s="29"/>
      <c r="WEJ53" s="29"/>
      <c r="WEK53" s="29"/>
      <c r="WEL53" s="29"/>
      <c r="WEM53" s="29"/>
      <c r="WEN53" s="29"/>
      <c r="WEO53" s="29"/>
      <c r="WEP53" s="29"/>
      <c r="WEQ53" s="29"/>
      <c r="WER53" s="29"/>
      <c r="WES53" s="29"/>
      <c r="WET53" s="29"/>
      <c r="WEU53" s="29"/>
      <c r="WEV53" s="29"/>
      <c r="WEW53" s="29"/>
      <c r="WEX53" s="29"/>
      <c r="WEY53" s="29"/>
      <c r="WEZ53" s="29"/>
      <c r="WFA53" s="29"/>
      <c r="WFB53" s="29"/>
      <c r="WFC53" s="29"/>
      <c r="WFD53" s="29"/>
      <c r="WFE53" s="29"/>
      <c r="WFF53" s="29"/>
      <c r="WFG53" s="29"/>
      <c r="WFH53" s="29"/>
      <c r="WFI53" s="29"/>
      <c r="WFJ53" s="29"/>
      <c r="WFK53" s="29"/>
      <c r="WFL53" s="29"/>
      <c r="WFM53" s="29"/>
      <c r="WFN53" s="29"/>
      <c r="WFO53" s="29"/>
      <c r="WFP53" s="29"/>
      <c r="WFQ53" s="29"/>
      <c r="WFR53" s="29"/>
      <c r="WFS53" s="29"/>
      <c r="WFT53" s="29"/>
      <c r="WFU53" s="29"/>
      <c r="WFV53" s="29"/>
      <c r="WFW53" s="29"/>
      <c r="WFX53" s="29"/>
      <c r="WFY53" s="29"/>
      <c r="WFZ53" s="29"/>
      <c r="WGA53" s="29"/>
      <c r="WGB53" s="29"/>
      <c r="WGC53" s="29"/>
      <c r="WGD53" s="29"/>
      <c r="WGE53" s="29"/>
      <c r="WGF53" s="29"/>
      <c r="WGG53" s="29"/>
      <c r="WGH53" s="29"/>
      <c r="WGI53" s="29"/>
      <c r="WGJ53" s="29"/>
      <c r="WGK53" s="29"/>
      <c r="WGL53" s="29"/>
      <c r="WGM53" s="29"/>
      <c r="WGN53" s="29"/>
      <c r="WGO53" s="29"/>
      <c r="WGP53" s="29"/>
      <c r="WGQ53" s="29"/>
      <c r="WGR53" s="29"/>
      <c r="WGS53" s="29"/>
      <c r="WGT53" s="29"/>
      <c r="WGU53" s="29"/>
      <c r="WGV53" s="29"/>
      <c r="WGW53" s="29"/>
      <c r="WGX53" s="29"/>
      <c r="WGY53" s="29"/>
      <c r="WGZ53" s="29"/>
      <c r="WHA53" s="29"/>
      <c r="WHB53" s="29"/>
      <c r="WHC53" s="29"/>
      <c r="WHD53" s="29"/>
      <c r="WHE53" s="29"/>
      <c r="WHF53" s="29"/>
      <c r="WHG53" s="29"/>
      <c r="WHH53" s="29"/>
      <c r="WHI53" s="29"/>
      <c r="WHJ53" s="29"/>
      <c r="WHK53" s="29"/>
      <c r="WHL53" s="29"/>
      <c r="WHM53" s="29"/>
      <c r="WHN53" s="29"/>
      <c r="WHO53" s="29"/>
      <c r="WHP53" s="29"/>
      <c r="WHQ53" s="29"/>
      <c r="WHR53" s="29"/>
      <c r="WHS53" s="29"/>
      <c r="WHT53" s="29"/>
      <c r="WHU53" s="29"/>
      <c r="WHV53" s="29"/>
      <c r="WHW53" s="29"/>
      <c r="WHX53" s="29"/>
      <c r="WHY53" s="29"/>
      <c r="WHZ53" s="29"/>
      <c r="WIA53" s="29"/>
      <c r="WIB53" s="29"/>
      <c r="WIC53" s="29"/>
      <c r="WID53" s="29"/>
      <c r="WIE53" s="29"/>
      <c r="WIF53" s="29"/>
      <c r="WIG53" s="29"/>
      <c r="WIH53" s="29"/>
      <c r="WII53" s="29"/>
      <c r="WIJ53" s="29"/>
      <c r="WIK53" s="29"/>
      <c r="WIL53" s="29"/>
      <c r="WIM53" s="29"/>
      <c r="WIN53" s="29"/>
      <c r="WIO53" s="29"/>
      <c r="WIP53" s="29"/>
      <c r="WIQ53" s="29"/>
      <c r="WIR53" s="29"/>
      <c r="WIS53" s="29"/>
      <c r="WIT53" s="29"/>
      <c r="WIU53" s="29"/>
      <c r="WIV53" s="29"/>
      <c r="WIW53" s="29"/>
      <c r="WIX53" s="29"/>
      <c r="WIY53" s="29"/>
      <c r="WIZ53" s="29"/>
      <c r="WJA53" s="29"/>
      <c r="WJB53" s="29"/>
      <c r="WJC53" s="29"/>
      <c r="WJD53" s="29"/>
      <c r="WJE53" s="29"/>
      <c r="WJF53" s="29"/>
      <c r="WJG53" s="29"/>
      <c r="WJH53" s="29"/>
      <c r="WJI53" s="29"/>
      <c r="WJJ53" s="29"/>
      <c r="WJK53" s="29"/>
      <c r="WJL53" s="29"/>
      <c r="WJM53" s="29"/>
      <c r="WJN53" s="29"/>
      <c r="WJO53" s="29"/>
      <c r="WJP53" s="29"/>
      <c r="WJQ53" s="29"/>
      <c r="WJR53" s="29"/>
      <c r="WJS53" s="29"/>
      <c r="WJT53" s="29"/>
      <c r="WJU53" s="29"/>
      <c r="WJV53" s="29"/>
      <c r="WJW53" s="29"/>
      <c r="WJX53" s="29"/>
      <c r="WJY53" s="29"/>
      <c r="WJZ53" s="29"/>
      <c r="WKA53" s="29"/>
      <c r="WKB53" s="29"/>
      <c r="WKC53" s="29"/>
      <c r="WKD53" s="29"/>
      <c r="WKE53" s="29"/>
      <c r="WKF53" s="29"/>
      <c r="WKG53" s="29"/>
      <c r="WKH53" s="29"/>
      <c r="WKI53" s="29"/>
      <c r="WKJ53" s="29"/>
      <c r="WKK53" s="29"/>
      <c r="WKL53" s="29"/>
      <c r="WKM53" s="29"/>
      <c r="WKN53" s="29"/>
      <c r="WKO53" s="29"/>
      <c r="WKP53" s="29"/>
      <c r="WKQ53" s="29"/>
      <c r="WKR53" s="29"/>
      <c r="WKS53" s="29"/>
      <c r="WKT53" s="29"/>
      <c r="WKU53" s="29"/>
      <c r="WKV53" s="29"/>
      <c r="WKW53" s="29"/>
      <c r="WKX53" s="29"/>
      <c r="WKY53" s="29"/>
      <c r="WKZ53" s="29"/>
      <c r="WLA53" s="29"/>
      <c r="WLB53" s="29"/>
      <c r="WLC53" s="29"/>
      <c r="WLD53" s="29"/>
      <c r="WLE53" s="29"/>
      <c r="WLF53" s="29"/>
      <c r="WLG53" s="29"/>
      <c r="WLH53" s="29"/>
      <c r="WLI53" s="29"/>
      <c r="WLJ53" s="29"/>
      <c r="WLK53" s="29"/>
      <c r="WLL53" s="29"/>
      <c r="WLM53" s="29"/>
      <c r="WLN53" s="29"/>
      <c r="WLO53" s="29"/>
      <c r="WLP53" s="29"/>
      <c r="WLQ53" s="29"/>
      <c r="WLR53" s="29"/>
      <c r="WLS53" s="29"/>
      <c r="WLT53" s="29"/>
      <c r="WLU53" s="29"/>
      <c r="WLV53" s="29"/>
      <c r="WLW53" s="29"/>
      <c r="WLX53" s="29"/>
      <c r="WLY53" s="29"/>
      <c r="WLZ53" s="29"/>
      <c r="WMA53" s="29"/>
      <c r="WMB53" s="29"/>
      <c r="WMC53" s="29"/>
      <c r="WMD53" s="29"/>
      <c r="WME53" s="29"/>
      <c r="WMF53" s="29"/>
      <c r="WMG53" s="29"/>
      <c r="WMH53" s="29"/>
      <c r="WMI53" s="29"/>
      <c r="WMJ53" s="29"/>
      <c r="WMK53" s="29"/>
      <c r="WML53" s="29"/>
      <c r="WMM53" s="29"/>
      <c r="WMN53" s="29"/>
      <c r="WMO53" s="29"/>
      <c r="WMP53" s="29"/>
      <c r="WMQ53" s="29"/>
      <c r="WMR53" s="29"/>
      <c r="WMS53" s="29"/>
      <c r="WMT53" s="29"/>
      <c r="WMU53" s="29"/>
      <c r="WMV53" s="29"/>
      <c r="WMW53" s="29"/>
      <c r="WMX53" s="29"/>
      <c r="WMY53" s="29"/>
      <c r="WMZ53" s="29"/>
      <c r="WNA53" s="29"/>
      <c r="WNB53" s="29"/>
      <c r="WNC53" s="29"/>
      <c r="WND53" s="29"/>
      <c r="WNE53" s="29"/>
      <c r="WNF53" s="29"/>
      <c r="WNG53" s="29"/>
      <c r="WNH53" s="29"/>
      <c r="WNI53" s="29"/>
      <c r="WNJ53" s="29"/>
      <c r="WNK53" s="29"/>
      <c r="WNL53" s="29"/>
      <c r="WNM53" s="29"/>
      <c r="WNN53" s="29"/>
      <c r="WNO53" s="29"/>
      <c r="WNP53" s="29"/>
      <c r="WNQ53" s="29"/>
      <c r="WNR53" s="29"/>
      <c r="WNS53" s="29"/>
      <c r="WNT53" s="29"/>
      <c r="WNU53" s="29"/>
      <c r="WNV53" s="29"/>
      <c r="WNW53" s="29"/>
      <c r="WNX53" s="29"/>
      <c r="WNY53" s="29"/>
      <c r="WNZ53" s="29"/>
      <c r="WOA53" s="29"/>
      <c r="WOB53" s="29"/>
      <c r="WOC53" s="29"/>
      <c r="WOD53" s="29"/>
      <c r="WOE53" s="29"/>
      <c r="WOF53" s="29"/>
      <c r="WOG53" s="29"/>
      <c r="WOH53" s="29"/>
      <c r="WOI53" s="29"/>
      <c r="WOJ53" s="29"/>
      <c r="WOK53" s="29"/>
      <c r="WOL53" s="29"/>
      <c r="WOM53" s="29"/>
      <c r="WON53" s="29"/>
      <c r="WOO53" s="29"/>
      <c r="WOP53" s="29"/>
      <c r="WOQ53" s="29"/>
      <c r="WOR53" s="29"/>
      <c r="WOS53" s="29"/>
      <c r="WOT53" s="29"/>
      <c r="WOU53" s="29"/>
      <c r="WOV53" s="29"/>
      <c r="WOW53" s="29"/>
      <c r="WOX53" s="29"/>
      <c r="WOY53" s="29"/>
      <c r="WOZ53" s="29"/>
      <c r="WPA53" s="29"/>
      <c r="WPB53" s="29"/>
      <c r="WPC53" s="29"/>
      <c r="WPD53" s="29"/>
      <c r="WPE53" s="29"/>
      <c r="WPF53" s="29"/>
      <c r="WPG53" s="29"/>
      <c r="WPH53" s="29"/>
      <c r="WPI53" s="29"/>
      <c r="WPJ53" s="29"/>
      <c r="WPK53" s="29"/>
      <c r="WPL53" s="29"/>
      <c r="WPM53" s="29"/>
      <c r="WPN53" s="29"/>
      <c r="WPO53" s="29"/>
      <c r="WPP53" s="29"/>
      <c r="WPQ53" s="29"/>
      <c r="WPR53" s="29"/>
      <c r="WPS53" s="29"/>
      <c r="WPT53" s="29"/>
      <c r="WPU53" s="29"/>
      <c r="WPV53" s="29"/>
      <c r="WPW53" s="29"/>
      <c r="WPX53" s="29"/>
      <c r="WPY53" s="29"/>
      <c r="WPZ53" s="29"/>
      <c r="WQA53" s="29"/>
      <c r="WQB53" s="29"/>
      <c r="WQC53" s="29"/>
      <c r="WQD53" s="29"/>
      <c r="WQE53" s="29"/>
      <c r="WQF53" s="29"/>
      <c r="WQG53" s="29"/>
      <c r="WQH53" s="29"/>
      <c r="WQI53" s="29"/>
      <c r="WQJ53" s="29"/>
      <c r="WQK53" s="29"/>
      <c r="WQL53" s="29"/>
      <c r="WQM53" s="29"/>
      <c r="WQN53" s="29"/>
      <c r="WQO53" s="29"/>
      <c r="WQP53" s="29"/>
      <c r="WQQ53" s="29"/>
      <c r="WQR53" s="29"/>
      <c r="WQS53" s="29"/>
      <c r="WQT53" s="29"/>
      <c r="WQU53" s="29"/>
      <c r="WQV53" s="29"/>
      <c r="WQW53" s="29"/>
      <c r="WQX53" s="29"/>
      <c r="WQY53" s="29"/>
      <c r="WQZ53" s="29"/>
      <c r="WRA53" s="29"/>
      <c r="WRB53" s="29"/>
      <c r="WRC53" s="29"/>
      <c r="WRD53" s="29"/>
      <c r="WRE53" s="29"/>
      <c r="WRF53" s="29"/>
      <c r="WRG53" s="29"/>
      <c r="WRH53" s="29"/>
      <c r="WRI53" s="29"/>
      <c r="WRJ53" s="29"/>
      <c r="WRK53" s="29"/>
      <c r="WRL53" s="29"/>
      <c r="WRM53" s="29"/>
      <c r="WRN53" s="29"/>
      <c r="WRO53" s="29"/>
      <c r="WRP53" s="29"/>
      <c r="WRQ53" s="29"/>
      <c r="WRR53" s="29"/>
      <c r="WRS53" s="29"/>
      <c r="WRT53" s="29"/>
      <c r="WRU53" s="29"/>
      <c r="WRV53" s="29"/>
      <c r="WRW53" s="29"/>
      <c r="WRX53" s="29"/>
      <c r="WRY53" s="29"/>
      <c r="WRZ53" s="29"/>
      <c r="WSA53" s="29"/>
      <c r="WSB53" s="29"/>
      <c r="WSC53" s="29"/>
      <c r="WSD53" s="29"/>
      <c r="WSE53" s="29"/>
      <c r="WSF53" s="29"/>
      <c r="WSG53" s="29"/>
      <c r="WSH53" s="29"/>
      <c r="WSI53" s="29"/>
      <c r="WSJ53" s="29"/>
      <c r="WSK53" s="29"/>
      <c r="WSL53" s="29"/>
      <c r="WSM53" s="29"/>
      <c r="WSN53" s="29"/>
      <c r="WSO53" s="29"/>
      <c r="WSP53" s="29"/>
      <c r="WSQ53" s="29"/>
      <c r="WSR53" s="29"/>
      <c r="WSS53" s="29"/>
      <c r="WST53" s="29"/>
      <c r="WSU53" s="29"/>
      <c r="WSV53" s="29"/>
      <c r="WSW53" s="29"/>
      <c r="WSX53" s="29"/>
      <c r="WSY53" s="29"/>
      <c r="WSZ53" s="29"/>
      <c r="WTA53" s="29"/>
      <c r="WTB53" s="29"/>
      <c r="WTC53" s="29"/>
      <c r="WTD53" s="29"/>
      <c r="WTE53" s="29"/>
      <c r="WTF53" s="29"/>
      <c r="WTG53" s="29"/>
      <c r="WTH53" s="29"/>
      <c r="WTI53" s="29"/>
      <c r="WTJ53" s="29"/>
      <c r="WTK53" s="29"/>
      <c r="WTL53" s="29"/>
      <c r="WTM53" s="29"/>
      <c r="WTN53" s="29"/>
      <c r="WTO53" s="29"/>
      <c r="WTP53" s="29"/>
      <c r="WTQ53" s="29"/>
      <c r="WTR53" s="29"/>
      <c r="WTS53" s="29"/>
      <c r="WTT53" s="29"/>
      <c r="WTU53" s="29"/>
      <c r="WTV53" s="29"/>
      <c r="WTW53" s="29"/>
      <c r="WTX53" s="29"/>
      <c r="WTY53" s="29"/>
      <c r="WTZ53" s="29"/>
      <c r="WUA53" s="29"/>
      <c r="WUB53" s="29"/>
      <c r="WUC53" s="29"/>
      <c r="WUD53" s="29"/>
      <c r="WUE53" s="29"/>
      <c r="WUF53" s="29"/>
      <c r="WUG53" s="29"/>
      <c r="WUH53" s="29"/>
      <c r="WUI53" s="29"/>
      <c r="WUJ53" s="29"/>
      <c r="WUK53" s="29"/>
      <c r="WUL53" s="29"/>
      <c r="WUM53" s="29"/>
      <c r="WUN53" s="29"/>
      <c r="WUO53" s="29"/>
      <c r="WUP53" s="29"/>
      <c r="WUQ53" s="29"/>
      <c r="WUR53" s="29"/>
      <c r="WUS53" s="29"/>
    </row>
    <row r="54" spans="1:16113" ht="15" customHeight="1" x14ac:dyDescent="0.35">
      <c r="A54" s="8" t="s">
        <v>366</v>
      </c>
      <c r="B54" s="10" t="s">
        <v>110</v>
      </c>
      <c r="C54" s="61" t="s">
        <v>111</v>
      </c>
      <c r="D54" s="62" t="s">
        <v>112</v>
      </c>
      <c r="E54" s="14" t="s">
        <v>367</v>
      </c>
      <c r="F54" s="63" t="s">
        <v>368</v>
      </c>
      <c r="G54" s="20" t="s">
        <v>369</v>
      </c>
      <c r="H54" s="10" t="s">
        <v>116</v>
      </c>
      <c r="I54" s="14" t="str">
        <f t="shared" ref="I54:I63" si="10">H54</f>
        <v>Programa de Saneamiento Fiscal y Financiero</v>
      </c>
      <c r="J54" s="14" t="s">
        <v>379</v>
      </c>
      <c r="K54" s="16">
        <v>1</v>
      </c>
      <c r="L54" s="12" t="s">
        <v>380</v>
      </c>
      <c r="M54" s="12" t="s">
        <v>381</v>
      </c>
      <c r="N54" s="12" t="s">
        <v>382</v>
      </c>
      <c r="O54" s="12" t="s">
        <v>375</v>
      </c>
      <c r="P54" s="69">
        <v>1</v>
      </c>
      <c r="Q54" s="69">
        <v>1</v>
      </c>
      <c r="R54" s="69">
        <v>1</v>
      </c>
      <c r="S54" s="69">
        <v>1</v>
      </c>
      <c r="T54" s="69">
        <v>1</v>
      </c>
      <c r="U54" s="69">
        <v>1</v>
      </c>
      <c r="V54" s="67"/>
      <c r="W54" s="67"/>
      <c r="X54" s="67"/>
      <c r="Y54" s="67"/>
      <c r="Z54" s="67"/>
      <c r="AA54" s="67"/>
      <c r="AB54" s="17">
        <v>1</v>
      </c>
      <c r="AC54" s="18">
        <v>12</v>
      </c>
      <c r="AD54" s="10" t="s">
        <v>376</v>
      </c>
      <c r="AE54" s="12" t="s">
        <v>377</v>
      </c>
      <c r="AF54" s="59"/>
      <c r="AG54" s="328"/>
    </row>
    <row r="55" spans="1:16113" ht="15" customHeight="1" x14ac:dyDescent="0.35">
      <c r="A55" s="8" t="s">
        <v>366</v>
      </c>
      <c r="B55" s="10" t="s">
        <v>110</v>
      </c>
      <c r="C55" s="61" t="s">
        <v>111</v>
      </c>
      <c r="D55" s="62" t="s">
        <v>112</v>
      </c>
      <c r="E55" s="14" t="s">
        <v>367</v>
      </c>
      <c r="F55" s="63" t="s">
        <v>368</v>
      </c>
      <c r="G55" s="20" t="s">
        <v>369</v>
      </c>
      <c r="H55" s="10" t="s">
        <v>116</v>
      </c>
      <c r="I55" s="14" t="str">
        <f t="shared" si="10"/>
        <v>Programa de Saneamiento Fiscal y Financiero</v>
      </c>
      <c r="J55" s="14" t="s">
        <v>383</v>
      </c>
      <c r="K55" s="16" t="s">
        <v>384</v>
      </c>
      <c r="L55" s="12" t="s">
        <v>385</v>
      </c>
      <c r="M55" s="12" t="s">
        <v>386</v>
      </c>
      <c r="N55" s="12" t="s">
        <v>382</v>
      </c>
      <c r="O55" s="12" t="s">
        <v>375</v>
      </c>
      <c r="P55" s="69">
        <v>0.9</v>
      </c>
      <c r="Q55" s="69">
        <v>0.9</v>
      </c>
      <c r="R55" s="69">
        <v>0.9</v>
      </c>
      <c r="S55" s="69">
        <v>1</v>
      </c>
      <c r="T55" s="69">
        <v>1</v>
      </c>
      <c r="U55" s="69">
        <v>1</v>
      </c>
      <c r="V55" s="67"/>
      <c r="W55" s="67"/>
      <c r="X55" s="67"/>
      <c r="Y55" s="67"/>
      <c r="Z55" s="67"/>
      <c r="AA55" s="67"/>
      <c r="AB55" s="17">
        <v>1</v>
      </c>
      <c r="AC55" s="18">
        <v>12</v>
      </c>
      <c r="AD55" s="10" t="s">
        <v>376</v>
      </c>
      <c r="AE55" s="12" t="s">
        <v>377</v>
      </c>
      <c r="AF55" s="59" t="s">
        <v>387</v>
      </c>
      <c r="AG55" s="328"/>
    </row>
    <row r="56" spans="1:16113" ht="15" customHeight="1" x14ac:dyDescent="0.35">
      <c r="A56" s="8" t="s">
        <v>366</v>
      </c>
      <c r="B56" s="10" t="s">
        <v>110</v>
      </c>
      <c r="C56" s="61" t="s">
        <v>111</v>
      </c>
      <c r="D56" s="62" t="s">
        <v>112</v>
      </c>
      <c r="E56" s="14" t="s">
        <v>367</v>
      </c>
      <c r="F56" s="63" t="s">
        <v>368</v>
      </c>
      <c r="G56" s="20" t="s">
        <v>369</v>
      </c>
      <c r="H56" s="10" t="s">
        <v>116</v>
      </c>
      <c r="I56" s="14" t="str">
        <f t="shared" si="10"/>
        <v>Programa de Saneamiento Fiscal y Financiero</v>
      </c>
      <c r="J56" s="14" t="s">
        <v>388</v>
      </c>
      <c r="K56" s="12" t="s">
        <v>389</v>
      </c>
      <c r="L56" s="12" t="s">
        <v>390</v>
      </c>
      <c r="M56" s="12" t="s">
        <v>391</v>
      </c>
      <c r="N56" s="12" t="s">
        <v>382</v>
      </c>
      <c r="O56" s="12" t="s">
        <v>375</v>
      </c>
      <c r="P56" s="69">
        <v>1</v>
      </c>
      <c r="Q56" s="69">
        <v>1</v>
      </c>
      <c r="R56" s="69">
        <v>0.879</v>
      </c>
      <c r="S56" s="69">
        <v>0.84499999999999997</v>
      </c>
      <c r="T56" s="69">
        <v>0.86</v>
      </c>
      <c r="U56" s="69">
        <v>0.92</v>
      </c>
      <c r="V56" s="67"/>
      <c r="W56" s="67"/>
      <c r="X56" s="67"/>
      <c r="Y56" s="67"/>
      <c r="Z56" s="67"/>
      <c r="AA56" s="67"/>
      <c r="AB56" s="17">
        <v>1</v>
      </c>
      <c r="AC56" s="18">
        <v>12</v>
      </c>
      <c r="AD56" s="10" t="s">
        <v>376</v>
      </c>
      <c r="AE56" s="12" t="s">
        <v>377</v>
      </c>
      <c r="AF56" s="59" t="s">
        <v>392</v>
      </c>
      <c r="AG56" s="328"/>
    </row>
    <row r="57" spans="1:16113" ht="15" customHeight="1" x14ac:dyDescent="0.35">
      <c r="A57" s="8" t="s">
        <v>366</v>
      </c>
      <c r="B57" s="10" t="s">
        <v>110</v>
      </c>
      <c r="C57" s="61" t="s">
        <v>111</v>
      </c>
      <c r="D57" s="62" t="s">
        <v>112</v>
      </c>
      <c r="E57" s="14" t="s">
        <v>367</v>
      </c>
      <c r="F57" s="63" t="s">
        <v>368</v>
      </c>
      <c r="G57" s="20" t="s">
        <v>369</v>
      </c>
      <c r="H57" s="10" t="s">
        <v>116</v>
      </c>
      <c r="I57" s="14" t="str">
        <f t="shared" si="10"/>
        <v>Programa de Saneamiento Fiscal y Financiero</v>
      </c>
      <c r="J57" s="70" t="s">
        <v>393</v>
      </c>
      <c r="K57" s="71" t="s">
        <v>394</v>
      </c>
      <c r="L57" s="72" t="s">
        <v>395</v>
      </c>
      <c r="M57" s="71" t="s">
        <v>396</v>
      </c>
      <c r="N57" s="12" t="s">
        <v>382</v>
      </c>
      <c r="O57" s="71" t="s">
        <v>375</v>
      </c>
      <c r="P57" s="69">
        <v>0.98</v>
      </c>
      <c r="Q57" s="69">
        <v>0.98</v>
      </c>
      <c r="R57" s="69">
        <v>1</v>
      </c>
      <c r="S57" s="69">
        <v>1</v>
      </c>
      <c r="T57" s="69">
        <v>1</v>
      </c>
      <c r="U57" s="69">
        <v>1</v>
      </c>
      <c r="V57" s="67"/>
      <c r="W57" s="67"/>
      <c r="X57" s="67"/>
      <c r="Y57" s="67"/>
      <c r="Z57" s="67"/>
      <c r="AA57" s="67"/>
      <c r="AB57" s="17">
        <v>1</v>
      </c>
      <c r="AC57" s="18">
        <v>12</v>
      </c>
      <c r="AD57" s="10" t="s">
        <v>376</v>
      </c>
      <c r="AE57" s="12" t="s">
        <v>377</v>
      </c>
      <c r="AF57" s="73" t="s">
        <v>397</v>
      </c>
      <c r="AG57" s="333" t="s">
        <v>398</v>
      </c>
    </row>
    <row r="58" spans="1:16113" ht="15" customHeight="1" x14ac:dyDescent="0.35">
      <c r="A58" s="8" t="s">
        <v>366</v>
      </c>
      <c r="B58" s="10" t="s">
        <v>110</v>
      </c>
      <c r="C58" s="61" t="s">
        <v>111</v>
      </c>
      <c r="D58" s="62" t="s">
        <v>112</v>
      </c>
      <c r="E58" s="14" t="s">
        <v>367</v>
      </c>
      <c r="F58" s="63" t="s">
        <v>368</v>
      </c>
      <c r="G58" s="20" t="s">
        <v>369</v>
      </c>
      <c r="H58" s="10" t="s">
        <v>116</v>
      </c>
      <c r="I58" s="14" t="str">
        <f t="shared" si="10"/>
        <v>Programa de Saneamiento Fiscal y Financiero</v>
      </c>
      <c r="J58" s="14" t="s">
        <v>399</v>
      </c>
      <c r="K58" s="12" t="s">
        <v>400</v>
      </c>
      <c r="L58" s="12" t="s">
        <v>401</v>
      </c>
      <c r="M58" s="12" t="s">
        <v>402</v>
      </c>
      <c r="N58" s="12" t="s">
        <v>382</v>
      </c>
      <c r="O58" s="12" t="s">
        <v>375</v>
      </c>
      <c r="P58" s="69">
        <v>1</v>
      </c>
      <c r="Q58" s="69">
        <v>1</v>
      </c>
      <c r="R58" s="69">
        <v>0.95</v>
      </c>
      <c r="S58" s="69">
        <v>0.95</v>
      </c>
      <c r="T58" s="69">
        <v>0.95</v>
      </c>
      <c r="U58" s="69">
        <v>0.95</v>
      </c>
      <c r="V58" s="67"/>
      <c r="W58" s="67"/>
      <c r="X58" s="67"/>
      <c r="Y58" s="67"/>
      <c r="Z58" s="67"/>
      <c r="AA58" s="67"/>
      <c r="AB58" s="17">
        <v>1</v>
      </c>
      <c r="AC58" s="18">
        <v>12</v>
      </c>
      <c r="AD58" s="10" t="s">
        <v>376</v>
      </c>
      <c r="AE58" s="12" t="s">
        <v>377</v>
      </c>
      <c r="AF58" s="59"/>
      <c r="AG58" s="328"/>
    </row>
    <row r="59" spans="1:16113" ht="15" customHeight="1" x14ac:dyDescent="0.35">
      <c r="A59" s="8" t="s">
        <v>366</v>
      </c>
      <c r="B59" s="10" t="s">
        <v>110</v>
      </c>
      <c r="C59" s="61" t="s">
        <v>111</v>
      </c>
      <c r="D59" s="62" t="s">
        <v>112</v>
      </c>
      <c r="E59" s="14" t="s">
        <v>367</v>
      </c>
      <c r="F59" s="63" t="s">
        <v>368</v>
      </c>
      <c r="G59" s="20" t="s">
        <v>369</v>
      </c>
      <c r="H59" s="10" t="s">
        <v>116</v>
      </c>
      <c r="I59" s="14" t="str">
        <f t="shared" si="10"/>
        <v>Programa de Saneamiento Fiscal y Financiero</v>
      </c>
      <c r="J59" s="14" t="s">
        <v>403</v>
      </c>
      <c r="K59" s="12" t="s">
        <v>404</v>
      </c>
      <c r="L59" s="12" t="s">
        <v>405</v>
      </c>
      <c r="M59" s="12" t="s">
        <v>406</v>
      </c>
      <c r="N59" s="12" t="s">
        <v>382</v>
      </c>
      <c r="O59" s="12" t="s">
        <v>375</v>
      </c>
      <c r="P59" s="69">
        <v>0.99</v>
      </c>
      <c r="Q59" s="69">
        <v>0.99</v>
      </c>
      <c r="R59" s="69">
        <v>0.9</v>
      </c>
      <c r="S59" s="69">
        <v>0.95</v>
      </c>
      <c r="T59" s="69">
        <v>0.95</v>
      </c>
      <c r="U59" s="69">
        <v>0.95</v>
      </c>
      <c r="V59" s="67"/>
      <c r="W59" s="67"/>
      <c r="X59" s="67"/>
      <c r="Y59" s="67"/>
      <c r="Z59" s="67"/>
      <c r="AA59" s="67"/>
      <c r="AB59" s="17">
        <v>1</v>
      </c>
      <c r="AC59" s="18">
        <v>12</v>
      </c>
      <c r="AD59" s="10" t="s">
        <v>376</v>
      </c>
      <c r="AE59" s="12" t="s">
        <v>377</v>
      </c>
      <c r="AF59" s="59"/>
      <c r="AG59" s="328"/>
    </row>
    <row r="60" spans="1:16113" ht="15" customHeight="1" x14ac:dyDescent="0.35">
      <c r="A60" s="8" t="s">
        <v>366</v>
      </c>
      <c r="B60" s="10" t="s">
        <v>110</v>
      </c>
      <c r="C60" s="61" t="s">
        <v>111</v>
      </c>
      <c r="D60" s="62" t="s">
        <v>112</v>
      </c>
      <c r="E60" s="14" t="s">
        <v>367</v>
      </c>
      <c r="F60" s="63" t="s">
        <v>368</v>
      </c>
      <c r="G60" s="20" t="s">
        <v>369</v>
      </c>
      <c r="H60" s="10" t="s">
        <v>116</v>
      </c>
      <c r="I60" s="14" t="str">
        <f t="shared" si="10"/>
        <v>Programa de Saneamiento Fiscal y Financiero</v>
      </c>
      <c r="J60" s="14" t="s">
        <v>407</v>
      </c>
      <c r="K60" s="12" t="s">
        <v>408</v>
      </c>
      <c r="L60" s="12" t="s">
        <v>409</v>
      </c>
      <c r="M60" s="12" t="s">
        <v>410</v>
      </c>
      <c r="N60" s="12" t="s">
        <v>382</v>
      </c>
      <c r="O60" s="12" t="s">
        <v>375</v>
      </c>
      <c r="P60" s="69">
        <v>1</v>
      </c>
      <c r="Q60" s="69">
        <v>1</v>
      </c>
      <c r="R60" s="69">
        <v>1</v>
      </c>
      <c r="S60" s="69">
        <v>1</v>
      </c>
      <c r="T60" s="69">
        <v>1</v>
      </c>
      <c r="U60" s="69">
        <v>1</v>
      </c>
      <c r="V60" s="67"/>
      <c r="W60" s="67"/>
      <c r="X60" s="67"/>
      <c r="Y60" s="67"/>
      <c r="Z60" s="67"/>
      <c r="AA60" s="67"/>
      <c r="AB60" s="17">
        <v>1</v>
      </c>
      <c r="AC60" s="18">
        <v>12</v>
      </c>
      <c r="AD60" s="10" t="s">
        <v>411</v>
      </c>
      <c r="AE60" s="12" t="s">
        <v>377</v>
      </c>
      <c r="AF60" s="59" t="s">
        <v>412</v>
      </c>
      <c r="AG60" s="328" t="s">
        <v>413</v>
      </c>
    </row>
    <row r="61" spans="1:16113" ht="15" customHeight="1" thickBot="1" x14ac:dyDescent="0.4">
      <c r="A61" s="8" t="s">
        <v>366</v>
      </c>
      <c r="B61" s="10" t="s">
        <v>110</v>
      </c>
      <c r="C61" s="61" t="s">
        <v>111</v>
      </c>
      <c r="D61" s="62" t="s">
        <v>112</v>
      </c>
      <c r="E61" s="14" t="s">
        <v>367</v>
      </c>
      <c r="F61" s="63" t="s">
        <v>368</v>
      </c>
      <c r="G61" s="20" t="s">
        <v>369</v>
      </c>
      <c r="H61" s="10" t="s">
        <v>116</v>
      </c>
      <c r="I61" s="14" t="str">
        <f t="shared" si="10"/>
        <v>Programa de Saneamiento Fiscal y Financiero</v>
      </c>
      <c r="J61" s="14" t="s">
        <v>414</v>
      </c>
      <c r="K61" s="12" t="s">
        <v>415</v>
      </c>
      <c r="L61" s="12" t="s">
        <v>416</v>
      </c>
      <c r="M61" s="12" t="s">
        <v>417</v>
      </c>
      <c r="N61" s="12" t="s">
        <v>382</v>
      </c>
      <c r="O61" s="12" t="s">
        <v>375</v>
      </c>
      <c r="P61" s="69">
        <v>1</v>
      </c>
      <c r="Q61" s="69">
        <v>1</v>
      </c>
      <c r="R61" s="69">
        <v>0.88</v>
      </c>
      <c r="S61" s="69">
        <v>0.84499999999999997</v>
      </c>
      <c r="T61" s="69">
        <v>0.86</v>
      </c>
      <c r="U61" s="69">
        <v>0.92</v>
      </c>
      <c r="V61" s="67"/>
      <c r="W61" s="67"/>
      <c r="X61" s="67"/>
      <c r="Y61" s="67"/>
      <c r="Z61" s="67"/>
      <c r="AA61" s="67"/>
      <c r="AB61" s="17">
        <v>1</v>
      </c>
      <c r="AC61" s="18">
        <v>12</v>
      </c>
      <c r="AD61" s="10" t="s">
        <v>411</v>
      </c>
      <c r="AE61" s="12" t="s">
        <v>377</v>
      </c>
      <c r="AF61" s="59" t="s">
        <v>418</v>
      </c>
      <c r="AG61" s="328" t="s">
        <v>419</v>
      </c>
    </row>
    <row r="62" spans="1:16113" ht="15" customHeight="1" x14ac:dyDescent="0.35">
      <c r="A62" s="8" t="s">
        <v>366</v>
      </c>
      <c r="B62" s="10" t="s">
        <v>110</v>
      </c>
      <c r="C62" s="61" t="s">
        <v>111</v>
      </c>
      <c r="D62" s="62" t="s">
        <v>112</v>
      </c>
      <c r="E62" s="14" t="s">
        <v>367</v>
      </c>
      <c r="F62" s="63" t="s">
        <v>368</v>
      </c>
      <c r="G62" s="20" t="s">
        <v>369</v>
      </c>
      <c r="H62" s="10" t="s">
        <v>116</v>
      </c>
      <c r="I62" s="14" t="str">
        <f t="shared" si="10"/>
        <v>Programa de Saneamiento Fiscal y Financiero</v>
      </c>
      <c r="J62" s="14" t="s">
        <v>420</v>
      </c>
      <c r="K62" s="12" t="s">
        <v>421</v>
      </c>
      <c r="L62" s="12" t="str">
        <f>M62</f>
        <v>contratacion actual vs contatacion del año inmediatamente anterior</v>
      </c>
      <c r="M62" s="12" t="s">
        <v>422</v>
      </c>
      <c r="N62" s="12" t="s">
        <v>382</v>
      </c>
      <c r="O62" s="12" t="s">
        <v>66</v>
      </c>
      <c r="P62" s="69">
        <v>0.97</v>
      </c>
      <c r="Q62" s="69">
        <v>1</v>
      </c>
      <c r="R62" s="74"/>
      <c r="S62" s="74"/>
      <c r="T62" s="74"/>
      <c r="U62" s="74"/>
      <c r="V62" s="74"/>
      <c r="W62" s="74"/>
      <c r="X62" s="74"/>
      <c r="Y62" s="74"/>
      <c r="Z62" s="74"/>
      <c r="AA62" s="74"/>
      <c r="AB62" s="17">
        <v>1</v>
      </c>
      <c r="AC62" s="18">
        <v>2</v>
      </c>
      <c r="AD62" s="10" t="s">
        <v>411</v>
      </c>
      <c r="AE62" s="12" t="s">
        <v>377</v>
      </c>
      <c r="AF62" s="59" t="s">
        <v>423</v>
      </c>
      <c r="AG62" s="328" t="s">
        <v>424</v>
      </c>
    </row>
    <row r="63" spans="1:16113" ht="15" customHeight="1" thickBot="1" x14ac:dyDescent="0.4">
      <c r="A63" s="8" t="s">
        <v>366</v>
      </c>
      <c r="B63" s="10" t="s">
        <v>110</v>
      </c>
      <c r="C63" s="61" t="s">
        <v>111</v>
      </c>
      <c r="D63" s="62" t="s">
        <v>112</v>
      </c>
      <c r="E63" s="14" t="s">
        <v>367</v>
      </c>
      <c r="F63" s="63" t="s">
        <v>368</v>
      </c>
      <c r="G63" s="20" t="s">
        <v>369</v>
      </c>
      <c r="H63" s="10" t="s">
        <v>116</v>
      </c>
      <c r="I63" s="14" t="str">
        <f t="shared" si="10"/>
        <v>Programa de Saneamiento Fiscal y Financiero</v>
      </c>
      <c r="J63" s="14" t="s">
        <v>425</v>
      </c>
      <c r="K63" s="12" t="s">
        <v>426</v>
      </c>
      <c r="L63" s="12" t="s">
        <v>427</v>
      </c>
      <c r="M63" s="12" t="s">
        <v>428</v>
      </c>
      <c r="N63" s="12" t="s">
        <v>382</v>
      </c>
      <c r="O63" s="12" t="s">
        <v>375</v>
      </c>
      <c r="P63" s="69">
        <v>1</v>
      </c>
      <c r="Q63" s="69">
        <v>1</v>
      </c>
      <c r="R63" s="75">
        <v>5.0000000000000001E-3</v>
      </c>
      <c r="S63" s="75">
        <v>2E-3</v>
      </c>
      <c r="T63" s="75">
        <v>2E-3</v>
      </c>
      <c r="U63" s="75">
        <v>2.6494345718901455E-3</v>
      </c>
      <c r="V63" s="67"/>
      <c r="W63" s="67"/>
      <c r="X63" s="67"/>
      <c r="Y63" s="67"/>
      <c r="Z63" s="67"/>
      <c r="AA63" s="67"/>
      <c r="AB63" s="17">
        <v>1</v>
      </c>
      <c r="AC63" s="18">
        <v>12</v>
      </c>
      <c r="AD63" s="10" t="s">
        <v>411</v>
      </c>
      <c r="AE63" s="12" t="s">
        <v>377</v>
      </c>
      <c r="AF63" s="59" t="s">
        <v>429</v>
      </c>
      <c r="AG63" s="328" t="s">
        <v>430</v>
      </c>
    </row>
    <row r="64" spans="1:16113" ht="20.149999999999999" customHeight="1" thickBot="1" x14ac:dyDescent="0.4">
      <c r="A64" s="8" t="s">
        <v>431</v>
      </c>
      <c r="B64" s="10" t="s">
        <v>110</v>
      </c>
      <c r="C64" s="76" t="s">
        <v>432</v>
      </c>
      <c r="D64" s="77" t="s">
        <v>433</v>
      </c>
      <c r="E64" s="77" t="s">
        <v>434</v>
      </c>
      <c r="F64" s="77" t="s">
        <v>435</v>
      </c>
      <c r="G64" s="78" t="s">
        <v>436</v>
      </c>
      <c r="H64" s="10" t="s">
        <v>116</v>
      </c>
      <c r="I64" s="77" t="str">
        <f>H64</f>
        <v>Programa de Saneamiento Fiscal y Financiero</v>
      </c>
      <c r="J64" s="77" t="s">
        <v>437</v>
      </c>
      <c r="K64" s="77" t="s">
        <v>438</v>
      </c>
      <c r="L64" s="77" t="s">
        <v>439</v>
      </c>
      <c r="M64" s="22" t="s">
        <v>440</v>
      </c>
      <c r="N64" s="77" t="s">
        <v>441</v>
      </c>
      <c r="O64" s="22" t="s">
        <v>261</v>
      </c>
      <c r="P64" s="74"/>
      <c r="Q64" s="74"/>
      <c r="R64" s="74"/>
      <c r="S64" s="74"/>
      <c r="T64" s="74"/>
      <c r="U64" s="74"/>
      <c r="V64" s="74"/>
      <c r="W64" s="74"/>
      <c r="X64" s="74"/>
      <c r="Y64" s="74"/>
      <c r="Z64" s="74"/>
      <c r="AA64" s="79">
        <v>0</v>
      </c>
      <c r="AB64" s="17">
        <v>1</v>
      </c>
      <c r="AC64" s="80">
        <v>1</v>
      </c>
      <c r="AD64" s="81" t="s">
        <v>442</v>
      </c>
      <c r="AE64" s="77" t="s">
        <v>443</v>
      </c>
      <c r="AF64" s="82" t="s">
        <v>444</v>
      </c>
      <c r="AG64" s="334" t="s">
        <v>445</v>
      </c>
    </row>
    <row r="65" spans="1:33" ht="20.149999999999999" customHeight="1" thickBot="1" x14ac:dyDescent="0.4">
      <c r="A65" s="8" t="s">
        <v>431</v>
      </c>
      <c r="B65" s="10" t="s">
        <v>110</v>
      </c>
      <c r="C65" s="83" t="s">
        <v>446</v>
      </c>
      <c r="D65" s="12" t="s">
        <v>433</v>
      </c>
      <c r="E65" s="12" t="s">
        <v>447</v>
      </c>
      <c r="F65" s="12" t="s">
        <v>448</v>
      </c>
      <c r="G65" s="12" t="s">
        <v>434</v>
      </c>
      <c r="H65" s="10" t="s">
        <v>116</v>
      </c>
      <c r="I65" s="12" t="str">
        <f>H65</f>
        <v>Programa de Saneamiento Fiscal y Financiero</v>
      </c>
      <c r="J65" s="12" t="s">
        <v>449</v>
      </c>
      <c r="K65" s="12" t="s">
        <v>450</v>
      </c>
      <c r="L65" s="12" t="s">
        <v>451</v>
      </c>
      <c r="M65" s="14" t="s">
        <v>452</v>
      </c>
      <c r="N65" s="12" t="s">
        <v>453</v>
      </c>
      <c r="O65" s="14" t="s">
        <v>454</v>
      </c>
      <c r="P65" s="33"/>
      <c r="Q65" s="33"/>
      <c r="R65" s="74"/>
      <c r="S65" s="74"/>
      <c r="T65" s="74"/>
      <c r="U65" s="74"/>
      <c r="V65" s="74"/>
      <c r="W65" s="74"/>
      <c r="X65" s="74"/>
      <c r="Y65" s="74"/>
      <c r="Z65" s="74"/>
      <c r="AA65" s="84">
        <v>0</v>
      </c>
      <c r="AB65" s="17">
        <v>1</v>
      </c>
      <c r="AC65" s="18">
        <v>1</v>
      </c>
      <c r="AD65" s="10" t="s">
        <v>442</v>
      </c>
      <c r="AE65" s="12" t="s">
        <v>443</v>
      </c>
      <c r="AF65" s="59" t="s">
        <v>455</v>
      </c>
      <c r="AG65" s="332" t="s">
        <v>456</v>
      </c>
    </row>
    <row r="66" spans="1:33" ht="25.5" customHeight="1" thickBot="1" x14ac:dyDescent="0.4">
      <c r="A66" s="8" t="s">
        <v>431</v>
      </c>
      <c r="B66" s="10" t="s">
        <v>110</v>
      </c>
      <c r="C66" s="9" t="s">
        <v>111</v>
      </c>
      <c r="D66" s="12" t="s">
        <v>433</v>
      </c>
      <c r="E66" s="12" t="s">
        <v>457</v>
      </c>
      <c r="F66" s="12" t="s">
        <v>458</v>
      </c>
      <c r="G66" s="12" t="s">
        <v>434</v>
      </c>
      <c r="H66" s="10" t="s">
        <v>116</v>
      </c>
      <c r="I66" s="12" t="s">
        <v>459</v>
      </c>
      <c r="J66" s="12" t="s">
        <v>460</v>
      </c>
      <c r="K66" s="12" t="s">
        <v>461</v>
      </c>
      <c r="L66" s="12" t="s">
        <v>462</v>
      </c>
      <c r="M66" s="14" t="s">
        <v>463</v>
      </c>
      <c r="N66" s="12" t="s">
        <v>464</v>
      </c>
      <c r="O66" s="14" t="s">
        <v>465</v>
      </c>
      <c r="P66" s="33"/>
      <c r="Q66" s="33"/>
      <c r="R66" s="74"/>
      <c r="S66" s="84">
        <v>1</v>
      </c>
      <c r="T66" s="74"/>
      <c r="U66" s="74"/>
      <c r="V66" s="84"/>
      <c r="W66" s="74"/>
      <c r="X66" s="74"/>
      <c r="Y66" s="84"/>
      <c r="Z66" s="74"/>
      <c r="AA66" s="74"/>
      <c r="AB66" s="17">
        <v>1</v>
      </c>
      <c r="AC66" s="18">
        <v>3</v>
      </c>
      <c r="AD66" s="10" t="s">
        <v>442</v>
      </c>
      <c r="AE66" s="12" t="s">
        <v>443</v>
      </c>
      <c r="AF66" s="59" t="s">
        <v>455</v>
      </c>
      <c r="AG66" s="332" t="s">
        <v>466</v>
      </c>
    </row>
    <row r="67" spans="1:33" ht="20.149999999999999" customHeight="1" thickBot="1" x14ac:dyDescent="0.4">
      <c r="A67" s="8" t="s">
        <v>431</v>
      </c>
      <c r="B67" s="10" t="s">
        <v>110</v>
      </c>
      <c r="C67" s="9" t="s">
        <v>111</v>
      </c>
      <c r="D67" s="12" t="s">
        <v>433</v>
      </c>
      <c r="E67" s="12" t="s">
        <v>447</v>
      </c>
      <c r="F67" s="12" t="s">
        <v>448</v>
      </c>
      <c r="G67" s="12" t="s">
        <v>434</v>
      </c>
      <c r="H67" s="10" t="s">
        <v>116</v>
      </c>
      <c r="I67" s="12" t="s">
        <v>459</v>
      </c>
      <c r="J67" s="12" t="s">
        <v>467</v>
      </c>
      <c r="K67" s="12" t="s">
        <v>468</v>
      </c>
      <c r="L67" s="12" t="s">
        <v>469</v>
      </c>
      <c r="M67" s="14" t="s">
        <v>470</v>
      </c>
      <c r="N67" s="12" t="s">
        <v>471</v>
      </c>
      <c r="O67" s="14" t="s">
        <v>472</v>
      </c>
      <c r="P67" s="33"/>
      <c r="Q67" s="33"/>
      <c r="R67" s="74"/>
      <c r="S67" s="84">
        <v>0.1</v>
      </c>
      <c r="T67" s="74"/>
      <c r="U67" s="74"/>
      <c r="V67" s="84"/>
      <c r="W67" s="74"/>
      <c r="X67" s="74"/>
      <c r="Y67" s="84"/>
      <c r="Z67" s="74"/>
      <c r="AA67" s="74"/>
      <c r="AB67" s="17">
        <v>0.1</v>
      </c>
      <c r="AC67" s="18">
        <v>3</v>
      </c>
      <c r="AD67" s="10" t="s">
        <v>442</v>
      </c>
      <c r="AE67" s="12" t="s">
        <v>443</v>
      </c>
      <c r="AF67" s="59" t="s">
        <v>455</v>
      </c>
      <c r="AG67" s="332" t="s">
        <v>455</v>
      </c>
    </row>
    <row r="68" spans="1:33" ht="20.149999999999999" customHeight="1" thickBot="1" x14ac:dyDescent="0.4">
      <c r="A68" s="8" t="s">
        <v>431</v>
      </c>
      <c r="B68" s="10" t="s">
        <v>110</v>
      </c>
      <c r="C68" s="86" t="s">
        <v>446</v>
      </c>
      <c r="D68" s="87" t="s">
        <v>433</v>
      </c>
      <c r="E68" s="87" t="s">
        <v>473</v>
      </c>
      <c r="F68" s="87" t="s">
        <v>474</v>
      </c>
      <c r="G68" s="87" t="s">
        <v>434</v>
      </c>
      <c r="H68" s="10" t="s">
        <v>116</v>
      </c>
      <c r="I68" s="87" t="str">
        <f t="shared" ref="I68:I77" si="11">H68</f>
        <v>Programa de Saneamiento Fiscal y Financiero</v>
      </c>
      <c r="J68" s="87" t="s">
        <v>475</v>
      </c>
      <c r="K68" s="87" t="s">
        <v>476</v>
      </c>
      <c r="L68" s="87" t="s">
        <v>477</v>
      </c>
      <c r="M68" s="87" t="s">
        <v>478</v>
      </c>
      <c r="N68" s="87" t="s">
        <v>479</v>
      </c>
      <c r="O68" s="88" t="s">
        <v>465</v>
      </c>
      <c r="P68" s="89"/>
      <c r="Q68" s="89"/>
      <c r="R68" s="74"/>
      <c r="S68" s="90">
        <v>1</v>
      </c>
      <c r="T68" s="74"/>
      <c r="U68" s="74"/>
      <c r="V68" s="90"/>
      <c r="W68" s="74"/>
      <c r="X68" s="74"/>
      <c r="Y68" s="90"/>
      <c r="Z68" s="74"/>
      <c r="AA68" s="74"/>
      <c r="AB68" s="17">
        <v>1</v>
      </c>
      <c r="AC68" s="91">
        <v>3</v>
      </c>
      <c r="AD68" s="92" t="s">
        <v>442</v>
      </c>
      <c r="AE68" s="87" t="s">
        <v>443</v>
      </c>
      <c r="AF68" s="93" t="s">
        <v>480</v>
      </c>
      <c r="AG68" s="335" t="s">
        <v>481</v>
      </c>
    </row>
    <row r="69" spans="1:33" ht="20.149999999999999" customHeight="1" thickBot="1" x14ac:dyDescent="0.4">
      <c r="A69" s="8" t="s">
        <v>431</v>
      </c>
      <c r="B69" s="10" t="s">
        <v>110</v>
      </c>
      <c r="C69" s="76" t="s">
        <v>446</v>
      </c>
      <c r="D69" s="77" t="s">
        <v>433</v>
      </c>
      <c r="E69" s="77" t="s">
        <v>482</v>
      </c>
      <c r="F69" s="94" t="s">
        <v>483</v>
      </c>
      <c r="G69" s="77" t="s">
        <v>484</v>
      </c>
      <c r="H69" s="10" t="s">
        <v>116</v>
      </c>
      <c r="I69" s="77" t="str">
        <f t="shared" si="11"/>
        <v>Programa de Saneamiento Fiscal y Financiero</v>
      </c>
      <c r="J69" s="77" t="s">
        <v>485</v>
      </c>
      <c r="K69" s="77" t="s">
        <v>486</v>
      </c>
      <c r="L69" s="77" t="s">
        <v>487</v>
      </c>
      <c r="M69" s="22" t="s">
        <v>488</v>
      </c>
      <c r="N69" s="77" t="s">
        <v>489</v>
      </c>
      <c r="O69" s="22" t="s">
        <v>472</v>
      </c>
      <c r="P69" s="74"/>
      <c r="Q69" s="74"/>
      <c r="R69" s="74"/>
      <c r="S69" s="95">
        <v>1</v>
      </c>
      <c r="T69" s="74"/>
      <c r="U69" s="74"/>
      <c r="V69" s="95"/>
      <c r="W69" s="74"/>
      <c r="X69" s="74"/>
      <c r="Y69" s="95"/>
      <c r="Z69" s="74"/>
      <c r="AA69" s="74"/>
      <c r="AB69" s="17">
        <v>1</v>
      </c>
      <c r="AC69" s="80">
        <v>3</v>
      </c>
      <c r="AD69" s="81" t="s">
        <v>490</v>
      </c>
      <c r="AE69" s="77" t="s">
        <v>490</v>
      </c>
      <c r="AF69" s="82" t="s">
        <v>68</v>
      </c>
      <c r="AG69" s="334" t="s">
        <v>491</v>
      </c>
    </row>
    <row r="70" spans="1:33" ht="20.149999999999999" customHeight="1" thickBot="1" x14ac:dyDescent="0.4">
      <c r="A70" s="8" t="s">
        <v>431</v>
      </c>
      <c r="B70" s="10" t="s">
        <v>110</v>
      </c>
      <c r="C70" s="9" t="s">
        <v>446</v>
      </c>
      <c r="D70" s="12" t="s">
        <v>433</v>
      </c>
      <c r="E70" s="12" t="s">
        <v>492</v>
      </c>
      <c r="F70" s="12" t="s">
        <v>493</v>
      </c>
      <c r="G70" s="12" t="s">
        <v>484</v>
      </c>
      <c r="H70" s="10" t="s">
        <v>116</v>
      </c>
      <c r="I70" s="12" t="str">
        <f t="shared" si="11"/>
        <v>Programa de Saneamiento Fiscal y Financiero</v>
      </c>
      <c r="J70" s="12" t="s">
        <v>494</v>
      </c>
      <c r="K70" s="12" t="s">
        <v>495</v>
      </c>
      <c r="L70" s="12" t="s">
        <v>496</v>
      </c>
      <c r="M70" s="14" t="s">
        <v>497</v>
      </c>
      <c r="N70" s="12" t="s">
        <v>489</v>
      </c>
      <c r="O70" s="14" t="s">
        <v>465</v>
      </c>
      <c r="P70" s="33"/>
      <c r="Q70" s="33"/>
      <c r="R70" s="74"/>
      <c r="S70" s="84">
        <v>1</v>
      </c>
      <c r="T70" s="74"/>
      <c r="U70" s="74"/>
      <c r="V70" s="84"/>
      <c r="W70" s="74"/>
      <c r="X70" s="74"/>
      <c r="Y70" s="84"/>
      <c r="Z70" s="74"/>
      <c r="AA70" s="74"/>
      <c r="AB70" s="17">
        <v>0.95</v>
      </c>
      <c r="AC70" s="18">
        <v>3</v>
      </c>
      <c r="AD70" s="10" t="s">
        <v>490</v>
      </c>
      <c r="AE70" s="12" t="s">
        <v>490</v>
      </c>
      <c r="AF70" s="59" t="s">
        <v>68</v>
      </c>
      <c r="AG70" s="328" t="s">
        <v>498</v>
      </c>
    </row>
    <row r="71" spans="1:33" ht="20.149999999999999" customHeight="1" thickBot="1" x14ac:dyDescent="0.4">
      <c r="A71" s="8" t="s">
        <v>431</v>
      </c>
      <c r="B71" s="10" t="s">
        <v>110</v>
      </c>
      <c r="C71" s="9" t="s">
        <v>446</v>
      </c>
      <c r="D71" s="12" t="s">
        <v>433</v>
      </c>
      <c r="E71" s="12" t="s">
        <v>492</v>
      </c>
      <c r="F71" s="12" t="s">
        <v>493</v>
      </c>
      <c r="G71" s="12" t="s">
        <v>484</v>
      </c>
      <c r="H71" s="10" t="s">
        <v>116</v>
      </c>
      <c r="I71" s="12" t="str">
        <f t="shared" si="11"/>
        <v>Programa de Saneamiento Fiscal y Financiero</v>
      </c>
      <c r="J71" s="12" t="s">
        <v>499</v>
      </c>
      <c r="K71" s="12" t="s">
        <v>500</v>
      </c>
      <c r="L71" s="12" t="s">
        <v>501</v>
      </c>
      <c r="M71" s="14" t="s">
        <v>502</v>
      </c>
      <c r="N71" s="12" t="s">
        <v>489</v>
      </c>
      <c r="O71" s="14" t="s">
        <v>465</v>
      </c>
      <c r="P71" s="33"/>
      <c r="Q71" s="33"/>
      <c r="R71" s="74"/>
      <c r="S71" s="84">
        <v>1</v>
      </c>
      <c r="T71" s="74"/>
      <c r="U71" s="74"/>
      <c r="V71" s="84"/>
      <c r="W71" s="74"/>
      <c r="X71" s="74"/>
      <c r="Y71" s="84"/>
      <c r="Z71" s="74"/>
      <c r="AA71" s="74"/>
      <c r="AB71" s="17">
        <v>1</v>
      </c>
      <c r="AC71" s="18">
        <v>3</v>
      </c>
      <c r="AD71" s="10" t="s">
        <v>490</v>
      </c>
      <c r="AE71" s="12" t="s">
        <v>490</v>
      </c>
      <c r="AF71" s="59" t="s">
        <v>68</v>
      </c>
      <c r="AG71" s="328" t="s">
        <v>503</v>
      </c>
    </row>
    <row r="72" spans="1:33" ht="20.149999999999999" customHeight="1" thickBot="1" x14ac:dyDescent="0.4">
      <c r="A72" s="8" t="s">
        <v>431</v>
      </c>
      <c r="B72" s="10" t="s">
        <v>110</v>
      </c>
      <c r="C72" s="9" t="s">
        <v>446</v>
      </c>
      <c r="D72" s="12" t="s">
        <v>433</v>
      </c>
      <c r="E72" s="12" t="s">
        <v>504</v>
      </c>
      <c r="F72" s="12" t="s">
        <v>505</v>
      </c>
      <c r="G72" s="12" t="s">
        <v>484</v>
      </c>
      <c r="H72" s="10" t="s">
        <v>116</v>
      </c>
      <c r="I72" s="12" t="str">
        <f t="shared" si="11"/>
        <v>Programa de Saneamiento Fiscal y Financiero</v>
      </c>
      <c r="J72" s="12" t="s">
        <v>506</v>
      </c>
      <c r="K72" s="12" t="s">
        <v>507</v>
      </c>
      <c r="L72" s="12" t="s">
        <v>462</v>
      </c>
      <c r="M72" s="14" t="s">
        <v>508</v>
      </c>
      <c r="N72" s="12" t="s">
        <v>509</v>
      </c>
      <c r="O72" s="14" t="s">
        <v>465</v>
      </c>
      <c r="P72" s="33"/>
      <c r="Q72" s="33"/>
      <c r="R72" s="74"/>
      <c r="S72" s="84">
        <v>1</v>
      </c>
      <c r="T72" s="74"/>
      <c r="U72" s="74"/>
      <c r="V72" s="84"/>
      <c r="W72" s="74"/>
      <c r="X72" s="74"/>
      <c r="Y72" s="84"/>
      <c r="Z72" s="74"/>
      <c r="AA72" s="74"/>
      <c r="AB72" s="17">
        <v>1</v>
      </c>
      <c r="AC72" s="18">
        <v>3</v>
      </c>
      <c r="AD72" s="10" t="s">
        <v>442</v>
      </c>
      <c r="AE72" s="12" t="s">
        <v>443</v>
      </c>
      <c r="AF72" s="59" t="s">
        <v>455</v>
      </c>
      <c r="AG72" s="332" t="s">
        <v>466</v>
      </c>
    </row>
    <row r="73" spans="1:33" ht="20.149999999999999" customHeight="1" thickBot="1" x14ac:dyDescent="0.4">
      <c r="A73" s="8" t="s">
        <v>431</v>
      </c>
      <c r="B73" s="10" t="s">
        <v>110</v>
      </c>
      <c r="C73" s="9" t="s">
        <v>446</v>
      </c>
      <c r="D73" s="12" t="s">
        <v>433</v>
      </c>
      <c r="E73" s="12" t="s">
        <v>510</v>
      </c>
      <c r="F73" s="12" t="s">
        <v>511</v>
      </c>
      <c r="G73" s="12" t="s">
        <v>484</v>
      </c>
      <c r="H73" s="10" t="s">
        <v>116</v>
      </c>
      <c r="I73" s="12" t="str">
        <f t="shared" si="11"/>
        <v>Programa de Saneamiento Fiscal y Financiero</v>
      </c>
      <c r="J73" s="12" t="s">
        <v>512</v>
      </c>
      <c r="K73" s="12" t="s">
        <v>513</v>
      </c>
      <c r="L73" s="12" t="s">
        <v>514</v>
      </c>
      <c r="M73" s="14" t="s">
        <v>515</v>
      </c>
      <c r="N73" s="12" t="s">
        <v>516</v>
      </c>
      <c r="O73" s="14" t="s">
        <v>465</v>
      </c>
      <c r="P73" s="33"/>
      <c r="Q73" s="33"/>
      <c r="R73" s="74"/>
      <c r="S73" s="84">
        <v>1</v>
      </c>
      <c r="T73" s="74"/>
      <c r="U73" s="74"/>
      <c r="V73" s="84"/>
      <c r="W73" s="74"/>
      <c r="X73" s="74"/>
      <c r="Y73" s="84"/>
      <c r="Z73" s="74"/>
      <c r="AA73" s="74"/>
      <c r="AB73" s="17">
        <v>0.9</v>
      </c>
      <c r="AC73" s="18">
        <v>3</v>
      </c>
      <c r="AD73" s="10" t="s">
        <v>490</v>
      </c>
      <c r="AE73" s="12" t="s">
        <v>490</v>
      </c>
      <c r="AF73" s="59" t="s">
        <v>68</v>
      </c>
      <c r="AG73" s="328" t="s">
        <v>517</v>
      </c>
    </row>
    <row r="74" spans="1:33" ht="20.149999999999999" customHeight="1" thickBot="1" x14ac:dyDescent="0.4">
      <c r="A74" s="8" t="s">
        <v>431</v>
      </c>
      <c r="B74" s="10" t="s">
        <v>110</v>
      </c>
      <c r="C74" s="9" t="s">
        <v>446</v>
      </c>
      <c r="D74" s="12" t="s">
        <v>433</v>
      </c>
      <c r="E74" s="12" t="s">
        <v>492</v>
      </c>
      <c r="F74" s="12" t="s">
        <v>493</v>
      </c>
      <c r="G74" s="12" t="s">
        <v>484</v>
      </c>
      <c r="H74" s="10" t="s">
        <v>116</v>
      </c>
      <c r="I74" s="12" t="str">
        <f t="shared" si="11"/>
        <v>Programa de Saneamiento Fiscal y Financiero</v>
      </c>
      <c r="J74" s="12" t="s">
        <v>518</v>
      </c>
      <c r="K74" s="12" t="s">
        <v>519</v>
      </c>
      <c r="L74" s="12" t="s">
        <v>520</v>
      </c>
      <c r="M74" s="14" t="s">
        <v>521</v>
      </c>
      <c r="N74" s="77" t="s">
        <v>522</v>
      </c>
      <c r="O74" s="14" t="s">
        <v>465</v>
      </c>
      <c r="P74" s="33"/>
      <c r="Q74" s="33"/>
      <c r="R74" s="74"/>
      <c r="S74" s="84">
        <v>1</v>
      </c>
      <c r="T74" s="74"/>
      <c r="U74" s="74"/>
      <c r="V74" s="84"/>
      <c r="W74" s="74"/>
      <c r="X74" s="74"/>
      <c r="Y74" s="84"/>
      <c r="Z74" s="74"/>
      <c r="AA74" s="74"/>
      <c r="AB74" s="17">
        <v>1</v>
      </c>
      <c r="AC74" s="18">
        <v>3</v>
      </c>
      <c r="AD74" s="10" t="s">
        <v>490</v>
      </c>
      <c r="AE74" s="12" t="s">
        <v>490</v>
      </c>
      <c r="AF74" s="59" t="s">
        <v>68</v>
      </c>
      <c r="AG74" s="328" t="s">
        <v>523</v>
      </c>
    </row>
    <row r="75" spans="1:33" ht="20.149999999999999" customHeight="1" thickBot="1" x14ac:dyDescent="0.4">
      <c r="A75" s="8" t="s">
        <v>431</v>
      </c>
      <c r="B75" s="10" t="s">
        <v>110</v>
      </c>
      <c r="C75" s="9" t="s">
        <v>446</v>
      </c>
      <c r="D75" s="12" t="s">
        <v>433</v>
      </c>
      <c r="E75" s="12" t="s">
        <v>492</v>
      </c>
      <c r="F75" s="12" t="s">
        <v>493</v>
      </c>
      <c r="G75" s="12" t="s">
        <v>484</v>
      </c>
      <c r="H75" s="10" t="s">
        <v>116</v>
      </c>
      <c r="I75" s="12" t="str">
        <f t="shared" si="11"/>
        <v>Programa de Saneamiento Fiscal y Financiero</v>
      </c>
      <c r="J75" s="12" t="s">
        <v>524</v>
      </c>
      <c r="K75" s="12" t="s">
        <v>525</v>
      </c>
      <c r="L75" s="12" t="s">
        <v>526</v>
      </c>
      <c r="M75" s="14" t="s">
        <v>274</v>
      </c>
      <c r="N75" s="77" t="s">
        <v>522</v>
      </c>
      <c r="O75" s="14" t="s">
        <v>465</v>
      </c>
      <c r="P75" s="33"/>
      <c r="Q75" s="33"/>
      <c r="R75" s="74"/>
      <c r="S75" s="84">
        <f>1/1</f>
        <v>1</v>
      </c>
      <c r="T75" s="74"/>
      <c r="U75" s="74"/>
      <c r="V75" s="84"/>
      <c r="W75" s="74"/>
      <c r="X75" s="74"/>
      <c r="Y75" s="84"/>
      <c r="Z75" s="74"/>
      <c r="AA75" s="74"/>
      <c r="AB75" s="17">
        <v>1</v>
      </c>
      <c r="AC75" s="18">
        <v>3</v>
      </c>
      <c r="AD75" s="10" t="s">
        <v>490</v>
      </c>
      <c r="AE75" s="12" t="s">
        <v>527</v>
      </c>
      <c r="AF75" s="59" t="s">
        <v>68</v>
      </c>
      <c r="AG75" s="328" t="s">
        <v>528</v>
      </c>
    </row>
    <row r="76" spans="1:33" ht="20.149999999999999" customHeight="1" thickBot="1" x14ac:dyDescent="0.4">
      <c r="A76" s="8" t="s">
        <v>431</v>
      </c>
      <c r="B76" s="10" t="s">
        <v>110</v>
      </c>
      <c r="C76" s="86" t="s">
        <v>446</v>
      </c>
      <c r="D76" s="87" t="s">
        <v>433</v>
      </c>
      <c r="E76" s="87" t="s">
        <v>529</v>
      </c>
      <c r="F76" s="87" t="s">
        <v>530</v>
      </c>
      <c r="G76" s="87" t="s">
        <v>484</v>
      </c>
      <c r="H76" s="10" t="s">
        <v>116</v>
      </c>
      <c r="I76" s="87" t="str">
        <f t="shared" si="11"/>
        <v>Programa de Saneamiento Fiscal y Financiero</v>
      </c>
      <c r="J76" s="87" t="s">
        <v>531</v>
      </c>
      <c r="K76" s="87" t="s">
        <v>532</v>
      </c>
      <c r="L76" s="87" t="s">
        <v>533</v>
      </c>
      <c r="M76" s="87" t="s">
        <v>534</v>
      </c>
      <c r="N76" s="87" t="s">
        <v>535</v>
      </c>
      <c r="O76" s="88" t="s">
        <v>465</v>
      </c>
      <c r="P76" s="89"/>
      <c r="Q76" s="89"/>
      <c r="R76" s="90">
        <v>1</v>
      </c>
      <c r="S76" s="74"/>
      <c r="T76" s="74"/>
      <c r="U76" s="90">
        <v>1</v>
      </c>
      <c r="V76" s="74"/>
      <c r="W76" s="74"/>
      <c r="X76" s="90"/>
      <c r="Y76" s="74"/>
      <c r="Z76" s="74"/>
      <c r="AA76" s="90"/>
      <c r="AB76" s="17">
        <v>1</v>
      </c>
      <c r="AC76" s="91">
        <v>4</v>
      </c>
      <c r="AD76" s="92" t="s">
        <v>490</v>
      </c>
      <c r="AE76" s="87" t="s">
        <v>490</v>
      </c>
      <c r="AF76" s="93" t="s">
        <v>68</v>
      </c>
      <c r="AG76" s="335" t="s">
        <v>536</v>
      </c>
    </row>
    <row r="77" spans="1:33" ht="20.149999999999999" customHeight="1" x14ac:dyDescent="0.35">
      <c r="A77" s="8" t="s">
        <v>431</v>
      </c>
      <c r="B77" s="10" t="s">
        <v>110</v>
      </c>
      <c r="C77" s="76" t="s">
        <v>446</v>
      </c>
      <c r="D77" s="77" t="s">
        <v>433</v>
      </c>
      <c r="E77" s="77" t="s">
        <v>537</v>
      </c>
      <c r="F77" s="77" t="s">
        <v>538</v>
      </c>
      <c r="G77" s="96" t="s">
        <v>539</v>
      </c>
      <c r="H77" s="10" t="s">
        <v>116</v>
      </c>
      <c r="I77" s="77" t="str">
        <f t="shared" si="11"/>
        <v>Programa de Saneamiento Fiscal y Financiero</v>
      </c>
      <c r="J77" s="77" t="s">
        <v>540</v>
      </c>
      <c r="K77" s="77" t="s">
        <v>541</v>
      </c>
      <c r="L77" s="77" t="s">
        <v>542</v>
      </c>
      <c r="M77" s="22" t="s">
        <v>543</v>
      </c>
      <c r="N77" s="77" t="s">
        <v>544</v>
      </c>
      <c r="O77" s="22" t="s">
        <v>272</v>
      </c>
      <c r="P77" s="95">
        <v>1</v>
      </c>
      <c r="Q77" s="95">
        <v>1</v>
      </c>
      <c r="R77" s="95">
        <v>1</v>
      </c>
      <c r="S77" s="95">
        <f>1/1</f>
        <v>1</v>
      </c>
      <c r="T77" s="95">
        <f>1/1</f>
        <v>1</v>
      </c>
      <c r="U77" s="95">
        <f>1/1</f>
        <v>1</v>
      </c>
      <c r="V77" s="95"/>
      <c r="W77" s="95"/>
      <c r="X77" s="95"/>
      <c r="Y77" s="95"/>
      <c r="Z77" s="95"/>
      <c r="AA77" s="95"/>
      <c r="AB77" s="17">
        <v>1</v>
      </c>
      <c r="AC77" s="80">
        <v>12</v>
      </c>
      <c r="AD77" s="81" t="s">
        <v>545</v>
      </c>
      <c r="AE77" s="77" t="s">
        <v>546</v>
      </c>
      <c r="AF77" s="82" t="s">
        <v>68</v>
      </c>
      <c r="AG77" s="334" t="s">
        <v>547</v>
      </c>
    </row>
    <row r="78" spans="1:33" ht="20.149999999999999" customHeight="1" x14ac:dyDescent="0.35">
      <c r="A78" s="8" t="s">
        <v>431</v>
      </c>
      <c r="B78" s="10" t="s">
        <v>110</v>
      </c>
      <c r="C78" s="9" t="s">
        <v>446</v>
      </c>
      <c r="D78" s="12" t="s">
        <v>433</v>
      </c>
      <c r="E78" s="12" t="s">
        <v>537</v>
      </c>
      <c r="F78" s="12" t="s">
        <v>538</v>
      </c>
      <c r="G78" s="97" t="s">
        <v>539</v>
      </c>
      <c r="H78" s="10" t="s">
        <v>116</v>
      </c>
      <c r="I78" s="12" t="s">
        <v>459</v>
      </c>
      <c r="J78" s="12" t="s">
        <v>548</v>
      </c>
      <c r="K78" s="98" t="s">
        <v>549</v>
      </c>
      <c r="L78" s="12" t="s">
        <v>550</v>
      </c>
      <c r="M78" s="14" t="s">
        <v>551</v>
      </c>
      <c r="N78" s="12" t="s">
        <v>552</v>
      </c>
      <c r="O78" s="14" t="s">
        <v>272</v>
      </c>
      <c r="P78" s="84">
        <v>1</v>
      </c>
      <c r="Q78" s="84">
        <v>1</v>
      </c>
      <c r="R78" s="84">
        <v>1</v>
      </c>
      <c r="S78" s="84">
        <v>1</v>
      </c>
      <c r="T78" s="84">
        <v>1</v>
      </c>
      <c r="U78" s="84">
        <v>1</v>
      </c>
      <c r="V78" s="84"/>
      <c r="W78" s="84"/>
      <c r="X78" s="84"/>
      <c r="Y78" s="84"/>
      <c r="Z78" s="84"/>
      <c r="AA78" s="84"/>
      <c r="AB78" s="17">
        <v>0.95</v>
      </c>
      <c r="AC78" s="18">
        <v>12</v>
      </c>
      <c r="AD78" s="10" t="s">
        <v>545</v>
      </c>
      <c r="AE78" s="12" t="s">
        <v>443</v>
      </c>
      <c r="AF78" s="59" t="s">
        <v>553</v>
      </c>
      <c r="AG78" s="328" t="s">
        <v>554</v>
      </c>
    </row>
    <row r="79" spans="1:33" ht="20.149999999999999" customHeight="1" x14ac:dyDescent="0.35">
      <c r="A79" s="8" t="s">
        <v>431</v>
      </c>
      <c r="B79" s="10" t="s">
        <v>110</v>
      </c>
      <c r="C79" s="9" t="s">
        <v>446</v>
      </c>
      <c r="D79" s="12" t="s">
        <v>433</v>
      </c>
      <c r="E79" s="12" t="s">
        <v>537</v>
      </c>
      <c r="F79" s="12" t="s">
        <v>555</v>
      </c>
      <c r="G79" s="97" t="s">
        <v>539</v>
      </c>
      <c r="H79" s="10" t="s">
        <v>116</v>
      </c>
      <c r="I79" s="12" t="str">
        <f>H79</f>
        <v>Programa de Saneamiento Fiscal y Financiero</v>
      </c>
      <c r="J79" s="12" t="s">
        <v>556</v>
      </c>
      <c r="K79" s="99" t="s">
        <v>557</v>
      </c>
      <c r="L79" s="12" t="s">
        <v>558</v>
      </c>
      <c r="M79" s="12" t="s">
        <v>558</v>
      </c>
      <c r="N79" s="12" t="s">
        <v>559</v>
      </c>
      <c r="O79" s="14" t="s">
        <v>261</v>
      </c>
      <c r="P79" s="33"/>
      <c r="Q79" s="33"/>
      <c r="R79" s="33"/>
      <c r="S79" s="33"/>
      <c r="T79" s="33"/>
      <c r="U79" s="33"/>
      <c r="V79" s="33"/>
      <c r="W79" s="33"/>
      <c r="X79" s="33"/>
      <c r="Y79" s="33"/>
      <c r="Z79" s="33"/>
      <c r="AA79" s="84"/>
      <c r="AB79" s="17">
        <v>0.96</v>
      </c>
      <c r="AC79" s="18">
        <v>1</v>
      </c>
      <c r="AD79" s="10" t="s">
        <v>545</v>
      </c>
      <c r="AE79" s="12" t="s">
        <v>546</v>
      </c>
      <c r="AF79" s="59" t="s">
        <v>560</v>
      </c>
      <c r="AG79" s="328" t="s">
        <v>561</v>
      </c>
    </row>
    <row r="80" spans="1:33" ht="20.149999999999999" customHeight="1" thickBot="1" x14ac:dyDescent="0.4">
      <c r="A80" s="8" t="s">
        <v>431</v>
      </c>
      <c r="B80" s="10" t="s">
        <v>110</v>
      </c>
      <c r="C80" s="9" t="s">
        <v>446</v>
      </c>
      <c r="D80" s="12" t="s">
        <v>433</v>
      </c>
      <c r="E80" s="12" t="s">
        <v>537</v>
      </c>
      <c r="F80" s="12" t="s">
        <v>538</v>
      </c>
      <c r="G80" s="97" t="s">
        <v>539</v>
      </c>
      <c r="H80" s="10" t="s">
        <v>116</v>
      </c>
      <c r="I80" s="12" t="str">
        <f>H80</f>
        <v>Programa de Saneamiento Fiscal y Financiero</v>
      </c>
      <c r="J80" s="12" t="s">
        <v>562</v>
      </c>
      <c r="K80" s="12" t="s">
        <v>563</v>
      </c>
      <c r="L80" s="12" t="s">
        <v>564</v>
      </c>
      <c r="M80" s="14" t="s">
        <v>565</v>
      </c>
      <c r="N80" s="12" t="s">
        <v>552</v>
      </c>
      <c r="O80" s="14" t="s">
        <v>332</v>
      </c>
      <c r="P80" s="33"/>
      <c r="Q80" s="33"/>
      <c r="R80" s="84">
        <v>1</v>
      </c>
      <c r="S80" s="33"/>
      <c r="T80" s="33"/>
      <c r="U80" s="84">
        <v>1</v>
      </c>
      <c r="V80" s="33"/>
      <c r="W80" s="33"/>
      <c r="X80" s="84"/>
      <c r="Y80" s="33"/>
      <c r="Z80" s="33"/>
      <c r="AA80" s="84"/>
      <c r="AB80" s="17">
        <v>0.95</v>
      </c>
      <c r="AC80" s="18">
        <v>4</v>
      </c>
      <c r="AD80" s="10" t="s">
        <v>545</v>
      </c>
      <c r="AE80" s="12" t="s">
        <v>546</v>
      </c>
      <c r="AF80" s="59" t="s">
        <v>566</v>
      </c>
      <c r="AG80" s="328" t="s">
        <v>567</v>
      </c>
    </row>
    <row r="81" spans="1:16113" ht="20.149999999999999" customHeight="1" thickBot="1" x14ac:dyDescent="0.4">
      <c r="A81" s="8" t="s">
        <v>431</v>
      </c>
      <c r="B81" s="10" t="s">
        <v>110</v>
      </c>
      <c r="C81" s="22" t="s">
        <v>446</v>
      </c>
      <c r="D81" s="22" t="s">
        <v>433</v>
      </c>
      <c r="E81" s="22" t="s">
        <v>537</v>
      </c>
      <c r="F81" s="22" t="s">
        <v>568</v>
      </c>
      <c r="G81" s="22" t="s">
        <v>539</v>
      </c>
      <c r="H81" s="10" t="s">
        <v>116</v>
      </c>
      <c r="I81" s="22" t="s">
        <v>459</v>
      </c>
      <c r="J81" s="100" t="s">
        <v>569</v>
      </c>
      <c r="K81" s="22" t="s">
        <v>570</v>
      </c>
      <c r="L81" s="22" t="s">
        <v>571</v>
      </c>
      <c r="M81" s="22" t="s">
        <v>572</v>
      </c>
      <c r="N81" s="87" t="s">
        <v>544</v>
      </c>
      <c r="O81" s="88" t="s">
        <v>272</v>
      </c>
      <c r="P81" s="90">
        <v>1</v>
      </c>
      <c r="Q81" s="90">
        <v>1</v>
      </c>
      <c r="R81" s="90">
        <v>1</v>
      </c>
      <c r="S81" s="90">
        <v>1</v>
      </c>
      <c r="T81" s="90">
        <v>1</v>
      </c>
      <c r="U81" s="90">
        <v>1</v>
      </c>
      <c r="V81" s="90"/>
      <c r="W81" s="90"/>
      <c r="X81" s="90"/>
      <c r="Y81" s="90"/>
      <c r="Z81" s="90"/>
      <c r="AA81" s="90"/>
      <c r="AB81" s="17">
        <v>1</v>
      </c>
      <c r="AC81" s="91">
        <v>12</v>
      </c>
      <c r="AD81" s="92" t="s">
        <v>545</v>
      </c>
      <c r="AE81" s="87" t="s">
        <v>546</v>
      </c>
      <c r="AF81" s="93" t="s">
        <v>68</v>
      </c>
      <c r="AG81" s="335" t="s">
        <v>573</v>
      </c>
    </row>
    <row r="82" spans="1:16113" ht="20.149999999999999" customHeight="1" thickBot="1" x14ac:dyDescent="0.4">
      <c r="A82" s="8" t="s">
        <v>431</v>
      </c>
      <c r="B82" s="10" t="s">
        <v>110</v>
      </c>
      <c r="C82" s="22" t="s">
        <v>446</v>
      </c>
      <c r="D82" s="22" t="s">
        <v>433</v>
      </c>
      <c r="E82" s="22" t="s">
        <v>510</v>
      </c>
      <c r="F82" s="22" t="s">
        <v>511</v>
      </c>
      <c r="G82" s="22" t="s">
        <v>574</v>
      </c>
      <c r="H82" s="10" t="s">
        <v>116</v>
      </c>
      <c r="I82" s="22" t="str">
        <f t="shared" ref="I82:I88" si="12">H82</f>
        <v>Programa de Saneamiento Fiscal y Financiero</v>
      </c>
      <c r="J82" s="100" t="s">
        <v>575</v>
      </c>
      <c r="K82" s="22" t="s">
        <v>576</v>
      </c>
      <c r="L82" s="22" t="s">
        <v>577</v>
      </c>
      <c r="M82" s="22" t="s">
        <v>578</v>
      </c>
      <c r="N82" s="77" t="s">
        <v>522</v>
      </c>
      <c r="O82" s="14" t="s">
        <v>465</v>
      </c>
      <c r="P82" s="33"/>
      <c r="Q82" s="33"/>
      <c r="R82" s="33"/>
      <c r="S82" s="95">
        <v>1</v>
      </c>
      <c r="T82" s="33"/>
      <c r="U82" s="33"/>
      <c r="V82" s="90"/>
      <c r="W82" s="33"/>
      <c r="X82" s="33"/>
      <c r="Y82" s="90"/>
      <c r="Z82" s="33"/>
      <c r="AA82" s="33"/>
      <c r="AB82" s="17">
        <v>1</v>
      </c>
      <c r="AC82" s="80">
        <v>3</v>
      </c>
      <c r="AD82" s="81" t="s">
        <v>579</v>
      </c>
      <c r="AE82" s="77" t="s">
        <v>580</v>
      </c>
      <c r="AF82" s="82" t="s">
        <v>581</v>
      </c>
      <c r="AG82" s="334" t="s">
        <v>582</v>
      </c>
    </row>
    <row r="83" spans="1:16113" ht="20.149999999999999" customHeight="1" thickBot="1" x14ac:dyDescent="0.4">
      <c r="A83" s="8" t="s">
        <v>431</v>
      </c>
      <c r="B83" s="10" t="s">
        <v>110</v>
      </c>
      <c r="C83" s="22" t="s">
        <v>446</v>
      </c>
      <c r="D83" s="22" t="s">
        <v>433</v>
      </c>
      <c r="E83" s="22" t="s">
        <v>510</v>
      </c>
      <c r="F83" s="22" t="s">
        <v>511</v>
      </c>
      <c r="G83" s="22" t="s">
        <v>574</v>
      </c>
      <c r="H83" s="10" t="s">
        <v>116</v>
      </c>
      <c r="I83" s="22" t="str">
        <f t="shared" si="12"/>
        <v>Programa de Saneamiento Fiscal y Financiero</v>
      </c>
      <c r="J83" s="100" t="s">
        <v>583</v>
      </c>
      <c r="K83" s="22" t="s">
        <v>584</v>
      </c>
      <c r="L83" s="22" t="s">
        <v>462</v>
      </c>
      <c r="M83" s="22" t="s">
        <v>585</v>
      </c>
      <c r="N83" s="12" t="s">
        <v>586</v>
      </c>
      <c r="O83" s="14" t="s">
        <v>465</v>
      </c>
      <c r="P83" s="84">
        <v>1</v>
      </c>
      <c r="Q83" s="33"/>
      <c r="R83" s="33"/>
      <c r="S83" s="84">
        <v>1</v>
      </c>
      <c r="T83" s="33"/>
      <c r="U83" s="33"/>
      <c r="V83" s="90"/>
      <c r="W83" s="33"/>
      <c r="X83" s="33"/>
      <c r="Y83" s="90"/>
      <c r="Z83" s="33"/>
      <c r="AA83" s="33"/>
      <c r="AB83" s="17">
        <v>1</v>
      </c>
      <c r="AC83" s="18">
        <v>4</v>
      </c>
      <c r="AD83" s="10" t="s">
        <v>579</v>
      </c>
      <c r="AE83" s="12" t="s">
        <v>579</v>
      </c>
      <c r="AF83" s="59" t="s">
        <v>587</v>
      </c>
      <c r="AG83" s="328" t="s">
        <v>588</v>
      </c>
    </row>
    <row r="84" spans="1:16113" ht="20.149999999999999" customHeight="1" thickBot="1" x14ac:dyDescent="0.4">
      <c r="A84" s="8" t="s">
        <v>431</v>
      </c>
      <c r="B84" s="10" t="s">
        <v>110</v>
      </c>
      <c r="C84" s="22" t="s">
        <v>446</v>
      </c>
      <c r="D84" s="22" t="s">
        <v>433</v>
      </c>
      <c r="E84" s="22" t="s">
        <v>510</v>
      </c>
      <c r="F84" s="22" t="s">
        <v>511</v>
      </c>
      <c r="G84" s="22" t="s">
        <v>589</v>
      </c>
      <c r="H84" s="10" t="s">
        <v>116</v>
      </c>
      <c r="I84" s="22" t="str">
        <f t="shared" si="12"/>
        <v>Programa de Saneamiento Fiscal y Financiero</v>
      </c>
      <c r="J84" s="100" t="s">
        <v>590</v>
      </c>
      <c r="K84" s="22" t="s">
        <v>591</v>
      </c>
      <c r="L84" s="12" t="s">
        <v>592</v>
      </c>
      <c r="M84" s="14" t="s">
        <v>274</v>
      </c>
      <c r="N84" s="77" t="s">
        <v>522</v>
      </c>
      <c r="O84" s="88" t="s">
        <v>465</v>
      </c>
      <c r="P84" s="33"/>
      <c r="Q84" s="33"/>
      <c r="R84" s="33"/>
      <c r="S84" s="84">
        <f>1/1</f>
        <v>1</v>
      </c>
      <c r="T84" s="33"/>
      <c r="U84" s="33"/>
      <c r="V84" s="90"/>
      <c r="W84" s="33"/>
      <c r="X84" s="33"/>
      <c r="Y84" s="90"/>
      <c r="Z84" s="33"/>
      <c r="AA84" s="33"/>
      <c r="AB84" s="17">
        <v>0.1</v>
      </c>
      <c r="AC84" s="91">
        <v>3</v>
      </c>
      <c r="AD84" s="92" t="s">
        <v>579</v>
      </c>
      <c r="AE84" s="87" t="s">
        <v>579</v>
      </c>
      <c r="AF84" s="93" t="s">
        <v>587</v>
      </c>
      <c r="AG84" s="335" t="s">
        <v>593</v>
      </c>
    </row>
    <row r="85" spans="1:16113" ht="20.149999999999999" customHeight="1" thickBot="1" x14ac:dyDescent="0.4">
      <c r="A85" s="8" t="s">
        <v>431</v>
      </c>
      <c r="B85" s="10" t="s">
        <v>110</v>
      </c>
      <c r="C85" s="22" t="s">
        <v>446</v>
      </c>
      <c r="D85" s="22" t="s">
        <v>433</v>
      </c>
      <c r="E85" s="22" t="s">
        <v>594</v>
      </c>
      <c r="F85" s="22" t="s">
        <v>595</v>
      </c>
      <c r="G85" s="22" t="s">
        <v>596</v>
      </c>
      <c r="H85" s="10" t="s">
        <v>116</v>
      </c>
      <c r="I85" s="22" t="str">
        <f t="shared" si="12"/>
        <v>Programa de Saneamiento Fiscal y Financiero</v>
      </c>
      <c r="J85" s="100" t="s">
        <v>597</v>
      </c>
      <c r="K85" s="22" t="s">
        <v>598</v>
      </c>
      <c r="L85" s="22" t="s">
        <v>599</v>
      </c>
      <c r="M85" s="22" t="s">
        <v>600</v>
      </c>
      <c r="N85" s="77" t="s">
        <v>601</v>
      </c>
      <c r="O85" s="22" t="s">
        <v>602</v>
      </c>
      <c r="P85" s="33"/>
      <c r="Q85" s="33"/>
      <c r="R85" s="33"/>
      <c r="S85" s="84">
        <v>0.9</v>
      </c>
      <c r="T85" s="33"/>
      <c r="U85" s="33"/>
      <c r="V85" s="33"/>
      <c r="W85" s="33"/>
      <c r="X85" s="33"/>
      <c r="Y85" s="33"/>
      <c r="Z85" s="33"/>
      <c r="AA85" s="95"/>
      <c r="AB85" s="17">
        <v>0.9</v>
      </c>
      <c r="AC85" s="80">
        <v>2</v>
      </c>
      <c r="AD85" s="81" t="s">
        <v>603</v>
      </c>
      <c r="AE85" s="77" t="s">
        <v>604</v>
      </c>
      <c r="AF85" s="82" t="s">
        <v>605</v>
      </c>
      <c r="AG85" s="334" t="s">
        <v>606</v>
      </c>
    </row>
    <row r="86" spans="1:16113" ht="20.149999999999999" customHeight="1" thickBot="1" x14ac:dyDescent="0.4">
      <c r="A86" s="8" t="s">
        <v>431</v>
      </c>
      <c r="B86" s="10" t="s">
        <v>110</v>
      </c>
      <c r="C86" s="22" t="s">
        <v>446</v>
      </c>
      <c r="D86" s="22" t="s">
        <v>433</v>
      </c>
      <c r="E86" s="22" t="s">
        <v>594</v>
      </c>
      <c r="F86" s="22" t="s">
        <v>595</v>
      </c>
      <c r="G86" s="22" t="s">
        <v>596</v>
      </c>
      <c r="H86" s="10" t="s">
        <v>116</v>
      </c>
      <c r="I86" s="22" t="str">
        <f t="shared" si="12"/>
        <v>Programa de Saneamiento Fiscal y Financiero</v>
      </c>
      <c r="J86" s="100" t="s">
        <v>607</v>
      </c>
      <c r="K86" s="22" t="s">
        <v>608</v>
      </c>
      <c r="L86" s="22" t="s">
        <v>609</v>
      </c>
      <c r="M86" s="22" t="s">
        <v>610</v>
      </c>
      <c r="N86" s="87" t="s">
        <v>611</v>
      </c>
      <c r="O86" s="88" t="s">
        <v>612</v>
      </c>
      <c r="P86" s="90">
        <v>1</v>
      </c>
      <c r="Q86" s="90">
        <v>1</v>
      </c>
      <c r="R86" s="90">
        <v>1</v>
      </c>
      <c r="S86" s="90">
        <v>1</v>
      </c>
      <c r="T86" s="90">
        <v>1</v>
      </c>
      <c r="U86" s="90">
        <v>1</v>
      </c>
      <c r="V86" s="90"/>
      <c r="W86" s="90"/>
      <c r="X86" s="90"/>
      <c r="Y86" s="90"/>
      <c r="Z86" s="90"/>
      <c r="AA86" s="90"/>
      <c r="AB86" s="17">
        <v>1</v>
      </c>
      <c r="AC86" s="91">
        <v>12</v>
      </c>
      <c r="AD86" s="92" t="s">
        <v>603</v>
      </c>
      <c r="AE86" s="87" t="s">
        <v>603</v>
      </c>
      <c r="AF86" s="93" t="s">
        <v>613</v>
      </c>
      <c r="AG86" s="335" t="s">
        <v>614</v>
      </c>
    </row>
    <row r="87" spans="1:16113" ht="20.149999999999999" customHeight="1" thickBot="1" x14ac:dyDescent="0.4">
      <c r="A87" s="8" t="s">
        <v>431</v>
      </c>
      <c r="B87" s="20" t="s">
        <v>53</v>
      </c>
      <c r="C87" s="10" t="s">
        <v>54</v>
      </c>
      <c r="D87" s="22" t="s">
        <v>55</v>
      </c>
      <c r="E87" s="22" t="s">
        <v>56</v>
      </c>
      <c r="F87" s="22" t="s">
        <v>615</v>
      </c>
      <c r="G87" s="10" t="s">
        <v>616</v>
      </c>
      <c r="H87" s="22" t="s">
        <v>59</v>
      </c>
      <c r="I87" s="10" t="s">
        <v>229</v>
      </c>
      <c r="J87" s="101" t="s">
        <v>617</v>
      </c>
      <c r="K87" s="22" t="s">
        <v>618</v>
      </c>
      <c r="L87" s="22" t="s">
        <v>618</v>
      </c>
      <c r="M87" s="22" t="s">
        <v>618</v>
      </c>
      <c r="N87" s="87" t="s">
        <v>611</v>
      </c>
      <c r="O87" s="88" t="s">
        <v>66</v>
      </c>
      <c r="P87" s="102"/>
      <c r="Q87" s="102"/>
      <c r="R87" s="90">
        <v>1</v>
      </c>
      <c r="S87" s="102"/>
      <c r="T87" s="102"/>
      <c r="U87" s="102"/>
      <c r="V87" s="102"/>
      <c r="W87" s="102"/>
      <c r="X87" s="102"/>
      <c r="Y87" s="102"/>
      <c r="Z87" s="102"/>
      <c r="AA87" s="102"/>
      <c r="AB87" s="17">
        <v>1</v>
      </c>
      <c r="AC87" s="91">
        <v>1</v>
      </c>
      <c r="AD87" s="92" t="s">
        <v>619</v>
      </c>
      <c r="AE87" s="87" t="s">
        <v>620</v>
      </c>
      <c r="AF87" s="93" t="s">
        <v>620</v>
      </c>
      <c r="AG87" s="335" t="s">
        <v>621</v>
      </c>
    </row>
    <row r="88" spans="1:16113" ht="20.149999999999999" customHeight="1" thickBot="1" x14ac:dyDescent="0.4">
      <c r="A88" s="8" t="s">
        <v>431</v>
      </c>
      <c r="B88" s="10" t="s">
        <v>110</v>
      </c>
      <c r="C88" s="22" t="s">
        <v>446</v>
      </c>
      <c r="D88" s="22" t="s">
        <v>622</v>
      </c>
      <c r="E88" s="22" t="s">
        <v>623</v>
      </c>
      <c r="F88" s="22" t="s">
        <v>624</v>
      </c>
      <c r="G88" s="22" t="s">
        <v>459</v>
      </c>
      <c r="H88" s="10" t="s">
        <v>116</v>
      </c>
      <c r="I88" s="22" t="str">
        <f t="shared" si="12"/>
        <v>Programa de Saneamiento Fiscal y Financiero</v>
      </c>
      <c r="J88" s="100" t="s">
        <v>625</v>
      </c>
      <c r="K88" s="22" t="s">
        <v>626</v>
      </c>
      <c r="L88" s="22" t="s">
        <v>627</v>
      </c>
      <c r="M88" s="22" t="s">
        <v>628</v>
      </c>
      <c r="N88" s="103" t="s">
        <v>522</v>
      </c>
      <c r="O88" s="104" t="s">
        <v>602</v>
      </c>
      <c r="P88" s="102"/>
      <c r="Q88" s="102"/>
      <c r="R88" s="102"/>
      <c r="S88" s="102"/>
      <c r="T88" s="102"/>
      <c r="U88" s="102"/>
      <c r="V88" s="105"/>
      <c r="W88" s="102"/>
      <c r="X88" s="102"/>
      <c r="Y88" s="102"/>
      <c r="Z88" s="102"/>
      <c r="AA88" s="105"/>
      <c r="AB88" s="17">
        <v>1</v>
      </c>
      <c r="AC88" s="106">
        <v>2</v>
      </c>
      <c r="AD88" s="107" t="s">
        <v>619</v>
      </c>
      <c r="AE88" s="103" t="s">
        <v>443</v>
      </c>
      <c r="AF88" s="103" t="s">
        <v>629</v>
      </c>
      <c r="AG88" s="336" t="s">
        <v>630</v>
      </c>
    </row>
    <row r="89" spans="1:16113" ht="20.149999999999999" customHeight="1" thickBot="1" x14ac:dyDescent="0.4">
      <c r="A89" s="8" t="s">
        <v>431</v>
      </c>
      <c r="B89" s="20" t="s">
        <v>53</v>
      </c>
      <c r="C89" s="10" t="s">
        <v>54</v>
      </c>
      <c r="D89" s="22" t="s">
        <v>55</v>
      </c>
      <c r="E89" s="22" t="s">
        <v>631</v>
      </c>
      <c r="F89" s="22" t="s">
        <v>253</v>
      </c>
      <c r="G89" s="22" t="s">
        <v>632</v>
      </c>
      <c r="H89" s="22" t="s">
        <v>59</v>
      </c>
      <c r="I89" s="22" t="s">
        <v>255</v>
      </c>
      <c r="J89" s="100" t="s">
        <v>633</v>
      </c>
      <c r="K89" s="22" t="s">
        <v>634</v>
      </c>
      <c r="L89" s="22" t="s">
        <v>635</v>
      </c>
      <c r="M89" s="22" t="s">
        <v>636</v>
      </c>
      <c r="N89" s="103" t="s">
        <v>559</v>
      </c>
      <c r="O89" s="104" t="s">
        <v>66</v>
      </c>
      <c r="P89" s="102"/>
      <c r="Q89" s="102"/>
      <c r="R89" s="102"/>
      <c r="S89" s="102"/>
      <c r="T89" s="102"/>
      <c r="U89" s="102"/>
      <c r="V89" s="102"/>
      <c r="W89" s="102"/>
      <c r="X89" s="102"/>
      <c r="Y89" s="102"/>
      <c r="Z89" s="102"/>
      <c r="AA89" s="105"/>
      <c r="AB89" s="17">
        <v>0.96</v>
      </c>
      <c r="AC89" s="106">
        <v>1</v>
      </c>
      <c r="AD89" s="107" t="s">
        <v>619</v>
      </c>
      <c r="AE89" s="103" t="s">
        <v>443</v>
      </c>
      <c r="AF89" s="103" t="s">
        <v>637</v>
      </c>
      <c r="AG89" s="336" t="s">
        <v>638</v>
      </c>
    </row>
    <row r="90" spans="1:16113" ht="20.149999999999999" customHeight="1" thickBot="1" x14ac:dyDescent="0.4">
      <c r="A90" s="8" t="s">
        <v>431</v>
      </c>
      <c r="B90" s="20" t="s">
        <v>53</v>
      </c>
      <c r="C90" s="10" t="s">
        <v>54</v>
      </c>
      <c r="D90" s="22" t="s">
        <v>55</v>
      </c>
      <c r="E90" s="22" t="s">
        <v>56</v>
      </c>
      <c r="F90" s="22" t="s">
        <v>358</v>
      </c>
      <c r="G90" s="10" t="s">
        <v>639</v>
      </c>
      <c r="H90" s="22" t="s">
        <v>59</v>
      </c>
      <c r="I90" s="10" t="s">
        <v>229</v>
      </c>
      <c r="J90" s="108" t="s">
        <v>640</v>
      </c>
      <c r="K90" s="22" t="s">
        <v>641</v>
      </c>
      <c r="L90" s="22" t="s">
        <v>642</v>
      </c>
      <c r="M90" s="22" t="s">
        <v>643</v>
      </c>
      <c r="N90" s="77" t="s">
        <v>644</v>
      </c>
      <c r="O90" s="22" t="s">
        <v>645</v>
      </c>
      <c r="P90" s="95">
        <v>1</v>
      </c>
      <c r="Q90" s="74"/>
      <c r="R90" s="74"/>
      <c r="S90" s="95">
        <v>1</v>
      </c>
      <c r="T90" s="102"/>
      <c r="U90" s="102"/>
      <c r="V90" s="95"/>
      <c r="W90" s="102"/>
      <c r="X90" s="102"/>
      <c r="Y90" s="95"/>
      <c r="Z90" s="102"/>
      <c r="AA90" s="102"/>
      <c r="AB90" s="17">
        <v>1</v>
      </c>
      <c r="AC90" s="80">
        <v>4</v>
      </c>
      <c r="AD90" s="109" t="s">
        <v>619</v>
      </c>
      <c r="AE90" s="77" t="s">
        <v>443</v>
      </c>
      <c r="AF90" s="77" t="s">
        <v>646</v>
      </c>
      <c r="AG90" s="334" t="s">
        <v>647</v>
      </c>
    </row>
    <row r="91" spans="1:16113" ht="20.149999999999999" customHeight="1" thickBot="1" x14ac:dyDescent="0.4">
      <c r="A91" s="8" t="s">
        <v>431</v>
      </c>
      <c r="B91" s="20" t="s">
        <v>53</v>
      </c>
      <c r="C91" s="10" t="s">
        <v>54</v>
      </c>
      <c r="D91" s="22" t="s">
        <v>55</v>
      </c>
      <c r="E91" s="22" t="s">
        <v>56</v>
      </c>
      <c r="F91" s="22" t="s">
        <v>358</v>
      </c>
      <c r="G91" s="10" t="s">
        <v>639</v>
      </c>
      <c r="H91" s="22" t="s">
        <v>59</v>
      </c>
      <c r="I91" s="10" t="s">
        <v>229</v>
      </c>
      <c r="J91" s="108" t="s">
        <v>648</v>
      </c>
      <c r="K91" s="22" t="s">
        <v>641</v>
      </c>
      <c r="L91" s="22" t="s">
        <v>642</v>
      </c>
      <c r="M91" s="22" t="s">
        <v>643</v>
      </c>
      <c r="N91" s="12" t="s">
        <v>649</v>
      </c>
      <c r="O91" s="14" t="s">
        <v>645</v>
      </c>
      <c r="P91" s="84">
        <v>1</v>
      </c>
      <c r="Q91" s="33"/>
      <c r="R91" s="33"/>
      <c r="S91" s="84">
        <v>1</v>
      </c>
      <c r="T91" s="102"/>
      <c r="U91" s="102"/>
      <c r="V91" s="84"/>
      <c r="W91" s="102"/>
      <c r="X91" s="102"/>
      <c r="Y91" s="84"/>
      <c r="Z91" s="102"/>
      <c r="AA91" s="102"/>
      <c r="AB91" s="17">
        <v>1</v>
      </c>
      <c r="AC91" s="18">
        <v>4</v>
      </c>
      <c r="AD91" s="36" t="s">
        <v>619</v>
      </c>
      <c r="AE91" s="12" t="s">
        <v>443</v>
      </c>
      <c r="AF91" s="12" t="s">
        <v>646</v>
      </c>
      <c r="AG91" s="328" t="s">
        <v>647</v>
      </c>
    </row>
    <row r="92" spans="1:16113" ht="20.149999999999999" customHeight="1" thickBot="1" x14ac:dyDescent="0.4">
      <c r="A92" s="8" t="s">
        <v>431</v>
      </c>
      <c r="B92" s="20" t="s">
        <v>53</v>
      </c>
      <c r="C92" s="10" t="s">
        <v>54</v>
      </c>
      <c r="D92" s="22" t="s">
        <v>55</v>
      </c>
      <c r="E92" s="22" t="s">
        <v>56</v>
      </c>
      <c r="F92" s="22" t="s">
        <v>57</v>
      </c>
      <c r="G92" s="41" t="s">
        <v>228</v>
      </c>
      <c r="H92" s="22" t="s">
        <v>59</v>
      </c>
      <c r="I92" s="10" t="s">
        <v>60</v>
      </c>
      <c r="J92" s="22" t="s">
        <v>650</v>
      </c>
      <c r="K92" s="22" t="s">
        <v>651</v>
      </c>
      <c r="L92" s="22" t="s">
        <v>652</v>
      </c>
      <c r="M92" s="22" t="s">
        <v>652</v>
      </c>
      <c r="N92" s="12" t="s">
        <v>653</v>
      </c>
      <c r="O92" s="14" t="s">
        <v>454</v>
      </c>
      <c r="P92" s="84">
        <v>1</v>
      </c>
      <c r="Q92" s="33"/>
      <c r="R92" s="33"/>
      <c r="S92" s="33"/>
      <c r="T92" s="33"/>
      <c r="U92" s="33"/>
      <c r="V92" s="33"/>
      <c r="W92" s="33"/>
      <c r="X92" s="33"/>
      <c r="Y92" s="33"/>
      <c r="Z92" s="33"/>
      <c r="AA92" s="33"/>
      <c r="AB92" s="17">
        <v>1</v>
      </c>
      <c r="AC92" s="32">
        <v>1</v>
      </c>
      <c r="AD92" s="36" t="s">
        <v>619</v>
      </c>
      <c r="AE92" s="12" t="s">
        <v>443</v>
      </c>
      <c r="AF92" s="12" t="s">
        <v>654</v>
      </c>
      <c r="AG92" s="328" t="s">
        <v>655</v>
      </c>
    </row>
    <row r="93" spans="1:16113" ht="20.149999999999999" customHeight="1" thickBot="1" x14ac:dyDescent="0.4">
      <c r="A93" s="110" t="s">
        <v>656</v>
      </c>
      <c r="B93" s="20" t="s">
        <v>53</v>
      </c>
      <c r="C93" s="10" t="s">
        <v>54</v>
      </c>
      <c r="D93" s="12" t="s">
        <v>55</v>
      </c>
      <c r="E93" s="12" t="s">
        <v>56</v>
      </c>
      <c r="F93" s="12" t="s">
        <v>657</v>
      </c>
      <c r="G93" s="12" t="s">
        <v>254</v>
      </c>
      <c r="H93" s="22" t="s">
        <v>59</v>
      </c>
      <c r="I93" s="12" t="s">
        <v>658</v>
      </c>
      <c r="J93" s="19" t="s">
        <v>659</v>
      </c>
      <c r="K93" s="8" t="s">
        <v>660</v>
      </c>
      <c r="L93" s="8" t="str">
        <f t="shared" ref="L93:L102" si="13">K93</f>
        <v>Comité Interno de Archivo creado</v>
      </c>
      <c r="M93" s="8" t="s">
        <v>661</v>
      </c>
      <c r="N93" s="8" t="s">
        <v>662</v>
      </c>
      <c r="O93" s="8" t="s">
        <v>261</v>
      </c>
      <c r="P93" s="15"/>
      <c r="Q93" s="15"/>
      <c r="R93" s="15"/>
      <c r="S93" s="16"/>
      <c r="U93" s="16"/>
      <c r="V93" s="111"/>
      <c r="W93" s="16"/>
      <c r="X93" s="16"/>
      <c r="Y93" s="16"/>
      <c r="Z93" s="16"/>
      <c r="AA93" s="16"/>
      <c r="AB93" s="17">
        <v>1</v>
      </c>
      <c r="AC93" s="32">
        <v>1</v>
      </c>
      <c r="AD93" s="35" t="s">
        <v>663</v>
      </c>
      <c r="AE93" s="34" t="s">
        <v>664</v>
      </c>
      <c r="AF93" s="34" t="s">
        <v>665</v>
      </c>
      <c r="AG93" s="330" t="s">
        <v>666</v>
      </c>
    </row>
    <row r="94" spans="1:16113" customFormat="1" ht="20.149999999999999" customHeight="1" thickBot="1" x14ac:dyDescent="0.4">
      <c r="A94" s="110" t="s">
        <v>656</v>
      </c>
      <c r="B94" s="20" t="s">
        <v>53</v>
      </c>
      <c r="C94" s="10" t="s">
        <v>54</v>
      </c>
      <c r="D94" s="21" t="s">
        <v>55</v>
      </c>
      <c r="E94" s="21" t="s">
        <v>56</v>
      </c>
      <c r="F94" s="21" t="s">
        <v>57</v>
      </c>
      <c r="G94" s="10" t="s">
        <v>58</v>
      </c>
      <c r="H94" s="22" t="s">
        <v>59</v>
      </c>
      <c r="I94" s="10" t="s">
        <v>60</v>
      </c>
      <c r="J94" s="23" t="s">
        <v>667</v>
      </c>
      <c r="K94" s="21" t="s">
        <v>62</v>
      </c>
      <c r="L94" s="21" t="s">
        <v>63</v>
      </c>
      <c r="M94" s="21" t="s">
        <v>64</v>
      </c>
      <c r="N94" s="21" t="s">
        <v>65</v>
      </c>
      <c r="O94" s="21" t="s">
        <v>66</v>
      </c>
      <c r="P94" s="24">
        <v>1</v>
      </c>
      <c r="Q94" s="25"/>
      <c r="R94" s="26"/>
      <c r="S94" s="9"/>
      <c r="T94" s="9"/>
      <c r="U94" s="9"/>
      <c r="V94" s="9"/>
      <c r="W94" s="9"/>
      <c r="X94" s="9"/>
      <c r="Y94" s="9"/>
      <c r="Z94" s="9"/>
      <c r="AA94" s="9"/>
      <c r="AB94" s="17">
        <v>1</v>
      </c>
      <c r="AC94" s="27">
        <v>1</v>
      </c>
      <c r="AD94" s="28" t="s">
        <v>67</v>
      </c>
      <c r="AE94" s="23" t="s">
        <v>68</v>
      </c>
      <c r="AF94" s="23" t="s">
        <v>68</v>
      </c>
      <c r="AG94" s="329" t="s">
        <v>69</v>
      </c>
      <c r="AH94" s="29"/>
      <c r="AI94" s="29"/>
      <c r="AJ94" s="29"/>
      <c r="AK94" s="29"/>
      <c r="AL94" s="29"/>
      <c r="AM94" s="29"/>
      <c r="AN94" s="29"/>
      <c r="AO94" s="29"/>
      <c r="AP94" s="29"/>
      <c r="AQ94" s="29"/>
      <c r="AR94" s="29"/>
      <c r="AS94" s="29"/>
      <c r="AT94" s="29"/>
      <c r="AU94" s="29"/>
      <c r="AV94" s="29"/>
      <c r="AW94" s="29"/>
      <c r="AX94" s="29"/>
      <c r="AY94" s="29"/>
      <c r="AZ94" s="29"/>
      <c r="BA94" s="29"/>
      <c r="BB94" s="29"/>
      <c r="BC94" s="29"/>
      <c r="BD94" s="29"/>
      <c r="BE94" s="29"/>
      <c r="BF94" s="29"/>
      <c r="BG94" s="29"/>
      <c r="BH94" s="29"/>
      <c r="BI94" s="29"/>
      <c r="BJ94" s="29"/>
      <c r="BK94" s="29"/>
      <c r="BL94" s="29"/>
      <c r="BM94" s="29"/>
      <c r="BN94" s="29"/>
      <c r="BO94" s="29"/>
      <c r="BP94" s="29"/>
      <c r="BQ94" s="29"/>
      <c r="BR94" s="29"/>
      <c r="BS94" s="29"/>
      <c r="BT94" s="29"/>
      <c r="BU94" s="29"/>
      <c r="BV94" s="29"/>
      <c r="BW94" s="29"/>
      <c r="BX94" s="29"/>
      <c r="BY94" s="29"/>
      <c r="BZ94" s="29"/>
      <c r="CA94" s="29"/>
      <c r="CB94" s="29"/>
      <c r="CC94" s="29"/>
      <c r="CD94" s="29"/>
      <c r="CE94" s="29"/>
      <c r="CF94" s="29"/>
      <c r="CG94" s="29"/>
      <c r="CH94" s="29"/>
      <c r="CI94" s="29"/>
      <c r="CJ94" s="29"/>
      <c r="CK94" s="29"/>
      <c r="CL94" s="29"/>
      <c r="CM94" s="29"/>
      <c r="CN94" s="29"/>
      <c r="CO94" s="29"/>
      <c r="CP94" s="29"/>
      <c r="CQ94" s="29"/>
      <c r="CR94" s="29"/>
      <c r="CS94" s="29"/>
      <c r="CT94" s="29"/>
      <c r="CU94" s="29"/>
      <c r="CV94" s="29"/>
      <c r="CW94" s="29"/>
      <c r="CX94" s="29"/>
      <c r="CY94" s="29"/>
      <c r="CZ94" s="29"/>
      <c r="DA94" s="29"/>
      <c r="DB94" s="29"/>
      <c r="DC94" s="29"/>
      <c r="DD94" s="29"/>
      <c r="DE94" s="29"/>
      <c r="DF94" s="29"/>
      <c r="DG94" s="29"/>
      <c r="DH94" s="29"/>
      <c r="DI94" s="29"/>
      <c r="DJ94" s="29"/>
      <c r="DK94" s="29"/>
      <c r="DL94" s="29"/>
      <c r="DM94" s="29"/>
      <c r="DN94" s="29"/>
      <c r="DO94" s="29"/>
      <c r="DP94" s="29"/>
      <c r="DQ94" s="29"/>
      <c r="DR94" s="29"/>
      <c r="DS94" s="29"/>
      <c r="DT94" s="29"/>
      <c r="DU94" s="29"/>
      <c r="DV94" s="29"/>
      <c r="DW94" s="29"/>
      <c r="DX94" s="29"/>
      <c r="DY94" s="29"/>
      <c r="DZ94" s="29"/>
      <c r="EA94" s="29"/>
      <c r="EB94" s="29"/>
      <c r="EC94" s="29"/>
      <c r="ED94" s="29"/>
      <c r="EE94" s="29"/>
      <c r="EF94" s="29"/>
      <c r="EG94" s="29"/>
      <c r="EH94" s="29"/>
      <c r="EI94" s="29"/>
      <c r="EJ94" s="29"/>
      <c r="EK94" s="29"/>
      <c r="EL94" s="29"/>
      <c r="EM94" s="29"/>
      <c r="EN94" s="29"/>
      <c r="EO94" s="29"/>
      <c r="EP94" s="29"/>
      <c r="EQ94" s="29"/>
      <c r="ER94" s="29"/>
      <c r="ES94" s="29"/>
      <c r="ET94" s="29"/>
      <c r="EU94" s="29"/>
      <c r="EV94" s="29"/>
      <c r="EW94" s="29"/>
      <c r="EX94" s="29"/>
      <c r="EY94" s="29"/>
      <c r="EZ94" s="29"/>
      <c r="FA94" s="29"/>
      <c r="FB94" s="29"/>
      <c r="FC94" s="29"/>
      <c r="FD94" s="29"/>
      <c r="FE94" s="29"/>
      <c r="FF94" s="29"/>
      <c r="FG94" s="29"/>
      <c r="FH94" s="29"/>
      <c r="FI94" s="29"/>
      <c r="FJ94" s="29"/>
      <c r="FK94" s="29"/>
      <c r="FL94" s="29"/>
      <c r="FM94" s="29"/>
      <c r="FN94" s="29"/>
      <c r="FO94" s="29"/>
      <c r="FP94" s="29"/>
      <c r="FQ94" s="29"/>
      <c r="FR94" s="29"/>
      <c r="FS94" s="29"/>
      <c r="FT94" s="29"/>
      <c r="FU94" s="29"/>
      <c r="FV94" s="29"/>
      <c r="FW94" s="29"/>
      <c r="FX94" s="29"/>
      <c r="FY94" s="29"/>
      <c r="FZ94" s="29"/>
      <c r="GA94" s="29"/>
      <c r="GB94" s="29"/>
      <c r="GC94" s="29"/>
      <c r="GD94" s="29"/>
      <c r="GE94" s="29"/>
      <c r="GF94" s="29"/>
      <c r="GG94" s="29"/>
      <c r="GH94" s="29"/>
      <c r="GI94" s="29"/>
      <c r="GJ94" s="29"/>
      <c r="GK94" s="29"/>
      <c r="GL94" s="29"/>
      <c r="GM94" s="29"/>
      <c r="GN94" s="29"/>
      <c r="GO94" s="29"/>
      <c r="GP94" s="29"/>
      <c r="GQ94" s="29"/>
      <c r="GR94" s="29"/>
      <c r="GS94" s="29"/>
      <c r="GT94" s="29"/>
      <c r="GU94" s="29"/>
      <c r="GV94" s="29"/>
      <c r="GW94" s="29"/>
      <c r="GX94" s="29"/>
      <c r="GY94" s="29"/>
      <c r="GZ94" s="29"/>
      <c r="HA94" s="29"/>
      <c r="HB94" s="29"/>
      <c r="HC94" s="29"/>
      <c r="HD94" s="29"/>
      <c r="HE94" s="29"/>
      <c r="HF94" s="29"/>
      <c r="HG94" s="29"/>
      <c r="HH94" s="29"/>
      <c r="HI94" s="29"/>
      <c r="HJ94" s="29"/>
      <c r="HK94" s="29"/>
      <c r="HL94" s="29"/>
      <c r="HM94" s="29"/>
      <c r="HN94" s="29"/>
      <c r="HO94" s="29"/>
      <c r="HP94" s="29"/>
      <c r="HQ94" s="29"/>
      <c r="HR94" s="29"/>
      <c r="HS94" s="29"/>
      <c r="HT94" s="29"/>
      <c r="HU94" s="29"/>
      <c r="HV94" s="29"/>
      <c r="HW94" s="29"/>
      <c r="HX94" s="29"/>
      <c r="HY94" s="29"/>
      <c r="HZ94" s="29"/>
      <c r="IA94" s="29"/>
      <c r="IB94" s="29"/>
      <c r="IC94" s="29"/>
      <c r="ID94" s="29"/>
      <c r="IE94" s="29"/>
      <c r="IF94" s="29"/>
      <c r="IG94" s="29"/>
      <c r="IH94" s="29"/>
      <c r="II94" s="29"/>
      <c r="IJ94" s="29"/>
      <c r="IK94" s="29"/>
      <c r="IL94" s="29"/>
      <c r="IM94" s="29"/>
      <c r="IN94" s="29"/>
      <c r="IO94" s="29"/>
      <c r="IP94" s="29"/>
      <c r="IQ94" s="29"/>
      <c r="IR94" s="29"/>
      <c r="IS94" s="29"/>
      <c r="IT94" s="29"/>
      <c r="IU94" s="29"/>
      <c r="IV94" s="29"/>
      <c r="IW94" s="29"/>
      <c r="IX94" s="29"/>
      <c r="IY94" s="29"/>
      <c r="IZ94" s="29"/>
      <c r="JA94" s="29"/>
      <c r="JB94" s="29"/>
      <c r="JC94" s="29"/>
      <c r="JD94" s="29"/>
      <c r="JE94" s="29"/>
      <c r="JF94" s="29"/>
      <c r="JG94" s="29"/>
      <c r="JH94" s="29"/>
      <c r="JI94" s="29"/>
      <c r="JJ94" s="29"/>
      <c r="JK94" s="29"/>
      <c r="JL94" s="29"/>
      <c r="JM94" s="29"/>
      <c r="JN94" s="29"/>
      <c r="JO94" s="29"/>
      <c r="JP94" s="29"/>
      <c r="JQ94" s="29"/>
      <c r="JR94" s="29"/>
      <c r="JS94" s="29"/>
      <c r="JT94" s="29"/>
      <c r="JU94" s="29"/>
      <c r="JV94" s="29"/>
      <c r="JW94" s="29"/>
      <c r="JX94" s="29"/>
      <c r="JY94" s="29"/>
      <c r="JZ94" s="29"/>
      <c r="KA94" s="29"/>
      <c r="KB94" s="29"/>
      <c r="KC94" s="29"/>
      <c r="KD94" s="29"/>
      <c r="KE94" s="29"/>
      <c r="KF94" s="29"/>
      <c r="KG94" s="29"/>
      <c r="KH94" s="29"/>
      <c r="KI94" s="29"/>
      <c r="KJ94" s="29"/>
      <c r="KK94" s="29"/>
      <c r="KL94" s="29"/>
      <c r="KM94" s="29"/>
      <c r="KN94" s="29"/>
      <c r="KO94" s="29"/>
      <c r="KP94" s="29"/>
      <c r="KQ94" s="29"/>
      <c r="KR94" s="29"/>
      <c r="KS94" s="29"/>
      <c r="KT94" s="29"/>
      <c r="KU94" s="29"/>
      <c r="KV94" s="29"/>
      <c r="KW94" s="29"/>
      <c r="KX94" s="29"/>
      <c r="KY94" s="29"/>
      <c r="KZ94" s="29"/>
      <c r="LA94" s="29"/>
      <c r="LB94" s="29"/>
      <c r="LC94" s="29"/>
      <c r="LD94" s="29"/>
      <c r="LE94" s="29"/>
      <c r="LF94" s="29"/>
      <c r="LG94" s="29"/>
      <c r="LH94" s="29"/>
      <c r="LI94" s="29"/>
      <c r="LJ94" s="29"/>
      <c r="LK94" s="29"/>
      <c r="LL94" s="29"/>
      <c r="LM94" s="29"/>
      <c r="LN94" s="29"/>
      <c r="LO94" s="29"/>
      <c r="LP94" s="29"/>
      <c r="LQ94" s="29"/>
      <c r="LR94" s="29"/>
      <c r="LS94" s="29"/>
      <c r="LT94" s="29"/>
      <c r="LU94" s="29"/>
      <c r="LV94" s="29"/>
      <c r="LW94" s="29"/>
      <c r="LX94" s="29"/>
      <c r="LY94" s="29"/>
      <c r="LZ94" s="29"/>
      <c r="MA94" s="29"/>
      <c r="MB94" s="29"/>
      <c r="MC94" s="29"/>
      <c r="MD94" s="29"/>
      <c r="ME94" s="29"/>
      <c r="MF94" s="29"/>
      <c r="MG94" s="29"/>
      <c r="MH94" s="29"/>
      <c r="MI94" s="29"/>
      <c r="MJ94" s="29"/>
      <c r="MK94" s="29"/>
      <c r="ML94" s="29"/>
      <c r="MM94" s="29"/>
      <c r="MN94" s="29"/>
      <c r="MO94" s="29"/>
      <c r="MP94" s="29"/>
      <c r="MQ94" s="29"/>
      <c r="MR94" s="29"/>
      <c r="MS94" s="29"/>
      <c r="MT94" s="29"/>
      <c r="MU94" s="29"/>
      <c r="MV94" s="29"/>
      <c r="MW94" s="29"/>
      <c r="MX94" s="29"/>
      <c r="MY94" s="29"/>
      <c r="MZ94" s="29"/>
      <c r="NA94" s="29"/>
      <c r="NB94" s="29"/>
      <c r="NC94" s="29"/>
      <c r="ND94" s="29"/>
      <c r="NE94" s="29"/>
      <c r="NF94" s="29"/>
      <c r="NG94" s="29"/>
      <c r="NH94" s="29"/>
      <c r="NI94" s="29"/>
      <c r="NJ94" s="29"/>
      <c r="NK94" s="29"/>
      <c r="NL94" s="29"/>
      <c r="NM94" s="29"/>
      <c r="NN94" s="29"/>
      <c r="NO94" s="29"/>
      <c r="NP94" s="29"/>
      <c r="NQ94" s="29"/>
      <c r="NR94" s="29"/>
      <c r="NS94" s="29"/>
      <c r="NT94" s="29"/>
      <c r="NU94" s="29"/>
      <c r="NV94" s="29"/>
      <c r="NW94" s="29"/>
      <c r="NX94" s="29"/>
      <c r="NY94" s="29"/>
      <c r="NZ94" s="29"/>
      <c r="OA94" s="29"/>
      <c r="OB94" s="29"/>
      <c r="OC94" s="29"/>
      <c r="OD94" s="29"/>
      <c r="OE94" s="29"/>
      <c r="OF94" s="29"/>
      <c r="OG94" s="29"/>
      <c r="OH94" s="29"/>
      <c r="OI94" s="29"/>
      <c r="OJ94" s="29"/>
      <c r="OK94" s="29"/>
      <c r="OL94" s="29"/>
      <c r="OM94" s="29"/>
      <c r="ON94" s="29"/>
      <c r="OO94" s="29"/>
      <c r="OP94" s="29"/>
      <c r="OQ94" s="29"/>
      <c r="OR94" s="29"/>
      <c r="OS94" s="29"/>
      <c r="OT94" s="29"/>
      <c r="OU94" s="29"/>
      <c r="OV94" s="29"/>
      <c r="OW94" s="29"/>
      <c r="OX94" s="29"/>
      <c r="OY94" s="29"/>
      <c r="OZ94" s="29"/>
      <c r="PA94" s="29"/>
      <c r="PB94" s="29"/>
      <c r="PC94" s="29"/>
      <c r="PD94" s="29"/>
      <c r="PE94" s="29"/>
      <c r="PF94" s="29"/>
      <c r="PG94" s="29"/>
      <c r="PH94" s="29"/>
      <c r="PI94" s="29"/>
      <c r="PJ94" s="29"/>
      <c r="PK94" s="29"/>
      <c r="PL94" s="29"/>
      <c r="PM94" s="29"/>
      <c r="PN94" s="29"/>
      <c r="PO94" s="29"/>
      <c r="PP94" s="29"/>
      <c r="PQ94" s="29"/>
      <c r="PR94" s="29"/>
      <c r="PS94" s="29"/>
      <c r="PT94" s="29"/>
      <c r="PU94" s="29"/>
      <c r="PV94" s="29"/>
      <c r="PW94" s="29"/>
      <c r="PX94" s="29"/>
      <c r="PY94" s="29"/>
      <c r="PZ94" s="29"/>
      <c r="QA94" s="29"/>
      <c r="QB94" s="29"/>
      <c r="QC94" s="29"/>
      <c r="QD94" s="29"/>
      <c r="QE94" s="29"/>
      <c r="QF94" s="29"/>
      <c r="QG94" s="29"/>
      <c r="QH94" s="29"/>
      <c r="QI94" s="29"/>
      <c r="QJ94" s="29"/>
      <c r="QK94" s="29"/>
      <c r="QL94" s="29"/>
      <c r="QM94" s="29"/>
      <c r="QN94" s="29"/>
      <c r="QO94" s="29"/>
      <c r="QP94" s="29"/>
      <c r="QQ94" s="29"/>
      <c r="QR94" s="29"/>
      <c r="QS94" s="29"/>
      <c r="QT94" s="29"/>
      <c r="QU94" s="29"/>
      <c r="QV94" s="29"/>
      <c r="QW94" s="29"/>
      <c r="QX94" s="29"/>
      <c r="QY94" s="29"/>
      <c r="QZ94" s="29"/>
      <c r="RA94" s="29"/>
      <c r="RB94" s="29"/>
      <c r="RC94" s="29"/>
      <c r="RD94" s="29"/>
      <c r="RE94" s="29"/>
      <c r="RF94" s="29"/>
      <c r="RG94" s="29"/>
      <c r="RH94" s="29"/>
      <c r="RI94" s="29"/>
      <c r="RJ94" s="29"/>
      <c r="RK94" s="29"/>
      <c r="RL94" s="29"/>
      <c r="RM94" s="29"/>
      <c r="RN94" s="29"/>
      <c r="RO94" s="29"/>
      <c r="RP94" s="29"/>
      <c r="RQ94" s="29"/>
      <c r="RR94" s="29"/>
      <c r="RS94" s="29"/>
      <c r="RT94" s="29"/>
      <c r="RU94" s="29"/>
      <c r="RV94" s="29"/>
      <c r="RW94" s="29"/>
      <c r="RX94" s="29"/>
      <c r="RY94" s="29"/>
      <c r="RZ94" s="29"/>
      <c r="SA94" s="29"/>
      <c r="SB94" s="29"/>
      <c r="SC94" s="29"/>
      <c r="SD94" s="29"/>
      <c r="SE94" s="29"/>
      <c r="SF94" s="29"/>
      <c r="SG94" s="29"/>
      <c r="SH94" s="29"/>
      <c r="SI94" s="29"/>
      <c r="SJ94" s="29"/>
      <c r="SK94" s="29"/>
      <c r="SL94" s="29"/>
      <c r="SM94" s="29"/>
      <c r="SN94" s="29"/>
      <c r="SO94" s="29"/>
      <c r="SP94" s="29"/>
      <c r="SQ94" s="29"/>
      <c r="SR94" s="29"/>
      <c r="SS94" s="29"/>
      <c r="ST94" s="29"/>
      <c r="SU94" s="29"/>
      <c r="SV94" s="29"/>
      <c r="SW94" s="29"/>
      <c r="SX94" s="29"/>
      <c r="SY94" s="29"/>
      <c r="SZ94" s="29"/>
      <c r="TA94" s="29"/>
      <c r="TB94" s="29"/>
      <c r="TC94" s="29"/>
      <c r="TD94" s="29"/>
      <c r="TE94" s="29"/>
      <c r="TF94" s="29"/>
      <c r="TG94" s="29"/>
      <c r="TH94" s="29"/>
      <c r="TI94" s="29"/>
      <c r="TJ94" s="29"/>
      <c r="TK94" s="29"/>
      <c r="TL94" s="29"/>
      <c r="TM94" s="29"/>
      <c r="TN94" s="29"/>
      <c r="TO94" s="29"/>
      <c r="TP94" s="29"/>
      <c r="TQ94" s="29"/>
      <c r="TR94" s="29"/>
      <c r="TS94" s="29"/>
      <c r="TT94" s="29"/>
      <c r="TU94" s="29"/>
      <c r="TV94" s="29"/>
      <c r="TW94" s="29"/>
      <c r="TX94" s="29"/>
      <c r="TY94" s="29"/>
      <c r="TZ94" s="29"/>
      <c r="UA94" s="29"/>
      <c r="UB94" s="29"/>
      <c r="UC94" s="29"/>
      <c r="UD94" s="29"/>
      <c r="UE94" s="29"/>
      <c r="UF94" s="29"/>
      <c r="UG94" s="29"/>
      <c r="UH94" s="29"/>
      <c r="UI94" s="29"/>
      <c r="UJ94" s="29"/>
      <c r="UK94" s="29"/>
      <c r="UL94" s="29"/>
      <c r="UM94" s="29"/>
      <c r="UN94" s="29"/>
      <c r="UO94" s="29"/>
      <c r="UP94" s="29"/>
      <c r="UQ94" s="29"/>
      <c r="UR94" s="29"/>
      <c r="US94" s="29"/>
      <c r="UT94" s="29"/>
      <c r="UU94" s="29"/>
      <c r="UV94" s="29"/>
      <c r="UW94" s="29"/>
      <c r="UX94" s="29"/>
      <c r="UY94" s="29"/>
      <c r="UZ94" s="29"/>
      <c r="VA94" s="29"/>
      <c r="VB94" s="29"/>
      <c r="VC94" s="29"/>
      <c r="VD94" s="29"/>
      <c r="VE94" s="29"/>
      <c r="VF94" s="29"/>
      <c r="VG94" s="29"/>
      <c r="VH94" s="29"/>
      <c r="VI94" s="29"/>
      <c r="VJ94" s="29"/>
      <c r="VK94" s="29"/>
      <c r="VL94" s="29"/>
      <c r="VM94" s="29"/>
      <c r="VN94" s="29"/>
      <c r="VO94" s="29"/>
      <c r="VP94" s="29"/>
      <c r="VQ94" s="29"/>
      <c r="VR94" s="29"/>
      <c r="VS94" s="29"/>
      <c r="VT94" s="29"/>
      <c r="VU94" s="29"/>
      <c r="VV94" s="29"/>
      <c r="VW94" s="29"/>
      <c r="VX94" s="29"/>
      <c r="VY94" s="29"/>
      <c r="VZ94" s="29"/>
      <c r="WA94" s="29"/>
      <c r="WB94" s="29"/>
      <c r="WC94" s="29"/>
      <c r="WD94" s="29"/>
      <c r="WE94" s="29"/>
      <c r="WF94" s="29"/>
      <c r="WG94" s="29"/>
      <c r="WH94" s="29"/>
      <c r="WI94" s="29"/>
      <c r="WJ94" s="29"/>
      <c r="WK94" s="29"/>
      <c r="WL94" s="29"/>
      <c r="WM94" s="29"/>
      <c r="WN94" s="29"/>
      <c r="WO94" s="29"/>
      <c r="WP94" s="29"/>
      <c r="WQ94" s="29"/>
      <c r="WR94" s="29"/>
      <c r="WS94" s="29"/>
      <c r="WT94" s="29"/>
      <c r="WU94" s="29"/>
      <c r="WV94" s="29"/>
      <c r="WW94" s="29"/>
      <c r="WX94" s="29"/>
      <c r="WY94" s="29"/>
      <c r="WZ94" s="29"/>
      <c r="XA94" s="29"/>
      <c r="XB94" s="29"/>
      <c r="XC94" s="29"/>
      <c r="XD94" s="29"/>
      <c r="XE94" s="29"/>
      <c r="XF94" s="29"/>
      <c r="XG94" s="29"/>
      <c r="XH94" s="29"/>
      <c r="XI94" s="29"/>
      <c r="XJ94" s="29"/>
      <c r="XK94" s="29"/>
      <c r="XL94" s="29"/>
      <c r="XM94" s="29"/>
      <c r="XN94" s="29"/>
      <c r="XO94" s="29"/>
      <c r="XP94" s="29"/>
      <c r="XQ94" s="29"/>
      <c r="XR94" s="29"/>
      <c r="XS94" s="29"/>
      <c r="XT94" s="29"/>
      <c r="XU94" s="29"/>
      <c r="XV94" s="29"/>
      <c r="XW94" s="29"/>
      <c r="XX94" s="29"/>
      <c r="XY94" s="29"/>
      <c r="XZ94" s="29"/>
      <c r="YA94" s="29"/>
      <c r="YB94" s="29"/>
      <c r="YC94" s="29"/>
      <c r="YD94" s="29"/>
      <c r="YE94" s="29"/>
      <c r="YF94" s="29"/>
      <c r="YG94" s="29"/>
      <c r="YH94" s="29"/>
      <c r="YI94" s="29"/>
      <c r="YJ94" s="29"/>
      <c r="YK94" s="29"/>
      <c r="YL94" s="29"/>
      <c r="YM94" s="29"/>
      <c r="YN94" s="29"/>
      <c r="YO94" s="29"/>
      <c r="YP94" s="29"/>
      <c r="YQ94" s="29"/>
      <c r="YR94" s="29"/>
      <c r="YS94" s="29"/>
      <c r="YT94" s="29"/>
      <c r="YU94" s="29"/>
      <c r="YV94" s="29"/>
      <c r="YW94" s="29"/>
      <c r="YX94" s="29"/>
      <c r="YY94" s="29"/>
      <c r="YZ94" s="29"/>
      <c r="ZA94" s="29"/>
      <c r="ZB94" s="29"/>
      <c r="ZC94" s="29"/>
      <c r="ZD94" s="29"/>
      <c r="ZE94" s="29"/>
      <c r="ZF94" s="29"/>
      <c r="ZG94" s="29"/>
      <c r="ZH94" s="29"/>
      <c r="ZI94" s="29"/>
      <c r="ZJ94" s="29"/>
      <c r="ZK94" s="29"/>
      <c r="ZL94" s="29"/>
      <c r="ZM94" s="29"/>
      <c r="ZN94" s="29"/>
      <c r="ZO94" s="29"/>
      <c r="ZP94" s="29"/>
      <c r="ZQ94" s="29"/>
      <c r="ZR94" s="29"/>
      <c r="ZS94" s="29"/>
      <c r="ZT94" s="29"/>
      <c r="ZU94" s="29"/>
      <c r="ZV94" s="29"/>
      <c r="ZW94" s="29"/>
      <c r="ZX94" s="29"/>
      <c r="ZY94" s="29"/>
      <c r="ZZ94" s="29"/>
      <c r="AAA94" s="29"/>
      <c r="AAB94" s="29"/>
      <c r="AAC94" s="29"/>
      <c r="AAD94" s="29"/>
      <c r="AAE94" s="29"/>
      <c r="AAF94" s="29"/>
      <c r="AAG94" s="29"/>
      <c r="AAH94" s="29"/>
      <c r="AAI94" s="29"/>
      <c r="AAJ94" s="29"/>
      <c r="AAK94" s="29"/>
      <c r="AAL94" s="29"/>
      <c r="AAM94" s="29"/>
      <c r="AAN94" s="29"/>
      <c r="AAO94" s="29"/>
      <c r="AAP94" s="29"/>
      <c r="AAQ94" s="29"/>
      <c r="AAR94" s="29"/>
      <c r="AAS94" s="29"/>
      <c r="AAT94" s="29"/>
      <c r="AAU94" s="29"/>
      <c r="AAV94" s="29"/>
      <c r="AAW94" s="29"/>
      <c r="AAX94" s="29"/>
      <c r="AAY94" s="29"/>
      <c r="AAZ94" s="29"/>
      <c r="ABA94" s="29"/>
      <c r="ABB94" s="29"/>
      <c r="ABC94" s="29"/>
      <c r="ABD94" s="29"/>
      <c r="ABE94" s="29"/>
      <c r="ABF94" s="29"/>
      <c r="ABG94" s="29"/>
      <c r="ABH94" s="29"/>
      <c r="ABI94" s="29"/>
      <c r="ABJ94" s="29"/>
      <c r="ABK94" s="29"/>
      <c r="ABL94" s="29"/>
      <c r="ABM94" s="29"/>
      <c r="ABN94" s="29"/>
      <c r="ABO94" s="29"/>
      <c r="ABP94" s="29"/>
      <c r="ABQ94" s="29"/>
      <c r="ABR94" s="29"/>
      <c r="ABS94" s="29"/>
      <c r="ABT94" s="29"/>
      <c r="ABU94" s="29"/>
      <c r="ABV94" s="29"/>
      <c r="ABW94" s="29"/>
      <c r="ABX94" s="29"/>
      <c r="ABY94" s="29"/>
      <c r="ABZ94" s="29"/>
      <c r="ACA94" s="29"/>
      <c r="ACB94" s="29"/>
      <c r="ACC94" s="29"/>
      <c r="ACD94" s="29"/>
      <c r="ACE94" s="29"/>
      <c r="ACF94" s="29"/>
      <c r="ACG94" s="29"/>
      <c r="ACH94" s="29"/>
      <c r="ACI94" s="29"/>
      <c r="ACJ94" s="29"/>
      <c r="ACK94" s="29"/>
      <c r="ACL94" s="29"/>
      <c r="ACM94" s="29"/>
      <c r="ACN94" s="29"/>
      <c r="ACO94" s="29"/>
      <c r="ACP94" s="29"/>
      <c r="ACQ94" s="29"/>
      <c r="ACR94" s="29"/>
      <c r="ACS94" s="29"/>
      <c r="ACT94" s="29"/>
      <c r="ACU94" s="29"/>
      <c r="ACV94" s="29"/>
      <c r="ACW94" s="29"/>
      <c r="ACX94" s="29"/>
      <c r="ACY94" s="29"/>
      <c r="ACZ94" s="29"/>
      <c r="ADA94" s="29"/>
      <c r="ADB94" s="29"/>
      <c r="ADC94" s="29"/>
      <c r="ADD94" s="29"/>
      <c r="ADE94" s="29"/>
      <c r="ADF94" s="29"/>
      <c r="ADG94" s="29"/>
      <c r="ADH94" s="29"/>
      <c r="ADI94" s="29"/>
      <c r="ADJ94" s="29"/>
      <c r="ADK94" s="29"/>
      <c r="ADL94" s="29"/>
      <c r="ADM94" s="29"/>
      <c r="ADN94" s="29"/>
      <c r="ADO94" s="29"/>
      <c r="ADP94" s="29"/>
      <c r="ADQ94" s="29"/>
      <c r="ADR94" s="29"/>
      <c r="ADS94" s="29"/>
      <c r="ADT94" s="29"/>
      <c r="ADU94" s="29"/>
      <c r="ADV94" s="29"/>
      <c r="ADW94" s="29"/>
      <c r="ADX94" s="29"/>
      <c r="ADY94" s="29"/>
      <c r="ADZ94" s="29"/>
      <c r="AEA94" s="29"/>
      <c r="AEB94" s="29"/>
      <c r="AEC94" s="29"/>
      <c r="AED94" s="29"/>
      <c r="AEE94" s="29"/>
      <c r="AEF94" s="29"/>
      <c r="AEG94" s="29"/>
      <c r="AEH94" s="29"/>
      <c r="AEI94" s="29"/>
      <c r="AEJ94" s="29"/>
      <c r="AEK94" s="29"/>
      <c r="AEL94" s="29"/>
      <c r="AEM94" s="29"/>
      <c r="AEN94" s="29"/>
      <c r="AEO94" s="29"/>
      <c r="AEP94" s="29"/>
      <c r="AEQ94" s="29"/>
      <c r="AER94" s="29"/>
      <c r="AES94" s="29"/>
      <c r="AET94" s="29"/>
      <c r="AEU94" s="29"/>
      <c r="AEV94" s="29"/>
      <c r="AEW94" s="29"/>
      <c r="AEX94" s="29"/>
      <c r="AEY94" s="29"/>
      <c r="AEZ94" s="29"/>
      <c r="AFA94" s="29"/>
      <c r="AFB94" s="29"/>
      <c r="AFC94" s="29"/>
      <c r="AFD94" s="29"/>
      <c r="AFE94" s="29"/>
      <c r="AFF94" s="29"/>
      <c r="AFG94" s="29"/>
      <c r="AFH94" s="29"/>
      <c r="AFI94" s="29"/>
      <c r="AFJ94" s="29"/>
      <c r="AFK94" s="29"/>
      <c r="AFL94" s="29"/>
      <c r="AFM94" s="29"/>
      <c r="AFN94" s="29"/>
      <c r="AFO94" s="29"/>
      <c r="AFP94" s="29"/>
      <c r="AFQ94" s="29"/>
      <c r="AFR94" s="29"/>
      <c r="AFS94" s="29"/>
      <c r="AFT94" s="29"/>
      <c r="AFU94" s="29"/>
      <c r="AFV94" s="29"/>
      <c r="AFW94" s="29"/>
      <c r="AFX94" s="29"/>
      <c r="AFY94" s="29"/>
      <c r="AFZ94" s="29"/>
      <c r="AGA94" s="29"/>
      <c r="AGB94" s="29"/>
      <c r="AGC94" s="29"/>
      <c r="AGD94" s="29"/>
      <c r="AGE94" s="29"/>
      <c r="AGF94" s="29"/>
      <c r="AGG94" s="29"/>
      <c r="AGH94" s="29"/>
      <c r="AGI94" s="29"/>
      <c r="AGJ94" s="29"/>
      <c r="AGK94" s="29"/>
      <c r="AGL94" s="29"/>
      <c r="AGM94" s="29"/>
      <c r="AGN94" s="29"/>
      <c r="AGO94" s="29"/>
      <c r="AGP94" s="29"/>
      <c r="AGQ94" s="29"/>
      <c r="AGR94" s="29"/>
      <c r="AGS94" s="29"/>
      <c r="AGT94" s="29"/>
      <c r="AGU94" s="29"/>
      <c r="AGV94" s="29"/>
      <c r="AGW94" s="29"/>
      <c r="AGX94" s="29"/>
      <c r="AGY94" s="29"/>
      <c r="AGZ94" s="29"/>
      <c r="AHA94" s="29"/>
      <c r="AHB94" s="29"/>
      <c r="AHC94" s="29"/>
      <c r="AHD94" s="29"/>
      <c r="AHE94" s="29"/>
      <c r="AHF94" s="29"/>
      <c r="AHG94" s="29"/>
      <c r="AHH94" s="29"/>
      <c r="AHI94" s="29"/>
      <c r="AHJ94" s="29"/>
      <c r="AHK94" s="29"/>
      <c r="AHL94" s="29"/>
      <c r="AHM94" s="29"/>
      <c r="AHN94" s="29"/>
      <c r="AHO94" s="29"/>
      <c r="AHP94" s="29"/>
      <c r="AHQ94" s="29"/>
      <c r="AHR94" s="29"/>
      <c r="AHS94" s="29"/>
      <c r="AHT94" s="29"/>
      <c r="AHU94" s="29"/>
      <c r="AHV94" s="29"/>
      <c r="AHW94" s="29"/>
      <c r="AHX94" s="29"/>
      <c r="AHY94" s="29"/>
      <c r="AHZ94" s="29"/>
      <c r="AIA94" s="29"/>
      <c r="AIB94" s="29"/>
      <c r="AIC94" s="29"/>
      <c r="AID94" s="29"/>
      <c r="AIE94" s="29"/>
      <c r="AIF94" s="29"/>
      <c r="AIG94" s="29"/>
      <c r="AIH94" s="29"/>
      <c r="AII94" s="29"/>
      <c r="AIJ94" s="29"/>
      <c r="AIK94" s="29"/>
      <c r="AIL94" s="29"/>
      <c r="AIM94" s="29"/>
      <c r="AIN94" s="29"/>
      <c r="AIO94" s="29"/>
      <c r="AIP94" s="29"/>
      <c r="AIQ94" s="29"/>
      <c r="AIR94" s="29"/>
      <c r="AIS94" s="29"/>
      <c r="AIT94" s="29"/>
      <c r="AIU94" s="29"/>
      <c r="AIV94" s="29"/>
      <c r="AIW94" s="29"/>
      <c r="AIX94" s="29"/>
      <c r="AIY94" s="29"/>
      <c r="AIZ94" s="29"/>
      <c r="AJA94" s="29"/>
      <c r="AJB94" s="29"/>
      <c r="AJC94" s="29"/>
      <c r="AJD94" s="29"/>
      <c r="AJE94" s="29"/>
      <c r="AJF94" s="29"/>
      <c r="AJG94" s="29"/>
      <c r="AJH94" s="29"/>
      <c r="AJI94" s="29"/>
      <c r="AJJ94" s="29"/>
      <c r="AJK94" s="29"/>
      <c r="AJL94" s="29"/>
      <c r="AJM94" s="29"/>
      <c r="AJN94" s="29"/>
      <c r="AJO94" s="29"/>
      <c r="AJP94" s="29"/>
      <c r="AJQ94" s="29"/>
      <c r="AJR94" s="29"/>
      <c r="AJS94" s="29"/>
      <c r="AJT94" s="29"/>
      <c r="AJU94" s="29"/>
      <c r="AJV94" s="29"/>
      <c r="AJW94" s="29"/>
      <c r="AJX94" s="29"/>
      <c r="AJY94" s="29"/>
      <c r="AJZ94" s="29"/>
      <c r="AKA94" s="29"/>
      <c r="AKB94" s="29"/>
      <c r="AKC94" s="29"/>
      <c r="AKD94" s="29"/>
      <c r="AKE94" s="29"/>
      <c r="AKF94" s="29"/>
      <c r="AKG94" s="29"/>
      <c r="AKH94" s="29"/>
      <c r="AKI94" s="29"/>
      <c r="AKJ94" s="29"/>
      <c r="AKK94" s="29"/>
      <c r="AKL94" s="29"/>
      <c r="AKM94" s="29"/>
      <c r="AKN94" s="29"/>
      <c r="AKO94" s="29"/>
      <c r="AKP94" s="29"/>
      <c r="AKQ94" s="29"/>
      <c r="AKR94" s="29"/>
      <c r="AKS94" s="29"/>
      <c r="AKT94" s="29"/>
      <c r="AKU94" s="29"/>
      <c r="AKV94" s="29"/>
      <c r="AKW94" s="29"/>
      <c r="AKX94" s="29"/>
      <c r="AKY94" s="29"/>
      <c r="AKZ94" s="29"/>
      <c r="ALA94" s="29"/>
      <c r="ALB94" s="29"/>
      <c r="ALC94" s="29"/>
      <c r="ALD94" s="29"/>
      <c r="ALE94" s="29"/>
      <c r="ALF94" s="29"/>
      <c r="ALG94" s="29"/>
      <c r="ALH94" s="29"/>
      <c r="ALI94" s="29"/>
      <c r="ALJ94" s="29"/>
      <c r="ALK94" s="29"/>
      <c r="ALL94" s="29"/>
      <c r="ALM94" s="29"/>
      <c r="ALN94" s="29"/>
      <c r="ALO94" s="29"/>
      <c r="ALP94" s="29"/>
      <c r="ALQ94" s="29"/>
      <c r="ALR94" s="29"/>
      <c r="ALS94" s="29"/>
      <c r="ALT94" s="29"/>
      <c r="ALU94" s="29"/>
      <c r="ALV94" s="29"/>
      <c r="ALW94" s="29"/>
      <c r="ALX94" s="29"/>
      <c r="ALY94" s="29"/>
      <c r="ALZ94" s="29"/>
      <c r="AMA94" s="29"/>
      <c r="AMB94" s="29"/>
      <c r="AMC94" s="29"/>
      <c r="AMD94" s="29"/>
      <c r="AME94" s="29"/>
      <c r="AMF94" s="29"/>
      <c r="AMG94" s="29"/>
      <c r="AMH94" s="29"/>
      <c r="AMI94" s="29"/>
      <c r="AMJ94" s="29"/>
      <c r="AMK94" s="29"/>
      <c r="AML94" s="29"/>
      <c r="AMM94" s="29"/>
      <c r="AMN94" s="29"/>
      <c r="AMO94" s="29"/>
      <c r="AMP94" s="29"/>
      <c r="AMQ94" s="29"/>
      <c r="AMR94" s="29"/>
      <c r="AMS94" s="29"/>
      <c r="AMT94" s="29"/>
      <c r="AMU94" s="29"/>
      <c r="AMV94" s="29"/>
      <c r="AMW94" s="29"/>
      <c r="AMX94" s="29"/>
      <c r="AMY94" s="29"/>
      <c r="AMZ94" s="29"/>
      <c r="ANA94" s="29"/>
      <c r="ANB94" s="29"/>
      <c r="ANC94" s="29"/>
      <c r="AND94" s="29"/>
      <c r="ANE94" s="29"/>
      <c r="ANF94" s="29"/>
      <c r="ANG94" s="29"/>
      <c r="ANH94" s="29"/>
      <c r="ANI94" s="29"/>
      <c r="ANJ94" s="29"/>
      <c r="ANK94" s="29"/>
      <c r="ANL94" s="29"/>
      <c r="ANM94" s="29"/>
      <c r="ANN94" s="29"/>
      <c r="ANO94" s="29"/>
      <c r="ANP94" s="29"/>
      <c r="ANQ94" s="29"/>
      <c r="ANR94" s="29"/>
      <c r="ANS94" s="29"/>
      <c r="ANT94" s="29"/>
      <c r="ANU94" s="29"/>
      <c r="ANV94" s="29"/>
      <c r="ANW94" s="29"/>
      <c r="ANX94" s="29"/>
      <c r="ANY94" s="29"/>
      <c r="ANZ94" s="29"/>
      <c r="AOA94" s="29"/>
      <c r="AOB94" s="29"/>
      <c r="AOC94" s="29"/>
      <c r="AOD94" s="29"/>
      <c r="AOE94" s="29"/>
      <c r="AOF94" s="29"/>
      <c r="AOG94" s="29"/>
      <c r="AOH94" s="29"/>
      <c r="AOI94" s="29"/>
      <c r="AOJ94" s="29"/>
      <c r="AOK94" s="29"/>
      <c r="AOL94" s="29"/>
      <c r="AOM94" s="29"/>
      <c r="AON94" s="29"/>
      <c r="AOO94" s="29"/>
      <c r="AOP94" s="29"/>
      <c r="AOQ94" s="29"/>
      <c r="AOR94" s="29"/>
      <c r="AOS94" s="29"/>
      <c r="AOT94" s="29"/>
      <c r="AOU94" s="29"/>
      <c r="AOV94" s="29"/>
      <c r="AOW94" s="29"/>
      <c r="AOX94" s="29"/>
      <c r="AOY94" s="29"/>
      <c r="AOZ94" s="29"/>
      <c r="APA94" s="29"/>
      <c r="APB94" s="29"/>
      <c r="APC94" s="29"/>
      <c r="APD94" s="29"/>
      <c r="APE94" s="29"/>
      <c r="APF94" s="29"/>
      <c r="APG94" s="29"/>
      <c r="APH94" s="29"/>
      <c r="API94" s="29"/>
      <c r="APJ94" s="29"/>
      <c r="APK94" s="29"/>
      <c r="APL94" s="29"/>
      <c r="APM94" s="29"/>
      <c r="APN94" s="29"/>
      <c r="APO94" s="29"/>
      <c r="APP94" s="29"/>
      <c r="APQ94" s="29"/>
      <c r="APR94" s="29"/>
      <c r="APS94" s="29"/>
      <c r="APT94" s="29"/>
      <c r="APU94" s="29"/>
      <c r="APV94" s="29"/>
      <c r="APW94" s="29"/>
      <c r="APX94" s="29"/>
      <c r="APY94" s="29"/>
      <c r="APZ94" s="29"/>
      <c r="AQA94" s="29"/>
      <c r="AQB94" s="29"/>
      <c r="AQC94" s="29"/>
      <c r="AQD94" s="29"/>
      <c r="AQE94" s="29"/>
      <c r="AQF94" s="29"/>
      <c r="AQG94" s="29"/>
      <c r="AQH94" s="29"/>
      <c r="AQI94" s="29"/>
      <c r="AQJ94" s="29"/>
      <c r="AQK94" s="29"/>
      <c r="AQL94" s="29"/>
      <c r="AQM94" s="29"/>
      <c r="AQN94" s="29"/>
      <c r="AQO94" s="29"/>
      <c r="AQP94" s="29"/>
      <c r="AQQ94" s="29"/>
      <c r="AQR94" s="29"/>
      <c r="AQS94" s="29"/>
      <c r="AQT94" s="29"/>
      <c r="AQU94" s="29"/>
      <c r="AQV94" s="29"/>
      <c r="AQW94" s="29"/>
      <c r="AQX94" s="29"/>
      <c r="AQY94" s="29"/>
      <c r="AQZ94" s="29"/>
      <c r="ARA94" s="29"/>
      <c r="ARB94" s="29"/>
      <c r="ARC94" s="29"/>
      <c r="ARD94" s="29"/>
      <c r="ARE94" s="29"/>
      <c r="ARF94" s="29"/>
      <c r="ARG94" s="29"/>
      <c r="ARH94" s="29"/>
      <c r="ARI94" s="29"/>
      <c r="ARJ94" s="29"/>
      <c r="ARK94" s="29"/>
      <c r="ARL94" s="29"/>
      <c r="ARM94" s="29"/>
      <c r="ARN94" s="29"/>
      <c r="ARO94" s="29"/>
      <c r="ARP94" s="29"/>
      <c r="ARQ94" s="29"/>
      <c r="ARR94" s="29"/>
      <c r="ARS94" s="29"/>
      <c r="ART94" s="29"/>
      <c r="ARU94" s="29"/>
      <c r="ARV94" s="29"/>
      <c r="ARW94" s="29"/>
      <c r="ARX94" s="29"/>
      <c r="ARY94" s="29"/>
      <c r="ARZ94" s="29"/>
      <c r="ASA94" s="29"/>
      <c r="ASB94" s="29"/>
      <c r="ASC94" s="29"/>
      <c r="ASD94" s="29"/>
      <c r="ASE94" s="29"/>
      <c r="ASF94" s="29"/>
      <c r="ASG94" s="29"/>
      <c r="ASH94" s="29"/>
      <c r="ASI94" s="29"/>
      <c r="ASJ94" s="29"/>
      <c r="ASK94" s="29"/>
      <c r="ASL94" s="29"/>
      <c r="ASM94" s="29"/>
      <c r="ASN94" s="29"/>
      <c r="ASO94" s="29"/>
      <c r="ASP94" s="29"/>
      <c r="ASQ94" s="29"/>
      <c r="ASR94" s="29"/>
      <c r="ASS94" s="29"/>
      <c r="AST94" s="29"/>
      <c r="ASU94" s="29"/>
      <c r="ASV94" s="29"/>
      <c r="ASW94" s="29"/>
      <c r="ASX94" s="29"/>
      <c r="ASY94" s="29"/>
      <c r="ASZ94" s="29"/>
      <c r="ATA94" s="29"/>
      <c r="ATB94" s="29"/>
      <c r="ATC94" s="29"/>
      <c r="ATD94" s="29"/>
      <c r="ATE94" s="29"/>
      <c r="ATF94" s="29"/>
      <c r="ATG94" s="29"/>
      <c r="ATH94" s="29"/>
      <c r="ATI94" s="29"/>
      <c r="ATJ94" s="29"/>
      <c r="ATK94" s="29"/>
      <c r="ATL94" s="29"/>
      <c r="ATM94" s="29"/>
      <c r="ATN94" s="29"/>
      <c r="ATO94" s="29"/>
      <c r="ATP94" s="29"/>
      <c r="ATQ94" s="29"/>
      <c r="ATR94" s="29"/>
      <c r="ATS94" s="29"/>
      <c r="ATT94" s="29"/>
      <c r="ATU94" s="29"/>
      <c r="ATV94" s="29"/>
      <c r="ATW94" s="29"/>
      <c r="ATX94" s="29"/>
      <c r="ATY94" s="29"/>
      <c r="ATZ94" s="29"/>
      <c r="AUA94" s="29"/>
      <c r="AUB94" s="29"/>
      <c r="AUC94" s="29"/>
      <c r="AUD94" s="29"/>
      <c r="AUE94" s="29"/>
      <c r="AUF94" s="29"/>
      <c r="AUG94" s="29"/>
      <c r="AUH94" s="29"/>
      <c r="AUI94" s="29"/>
      <c r="AUJ94" s="29"/>
      <c r="AUK94" s="29"/>
      <c r="AUL94" s="29"/>
      <c r="AUM94" s="29"/>
      <c r="AUN94" s="29"/>
      <c r="AUO94" s="29"/>
      <c r="AUP94" s="29"/>
      <c r="AUQ94" s="29"/>
      <c r="AUR94" s="29"/>
      <c r="AUS94" s="29"/>
      <c r="AUT94" s="29"/>
      <c r="AUU94" s="29"/>
      <c r="AUV94" s="29"/>
      <c r="AUW94" s="29"/>
      <c r="AUX94" s="29"/>
      <c r="AUY94" s="29"/>
      <c r="AUZ94" s="29"/>
      <c r="AVA94" s="29"/>
      <c r="AVB94" s="29"/>
      <c r="AVC94" s="29"/>
      <c r="AVD94" s="29"/>
      <c r="AVE94" s="29"/>
      <c r="AVF94" s="29"/>
      <c r="AVG94" s="29"/>
      <c r="AVH94" s="29"/>
      <c r="AVI94" s="29"/>
      <c r="AVJ94" s="29"/>
      <c r="AVK94" s="29"/>
      <c r="AVL94" s="29"/>
      <c r="AVM94" s="29"/>
      <c r="AVN94" s="29"/>
      <c r="AVO94" s="29"/>
      <c r="AVP94" s="29"/>
      <c r="AVQ94" s="29"/>
      <c r="AVR94" s="29"/>
      <c r="AVS94" s="29"/>
      <c r="AVT94" s="29"/>
      <c r="AVU94" s="29"/>
      <c r="AVV94" s="29"/>
      <c r="AVW94" s="29"/>
      <c r="AVX94" s="29"/>
      <c r="AVY94" s="29"/>
      <c r="AVZ94" s="29"/>
      <c r="AWA94" s="29"/>
      <c r="AWB94" s="29"/>
      <c r="AWC94" s="29"/>
      <c r="AWD94" s="29"/>
      <c r="AWE94" s="29"/>
      <c r="AWF94" s="29"/>
      <c r="AWG94" s="29"/>
      <c r="AWH94" s="29"/>
      <c r="AWI94" s="29"/>
      <c r="AWJ94" s="29"/>
      <c r="AWK94" s="29"/>
      <c r="AWL94" s="29"/>
      <c r="AWM94" s="29"/>
      <c r="AWN94" s="29"/>
      <c r="AWO94" s="29"/>
      <c r="AWP94" s="29"/>
      <c r="AWQ94" s="29"/>
      <c r="AWR94" s="29"/>
      <c r="AWS94" s="29"/>
      <c r="AWT94" s="29"/>
      <c r="AWU94" s="29"/>
      <c r="AWV94" s="29"/>
      <c r="AWW94" s="29"/>
      <c r="AWX94" s="29"/>
      <c r="AWY94" s="29"/>
      <c r="AWZ94" s="29"/>
      <c r="AXA94" s="29"/>
      <c r="AXB94" s="29"/>
      <c r="AXC94" s="29"/>
      <c r="AXD94" s="29"/>
      <c r="AXE94" s="29"/>
      <c r="AXF94" s="29"/>
      <c r="AXG94" s="29"/>
      <c r="AXH94" s="29"/>
      <c r="AXI94" s="29"/>
      <c r="AXJ94" s="29"/>
      <c r="AXK94" s="29"/>
      <c r="AXL94" s="29"/>
      <c r="AXM94" s="29"/>
      <c r="AXN94" s="29"/>
      <c r="AXO94" s="29"/>
      <c r="AXP94" s="29"/>
      <c r="AXQ94" s="29"/>
      <c r="AXR94" s="29"/>
      <c r="AXS94" s="29"/>
      <c r="AXT94" s="29"/>
      <c r="AXU94" s="29"/>
      <c r="AXV94" s="29"/>
      <c r="AXW94" s="29"/>
      <c r="AXX94" s="29"/>
      <c r="AXY94" s="29"/>
      <c r="AXZ94" s="29"/>
      <c r="AYA94" s="29"/>
      <c r="AYB94" s="29"/>
      <c r="AYC94" s="29"/>
      <c r="AYD94" s="29"/>
      <c r="AYE94" s="29"/>
      <c r="AYF94" s="29"/>
      <c r="AYG94" s="29"/>
      <c r="AYH94" s="29"/>
      <c r="AYI94" s="29"/>
      <c r="AYJ94" s="29"/>
      <c r="AYK94" s="29"/>
      <c r="AYL94" s="29"/>
      <c r="AYM94" s="29"/>
      <c r="AYN94" s="29"/>
      <c r="AYO94" s="29"/>
      <c r="AYP94" s="29"/>
      <c r="AYQ94" s="29"/>
      <c r="AYR94" s="29"/>
      <c r="AYS94" s="29"/>
      <c r="AYT94" s="29"/>
      <c r="AYU94" s="29"/>
      <c r="AYV94" s="29"/>
      <c r="AYW94" s="29"/>
      <c r="AYX94" s="29"/>
      <c r="AYY94" s="29"/>
      <c r="AYZ94" s="29"/>
      <c r="AZA94" s="29"/>
      <c r="AZB94" s="29"/>
      <c r="AZC94" s="29"/>
      <c r="AZD94" s="29"/>
      <c r="AZE94" s="29"/>
      <c r="AZF94" s="29"/>
      <c r="AZG94" s="29"/>
      <c r="AZH94" s="29"/>
      <c r="AZI94" s="29"/>
      <c r="AZJ94" s="29"/>
      <c r="AZK94" s="29"/>
      <c r="AZL94" s="29"/>
      <c r="AZM94" s="29"/>
      <c r="AZN94" s="29"/>
      <c r="AZO94" s="29"/>
      <c r="AZP94" s="29"/>
      <c r="AZQ94" s="29"/>
      <c r="AZR94" s="29"/>
      <c r="AZS94" s="29"/>
      <c r="AZT94" s="29"/>
      <c r="AZU94" s="29"/>
      <c r="AZV94" s="29"/>
      <c r="AZW94" s="29"/>
      <c r="AZX94" s="29"/>
      <c r="AZY94" s="29"/>
      <c r="AZZ94" s="29"/>
      <c r="BAA94" s="29"/>
      <c r="BAB94" s="29"/>
      <c r="BAC94" s="29"/>
      <c r="BAD94" s="29"/>
      <c r="BAE94" s="29"/>
      <c r="BAF94" s="29"/>
      <c r="BAG94" s="29"/>
      <c r="BAH94" s="29"/>
      <c r="BAI94" s="29"/>
      <c r="BAJ94" s="29"/>
      <c r="BAK94" s="29"/>
      <c r="BAL94" s="29"/>
      <c r="BAM94" s="29"/>
      <c r="BAN94" s="29"/>
      <c r="BAO94" s="29"/>
      <c r="BAP94" s="29"/>
      <c r="BAQ94" s="29"/>
      <c r="BAR94" s="29"/>
      <c r="BAS94" s="29"/>
      <c r="BAT94" s="29"/>
      <c r="BAU94" s="29"/>
      <c r="BAV94" s="29"/>
      <c r="BAW94" s="29"/>
      <c r="BAX94" s="29"/>
      <c r="BAY94" s="29"/>
      <c r="BAZ94" s="29"/>
      <c r="BBA94" s="29"/>
      <c r="BBB94" s="29"/>
      <c r="BBC94" s="29"/>
      <c r="BBD94" s="29"/>
      <c r="BBE94" s="29"/>
      <c r="BBF94" s="29"/>
      <c r="BBG94" s="29"/>
      <c r="BBH94" s="29"/>
      <c r="BBI94" s="29"/>
      <c r="BBJ94" s="29"/>
      <c r="BBK94" s="29"/>
      <c r="BBL94" s="29"/>
      <c r="BBM94" s="29"/>
      <c r="BBN94" s="29"/>
      <c r="BBO94" s="29"/>
      <c r="BBP94" s="29"/>
      <c r="BBQ94" s="29"/>
      <c r="BBR94" s="29"/>
      <c r="BBS94" s="29"/>
      <c r="BBT94" s="29"/>
      <c r="BBU94" s="29"/>
      <c r="BBV94" s="29"/>
      <c r="BBW94" s="29"/>
      <c r="BBX94" s="29"/>
      <c r="BBY94" s="29"/>
      <c r="BBZ94" s="29"/>
      <c r="BCA94" s="29"/>
      <c r="BCB94" s="29"/>
      <c r="BCC94" s="29"/>
      <c r="BCD94" s="29"/>
      <c r="BCE94" s="29"/>
      <c r="BCF94" s="29"/>
      <c r="BCG94" s="29"/>
      <c r="BCH94" s="29"/>
      <c r="BCI94" s="29"/>
      <c r="BCJ94" s="29"/>
      <c r="BCK94" s="29"/>
      <c r="BCL94" s="29"/>
      <c r="BCM94" s="29"/>
      <c r="BCN94" s="29"/>
      <c r="BCO94" s="29"/>
      <c r="BCP94" s="29"/>
      <c r="BCQ94" s="29"/>
      <c r="BCR94" s="29"/>
      <c r="BCS94" s="29"/>
      <c r="BCT94" s="29"/>
      <c r="BCU94" s="29"/>
      <c r="BCV94" s="29"/>
      <c r="BCW94" s="29"/>
      <c r="BCX94" s="29"/>
      <c r="BCY94" s="29"/>
      <c r="BCZ94" s="29"/>
      <c r="BDA94" s="29"/>
      <c r="BDB94" s="29"/>
      <c r="BDC94" s="29"/>
      <c r="BDD94" s="29"/>
      <c r="BDE94" s="29"/>
      <c r="BDF94" s="29"/>
      <c r="BDG94" s="29"/>
      <c r="BDH94" s="29"/>
      <c r="BDI94" s="29"/>
      <c r="BDJ94" s="29"/>
      <c r="BDK94" s="29"/>
      <c r="BDL94" s="29"/>
      <c r="BDM94" s="29"/>
      <c r="BDN94" s="29"/>
      <c r="BDO94" s="29"/>
      <c r="BDP94" s="29"/>
      <c r="BDQ94" s="29"/>
      <c r="BDR94" s="29"/>
      <c r="BDS94" s="29"/>
      <c r="BDT94" s="29"/>
      <c r="BDU94" s="29"/>
      <c r="BDV94" s="29"/>
      <c r="BDW94" s="29"/>
      <c r="BDX94" s="29"/>
      <c r="BDY94" s="29"/>
      <c r="BDZ94" s="29"/>
      <c r="BEA94" s="29"/>
      <c r="BEB94" s="29"/>
      <c r="BEC94" s="29"/>
      <c r="BED94" s="29"/>
      <c r="BEE94" s="29"/>
      <c r="BEF94" s="29"/>
      <c r="BEG94" s="29"/>
      <c r="BEH94" s="29"/>
      <c r="BEI94" s="29"/>
      <c r="BEJ94" s="29"/>
      <c r="BEK94" s="29"/>
      <c r="BEL94" s="29"/>
      <c r="BEM94" s="29"/>
      <c r="BEN94" s="29"/>
      <c r="BEO94" s="29"/>
      <c r="BEP94" s="29"/>
      <c r="BEQ94" s="29"/>
      <c r="BER94" s="29"/>
      <c r="BES94" s="29"/>
      <c r="BET94" s="29"/>
      <c r="BEU94" s="29"/>
      <c r="BEV94" s="29"/>
      <c r="BEW94" s="29"/>
      <c r="BEX94" s="29"/>
      <c r="BEY94" s="29"/>
      <c r="BEZ94" s="29"/>
      <c r="BFA94" s="29"/>
      <c r="BFB94" s="29"/>
      <c r="BFC94" s="29"/>
      <c r="BFD94" s="29"/>
      <c r="BFE94" s="29"/>
      <c r="BFF94" s="29"/>
      <c r="BFG94" s="29"/>
      <c r="BFH94" s="29"/>
      <c r="BFI94" s="29"/>
      <c r="BFJ94" s="29"/>
      <c r="BFK94" s="29"/>
      <c r="BFL94" s="29"/>
      <c r="BFM94" s="29"/>
      <c r="BFN94" s="29"/>
      <c r="BFO94" s="29"/>
      <c r="BFP94" s="29"/>
      <c r="BFQ94" s="29"/>
      <c r="BFR94" s="29"/>
      <c r="BFS94" s="29"/>
      <c r="BFT94" s="29"/>
      <c r="BFU94" s="29"/>
      <c r="BFV94" s="29"/>
      <c r="BFW94" s="29"/>
      <c r="BFX94" s="29"/>
      <c r="BFY94" s="29"/>
      <c r="BFZ94" s="29"/>
      <c r="BGA94" s="29"/>
      <c r="BGB94" s="29"/>
      <c r="BGC94" s="29"/>
      <c r="BGD94" s="29"/>
      <c r="BGE94" s="29"/>
      <c r="BGF94" s="29"/>
      <c r="BGG94" s="29"/>
      <c r="BGH94" s="29"/>
      <c r="BGI94" s="29"/>
      <c r="BGJ94" s="29"/>
      <c r="BGK94" s="29"/>
      <c r="BGL94" s="29"/>
      <c r="BGM94" s="29"/>
      <c r="BGN94" s="29"/>
      <c r="BGO94" s="29"/>
      <c r="BGP94" s="29"/>
      <c r="BGQ94" s="29"/>
      <c r="BGR94" s="29"/>
      <c r="BGS94" s="29"/>
      <c r="BGT94" s="29"/>
      <c r="BGU94" s="29"/>
      <c r="BGV94" s="29"/>
      <c r="BGW94" s="29"/>
      <c r="BGX94" s="29"/>
      <c r="BGY94" s="29"/>
      <c r="BGZ94" s="29"/>
      <c r="BHA94" s="29"/>
      <c r="BHB94" s="29"/>
      <c r="BHC94" s="29"/>
      <c r="BHD94" s="29"/>
      <c r="BHE94" s="29"/>
      <c r="BHF94" s="29"/>
      <c r="BHG94" s="29"/>
      <c r="BHH94" s="29"/>
      <c r="BHI94" s="29"/>
      <c r="BHJ94" s="29"/>
      <c r="BHK94" s="29"/>
      <c r="BHL94" s="29"/>
      <c r="BHM94" s="29"/>
      <c r="BHN94" s="29"/>
      <c r="BHO94" s="29"/>
      <c r="BHP94" s="29"/>
      <c r="BHQ94" s="29"/>
      <c r="BHR94" s="29"/>
      <c r="BHS94" s="29"/>
      <c r="BHT94" s="29"/>
      <c r="BHU94" s="29"/>
      <c r="BHV94" s="29"/>
      <c r="BHW94" s="29"/>
      <c r="BHX94" s="29"/>
      <c r="BHY94" s="29"/>
      <c r="BHZ94" s="29"/>
      <c r="BIA94" s="29"/>
      <c r="BIB94" s="29"/>
      <c r="BIC94" s="29"/>
      <c r="BID94" s="29"/>
      <c r="BIE94" s="29"/>
      <c r="BIF94" s="29"/>
      <c r="BIG94" s="29"/>
      <c r="BIH94" s="29"/>
      <c r="BII94" s="29"/>
      <c r="BIJ94" s="29"/>
      <c r="BIK94" s="29"/>
      <c r="BIL94" s="29"/>
      <c r="BIM94" s="29"/>
      <c r="BIN94" s="29"/>
      <c r="BIO94" s="29"/>
      <c r="BIP94" s="29"/>
      <c r="BIQ94" s="29"/>
      <c r="BIR94" s="29"/>
      <c r="BIS94" s="29"/>
      <c r="BIT94" s="29"/>
      <c r="BIU94" s="29"/>
      <c r="BIV94" s="29"/>
      <c r="BIW94" s="29"/>
      <c r="BIX94" s="29"/>
      <c r="BIY94" s="29"/>
      <c r="BIZ94" s="29"/>
      <c r="BJA94" s="29"/>
      <c r="BJB94" s="29"/>
      <c r="BJC94" s="29"/>
      <c r="BJD94" s="29"/>
      <c r="BJE94" s="29"/>
      <c r="BJF94" s="29"/>
      <c r="BJG94" s="29"/>
      <c r="BJH94" s="29"/>
      <c r="BJI94" s="29"/>
      <c r="BJJ94" s="29"/>
      <c r="BJK94" s="29"/>
      <c r="BJL94" s="29"/>
      <c r="BJM94" s="29"/>
      <c r="BJN94" s="29"/>
      <c r="BJO94" s="29"/>
      <c r="BJP94" s="29"/>
      <c r="BJQ94" s="29"/>
      <c r="BJR94" s="29"/>
      <c r="BJS94" s="29"/>
      <c r="BJT94" s="29"/>
      <c r="BJU94" s="29"/>
      <c r="BJV94" s="29"/>
      <c r="BJW94" s="29"/>
      <c r="BJX94" s="29"/>
      <c r="BJY94" s="29"/>
      <c r="BJZ94" s="29"/>
      <c r="BKA94" s="29"/>
      <c r="BKB94" s="29"/>
      <c r="BKC94" s="29"/>
      <c r="BKD94" s="29"/>
      <c r="BKE94" s="29"/>
      <c r="BKF94" s="29"/>
      <c r="BKG94" s="29"/>
      <c r="BKH94" s="29"/>
      <c r="BKI94" s="29"/>
      <c r="BKJ94" s="29"/>
      <c r="BKK94" s="29"/>
      <c r="BKL94" s="29"/>
      <c r="BKM94" s="29"/>
      <c r="BKN94" s="29"/>
      <c r="BKO94" s="29"/>
      <c r="BKP94" s="29"/>
      <c r="BKQ94" s="29"/>
      <c r="BKR94" s="29"/>
      <c r="BKS94" s="29"/>
      <c r="BKT94" s="29"/>
      <c r="BKU94" s="29"/>
      <c r="BKV94" s="29"/>
      <c r="BKW94" s="29"/>
      <c r="BKX94" s="29"/>
      <c r="BKY94" s="29"/>
      <c r="BKZ94" s="29"/>
      <c r="BLA94" s="29"/>
      <c r="BLB94" s="29"/>
      <c r="BLC94" s="29"/>
      <c r="BLD94" s="29"/>
      <c r="BLE94" s="29"/>
      <c r="BLF94" s="29"/>
      <c r="BLG94" s="29"/>
      <c r="BLH94" s="29"/>
      <c r="BLI94" s="29"/>
      <c r="BLJ94" s="29"/>
      <c r="BLK94" s="29"/>
      <c r="BLL94" s="29"/>
      <c r="BLM94" s="29"/>
      <c r="BLN94" s="29"/>
      <c r="BLO94" s="29"/>
      <c r="BLP94" s="29"/>
      <c r="BLQ94" s="29"/>
      <c r="BLR94" s="29"/>
      <c r="BLS94" s="29"/>
      <c r="BLT94" s="29"/>
      <c r="BLU94" s="29"/>
      <c r="BLV94" s="29"/>
      <c r="BLW94" s="29"/>
      <c r="BLX94" s="29"/>
      <c r="BLY94" s="29"/>
      <c r="BLZ94" s="29"/>
      <c r="BMA94" s="29"/>
      <c r="BMB94" s="29"/>
      <c r="BMC94" s="29"/>
      <c r="BMD94" s="29"/>
      <c r="BME94" s="29"/>
      <c r="BMF94" s="29"/>
      <c r="BMG94" s="29"/>
      <c r="BMH94" s="29"/>
      <c r="BMI94" s="29"/>
      <c r="BMJ94" s="29"/>
      <c r="BMK94" s="29"/>
      <c r="BML94" s="29"/>
      <c r="BMM94" s="29"/>
      <c r="BMN94" s="29"/>
      <c r="BMO94" s="29"/>
      <c r="BMP94" s="29"/>
      <c r="BMQ94" s="29"/>
      <c r="BMR94" s="29"/>
      <c r="BMS94" s="29"/>
      <c r="BMT94" s="29"/>
      <c r="BMU94" s="29"/>
      <c r="BMV94" s="29"/>
      <c r="BMW94" s="29"/>
      <c r="BMX94" s="29"/>
      <c r="BMY94" s="29"/>
      <c r="BMZ94" s="29"/>
      <c r="BNA94" s="29"/>
      <c r="BNB94" s="29"/>
      <c r="BNC94" s="29"/>
      <c r="BND94" s="29"/>
      <c r="BNE94" s="29"/>
      <c r="BNF94" s="29"/>
      <c r="BNG94" s="29"/>
      <c r="BNH94" s="29"/>
      <c r="BNI94" s="29"/>
      <c r="BNJ94" s="29"/>
      <c r="BNK94" s="29"/>
      <c r="BNL94" s="29"/>
      <c r="BNM94" s="29"/>
      <c r="BNN94" s="29"/>
      <c r="BNO94" s="29"/>
      <c r="BNP94" s="29"/>
      <c r="BNQ94" s="29"/>
      <c r="BNR94" s="29"/>
      <c r="BNS94" s="29"/>
      <c r="BNT94" s="29"/>
      <c r="BNU94" s="29"/>
      <c r="BNV94" s="29"/>
      <c r="BNW94" s="29"/>
      <c r="BNX94" s="29"/>
      <c r="BNY94" s="29"/>
      <c r="BNZ94" s="29"/>
      <c r="BOA94" s="29"/>
      <c r="BOB94" s="29"/>
      <c r="BOC94" s="29"/>
      <c r="BOD94" s="29"/>
      <c r="BOE94" s="29"/>
      <c r="BOF94" s="29"/>
      <c r="BOG94" s="29"/>
      <c r="BOH94" s="29"/>
      <c r="BOI94" s="29"/>
      <c r="BOJ94" s="29"/>
      <c r="BOK94" s="29"/>
      <c r="BOL94" s="29"/>
      <c r="BOM94" s="29"/>
      <c r="BON94" s="29"/>
      <c r="BOO94" s="29"/>
      <c r="BOP94" s="29"/>
      <c r="BOQ94" s="29"/>
      <c r="BOR94" s="29"/>
      <c r="BOS94" s="29"/>
      <c r="BOT94" s="29"/>
      <c r="BOU94" s="29"/>
      <c r="BOV94" s="29"/>
      <c r="BOW94" s="29"/>
      <c r="BOX94" s="29"/>
      <c r="BOY94" s="29"/>
      <c r="BOZ94" s="29"/>
      <c r="BPA94" s="29"/>
      <c r="BPB94" s="29"/>
      <c r="BPC94" s="29"/>
      <c r="BPD94" s="29"/>
      <c r="BPE94" s="29"/>
      <c r="BPF94" s="29"/>
      <c r="BPG94" s="29"/>
      <c r="BPH94" s="29"/>
      <c r="BPI94" s="29"/>
      <c r="BPJ94" s="29"/>
      <c r="BPK94" s="29"/>
      <c r="BPL94" s="29"/>
      <c r="BPM94" s="29"/>
      <c r="BPN94" s="29"/>
      <c r="BPO94" s="29"/>
      <c r="BPP94" s="29"/>
      <c r="BPQ94" s="29"/>
      <c r="BPR94" s="29"/>
      <c r="BPS94" s="29"/>
      <c r="BPT94" s="29"/>
      <c r="BPU94" s="29"/>
      <c r="BPV94" s="29"/>
      <c r="BPW94" s="29"/>
      <c r="BPX94" s="29"/>
      <c r="BPY94" s="29"/>
      <c r="BPZ94" s="29"/>
      <c r="BQA94" s="29"/>
      <c r="BQB94" s="29"/>
      <c r="BQC94" s="29"/>
      <c r="BQD94" s="29"/>
      <c r="BQE94" s="29"/>
      <c r="BQF94" s="29"/>
      <c r="BQG94" s="29"/>
      <c r="BQH94" s="29"/>
      <c r="BQI94" s="29"/>
      <c r="BQJ94" s="29"/>
      <c r="BQK94" s="29"/>
      <c r="BQL94" s="29"/>
      <c r="BQM94" s="29"/>
      <c r="BQN94" s="29"/>
      <c r="BQO94" s="29"/>
      <c r="BQP94" s="29"/>
      <c r="BQQ94" s="29"/>
      <c r="BQR94" s="29"/>
      <c r="BQS94" s="29"/>
      <c r="BQT94" s="29"/>
      <c r="BQU94" s="29"/>
      <c r="BQV94" s="29"/>
      <c r="BQW94" s="29"/>
      <c r="BQX94" s="29"/>
      <c r="BQY94" s="29"/>
      <c r="BQZ94" s="29"/>
      <c r="BRA94" s="29"/>
      <c r="BRB94" s="29"/>
      <c r="BRC94" s="29"/>
      <c r="BRD94" s="29"/>
      <c r="BRE94" s="29"/>
      <c r="BRF94" s="29"/>
      <c r="BRG94" s="29"/>
      <c r="BRH94" s="29"/>
      <c r="BRI94" s="29"/>
      <c r="BRJ94" s="29"/>
      <c r="BRK94" s="29"/>
      <c r="BRL94" s="29"/>
      <c r="BRM94" s="29"/>
      <c r="BRN94" s="29"/>
      <c r="BRO94" s="29"/>
      <c r="BRP94" s="29"/>
      <c r="BRQ94" s="29"/>
      <c r="BRR94" s="29"/>
      <c r="BRS94" s="29"/>
      <c r="BRT94" s="29"/>
      <c r="BRU94" s="29"/>
      <c r="BRV94" s="29"/>
      <c r="BRW94" s="29"/>
      <c r="BRX94" s="29"/>
      <c r="BRY94" s="29"/>
      <c r="BRZ94" s="29"/>
      <c r="BSA94" s="29"/>
      <c r="BSB94" s="29"/>
      <c r="BSC94" s="29"/>
      <c r="BSD94" s="29"/>
      <c r="BSE94" s="29"/>
      <c r="BSF94" s="29"/>
      <c r="BSG94" s="29"/>
      <c r="BSH94" s="29"/>
      <c r="BSI94" s="29"/>
      <c r="BSJ94" s="29"/>
      <c r="BSK94" s="29"/>
      <c r="BSL94" s="29"/>
      <c r="BSM94" s="29"/>
      <c r="BSN94" s="29"/>
      <c r="BSO94" s="29"/>
      <c r="BSP94" s="29"/>
      <c r="BSQ94" s="29"/>
      <c r="BSR94" s="29"/>
      <c r="BSS94" s="29"/>
      <c r="BST94" s="29"/>
      <c r="BSU94" s="29"/>
      <c r="BSV94" s="29"/>
      <c r="BSW94" s="29"/>
      <c r="BSX94" s="29"/>
      <c r="BSY94" s="29"/>
      <c r="BSZ94" s="29"/>
      <c r="BTA94" s="29"/>
      <c r="BTB94" s="29"/>
      <c r="BTC94" s="29"/>
      <c r="BTD94" s="29"/>
      <c r="BTE94" s="29"/>
      <c r="BTF94" s="29"/>
      <c r="BTG94" s="29"/>
      <c r="BTH94" s="29"/>
      <c r="BTI94" s="29"/>
      <c r="BTJ94" s="29"/>
      <c r="BTK94" s="29"/>
      <c r="BTL94" s="29"/>
      <c r="BTM94" s="29"/>
      <c r="BTN94" s="29"/>
      <c r="BTO94" s="29"/>
      <c r="BTP94" s="29"/>
      <c r="BTQ94" s="29"/>
      <c r="BTR94" s="29"/>
      <c r="BTS94" s="29"/>
      <c r="BTT94" s="29"/>
      <c r="BTU94" s="29"/>
      <c r="BTV94" s="29"/>
      <c r="BTW94" s="29"/>
      <c r="BTX94" s="29"/>
      <c r="BTY94" s="29"/>
      <c r="BTZ94" s="29"/>
      <c r="BUA94" s="29"/>
      <c r="BUB94" s="29"/>
      <c r="BUC94" s="29"/>
      <c r="BUD94" s="29"/>
      <c r="BUE94" s="29"/>
      <c r="BUF94" s="29"/>
      <c r="BUG94" s="29"/>
      <c r="BUH94" s="29"/>
      <c r="BUI94" s="29"/>
      <c r="BUJ94" s="29"/>
      <c r="BUK94" s="29"/>
      <c r="BUL94" s="29"/>
      <c r="BUM94" s="29"/>
      <c r="BUN94" s="29"/>
      <c r="BUO94" s="29"/>
      <c r="BUP94" s="29"/>
      <c r="BUQ94" s="29"/>
      <c r="BUR94" s="29"/>
      <c r="BUS94" s="29"/>
      <c r="BUT94" s="29"/>
      <c r="BUU94" s="29"/>
      <c r="BUV94" s="29"/>
      <c r="BUW94" s="29"/>
      <c r="BUX94" s="29"/>
      <c r="BUY94" s="29"/>
      <c r="BUZ94" s="29"/>
      <c r="BVA94" s="29"/>
      <c r="BVB94" s="29"/>
      <c r="BVC94" s="29"/>
      <c r="BVD94" s="29"/>
      <c r="BVE94" s="29"/>
      <c r="BVF94" s="29"/>
      <c r="BVG94" s="29"/>
      <c r="BVH94" s="29"/>
      <c r="BVI94" s="29"/>
      <c r="BVJ94" s="29"/>
      <c r="BVK94" s="29"/>
      <c r="BVL94" s="29"/>
      <c r="BVM94" s="29"/>
      <c r="BVN94" s="29"/>
      <c r="BVO94" s="29"/>
      <c r="BVP94" s="29"/>
      <c r="BVQ94" s="29"/>
      <c r="BVR94" s="29"/>
      <c r="BVS94" s="29"/>
      <c r="BVT94" s="29"/>
      <c r="BVU94" s="29"/>
      <c r="BVV94" s="29"/>
      <c r="BVW94" s="29"/>
      <c r="BVX94" s="29"/>
      <c r="BVY94" s="29"/>
      <c r="BVZ94" s="29"/>
      <c r="BWA94" s="29"/>
      <c r="BWB94" s="29"/>
      <c r="BWC94" s="29"/>
      <c r="BWD94" s="29"/>
      <c r="BWE94" s="29"/>
      <c r="BWF94" s="29"/>
      <c r="BWG94" s="29"/>
      <c r="BWH94" s="29"/>
      <c r="BWI94" s="29"/>
      <c r="BWJ94" s="29"/>
      <c r="BWK94" s="29"/>
      <c r="BWL94" s="29"/>
      <c r="BWM94" s="29"/>
      <c r="BWN94" s="29"/>
      <c r="BWO94" s="29"/>
      <c r="BWP94" s="29"/>
      <c r="BWQ94" s="29"/>
      <c r="BWR94" s="29"/>
      <c r="BWS94" s="29"/>
      <c r="BWT94" s="29"/>
      <c r="BWU94" s="29"/>
      <c r="BWV94" s="29"/>
      <c r="BWW94" s="29"/>
      <c r="BWX94" s="29"/>
      <c r="BWY94" s="29"/>
      <c r="BWZ94" s="29"/>
      <c r="BXA94" s="29"/>
      <c r="BXB94" s="29"/>
      <c r="BXC94" s="29"/>
      <c r="BXD94" s="29"/>
      <c r="BXE94" s="29"/>
      <c r="BXF94" s="29"/>
      <c r="BXG94" s="29"/>
      <c r="BXH94" s="29"/>
      <c r="BXI94" s="29"/>
      <c r="BXJ94" s="29"/>
      <c r="BXK94" s="29"/>
      <c r="BXL94" s="29"/>
      <c r="BXM94" s="29"/>
      <c r="BXN94" s="29"/>
      <c r="BXO94" s="29"/>
      <c r="BXP94" s="29"/>
      <c r="BXQ94" s="29"/>
      <c r="BXR94" s="29"/>
      <c r="BXS94" s="29"/>
      <c r="BXT94" s="29"/>
      <c r="BXU94" s="29"/>
      <c r="BXV94" s="29"/>
      <c r="BXW94" s="29"/>
      <c r="BXX94" s="29"/>
      <c r="BXY94" s="29"/>
      <c r="BXZ94" s="29"/>
      <c r="BYA94" s="29"/>
      <c r="BYB94" s="29"/>
      <c r="BYC94" s="29"/>
      <c r="BYD94" s="29"/>
      <c r="BYE94" s="29"/>
      <c r="BYF94" s="29"/>
      <c r="BYG94" s="29"/>
      <c r="BYH94" s="29"/>
      <c r="BYI94" s="29"/>
      <c r="BYJ94" s="29"/>
      <c r="BYK94" s="29"/>
      <c r="BYL94" s="29"/>
      <c r="BYM94" s="29"/>
      <c r="BYN94" s="29"/>
      <c r="BYO94" s="29"/>
      <c r="BYP94" s="29"/>
      <c r="BYQ94" s="29"/>
      <c r="BYR94" s="29"/>
      <c r="BYS94" s="29"/>
      <c r="BYT94" s="29"/>
      <c r="BYU94" s="29"/>
      <c r="BYV94" s="29"/>
      <c r="BYW94" s="29"/>
      <c r="BYX94" s="29"/>
      <c r="BYY94" s="29"/>
      <c r="BYZ94" s="29"/>
      <c r="BZA94" s="29"/>
      <c r="BZB94" s="29"/>
      <c r="BZC94" s="29"/>
      <c r="BZD94" s="29"/>
      <c r="BZE94" s="29"/>
      <c r="BZF94" s="29"/>
      <c r="BZG94" s="29"/>
      <c r="BZH94" s="29"/>
      <c r="BZI94" s="29"/>
      <c r="BZJ94" s="29"/>
      <c r="BZK94" s="29"/>
      <c r="BZL94" s="29"/>
      <c r="BZM94" s="29"/>
      <c r="BZN94" s="29"/>
      <c r="BZO94" s="29"/>
      <c r="BZP94" s="29"/>
      <c r="BZQ94" s="29"/>
      <c r="BZR94" s="29"/>
      <c r="BZS94" s="29"/>
      <c r="BZT94" s="29"/>
      <c r="BZU94" s="29"/>
      <c r="BZV94" s="29"/>
      <c r="BZW94" s="29"/>
      <c r="BZX94" s="29"/>
      <c r="BZY94" s="29"/>
      <c r="BZZ94" s="29"/>
      <c r="CAA94" s="29"/>
      <c r="CAB94" s="29"/>
      <c r="CAC94" s="29"/>
      <c r="CAD94" s="29"/>
      <c r="CAE94" s="29"/>
      <c r="CAF94" s="29"/>
      <c r="CAG94" s="29"/>
      <c r="CAH94" s="29"/>
      <c r="CAI94" s="29"/>
      <c r="CAJ94" s="29"/>
      <c r="CAK94" s="29"/>
      <c r="CAL94" s="29"/>
      <c r="CAM94" s="29"/>
      <c r="CAN94" s="29"/>
      <c r="CAO94" s="29"/>
      <c r="CAP94" s="29"/>
      <c r="CAQ94" s="29"/>
      <c r="CAR94" s="29"/>
      <c r="CAS94" s="29"/>
      <c r="CAT94" s="29"/>
      <c r="CAU94" s="29"/>
      <c r="CAV94" s="29"/>
      <c r="CAW94" s="29"/>
      <c r="CAX94" s="29"/>
      <c r="CAY94" s="29"/>
      <c r="CAZ94" s="29"/>
      <c r="CBA94" s="29"/>
      <c r="CBB94" s="29"/>
      <c r="CBC94" s="29"/>
      <c r="CBD94" s="29"/>
      <c r="CBE94" s="29"/>
      <c r="CBF94" s="29"/>
      <c r="CBG94" s="29"/>
      <c r="CBH94" s="29"/>
      <c r="CBI94" s="29"/>
      <c r="CBJ94" s="29"/>
      <c r="CBK94" s="29"/>
      <c r="CBL94" s="29"/>
      <c r="CBM94" s="29"/>
      <c r="CBN94" s="29"/>
      <c r="CBO94" s="29"/>
      <c r="CBP94" s="29"/>
      <c r="CBQ94" s="29"/>
      <c r="CBR94" s="29"/>
      <c r="CBS94" s="29"/>
      <c r="CBT94" s="29"/>
      <c r="CBU94" s="29"/>
      <c r="CBV94" s="29"/>
      <c r="CBW94" s="29"/>
      <c r="CBX94" s="29"/>
      <c r="CBY94" s="29"/>
      <c r="CBZ94" s="29"/>
      <c r="CCA94" s="29"/>
      <c r="CCB94" s="29"/>
      <c r="CCC94" s="29"/>
      <c r="CCD94" s="29"/>
      <c r="CCE94" s="29"/>
      <c r="CCF94" s="29"/>
      <c r="CCG94" s="29"/>
      <c r="CCH94" s="29"/>
      <c r="CCI94" s="29"/>
      <c r="CCJ94" s="29"/>
      <c r="CCK94" s="29"/>
      <c r="CCL94" s="29"/>
      <c r="CCM94" s="29"/>
      <c r="CCN94" s="29"/>
      <c r="CCO94" s="29"/>
      <c r="CCP94" s="29"/>
      <c r="CCQ94" s="29"/>
      <c r="CCR94" s="29"/>
      <c r="CCS94" s="29"/>
      <c r="CCT94" s="29"/>
      <c r="CCU94" s="29"/>
      <c r="CCV94" s="29"/>
      <c r="CCW94" s="29"/>
      <c r="CCX94" s="29"/>
      <c r="CCY94" s="29"/>
      <c r="CCZ94" s="29"/>
      <c r="CDA94" s="29"/>
      <c r="CDB94" s="29"/>
      <c r="CDC94" s="29"/>
      <c r="CDD94" s="29"/>
      <c r="CDE94" s="29"/>
      <c r="CDF94" s="29"/>
      <c r="CDG94" s="29"/>
      <c r="CDH94" s="29"/>
      <c r="CDI94" s="29"/>
      <c r="CDJ94" s="29"/>
      <c r="CDK94" s="29"/>
      <c r="CDL94" s="29"/>
      <c r="CDM94" s="29"/>
      <c r="CDN94" s="29"/>
      <c r="CDO94" s="29"/>
      <c r="CDP94" s="29"/>
      <c r="CDQ94" s="29"/>
      <c r="CDR94" s="29"/>
      <c r="CDS94" s="29"/>
      <c r="CDT94" s="29"/>
      <c r="CDU94" s="29"/>
      <c r="CDV94" s="29"/>
      <c r="CDW94" s="29"/>
      <c r="CDX94" s="29"/>
      <c r="CDY94" s="29"/>
      <c r="CDZ94" s="29"/>
      <c r="CEA94" s="29"/>
      <c r="CEB94" s="29"/>
      <c r="CEC94" s="29"/>
      <c r="CED94" s="29"/>
      <c r="CEE94" s="29"/>
      <c r="CEF94" s="29"/>
      <c r="CEG94" s="29"/>
      <c r="CEH94" s="29"/>
      <c r="CEI94" s="29"/>
      <c r="CEJ94" s="29"/>
      <c r="CEK94" s="29"/>
      <c r="CEL94" s="29"/>
      <c r="CEM94" s="29"/>
      <c r="CEN94" s="29"/>
      <c r="CEO94" s="29"/>
      <c r="CEP94" s="29"/>
      <c r="CEQ94" s="29"/>
      <c r="CER94" s="29"/>
      <c r="CES94" s="29"/>
      <c r="CET94" s="29"/>
      <c r="CEU94" s="29"/>
      <c r="CEV94" s="29"/>
      <c r="CEW94" s="29"/>
      <c r="CEX94" s="29"/>
      <c r="CEY94" s="29"/>
      <c r="CEZ94" s="29"/>
      <c r="CFA94" s="29"/>
      <c r="CFB94" s="29"/>
      <c r="CFC94" s="29"/>
      <c r="CFD94" s="29"/>
      <c r="CFE94" s="29"/>
      <c r="CFF94" s="29"/>
      <c r="CFG94" s="29"/>
      <c r="CFH94" s="29"/>
      <c r="CFI94" s="29"/>
      <c r="CFJ94" s="29"/>
      <c r="CFK94" s="29"/>
      <c r="CFL94" s="29"/>
      <c r="CFM94" s="29"/>
      <c r="CFN94" s="29"/>
      <c r="CFO94" s="29"/>
      <c r="CFP94" s="29"/>
      <c r="CFQ94" s="29"/>
      <c r="CFR94" s="29"/>
      <c r="CFS94" s="29"/>
      <c r="CFT94" s="29"/>
      <c r="CFU94" s="29"/>
      <c r="CFV94" s="29"/>
      <c r="CFW94" s="29"/>
      <c r="CFX94" s="29"/>
      <c r="CFY94" s="29"/>
      <c r="CFZ94" s="29"/>
      <c r="CGA94" s="29"/>
      <c r="CGB94" s="29"/>
      <c r="CGC94" s="29"/>
      <c r="CGD94" s="29"/>
      <c r="CGE94" s="29"/>
      <c r="CGF94" s="29"/>
      <c r="CGG94" s="29"/>
      <c r="CGH94" s="29"/>
      <c r="CGI94" s="29"/>
      <c r="CGJ94" s="29"/>
      <c r="CGK94" s="29"/>
      <c r="CGL94" s="29"/>
      <c r="CGM94" s="29"/>
      <c r="CGN94" s="29"/>
      <c r="CGO94" s="29"/>
      <c r="CGP94" s="29"/>
      <c r="CGQ94" s="29"/>
      <c r="CGR94" s="29"/>
      <c r="CGS94" s="29"/>
      <c r="CGT94" s="29"/>
      <c r="CGU94" s="29"/>
      <c r="CGV94" s="29"/>
      <c r="CGW94" s="29"/>
      <c r="CGX94" s="29"/>
      <c r="CGY94" s="29"/>
      <c r="CGZ94" s="29"/>
      <c r="CHA94" s="29"/>
      <c r="CHB94" s="29"/>
      <c r="CHC94" s="29"/>
      <c r="CHD94" s="29"/>
      <c r="CHE94" s="29"/>
      <c r="CHF94" s="29"/>
      <c r="CHG94" s="29"/>
      <c r="CHH94" s="29"/>
      <c r="CHI94" s="29"/>
      <c r="CHJ94" s="29"/>
      <c r="CHK94" s="29"/>
      <c r="CHL94" s="29"/>
      <c r="CHM94" s="29"/>
      <c r="CHN94" s="29"/>
      <c r="CHO94" s="29"/>
      <c r="CHP94" s="29"/>
      <c r="CHQ94" s="29"/>
      <c r="CHR94" s="29"/>
      <c r="CHS94" s="29"/>
      <c r="CHT94" s="29"/>
      <c r="CHU94" s="29"/>
      <c r="CHV94" s="29"/>
      <c r="CHW94" s="29"/>
      <c r="CHX94" s="29"/>
      <c r="CHY94" s="29"/>
      <c r="CHZ94" s="29"/>
      <c r="CIA94" s="29"/>
      <c r="CIB94" s="29"/>
      <c r="CIC94" s="29"/>
      <c r="CID94" s="29"/>
      <c r="CIE94" s="29"/>
      <c r="CIF94" s="29"/>
      <c r="CIG94" s="29"/>
      <c r="CIH94" s="29"/>
      <c r="CII94" s="29"/>
      <c r="CIJ94" s="29"/>
      <c r="CIK94" s="29"/>
      <c r="CIL94" s="29"/>
      <c r="CIM94" s="29"/>
      <c r="CIN94" s="29"/>
      <c r="CIO94" s="29"/>
      <c r="CIP94" s="29"/>
      <c r="CIQ94" s="29"/>
      <c r="CIR94" s="29"/>
      <c r="CIS94" s="29"/>
      <c r="CIT94" s="29"/>
      <c r="CIU94" s="29"/>
      <c r="CIV94" s="29"/>
      <c r="CIW94" s="29"/>
      <c r="CIX94" s="29"/>
      <c r="CIY94" s="29"/>
      <c r="CIZ94" s="29"/>
      <c r="CJA94" s="29"/>
      <c r="CJB94" s="29"/>
      <c r="CJC94" s="29"/>
      <c r="CJD94" s="29"/>
      <c r="CJE94" s="29"/>
      <c r="CJF94" s="29"/>
      <c r="CJG94" s="29"/>
      <c r="CJH94" s="29"/>
      <c r="CJI94" s="29"/>
      <c r="CJJ94" s="29"/>
      <c r="CJK94" s="29"/>
      <c r="CJL94" s="29"/>
      <c r="CJM94" s="29"/>
      <c r="CJN94" s="29"/>
      <c r="CJO94" s="29"/>
      <c r="CJP94" s="29"/>
      <c r="CJQ94" s="29"/>
      <c r="CJR94" s="29"/>
      <c r="CJS94" s="29"/>
      <c r="CJT94" s="29"/>
      <c r="CJU94" s="29"/>
      <c r="CJV94" s="29"/>
      <c r="CJW94" s="29"/>
      <c r="CJX94" s="29"/>
      <c r="CJY94" s="29"/>
      <c r="CJZ94" s="29"/>
      <c r="CKA94" s="29"/>
      <c r="CKB94" s="29"/>
      <c r="CKC94" s="29"/>
      <c r="CKD94" s="29"/>
      <c r="CKE94" s="29"/>
      <c r="CKF94" s="29"/>
      <c r="CKG94" s="29"/>
      <c r="CKH94" s="29"/>
      <c r="CKI94" s="29"/>
      <c r="CKJ94" s="29"/>
      <c r="CKK94" s="29"/>
      <c r="CKL94" s="29"/>
      <c r="CKM94" s="29"/>
      <c r="CKN94" s="29"/>
      <c r="CKO94" s="29"/>
      <c r="CKP94" s="29"/>
      <c r="CKQ94" s="29"/>
      <c r="CKR94" s="29"/>
      <c r="CKS94" s="29"/>
      <c r="CKT94" s="29"/>
      <c r="CKU94" s="29"/>
      <c r="CKV94" s="29"/>
      <c r="CKW94" s="29"/>
      <c r="CKX94" s="29"/>
      <c r="CKY94" s="29"/>
      <c r="CKZ94" s="29"/>
      <c r="CLA94" s="29"/>
      <c r="CLB94" s="29"/>
      <c r="CLC94" s="29"/>
      <c r="CLD94" s="29"/>
      <c r="CLE94" s="29"/>
      <c r="CLF94" s="29"/>
      <c r="CLG94" s="29"/>
      <c r="CLH94" s="29"/>
      <c r="CLI94" s="29"/>
      <c r="CLJ94" s="29"/>
      <c r="CLK94" s="29"/>
      <c r="CLL94" s="29"/>
      <c r="CLM94" s="29"/>
      <c r="CLN94" s="29"/>
      <c r="CLO94" s="29"/>
      <c r="CLP94" s="29"/>
      <c r="CLQ94" s="29"/>
      <c r="CLR94" s="29"/>
      <c r="CLS94" s="29"/>
      <c r="CLT94" s="29"/>
      <c r="CLU94" s="29"/>
      <c r="CLV94" s="29"/>
      <c r="CLW94" s="29"/>
      <c r="CLX94" s="29"/>
      <c r="CLY94" s="29"/>
      <c r="CLZ94" s="29"/>
      <c r="CMA94" s="29"/>
      <c r="CMB94" s="29"/>
      <c r="CMC94" s="29"/>
      <c r="CMD94" s="29"/>
      <c r="CME94" s="29"/>
      <c r="CMF94" s="29"/>
      <c r="CMG94" s="29"/>
      <c r="CMH94" s="29"/>
      <c r="CMI94" s="29"/>
      <c r="CMJ94" s="29"/>
      <c r="CMK94" s="29"/>
      <c r="CML94" s="29"/>
      <c r="CMM94" s="29"/>
      <c r="CMN94" s="29"/>
      <c r="CMO94" s="29"/>
      <c r="CMP94" s="29"/>
      <c r="CMQ94" s="29"/>
      <c r="CMR94" s="29"/>
      <c r="CMS94" s="29"/>
      <c r="CMT94" s="29"/>
      <c r="CMU94" s="29"/>
      <c r="CMV94" s="29"/>
      <c r="CMW94" s="29"/>
      <c r="CMX94" s="29"/>
      <c r="CMY94" s="29"/>
      <c r="CMZ94" s="29"/>
      <c r="CNA94" s="29"/>
      <c r="CNB94" s="29"/>
      <c r="CNC94" s="29"/>
      <c r="CND94" s="29"/>
      <c r="CNE94" s="29"/>
      <c r="CNF94" s="29"/>
      <c r="CNG94" s="29"/>
      <c r="CNH94" s="29"/>
      <c r="CNI94" s="29"/>
      <c r="CNJ94" s="29"/>
      <c r="CNK94" s="29"/>
      <c r="CNL94" s="29"/>
      <c r="CNM94" s="29"/>
      <c r="CNN94" s="29"/>
      <c r="CNO94" s="29"/>
      <c r="CNP94" s="29"/>
      <c r="CNQ94" s="29"/>
      <c r="CNR94" s="29"/>
      <c r="CNS94" s="29"/>
      <c r="CNT94" s="29"/>
      <c r="CNU94" s="29"/>
      <c r="CNV94" s="29"/>
      <c r="CNW94" s="29"/>
      <c r="CNX94" s="29"/>
      <c r="CNY94" s="29"/>
      <c r="CNZ94" s="29"/>
      <c r="COA94" s="29"/>
      <c r="COB94" s="29"/>
      <c r="COC94" s="29"/>
      <c r="COD94" s="29"/>
      <c r="COE94" s="29"/>
      <c r="COF94" s="29"/>
      <c r="COG94" s="29"/>
      <c r="COH94" s="29"/>
      <c r="COI94" s="29"/>
      <c r="COJ94" s="29"/>
      <c r="COK94" s="29"/>
      <c r="COL94" s="29"/>
      <c r="COM94" s="29"/>
      <c r="CON94" s="29"/>
      <c r="COO94" s="29"/>
      <c r="COP94" s="29"/>
      <c r="COQ94" s="29"/>
      <c r="COR94" s="29"/>
      <c r="COS94" s="29"/>
      <c r="COT94" s="29"/>
      <c r="COU94" s="29"/>
      <c r="COV94" s="29"/>
      <c r="COW94" s="29"/>
      <c r="COX94" s="29"/>
      <c r="COY94" s="29"/>
      <c r="COZ94" s="29"/>
      <c r="CPA94" s="29"/>
      <c r="CPB94" s="29"/>
      <c r="CPC94" s="29"/>
      <c r="CPD94" s="29"/>
      <c r="CPE94" s="29"/>
      <c r="CPF94" s="29"/>
      <c r="CPG94" s="29"/>
      <c r="CPH94" s="29"/>
      <c r="CPI94" s="29"/>
      <c r="CPJ94" s="29"/>
      <c r="CPK94" s="29"/>
      <c r="CPL94" s="29"/>
      <c r="CPM94" s="29"/>
      <c r="CPN94" s="29"/>
      <c r="CPO94" s="29"/>
      <c r="CPP94" s="29"/>
      <c r="CPQ94" s="29"/>
      <c r="CPR94" s="29"/>
      <c r="CPS94" s="29"/>
      <c r="CPT94" s="29"/>
      <c r="CPU94" s="29"/>
      <c r="CPV94" s="29"/>
      <c r="CPW94" s="29"/>
      <c r="CPX94" s="29"/>
      <c r="CPY94" s="29"/>
      <c r="CPZ94" s="29"/>
      <c r="CQA94" s="29"/>
      <c r="CQB94" s="29"/>
      <c r="CQC94" s="29"/>
      <c r="CQD94" s="29"/>
      <c r="CQE94" s="29"/>
      <c r="CQF94" s="29"/>
      <c r="CQG94" s="29"/>
      <c r="CQH94" s="29"/>
      <c r="CQI94" s="29"/>
      <c r="CQJ94" s="29"/>
      <c r="CQK94" s="29"/>
      <c r="CQL94" s="29"/>
      <c r="CQM94" s="29"/>
      <c r="CQN94" s="29"/>
      <c r="CQO94" s="29"/>
      <c r="CQP94" s="29"/>
      <c r="CQQ94" s="29"/>
      <c r="CQR94" s="29"/>
      <c r="CQS94" s="29"/>
      <c r="CQT94" s="29"/>
      <c r="CQU94" s="29"/>
      <c r="CQV94" s="29"/>
      <c r="CQW94" s="29"/>
      <c r="CQX94" s="29"/>
      <c r="CQY94" s="29"/>
      <c r="CQZ94" s="29"/>
      <c r="CRA94" s="29"/>
      <c r="CRB94" s="29"/>
      <c r="CRC94" s="29"/>
      <c r="CRD94" s="29"/>
      <c r="CRE94" s="29"/>
      <c r="CRF94" s="29"/>
      <c r="CRG94" s="29"/>
      <c r="CRH94" s="29"/>
      <c r="CRI94" s="29"/>
      <c r="CRJ94" s="29"/>
      <c r="CRK94" s="29"/>
      <c r="CRL94" s="29"/>
      <c r="CRM94" s="29"/>
      <c r="CRN94" s="29"/>
      <c r="CRO94" s="29"/>
      <c r="CRP94" s="29"/>
      <c r="CRQ94" s="29"/>
      <c r="CRR94" s="29"/>
      <c r="CRS94" s="29"/>
      <c r="CRT94" s="29"/>
      <c r="CRU94" s="29"/>
      <c r="CRV94" s="29"/>
      <c r="CRW94" s="29"/>
      <c r="CRX94" s="29"/>
      <c r="CRY94" s="29"/>
      <c r="CRZ94" s="29"/>
      <c r="CSA94" s="29"/>
      <c r="CSB94" s="29"/>
      <c r="CSC94" s="29"/>
      <c r="CSD94" s="29"/>
      <c r="CSE94" s="29"/>
      <c r="CSF94" s="29"/>
      <c r="CSG94" s="29"/>
      <c r="CSH94" s="29"/>
      <c r="CSI94" s="29"/>
      <c r="CSJ94" s="29"/>
      <c r="CSK94" s="29"/>
      <c r="CSL94" s="29"/>
      <c r="CSM94" s="29"/>
      <c r="CSN94" s="29"/>
      <c r="CSO94" s="29"/>
      <c r="CSP94" s="29"/>
      <c r="CSQ94" s="29"/>
      <c r="CSR94" s="29"/>
      <c r="CSS94" s="29"/>
      <c r="CST94" s="29"/>
      <c r="CSU94" s="29"/>
      <c r="CSV94" s="29"/>
      <c r="CSW94" s="29"/>
      <c r="CSX94" s="29"/>
      <c r="CSY94" s="29"/>
      <c r="CSZ94" s="29"/>
      <c r="CTA94" s="29"/>
      <c r="CTB94" s="29"/>
      <c r="CTC94" s="29"/>
      <c r="CTD94" s="29"/>
      <c r="CTE94" s="29"/>
      <c r="CTF94" s="29"/>
      <c r="CTG94" s="29"/>
      <c r="CTH94" s="29"/>
      <c r="CTI94" s="29"/>
      <c r="CTJ94" s="29"/>
      <c r="CTK94" s="29"/>
      <c r="CTL94" s="29"/>
      <c r="CTM94" s="29"/>
      <c r="CTN94" s="29"/>
      <c r="CTO94" s="29"/>
      <c r="CTP94" s="29"/>
      <c r="CTQ94" s="29"/>
      <c r="CTR94" s="29"/>
      <c r="CTS94" s="29"/>
      <c r="CTT94" s="29"/>
      <c r="CTU94" s="29"/>
      <c r="CTV94" s="29"/>
      <c r="CTW94" s="29"/>
      <c r="CTX94" s="29"/>
      <c r="CTY94" s="29"/>
      <c r="CTZ94" s="29"/>
      <c r="CUA94" s="29"/>
      <c r="CUB94" s="29"/>
      <c r="CUC94" s="29"/>
      <c r="CUD94" s="29"/>
      <c r="CUE94" s="29"/>
      <c r="CUF94" s="29"/>
      <c r="CUG94" s="29"/>
      <c r="CUH94" s="29"/>
      <c r="CUI94" s="29"/>
      <c r="CUJ94" s="29"/>
      <c r="CUK94" s="29"/>
      <c r="CUL94" s="29"/>
      <c r="CUM94" s="29"/>
      <c r="CUN94" s="29"/>
      <c r="CUO94" s="29"/>
      <c r="CUP94" s="29"/>
      <c r="CUQ94" s="29"/>
      <c r="CUR94" s="29"/>
      <c r="CUS94" s="29"/>
      <c r="CUT94" s="29"/>
      <c r="CUU94" s="29"/>
      <c r="CUV94" s="29"/>
      <c r="CUW94" s="29"/>
      <c r="CUX94" s="29"/>
      <c r="CUY94" s="29"/>
      <c r="CUZ94" s="29"/>
      <c r="CVA94" s="29"/>
      <c r="CVB94" s="29"/>
      <c r="CVC94" s="29"/>
      <c r="CVD94" s="29"/>
      <c r="CVE94" s="29"/>
      <c r="CVF94" s="29"/>
      <c r="CVG94" s="29"/>
      <c r="CVH94" s="29"/>
      <c r="CVI94" s="29"/>
      <c r="CVJ94" s="29"/>
      <c r="CVK94" s="29"/>
      <c r="CVL94" s="29"/>
      <c r="CVM94" s="29"/>
      <c r="CVN94" s="29"/>
      <c r="CVO94" s="29"/>
      <c r="CVP94" s="29"/>
      <c r="CVQ94" s="29"/>
      <c r="CVR94" s="29"/>
      <c r="CVS94" s="29"/>
      <c r="CVT94" s="29"/>
      <c r="CVU94" s="29"/>
      <c r="CVV94" s="29"/>
      <c r="CVW94" s="29"/>
      <c r="CVX94" s="29"/>
      <c r="CVY94" s="29"/>
      <c r="CVZ94" s="29"/>
      <c r="CWA94" s="29"/>
      <c r="CWB94" s="29"/>
      <c r="CWC94" s="29"/>
      <c r="CWD94" s="29"/>
      <c r="CWE94" s="29"/>
      <c r="CWF94" s="29"/>
      <c r="CWG94" s="29"/>
      <c r="CWH94" s="29"/>
      <c r="CWI94" s="29"/>
      <c r="CWJ94" s="29"/>
      <c r="CWK94" s="29"/>
      <c r="CWL94" s="29"/>
      <c r="CWM94" s="29"/>
      <c r="CWN94" s="29"/>
      <c r="CWO94" s="29"/>
      <c r="CWP94" s="29"/>
      <c r="CWQ94" s="29"/>
      <c r="CWR94" s="29"/>
      <c r="CWS94" s="29"/>
      <c r="CWT94" s="29"/>
      <c r="CWU94" s="29"/>
      <c r="CWV94" s="29"/>
      <c r="CWW94" s="29"/>
      <c r="CWX94" s="29"/>
      <c r="CWY94" s="29"/>
      <c r="CWZ94" s="29"/>
      <c r="CXA94" s="29"/>
      <c r="CXB94" s="29"/>
      <c r="CXC94" s="29"/>
      <c r="CXD94" s="29"/>
      <c r="CXE94" s="29"/>
      <c r="CXF94" s="29"/>
      <c r="CXG94" s="29"/>
      <c r="CXH94" s="29"/>
      <c r="CXI94" s="29"/>
      <c r="CXJ94" s="29"/>
      <c r="CXK94" s="29"/>
      <c r="CXL94" s="29"/>
      <c r="CXM94" s="29"/>
      <c r="CXN94" s="29"/>
      <c r="CXO94" s="29"/>
      <c r="CXP94" s="29"/>
      <c r="CXQ94" s="29"/>
      <c r="CXR94" s="29"/>
      <c r="CXS94" s="29"/>
      <c r="CXT94" s="29"/>
      <c r="CXU94" s="29"/>
      <c r="CXV94" s="29"/>
      <c r="CXW94" s="29"/>
      <c r="CXX94" s="29"/>
      <c r="CXY94" s="29"/>
      <c r="CXZ94" s="29"/>
      <c r="CYA94" s="29"/>
      <c r="CYB94" s="29"/>
      <c r="CYC94" s="29"/>
      <c r="CYD94" s="29"/>
      <c r="CYE94" s="29"/>
      <c r="CYF94" s="29"/>
      <c r="CYG94" s="29"/>
      <c r="CYH94" s="29"/>
      <c r="CYI94" s="29"/>
      <c r="CYJ94" s="29"/>
      <c r="CYK94" s="29"/>
      <c r="CYL94" s="29"/>
      <c r="CYM94" s="29"/>
      <c r="CYN94" s="29"/>
      <c r="CYO94" s="29"/>
      <c r="CYP94" s="29"/>
      <c r="CYQ94" s="29"/>
      <c r="CYR94" s="29"/>
      <c r="CYS94" s="29"/>
      <c r="CYT94" s="29"/>
      <c r="CYU94" s="29"/>
      <c r="CYV94" s="29"/>
      <c r="CYW94" s="29"/>
      <c r="CYX94" s="29"/>
      <c r="CYY94" s="29"/>
      <c r="CYZ94" s="29"/>
      <c r="CZA94" s="29"/>
      <c r="CZB94" s="29"/>
      <c r="CZC94" s="29"/>
      <c r="CZD94" s="29"/>
      <c r="CZE94" s="29"/>
      <c r="CZF94" s="29"/>
      <c r="CZG94" s="29"/>
      <c r="CZH94" s="29"/>
      <c r="CZI94" s="29"/>
      <c r="CZJ94" s="29"/>
      <c r="CZK94" s="29"/>
      <c r="CZL94" s="29"/>
      <c r="CZM94" s="29"/>
      <c r="CZN94" s="29"/>
      <c r="CZO94" s="29"/>
      <c r="CZP94" s="29"/>
      <c r="CZQ94" s="29"/>
      <c r="CZR94" s="29"/>
      <c r="CZS94" s="29"/>
      <c r="CZT94" s="29"/>
      <c r="CZU94" s="29"/>
      <c r="CZV94" s="29"/>
      <c r="CZW94" s="29"/>
      <c r="CZX94" s="29"/>
      <c r="CZY94" s="29"/>
      <c r="CZZ94" s="29"/>
      <c r="DAA94" s="29"/>
      <c r="DAB94" s="29"/>
      <c r="DAC94" s="29"/>
      <c r="DAD94" s="29"/>
      <c r="DAE94" s="29"/>
      <c r="DAF94" s="29"/>
      <c r="DAG94" s="29"/>
      <c r="DAH94" s="29"/>
      <c r="DAI94" s="29"/>
      <c r="DAJ94" s="29"/>
      <c r="DAK94" s="29"/>
      <c r="DAL94" s="29"/>
      <c r="DAM94" s="29"/>
      <c r="DAN94" s="29"/>
      <c r="DAO94" s="29"/>
      <c r="DAP94" s="29"/>
      <c r="DAQ94" s="29"/>
      <c r="DAR94" s="29"/>
      <c r="DAS94" s="29"/>
      <c r="DAT94" s="29"/>
      <c r="DAU94" s="29"/>
      <c r="DAV94" s="29"/>
      <c r="DAW94" s="29"/>
      <c r="DAX94" s="29"/>
      <c r="DAY94" s="29"/>
      <c r="DAZ94" s="29"/>
      <c r="DBA94" s="29"/>
      <c r="DBB94" s="29"/>
      <c r="DBC94" s="29"/>
      <c r="DBD94" s="29"/>
      <c r="DBE94" s="29"/>
      <c r="DBF94" s="29"/>
      <c r="DBG94" s="29"/>
      <c r="DBH94" s="29"/>
      <c r="DBI94" s="29"/>
      <c r="DBJ94" s="29"/>
      <c r="DBK94" s="29"/>
      <c r="DBL94" s="29"/>
      <c r="DBM94" s="29"/>
      <c r="DBN94" s="29"/>
      <c r="DBO94" s="29"/>
      <c r="DBP94" s="29"/>
      <c r="DBQ94" s="29"/>
      <c r="DBR94" s="29"/>
      <c r="DBS94" s="29"/>
      <c r="DBT94" s="29"/>
      <c r="DBU94" s="29"/>
      <c r="DBV94" s="29"/>
      <c r="DBW94" s="29"/>
      <c r="DBX94" s="29"/>
      <c r="DBY94" s="29"/>
      <c r="DBZ94" s="29"/>
      <c r="DCA94" s="29"/>
      <c r="DCB94" s="29"/>
      <c r="DCC94" s="29"/>
      <c r="DCD94" s="29"/>
      <c r="DCE94" s="29"/>
      <c r="DCF94" s="29"/>
      <c r="DCG94" s="29"/>
      <c r="DCH94" s="29"/>
      <c r="DCI94" s="29"/>
      <c r="DCJ94" s="29"/>
      <c r="DCK94" s="29"/>
      <c r="DCL94" s="29"/>
      <c r="DCM94" s="29"/>
      <c r="DCN94" s="29"/>
      <c r="DCO94" s="29"/>
      <c r="DCP94" s="29"/>
      <c r="DCQ94" s="29"/>
      <c r="DCR94" s="29"/>
      <c r="DCS94" s="29"/>
      <c r="DCT94" s="29"/>
      <c r="DCU94" s="29"/>
      <c r="DCV94" s="29"/>
      <c r="DCW94" s="29"/>
      <c r="DCX94" s="29"/>
      <c r="DCY94" s="29"/>
      <c r="DCZ94" s="29"/>
      <c r="DDA94" s="29"/>
      <c r="DDB94" s="29"/>
      <c r="DDC94" s="29"/>
      <c r="DDD94" s="29"/>
      <c r="DDE94" s="29"/>
      <c r="DDF94" s="29"/>
      <c r="DDG94" s="29"/>
      <c r="DDH94" s="29"/>
      <c r="DDI94" s="29"/>
      <c r="DDJ94" s="29"/>
      <c r="DDK94" s="29"/>
      <c r="DDL94" s="29"/>
      <c r="DDM94" s="29"/>
      <c r="DDN94" s="29"/>
      <c r="DDO94" s="29"/>
      <c r="DDP94" s="29"/>
      <c r="DDQ94" s="29"/>
      <c r="DDR94" s="29"/>
      <c r="DDS94" s="29"/>
      <c r="DDT94" s="29"/>
      <c r="DDU94" s="29"/>
      <c r="DDV94" s="29"/>
      <c r="DDW94" s="29"/>
      <c r="DDX94" s="29"/>
      <c r="DDY94" s="29"/>
      <c r="DDZ94" s="29"/>
      <c r="DEA94" s="29"/>
      <c r="DEB94" s="29"/>
      <c r="DEC94" s="29"/>
      <c r="DED94" s="29"/>
      <c r="DEE94" s="29"/>
      <c r="DEF94" s="29"/>
      <c r="DEG94" s="29"/>
      <c r="DEH94" s="29"/>
      <c r="DEI94" s="29"/>
      <c r="DEJ94" s="29"/>
      <c r="DEK94" s="29"/>
      <c r="DEL94" s="29"/>
      <c r="DEM94" s="29"/>
      <c r="DEN94" s="29"/>
      <c r="DEO94" s="29"/>
      <c r="DEP94" s="29"/>
      <c r="DEQ94" s="29"/>
      <c r="DER94" s="29"/>
      <c r="DES94" s="29"/>
      <c r="DET94" s="29"/>
      <c r="DEU94" s="29"/>
      <c r="DEV94" s="29"/>
      <c r="DEW94" s="29"/>
      <c r="DEX94" s="29"/>
      <c r="DEY94" s="29"/>
      <c r="DEZ94" s="29"/>
      <c r="DFA94" s="29"/>
      <c r="DFB94" s="29"/>
      <c r="DFC94" s="29"/>
      <c r="DFD94" s="29"/>
      <c r="DFE94" s="29"/>
      <c r="DFF94" s="29"/>
      <c r="DFG94" s="29"/>
      <c r="DFH94" s="29"/>
      <c r="DFI94" s="29"/>
      <c r="DFJ94" s="29"/>
      <c r="DFK94" s="29"/>
      <c r="DFL94" s="29"/>
      <c r="DFM94" s="29"/>
      <c r="DFN94" s="29"/>
      <c r="DFO94" s="29"/>
      <c r="DFP94" s="29"/>
      <c r="DFQ94" s="29"/>
      <c r="DFR94" s="29"/>
      <c r="DFS94" s="29"/>
      <c r="DFT94" s="29"/>
      <c r="DFU94" s="29"/>
      <c r="DFV94" s="29"/>
      <c r="DFW94" s="29"/>
      <c r="DFX94" s="29"/>
      <c r="DFY94" s="29"/>
      <c r="DFZ94" s="29"/>
      <c r="DGA94" s="29"/>
      <c r="DGB94" s="29"/>
      <c r="DGC94" s="29"/>
      <c r="DGD94" s="29"/>
      <c r="DGE94" s="29"/>
      <c r="DGF94" s="29"/>
      <c r="DGG94" s="29"/>
      <c r="DGH94" s="29"/>
      <c r="DGI94" s="29"/>
      <c r="DGJ94" s="29"/>
      <c r="DGK94" s="29"/>
      <c r="DGL94" s="29"/>
      <c r="DGM94" s="29"/>
      <c r="DGN94" s="29"/>
      <c r="DGO94" s="29"/>
      <c r="DGP94" s="29"/>
      <c r="DGQ94" s="29"/>
      <c r="DGR94" s="29"/>
      <c r="DGS94" s="29"/>
      <c r="DGT94" s="29"/>
      <c r="DGU94" s="29"/>
      <c r="DGV94" s="29"/>
      <c r="DGW94" s="29"/>
      <c r="DGX94" s="29"/>
      <c r="DGY94" s="29"/>
      <c r="DGZ94" s="29"/>
      <c r="DHA94" s="29"/>
      <c r="DHB94" s="29"/>
      <c r="DHC94" s="29"/>
      <c r="DHD94" s="29"/>
      <c r="DHE94" s="29"/>
      <c r="DHF94" s="29"/>
      <c r="DHG94" s="29"/>
      <c r="DHH94" s="29"/>
      <c r="DHI94" s="29"/>
      <c r="DHJ94" s="29"/>
      <c r="DHK94" s="29"/>
      <c r="DHL94" s="29"/>
      <c r="DHM94" s="29"/>
      <c r="DHN94" s="29"/>
      <c r="DHO94" s="29"/>
      <c r="DHP94" s="29"/>
      <c r="DHQ94" s="29"/>
      <c r="DHR94" s="29"/>
      <c r="DHS94" s="29"/>
      <c r="DHT94" s="29"/>
      <c r="DHU94" s="29"/>
      <c r="DHV94" s="29"/>
      <c r="DHW94" s="29"/>
      <c r="DHX94" s="29"/>
      <c r="DHY94" s="29"/>
      <c r="DHZ94" s="29"/>
      <c r="DIA94" s="29"/>
      <c r="DIB94" s="29"/>
      <c r="DIC94" s="29"/>
      <c r="DID94" s="29"/>
      <c r="DIE94" s="29"/>
      <c r="DIF94" s="29"/>
      <c r="DIG94" s="29"/>
      <c r="DIH94" s="29"/>
      <c r="DII94" s="29"/>
      <c r="DIJ94" s="29"/>
      <c r="DIK94" s="29"/>
      <c r="DIL94" s="29"/>
      <c r="DIM94" s="29"/>
      <c r="DIN94" s="29"/>
      <c r="DIO94" s="29"/>
      <c r="DIP94" s="29"/>
      <c r="DIQ94" s="29"/>
      <c r="DIR94" s="29"/>
      <c r="DIS94" s="29"/>
      <c r="DIT94" s="29"/>
      <c r="DIU94" s="29"/>
      <c r="DIV94" s="29"/>
      <c r="DIW94" s="29"/>
      <c r="DIX94" s="29"/>
      <c r="DIY94" s="29"/>
      <c r="DIZ94" s="29"/>
      <c r="DJA94" s="29"/>
      <c r="DJB94" s="29"/>
      <c r="DJC94" s="29"/>
      <c r="DJD94" s="29"/>
      <c r="DJE94" s="29"/>
      <c r="DJF94" s="29"/>
      <c r="DJG94" s="29"/>
      <c r="DJH94" s="29"/>
      <c r="DJI94" s="29"/>
      <c r="DJJ94" s="29"/>
      <c r="DJK94" s="29"/>
      <c r="DJL94" s="29"/>
      <c r="DJM94" s="29"/>
      <c r="DJN94" s="29"/>
      <c r="DJO94" s="29"/>
      <c r="DJP94" s="29"/>
      <c r="DJQ94" s="29"/>
      <c r="DJR94" s="29"/>
      <c r="DJS94" s="29"/>
      <c r="DJT94" s="29"/>
      <c r="DJU94" s="29"/>
      <c r="DJV94" s="29"/>
      <c r="DJW94" s="29"/>
      <c r="DJX94" s="29"/>
      <c r="DJY94" s="29"/>
      <c r="DJZ94" s="29"/>
      <c r="DKA94" s="29"/>
      <c r="DKB94" s="29"/>
      <c r="DKC94" s="29"/>
      <c r="DKD94" s="29"/>
      <c r="DKE94" s="29"/>
      <c r="DKF94" s="29"/>
      <c r="DKG94" s="29"/>
      <c r="DKH94" s="29"/>
      <c r="DKI94" s="29"/>
      <c r="DKJ94" s="29"/>
      <c r="DKK94" s="29"/>
      <c r="DKL94" s="29"/>
      <c r="DKM94" s="29"/>
      <c r="DKN94" s="29"/>
      <c r="DKO94" s="29"/>
      <c r="DKP94" s="29"/>
      <c r="DKQ94" s="29"/>
      <c r="DKR94" s="29"/>
      <c r="DKS94" s="29"/>
      <c r="DKT94" s="29"/>
      <c r="DKU94" s="29"/>
      <c r="DKV94" s="29"/>
      <c r="DKW94" s="29"/>
      <c r="DKX94" s="29"/>
      <c r="DKY94" s="29"/>
      <c r="DKZ94" s="29"/>
      <c r="DLA94" s="29"/>
      <c r="DLB94" s="29"/>
      <c r="DLC94" s="29"/>
      <c r="DLD94" s="29"/>
      <c r="DLE94" s="29"/>
      <c r="DLF94" s="29"/>
      <c r="DLG94" s="29"/>
      <c r="DLH94" s="29"/>
      <c r="DLI94" s="29"/>
      <c r="DLJ94" s="29"/>
      <c r="DLK94" s="29"/>
      <c r="DLL94" s="29"/>
      <c r="DLM94" s="29"/>
      <c r="DLN94" s="29"/>
      <c r="DLO94" s="29"/>
      <c r="DLP94" s="29"/>
      <c r="DLQ94" s="29"/>
      <c r="DLR94" s="29"/>
      <c r="DLS94" s="29"/>
      <c r="DLT94" s="29"/>
      <c r="DLU94" s="29"/>
      <c r="DLV94" s="29"/>
      <c r="DLW94" s="29"/>
      <c r="DLX94" s="29"/>
      <c r="DLY94" s="29"/>
      <c r="DLZ94" s="29"/>
      <c r="DMA94" s="29"/>
      <c r="DMB94" s="29"/>
      <c r="DMC94" s="29"/>
      <c r="DMD94" s="29"/>
      <c r="DME94" s="29"/>
      <c r="DMF94" s="29"/>
      <c r="DMG94" s="29"/>
      <c r="DMH94" s="29"/>
      <c r="DMI94" s="29"/>
      <c r="DMJ94" s="29"/>
      <c r="DMK94" s="29"/>
      <c r="DML94" s="29"/>
      <c r="DMM94" s="29"/>
      <c r="DMN94" s="29"/>
      <c r="DMO94" s="29"/>
      <c r="DMP94" s="29"/>
      <c r="DMQ94" s="29"/>
      <c r="DMR94" s="29"/>
      <c r="DMS94" s="29"/>
      <c r="DMT94" s="29"/>
      <c r="DMU94" s="29"/>
      <c r="DMV94" s="29"/>
      <c r="DMW94" s="29"/>
      <c r="DMX94" s="29"/>
      <c r="DMY94" s="29"/>
      <c r="DMZ94" s="29"/>
      <c r="DNA94" s="29"/>
      <c r="DNB94" s="29"/>
      <c r="DNC94" s="29"/>
      <c r="DND94" s="29"/>
      <c r="DNE94" s="29"/>
      <c r="DNF94" s="29"/>
      <c r="DNG94" s="29"/>
      <c r="DNH94" s="29"/>
      <c r="DNI94" s="29"/>
      <c r="DNJ94" s="29"/>
      <c r="DNK94" s="29"/>
      <c r="DNL94" s="29"/>
      <c r="DNM94" s="29"/>
      <c r="DNN94" s="29"/>
      <c r="DNO94" s="29"/>
      <c r="DNP94" s="29"/>
      <c r="DNQ94" s="29"/>
      <c r="DNR94" s="29"/>
      <c r="DNS94" s="29"/>
      <c r="DNT94" s="29"/>
      <c r="DNU94" s="29"/>
      <c r="DNV94" s="29"/>
      <c r="DNW94" s="29"/>
      <c r="DNX94" s="29"/>
      <c r="DNY94" s="29"/>
      <c r="DNZ94" s="29"/>
      <c r="DOA94" s="29"/>
      <c r="DOB94" s="29"/>
      <c r="DOC94" s="29"/>
      <c r="DOD94" s="29"/>
      <c r="DOE94" s="29"/>
      <c r="DOF94" s="29"/>
      <c r="DOG94" s="29"/>
      <c r="DOH94" s="29"/>
      <c r="DOI94" s="29"/>
      <c r="DOJ94" s="29"/>
      <c r="DOK94" s="29"/>
      <c r="DOL94" s="29"/>
      <c r="DOM94" s="29"/>
      <c r="DON94" s="29"/>
      <c r="DOO94" s="29"/>
      <c r="DOP94" s="29"/>
      <c r="DOQ94" s="29"/>
      <c r="DOR94" s="29"/>
      <c r="DOS94" s="29"/>
      <c r="DOT94" s="29"/>
      <c r="DOU94" s="29"/>
      <c r="DOV94" s="29"/>
      <c r="DOW94" s="29"/>
      <c r="DOX94" s="29"/>
      <c r="DOY94" s="29"/>
      <c r="DOZ94" s="29"/>
      <c r="DPA94" s="29"/>
      <c r="DPB94" s="29"/>
      <c r="DPC94" s="29"/>
      <c r="DPD94" s="29"/>
      <c r="DPE94" s="29"/>
      <c r="DPF94" s="29"/>
      <c r="DPG94" s="29"/>
      <c r="DPH94" s="29"/>
      <c r="DPI94" s="29"/>
      <c r="DPJ94" s="29"/>
      <c r="DPK94" s="29"/>
      <c r="DPL94" s="29"/>
      <c r="DPM94" s="29"/>
      <c r="DPN94" s="29"/>
      <c r="DPO94" s="29"/>
      <c r="DPP94" s="29"/>
      <c r="DPQ94" s="29"/>
      <c r="DPR94" s="29"/>
      <c r="DPS94" s="29"/>
      <c r="DPT94" s="29"/>
      <c r="DPU94" s="29"/>
      <c r="DPV94" s="29"/>
      <c r="DPW94" s="29"/>
      <c r="DPX94" s="29"/>
      <c r="DPY94" s="29"/>
      <c r="DPZ94" s="29"/>
      <c r="DQA94" s="29"/>
      <c r="DQB94" s="29"/>
      <c r="DQC94" s="29"/>
      <c r="DQD94" s="29"/>
      <c r="DQE94" s="29"/>
      <c r="DQF94" s="29"/>
      <c r="DQG94" s="29"/>
      <c r="DQH94" s="29"/>
      <c r="DQI94" s="29"/>
      <c r="DQJ94" s="29"/>
      <c r="DQK94" s="29"/>
      <c r="DQL94" s="29"/>
      <c r="DQM94" s="29"/>
      <c r="DQN94" s="29"/>
      <c r="DQO94" s="29"/>
      <c r="DQP94" s="29"/>
      <c r="DQQ94" s="29"/>
      <c r="DQR94" s="29"/>
      <c r="DQS94" s="29"/>
      <c r="DQT94" s="29"/>
      <c r="DQU94" s="29"/>
      <c r="DQV94" s="29"/>
      <c r="DQW94" s="29"/>
      <c r="DQX94" s="29"/>
      <c r="DQY94" s="29"/>
      <c r="DQZ94" s="29"/>
      <c r="DRA94" s="29"/>
      <c r="DRB94" s="29"/>
      <c r="DRC94" s="29"/>
      <c r="DRD94" s="29"/>
      <c r="DRE94" s="29"/>
      <c r="DRF94" s="29"/>
      <c r="DRG94" s="29"/>
      <c r="DRH94" s="29"/>
      <c r="DRI94" s="29"/>
      <c r="DRJ94" s="29"/>
      <c r="DRK94" s="29"/>
      <c r="DRL94" s="29"/>
      <c r="DRM94" s="29"/>
      <c r="DRN94" s="29"/>
      <c r="DRO94" s="29"/>
      <c r="DRP94" s="29"/>
      <c r="DRQ94" s="29"/>
      <c r="DRR94" s="29"/>
      <c r="DRS94" s="29"/>
      <c r="DRT94" s="29"/>
      <c r="DRU94" s="29"/>
      <c r="DRV94" s="29"/>
      <c r="DRW94" s="29"/>
      <c r="DRX94" s="29"/>
      <c r="DRY94" s="29"/>
      <c r="DRZ94" s="29"/>
      <c r="DSA94" s="29"/>
      <c r="DSB94" s="29"/>
      <c r="DSC94" s="29"/>
      <c r="DSD94" s="29"/>
      <c r="DSE94" s="29"/>
      <c r="DSF94" s="29"/>
      <c r="DSG94" s="29"/>
      <c r="DSH94" s="29"/>
      <c r="DSI94" s="29"/>
      <c r="DSJ94" s="29"/>
      <c r="DSK94" s="29"/>
      <c r="DSL94" s="29"/>
      <c r="DSM94" s="29"/>
      <c r="DSN94" s="29"/>
      <c r="DSO94" s="29"/>
      <c r="DSP94" s="29"/>
      <c r="DSQ94" s="29"/>
      <c r="DSR94" s="29"/>
      <c r="DSS94" s="29"/>
      <c r="DST94" s="29"/>
      <c r="DSU94" s="29"/>
      <c r="DSV94" s="29"/>
      <c r="DSW94" s="29"/>
      <c r="DSX94" s="29"/>
      <c r="DSY94" s="29"/>
      <c r="DSZ94" s="29"/>
      <c r="DTA94" s="29"/>
      <c r="DTB94" s="29"/>
      <c r="DTC94" s="29"/>
      <c r="DTD94" s="29"/>
      <c r="DTE94" s="29"/>
      <c r="DTF94" s="29"/>
      <c r="DTG94" s="29"/>
      <c r="DTH94" s="29"/>
      <c r="DTI94" s="29"/>
      <c r="DTJ94" s="29"/>
      <c r="DTK94" s="29"/>
      <c r="DTL94" s="29"/>
      <c r="DTM94" s="29"/>
      <c r="DTN94" s="29"/>
      <c r="DTO94" s="29"/>
      <c r="DTP94" s="29"/>
      <c r="DTQ94" s="29"/>
      <c r="DTR94" s="29"/>
      <c r="DTS94" s="29"/>
      <c r="DTT94" s="29"/>
      <c r="DTU94" s="29"/>
      <c r="DTV94" s="29"/>
      <c r="DTW94" s="29"/>
      <c r="DTX94" s="29"/>
      <c r="DTY94" s="29"/>
      <c r="DTZ94" s="29"/>
      <c r="DUA94" s="29"/>
      <c r="DUB94" s="29"/>
      <c r="DUC94" s="29"/>
      <c r="DUD94" s="29"/>
      <c r="DUE94" s="29"/>
      <c r="DUF94" s="29"/>
      <c r="DUG94" s="29"/>
      <c r="DUH94" s="29"/>
      <c r="DUI94" s="29"/>
      <c r="DUJ94" s="29"/>
      <c r="DUK94" s="29"/>
      <c r="DUL94" s="29"/>
      <c r="DUM94" s="29"/>
      <c r="DUN94" s="29"/>
      <c r="DUO94" s="29"/>
      <c r="DUP94" s="29"/>
      <c r="DUQ94" s="29"/>
      <c r="DUR94" s="29"/>
      <c r="DUS94" s="29"/>
      <c r="DUT94" s="29"/>
      <c r="DUU94" s="29"/>
      <c r="DUV94" s="29"/>
      <c r="DUW94" s="29"/>
      <c r="DUX94" s="29"/>
      <c r="DUY94" s="29"/>
      <c r="DUZ94" s="29"/>
      <c r="DVA94" s="29"/>
      <c r="DVB94" s="29"/>
      <c r="DVC94" s="29"/>
      <c r="DVD94" s="29"/>
      <c r="DVE94" s="29"/>
      <c r="DVF94" s="29"/>
      <c r="DVG94" s="29"/>
      <c r="DVH94" s="29"/>
      <c r="DVI94" s="29"/>
      <c r="DVJ94" s="29"/>
      <c r="DVK94" s="29"/>
      <c r="DVL94" s="29"/>
      <c r="DVM94" s="29"/>
      <c r="DVN94" s="29"/>
      <c r="DVO94" s="29"/>
      <c r="DVP94" s="29"/>
      <c r="DVQ94" s="29"/>
      <c r="DVR94" s="29"/>
      <c r="DVS94" s="29"/>
      <c r="DVT94" s="29"/>
      <c r="DVU94" s="29"/>
      <c r="DVV94" s="29"/>
      <c r="DVW94" s="29"/>
      <c r="DVX94" s="29"/>
      <c r="DVY94" s="29"/>
      <c r="DVZ94" s="29"/>
      <c r="DWA94" s="29"/>
      <c r="DWB94" s="29"/>
      <c r="DWC94" s="29"/>
      <c r="DWD94" s="29"/>
      <c r="DWE94" s="29"/>
      <c r="DWF94" s="29"/>
      <c r="DWG94" s="29"/>
      <c r="DWH94" s="29"/>
      <c r="DWI94" s="29"/>
      <c r="DWJ94" s="29"/>
      <c r="DWK94" s="29"/>
      <c r="DWL94" s="29"/>
      <c r="DWM94" s="29"/>
      <c r="DWN94" s="29"/>
      <c r="DWO94" s="29"/>
      <c r="DWP94" s="29"/>
      <c r="DWQ94" s="29"/>
      <c r="DWR94" s="29"/>
      <c r="DWS94" s="29"/>
      <c r="DWT94" s="29"/>
      <c r="DWU94" s="29"/>
      <c r="DWV94" s="29"/>
      <c r="DWW94" s="29"/>
      <c r="DWX94" s="29"/>
      <c r="DWY94" s="29"/>
      <c r="DWZ94" s="29"/>
      <c r="DXA94" s="29"/>
      <c r="DXB94" s="29"/>
      <c r="DXC94" s="29"/>
      <c r="DXD94" s="29"/>
      <c r="DXE94" s="29"/>
      <c r="DXF94" s="29"/>
      <c r="DXG94" s="29"/>
      <c r="DXH94" s="29"/>
      <c r="DXI94" s="29"/>
      <c r="DXJ94" s="29"/>
      <c r="DXK94" s="29"/>
      <c r="DXL94" s="29"/>
      <c r="DXM94" s="29"/>
      <c r="DXN94" s="29"/>
      <c r="DXO94" s="29"/>
      <c r="DXP94" s="29"/>
      <c r="DXQ94" s="29"/>
      <c r="DXR94" s="29"/>
      <c r="DXS94" s="29"/>
      <c r="DXT94" s="29"/>
      <c r="DXU94" s="29"/>
      <c r="DXV94" s="29"/>
      <c r="DXW94" s="29"/>
      <c r="DXX94" s="29"/>
      <c r="DXY94" s="29"/>
      <c r="DXZ94" s="29"/>
      <c r="DYA94" s="29"/>
      <c r="DYB94" s="29"/>
      <c r="DYC94" s="29"/>
      <c r="DYD94" s="29"/>
      <c r="DYE94" s="29"/>
      <c r="DYF94" s="29"/>
      <c r="DYG94" s="29"/>
      <c r="DYH94" s="29"/>
      <c r="DYI94" s="29"/>
      <c r="DYJ94" s="29"/>
      <c r="DYK94" s="29"/>
      <c r="DYL94" s="29"/>
      <c r="DYM94" s="29"/>
      <c r="DYN94" s="29"/>
      <c r="DYO94" s="29"/>
      <c r="DYP94" s="29"/>
      <c r="DYQ94" s="29"/>
      <c r="DYR94" s="29"/>
      <c r="DYS94" s="29"/>
      <c r="DYT94" s="29"/>
      <c r="DYU94" s="29"/>
      <c r="DYV94" s="29"/>
      <c r="DYW94" s="29"/>
      <c r="DYX94" s="29"/>
      <c r="DYY94" s="29"/>
      <c r="DYZ94" s="29"/>
      <c r="DZA94" s="29"/>
      <c r="DZB94" s="29"/>
      <c r="DZC94" s="29"/>
      <c r="DZD94" s="29"/>
      <c r="DZE94" s="29"/>
      <c r="DZF94" s="29"/>
      <c r="DZG94" s="29"/>
      <c r="DZH94" s="29"/>
      <c r="DZI94" s="29"/>
      <c r="DZJ94" s="29"/>
      <c r="DZK94" s="29"/>
      <c r="DZL94" s="29"/>
      <c r="DZM94" s="29"/>
      <c r="DZN94" s="29"/>
      <c r="DZO94" s="29"/>
      <c r="DZP94" s="29"/>
      <c r="DZQ94" s="29"/>
      <c r="DZR94" s="29"/>
      <c r="DZS94" s="29"/>
      <c r="DZT94" s="29"/>
      <c r="DZU94" s="29"/>
      <c r="DZV94" s="29"/>
      <c r="DZW94" s="29"/>
      <c r="DZX94" s="29"/>
      <c r="DZY94" s="29"/>
      <c r="DZZ94" s="29"/>
      <c r="EAA94" s="29"/>
      <c r="EAB94" s="29"/>
      <c r="EAC94" s="29"/>
      <c r="EAD94" s="29"/>
      <c r="EAE94" s="29"/>
      <c r="EAF94" s="29"/>
      <c r="EAG94" s="29"/>
      <c r="EAH94" s="29"/>
      <c r="EAI94" s="29"/>
      <c r="EAJ94" s="29"/>
      <c r="EAK94" s="29"/>
      <c r="EAL94" s="29"/>
      <c r="EAM94" s="29"/>
      <c r="EAN94" s="29"/>
      <c r="EAO94" s="29"/>
      <c r="EAP94" s="29"/>
      <c r="EAQ94" s="29"/>
      <c r="EAR94" s="29"/>
      <c r="EAS94" s="29"/>
      <c r="EAT94" s="29"/>
      <c r="EAU94" s="29"/>
      <c r="EAV94" s="29"/>
      <c r="EAW94" s="29"/>
      <c r="EAX94" s="29"/>
      <c r="EAY94" s="29"/>
      <c r="EAZ94" s="29"/>
      <c r="EBA94" s="29"/>
      <c r="EBB94" s="29"/>
      <c r="EBC94" s="29"/>
      <c r="EBD94" s="29"/>
      <c r="EBE94" s="29"/>
      <c r="EBF94" s="29"/>
      <c r="EBG94" s="29"/>
      <c r="EBH94" s="29"/>
      <c r="EBI94" s="29"/>
      <c r="EBJ94" s="29"/>
      <c r="EBK94" s="29"/>
      <c r="EBL94" s="29"/>
      <c r="EBM94" s="29"/>
      <c r="EBN94" s="29"/>
      <c r="EBO94" s="29"/>
      <c r="EBP94" s="29"/>
      <c r="EBQ94" s="29"/>
      <c r="EBR94" s="29"/>
      <c r="EBS94" s="29"/>
      <c r="EBT94" s="29"/>
      <c r="EBU94" s="29"/>
      <c r="EBV94" s="29"/>
      <c r="EBW94" s="29"/>
      <c r="EBX94" s="29"/>
      <c r="EBY94" s="29"/>
      <c r="EBZ94" s="29"/>
      <c r="ECA94" s="29"/>
      <c r="ECB94" s="29"/>
      <c r="ECC94" s="29"/>
      <c r="ECD94" s="29"/>
      <c r="ECE94" s="29"/>
      <c r="ECF94" s="29"/>
      <c r="ECG94" s="29"/>
      <c r="ECH94" s="29"/>
      <c r="ECI94" s="29"/>
      <c r="ECJ94" s="29"/>
      <c r="ECK94" s="29"/>
      <c r="ECL94" s="29"/>
      <c r="ECM94" s="29"/>
      <c r="ECN94" s="29"/>
      <c r="ECO94" s="29"/>
      <c r="ECP94" s="29"/>
      <c r="ECQ94" s="29"/>
      <c r="ECR94" s="29"/>
      <c r="ECS94" s="29"/>
      <c r="ECT94" s="29"/>
      <c r="ECU94" s="29"/>
      <c r="ECV94" s="29"/>
      <c r="ECW94" s="29"/>
      <c r="ECX94" s="29"/>
      <c r="ECY94" s="29"/>
      <c r="ECZ94" s="29"/>
      <c r="EDA94" s="29"/>
      <c r="EDB94" s="29"/>
      <c r="EDC94" s="29"/>
      <c r="EDD94" s="29"/>
      <c r="EDE94" s="29"/>
      <c r="EDF94" s="29"/>
      <c r="EDG94" s="29"/>
      <c r="EDH94" s="29"/>
      <c r="EDI94" s="29"/>
      <c r="EDJ94" s="29"/>
      <c r="EDK94" s="29"/>
      <c r="EDL94" s="29"/>
      <c r="EDM94" s="29"/>
      <c r="EDN94" s="29"/>
      <c r="EDO94" s="29"/>
      <c r="EDP94" s="29"/>
      <c r="EDQ94" s="29"/>
      <c r="EDR94" s="29"/>
      <c r="EDS94" s="29"/>
      <c r="EDT94" s="29"/>
      <c r="EDU94" s="29"/>
      <c r="EDV94" s="29"/>
      <c r="EDW94" s="29"/>
      <c r="EDX94" s="29"/>
      <c r="EDY94" s="29"/>
      <c r="EDZ94" s="29"/>
      <c r="EEA94" s="29"/>
      <c r="EEB94" s="29"/>
      <c r="EEC94" s="29"/>
      <c r="EED94" s="29"/>
      <c r="EEE94" s="29"/>
      <c r="EEF94" s="29"/>
      <c r="EEG94" s="29"/>
      <c r="EEH94" s="29"/>
      <c r="EEI94" s="29"/>
      <c r="EEJ94" s="29"/>
      <c r="EEK94" s="29"/>
      <c r="EEL94" s="29"/>
      <c r="EEM94" s="29"/>
      <c r="EEN94" s="29"/>
      <c r="EEO94" s="29"/>
      <c r="EEP94" s="29"/>
      <c r="EEQ94" s="29"/>
      <c r="EER94" s="29"/>
      <c r="EES94" s="29"/>
      <c r="EET94" s="29"/>
      <c r="EEU94" s="29"/>
      <c r="EEV94" s="29"/>
      <c r="EEW94" s="29"/>
      <c r="EEX94" s="29"/>
      <c r="EEY94" s="29"/>
      <c r="EEZ94" s="29"/>
      <c r="EFA94" s="29"/>
      <c r="EFB94" s="29"/>
      <c r="EFC94" s="29"/>
      <c r="EFD94" s="29"/>
      <c r="EFE94" s="29"/>
      <c r="EFF94" s="29"/>
      <c r="EFG94" s="29"/>
      <c r="EFH94" s="29"/>
      <c r="EFI94" s="29"/>
      <c r="EFJ94" s="29"/>
      <c r="EFK94" s="29"/>
      <c r="EFL94" s="29"/>
      <c r="EFM94" s="29"/>
      <c r="EFN94" s="29"/>
      <c r="EFO94" s="29"/>
      <c r="EFP94" s="29"/>
      <c r="EFQ94" s="29"/>
      <c r="EFR94" s="29"/>
      <c r="EFS94" s="29"/>
      <c r="EFT94" s="29"/>
      <c r="EFU94" s="29"/>
      <c r="EFV94" s="29"/>
      <c r="EFW94" s="29"/>
      <c r="EFX94" s="29"/>
      <c r="EFY94" s="29"/>
      <c r="EFZ94" s="29"/>
      <c r="EGA94" s="29"/>
      <c r="EGB94" s="29"/>
      <c r="EGC94" s="29"/>
      <c r="EGD94" s="29"/>
      <c r="EGE94" s="29"/>
      <c r="EGF94" s="29"/>
      <c r="EGG94" s="29"/>
      <c r="EGH94" s="29"/>
      <c r="EGI94" s="29"/>
      <c r="EGJ94" s="29"/>
      <c r="EGK94" s="29"/>
      <c r="EGL94" s="29"/>
      <c r="EGM94" s="29"/>
      <c r="EGN94" s="29"/>
      <c r="EGO94" s="29"/>
      <c r="EGP94" s="29"/>
      <c r="EGQ94" s="29"/>
      <c r="EGR94" s="29"/>
      <c r="EGS94" s="29"/>
      <c r="EGT94" s="29"/>
      <c r="EGU94" s="29"/>
      <c r="EGV94" s="29"/>
      <c r="EGW94" s="29"/>
      <c r="EGX94" s="29"/>
      <c r="EGY94" s="29"/>
      <c r="EGZ94" s="29"/>
      <c r="EHA94" s="29"/>
      <c r="EHB94" s="29"/>
      <c r="EHC94" s="29"/>
      <c r="EHD94" s="29"/>
      <c r="EHE94" s="29"/>
      <c r="EHF94" s="29"/>
      <c r="EHG94" s="29"/>
      <c r="EHH94" s="29"/>
      <c r="EHI94" s="29"/>
      <c r="EHJ94" s="29"/>
      <c r="EHK94" s="29"/>
      <c r="EHL94" s="29"/>
      <c r="EHM94" s="29"/>
      <c r="EHN94" s="29"/>
      <c r="EHO94" s="29"/>
      <c r="EHP94" s="29"/>
      <c r="EHQ94" s="29"/>
      <c r="EHR94" s="29"/>
      <c r="EHS94" s="29"/>
      <c r="EHT94" s="29"/>
      <c r="EHU94" s="29"/>
      <c r="EHV94" s="29"/>
      <c r="EHW94" s="29"/>
      <c r="EHX94" s="29"/>
      <c r="EHY94" s="29"/>
      <c r="EHZ94" s="29"/>
      <c r="EIA94" s="29"/>
      <c r="EIB94" s="29"/>
      <c r="EIC94" s="29"/>
      <c r="EID94" s="29"/>
      <c r="EIE94" s="29"/>
      <c r="EIF94" s="29"/>
      <c r="EIG94" s="29"/>
      <c r="EIH94" s="29"/>
      <c r="EII94" s="29"/>
      <c r="EIJ94" s="29"/>
      <c r="EIK94" s="29"/>
      <c r="EIL94" s="29"/>
      <c r="EIM94" s="29"/>
      <c r="EIN94" s="29"/>
      <c r="EIO94" s="29"/>
      <c r="EIP94" s="29"/>
      <c r="EIQ94" s="29"/>
      <c r="EIR94" s="29"/>
      <c r="EIS94" s="29"/>
      <c r="EIT94" s="29"/>
      <c r="EIU94" s="29"/>
      <c r="EIV94" s="29"/>
      <c r="EIW94" s="29"/>
      <c r="EIX94" s="29"/>
      <c r="EIY94" s="29"/>
      <c r="EIZ94" s="29"/>
      <c r="EJA94" s="29"/>
      <c r="EJB94" s="29"/>
      <c r="EJC94" s="29"/>
      <c r="EJD94" s="29"/>
      <c r="EJE94" s="29"/>
      <c r="EJF94" s="29"/>
      <c r="EJG94" s="29"/>
      <c r="EJH94" s="29"/>
      <c r="EJI94" s="29"/>
      <c r="EJJ94" s="29"/>
      <c r="EJK94" s="29"/>
      <c r="EJL94" s="29"/>
      <c r="EJM94" s="29"/>
      <c r="EJN94" s="29"/>
      <c r="EJO94" s="29"/>
      <c r="EJP94" s="29"/>
      <c r="EJQ94" s="29"/>
      <c r="EJR94" s="29"/>
      <c r="EJS94" s="29"/>
      <c r="EJT94" s="29"/>
      <c r="EJU94" s="29"/>
      <c r="EJV94" s="29"/>
      <c r="EJW94" s="29"/>
      <c r="EJX94" s="29"/>
      <c r="EJY94" s="29"/>
      <c r="EJZ94" s="29"/>
      <c r="EKA94" s="29"/>
      <c r="EKB94" s="29"/>
      <c r="EKC94" s="29"/>
      <c r="EKD94" s="29"/>
      <c r="EKE94" s="29"/>
      <c r="EKF94" s="29"/>
      <c r="EKG94" s="29"/>
      <c r="EKH94" s="29"/>
      <c r="EKI94" s="29"/>
      <c r="EKJ94" s="29"/>
      <c r="EKK94" s="29"/>
      <c r="EKL94" s="29"/>
      <c r="EKM94" s="29"/>
      <c r="EKN94" s="29"/>
      <c r="EKO94" s="29"/>
      <c r="EKP94" s="29"/>
      <c r="EKQ94" s="29"/>
      <c r="EKR94" s="29"/>
      <c r="EKS94" s="29"/>
      <c r="EKT94" s="29"/>
      <c r="EKU94" s="29"/>
      <c r="EKV94" s="29"/>
      <c r="EKW94" s="29"/>
      <c r="EKX94" s="29"/>
      <c r="EKY94" s="29"/>
      <c r="EKZ94" s="29"/>
      <c r="ELA94" s="29"/>
      <c r="ELB94" s="29"/>
      <c r="ELC94" s="29"/>
      <c r="ELD94" s="29"/>
      <c r="ELE94" s="29"/>
      <c r="ELF94" s="29"/>
      <c r="ELG94" s="29"/>
      <c r="ELH94" s="29"/>
      <c r="ELI94" s="29"/>
      <c r="ELJ94" s="29"/>
      <c r="ELK94" s="29"/>
      <c r="ELL94" s="29"/>
      <c r="ELM94" s="29"/>
      <c r="ELN94" s="29"/>
      <c r="ELO94" s="29"/>
      <c r="ELP94" s="29"/>
      <c r="ELQ94" s="29"/>
      <c r="ELR94" s="29"/>
      <c r="ELS94" s="29"/>
      <c r="ELT94" s="29"/>
      <c r="ELU94" s="29"/>
      <c r="ELV94" s="29"/>
      <c r="ELW94" s="29"/>
      <c r="ELX94" s="29"/>
      <c r="ELY94" s="29"/>
      <c r="ELZ94" s="29"/>
      <c r="EMA94" s="29"/>
      <c r="EMB94" s="29"/>
      <c r="EMC94" s="29"/>
      <c r="EMD94" s="29"/>
      <c r="EME94" s="29"/>
      <c r="EMF94" s="29"/>
      <c r="EMG94" s="29"/>
      <c r="EMH94" s="29"/>
      <c r="EMI94" s="29"/>
      <c r="EMJ94" s="29"/>
      <c r="EMK94" s="29"/>
      <c r="EML94" s="29"/>
      <c r="EMM94" s="29"/>
      <c r="EMN94" s="29"/>
      <c r="EMO94" s="29"/>
      <c r="EMP94" s="29"/>
      <c r="EMQ94" s="29"/>
      <c r="EMR94" s="29"/>
      <c r="EMS94" s="29"/>
      <c r="EMT94" s="29"/>
      <c r="EMU94" s="29"/>
      <c r="EMV94" s="29"/>
      <c r="EMW94" s="29"/>
      <c r="EMX94" s="29"/>
      <c r="EMY94" s="29"/>
      <c r="EMZ94" s="29"/>
      <c r="ENA94" s="29"/>
      <c r="ENB94" s="29"/>
      <c r="ENC94" s="29"/>
      <c r="END94" s="29"/>
      <c r="ENE94" s="29"/>
      <c r="ENF94" s="29"/>
      <c r="ENG94" s="29"/>
      <c r="ENH94" s="29"/>
      <c r="ENI94" s="29"/>
      <c r="ENJ94" s="29"/>
      <c r="ENK94" s="29"/>
      <c r="ENL94" s="29"/>
      <c r="ENM94" s="29"/>
      <c r="ENN94" s="29"/>
      <c r="ENO94" s="29"/>
      <c r="ENP94" s="29"/>
      <c r="ENQ94" s="29"/>
      <c r="ENR94" s="29"/>
      <c r="ENS94" s="29"/>
      <c r="ENT94" s="29"/>
      <c r="ENU94" s="29"/>
      <c r="ENV94" s="29"/>
      <c r="ENW94" s="29"/>
      <c r="ENX94" s="29"/>
      <c r="ENY94" s="29"/>
      <c r="ENZ94" s="29"/>
      <c r="EOA94" s="29"/>
      <c r="EOB94" s="29"/>
      <c r="EOC94" s="29"/>
      <c r="EOD94" s="29"/>
      <c r="EOE94" s="29"/>
      <c r="EOF94" s="29"/>
      <c r="EOG94" s="29"/>
      <c r="EOH94" s="29"/>
      <c r="EOI94" s="29"/>
      <c r="EOJ94" s="29"/>
      <c r="EOK94" s="29"/>
      <c r="EOL94" s="29"/>
      <c r="EOM94" s="29"/>
      <c r="EON94" s="29"/>
      <c r="EOO94" s="29"/>
      <c r="EOP94" s="29"/>
      <c r="EOQ94" s="29"/>
      <c r="EOR94" s="29"/>
      <c r="EOS94" s="29"/>
      <c r="EOT94" s="29"/>
      <c r="EOU94" s="29"/>
      <c r="EOV94" s="29"/>
      <c r="EOW94" s="29"/>
      <c r="EOX94" s="29"/>
      <c r="EOY94" s="29"/>
      <c r="EOZ94" s="29"/>
      <c r="EPA94" s="29"/>
      <c r="EPB94" s="29"/>
      <c r="EPC94" s="29"/>
      <c r="EPD94" s="29"/>
      <c r="EPE94" s="29"/>
      <c r="EPF94" s="29"/>
      <c r="EPG94" s="29"/>
      <c r="EPH94" s="29"/>
      <c r="EPI94" s="29"/>
      <c r="EPJ94" s="29"/>
      <c r="EPK94" s="29"/>
      <c r="EPL94" s="29"/>
      <c r="EPM94" s="29"/>
      <c r="EPN94" s="29"/>
      <c r="EPO94" s="29"/>
      <c r="EPP94" s="29"/>
      <c r="EPQ94" s="29"/>
      <c r="EPR94" s="29"/>
      <c r="EPS94" s="29"/>
      <c r="EPT94" s="29"/>
      <c r="EPU94" s="29"/>
      <c r="EPV94" s="29"/>
      <c r="EPW94" s="29"/>
      <c r="EPX94" s="29"/>
      <c r="EPY94" s="29"/>
      <c r="EPZ94" s="29"/>
      <c r="EQA94" s="29"/>
      <c r="EQB94" s="29"/>
      <c r="EQC94" s="29"/>
      <c r="EQD94" s="29"/>
      <c r="EQE94" s="29"/>
      <c r="EQF94" s="29"/>
      <c r="EQG94" s="29"/>
      <c r="EQH94" s="29"/>
      <c r="EQI94" s="29"/>
      <c r="EQJ94" s="29"/>
      <c r="EQK94" s="29"/>
      <c r="EQL94" s="29"/>
      <c r="EQM94" s="29"/>
      <c r="EQN94" s="29"/>
      <c r="EQO94" s="29"/>
      <c r="EQP94" s="29"/>
      <c r="EQQ94" s="29"/>
      <c r="EQR94" s="29"/>
      <c r="EQS94" s="29"/>
      <c r="EQT94" s="29"/>
      <c r="EQU94" s="29"/>
      <c r="EQV94" s="29"/>
      <c r="EQW94" s="29"/>
      <c r="EQX94" s="29"/>
      <c r="EQY94" s="29"/>
      <c r="EQZ94" s="29"/>
      <c r="ERA94" s="29"/>
      <c r="ERB94" s="29"/>
      <c r="ERC94" s="29"/>
      <c r="ERD94" s="29"/>
      <c r="ERE94" s="29"/>
      <c r="ERF94" s="29"/>
      <c r="ERG94" s="29"/>
      <c r="ERH94" s="29"/>
      <c r="ERI94" s="29"/>
      <c r="ERJ94" s="29"/>
      <c r="ERK94" s="29"/>
      <c r="ERL94" s="29"/>
      <c r="ERM94" s="29"/>
      <c r="ERN94" s="29"/>
      <c r="ERO94" s="29"/>
      <c r="ERP94" s="29"/>
      <c r="ERQ94" s="29"/>
      <c r="ERR94" s="29"/>
      <c r="ERS94" s="29"/>
      <c r="ERT94" s="29"/>
      <c r="ERU94" s="29"/>
      <c r="ERV94" s="29"/>
      <c r="ERW94" s="29"/>
      <c r="ERX94" s="29"/>
      <c r="ERY94" s="29"/>
      <c r="ERZ94" s="29"/>
      <c r="ESA94" s="29"/>
      <c r="ESB94" s="29"/>
      <c r="ESC94" s="29"/>
      <c r="ESD94" s="29"/>
      <c r="ESE94" s="29"/>
      <c r="ESF94" s="29"/>
      <c r="ESG94" s="29"/>
      <c r="ESH94" s="29"/>
      <c r="ESI94" s="29"/>
      <c r="ESJ94" s="29"/>
      <c r="ESK94" s="29"/>
      <c r="ESL94" s="29"/>
      <c r="ESM94" s="29"/>
      <c r="ESN94" s="29"/>
      <c r="ESO94" s="29"/>
      <c r="ESP94" s="29"/>
      <c r="ESQ94" s="29"/>
      <c r="ESR94" s="29"/>
      <c r="ESS94" s="29"/>
      <c r="EST94" s="29"/>
      <c r="ESU94" s="29"/>
      <c r="ESV94" s="29"/>
      <c r="ESW94" s="29"/>
      <c r="ESX94" s="29"/>
      <c r="ESY94" s="29"/>
      <c r="ESZ94" s="29"/>
      <c r="ETA94" s="29"/>
      <c r="ETB94" s="29"/>
      <c r="ETC94" s="29"/>
      <c r="ETD94" s="29"/>
      <c r="ETE94" s="29"/>
      <c r="ETF94" s="29"/>
      <c r="ETG94" s="29"/>
      <c r="ETH94" s="29"/>
      <c r="ETI94" s="29"/>
      <c r="ETJ94" s="29"/>
      <c r="ETK94" s="29"/>
      <c r="ETL94" s="29"/>
      <c r="ETM94" s="29"/>
      <c r="ETN94" s="29"/>
      <c r="ETO94" s="29"/>
      <c r="ETP94" s="29"/>
      <c r="ETQ94" s="29"/>
      <c r="ETR94" s="29"/>
      <c r="ETS94" s="29"/>
      <c r="ETT94" s="29"/>
      <c r="ETU94" s="29"/>
      <c r="ETV94" s="29"/>
      <c r="ETW94" s="29"/>
      <c r="ETX94" s="29"/>
      <c r="ETY94" s="29"/>
      <c r="ETZ94" s="29"/>
      <c r="EUA94" s="29"/>
      <c r="EUB94" s="29"/>
      <c r="EUC94" s="29"/>
      <c r="EUD94" s="29"/>
      <c r="EUE94" s="29"/>
      <c r="EUF94" s="29"/>
      <c r="EUG94" s="29"/>
      <c r="EUH94" s="29"/>
      <c r="EUI94" s="29"/>
      <c r="EUJ94" s="29"/>
      <c r="EUK94" s="29"/>
      <c r="EUL94" s="29"/>
      <c r="EUM94" s="29"/>
      <c r="EUN94" s="29"/>
      <c r="EUO94" s="29"/>
      <c r="EUP94" s="29"/>
      <c r="EUQ94" s="29"/>
      <c r="EUR94" s="29"/>
      <c r="EUS94" s="29"/>
      <c r="EUT94" s="29"/>
      <c r="EUU94" s="29"/>
      <c r="EUV94" s="29"/>
      <c r="EUW94" s="29"/>
      <c r="EUX94" s="29"/>
      <c r="EUY94" s="29"/>
      <c r="EUZ94" s="29"/>
      <c r="EVA94" s="29"/>
      <c r="EVB94" s="29"/>
      <c r="EVC94" s="29"/>
      <c r="EVD94" s="29"/>
      <c r="EVE94" s="29"/>
      <c r="EVF94" s="29"/>
      <c r="EVG94" s="29"/>
      <c r="EVH94" s="29"/>
      <c r="EVI94" s="29"/>
      <c r="EVJ94" s="29"/>
      <c r="EVK94" s="29"/>
      <c r="EVL94" s="29"/>
      <c r="EVM94" s="29"/>
      <c r="EVN94" s="29"/>
      <c r="EVO94" s="29"/>
      <c r="EVP94" s="29"/>
      <c r="EVQ94" s="29"/>
      <c r="EVR94" s="29"/>
      <c r="EVS94" s="29"/>
      <c r="EVT94" s="29"/>
      <c r="EVU94" s="29"/>
      <c r="EVV94" s="29"/>
      <c r="EVW94" s="29"/>
      <c r="EVX94" s="29"/>
      <c r="EVY94" s="29"/>
      <c r="EVZ94" s="29"/>
      <c r="EWA94" s="29"/>
      <c r="EWB94" s="29"/>
      <c r="EWC94" s="29"/>
      <c r="EWD94" s="29"/>
      <c r="EWE94" s="29"/>
      <c r="EWF94" s="29"/>
      <c r="EWG94" s="29"/>
      <c r="EWH94" s="29"/>
      <c r="EWI94" s="29"/>
      <c r="EWJ94" s="29"/>
      <c r="EWK94" s="29"/>
      <c r="EWL94" s="29"/>
      <c r="EWM94" s="29"/>
      <c r="EWN94" s="29"/>
      <c r="EWO94" s="29"/>
      <c r="EWP94" s="29"/>
      <c r="EWQ94" s="29"/>
      <c r="EWR94" s="29"/>
      <c r="EWS94" s="29"/>
      <c r="EWT94" s="29"/>
      <c r="EWU94" s="29"/>
      <c r="EWV94" s="29"/>
      <c r="EWW94" s="29"/>
      <c r="EWX94" s="29"/>
      <c r="EWY94" s="29"/>
      <c r="EWZ94" s="29"/>
      <c r="EXA94" s="29"/>
      <c r="EXB94" s="29"/>
      <c r="EXC94" s="29"/>
      <c r="EXD94" s="29"/>
      <c r="EXE94" s="29"/>
      <c r="EXF94" s="29"/>
      <c r="EXG94" s="29"/>
      <c r="EXH94" s="29"/>
      <c r="EXI94" s="29"/>
      <c r="EXJ94" s="29"/>
      <c r="EXK94" s="29"/>
      <c r="EXL94" s="29"/>
      <c r="EXM94" s="29"/>
      <c r="EXN94" s="29"/>
      <c r="EXO94" s="29"/>
      <c r="EXP94" s="29"/>
      <c r="EXQ94" s="29"/>
      <c r="EXR94" s="29"/>
      <c r="EXS94" s="29"/>
      <c r="EXT94" s="29"/>
      <c r="EXU94" s="29"/>
      <c r="EXV94" s="29"/>
      <c r="EXW94" s="29"/>
      <c r="EXX94" s="29"/>
      <c r="EXY94" s="29"/>
      <c r="EXZ94" s="29"/>
      <c r="EYA94" s="29"/>
      <c r="EYB94" s="29"/>
      <c r="EYC94" s="29"/>
      <c r="EYD94" s="29"/>
      <c r="EYE94" s="29"/>
      <c r="EYF94" s="29"/>
      <c r="EYG94" s="29"/>
      <c r="EYH94" s="29"/>
      <c r="EYI94" s="29"/>
      <c r="EYJ94" s="29"/>
      <c r="EYK94" s="29"/>
      <c r="EYL94" s="29"/>
      <c r="EYM94" s="29"/>
      <c r="EYN94" s="29"/>
      <c r="EYO94" s="29"/>
      <c r="EYP94" s="29"/>
      <c r="EYQ94" s="29"/>
      <c r="EYR94" s="29"/>
      <c r="EYS94" s="29"/>
      <c r="EYT94" s="29"/>
      <c r="EYU94" s="29"/>
      <c r="EYV94" s="29"/>
      <c r="EYW94" s="29"/>
      <c r="EYX94" s="29"/>
      <c r="EYY94" s="29"/>
      <c r="EYZ94" s="29"/>
      <c r="EZA94" s="29"/>
      <c r="EZB94" s="29"/>
      <c r="EZC94" s="29"/>
      <c r="EZD94" s="29"/>
      <c r="EZE94" s="29"/>
      <c r="EZF94" s="29"/>
      <c r="EZG94" s="29"/>
      <c r="EZH94" s="29"/>
      <c r="EZI94" s="29"/>
      <c r="EZJ94" s="29"/>
      <c r="EZK94" s="29"/>
      <c r="EZL94" s="29"/>
      <c r="EZM94" s="29"/>
      <c r="EZN94" s="29"/>
      <c r="EZO94" s="29"/>
      <c r="EZP94" s="29"/>
      <c r="EZQ94" s="29"/>
      <c r="EZR94" s="29"/>
      <c r="EZS94" s="29"/>
      <c r="EZT94" s="29"/>
      <c r="EZU94" s="29"/>
      <c r="EZV94" s="29"/>
      <c r="EZW94" s="29"/>
      <c r="EZX94" s="29"/>
      <c r="EZY94" s="29"/>
      <c r="EZZ94" s="29"/>
      <c r="FAA94" s="29"/>
      <c r="FAB94" s="29"/>
      <c r="FAC94" s="29"/>
      <c r="FAD94" s="29"/>
      <c r="FAE94" s="29"/>
      <c r="FAF94" s="29"/>
      <c r="FAG94" s="29"/>
      <c r="FAH94" s="29"/>
      <c r="FAI94" s="29"/>
      <c r="FAJ94" s="29"/>
      <c r="FAK94" s="29"/>
      <c r="FAL94" s="29"/>
      <c r="FAM94" s="29"/>
      <c r="FAN94" s="29"/>
      <c r="FAO94" s="29"/>
      <c r="FAP94" s="29"/>
      <c r="FAQ94" s="29"/>
      <c r="FAR94" s="29"/>
      <c r="FAS94" s="29"/>
      <c r="FAT94" s="29"/>
      <c r="FAU94" s="29"/>
      <c r="FAV94" s="29"/>
      <c r="FAW94" s="29"/>
      <c r="FAX94" s="29"/>
      <c r="FAY94" s="29"/>
      <c r="FAZ94" s="29"/>
      <c r="FBA94" s="29"/>
      <c r="FBB94" s="29"/>
      <c r="FBC94" s="29"/>
      <c r="FBD94" s="29"/>
      <c r="FBE94" s="29"/>
      <c r="FBF94" s="29"/>
      <c r="FBG94" s="29"/>
      <c r="FBH94" s="29"/>
      <c r="FBI94" s="29"/>
      <c r="FBJ94" s="29"/>
      <c r="FBK94" s="29"/>
      <c r="FBL94" s="29"/>
      <c r="FBM94" s="29"/>
      <c r="FBN94" s="29"/>
      <c r="FBO94" s="29"/>
      <c r="FBP94" s="29"/>
      <c r="FBQ94" s="29"/>
      <c r="FBR94" s="29"/>
      <c r="FBS94" s="29"/>
      <c r="FBT94" s="29"/>
      <c r="FBU94" s="29"/>
      <c r="FBV94" s="29"/>
      <c r="FBW94" s="29"/>
      <c r="FBX94" s="29"/>
      <c r="FBY94" s="29"/>
      <c r="FBZ94" s="29"/>
      <c r="FCA94" s="29"/>
      <c r="FCB94" s="29"/>
      <c r="FCC94" s="29"/>
      <c r="FCD94" s="29"/>
      <c r="FCE94" s="29"/>
      <c r="FCF94" s="29"/>
      <c r="FCG94" s="29"/>
      <c r="FCH94" s="29"/>
      <c r="FCI94" s="29"/>
      <c r="FCJ94" s="29"/>
      <c r="FCK94" s="29"/>
      <c r="FCL94" s="29"/>
      <c r="FCM94" s="29"/>
      <c r="FCN94" s="29"/>
      <c r="FCO94" s="29"/>
      <c r="FCP94" s="29"/>
      <c r="FCQ94" s="29"/>
      <c r="FCR94" s="29"/>
      <c r="FCS94" s="29"/>
      <c r="FCT94" s="29"/>
      <c r="FCU94" s="29"/>
      <c r="FCV94" s="29"/>
      <c r="FCW94" s="29"/>
      <c r="FCX94" s="29"/>
      <c r="FCY94" s="29"/>
      <c r="FCZ94" s="29"/>
      <c r="FDA94" s="29"/>
      <c r="FDB94" s="29"/>
      <c r="FDC94" s="29"/>
      <c r="FDD94" s="29"/>
      <c r="FDE94" s="29"/>
      <c r="FDF94" s="29"/>
      <c r="FDG94" s="29"/>
      <c r="FDH94" s="29"/>
      <c r="FDI94" s="29"/>
      <c r="FDJ94" s="29"/>
      <c r="FDK94" s="29"/>
      <c r="FDL94" s="29"/>
      <c r="FDM94" s="29"/>
      <c r="FDN94" s="29"/>
      <c r="FDO94" s="29"/>
      <c r="FDP94" s="29"/>
      <c r="FDQ94" s="29"/>
      <c r="FDR94" s="29"/>
      <c r="FDS94" s="29"/>
      <c r="FDT94" s="29"/>
      <c r="FDU94" s="29"/>
      <c r="FDV94" s="29"/>
      <c r="FDW94" s="29"/>
      <c r="FDX94" s="29"/>
      <c r="FDY94" s="29"/>
      <c r="FDZ94" s="29"/>
      <c r="FEA94" s="29"/>
      <c r="FEB94" s="29"/>
      <c r="FEC94" s="29"/>
      <c r="FED94" s="29"/>
      <c r="FEE94" s="29"/>
      <c r="FEF94" s="29"/>
      <c r="FEG94" s="29"/>
      <c r="FEH94" s="29"/>
      <c r="FEI94" s="29"/>
      <c r="FEJ94" s="29"/>
      <c r="FEK94" s="29"/>
      <c r="FEL94" s="29"/>
      <c r="FEM94" s="29"/>
      <c r="FEN94" s="29"/>
      <c r="FEO94" s="29"/>
      <c r="FEP94" s="29"/>
      <c r="FEQ94" s="29"/>
      <c r="FER94" s="29"/>
      <c r="FES94" s="29"/>
      <c r="FET94" s="29"/>
      <c r="FEU94" s="29"/>
      <c r="FEV94" s="29"/>
      <c r="FEW94" s="29"/>
      <c r="FEX94" s="29"/>
      <c r="FEY94" s="29"/>
      <c r="FEZ94" s="29"/>
      <c r="FFA94" s="29"/>
      <c r="FFB94" s="29"/>
      <c r="FFC94" s="29"/>
      <c r="FFD94" s="29"/>
      <c r="FFE94" s="29"/>
      <c r="FFF94" s="29"/>
      <c r="FFG94" s="29"/>
      <c r="FFH94" s="29"/>
      <c r="FFI94" s="29"/>
      <c r="FFJ94" s="29"/>
      <c r="FFK94" s="29"/>
      <c r="FFL94" s="29"/>
      <c r="FFM94" s="29"/>
      <c r="FFN94" s="29"/>
      <c r="FFO94" s="29"/>
      <c r="FFP94" s="29"/>
      <c r="FFQ94" s="29"/>
      <c r="FFR94" s="29"/>
      <c r="FFS94" s="29"/>
      <c r="FFT94" s="29"/>
      <c r="FFU94" s="29"/>
      <c r="FFV94" s="29"/>
      <c r="FFW94" s="29"/>
      <c r="FFX94" s="29"/>
      <c r="FFY94" s="29"/>
      <c r="FFZ94" s="29"/>
      <c r="FGA94" s="29"/>
      <c r="FGB94" s="29"/>
      <c r="FGC94" s="29"/>
      <c r="FGD94" s="29"/>
      <c r="FGE94" s="29"/>
      <c r="FGF94" s="29"/>
      <c r="FGG94" s="29"/>
      <c r="FGH94" s="29"/>
      <c r="FGI94" s="29"/>
      <c r="FGJ94" s="29"/>
      <c r="FGK94" s="29"/>
      <c r="FGL94" s="29"/>
      <c r="FGM94" s="29"/>
      <c r="FGN94" s="29"/>
      <c r="FGO94" s="29"/>
      <c r="FGP94" s="29"/>
      <c r="FGQ94" s="29"/>
      <c r="FGR94" s="29"/>
      <c r="FGS94" s="29"/>
      <c r="FGT94" s="29"/>
      <c r="FGU94" s="29"/>
      <c r="FGV94" s="29"/>
      <c r="FGW94" s="29"/>
      <c r="FGX94" s="29"/>
      <c r="FGY94" s="29"/>
      <c r="FGZ94" s="29"/>
      <c r="FHA94" s="29"/>
      <c r="FHB94" s="29"/>
      <c r="FHC94" s="29"/>
      <c r="FHD94" s="29"/>
      <c r="FHE94" s="29"/>
      <c r="FHF94" s="29"/>
      <c r="FHG94" s="29"/>
      <c r="FHH94" s="29"/>
      <c r="FHI94" s="29"/>
      <c r="FHJ94" s="29"/>
      <c r="FHK94" s="29"/>
      <c r="FHL94" s="29"/>
      <c r="FHM94" s="29"/>
      <c r="FHN94" s="29"/>
      <c r="FHO94" s="29"/>
      <c r="FHP94" s="29"/>
      <c r="FHQ94" s="29"/>
      <c r="FHR94" s="29"/>
      <c r="FHS94" s="29"/>
      <c r="FHT94" s="29"/>
      <c r="FHU94" s="29"/>
      <c r="FHV94" s="29"/>
      <c r="FHW94" s="29"/>
      <c r="FHX94" s="29"/>
      <c r="FHY94" s="29"/>
      <c r="FHZ94" s="29"/>
      <c r="FIA94" s="29"/>
      <c r="FIB94" s="29"/>
      <c r="FIC94" s="29"/>
      <c r="FID94" s="29"/>
      <c r="FIE94" s="29"/>
      <c r="FIF94" s="29"/>
      <c r="FIG94" s="29"/>
      <c r="FIH94" s="29"/>
      <c r="FII94" s="29"/>
      <c r="FIJ94" s="29"/>
      <c r="FIK94" s="29"/>
      <c r="FIL94" s="29"/>
      <c r="FIM94" s="29"/>
      <c r="FIN94" s="29"/>
      <c r="FIO94" s="29"/>
      <c r="FIP94" s="29"/>
      <c r="FIQ94" s="29"/>
      <c r="FIR94" s="29"/>
      <c r="FIS94" s="29"/>
      <c r="FIT94" s="29"/>
      <c r="FIU94" s="29"/>
      <c r="FIV94" s="29"/>
      <c r="FIW94" s="29"/>
      <c r="FIX94" s="29"/>
      <c r="FIY94" s="29"/>
      <c r="FIZ94" s="29"/>
      <c r="FJA94" s="29"/>
      <c r="FJB94" s="29"/>
      <c r="FJC94" s="29"/>
      <c r="FJD94" s="29"/>
      <c r="FJE94" s="29"/>
      <c r="FJF94" s="29"/>
      <c r="FJG94" s="29"/>
      <c r="FJH94" s="29"/>
      <c r="FJI94" s="29"/>
      <c r="FJJ94" s="29"/>
      <c r="FJK94" s="29"/>
      <c r="FJL94" s="29"/>
      <c r="FJM94" s="29"/>
      <c r="FJN94" s="29"/>
      <c r="FJO94" s="29"/>
      <c r="FJP94" s="29"/>
      <c r="FJQ94" s="29"/>
      <c r="FJR94" s="29"/>
      <c r="FJS94" s="29"/>
      <c r="FJT94" s="29"/>
      <c r="FJU94" s="29"/>
      <c r="FJV94" s="29"/>
      <c r="FJW94" s="29"/>
      <c r="FJX94" s="29"/>
      <c r="FJY94" s="29"/>
      <c r="FJZ94" s="29"/>
      <c r="FKA94" s="29"/>
      <c r="FKB94" s="29"/>
      <c r="FKC94" s="29"/>
      <c r="FKD94" s="29"/>
      <c r="FKE94" s="29"/>
      <c r="FKF94" s="29"/>
      <c r="FKG94" s="29"/>
      <c r="FKH94" s="29"/>
      <c r="FKI94" s="29"/>
      <c r="FKJ94" s="29"/>
      <c r="FKK94" s="29"/>
      <c r="FKL94" s="29"/>
      <c r="FKM94" s="29"/>
      <c r="FKN94" s="29"/>
      <c r="FKO94" s="29"/>
      <c r="FKP94" s="29"/>
      <c r="FKQ94" s="29"/>
      <c r="FKR94" s="29"/>
      <c r="FKS94" s="29"/>
      <c r="FKT94" s="29"/>
      <c r="FKU94" s="29"/>
      <c r="FKV94" s="29"/>
      <c r="FKW94" s="29"/>
      <c r="FKX94" s="29"/>
      <c r="FKY94" s="29"/>
      <c r="FKZ94" s="29"/>
      <c r="FLA94" s="29"/>
      <c r="FLB94" s="29"/>
      <c r="FLC94" s="29"/>
      <c r="FLD94" s="29"/>
      <c r="FLE94" s="29"/>
      <c r="FLF94" s="29"/>
      <c r="FLG94" s="29"/>
      <c r="FLH94" s="29"/>
      <c r="FLI94" s="29"/>
      <c r="FLJ94" s="29"/>
      <c r="FLK94" s="29"/>
      <c r="FLL94" s="29"/>
      <c r="FLM94" s="29"/>
      <c r="FLN94" s="29"/>
      <c r="FLO94" s="29"/>
      <c r="FLP94" s="29"/>
      <c r="FLQ94" s="29"/>
      <c r="FLR94" s="29"/>
      <c r="FLS94" s="29"/>
      <c r="FLT94" s="29"/>
      <c r="FLU94" s="29"/>
      <c r="FLV94" s="29"/>
      <c r="FLW94" s="29"/>
      <c r="FLX94" s="29"/>
      <c r="FLY94" s="29"/>
      <c r="FLZ94" s="29"/>
      <c r="FMA94" s="29"/>
      <c r="FMB94" s="29"/>
      <c r="FMC94" s="29"/>
      <c r="FMD94" s="29"/>
      <c r="FME94" s="29"/>
      <c r="FMF94" s="29"/>
      <c r="FMG94" s="29"/>
      <c r="FMH94" s="29"/>
      <c r="FMI94" s="29"/>
      <c r="FMJ94" s="29"/>
      <c r="FMK94" s="29"/>
      <c r="FML94" s="29"/>
      <c r="FMM94" s="29"/>
      <c r="FMN94" s="29"/>
      <c r="FMO94" s="29"/>
      <c r="FMP94" s="29"/>
      <c r="FMQ94" s="29"/>
      <c r="FMR94" s="29"/>
      <c r="FMS94" s="29"/>
      <c r="FMT94" s="29"/>
      <c r="FMU94" s="29"/>
      <c r="FMV94" s="29"/>
      <c r="FMW94" s="29"/>
      <c r="FMX94" s="29"/>
      <c r="FMY94" s="29"/>
      <c r="FMZ94" s="29"/>
      <c r="FNA94" s="29"/>
      <c r="FNB94" s="29"/>
      <c r="FNC94" s="29"/>
      <c r="FND94" s="29"/>
      <c r="FNE94" s="29"/>
      <c r="FNF94" s="29"/>
      <c r="FNG94" s="29"/>
      <c r="FNH94" s="29"/>
      <c r="FNI94" s="29"/>
      <c r="FNJ94" s="29"/>
      <c r="FNK94" s="29"/>
      <c r="FNL94" s="29"/>
      <c r="FNM94" s="29"/>
      <c r="FNN94" s="29"/>
      <c r="FNO94" s="29"/>
      <c r="FNP94" s="29"/>
      <c r="FNQ94" s="29"/>
      <c r="FNR94" s="29"/>
      <c r="FNS94" s="29"/>
      <c r="FNT94" s="29"/>
      <c r="FNU94" s="29"/>
      <c r="FNV94" s="29"/>
      <c r="FNW94" s="29"/>
      <c r="FNX94" s="29"/>
      <c r="FNY94" s="29"/>
      <c r="FNZ94" s="29"/>
      <c r="FOA94" s="29"/>
      <c r="FOB94" s="29"/>
      <c r="FOC94" s="29"/>
      <c r="FOD94" s="29"/>
      <c r="FOE94" s="29"/>
      <c r="FOF94" s="29"/>
      <c r="FOG94" s="29"/>
      <c r="FOH94" s="29"/>
      <c r="FOI94" s="29"/>
      <c r="FOJ94" s="29"/>
      <c r="FOK94" s="29"/>
      <c r="FOL94" s="29"/>
      <c r="FOM94" s="29"/>
      <c r="FON94" s="29"/>
      <c r="FOO94" s="29"/>
      <c r="FOP94" s="29"/>
      <c r="FOQ94" s="29"/>
      <c r="FOR94" s="29"/>
      <c r="FOS94" s="29"/>
      <c r="FOT94" s="29"/>
      <c r="FOU94" s="29"/>
      <c r="FOV94" s="29"/>
      <c r="FOW94" s="29"/>
      <c r="FOX94" s="29"/>
      <c r="FOY94" s="29"/>
      <c r="FOZ94" s="29"/>
      <c r="FPA94" s="29"/>
      <c r="FPB94" s="29"/>
      <c r="FPC94" s="29"/>
      <c r="FPD94" s="29"/>
      <c r="FPE94" s="29"/>
      <c r="FPF94" s="29"/>
      <c r="FPG94" s="29"/>
      <c r="FPH94" s="29"/>
      <c r="FPI94" s="29"/>
      <c r="FPJ94" s="29"/>
      <c r="FPK94" s="29"/>
      <c r="FPL94" s="29"/>
      <c r="FPM94" s="29"/>
      <c r="FPN94" s="29"/>
      <c r="FPO94" s="29"/>
      <c r="FPP94" s="29"/>
      <c r="FPQ94" s="29"/>
      <c r="FPR94" s="29"/>
      <c r="FPS94" s="29"/>
      <c r="FPT94" s="29"/>
      <c r="FPU94" s="29"/>
      <c r="FPV94" s="29"/>
      <c r="FPW94" s="29"/>
      <c r="FPX94" s="29"/>
      <c r="FPY94" s="29"/>
      <c r="FPZ94" s="29"/>
      <c r="FQA94" s="29"/>
      <c r="FQB94" s="29"/>
      <c r="FQC94" s="29"/>
      <c r="FQD94" s="29"/>
      <c r="FQE94" s="29"/>
      <c r="FQF94" s="29"/>
      <c r="FQG94" s="29"/>
      <c r="FQH94" s="29"/>
      <c r="FQI94" s="29"/>
      <c r="FQJ94" s="29"/>
      <c r="FQK94" s="29"/>
      <c r="FQL94" s="29"/>
      <c r="FQM94" s="29"/>
      <c r="FQN94" s="29"/>
      <c r="FQO94" s="29"/>
      <c r="FQP94" s="29"/>
      <c r="FQQ94" s="29"/>
      <c r="FQR94" s="29"/>
      <c r="FQS94" s="29"/>
      <c r="FQT94" s="29"/>
      <c r="FQU94" s="29"/>
      <c r="FQV94" s="29"/>
      <c r="FQW94" s="29"/>
      <c r="FQX94" s="29"/>
      <c r="FQY94" s="29"/>
      <c r="FQZ94" s="29"/>
      <c r="FRA94" s="29"/>
      <c r="FRB94" s="29"/>
      <c r="FRC94" s="29"/>
      <c r="FRD94" s="29"/>
      <c r="FRE94" s="29"/>
      <c r="FRF94" s="29"/>
      <c r="FRG94" s="29"/>
      <c r="FRH94" s="29"/>
      <c r="FRI94" s="29"/>
      <c r="FRJ94" s="29"/>
      <c r="FRK94" s="29"/>
      <c r="FRL94" s="29"/>
      <c r="FRM94" s="29"/>
      <c r="FRN94" s="29"/>
      <c r="FRO94" s="29"/>
      <c r="FRP94" s="29"/>
      <c r="FRQ94" s="29"/>
      <c r="FRR94" s="29"/>
      <c r="FRS94" s="29"/>
      <c r="FRT94" s="29"/>
      <c r="FRU94" s="29"/>
      <c r="FRV94" s="29"/>
      <c r="FRW94" s="29"/>
      <c r="FRX94" s="29"/>
      <c r="FRY94" s="29"/>
      <c r="FRZ94" s="29"/>
      <c r="FSA94" s="29"/>
      <c r="FSB94" s="29"/>
      <c r="FSC94" s="29"/>
      <c r="FSD94" s="29"/>
      <c r="FSE94" s="29"/>
      <c r="FSF94" s="29"/>
      <c r="FSG94" s="29"/>
      <c r="FSH94" s="29"/>
      <c r="FSI94" s="29"/>
      <c r="FSJ94" s="29"/>
      <c r="FSK94" s="29"/>
      <c r="FSL94" s="29"/>
      <c r="FSM94" s="29"/>
      <c r="FSN94" s="29"/>
      <c r="FSO94" s="29"/>
      <c r="FSP94" s="29"/>
      <c r="FSQ94" s="29"/>
      <c r="FSR94" s="29"/>
      <c r="FSS94" s="29"/>
      <c r="FST94" s="29"/>
      <c r="FSU94" s="29"/>
      <c r="FSV94" s="29"/>
      <c r="FSW94" s="29"/>
      <c r="FSX94" s="29"/>
      <c r="FSY94" s="29"/>
      <c r="FSZ94" s="29"/>
      <c r="FTA94" s="29"/>
      <c r="FTB94" s="29"/>
      <c r="FTC94" s="29"/>
      <c r="FTD94" s="29"/>
      <c r="FTE94" s="29"/>
      <c r="FTF94" s="29"/>
      <c r="FTG94" s="29"/>
      <c r="FTH94" s="29"/>
      <c r="FTI94" s="29"/>
      <c r="FTJ94" s="29"/>
      <c r="FTK94" s="29"/>
      <c r="FTL94" s="29"/>
      <c r="FTM94" s="29"/>
      <c r="FTN94" s="29"/>
      <c r="FTO94" s="29"/>
      <c r="FTP94" s="29"/>
      <c r="FTQ94" s="29"/>
      <c r="FTR94" s="29"/>
      <c r="FTS94" s="29"/>
      <c r="FTT94" s="29"/>
      <c r="FTU94" s="29"/>
      <c r="FTV94" s="29"/>
      <c r="FTW94" s="29"/>
      <c r="FTX94" s="29"/>
      <c r="FTY94" s="29"/>
      <c r="FTZ94" s="29"/>
      <c r="FUA94" s="29"/>
      <c r="FUB94" s="29"/>
      <c r="FUC94" s="29"/>
      <c r="FUD94" s="29"/>
      <c r="FUE94" s="29"/>
      <c r="FUF94" s="29"/>
      <c r="FUG94" s="29"/>
      <c r="FUH94" s="29"/>
      <c r="FUI94" s="29"/>
      <c r="FUJ94" s="29"/>
      <c r="FUK94" s="29"/>
      <c r="FUL94" s="29"/>
      <c r="FUM94" s="29"/>
      <c r="FUN94" s="29"/>
      <c r="FUO94" s="29"/>
      <c r="FUP94" s="29"/>
      <c r="FUQ94" s="29"/>
      <c r="FUR94" s="29"/>
      <c r="FUS94" s="29"/>
      <c r="FUT94" s="29"/>
      <c r="FUU94" s="29"/>
      <c r="FUV94" s="29"/>
      <c r="FUW94" s="29"/>
      <c r="FUX94" s="29"/>
      <c r="FUY94" s="29"/>
      <c r="FUZ94" s="29"/>
      <c r="FVA94" s="29"/>
      <c r="FVB94" s="29"/>
      <c r="FVC94" s="29"/>
      <c r="FVD94" s="29"/>
      <c r="FVE94" s="29"/>
      <c r="FVF94" s="29"/>
      <c r="FVG94" s="29"/>
      <c r="FVH94" s="29"/>
      <c r="FVI94" s="29"/>
      <c r="FVJ94" s="29"/>
      <c r="FVK94" s="29"/>
      <c r="FVL94" s="29"/>
      <c r="FVM94" s="29"/>
      <c r="FVN94" s="29"/>
      <c r="FVO94" s="29"/>
      <c r="FVP94" s="29"/>
      <c r="FVQ94" s="29"/>
      <c r="FVR94" s="29"/>
      <c r="FVS94" s="29"/>
      <c r="FVT94" s="29"/>
      <c r="FVU94" s="29"/>
      <c r="FVV94" s="29"/>
      <c r="FVW94" s="29"/>
      <c r="FVX94" s="29"/>
      <c r="FVY94" s="29"/>
      <c r="FVZ94" s="29"/>
      <c r="FWA94" s="29"/>
      <c r="FWB94" s="29"/>
      <c r="FWC94" s="29"/>
      <c r="FWD94" s="29"/>
      <c r="FWE94" s="29"/>
      <c r="FWF94" s="29"/>
      <c r="FWG94" s="29"/>
      <c r="FWH94" s="29"/>
      <c r="FWI94" s="29"/>
      <c r="FWJ94" s="29"/>
      <c r="FWK94" s="29"/>
      <c r="FWL94" s="29"/>
      <c r="FWM94" s="29"/>
      <c r="FWN94" s="29"/>
      <c r="FWO94" s="29"/>
      <c r="FWP94" s="29"/>
      <c r="FWQ94" s="29"/>
      <c r="FWR94" s="29"/>
      <c r="FWS94" s="29"/>
      <c r="FWT94" s="29"/>
      <c r="FWU94" s="29"/>
      <c r="FWV94" s="29"/>
      <c r="FWW94" s="29"/>
      <c r="FWX94" s="29"/>
      <c r="FWY94" s="29"/>
      <c r="FWZ94" s="29"/>
      <c r="FXA94" s="29"/>
      <c r="FXB94" s="29"/>
      <c r="FXC94" s="29"/>
      <c r="FXD94" s="29"/>
      <c r="FXE94" s="29"/>
      <c r="FXF94" s="29"/>
      <c r="FXG94" s="29"/>
      <c r="FXH94" s="29"/>
      <c r="FXI94" s="29"/>
      <c r="FXJ94" s="29"/>
      <c r="FXK94" s="29"/>
      <c r="FXL94" s="29"/>
      <c r="FXM94" s="29"/>
      <c r="FXN94" s="29"/>
      <c r="FXO94" s="29"/>
      <c r="FXP94" s="29"/>
      <c r="FXQ94" s="29"/>
      <c r="FXR94" s="29"/>
      <c r="FXS94" s="29"/>
      <c r="FXT94" s="29"/>
      <c r="FXU94" s="29"/>
      <c r="FXV94" s="29"/>
      <c r="FXW94" s="29"/>
      <c r="FXX94" s="29"/>
      <c r="FXY94" s="29"/>
      <c r="FXZ94" s="29"/>
      <c r="FYA94" s="29"/>
      <c r="FYB94" s="29"/>
      <c r="FYC94" s="29"/>
      <c r="FYD94" s="29"/>
      <c r="FYE94" s="29"/>
      <c r="FYF94" s="29"/>
      <c r="FYG94" s="29"/>
      <c r="FYH94" s="29"/>
      <c r="FYI94" s="29"/>
      <c r="FYJ94" s="29"/>
      <c r="FYK94" s="29"/>
      <c r="FYL94" s="29"/>
      <c r="FYM94" s="29"/>
      <c r="FYN94" s="29"/>
      <c r="FYO94" s="29"/>
      <c r="FYP94" s="29"/>
      <c r="FYQ94" s="29"/>
      <c r="FYR94" s="29"/>
      <c r="FYS94" s="29"/>
      <c r="FYT94" s="29"/>
      <c r="FYU94" s="29"/>
      <c r="FYV94" s="29"/>
      <c r="FYW94" s="29"/>
      <c r="FYX94" s="29"/>
      <c r="FYY94" s="29"/>
      <c r="FYZ94" s="29"/>
      <c r="FZA94" s="29"/>
      <c r="FZB94" s="29"/>
      <c r="FZC94" s="29"/>
      <c r="FZD94" s="29"/>
      <c r="FZE94" s="29"/>
      <c r="FZF94" s="29"/>
      <c r="FZG94" s="29"/>
      <c r="FZH94" s="29"/>
      <c r="FZI94" s="29"/>
      <c r="FZJ94" s="29"/>
      <c r="FZK94" s="29"/>
      <c r="FZL94" s="29"/>
      <c r="FZM94" s="29"/>
      <c r="FZN94" s="29"/>
      <c r="FZO94" s="29"/>
      <c r="FZP94" s="29"/>
      <c r="FZQ94" s="29"/>
      <c r="FZR94" s="29"/>
      <c r="FZS94" s="29"/>
      <c r="FZT94" s="29"/>
      <c r="FZU94" s="29"/>
      <c r="FZV94" s="29"/>
      <c r="FZW94" s="29"/>
      <c r="FZX94" s="29"/>
      <c r="FZY94" s="29"/>
      <c r="FZZ94" s="29"/>
      <c r="GAA94" s="29"/>
      <c r="GAB94" s="29"/>
      <c r="GAC94" s="29"/>
      <c r="GAD94" s="29"/>
      <c r="GAE94" s="29"/>
      <c r="GAF94" s="29"/>
      <c r="GAG94" s="29"/>
      <c r="GAH94" s="29"/>
      <c r="GAI94" s="29"/>
      <c r="GAJ94" s="29"/>
      <c r="GAK94" s="29"/>
      <c r="GAL94" s="29"/>
      <c r="GAM94" s="29"/>
      <c r="GAN94" s="29"/>
      <c r="GAO94" s="29"/>
      <c r="GAP94" s="29"/>
      <c r="GAQ94" s="29"/>
      <c r="GAR94" s="29"/>
      <c r="GAS94" s="29"/>
      <c r="GAT94" s="29"/>
      <c r="GAU94" s="29"/>
      <c r="GAV94" s="29"/>
      <c r="GAW94" s="29"/>
      <c r="GAX94" s="29"/>
      <c r="GAY94" s="29"/>
      <c r="GAZ94" s="29"/>
      <c r="GBA94" s="29"/>
      <c r="GBB94" s="29"/>
      <c r="GBC94" s="29"/>
      <c r="GBD94" s="29"/>
      <c r="GBE94" s="29"/>
      <c r="GBF94" s="29"/>
      <c r="GBG94" s="29"/>
      <c r="GBH94" s="29"/>
      <c r="GBI94" s="29"/>
      <c r="GBJ94" s="29"/>
      <c r="GBK94" s="29"/>
      <c r="GBL94" s="29"/>
      <c r="GBM94" s="29"/>
      <c r="GBN94" s="29"/>
      <c r="GBO94" s="29"/>
      <c r="GBP94" s="29"/>
      <c r="GBQ94" s="29"/>
      <c r="GBR94" s="29"/>
      <c r="GBS94" s="29"/>
      <c r="GBT94" s="29"/>
      <c r="GBU94" s="29"/>
      <c r="GBV94" s="29"/>
      <c r="GBW94" s="29"/>
      <c r="GBX94" s="29"/>
      <c r="GBY94" s="29"/>
      <c r="GBZ94" s="29"/>
      <c r="GCA94" s="29"/>
      <c r="GCB94" s="29"/>
      <c r="GCC94" s="29"/>
      <c r="GCD94" s="29"/>
      <c r="GCE94" s="29"/>
      <c r="GCF94" s="29"/>
      <c r="GCG94" s="29"/>
      <c r="GCH94" s="29"/>
      <c r="GCI94" s="29"/>
      <c r="GCJ94" s="29"/>
      <c r="GCK94" s="29"/>
      <c r="GCL94" s="29"/>
      <c r="GCM94" s="29"/>
      <c r="GCN94" s="29"/>
      <c r="GCO94" s="29"/>
      <c r="GCP94" s="29"/>
      <c r="GCQ94" s="29"/>
      <c r="GCR94" s="29"/>
      <c r="GCS94" s="29"/>
      <c r="GCT94" s="29"/>
      <c r="GCU94" s="29"/>
      <c r="GCV94" s="29"/>
      <c r="GCW94" s="29"/>
      <c r="GCX94" s="29"/>
      <c r="GCY94" s="29"/>
      <c r="GCZ94" s="29"/>
      <c r="GDA94" s="29"/>
      <c r="GDB94" s="29"/>
      <c r="GDC94" s="29"/>
      <c r="GDD94" s="29"/>
      <c r="GDE94" s="29"/>
      <c r="GDF94" s="29"/>
      <c r="GDG94" s="29"/>
      <c r="GDH94" s="29"/>
      <c r="GDI94" s="29"/>
      <c r="GDJ94" s="29"/>
      <c r="GDK94" s="29"/>
      <c r="GDL94" s="29"/>
      <c r="GDM94" s="29"/>
      <c r="GDN94" s="29"/>
      <c r="GDO94" s="29"/>
      <c r="GDP94" s="29"/>
      <c r="GDQ94" s="29"/>
      <c r="GDR94" s="29"/>
      <c r="GDS94" s="29"/>
      <c r="GDT94" s="29"/>
      <c r="GDU94" s="29"/>
      <c r="GDV94" s="29"/>
      <c r="GDW94" s="29"/>
      <c r="GDX94" s="29"/>
      <c r="GDY94" s="29"/>
      <c r="GDZ94" s="29"/>
      <c r="GEA94" s="29"/>
      <c r="GEB94" s="29"/>
      <c r="GEC94" s="29"/>
      <c r="GED94" s="29"/>
      <c r="GEE94" s="29"/>
      <c r="GEF94" s="29"/>
      <c r="GEG94" s="29"/>
      <c r="GEH94" s="29"/>
      <c r="GEI94" s="29"/>
      <c r="GEJ94" s="29"/>
      <c r="GEK94" s="29"/>
      <c r="GEL94" s="29"/>
      <c r="GEM94" s="29"/>
      <c r="GEN94" s="29"/>
      <c r="GEO94" s="29"/>
      <c r="GEP94" s="29"/>
      <c r="GEQ94" s="29"/>
      <c r="GER94" s="29"/>
      <c r="GES94" s="29"/>
      <c r="GET94" s="29"/>
      <c r="GEU94" s="29"/>
      <c r="GEV94" s="29"/>
      <c r="GEW94" s="29"/>
      <c r="GEX94" s="29"/>
      <c r="GEY94" s="29"/>
      <c r="GEZ94" s="29"/>
      <c r="GFA94" s="29"/>
      <c r="GFB94" s="29"/>
      <c r="GFC94" s="29"/>
      <c r="GFD94" s="29"/>
      <c r="GFE94" s="29"/>
      <c r="GFF94" s="29"/>
      <c r="GFG94" s="29"/>
      <c r="GFH94" s="29"/>
      <c r="GFI94" s="29"/>
      <c r="GFJ94" s="29"/>
      <c r="GFK94" s="29"/>
      <c r="GFL94" s="29"/>
      <c r="GFM94" s="29"/>
      <c r="GFN94" s="29"/>
      <c r="GFO94" s="29"/>
      <c r="GFP94" s="29"/>
      <c r="GFQ94" s="29"/>
      <c r="GFR94" s="29"/>
      <c r="GFS94" s="29"/>
      <c r="GFT94" s="29"/>
      <c r="GFU94" s="29"/>
      <c r="GFV94" s="29"/>
      <c r="GFW94" s="29"/>
      <c r="GFX94" s="29"/>
      <c r="GFY94" s="29"/>
      <c r="GFZ94" s="29"/>
      <c r="GGA94" s="29"/>
      <c r="GGB94" s="29"/>
      <c r="GGC94" s="29"/>
      <c r="GGD94" s="29"/>
      <c r="GGE94" s="29"/>
      <c r="GGF94" s="29"/>
      <c r="GGG94" s="29"/>
      <c r="GGH94" s="29"/>
      <c r="GGI94" s="29"/>
      <c r="GGJ94" s="29"/>
      <c r="GGK94" s="29"/>
      <c r="GGL94" s="29"/>
      <c r="GGM94" s="29"/>
      <c r="GGN94" s="29"/>
      <c r="GGO94" s="29"/>
      <c r="GGP94" s="29"/>
      <c r="GGQ94" s="29"/>
      <c r="GGR94" s="29"/>
      <c r="GGS94" s="29"/>
      <c r="GGT94" s="29"/>
      <c r="GGU94" s="29"/>
      <c r="GGV94" s="29"/>
      <c r="GGW94" s="29"/>
      <c r="GGX94" s="29"/>
      <c r="GGY94" s="29"/>
      <c r="GGZ94" s="29"/>
      <c r="GHA94" s="29"/>
      <c r="GHB94" s="29"/>
      <c r="GHC94" s="29"/>
      <c r="GHD94" s="29"/>
      <c r="GHE94" s="29"/>
      <c r="GHF94" s="29"/>
      <c r="GHG94" s="29"/>
      <c r="GHH94" s="29"/>
      <c r="GHI94" s="29"/>
      <c r="GHJ94" s="29"/>
      <c r="GHK94" s="29"/>
      <c r="GHL94" s="29"/>
      <c r="GHM94" s="29"/>
      <c r="GHN94" s="29"/>
      <c r="GHO94" s="29"/>
      <c r="GHP94" s="29"/>
      <c r="GHQ94" s="29"/>
      <c r="GHR94" s="29"/>
      <c r="GHS94" s="29"/>
      <c r="GHT94" s="29"/>
      <c r="GHU94" s="29"/>
      <c r="GHV94" s="29"/>
      <c r="GHW94" s="29"/>
      <c r="GHX94" s="29"/>
      <c r="GHY94" s="29"/>
      <c r="GHZ94" s="29"/>
      <c r="GIA94" s="29"/>
      <c r="GIB94" s="29"/>
      <c r="GIC94" s="29"/>
      <c r="GID94" s="29"/>
      <c r="GIE94" s="29"/>
      <c r="GIF94" s="29"/>
      <c r="GIG94" s="29"/>
      <c r="GIH94" s="29"/>
      <c r="GII94" s="29"/>
      <c r="GIJ94" s="29"/>
      <c r="GIK94" s="29"/>
      <c r="GIL94" s="29"/>
      <c r="GIM94" s="29"/>
      <c r="GIN94" s="29"/>
      <c r="GIO94" s="29"/>
      <c r="GIP94" s="29"/>
      <c r="GIQ94" s="29"/>
      <c r="GIR94" s="29"/>
      <c r="GIS94" s="29"/>
      <c r="GIT94" s="29"/>
      <c r="GIU94" s="29"/>
      <c r="GIV94" s="29"/>
      <c r="GIW94" s="29"/>
      <c r="GIX94" s="29"/>
      <c r="GIY94" s="29"/>
      <c r="GIZ94" s="29"/>
      <c r="GJA94" s="29"/>
      <c r="GJB94" s="29"/>
      <c r="GJC94" s="29"/>
      <c r="GJD94" s="29"/>
      <c r="GJE94" s="29"/>
      <c r="GJF94" s="29"/>
      <c r="GJG94" s="29"/>
      <c r="GJH94" s="29"/>
      <c r="GJI94" s="29"/>
      <c r="GJJ94" s="29"/>
      <c r="GJK94" s="29"/>
      <c r="GJL94" s="29"/>
      <c r="GJM94" s="29"/>
      <c r="GJN94" s="29"/>
      <c r="GJO94" s="29"/>
      <c r="GJP94" s="29"/>
      <c r="GJQ94" s="29"/>
      <c r="GJR94" s="29"/>
      <c r="GJS94" s="29"/>
      <c r="GJT94" s="29"/>
      <c r="GJU94" s="29"/>
      <c r="GJV94" s="29"/>
      <c r="GJW94" s="29"/>
      <c r="GJX94" s="29"/>
      <c r="GJY94" s="29"/>
      <c r="GJZ94" s="29"/>
      <c r="GKA94" s="29"/>
      <c r="GKB94" s="29"/>
      <c r="GKC94" s="29"/>
      <c r="GKD94" s="29"/>
      <c r="GKE94" s="29"/>
      <c r="GKF94" s="29"/>
      <c r="GKG94" s="29"/>
      <c r="GKH94" s="29"/>
      <c r="GKI94" s="29"/>
      <c r="GKJ94" s="29"/>
      <c r="GKK94" s="29"/>
      <c r="GKL94" s="29"/>
      <c r="GKM94" s="29"/>
      <c r="GKN94" s="29"/>
      <c r="GKO94" s="29"/>
      <c r="GKP94" s="29"/>
      <c r="GKQ94" s="29"/>
      <c r="GKR94" s="29"/>
      <c r="GKS94" s="29"/>
      <c r="GKT94" s="29"/>
      <c r="GKU94" s="29"/>
      <c r="GKV94" s="29"/>
      <c r="GKW94" s="29"/>
      <c r="GKX94" s="29"/>
      <c r="GKY94" s="29"/>
      <c r="GKZ94" s="29"/>
      <c r="GLA94" s="29"/>
      <c r="GLB94" s="29"/>
      <c r="GLC94" s="29"/>
      <c r="GLD94" s="29"/>
      <c r="GLE94" s="29"/>
      <c r="GLF94" s="29"/>
      <c r="GLG94" s="29"/>
      <c r="GLH94" s="29"/>
      <c r="GLI94" s="29"/>
      <c r="GLJ94" s="29"/>
      <c r="GLK94" s="29"/>
      <c r="GLL94" s="29"/>
      <c r="GLM94" s="29"/>
      <c r="GLN94" s="29"/>
      <c r="GLO94" s="29"/>
      <c r="GLP94" s="29"/>
      <c r="GLQ94" s="29"/>
      <c r="GLR94" s="29"/>
      <c r="GLS94" s="29"/>
      <c r="GLT94" s="29"/>
      <c r="GLU94" s="29"/>
      <c r="GLV94" s="29"/>
      <c r="GLW94" s="29"/>
      <c r="GLX94" s="29"/>
      <c r="GLY94" s="29"/>
      <c r="GLZ94" s="29"/>
      <c r="GMA94" s="29"/>
      <c r="GMB94" s="29"/>
      <c r="GMC94" s="29"/>
      <c r="GMD94" s="29"/>
      <c r="GME94" s="29"/>
      <c r="GMF94" s="29"/>
      <c r="GMG94" s="29"/>
      <c r="GMH94" s="29"/>
      <c r="GMI94" s="29"/>
      <c r="GMJ94" s="29"/>
      <c r="GMK94" s="29"/>
      <c r="GML94" s="29"/>
      <c r="GMM94" s="29"/>
      <c r="GMN94" s="29"/>
      <c r="GMO94" s="29"/>
      <c r="GMP94" s="29"/>
      <c r="GMQ94" s="29"/>
      <c r="GMR94" s="29"/>
      <c r="GMS94" s="29"/>
      <c r="GMT94" s="29"/>
      <c r="GMU94" s="29"/>
      <c r="GMV94" s="29"/>
      <c r="GMW94" s="29"/>
      <c r="GMX94" s="29"/>
      <c r="GMY94" s="29"/>
      <c r="GMZ94" s="29"/>
      <c r="GNA94" s="29"/>
      <c r="GNB94" s="29"/>
      <c r="GNC94" s="29"/>
      <c r="GND94" s="29"/>
      <c r="GNE94" s="29"/>
      <c r="GNF94" s="29"/>
      <c r="GNG94" s="29"/>
      <c r="GNH94" s="29"/>
      <c r="GNI94" s="29"/>
      <c r="GNJ94" s="29"/>
      <c r="GNK94" s="29"/>
      <c r="GNL94" s="29"/>
      <c r="GNM94" s="29"/>
      <c r="GNN94" s="29"/>
      <c r="GNO94" s="29"/>
      <c r="GNP94" s="29"/>
      <c r="GNQ94" s="29"/>
      <c r="GNR94" s="29"/>
      <c r="GNS94" s="29"/>
      <c r="GNT94" s="29"/>
      <c r="GNU94" s="29"/>
      <c r="GNV94" s="29"/>
      <c r="GNW94" s="29"/>
      <c r="GNX94" s="29"/>
      <c r="GNY94" s="29"/>
      <c r="GNZ94" s="29"/>
      <c r="GOA94" s="29"/>
      <c r="GOB94" s="29"/>
      <c r="GOC94" s="29"/>
      <c r="GOD94" s="29"/>
      <c r="GOE94" s="29"/>
      <c r="GOF94" s="29"/>
      <c r="GOG94" s="29"/>
      <c r="GOH94" s="29"/>
      <c r="GOI94" s="29"/>
      <c r="GOJ94" s="29"/>
      <c r="GOK94" s="29"/>
      <c r="GOL94" s="29"/>
      <c r="GOM94" s="29"/>
      <c r="GON94" s="29"/>
      <c r="GOO94" s="29"/>
      <c r="GOP94" s="29"/>
      <c r="GOQ94" s="29"/>
      <c r="GOR94" s="29"/>
      <c r="GOS94" s="29"/>
      <c r="GOT94" s="29"/>
      <c r="GOU94" s="29"/>
      <c r="GOV94" s="29"/>
      <c r="GOW94" s="29"/>
      <c r="GOX94" s="29"/>
      <c r="GOY94" s="29"/>
      <c r="GOZ94" s="29"/>
      <c r="GPA94" s="29"/>
      <c r="GPB94" s="29"/>
      <c r="GPC94" s="29"/>
      <c r="GPD94" s="29"/>
      <c r="GPE94" s="29"/>
      <c r="GPF94" s="29"/>
      <c r="GPG94" s="29"/>
      <c r="GPH94" s="29"/>
      <c r="GPI94" s="29"/>
      <c r="GPJ94" s="29"/>
      <c r="GPK94" s="29"/>
      <c r="GPL94" s="29"/>
      <c r="GPM94" s="29"/>
      <c r="GPN94" s="29"/>
      <c r="GPO94" s="29"/>
      <c r="GPP94" s="29"/>
      <c r="GPQ94" s="29"/>
      <c r="GPR94" s="29"/>
      <c r="GPS94" s="29"/>
      <c r="GPT94" s="29"/>
      <c r="GPU94" s="29"/>
      <c r="GPV94" s="29"/>
      <c r="GPW94" s="29"/>
      <c r="GPX94" s="29"/>
      <c r="GPY94" s="29"/>
      <c r="GPZ94" s="29"/>
      <c r="GQA94" s="29"/>
      <c r="GQB94" s="29"/>
      <c r="GQC94" s="29"/>
      <c r="GQD94" s="29"/>
      <c r="GQE94" s="29"/>
      <c r="GQF94" s="29"/>
      <c r="GQG94" s="29"/>
      <c r="GQH94" s="29"/>
      <c r="GQI94" s="29"/>
      <c r="GQJ94" s="29"/>
      <c r="GQK94" s="29"/>
      <c r="GQL94" s="29"/>
      <c r="GQM94" s="29"/>
      <c r="GQN94" s="29"/>
      <c r="GQO94" s="29"/>
      <c r="GQP94" s="29"/>
      <c r="GQQ94" s="29"/>
      <c r="GQR94" s="29"/>
      <c r="GQS94" s="29"/>
      <c r="GQT94" s="29"/>
      <c r="GQU94" s="29"/>
      <c r="GQV94" s="29"/>
      <c r="GQW94" s="29"/>
      <c r="GQX94" s="29"/>
      <c r="GQY94" s="29"/>
      <c r="GQZ94" s="29"/>
      <c r="GRA94" s="29"/>
      <c r="GRB94" s="29"/>
      <c r="GRC94" s="29"/>
      <c r="GRD94" s="29"/>
      <c r="GRE94" s="29"/>
      <c r="GRF94" s="29"/>
      <c r="GRG94" s="29"/>
      <c r="GRH94" s="29"/>
      <c r="GRI94" s="29"/>
      <c r="GRJ94" s="29"/>
      <c r="GRK94" s="29"/>
      <c r="GRL94" s="29"/>
      <c r="GRM94" s="29"/>
      <c r="GRN94" s="29"/>
      <c r="GRO94" s="29"/>
      <c r="GRP94" s="29"/>
      <c r="GRQ94" s="29"/>
      <c r="GRR94" s="29"/>
      <c r="GRS94" s="29"/>
      <c r="GRT94" s="29"/>
      <c r="GRU94" s="29"/>
      <c r="GRV94" s="29"/>
      <c r="GRW94" s="29"/>
      <c r="GRX94" s="29"/>
      <c r="GRY94" s="29"/>
      <c r="GRZ94" s="29"/>
      <c r="GSA94" s="29"/>
      <c r="GSB94" s="29"/>
      <c r="GSC94" s="29"/>
      <c r="GSD94" s="29"/>
      <c r="GSE94" s="29"/>
      <c r="GSF94" s="29"/>
      <c r="GSG94" s="29"/>
      <c r="GSH94" s="29"/>
      <c r="GSI94" s="29"/>
      <c r="GSJ94" s="29"/>
      <c r="GSK94" s="29"/>
      <c r="GSL94" s="29"/>
      <c r="GSM94" s="29"/>
      <c r="GSN94" s="29"/>
      <c r="GSO94" s="29"/>
      <c r="GSP94" s="29"/>
      <c r="GSQ94" s="29"/>
      <c r="GSR94" s="29"/>
      <c r="GSS94" s="29"/>
      <c r="GST94" s="29"/>
      <c r="GSU94" s="29"/>
      <c r="GSV94" s="29"/>
      <c r="GSW94" s="29"/>
      <c r="GSX94" s="29"/>
      <c r="GSY94" s="29"/>
      <c r="GSZ94" s="29"/>
      <c r="GTA94" s="29"/>
      <c r="GTB94" s="29"/>
      <c r="GTC94" s="29"/>
      <c r="GTD94" s="29"/>
      <c r="GTE94" s="29"/>
      <c r="GTF94" s="29"/>
      <c r="GTG94" s="29"/>
      <c r="GTH94" s="29"/>
      <c r="GTI94" s="29"/>
      <c r="GTJ94" s="29"/>
      <c r="GTK94" s="29"/>
      <c r="GTL94" s="29"/>
      <c r="GTM94" s="29"/>
      <c r="GTN94" s="29"/>
      <c r="GTO94" s="29"/>
      <c r="GTP94" s="29"/>
      <c r="GTQ94" s="29"/>
      <c r="GTR94" s="29"/>
      <c r="GTS94" s="29"/>
      <c r="GTT94" s="29"/>
      <c r="GTU94" s="29"/>
      <c r="GTV94" s="29"/>
      <c r="GTW94" s="29"/>
      <c r="GTX94" s="29"/>
      <c r="GTY94" s="29"/>
      <c r="GTZ94" s="29"/>
      <c r="GUA94" s="29"/>
      <c r="GUB94" s="29"/>
      <c r="GUC94" s="29"/>
      <c r="GUD94" s="29"/>
      <c r="GUE94" s="29"/>
      <c r="GUF94" s="29"/>
      <c r="GUG94" s="29"/>
      <c r="GUH94" s="29"/>
      <c r="GUI94" s="29"/>
      <c r="GUJ94" s="29"/>
      <c r="GUK94" s="29"/>
      <c r="GUL94" s="29"/>
      <c r="GUM94" s="29"/>
      <c r="GUN94" s="29"/>
      <c r="GUO94" s="29"/>
      <c r="GUP94" s="29"/>
      <c r="GUQ94" s="29"/>
      <c r="GUR94" s="29"/>
      <c r="GUS94" s="29"/>
      <c r="GUT94" s="29"/>
      <c r="GUU94" s="29"/>
      <c r="GUV94" s="29"/>
      <c r="GUW94" s="29"/>
      <c r="GUX94" s="29"/>
      <c r="GUY94" s="29"/>
      <c r="GUZ94" s="29"/>
      <c r="GVA94" s="29"/>
      <c r="GVB94" s="29"/>
      <c r="GVC94" s="29"/>
      <c r="GVD94" s="29"/>
      <c r="GVE94" s="29"/>
      <c r="GVF94" s="29"/>
      <c r="GVG94" s="29"/>
      <c r="GVH94" s="29"/>
      <c r="GVI94" s="29"/>
      <c r="GVJ94" s="29"/>
      <c r="GVK94" s="29"/>
      <c r="GVL94" s="29"/>
      <c r="GVM94" s="29"/>
      <c r="GVN94" s="29"/>
      <c r="GVO94" s="29"/>
      <c r="GVP94" s="29"/>
      <c r="GVQ94" s="29"/>
      <c r="GVR94" s="29"/>
      <c r="GVS94" s="29"/>
      <c r="GVT94" s="29"/>
      <c r="GVU94" s="29"/>
      <c r="GVV94" s="29"/>
      <c r="GVW94" s="29"/>
      <c r="GVX94" s="29"/>
      <c r="GVY94" s="29"/>
      <c r="GVZ94" s="29"/>
      <c r="GWA94" s="29"/>
      <c r="GWB94" s="29"/>
      <c r="GWC94" s="29"/>
      <c r="GWD94" s="29"/>
      <c r="GWE94" s="29"/>
      <c r="GWF94" s="29"/>
      <c r="GWG94" s="29"/>
      <c r="GWH94" s="29"/>
      <c r="GWI94" s="29"/>
      <c r="GWJ94" s="29"/>
      <c r="GWK94" s="29"/>
      <c r="GWL94" s="29"/>
      <c r="GWM94" s="29"/>
      <c r="GWN94" s="29"/>
      <c r="GWO94" s="29"/>
      <c r="GWP94" s="29"/>
      <c r="GWQ94" s="29"/>
      <c r="GWR94" s="29"/>
      <c r="GWS94" s="29"/>
      <c r="GWT94" s="29"/>
      <c r="GWU94" s="29"/>
      <c r="GWV94" s="29"/>
      <c r="GWW94" s="29"/>
      <c r="GWX94" s="29"/>
      <c r="GWY94" s="29"/>
      <c r="GWZ94" s="29"/>
      <c r="GXA94" s="29"/>
      <c r="GXB94" s="29"/>
      <c r="GXC94" s="29"/>
      <c r="GXD94" s="29"/>
      <c r="GXE94" s="29"/>
      <c r="GXF94" s="29"/>
      <c r="GXG94" s="29"/>
      <c r="GXH94" s="29"/>
      <c r="GXI94" s="29"/>
      <c r="GXJ94" s="29"/>
      <c r="GXK94" s="29"/>
      <c r="GXL94" s="29"/>
      <c r="GXM94" s="29"/>
      <c r="GXN94" s="29"/>
      <c r="GXO94" s="29"/>
      <c r="GXP94" s="29"/>
      <c r="GXQ94" s="29"/>
      <c r="GXR94" s="29"/>
      <c r="GXS94" s="29"/>
      <c r="GXT94" s="29"/>
      <c r="GXU94" s="29"/>
      <c r="GXV94" s="29"/>
      <c r="GXW94" s="29"/>
      <c r="GXX94" s="29"/>
      <c r="GXY94" s="29"/>
      <c r="GXZ94" s="29"/>
      <c r="GYA94" s="29"/>
      <c r="GYB94" s="29"/>
      <c r="GYC94" s="29"/>
      <c r="GYD94" s="29"/>
      <c r="GYE94" s="29"/>
      <c r="GYF94" s="29"/>
      <c r="GYG94" s="29"/>
      <c r="GYH94" s="29"/>
      <c r="GYI94" s="29"/>
      <c r="GYJ94" s="29"/>
      <c r="GYK94" s="29"/>
      <c r="GYL94" s="29"/>
      <c r="GYM94" s="29"/>
      <c r="GYN94" s="29"/>
      <c r="GYO94" s="29"/>
      <c r="GYP94" s="29"/>
      <c r="GYQ94" s="29"/>
      <c r="GYR94" s="29"/>
      <c r="GYS94" s="29"/>
      <c r="GYT94" s="29"/>
      <c r="GYU94" s="29"/>
      <c r="GYV94" s="29"/>
      <c r="GYW94" s="29"/>
      <c r="GYX94" s="29"/>
      <c r="GYY94" s="29"/>
      <c r="GYZ94" s="29"/>
      <c r="GZA94" s="29"/>
      <c r="GZB94" s="29"/>
      <c r="GZC94" s="29"/>
      <c r="GZD94" s="29"/>
      <c r="GZE94" s="29"/>
      <c r="GZF94" s="29"/>
      <c r="GZG94" s="29"/>
      <c r="GZH94" s="29"/>
      <c r="GZI94" s="29"/>
      <c r="GZJ94" s="29"/>
      <c r="GZK94" s="29"/>
      <c r="GZL94" s="29"/>
      <c r="GZM94" s="29"/>
      <c r="GZN94" s="29"/>
      <c r="GZO94" s="29"/>
      <c r="GZP94" s="29"/>
      <c r="GZQ94" s="29"/>
      <c r="GZR94" s="29"/>
      <c r="GZS94" s="29"/>
      <c r="GZT94" s="29"/>
      <c r="GZU94" s="29"/>
      <c r="GZV94" s="29"/>
      <c r="GZW94" s="29"/>
      <c r="GZX94" s="29"/>
      <c r="GZY94" s="29"/>
      <c r="GZZ94" s="29"/>
      <c r="HAA94" s="29"/>
      <c r="HAB94" s="29"/>
      <c r="HAC94" s="29"/>
      <c r="HAD94" s="29"/>
      <c r="HAE94" s="29"/>
      <c r="HAF94" s="29"/>
      <c r="HAG94" s="29"/>
      <c r="HAH94" s="29"/>
      <c r="HAI94" s="29"/>
      <c r="HAJ94" s="29"/>
      <c r="HAK94" s="29"/>
      <c r="HAL94" s="29"/>
      <c r="HAM94" s="29"/>
      <c r="HAN94" s="29"/>
      <c r="HAO94" s="29"/>
      <c r="HAP94" s="29"/>
      <c r="HAQ94" s="29"/>
      <c r="HAR94" s="29"/>
      <c r="HAS94" s="29"/>
      <c r="HAT94" s="29"/>
      <c r="HAU94" s="29"/>
      <c r="HAV94" s="29"/>
      <c r="HAW94" s="29"/>
      <c r="HAX94" s="29"/>
      <c r="HAY94" s="29"/>
      <c r="HAZ94" s="29"/>
      <c r="HBA94" s="29"/>
      <c r="HBB94" s="29"/>
      <c r="HBC94" s="29"/>
      <c r="HBD94" s="29"/>
      <c r="HBE94" s="29"/>
      <c r="HBF94" s="29"/>
      <c r="HBG94" s="29"/>
      <c r="HBH94" s="29"/>
      <c r="HBI94" s="29"/>
      <c r="HBJ94" s="29"/>
      <c r="HBK94" s="29"/>
      <c r="HBL94" s="29"/>
      <c r="HBM94" s="29"/>
      <c r="HBN94" s="29"/>
      <c r="HBO94" s="29"/>
      <c r="HBP94" s="29"/>
      <c r="HBQ94" s="29"/>
      <c r="HBR94" s="29"/>
      <c r="HBS94" s="29"/>
      <c r="HBT94" s="29"/>
      <c r="HBU94" s="29"/>
      <c r="HBV94" s="29"/>
      <c r="HBW94" s="29"/>
      <c r="HBX94" s="29"/>
      <c r="HBY94" s="29"/>
      <c r="HBZ94" s="29"/>
      <c r="HCA94" s="29"/>
      <c r="HCB94" s="29"/>
      <c r="HCC94" s="29"/>
      <c r="HCD94" s="29"/>
      <c r="HCE94" s="29"/>
      <c r="HCF94" s="29"/>
      <c r="HCG94" s="29"/>
      <c r="HCH94" s="29"/>
      <c r="HCI94" s="29"/>
      <c r="HCJ94" s="29"/>
      <c r="HCK94" s="29"/>
      <c r="HCL94" s="29"/>
      <c r="HCM94" s="29"/>
      <c r="HCN94" s="29"/>
      <c r="HCO94" s="29"/>
      <c r="HCP94" s="29"/>
      <c r="HCQ94" s="29"/>
      <c r="HCR94" s="29"/>
      <c r="HCS94" s="29"/>
      <c r="HCT94" s="29"/>
      <c r="HCU94" s="29"/>
      <c r="HCV94" s="29"/>
      <c r="HCW94" s="29"/>
      <c r="HCX94" s="29"/>
      <c r="HCY94" s="29"/>
      <c r="HCZ94" s="29"/>
      <c r="HDA94" s="29"/>
      <c r="HDB94" s="29"/>
      <c r="HDC94" s="29"/>
      <c r="HDD94" s="29"/>
      <c r="HDE94" s="29"/>
      <c r="HDF94" s="29"/>
      <c r="HDG94" s="29"/>
      <c r="HDH94" s="29"/>
      <c r="HDI94" s="29"/>
      <c r="HDJ94" s="29"/>
      <c r="HDK94" s="29"/>
      <c r="HDL94" s="29"/>
      <c r="HDM94" s="29"/>
      <c r="HDN94" s="29"/>
      <c r="HDO94" s="29"/>
      <c r="HDP94" s="29"/>
      <c r="HDQ94" s="29"/>
      <c r="HDR94" s="29"/>
      <c r="HDS94" s="29"/>
      <c r="HDT94" s="29"/>
      <c r="HDU94" s="29"/>
      <c r="HDV94" s="29"/>
      <c r="HDW94" s="29"/>
      <c r="HDX94" s="29"/>
      <c r="HDY94" s="29"/>
      <c r="HDZ94" s="29"/>
      <c r="HEA94" s="29"/>
      <c r="HEB94" s="29"/>
      <c r="HEC94" s="29"/>
      <c r="HED94" s="29"/>
      <c r="HEE94" s="29"/>
      <c r="HEF94" s="29"/>
      <c r="HEG94" s="29"/>
      <c r="HEH94" s="29"/>
      <c r="HEI94" s="29"/>
      <c r="HEJ94" s="29"/>
      <c r="HEK94" s="29"/>
      <c r="HEL94" s="29"/>
      <c r="HEM94" s="29"/>
      <c r="HEN94" s="29"/>
      <c r="HEO94" s="29"/>
      <c r="HEP94" s="29"/>
      <c r="HEQ94" s="29"/>
      <c r="HER94" s="29"/>
      <c r="HES94" s="29"/>
      <c r="HET94" s="29"/>
      <c r="HEU94" s="29"/>
      <c r="HEV94" s="29"/>
      <c r="HEW94" s="29"/>
      <c r="HEX94" s="29"/>
      <c r="HEY94" s="29"/>
      <c r="HEZ94" s="29"/>
      <c r="HFA94" s="29"/>
      <c r="HFB94" s="29"/>
      <c r="HFC94" s="29"/>
      <c r="HFD94" s="29"/>
      <c r="HFE94" s="29"/>
      <c r="HFF94" s="29"/>
      <c r="HFG94" s="29"/>
      <c r="HFH94" s="29"/>
      <c r="HFI94" s="29"/>
      <c r="HFJ94" s="29"/>
      <c r="HFK94" s="29"/>
      <c r="HFL94" s="29"/>
      <c r="HFM94" s="29"/>
      <c r="HFN94" s="29"/>
      <c r="HFO94" s="29"/>
      <c r="HFP94" s="29"/>
      <c r="HFQ94" s="29"/>
      <c r="HFR94" s="29"/>
      <c r="HFS94" s="29"/>
      <c r="HFT94" s="29"/>
      <c r="HFU94" s="29"/>
      <c r="HFV94" s="29"/>
      <c r="HFW94" s="29"/>
      <c r="HFX94" s="29"/>
      <c r="HFY94" s="29"/>
      <c r="HFZ94" s="29"/>
      <c r="HGA94" s="29"/>
      <c r="HGB94" s="29"/>
      <c r="HGC94" s="29"/>
      <c r="HGD94" s="29"/>
      <c r="HGE94" s="29"/>
      <c r="HGF94" s="29"/>
      <c r="HGG94" s="29"/>
      <c r="HGH94" s="29"/>
      <c r="HGI94" s="29"/>
      <c r="HGJ94" s="29"/>
      <c r="HGK94" s="29"/>
      <c r="HGL94" s="29"/>
      <c r="HGM94" s="29"/>
      <c r="HGN94" s="29"/>
      <c r="HGO94" s="29"/>
      <c r="HGP94" s="29"/>
      <c r="HGQ94" s="29"/>
      <c r="HGR94" s="29"/>
      <c r="HGS94" s="29"/>
      <c r="HGT94" s="29"/>
      <c r="HGU94" s="29"/>
      <c r="HGV94" s="29"/>
      <c r="HGW94" s="29"/>
      <c r="HGX94" s="29"/>
      <c r="HGY94" s="29"/>
      <c r="HGZ94" s="29"/>
      <c r="HHA94" s="29"/>
      <c r="HHB94" s="29"/>
      <c r="HHC94" s="29"/>
      <c r="HHD94" s="29"/>
      <c r="HHE94" s="29"/>
      <c r="HHF94" s="29"/>
      <c r="HHG94" s="29"/>
      <c r="HHH94" s="29"/>
      <c r="HHI94" s="29"/>
      <c r="HHJ94" s="29"/>
      <c r="HHK94" s="29"/>
      <c r="HHL94" s="29"/>
      <c r="HHM94" s="29"/>
      <c r="HHN94" s="29"/>
      <c r="HHO94" s="29"/>
      <c r="HHP94" s="29"/>
      <c r="HHQ94" s="29"/>
      <c r="HHR94" s="29"/>
      <c r="HHS94" s="29"/>
      <c r="HHT94" s="29"/>
      <c r="HHU94" s="29"/>
      <c r="HHV94" s="29"/>
      <c r="HHW94" s="29"/>
      <c r="HHX94" s="29"/>
      <c r="HHY94" s="29"/>
      <c r="HHZ94" s="29"/>
      <c r="HIA94" s="29"/>
      <c r="HIB94" s="29"/>
      <c r="HIC94" s="29"/>
      <c r="HID94" s="29"/>
      <c r="HIE94" s="29"/>
      <c r="HIF94" s="29"/>
      <c r="HIG94" s="29"/>
      <c r="HIH94" s="29"/>
      <c r="HII94" s="29"/>
      <c r="HIJ94" s="29"/>
      <c r="HIK94" s="29"/>
      <c r="HIL94" s="29"/>
      <c r="HIM94" s="29"/>
      <c r="HIN94" s="29"/>
      <c r="HIO94" s="29"/>
      <c r="HIP94" s="29"/>
      <c r="HIQ94" s="29"/>
      <c r="HIR94" s="29"/>
      <c r="HIS94" s="29"/>
      <c r="HIT94" s="29"/>
      <c r="HIU94" s="29"/>
      <c r="HIV94" s="29"/>
      <c r="HIW94" s="29"/>
      <c r="HIX94" s="29"/>
      <c r="HIY94" s="29"/>
      <c r="HIZ94" s="29"/>
      <c r="HJA94" s="29"/>
      <c r="HJB94" s="29"/>
      <c r="HJC94" s="29"/>
      <c r="HJD94" s="29"/>
      <c r="HJE94" s="29"/>
      <c r="HJF94" s="29"/>
      <c r="HJG94" s="29"/>
      <c r="HJH94" s="29"/>
      <c r="HJI94" s="29"/>
      <c r="HJJ94" s="29"/>
      <c r="HJK94" s="29"/>
      <c r="HJL94" s="29"/>
      <c r="HJM94" s="29"/>
      <c r="HJN94" s="29"/>
      <c r="HJO94" s="29"/>
      <c r="HJP94" s="29"/>
      <c r="HJQ94" s="29"/>
      <c r="HJR94" s="29"/>
      <c r="HJS94" s="29"/>
      <c r="HJT94" s="29"/>
      <c r="HJU94" s="29"/>
      <c r="HJV94" s="29"/>
      <c r="HJW94" s="29"/>
      <c r="HJX94" s="29"/>
      <c r="HJY94" s="29"/>
      <c r="HJZ94" s="29"/>
      <c r="HKA94" s="29"/>
      <c r="HKB94" s="29"/>
      <c r="HKC94" s="29"/>
      <c r="HKD94" s="29"/>
      <c r="HKE94" s="29"/>
      <c r="HKF94" s="29"/>
      <c r="HKG94" s="29"/>
      <c r="HKH94" s="29"/>
      <c r="HKI94" s="29"/>
      <c r="HKJ94" s="29"/>
      <c r="HKK94" s="29"/>
      <c r="HKL94" s="29"/>
      <c r="HKM94" s="29"/>
      <c r="HKN94" s="29"/>
      <c r="HKO94" s="29"/>
      <c r="HKP94" s="29"/>
      <c r="HKQ94" s="29"/>
      <c r="HKR94" s="29"/>
      <c r="HKS94" s="29"/>
      <c r="HKT94" s="29"/>
      <c r="HKU94" s="29"/>
      <c r="HKV94" s="29"/>
      <c r="HKW94" s="29"/>
      <c r="HKX94" s="29"/>
      <c r="HKY94" s="29"/>
      <c r="HKZ94" s="29"/>
      <c r="HLA94" s="29"/>
      <c r="HLB94" s="29"/>
      <c r="HLC94" s="29"/>
      <c r="HLD94" s="29"/>
      <c r="HLE94" s="29"/>
      <c r="HLF94" s="29"/>
      <c r="HLG94" s="29"/>
      <c r="HLH94" s="29"/>
      <c r="HLI94" s="29"/>
      <c r="HLJ94" s="29"/>
      <c r="HLK94" s="29"/>
      <c r="HLL94" s="29"/>
      <c r="HLM94" s="29"/>
      <c r="HLN94" s="29"/>
      <c r="HLO94" s="29"/>
      <c r="HLP94" s="29"/>
      <c r="HLQ94" s="29"/>
      <c r="HLR94" s="29"/>
      <c r="HLS94" s="29"/>
      <c r="HLT94" s="29"/>
      <c r="HLU94" s="29"/>
      <c r="HLV94" s="29"/>
      <c r="HLW94" s="29"/>
      <c r="HLX94" s="29"/>
      <c r="HLY94" s="29"/>
      <c r="HLZ94" s="29"/>
      <c r="HMA94" s="29"/>
      <c r="HMB94" s="29"/>
      <c r="HMC94" s="29"/>
      <c r="HMD94" s="29"/>
      <c r="HME94" s="29"/>
      <c r="HMF94" s="29"/>
      <c r="HMG94" s="29"/>
      <c r="HMH94" s="29"/>
      <c r="HMI94" s="29"/>
      <c r="HMJ94" s="29"/>
      <c r="HMK94" s="29"/>
      <c r="HML94" s="29"/>
      <c r="HMM94" s="29"/>
      <c r="HMN94" s="29"/>
      <c r="HMO94" s="29"/>
      <c r="HMP94" s="29"/>
      <c r="HMQ94" s="29"/>
      <c r="HMR94" s="29"/>
      <c r="HMS94" s="29"/>
      <c r="HMT94" s="29"/>
      <c r="HMU94" s="29"/>
      <c r="HMV94" s="29"/>
      <c r="HMW94" s="29"/>
      <c r="HMX94" s="29"/>
      <c r="HMY94" s="29"/>
      <c r="HMZ94" s="29"/>
      <c r="HNA94" s="29"/>
      <c r="HNB94" s="29"/>
      <c r="HNC94" s="29"/>
      <c r="HND94" s="29"/>
      <c r="HNE94" s="29"/>
      <c r="HNF94" s="29"/>
      <c r="HNG94" s="29"/>
      <c r="HNH94" s="29"/>
      <c r="HNI94" s="29"/>
      <c r="HNJ94" s="29"/>
      <c r="HNK94" s="29"/>
      <c r="HNL94" s="29"/>
      <c r="HNM94" s="29"/>
      <c r="HNN94" s="29"/>
      <c r="HNO94" s="29"/>
      <c r="HNP94" s="29"/>
      <c r="HNQ94" s="29"/>
      <c r="HNR94" s="29"/>
      <c r="HNS94" s="29"/>
      <c r="HNT94" s="29"/>
      <c r="HNU94" s="29"/>
      <c r="HNV94" s="29"/>
      <c r="HNW94" s="29"/>
      <c r="HNX94" s="29"/>
      <c r="HNY94" s="29"/>
      <c r="HNZ94" s="29"/>
      <c r="HOA94" s="29"/>
      <c r="HOB94" s="29"/>
      <c r="HOC94" s="29"/>
      <c r="HOD94" s="29"/>
      <c r="HOE94" s="29"/>
      <c r="HOF94" s="29"/>
      <c r="HOG94" s="29"/>
      <c r="HOH94" s="29"/>
      <c r="HOI94" s="29"/>
      <c r="HOJ94" s="29"/>
      <c r="HOK94" s="29"/>
      <c r="HOL94" s="29"/>
      <c r="HOM94" s="29"/>
      <c r="HON94" s="29"/>
      <c r="HOO94" s="29"/>
      <c r="HOP94" s="29"/>
      <c r="HOQ94" s="29"/>
      <c r="HOR94" s="29"/>
      <c r="HOS94" s="29"/>
      <c r="HOT94" s="29"/>
      <c r="HOU94" s="29"/>
      <c r="HOV94" s="29"/>
      <c r="HOW94" s="29"/>
      <c r="HOX94" s="29"/>
      <c r="HOY94" s="29"/>
      <c r="HOZ94" s="29"/>
      <c r="HPA94" s="29"/>
      <c r="HPB94" s="29"/>
      <c r="HPC94" s="29"/>
      <c r="HPD94" s="29"/>
      <c r="HPE94" s="29"/>
      <c r="HPF94" s="29"/>
      <c r="HPG94" s="29"/>
      <c r="HPH94" s="29"/>
      <c r="HPI94" s="29"/>
      <c r="HPJ94" s="29"/>
      <c r="HPK94" s="29"/>
      <c r="HPL94" s="29"/>
      <c r="HPM94" s="29"/>
      <c r="HPN94" s="29"/>
      <c r="HPO94" s="29"/>
      <c r="HPP94" s="29"/>
      <c r="HPQ94" s="29"/>
      <c r="HPR94" s="29"/>
      <c r="HPS94" s="29"/>
      <c r="HPT94" s="29"/>
      <c r="HPU94" s="29"/>
      <c r="HPV94" s="29"/>
      <c r="HPW94" s="29"/>
      <c r="HPX94" s="29"/>
      <c r="HPY94" s="29"/>
      <c r="HPZ94" s="29"/>
      <c r="HQA94" s="29"/>
      <c r="HQB94" s="29"/>
      <c r="HQC94" s="29"/>
      <c r="HQD94" s="29"/>
      <c r="HQE94" s="29"/>
      <c r="HQF94" s="29"/>
      <c r="HQG94" s="29"/>
      <c r="HQH94" s="29"/>
      <c r="HQI94" s="29"/>
      <c r="HQJ94" s="29"/>
      <c r="HQK94" s="29"/>
      <c r="HQL94" s="29"/>
      <c r="HQM94" s="29"/>
      <c r="HQN94" s="29"/>
      <c r="HQO94" s="29"/>
      <c r="HQP94" s="29"/>
      <c r="HQQ94" s="29"/>
      <c r="HQR94" s="29"/>
      <c r="HQS94" s="29"/>
      <c r="HQT94" s="29"/>
      <c r="HQU94" s="29"/>
      <c r="HQV94" s="29"/>
      <c r="HQW94" s="29"/>
      <c r="HQX94" s="29"/>
      <c r="HQY94" s="29"/>
      <c r="HQZ94" s="29"/>
      <c r="HRA94" s="29"/>
      <c r="HRB94" s="29"/>
      <c r="HRC94" s="29"/>
      <c r="HRD94" s="29"/>
      <c r="HRE94" s="29"/>
      <c r="HRF94" s="29"/>
      <c r="HRG94" s="29"/>
      <c r="HRH94" s="29"/>
      <c r="HRI94" s="29"/>
      <c r="HRJ94" s="29"/>
      <c r="HRK94" s="29"/>
      <c r="HRL94" s="29"/>
      <c r="HRM94" s="29"/>
      <c r="HRN94" s="29"/>
      <c r="HRO94" s="29"/>
      <c r="HRP94" s="29"/>
      <c r="HRQ94" s="29"/>
      <c r="HRR94" s="29"/>
      <c r="HRS94" s="29"/>
      <c r="HRT94" s="29"/>
      <c r="HRU94" s="29"/>
      <c r="HRV94" s="29"/>
      <c r="HRW94" s="29"/>
      <c r="HRX94" s="29"/>
      <c r="HRY94" s="29"/>
      <c r="HRZ94" s="29"/>
      <c r="HSA94" s="29"/>
      <c r="HSB94" s="29"/>
      <c r="HSC94" s="29"/>
      <c r="HSD94" s="29"/>
      <c r="HSE94" s="29"/>
      <c r="HSF94" s="29"/>
      <c r="HSG94" s="29"/>
      <c r="HSH94" s="29"/>
      <c r="HSI94" s="29"/>
      <c r="HSJ94" s="29"/>
      <c r="HSK94" s="29"/>
      <c r="HSL94" s="29"/>
      <c r="HSM94" s="29"/>
      <c r="HSN94" s="29"/>
      <c r="HSO94" s="29"/>
      <c r="HSP94" s="29"/>
      <c r="HSQ94" s="29"/>
      <c r="HSR94" s="29"/>
      <c r="HSS94" s="29"/>
      <c r="HST94" s="29"/>
      <c r="HSU94" s="29"/>
      <c r="HSV94" s="29"/>
      <c r="HSW94" s="29"/>
      <c r="HSX94" s="29"/>
      <c r="HSY94" s="29"/>
      <c r="HSZ94" s="29"/>
      <c r="HTA94" s="29"/>
      <c r="HTB94" s="29"/>
      <c r="HTC94" s="29"/>
      <c r="HTD94" s="29"/>
      <c r="HTE94" s="29"/>
      <c r="HTF94" s="29"/>
      <c r="HTG94" s="29"/>
      <c r="HTH94" s="29"/>
      <c r="HTI94" s="29"/>
      <c r="HTJ94" s="29"/>
      <c r="HTK94" s="29"/>
      <c r="HTL94" s="29"/>
      <c r="HTM94" s="29"/>
      <c r="HTN94" s="29"/>
      <c r="HTO94" s="29"/>
      <c r="HTP94" s="29"/>
      <c r="HTQ94" s="29"/>
      <c r="HTR94" s="29"/>
      <c r="HTS94" s="29"/>
      <c r="HTT94" s="29"/>
      <c r="HTU94" s="29"/>
      <c r="HTV94" s="29"/>
      <c r="HTW94" s="29"/>
      <c r="HTX94" s="29"/>
      <c r="HTY94" s="29"/>
      <c r="HTZ94" s="29"/>
      <c r="HUA94" s="29"/>
      <c r="HUB94" s="29"/>
      <c r="HUC94" s="29"/>
      <c r="HUD94" s="29"/>
      <c r="HUE94" s="29"/>
      <c r="HUF94" s="29"/>
      <c r="HUG94" s="29"/>
      <c r="HUH94" s="29"/>
      <c r="HUI94" s="29"/>
      <c r="HUJ94" s="29"/>
      <c r="HUK94" s="29"/>
      <c r="HUL94" s="29"/>
      <c r="HUM94" s="29"/>
      <c r="HUN94" s="29"/>
      <c r="HUO94" s="29"/>
      <c r="HUP94" s="29"/>
      <c r="HUQ94" s="29"/>
      <c r="HUR94" s="29"/>
      <c r="HUS94" s="29"/>
      <c r="HUT94" s="29"/>
      <c r="HUU94" s="29"/>
      <c r="HUV94" s="29"/>
      <c r="HUW94" s="29"/>
      <c r="HUX94" s="29"/>
      <c r="HUY94" s="29"/>
      <c r="HUZ94" s="29"/>
      <c r="HVA94" s="29"/>
      <c r="HVB94" s="29"/>
      <c r="HVC94" s="29"/>
      <c r="HVD94" s="29"/>
      <c r="HVE94" s="29"/>
      <c r="HVF94" s="29"/>
      <c r="HVG94" s="29"/>
      <c r="HVH94" s="29"/>
      <c r="HVI94" s="29"/>
      <c r="HVJ94" s="29"/>
      <c r="HVK94" s="29"/>
      <c r="HVL94" s="29"/>
      <c r="HVM94" s="29"/>
      <c r="HVN94" s="29"/>
      <c r="HVO94" s="29"/>
      <c r="HVP94" s="29"/>
      <c r="HVQ94" s="29"/>
      <c r="HVR94" s="29"/>
      <c r="HVS94" s="29"/>
      <c r="HVT94" s="29"/>
      <c r="HVU94" s="29"/>
      <c r="HVV94" s="29"/>
      <c r="HVW94" s="29"/>
      <c r="HVX94" s="29"/>
      <c r="HVY94" s="29"/>
      <c r="HVZ94" s="29"/>
      <c r="HWA94" s="29"/>
      <c r="HWB94" s="29"/>
      <c r="HWC94" s="29"/>
      <c r="HWD94" s="29"/>
      <c r="HWE94" s="29"/>
      <c r="HWF94" s="29"/>
      <c r="HWG94" s="29"/>
      <c r="HWH94" s="29"/>
      <c r="HWI94" s="29"/>
      <c r="HWJ94" s="29"/>
      <c r="HWK94" s="29"/>
      <c r="HWL94" s="29"/>
      <c r="HWM94" s="29"/>
      <c r="HWN94" s="29"/>
      <c r="HWO94" s="29"/>
      <c r="HWP94" s="29"/>
      <c r="HWQ94" s="29"/>
      <c r="HWR94" s="29"/>
      <c r="HWS94" s="29"/>
      <c r="HWT94" s="29"/>
      <c r="HWU94" s="29"/>
      <c r="HWV94" s="29"/>
      <c r="HWW94" s="29"/>
      <c r="HWX94" s="29"/>
      <c r="HWY94" s="29"/>
      <c r="HWZ94" s="29"/>
      <c r="HXA94" s="29"/>
      <c r="HXB94" s="29"/>
      <c r="HXC94" s="29"/>
      <c r="HXD94" s="29"/>
      <c r="HXE94" s="29"/>
      <c r="HXF94" s="29"/>
      <c r="HXG94" s="29"/>
      <c r="HXH94" s="29"/>
      <c r="HXI94" s="29"/>
      <c r="HXJ94" s="29"/>
      <c r="HXK94" s="29"/>
      <c r="HXL94" s="29"/>
      <c r="HXM94" s="29"/>
      <c r="HXN94" s="29"/>
      <c r="HXO94" s="29"/>
      <c r="HXP94" s="29"/>
      <c r="HXQ94" s="29"/>
      <c r="HXR94" s="29"/>
      <c r="HXS94" s="29"/>
      <c r="HXT94" s="29"/>
      <c r="HXU94" s="29"/>
      <c r="HXV94" s="29"/>
      <c r="HXW94" s="29"/>
      <c r="HXX94" s="29"/>
      <c r="HXY94" s="29"/>
      <c r="HXZ94" s="29"/>
      <c r="HYA94" s="29"/>
      <c r="HYB94" s="29"/>
      <c r="HYC94" s="29"/>
      <c r="HYD94" s="29"/>
      <c r="HYE94" s="29"/>
      <c r="HYF94" s="29"/>
      <c r="HYG94" s="29"/>
      <c r="HYH94" s="29"/>
      <c r="HYI94" s="29"/>
      <c r="HYJ94" s="29"/>
      <c r="HYK94" s="29"/>
      <c r="HYL94" s="29"/>
      <c r="HYM94" s="29"/>
      <c r="HYN94" s="29"/>
      <c r="HYO94" s="29"/>
      <c r="HYP94" s="29"/>
      <c r="HYQ94" s="29"/>
      <c r="HYR94" s="29"/>
      <c r="HYS94" s="29"/>
      <c r="HYT94" s="29"/>
      <c r="HYU94" s="29"/>
      <c r="HYV94" s="29"/>
      <c r="HYW94" s="29"/>
      <c r="HYX94" s="29"/>
      <c r="HYY94" s="29"/>
      <c r="HYZ94" s="29"/>
      <c r="HZA94" s="29"/>
      <c r="HZB94" s="29"/>
      <c r="HZC94" s="29"/>
      <c r="HZD94" s="29"/>
      <c r="HZE94" s="29"/>
      <c r="HZF94" s="29"/>
      <c r="HZG94" s="29"/>
      <c r="HZH94" s="29"/>
      <c r="HZI94" s="29"/>
      <c r="HZJ94" s="29"/>
      <c r="HZK94" s="29"/>
      <c r="HZL94" s="29"/>
      <c r="HZM94" s="29"/>
      <c r="HZN94" s="29"/>
      <c r="HZO94" s="29"/>
      <c r="HZP94" s="29"/>
      <c r="HZQ94" s="29"/>
      <c r="HZR94" s="29"/>
      <c r="HZS94" s="29"/>
      <c r="HZT94" s="29"/>
      <c r="HZU94" s="29"/>
      <c r="HZV94" s="29"/>
      <c r="HZW94" s="29"/>
      <c r="HZX94" s="29"/>
      <c r="HZY94" s="29"/>
      <c r="HZZ94" s="29"/>
      <c r="IAA94" s="29"/>
      <c r="IAB94" s="29"/>
      <c r="IAC94" s="29"/>
      <c r="IAD94" s="29"/>
      <c r="IAE94" s="29"/>
      <c r="IAF94" s="29"/>
      <c r="IAG94" s="29"/>
      <c r="IAH94" s="29"/>
      <c r="IAI94" s="29"/>
      <c r="IAJ94" s="29"/>
      <c r="IAK94" s="29"/>
      <c r="IAL94" s="29"/>
      <c r="IAM94" s="29"/>
      <c r="IAN94" s="29"/>
      <c r="IAO94" s="29"/>
      <c r="IAP94" s="29"/>
      <c r="IAQ94" s="29"/>
      <c r="IAR94" s="29"/>
      <c r="IAS94" s="29"/>
      <c r="IAT94" s="29"/>
      <c r="IAU94" s="29"/>
      <c r="IAV94" s="29"/>
      <c r="IAW94" s="29"/>
      <c r="IAX94" s="29"/>
      <c r="IAY94" s="29"/>
      <c r="IAZ94" s="29"/>
      <c r="IBA94" s="29"/>
      <c r="IBB94" s="29"/>
      <c r="IBC94" s="29"/>
      <c r="IBD94" s="29"/>
      <c r="IBE94" s="29"/>
      <c r="IBF94" s="29"/>
      <c r="IBG94" s="29"/>
      <c r="IBH94" s="29"/>
      <c r="IBI94" s="29"/>
      <c r="IBJ94" s="29"/>
      <c r="IBK94" s="29"/>
      <c r="IBL94" s="29"/>
      <c r="IBM94" s="29"/>
      <c r="IBN94" s="29"/>
      <c r="IBO94" s="29"/>
      <c r="IBP94" s="29"/>
      <c r="IBQ94" s="29"/>
      <c r="IBR94" s="29"/>
      <c r="IBS94" s="29"/>
      <c r="IBT94" s="29"/>
      <c r="IBU94" s="29"/>
      <c r="IBV94" s="29"/>
      <c r="IBW94" s="29"/>
      <c r="IBX94" s="29"/>
      <c r="IBY94" s="29"/>
      <c r="IBZ94" s="29"/>
      <c r="ICA94" s="29"/>
      <c r="ICB94" s="29"/>
      <c r="ICC94" s="29"/>
      <c r="ICD94" s="29"/>
      <c r="ICE94" s="29"/>
      <c r="ICF94" s="29"/>
      <c r="ICG94" s="29"/>
      <c r="ICH94" s="29"/>
      <c r="ICI94" s="29"/>
      <c r="ICJ94" s="29"/>
      <c r="ICK94" s="29"/>
      <c r="ICL94" s="29"/>
      <c r="ICM94" s="29"/>
      <c r="ICN94" s="29"/>
      <c r="ICO94" s="29"/>
      <c r="ICP94" s="29"/>
      <c r="ICQ94" s="29"/>
      <c r="ICR94" s="29"/>
      <c r="ICS94" s="29"/>
      <c r="ICT94" s="29"/>
      <c r="ICU94" s="29"/>
      <c r="ICV94" s="29"/>
      <c r="ICW94" s="29"/>
      <c r="ICX94" s="29"/>
      <c r="ICY94" s="29"/>
      <c r="ICZ94" s="29"/>
      <c r="IDA94" s="29"/>
      <c r="IDB94" s="29"/>
      <c r="IDC94" s="29"/>
      <c r="IDD94" s="29"/>
      <c r="IDE94" s="29"/>
      <c r="IDF94" s="29"/>
      <c r="IDG94" s="29"/>
      <c r="IDH94" s="29"/>
      <c r="IDI94" s="29"/>
      <c r="IDJ94" s="29"/>
      <c r="IDK94" s="29"/>
      <c r="IDL94" s="29"/>
      <c r="IDM94" s="29"/>
      <c r="IDN94" s="29"/>
      <c r="IDO94" s="29"/>
      <c r="IDP94" s="29"/>
      <c r="IDQ94" s="29"/>
      <c r="IDR94" s="29"/>
      <c r="IDS94" s="29"/>
      <c r="IDT94" s="29"/>
      <c r="IDU94" s="29"/>
      <c r="IDV94" s="29"/>
      <c r="IDW94" s="29"/>
      <c r="IDX94" s="29"/>
      <c r="IDY94" s="29"/>
      <c r="IDZ94" s="29"/>
      <c r="IEA94" s="29"/>
      <c r="IEB94" s="29"/>
      <c r="IEC94" s="29"/>
      <c r="IED94" s="29"/>
      <c r="IEE94" s="29"/>
      <c r="IEF94" s="29"/>
      <c r="IEG94" s="29"/>
      <c r="IEH94" s="29"/>
      <c r="IEI94" s="29"/>
      <c r="IEJ94" s="29"/>
      <c r="IEK94" s="29"/>
      <c r="IEL94" s="29"/>
      <c r="IEM94" s="29"/>
      <c r="IEN94" s="29"/>
      <c r="IEO94" s="29"/>
      <c r="IEP94" s="29"/>
      <c r="IEQ94" s="29"/>
      <c r="IER94" s="29"/>
      <c r="IES94" s="29"/>
      <c r="IET94" s="29"/>
      <c r="IEU94" s="29"/>
      <c r="IEV94" s="29"/>
      <c r="IEW94" s="29"/>
      <c r="IEX94" s="29"/>
      <c r="IEY94" s="29"/>
      <c r="IEZ94" s="29"/>
      <c r="IFA94" s="29"/>
      <c r="IFB94" s="29"/>
      <c r="IFC94" s="29"/>
      <c r="IFD94" s="29"/>
      <c r="IFE94" s="29"/>
      <c r="IFF94" s="29"/>
      <c r="IFG94" s="29"/>
      <c r="IFH94" s="29"/>
      <c r="IFI94" s="29"/>
      <c r="IFJ94" s="29"/>
      <c r="IFK94" s="29"/>
      <c r="IFL94" s="29"/>
      <c r="IFM94" s="29"/>
      <c r="IFN94" s="29"/>
      <c r="IFO94" s="29"/>
      <c r="IFP94" s="29"/>
      <c r="IFQ94" s="29"/>
      <c r="IFR94" s="29"/>
      <c r="IFS94" s="29"/>
      <c r="IFT94" s="29"/>
      <c r="IFU94" s="29"/>
      <c r="IFV94" s="29"/>
      <c r="IFW94" s="29"/>
      <c r="IFX94" s="29"/>
      <c r="IFY94" s="29"/>
      <c r="IFZ94" s="29"/>
      <c r="IGA94" s="29"/>
      <c r="IGB94" s="29"/>
      <c r="IGC94" s="29"/>
      <c r="IGD94" s="29"/>
      <c r="IGE94" s="29"/>
      <c r="IGF94" s="29"/>
      <c r="IGG94" s="29"/>
      <c r="IGH94" s="29"/>
      <c r="IGI94" s="29"/>
      <c r="IGJ94" s="29"/>
      <c r="IGK94" s="29"/>
      <c r="IGL94" s="29"/>
      <c r="IGM94" s="29"/>
      <c r="IGN94" s="29"/>
      <c r="IGO94" s="29"/>
      <c r="IGP94" s="29"/>
      <c r="IGQ94" s="29"/>
      <c r="IGR94" s="29"/>
      <c r="IGS94" s="29"/>
      <c r="IGT94" s="29"/>
      <c r="IGU94" s="29"/>
      <c r="IGV94" s="29"/>
      <c r="IGW94" s="29"/>
      <c r="IGX94" s="29"/>
      <c r="IGY94" s="29"/>
      <c r="IGZ94" s="29"/>
      <c r="IHA94" s="29"/>
      <c r="IHB94" s="29"/>
      <c r="IHC94" s="29"/>
      <c r="IHD94" s="29"/>
      <c r="IHE94" s="29"/>
      <c r="IHF94" s="29"/>
      <c r="IHG94" s="29"/>
      <c r="IHH94" s="29"/>
      <c r="IHI94" s="29"/>
      <c r="IHJ94" s="29"/>
      <c r="IHK94" s="29"/>
      <c r="IHL94" s="29"/>
      <c r="IHM94" s="29"/>
      <c r="IHN94" s="29"/>
      <c r="IHO94" s="29"/>
      <c r="IHP94" s="29"/>
      <c r="IHQ94" s="29"/>
      <c r="IHR94" s="29"/>
      <c r="IHS94" s="29"/>
      <c r="IHT94" s="29"/>
      <c r="IHU94" s="29"/>
      <c r="IHV94" s="29"/>
      <c r="IHW94" s="29"/>
      <c r="IHX94" s="29"/>
      <c r="IHY94" s="29"/>
      <c r="IHZ94" s="29"/>
      <c r="IIA94" s="29"/>
      <c r="IIB94" s="29"/>
      <c r="IIC94" s="29"/>
      <c r="IID94" s="29"/>
      <c r="IIE94" s="29"/>
      <c r="IIF94" s="29"/>
      <c r="IIG94" s="29"/>
      <c r="IIH94" s="29"/>
      <c r="III94" s="29"/>
      <c r="IIJ94" s="29"/>
      <c r="IIK94" s="29"/>
      <c r="IIL94" s="29"/>
      <c r="IIM94" s="29"/>
      <c r="IIN94" s="29"/>
      <c r="IIO94" s="29"/>
      <c r="IIP94" s="29"/>
      <c r="IIQ94" s="29"/>
      <c r="IIR94" s="29"/>
      <c r="IIS94" s="29"/>
      <c r="IIT94" s="29"/>
      <c r="IIU94" s="29"/>
      <c r="IIV94" s="29"/>
      <c r="IIW94" s="29"/>
      <c r="IIX94" s="29"/>
      <c r="IIY94" s="29"/>
      <c r="IIZ94" s="29"/>
      <c r="IJA94" s="29"/>
      <c r="IJB94" s="29"/>
      <c r="IJC94" s="29"/>
      <c r="IJD94" s="29"/>
      <c r="IJE94" s="29"/>
      <c r="IJF94" s="29"/>
      <c r="IJG94" s="29"/>
      <c r="IJH94" s="29"/>
      <c r="IJI94" s="29"/>
      <c r="IJJ94" s="29"/>
      <c r="IJK94" s="29"/>
      <c r="IJL94" s="29"/>
      <c r="IJM94" s="29"/>
      <c r="IJN94" s="29"/>
      <c r="IJO94" s="29"/>
      <c r="IJP94" s="29"/>
      <c r="IJQ94" s="29"/>
      <c r="IJR94" s="29"/>
      <c r="IJS94" s="29"/>
      <c r="IJT94" s="29"/>
      <c r="IJU94" s="29"/>
      <c r="IJV94" s="29"/>
      <c r="IJW94" s="29"/>
      <c r="IJX94" s="29"/>
      <c r="IJY94" s="29"/>
      <c r="IJZ94" s="29"/>
      <c r="IKA94" s="29"/>
      <c r="IKB94" s="29"/>
      <c r="IKC94" s="29"/>
      <c r="IKD94" s="29"/>
      <c r="IKE94" s="29"/>
      <c r="IKF94" s="29"/>
      <c r="IKG94" s="29"/>
      <c r="IKH94" s="29"/>
      <c r="IKI94" s="29"/>
      <c r="IKJ94" s="29"/>
      <c r="IKK94" s="29"/>
      <c r="IKL94" s="29"/>
      <c r="IKM94" s="29"/>
      <c r="IKN94" s="29"/>
      <c r="IKO94" s="29"/>
      <c r="IKP94" s="29"/>
      <c r="IKQ94" s="29"/>
      <c r="IKR94" s="29"/>
      <c r="IKS94" s="29"/>
      <c r="IKT94" s="29"/>
      <c r="IKU94" s="29"/>
      <c r="IKV94" s="29"/>
      <c r="IKW94" s="29"/>
      <c r="IKX94" s="29"/>
      <c r="IKY94" s="29"/>
      <c r="IKZ94" s="29"/>
      <c r="ILA94" s="29"/>
      <c r="ILB94" s="29"/>
      <c r="ILC94" s="29"/>
      <c r="ILD94" s="29"/>
      <c r="ILE94" s="29"/>
      <c r="ILF94" s="29"/>
      <c r="ILG94" s="29"/>
      <c r="ILH94" s="29"/>
      <c r="ILI94" s="29"/>
      <c r="ILJ94" s="29"/>
      <c r="ILK94" s="29"/>
      <c r="ILL94" s="29"/>
      <c r="ILM94" s="29"/>
      <c r="ILN94" s="29"/>
      <c r="ILO94" s="29"/>
      <c r="ILP94" s="29"/>
      <c r="ILQ94" s="29"/>
      <c r="ILR94" s="29"/>
      <c r="ILS94" s="29"/>
      <c r="ILT94" s="29"/>
      <c r="ILU94" s="29"/>
      <c r="ILV94" s="29"/>
      <c r="ILW94" s="29"/>
      <c r="ILX94" s="29"/>
      <c r="ILY94" s="29"/>
      <c r="ILZ94" s="29"/>
      <c r="IMA94" s="29"/>
      <c r="IMB94" s="29"/>
      <c r="IMC94" s="29"/>
      <c r="IMD94" s="29"/>
      <c r="IME94" s="29"/>
      <c r="IMF94" s="29"/>
      <c r="IMG94" s="29"/>
      <c r="IMH94" s="29"/>
      <c r="IMI94" s="29"/>
      <c r="IMJ94" s="29"/>
      <c r="IMK94" s="29"/>
      <c r="IML94" s="29"/>
      <c r="IMM94" s="29"/>
      <c r="IMN94" s="29"/>
      <c r="IMO94" s="29"/>
      <c r="IMP94" s="29"/>
      <c r="IMQ94" s="29"/>
      <c r="IMR94" s="29"/>
      <c r="IMS94" s="29"/>
      <c r="IMT94" s="29"/>
      <c r="IMU94" s="29"/>
      <c r="IMV94" s="29"/>
      <c r="IMW94" s="29"/>
      <c r="IMX94" s="29"/>
      <c r="IMY94" s="29"/>
      <c r="IMZ94" s="29"/>
      <c r="INA94" s="29"/>
      <c r="INB94" s="29"/>
      <c r="INC94" s="29"/>
      <c r="IND94" s="29"/>
      <c r="INE94" s="29"/>
      <c r="INF94" s="29"/>
      <c r="ING94" s="29"/>
      <c r="INH94" s="29"/>
      <c r="INI94" s="29"/>
      <c r="INJ94" s="29"/>
      <c r="INK94" s="29"/>
      <c r="INL94" s="29"/>
      <c r="INM94" s="29"/>
      <c r="INN94" s="29"/>
      <c r="INO94" s="29"/>
      <c r="INP94" s="29"/>
      <c r="INQ94" s="29"/>
      <c r="INR94" s="29"/>
      <c r="INS94" s="29"/>
      <c r="INT94" s="29"/>
      <c r="INU94" s="29"/>
      <c r="INV94" s="29"/>
      <c r="INW94" s="29"/>
      <c r="INX94" s="29"/>
      <c r="INY94" s="29"/>
      <c r="INZ94" s="29"/>
      <c r="IOA94" s="29"/>
      <c r="IOB94" s="29"/>
      <c r="IOC94" s="29"/>
      <c r="IOD94" s="29"/>
      <c r="IOE94" s="29"/>
      <c r="IOF94" s="29"/>
      <c r="IOG94" s="29"/>
      <c r="IOH94" s="29"/>
      <c r="IOI94" s="29"/>
      <c r="IOJ94" s="29"/>
      <c r="IOK94" s="29"/>
      <c r="IOL94" s="29"/>
      <c r="IOM94" s="29"/>
      <c r="ION94" s="29"/>
      <c r="IOO94" s="29"/>
      <c r="IOP94" s="29"/>
      <c r="IOQ94" s="29"/>
      <c r="IOR94" s="29"/>
      <c r="IOS94" s="29"/>
      <c r="IOT94" s="29"/>
      <c r="IOU94" s="29"/>
      <c r="IOV94" s="29"/>
      <c r="IOW94" s="29"/>
      <c r="IOX94" s="29"/>
      <c r="IOY94" s="29"/>
      <c r="IOZ94" s="29"/>
      <c r="IPA94" s="29"/>
      <c r="IPB94" s="29"/>
      <c r="IPC94" s="29"/>
      <c r="IPD94" s="29"/>
      <c r="IPE94" s="29"/>
      <c r="IPF94" s="29"/>
      <c r="IPG94" s="29"/>
      <c r="IPH94" s="29"/>
      <c r="IPI94" s="29"/>
      <c r="IPJ94" s="29"/>
      <c r="IPK94" s="29"/>
      <c r="IPL94" s="29"/>
      <c r="IPM94" s="29"/>
      <c r="IPN94" s="29"/>
      <c r="IPO94" s="29"/>
      <c r="IPP94" s="29"/>
      <c r="IPQ94" s="29"/>
      <c r="IPR94" s="29"/>
      <c r="IPS94" s="29"/>
      <c r="IPT94" s="29"/>
      <c r="IPU94" s="29"/>
      <c r="IPV94" s="29"/>
      <c r="IPW94" s="29"/>
      <c r="IPX94" s="29"/>
      <c r="IPY94" s="29"/>
      <c r="IPZ94" s="29"/>
      <c r="IQA94" s="29"/>
      <c r="IQB94" s="29"/>
      <c r="IQC94" s="29"/>
      <c r="IQD94" s="29"/>
      <c r="IQE94" s="29"/>
      <c r="IQF94" s="29"/>
      <c r="IQG94" s="29"/>
      <c r="IQH94" s="29"/>
      <c r="IQI94" s="29"/>
      <c r="IQJ94" s="29"/>
      <c r="IQK94" s="29"/>
      <c r="IQL94" s="29"/>
      <c r="IQM94" s="29"/>
      <c r="IQN94" s="29"/>
      <c r="IQO94" s="29"/>
      <c r="IQP94" s="29"/>
      <c r="IQQ94" s="29"/>
      <c r="IQR94" s="29"/>
      <c r="IQS94" s="29"/>
      <c r="IQT94" s="29"/>
      <c r="IQU94" s="29"/>
      <c r="IQV94" s="29"/>
      <c r="IQW94" s="29"/>
      <c r="IQX94" s="29"/>
      <c r="IQY94" s="29"/>
      <c r="IQZ94" s="29"/>
      <c r="IRA94" s="29"/>
      <c r="IRB94" s="29"/>
      <c r="IRC94" s="29"/>
      <c r="IRD94" s="29"/>
      <c r="IRE94" s="29"/>
      <c r="IRF94" s="29"/>
      <c r="IRG94" s="29"/>
      <c r="IRH94" s="29"/>
      <c r="IRI94" s="29"/>
      <c r="IRJ94" s="29"/>
      <c r="IRK94" s="29"/>
      <c r="IRL94" s="29"/>
      <c r="IRM94" s="29"/>
      <c r="IRN94" s="29"/>
      <c r="IRO94" s="29"/>
      <c r="IRP94" s="29"/>
      <c r="IRQ94" s="29"/>
      <c r="IRR94" s="29"/>
      <c r="IRS94" s="29"/>
      <c r="IRT94" s="29"/>
      <c r="IRU94" s="29"/>
      <c r="IRV94" s="29"/>
      <c r="IRW94" s="29"/>
      <c r="IRX94" s="29"/>
      <c r="IRY94" s="29"/>
      <c r="IRZ94" s="29"/>
      <c r="ISA94" s="29"/>
      <c r="ISB94" s="29"/>
      <c r="ISC94" s="29"/>
      <c r="ISD94" s="29"/>
      <c r="ISE94" s="29"/>
      <c r="ISF94" s="29"/>
      <c r="ISG94" s="29"/>
      <c r="ISH94" s="29"/>
      <c r="ISI94" s="29"/>
      <c r="ISJ94" s="29"/>
      <c r="ISK94" s="29"/>
      <c r="ISL94" s="29"/>
      <c r="ISM94" s="29"/>
      <c r="ISN94" s="29"/>
      <c r="ISO94" s="29"/>
      <c r="ISP94" s="29"/>
      <c r="ISQ94" s="29"/>
      <c r="ISR94" s="29"/>
      <c r="ISS94" s="29"/>
      <c r="IST94" s="29"/>
      <c r="ISU94" s="29"/>
      <c r="ISV94" s="29"/>
      <c r="ISW94" s="29"/>
      <c r="ISX94" s="29"/>
      <c r="ISY94" s="29"/>
      <c r="ISZ94" s="29"/>
      <c r="ITA94" s="29"/>
      <c r="ITB94" s="29"/>
      <c r="ITC94" s="29"/>
      <c r="ITD94" s="29"/>
      <c r="ITE94" s="29"/>
      <c r="ITF94" s="29"/>
      <c r="ITG94" s="29"/>
      <c r="ITH94" s="29"/>
      <c r="ITI94" s="29"/>
      <c r="ITJ94" s="29"/>
      <c r="ITK94" s="29"/>
      <c r="ITL94" s="29"/>
      <c r="ITM94" s="29"/>
      <c r="ITN94" s="29"/>
      <c r="ITO94" s="29"/>
      <c r="ITP94" s="29"/>
      <c r="ITQ94" s="29"/>
      <c r="ITR94" s="29"/>
      <c r="ITS94" s="29"/>
      <c r="ITT94" s="29"/>
      <c r="ITU94" s="29"/>
      <c r="ITV94" s="29"/>
      <c r="ITW94" s="29"/>
      <c r="ITX94" s="29"/>
      <c r="ITY94" s="29"/>
      <c r="ITZ94" s="29"/>
      <c r="IUA94" s="29"/>
      <c r="IUB94" s="29"/>
      <c r="IUC94" s="29"/>
      <c r="IUD94" s="29"/>
      <c r="IUE94" s="29"/>
      <c r="IUF94" s="29"/>
      <c r="IUG94" s="29"/>
      <c r="IUH94" s="29"/>
      <c r="IUI94" s="29"/>
      <c r="IUJ94" s="29"/>
      <c r="IUK94" s="29"/>
      <c r="IUL94" s="29"/>
      <c r="IUM94" s="29"/>
      <c r="IUN94" s="29"/>
      <c r="IUO94" s="29"/>
      <c r="IUP94" s="29"/>
      <c r="IUQ94" s="29"/>
      <c r="IUR94" s="29"/>
      <c r="IUS94" s="29"/>
      <c r="IUT94" s="29"/>
      <c r="IUU94" s="29"/>
      <c r="IUV94" s="29"/>
      <c r="IUW94" s="29"/>
      <c r="IUX94" s="29"/>
      <c r="IUY94" s="29"/>
      <c r="IUZ94" s="29"/>
      <c r="IVA94" s="29"/>
      <c r="IVB94" s="29"/>
      <c r="IVC94" s="29"/>
      <c r="IVD94" s="29"/>
      <c r="IVE94" s="29"/>
      <c r="IVF94" s="29"/>
      <c r="IVG94" s="29"/>
      <c r="IVH94" s="29"/>
      <c r="IVI94" s="29"/>
      <c r="IVJ94" s="29"/>
      <c r="IVK94" s="29"/>
      <c r="IVL94" s="29"/>
      <c r="IVM94" s="29"/>
      <c r="IVN94" s="29"/>
      <c r="IVO94" s="29"/>
      <c r="IVP94" s="29"/>
      <c r="IVQ94" s="29"/>
      <c r="IVR94" s="29"/>
      <c r="IVS94" s="29"/>
      <c r="IVT94" s="29"/>
      <c r="IVU94" s="29"/>
      <c r="IVV94" s="29"/>
      <c r="IVW94" s="29"/>
      <c r="IVX94" s="29"/>
      <c r="IVY94" s="29"/>
      <c r="IVZ94" s="29"/>
      <c r="IWA94" s="29"/>
      <c r="IWB94" s="29"/>
      <c r="IWC94" s="29"/>
      <c r="IWD94" s="29"/>
      <c r="IWE94" s="29"/>
      <c r="IWF94" s="29"/>
      <c r="IWG94" s="29"/>
      <c r="IWH94" s="29"/>
      <c r="IWI94" s="29"/>
      <c r="IWJ94" s="29"/>
      <c r="IWK94" s="29"/>
      <c r="IWL94" s="29"/>
      <c r="IWM94" s="29"/>
      <c r="IWN94" s="29"/>
      <c r="IWO94" s="29"/>
      <c r="IWP94" s="29"/>
      <c r="IWQ94" s="29"/>
      <c r="IWR94" s="29"/>
      <c r="IWS94" s="29"/>
      <c r="IWT94" s="29"/>
      <c r="IWU94" s="29"/>
      <c r="IWV94" s="29"/>
      <c r="IWW94" s="29"/>
      <c r="IWX94" s="29"/>
      <c r="IWY94" s="29"/>
      <c r="IWZ94" s="29"/>
      <c r="IXA94" s="29"/>
      <c r="IXB94" s="29"/>
      <c r="IXC94" s="29"/>
      <c r="IXD94" s="29"/>
      <c r="IXE94" s="29"/>
      <c r="IXF94" s="29"/>
      <c r="IXG94" s="29"/>
      <c r="IXH94" s="29"/>
      <c r="IXI94" s="29"/>
      <c r="IXJ94" s="29"/>
      <c r="IXK94" s="29"/>
      <c r="IXL94" s="29"/>
      <c r="IXM94" s="29"/>
      <c r="IXN94" s="29"/>
      <c r="IXO94" s="29"/>
      <c r="IXP94" s="29"/>
      <c r="IXQ94" s="29"/>
      <c r="IXR94" s="29"/>
      <c r="IXS94" s="29"/>
      <c r="IXT94" s="29"/>
      <c r="IXU94" s="29"/>
      <c r="IXV94" s="29"/>
      <c r="IXW94" s="29"/>
      <c r="IXX94" s="29"/>
      <c r="IXY94" s="29"/>
      <c r="IXZ94" s="29"/>
      <c r="IYA94" s="29"/>
      <c r="IYB94" s="29"/>
      <c r="IYC94" s="29"/>
      <c r="IYD94" s="29"/>
      <c r="IYE94" s="29"/>
      <c r="IYF94" s="29"/>
      <c r="IYG94" s="29"/>
      <c r="IYH94" s="29"/>
      <c r="IYI94" s="29"/>
      <c r="IYJ94" s="29"/>
      <c r="IYK94" s="29"/>
      <c r="IYL94" s="29"/>
      <c r="IYM94" s="29"/>
      <c r="IYN94" s="29"/>
      <c r="IYO94" s="29"/>
      <c r="IYP94" s="29"/>
      <c r="IYQ94" s="29"/>
      <c r="IYR94" s="29"/>
      <c r="IYS94" s="29"/>
      <c r="IYT94" s="29"/>
      <c r="IYU94" s="29"/>
      <c r="IYV94" s="29"/>
      <c r="IYW94" s="29"/>
      <c r="IYX94" s="29"/>
      <c r="IYY94" s="29"/>
      <c r="IYZ94" s="29"/>
      <c r="IZA94" s="29"/>
      <c r="IZB94" s="29"/>
      <c r="IZC94" s="29"/>
      <c r="IZD94" s="29"/>
      <c r="IZE94" s="29"/>
      <c r="IZF94" s="29"/>
      <c r="IZG94" s="29"/>
      <c r="IZH94" s="29"/>
      <c r="IZI94" s="29"/>
      <c r="IZJ94" s="29"/>
      <c r="IZK94" s="29"/>
      <c r="IZL94" s="29"/>
      <c r="IZM94" s="29"/>
      <c r="IZN94" s="29"/>
      <c r="IZO94" s="29"/>
      <c r="IZP94" s="29"/>
      <c r="IZQ94" s="29"/>
      <c r="IZR94" s="29"/>
      <c r="IZS94" s="29"/>
      <c r="IZT94" s="29"/>
      <c r="IZU94" s="29"/>
      <c r="IZV94" s="29"/>
      <c r="IZW94" s="29"/>
      <c r="IZX94" s="29"/>
      <c r="IZY94" s="29"/>
      <c r="IZZ94" s="29"/>
      <c r="JAA94" s="29"/>
      <c r="JAB94" s="29"/>
      <c r="JAC94" s="29"/>
      <c r="JAD94" s="29"/>
      <c r="JAE94" s="29"/>
      <c r="JAF94" s="29"/>
      <c r="JAG94" s="29"/>
      <c r="JAH94" s="29"/>
      <c r="JAI94" s="29"/>
      <c r="JAJ94" s="29"/>
      <c r="JAK94" s="29"/>
      <c r="JAL94" s="29"/>
      <c r="JAM94" s="29"/>
      <c r="JAN94" s="29"/>
      <c r="JAO94" s="29"/>
      <c r="JAP94" s="29"/>
      <c r="JAQ94" s="29"/>
      <c r="JAR94" s="29"/>
      <c r="JAS94" s="29"/>
      <c r="JAT94" s="29"/>
      <c r="JAU94" s="29"/>
      <c r="JAV94" s="29"/>
      <c r="JAW94" s="29"/>
      <c r="JAX94" s="29"/>
      <c r="JAY94" s="29"/>
      <c r="JAZ94" s="29"/>
      <c r="JBA94" s="29"/>
      <c r="JBB94" s="29"/>
      <c r="JBC94" s="29"/>
      <c r="JBD94" s="29"/>
      <c r="JBE94" s="29"/>
      <c r="JBF94" s="29"/>
      <c r="JBG94" s="29"/>
      <c r="JBH94" s="29"/>
      <c r="JBI94" s="29"/>
      <c r="JBJ94" s="29"/>
      <c r="JBK94" s="29"/>
      <c r="JBL94" s="29"/>
      <c r="JBM94" s="29"/>
      <c r="JBN94" s="29"/>
      <c r="JBO94" s="29"/>
      <c r="JBP94" s="29"/>
      <c r="JBQ94" s="29"/>
      <c r="JBR94" s="29"/>
      <c r="JBS94" s="29"/>
      <c r="JBT94" s="29"/>
      <c r="JBU94" s="29"/>
      <c r="JBV94" s="29"/>
      <c r="JBW94" s="29"/>
      <c r="JBX94" s="29"/>
      <c r="JBY94" s="29"/>
      <c r="JBZ94" s="29"/>
      <c r="JCA94" s="29"/>
      <c r="JCB94" s="29"/>
      <c r="JCC94" s="29"/>
      <c r="JCD94" s="29"/>
      <c r="JCE94" s="29"/>
      <c r="JCF94" s="29"/>
      <c r="JCG94" s="29"/>
      <c r="JCH94" s="29"/>
      <c r="JCI94" s="29"/>
      <c r="JCJ94" s="29"/>
      <c r="JCK94" s="29"/>
      <c r="JCL94" s="29"/>
      <c r="JCM94" s="29"/>
      <c r="JCN94" s="29"/>
      <c r="JCO94" s="29"/>
      <c r="JCP94" s="29"/>
      <c r="JCQ94" s="29"/>
      <c r="JCR94" s="29"/>
      <c r="JCS94" s="29"/>
      <c r="JCT94" s="29"/>
      <c r="JCU94" s="29"/>
      <c r="JCV94" s="29"/>
      <c r="JCW94" s="29"/>
      <c r="JCX94" s="29"/>
      <c r="JCY94" s="29"/>
      <c r="JCZ94" s="29"/>
      <c r="JDA94" s="29"/>
      <c r="JDB94" s="29"/>
      <c r="JDC94" s="29"/>
      <c r="JDD94" s="29"/>
      <c r="JDE94" s="29"/>
      <c r="JDF94" s="29"/>
      <c r="JDG94" s="29"/>
      <c r="JDH94" s="29"/>
      <c r="JDI94" s="29"/>
      <c r="JDJ94" s="29"/>
      <c r="JDK94" s="29"/>
      <c r="JDL94" s="29"/>
      <c r="JDM94" s="29"/>
      <c r="JDN94" s="29"/>
      <c r="JDO94" s="29"/>
      <c r="JDP94" s="29"/>
      <c r="JDQ94" s="29"/>
      <c r="JDR94" s="29"/>
      <c r="JDS94" s="29"/>
      <c r="JDT94" s="29"/>
      <c r="JDU94" s="29"/>
      <c r="JDV94" s="29"/>
      <c r="JDW94" s="29"/>
      <c r="JDX94" s="29"/>
      <c r="JDY94" s="29"/>
      <c r="JDZ94" s="29"/>
      <c r="JEA94" s="29"/>
      <c r="JEB94" s="29"/>
      <c r="JEC94" s="29"/>
      <c r="JED94" s="29"/>
      <c r="JEE94" s="29"/>
      <c r="JEF94" s="29"/>
      <c r="JEG94" s="29"/>
      <c r="JEH94" s="29"/>
      <c r="JEI94" s="29"/>
      <c r="JEJ94" s="29"/>
      <c r="JEK94" s="29"/>
      <c r="JEL94" s="29"/>
      <c r="JEM94" s="29"/>
      <c r="JEN94" s="29"/>
      <c r="JEO94" s="29"/>
      <c r="JEP94" s="29"/>
      <c r="JEQ94" s="29"/>
      <c r="JER94" s="29"/>
      <c r="JES94" s="29"/>
      <c r="JET94" s="29"/>
      <c r="JEU94" s="29"/>
      <c r="JEV94" s="29"/>
      <c r="JEW94" s="29"/>
      <c r="JEX94" s="29"/>
      <c r="JEY94" s="29"/>
      <c r="JEZ94" s="29"/>
      <c r="JFA94" s="29"/>
      <c r="JFB94" s="29"/>
      <c r="JFC94" s="29"/>
      <c r="JFD94" s="29"/>
      <c r="JFE94" s="29"/>
      <c r="JFF94" s="29"/>
      <c r="JFG94" s="29"/>
      <c r="JFH94" s="29"/>
      <c r="JFI94" s="29"/>
      <c r="JFJ94" s="29"/>
      <c r="JFK94" s="29"/>
      <c r="JFL94" s="29"/>
      <c r="JFM94" s="29"/>
      <c r="JFN94" s="29"/>
      <c r="JFO94" s="29"/>
      <c r="JFP94" s="29"/>
      <c r="JFQ94" s="29"/>
      <c r="JFR94" s="29"/>
      <c r="JFS94" s="29"/>
      <c r="JFT94" s="29"/>
      <c r="JFU94" s="29"/>
      <c r="JFV94" s="29"/>
      <c r="JFW94" s="29"/>
      <c r="JFX94" s="29"/>
      <c r="JFY94" s="29"/>
      <c r="JFZ94" s="29"/>
      <c r="JGA94" s="29"/>
      <c r="JGB94" s="29"/>
      <c r="JGC94" s="29"/>
      <c r="JGD94" s="29"/>
      <c r="JGE94" s="29"/>
      <c r="JGF94" s="29"/>
      <c r="JGG94" s="29"/>
      <c r="JGH94" s="29"/>
      <c r="JGI94" s="29"/>
      <c r="JGJ94" s="29"/>
      <c r="JGK94" s="29"/>
      <c r="JGL94" s="29"/>
      <c r="JGM94" s="29"/>
      <c r="JGN94" s="29"/>
      <c r="JGO94" s="29"/>
      <c r="JGP94" s="29"/>
      <c r="JGQ94" s="29"/>
      <c r="JGR94" s="29"/>
      <c r="JGS94" s="29"/>
      <c r="JGT94" s="29"/>
      <c r="JGU94" s="29"/>
      <c r="JGV94" s="29"/>
      <c r="JGW94" s="29"/>
      <c r="JGX94" s="29"/>
      <c r="JGY94" s="29"/>
      <c r="JGZ94" s="29"/>
      <c r="JHA94" s="29"/>
      <c r="JHB94" s="29"/>
      <c r="JHC94" s="29"/>
      <c r="JHD94" s="29"/>
      <c r="JHE94" s="29"/>
      <c r="JHF94" s="29"/>
      <c r="JHG94" s="29"/>
      <c r="JHH94" s="29"/>
      <c r="JHI94" s="29"/>
      <c r="JHJ94" s="29"/>
      <c r="JHK94" s="29"/>
      <c r="JHL94" s="29"/>
      <c r="JHM94" s="29"/>
      <c r="JHN94" s="29"/>
      <c r="JHO94" s="29"/>
      <c r="JHP94" s="29"/>
      <c r="JHQ94" s="29"/>
      <c r="JHR94" s="29"/>
      <c r="JHS94" s="29"/>
      <c r="JHT94" s="29"/>
      <c r="JHU94" s="29"/>
      <c r="JHV94" s="29"/>
      <c r="JHW94" s="29"/>
      <c r="JHX94" s="29"/>
      <c r="JHY94" s="29"/>
      <c r="JHZ94" s="29"/>
      <c r="JIA94" s="29"/>
      <c r="JIB94" s="29"/>
      <c r="JIC94" s="29"/>
      <c r="JID94" s="29"/>
      <c r="JIE94" s="29"/>
      <c r="JIF94" s="29"/>
      <c r="JIG94" s="29"/>
      <c r="JIH94" s="29"/>
      <c r="JII94" s="29"/>
      <c r="JIJ94" s="29"/>
      <c r="JIK94" s="29"/>
      <c r="JIL94" s="29"/>
      <c r="JIM94" s="29"/>
      <c r="JIN94" s="29"/>
      <c r="JIO94" s="29"/>
      <c r="JIP94" s="29"/>
      <c r="JIQ94" s="29"/>
      <c r="JIR94" s="29"/>
      <c r="JIS94" s="29"/>
      <c r="JIT94" s="29"/>
      <c r="JIU94" s="29"/>
      <c r="JIV94" s="29"/>
      <c r="JIW94" s="29"/>
      <c r="JIX94" s="29"/>
      <c r="JIY94" s="29"/>
      <c r="JIZ94" s="29"/>
      <c r="JJA94" s="29"/>
      <c r="JJB94" s="29"/>
      <c r="JJC94" s="29"/>
      <c r="JJD94" s="29"/>
      <c r="JJE94" s="29"/>
      <c r="JJF94" s="29"/>
      <c r="JJG94" s="29"/>
      <c r="JJH94" s="29"/>
      <c r="JJI94" s="29"/>
      <c r="JJJ94" s="29"/>
      <c r="JJK94" s="29"/>
      <c r="JJL94" s="29"/>
      <c r="JJM94" s="29"/>
      <c r="JJN94" s="29"/>
      <c r="JJO94" s="29"/>
      <c r="JJP94" s="29"/>
      <c r="JJQ94" s="29"/>
      <c r="JJR94" s="29"/>
      <c r="JJS94" s="29"/>
      <c r="JJT94" s="29"/>
      <c r="JJU94" s="29"/>
      <c r="JJV94" s="29"/>
      <c r="JJW94" s="29"/>
      <c r="JJX94" s="29"/>
      <c r="JJY94" s="29"/>
      <c r="JJZ94" s="29"/>
      <c r="JKA94" s="29"/>
      <c r="JKB94" s="29"/>
      <c r="JKC94" s="29"/>
      <c r="JKD94" s="29"/>
      <c r="JKE94" s="29"/>
      <c r="JKF94" s="29"/>
      <c r="JKG94" s="29"/>
      <c r="JKH94" s="29"/>
      <c r="JKI94" s="29"/>
      <c r="JKJ94" s="29"/>
      <c r="JKK94" s="29"/>
      <c r="JKL94" s="29"/>
      <c r="JKM94" s="29"/>
      <c r="JKN94" s="29"/>
      <c r="JKO94" s="29"/>
      <c r="JKP94" s="29"/>
      <c r="JKQ94" s="29"/>
      <c r="JKR94" s="29"/>
      <c r="JKS94" s="29"/>
      <c r="JKT94" s="29"/>
      <c r="JKU94" s="29"/>
      <c r="JKV94" s="29"/>
      <c r="JKW94" s="29"/>
      <c r="JKX94" s="29"/>
      <c r="JKY94" s="29"/>
      <c r="JKZ94" s="29"/>
      <c r="JLA94" s="29"/>
      <c r="JLB94" s="29"/>
      <c r="JLC94" s="29"/>
      <c r="JLD94" s="29"/>
      <c r="JLE94" s="29"/>
      <c r="JLF94" s="29"/>
      <c r="JLG94" s="29"/>
      <c r="JLH94" s="29"/>
      <c r="JLI94" s="29"/>
      <c r="JLJ94" s="29"/>
      <c r="JLK94" s="29"/>
      <c r="JLL94" s="29"/>
      <c r="JLM94" s="29"/>
      <c r="JLN94" s="29"/>
      <c r="JLO94" s="29"/>
      <c r="JLP94" s="29"/>
      <c r="JLQ94" s="29"/>
      <c r="JLR94" s="29"/>
      <c r="JLS94" s="29"/>
      <c r="JLT94" s="29"/>
      <c r="JLU94" s="29"/>
      <c r="JLV94" s="29"/>
      <c r="JLW94" s="29"/>
      <c r="JLX94" s="29"/>
      <c r="JLY94" s="29"/>
      <c r="JLZ94" s="29"/>
      <c r="JMA94" s="29"/>
      <c r="JMB94" s="29"/>
      <c r="JMC94" s="29"/>
      <c r="JMD94" s="29"/>
      <c r="JME94" s="29"/>
      <c r="JMF94" s="29"/>
      <c r="JMG94" s="29"/>
      <c r="JMH94" s="29"/>
      <c r="JMI94" s="29"/>
      <c r="JMJ94" s="29"/>
      <c r="JMK94" s="29"/>
      <c r="JML94" s="29"/>
      <c r="JMM94" s="29"/>
      <c r="JMN94" s="29"/>
      <c r="JMO94" s="29"/>
      <c r="JMP94" s="29"/>
      <c r="JMQ94" s="29"/>
      <c r="JMR94" s="29"/>
      <c r="JMS94" s="29"/>
      <c r="JMT94" s="29"/>
      <c r="JMU94" s="29"/>
      <c r="JMV94" s="29"/>
      <c r="JMW94" s="29"/>
      <c r="JMX94" s="29"/>
      <c r="JMY94" s="29"/>
      <c r="JMZ94" s="29"/>
      <c r="JNA94" s="29"/>
      <c r="JNB94" s="29"/>
      <c r="JNC94" s="29"/>
      <c r="JND94" s="29"/>
      <c r="JNE94" s="29"/>
      <c r="JNF94" s="29"/>
      <c r="JNG94" s="29"/>
      <c r="JNH94" s="29"/>
      <c r="JNI94" s="29"/>
      <c r="JNJ94" s="29"/>
      <c r="JNK94" s="29"/>
      <c r="JNL94" s="29"/>
      <c r="JNM94" s="29"/>
      <c r="JNN94" s="29"/>
      <c r="JNO94" s="29"/>
      <c r="JNP94" s="29"/>
      <c r="JNQ94" s="29"/>
      <c r="JNR94" s="29"/>
      <c r="JNS94" s="29"/>
      <c r="JNT94" s="29"/>
      <c r="JNU94" s="29"/>
      <c r="JNV94" s="29"/>
      <c r="JNW94" s="29"/>
      <c r="JNX94" s="29"/>
      <c r="JNY94" s="29"/>
      <c r="JNZ94" s="29"/>
      <c r="JOA94" s="29"/>
      <c r="JOB94" s="29"/>
      <c r="JOC94" s="29"/>
      <c r="JOD94" s="29"/>
      <c r="JOE94" s="29"/>
      <c r="JOF94" s="29"/>
      <c r="JOG94" s="29"/>
      <c r="JOH94" s="29"/>
      <c r="JOI94" s="29"/>
      <c r="JOJ94" s="29"/>
      <c r="JOK94" s="29"/>
      <c r="JOL94" s="29"/>
      <c r="JOM94" s="29"/>
      <c r="JON94" s="29"/>
      <c r="JOO94" s="29"/>
      <c r="JOP94" s="29"/>
      <c r="JOQ94" s="29"/>
      <c r="JOR94" s="29"/>
      <c r="JOS94" s="29"/>
      <c r="JOT94" s="29"/>
      <c r="JOU94" s="29"/>
      <c r="JOV94" s="29"/>
      <c r="JOW94" s="29"/>
      <c r="JOX94" s="29"/>
      <c r="JOY94" s="29"/>
      <c r="JOZ94" s="29"/>
      <c r="JPA94" s="29"/>
      <c r="JPB94" s="29"/>
      <c r="JPC94" s="29"/>
      <c r="JPD94" s="29"/>
      <c r="JPE94" s="29"/>
      <c r="JPF94" s="29"/>
      <c r="JPG94" s="29"/>
      <c r="JPH94" s="29"/>
      <c r="JPI94" s="29"/>
      <c r="JPJ94" s="29"/>
      <c r="JPK94" s="29"/>
      <c r="JPL94" s="29"/>
      <c r="JPM94" s="29"/>
      <c r="JPN94" s="29"/>
      <c r="JPO94" s="29"/>
      <c r="JPP94" s="29"/>
      <c r="JPQ94" s="29"/>
      <c r="JPR94" s="29"/>
      <c r="JPS94" s="29"/>
      <c r="JPT94" s="29"/>
      <c r="JPU94" s="29"/>
      <c r="JPV94" s="29"/>
      <c r="JPW94" s="29"/>
      <c r="JPX94" s="29"/>
      <c r="JPY94" s="29"/>
      <c r="JPZ94" s="29"/>
      <c r="JQA94" s="29"/>
      <c r="JQB94" s="29"/>
      <c r="JQC94" s="29"/>
      <c r="JQD94" s="29"/>
      <c r="JQE94" s="29"/>
      <c r="JQF94" s="29"/>
      <c r="JQG94" s="29"/>
      <c r="JQH94" s="29"/>
      <c r="JQI94" s="29"/>
      <c r="JQJ94" s="29"/>
      <c r="JQK94" s="29"/>
      <c r="JQL94" s="29"/>
      <c r="JQM94" s="29"/>
      <c r="JQN94" s="29"/>
      <c r="JQO94" s="29"/>
      <c r="JQP94" s="29"/>
      <c r="JQQ94" s="29"/>
      <c r="JQR94" s="29"/>
      <c r="JQS94" s="29"/>
      <c r="JQT94" s="29"/>
      <c r="JQU94" s="29"/>
      <c r="JQV94" s="29"/>
      <c r="JQW94" s="29"/>
      <c r="JQX94" s="29"/>
      <c r="JQY94" s="29"/>
      <c r="JQZ94" s="29"/>
      <c r="JRA94" s="29"/>
      <c r="JRB94" s="29"/>
      <c r="JRC94" s="29"/>
      <c r="JRD94" s="29"/>
      <c r="JRE94" s="29"/>
      <c r="JRF94" s="29"/>
      <c r="JRG94" s="29"/>
      <c r="JRH94" s="29"/>
      <c r="JRI94" s="29"/>
      <c r="JRJ94" s="29"/>
      <c r="JRK94" s="29"/>
      <c r="JRL94" s="29"/>
      <c r="JRM94" s="29"/>
      <c r="JRN94" s="29"/>
      <c r="JRO94" s="29"/>
      <c r="JRP94" s="29"/>
      <c r="JRQ94" s="29"/>
      <c r="JRR94" s="29"/>
      <c r="JRS94" s="29"/>
      <c r="JRT94" s="29"/>
      <c r="JRU94" s="29"/>
      <c r="JRV94" s="29"/>
      <c r="JRW94" s="29"/>
      <c r="JRX94" s="29"/>
      <c r="JRY94" s="29"/>
      <c r="JRZ94" s="29"/>
      <c r="JSA94" s="29"/>
      <c r="JSB94" s="29"/>
      <c r="JSC94" s="29"/>
      <c r="JSD94" s="29"/>
      <c r="JSE94" s="29"/>
      <c r="JSF94" s="29"/>
      <c r="JSG94" s="29"/>
      <c r="JSH94" s="29"/>
      <c r="JSI94" s="29"/>
      <c r="JSJ94" s="29"/>
      <c r="JSK94" s="29"/>
      <c r="JSL94" s="29"/>
      <c r="JSM94" s="29"/>
      <c r="JSN94" s="29"/>
      <c r="JSO94" s="29"/>
      <c r="JSP94" s="29"/>
      <c r="JSQ94" s="29"/>
      <c r="JSR94" s="29"/>
      <c r="JSS94" s="29"/>
      <c r="JST94" s="29"/>
      <c r="JSU94" s="29"/>
      <c r="JSV94" s="29"/>
      <c r="JSW94" s="29"/>
      <c r="JSX94" s="29"/>
      <c r="JSY94" s="29"/>
      <c r="JSZ94" s="29"/>
      <c r="JTA94" s="29"/>
      <c r="JTB94" s="29"/>
      <c r="JTC94" s="29"/>
      <c r="JTD94" s="29"/>
      <c r="JTE94" s="29"/>
      <c r="JTF94" s="29"/>
      <c r="JTG94" s="29"/>
      <c r="JTH94" s="29"/>
      <c r="JTI94" s="29"/>
      <c r="JTJ94" s="29"/>
      <c r="JTK94" s="29"/>
      <c r="JTL94" s="29"/>
      <c r="JTM94" s="29"/>
      <c r="JTN94" s="29"/>
      <c r="JTO94" s="29"/>
      <c r="JTP94" s="29"/>
      <c r="JTQ94" s="29"/>
      <c r="JTR94" s="29"/>
      <c r="JTS94" s="29"/>
      <c r="JTT94" s="29"/>
      <c r="JTU94" s="29"/>
      <c r="JTV94" s="29"/>
      <c r="JTW94" s="29"/>
      <c r="JTX94" s="29"/>
      <c r="JTY94" s="29"/>
      <c r="JTZ94" s="29"/>
      <c r="JUA94" s="29"/>
      <c r="JUB94" s="29"/>
      <c r="JUC94" s="29"/>
      <c r="JUD94" s="29"/>
      <c r="JUE94" s="29"/>
      <c r="JUF94" s="29"/>
      <c r="JUG94" s="29"/>
      <c r="JUH94" s="29"/>
      <c r="JUI94" s="29"/>
      <c r="JUJ94" s="29"/>
      <c r="JUK94" s="29"/>
      <c r="JUL94" s="29"/>
      <c r="JUM94" s="29"/>
      <c r="JUN94" s="29"/>
      <c r="JUO94" s="29"/>
      <c r="JUP94" s="29"/>
      <c r="JUQ94" s="29"/>
      <c r="JUR94" s="29"/>
      <c r="JUS94" s="29"/>
      <c r="JUT94" s="29"/>
      <c r="JUU94" s="29"/>
      <c r="JUV94" s="29"/>
      <c r="JUW94" s="29"/>
      <c r="JUX94" s="29"/>
      <c r="JUY94" s="29"/>
      <c r="JUZ94" s="29"/>
      <c r="JVA94" s="29"/>
      <c r="JVB94" s="29"/>
      <c r="JVC94" s="29"/>
      <c r="JVD94" s="29"/>
      <c r="JVE94" s="29"/>
      <c r="JVF94" s="29"/>
      <c r="JVG94" s="29"/>
      <c r="JVH94" s="29"/>
      <c r="JVI94" s="29"/>
      <c r="JVJ94" s="29"/>
      <c r="JVK94" s="29"/>
      <c r="JVL94" s="29"/>
      <c r="JVM94" s="29"/>
      <c r="JVN94" s="29"/>
      <c r="JVO94" s="29"/>
      <c r="JVP94" s="29"/>
      <c r="JVQ94" s="29"/>
      <c r="JVR94" s="29"/>
      <c r="JVS94" s="29"/>
      <c r="JVT94" s="29"/>
      <c r="JVU94" s="29"/>
      <c r="JVV94" s="29"/>
      <c r="JVW94" s="29"/>
      <c r="JVX94" s="29"/>
      <c r="JVY94" s="29"/>
      <c r="JVZ94" s="29"/>
      <c r="JWA94" s="29"/>
      <c r="JWB94" s="29"/>
      <c r="JWC94" s="29"/>
      <c r="JWD94" s="29"/>
      <c r="JWE94" s="29"/>
      <c r="JWF94" s="29"/>
      <c r="JWG94" s="29"/>
      <c r="JWH94" s="29"/>
      <c r="JWI94" s="29"/>
      <c r="JWJ94" s="29"/>
      <c r="JWK94" s="29"/>
      <c r="JWL94" s="29"/>
      <c r="JWM94" s="29"/>
      <c r="JWN94" s="29"/>
      <c r="JWO94" s="29"/>
      <c r="JWP94" s="29"/>
      <c r="JWQ94" s="29"/>
      <c r="JWR94" s="29"/>
      <c r="JWS94" s="29"/>
      <c r="JWT94" s="29"/>
      <c r="JWU94" s="29"/>
      <c r="JWV94" s="29"/>
      <c r="JWW94" s="29"/>
      <c r="JWX94" s="29"/>
      <c r="JWY94" s="29"/>
      <c r="JWZ94" s="29"/>
      <c r="JXA94" s="29"/>
      <c r="JXB94" s="29"/>
      <c r="JXC94" s="29"/>
      <c r="JXD94" s="29"/>
      <c r="JXE94" s="29"/>
      <c r="JXF94" s="29"/>
      <c r="JXG94" s="29"/>
      <c r="JXH94" s="29"/>
      <c r="JXI94" s="29"/>
      <c r="JXJ94" s="29"/>
      <c r="JXK94" s="29"/>
      <c r="JXL94" s="29"/>
      <c r="JXM94" s="29"/>
      <c r="JXN94" s="29"/>
      <c r="JXO94" s="29"/>
      <c r="JXP94" s="29"/>
      <c r="JXQ94" s="29"/>
      <c r="JXR94" s="29"/>
      <c r="JXS94" s="29"/>
      <c r="JXT94" s="29"/>
      <c r="JXU94" s="29"/>
      <c r="JXV94" s="29"/>
      <c r="JXW94" s="29"/>
      <c r="JXX94" s="29"/>
      <c r="JXY94" s="29"/>
      <c r="JXZ94" s="29"/>
      <c r="JYA94" s="29"/>
      <c r="JYB94" s="29"/>
      <c r="JYC94" s="29"/>
      <c r="JYD94" s="29"/>
      <c r="JYE94" s="29"/>
      <c r="JYF94" s="29"/>
      <c r="JYG94" s="29"/>
      <c r="JYH94" s="29"/>
      <c r="JYI94" s="29"/>
      <c r="JYJ94" s="29"/>
      <c r="JYK94" s="29"/>
      <c r="JYL94" s="29"/>
      <c r="JYM94" s="29"/>
      <c r="JYN94" s="29"/>
      <c r="JYO94" s="29"/>
      <c r="JYP94" s="29"/>
      <c r="JYQ94" s="29"/>
      <c r="JYR94" s="29"/>
      <c r="JYS94" s="29"/>
      <c r="JYT94" s="29"/>
      <c r="JYU94" s="29"/>
      <c r="JYV94" s="29"/>
      <c r="JYW94" s="29"/>
      <c r="JYX94" s="29"/>
      <c r="JYY94" s="29"/>
      <c r="JYZ94" s="29"/>
      <c r="JZA94" s="29"/>
      <c r="JZB94" s="29"/>
      <c r="JZC94" s="29"/>
      <c r="JZD94" s="29"/>
      <c r="JZE94" s="29"/>
      <c r="JZF94" s="29"/>
      <c r="JZG94" s="29"/>
      <c r="JZH94" s="29"/>
      <c r="JZI94" s="29"/>
      <c r="JZJ94" s="29"/>
      <c r="JZK94" s="29"/>
      <c r="JZL94" s="29"/>
      <c r="JZM94" s="29"/>
      <c r="JZN94" s="29"/>
      <c r="JZO94" s="29"/>
      <c r="JZP94" s="29"/>
      <c r="JZQ94" s="29"/>
      <c r="JZR94" s="29"/>
      <c r="JZS94" s="29"/>
      <c r="JZT94" s="29"/>
      <c r="JZU94" s="29"/>
      <c r="JZV94" s="29"/>
      <c r="JZW94" s="29"/>
      <c r="JZX94" s="29"/>
      <c r="JZY94" s="29"/>
      <c r="JZZ94" s="29"/>
      <c r="KAA94" s="29"/>
      <c r="KAB94" s="29"/>
      <c r="KAC94" s="29"/>
      <c r="KAD94" s="29"/>
      <c r="KAE94" s="29"/>
      <c r="KAF94" s="29"/>
      <c r="KAG94" s="29"/>
      <c r="KAH94" s="29"/>
      <c r="KAI94" s="29"/>
      <c r="KAJ94" s="29"/>
      <c r="KAK94" s="29"/>
      <c r="KAL94" s="29"/>
      <c r="KAM94" s="29"/>
      <c r="KAN94" s="29"/>
      <c r="KAO94" s="29"/>
      <c r="KAP94" s="29"/>
      <c r="KAQ94" s="29"/>
      <c r="KAR94" s="29"/>
      <c r="KAS94" s="29"/>
      <c r="KAT94" s="29"/>
      <c r="KAU94" s="29"/>
      <c r="KAV94" s="29"/>
      <c r="KAW94" s="29"/>
      <c r="KAX94" s="29"/>
      <c r="KAY94" s="29"/>
      <c r="KAZ94" s="29"/>
      <c r="KBA94" s="29"/>
      <c r="KBB94" s="29"/>
      <c r="KBC94" s="29"/>
      <c r="KBD94" s="29"/>
      <c r="KBE94" s="29"/>
      <c r="KBF94" s="29"/>
      <c r="KBG94" s="29"/>
      <c r="KBH94" s="29"/>
      <c r="KBI94" s="29"/>
      <c r="KBJ94" s="29"/>
      <c r="KBK94" s="29"/>
      <c r="KBL94" s="29"/>
      <c r="KBM94" s="29"/>
      <c r="KBN94" s="29"/>
      <c r="KBO94" s="29"/>
      <c r="KBP94" s="29"/>
      <c r="KBQ94" s="29"/>
      <c r="KBR94" s="29"/>
      <c r="KBS94" s="29"/>
      <c r="KBT94" s="29"/>
      <c r="KBU94" s="29"/>
      <c r="KBV94" s="29"/>
      <c r="KBW94" s="29"/>
      <c r="KBX94" s="29"/>
      <c r="KBY94" s="29"/>
      <c r="KBZ94" s="29"/>
      <c r="KCA94" s="29"/>
      <c r="KCB94" s="29"/>
      <c r="KCC94" s="29"/>
      <c r="KCD94" s="29"/>
      <c r="KCE94" s="29"/>
      <c r="KCF94" s="29"/>
      <c r="KCG94" s="29"/>
      <c r="KCH94" s="29"/>
      <c r="KCI94" s="29"/>
      <c r="KCJ94" s="29"/>
      <c r="KCK94" s="29"/>
      <c r="KCL94" s="29"/>
      <c r="KCM94" s="29"/>
      <c r="KCN94" s="29"/>
      <c r="KCO94" s="29"/>
      <c r="KCP94" s="29"/>
      <c r="KCQ94" s="29"/>
      <c r="KCR94" s="29"/>
      <c r="KCS94" s="29"/>
      <c r="KCT94" s="29"/>
      <c r="KCU94" s="29"/>
      <c r="KCV94" s="29"/>
      <c r="KCW94" s="29"/>
      <c r="KCX94" s="29"/>
      <c r="KCY94" s="29"/>
      <c r="KCZ94" s="29"/>
      <c r="KDA94" s="29"/>
      <c r="KDB94" s="29"/>
      <c r="KDC94" s="29"/>
      <c r="KDD94" s="29"/>
      <c r="KDE94" s="29"/>
      <c r="KDF94" s="29"/>
      <c r="KDG94" s="29"/>
      <c r="KDH94" s="29"/>
      <c r="KDI94" s="29"/>
      <c r="KDJ94" s="29"/>
      <c r="KDK94" s="29"/>
      <c r="KDL94" s="29"/>
      <c r="KDM94" s="29"/>
      <c r="KDN94" s="29"/>
      <c r="KDO94" s="29"/>
      <c r="KDP94" s="29"/>
      <c r="KDQ94" s="29"/>
      <c r="KDR94" s="29"/>
      <c r="KDS94" s="29"/>
      <c r="KDT94" s="29"/>
      <c r="KDU94" s="29"/>
      <c r="KDV94" s="29"/>
      <c r="KDW94" s="29"/>
      <c r="KDX94" s="29"/>
      <c r="KDY94" s="29"/>
      <c r="KDZ94" s="29"/>
      <c r="KEA94" s="29"/>
      <c r="KEB94" s="29"/>
      <c r="KEC94" s="29"/>
      <c r="KED94" s="29"/>
      <c r="KEE94" s="29"/>
      <c r="KEF94" s="29"/>
      <c r="KEG94" s="29"/>
      <c r="KEH94" s="29"/>
      <c r="KEI94" s="29"/>
      <c r="KEJ94" s="29"/>
      <c r="KEK94" s="29"/>
      <c r="KEL94" s="29"/>
      <c r="KEM94" s="29"/>
      <c r="KEN94" s="29"/>
      <c r="KEO94" s="29"/>
      <c r="KEP94" s="29"/>
      <c r="KEQ94" s="29"/>
      <c r="KER94" s="29"/>
      <c r="KES94" s="29"/>
      <c r="KET94" s="29"/>
      <c r="KEU94" s="29"/>
      <c r="KEV94" s="29"/>
      <c r="KEW94" s="29"/>
      <c r="KEX94" s="29"/>
      <c r="KEY94" s="29"/>
      <c r="KEZ94" s="29"/>
      <c r="KFA94" s="29"/>
      <c r="KFB94" s="29"/>
      <c r="KFC94" s="29"/>
      <c r="KFD94" s="29"/>
      <c r="KFE94" s="29"/>
      <c r="KFF94" s="29"/>
      <c r="KFG94" s="29"/>
      <c r="KFH94" s="29"/>
      <c r="KFI94" s="29"/>
      <c r="KFJ94" s="29"/>
      <c r="KFK94" s="29"/>
      <c r="KFL94" s="29"/>
      <c r="KFM94" s="29"/>
      <c r="KFN94" s="29"/>
      <c r="KFO94" s="29"/>
      <c r="KFP94" s="29"/>
      <c r="KFQ94" s="29"/>
      <c r="KFR94" s="29"/>
      <c r="KFS94" s="29"/>
      <c r="KFT94" s="29"/>
      <c r="KFU94" s="29"/>
      <c r="KFV94" s="29"/>
      <c r="KFW94" s="29"/>
      <c r="KFX94" s="29"/>
      <c r="KFY94" s="29"/>
      <c r="KFZ94" s="29"/>
      <c r="KGA94" s="29"/>
      <c r="KGB94" s="29"/>
      <c r="KGC94" s="29"/>
      <c r="KGD94" s="29"/>
      <c r="KGE94" s="29"/>
      <c r="KGF94" s="29"/>
      <c r="KGG94" s="29"/>
      <c r="KGH94" s="29"/>
      <c r="KGI94" s="29"/>
      <c r="KGJ94" s="29"/>
      <c r="KGK94" s="29"/>
      <c r="KGL94" s="29"/>
      <c r="KGM94" s="29"/>
      <c r="KGN94" s="29"/>
      <c r="KGO94" s="29"/>
      <c r="KGP94" s="29"/>
      <c r="KGQ94" s="29"/>
      <c r="KGR94" s="29"/>
      <c r="KGS94" s="29"/>
      <c r="KGT94" s="29"/>
      <c r="KGU94" s="29"/>
      <c r="KGV94" s="29"/>
      <c r="KGW94" s="29"/>
      <c r="KGX94" s="29"/>
      <c r="KGY94" s="29"/>
      <c r="KGZ94" s="29"/>
      <c r="KHA94" s="29"/>
      <c r="KHB94" s="29"/>
      <c r="KHC94" s="29"/>
      <c r="KHD94" s="29"/>
      <c r="KHE94" s="29"/>
      <c r="KHF94" s="29"/>
      <c r="KHG94" s="29"/>
      <c r="KHH94" s="29"/>
      <c r="KHI94" s="29"/>
      <c r="KHJ94" s="29"/>
      <c r="KHK94" s="29"/>
      <c r="KHL94" s="29"/>
      <c r="KHM94" s="29"/>
      <c r="KHN94" s="29"/>
      <c r="KHO94" s="29"/>
      <c r="KHP94" s="29"/>
      <c r="KHQ94" s="29"/>
      <c r="KHR94" s="29"/>
      <c r="KHS94" s="29"/>
      <c r="KHT94" s="29"/>
      <c r="KHU94" s="29"/>
      <c r="KHV94" s="29"/>
      <c r="KHW94" s="29"/>
      <c r="KHX94" s="29"/>
      <c r="KHY94" s="29"/>
      <c r="KHZ94" s="29"/>
      <c r="KIA94" s="29"/>
      <c r="KIB94" s="29"/>
      <c r="KIC94" s="29"/>
      <c r="KID94" s="29"/>
      <c r="KIE94" s="29"/>
      <c r="KIF94" s="29"/>
      <c r="KIG94" s="29"/>
      <c r="KIH94" s="29"/>
      <c r="KII94" s="29"/>
      <c r="KIJ94" s="29"/>
      <c r="KIK94" s="29"/>
      <c r="KIL94" s="29"/>
      <c r="KIM94" s="29"/>
      <c r="KIN94" s="29"/>
      <c r="KIO94" s="29"/>
      <c r="KIP94" s="29"/>
      <c r="KIQ94" s="29"/>
      <c r="KIR94" s="29"/>
      <c r="KIS94" s="29"/>
      <c r="KIT94" s="29"/>
      <c r="KIU94" s="29"/>
      <c r="KIV94" s="29"/>
      <c r="KIW94" s="29"/>
      <c r="KIX94" s="29"/>
      <c r="KIY94" s="29"/>
      <c r="KIZ94" s="29"/>
      <c r="KJA94" s="29"/>
      <c r="KJB94" s="29"/>
      <c r="KJC94" s="29"/>
      <c r="KJD94" s="29"/>
      <c r="KJE94" s="29"/>
      <c r="KJF94" s="29"/>
      <c r="KJG94" s="29"/>
      <c r="KJH94" s="29"/>
      <c r="KJI94" s="29"/>
      <c r="KJJ94" s="29"/>
      <c r="KJK94" s="29"/>
      <c r="KJL94" s="29"/>
      <c r="KJM94" s="29"/>
      <c r="KJN94" s="29"/>
      <c r="KJO94" s="29"/>
      <c r="KJP94" s="29"/>
      <c r="KJQ94" s="29"/>
      <c r="KJR94" s="29"/>
      <c r="KJS94" s="29"/>
      <c r="KJT94" s="29"/>
      <c r="KJU94" s="29"/>
      <c r="KJV94" s="29"/>
      <c r="KJW94" s="29"/>
      <c r="KJX94" s="29"/>
      <c r="KJY94" s="29"/>
      <c r="KJZ94" s="29"/>
      <c r="KKA94" s="29"/>
      <c r="KKB94" s="29"/>
      <c r="KKC94" s="29"/>
      <c r="KKD94" s="29"/>
      <c r="KKE94" s="29"/>
      <c r="KKF94" s="29"/>
      <c r="KKG94" s="29"/>
      <c r="KKH94" s="29"/>
      <c r="KKI94" s="29"/>
      <c r="KKJ94" s="29"/>
      <c r="KKK94" s="29"/>
      <c r="KKL94" s="29"/>
      <c r="KKM94" s="29"/>
      <c r="KKN94" s="29"/>
      <c r="KKO94" s="29"/>
      <c r="KKP94" s="29"/>
      <c r="KKQ94" s="29"/>
      <c r="KKR94" s="29"/>
      <c r="KKS94" s="29"/>
      <c r="KKT94" s="29"/>
      <c r="KKU94" s="29"/>
      <c r="KKV94" s="29"/>
      <c r="KKW94" s="29"/>
      <c r="KKX94" s="29"/>
      <c r="KKY94" s="29"/>
      <c r="KKZ94" s="29"/>
      <c r="KLA94" s="29"/>
      <c r="KLB94" s="29"/>
      <c r="KLC94" s="29"/>
      <c r="KLD94" s="29"/>
      <c r="KLE94" s="29"/>
      <c r="KLF94" s="29"/>
      <c r="KLG94" s="29"/>
      <c r="KLH94" s="29"/>
      <c r="KLI94" s="29"/>
      <c r="KLJ94" s="29"/>
      <c r="KLK94" s="29"/>
      <c r="KLL94" s="29"/>
      <c r="KLM94" s="29"/>
      <c r="KLN94" s="29"/>
      <c r="KLO94" s="29"/>
      <c r="KLP94" s="29"/>
      <c r="KLQ94" s="29"/>
      <c r="KLR94" s="29"/>
      <c r="KLS94" s="29"/>
      <c r="KLT94" s="29"/>
      <c r="KLU94" s="29"/>
      <c r="KLV94" s="29"/>
      <c r="KLW94" s="29"/>
      <c r="KLX94" s="29"/>
      <c r="KLY94" s="29"/>
      <c r="KLZ94" s="29"/>
      <c r="KMA94" s="29"/>
      <c r="KMB94" s="29"/>
      <c r="KMC94" s="29"/>
      <c r="KMD94" s="29"/>
      <c r="KME94" s="29"/>
      <c r="KMF94" s="29"/>
      <c r="KMG94" s="29"/>
      <c r="KMH94" s="29"/>
      <c r="KMI94" s="29"/>
      <c r="KMJ94" s="29"/>
      <c r="KMK94" s="29"/>
      <c r="KML94" s="29"/>
      <c r="KMM94" s="29"/>
      <c r="KMN94" s="29"/>
      <c r="KMO94" s="29"/>
      <c r="KMP94" s="29"/>
      <c r="KMQ94" s="29"/>
      <c r="KMR94" s="29"/>
      <c r="KMS94" s="29"/>
      <c r="KMT94" s="29"/>
      <c r="KMU94" s="29"/>
      <c r="KMV94" s="29"/>
      <c r="KMW94" s="29"/>
      <c r="KMX94" s="29"/>
      <c r="KMY94" s="29"/>
      <c r="KMZ94" s="29"/>
      <c r="KNA94" s="29"/>
      <c r="KNB94" s="29"/>
      <c r="KNC94" s="29"/>
      <c r="KND94" s="29"/>
      <c r="KNE94" s="29"/>
      <c r="KNF94" s="29"/>
      <c r="KNG94" s="29"/>
      <c r="KNH94" s="29"/>
      <c r="KNI94" s="29"/>
      <c r="KNJ94" s="29"/>
      <c r="KNK94" s="29"/>
      <c r="KNL94" s="29"/>
      <c r="KNM94" s="29"/>
      <c r="KNN94" s="29"/>
      <c r="KNO94" s="29"/>
      <c r="KNP94" s="29"/>
      <c r="KNQ94" s="29"/>
      <c r="KNR94" s="29"/>
      <c r="KNS94" s="29"/>
      <c r="KNT94" s="29"/>
      <c r="KNU94" s="29"/>
      <c r="KNV94" s="29"/>
      <c r="KNW94" s="29"/>
      <c r="KNX94" s="29"/>
      <c r="KNY94" s="29"/>
      <c r="KNZ94" s="29"/>
      <c r="KOA94" s="29"/>
      <c r="KOB94" s="29"/>
      <c r="KOC94" s="29"/>
      <c r="KOD94" s="29"/>
      <c r="KOE94" s="29"/>
      <c r="KOF94" s="29"/>
      <c r="KOG94" s="29"/>
      <c r="KOH94" s="29"/>
      <c r="KOI94" s="29"/>
      <c r="KOJ94" s="29"/>
      <c r="KOK94" s="29"/>
      <c r="KOL94" s="29"/>
      <c r="KOM94" s="29"/>
      <c r="KON94" s="29"/>
      <c r="KOO94" s="29"/>
      <c r="KOP94" s="29"/>
      <c r="KOQ94" s="29"/>
      <c r="KOR94" s="29"/>
      <c r="KOS94" s="29"/>
      <c r="KOT94" s="29"/>
      <c r="KOU94" s="29"/>
      <c r="KOV94" s="29"/>
      <c r="KOW94" s="29"/>
      <c r="KOX94" s="29"/>
      <c r="KOY94" s="29"/>
      <c r="KOZ94" s="29"/>
      <c r="KPA94" s="29"/>
      <c r="KPB94" s="29"/>
      <c r="KPC94" s="29"/>
      <c r="KPD94" s="29"/>
      <c r="KPE94" s="29"/>
      <c r="KPF94" s="29"/>
      <c r="KPG94" s="29"/>
      <c r="KPH94" s="29"/>
      <c r="KPI94" s="29"/>
      <c r="KPJ94" s="29"/>
      <c r="KPK94" s="29"/>
      <c r="KPL94" s="29"/>
      <c r="KPM94" s="29"/>
      <c r="KPN94" s="29"/>
      <c r="KPO94" s="29"/>
      <c r="KPP94" s="29"/>
      <c r="KPQ94" s="29"/>
      <c r="KPR94" s="29"/>
      <c r="KPS94" s="29"/>
      <c r="KPT94" s="29"/>
      <c r="KPU94" s="29"/>
      <c r="KPV94" s="29"/>
      <c r="KPW94" s="29"/>
      <c r="KPX94" s="29"/>
      <c r="KPY94" s="29"/>
      <c r="KPZ94" s="29"/>
      <c r="KQA94" s="29"/>
      <c r="KQB94" s="29"/>
      <c r="KQC94" s="29"/>
      <c r="KQD94" s="29"/>
      <c r="KQE94" s="29"/>
      <c r="KQF94" s="29"/>
      <c r="KQG94" s="29"/>
      <c r="KQH94" s="29"/>
      <c r="KQI94" s="29"/>
      <c r="KQJ94" s="29"/>
      <c r="KQK94" s="29"/>
      <c r="KQL94" s="29"/>
      <c r="KQM94" s="29"/>
      <c r="KQN94" s="29"/>
      <c r="KQO94" s="29"/>
      <c r="KQP94" s="29"/>
      <c r="KQQ94" s="29"/>
      <c r="KQR94" s="29"/>
      <c r="KQS94" s="29"/>
      <c r="KQT94" s="29"/>
      <c r="KQU94" s="29"/>
      <c r="KQV94" s="29"/>
      <c r="KQW94" s="29"/>
      <c r="KQX94" s="29"/>
      <c r="KQY94" s="29"/>
      <c r="KQZ94" s="29"/>
      <c r="KRA94" s="29"/>
      <c r="KRB94" s="29"/>
      <c r="KRC94" s="29"/>
      <c r="KRD94" s="29"/>
      <c r="KRE94" s="29"/>
      <c r="KRF94" s="29"/>
      <c r="KRG94" s="29"/>
      <c r="KRH94" s="29"/>
      <c r="KRI94" s="29"/>
      <c r="KRJ94" s="29"/>
      <c r="KRK94" s="29"/>
      <c r="KRL94" s="29"/>
      <c r="KRM94" s="29"/>
      <c r="KRN94" s="29"/>
      <c r="KRO94" s="29"/>
      <c r="KRP94" s="29"/>
      <c r="KRQ94" s="29"/>
      <c r="KRR94" s="29"/>
      <c r="KRS94" s="29"/>
      <c r="KRT94" s="29"/>
      <c r="KRU94" s="29"/>
      <c r="KRV94" s="29"/>
      <c r="KRW94" s="29"/>
      <c r="KRX94" s="29"/>
      <c r="KRY94" s="29"/>
      <c r="KRZ94" s="29"/>
      <c r="KSA94" s="29"/>
      <c r="KSB94" s="29"/>
      <c r="KSC94" s="29"/>
      <c r="KSD94" s="29"/>
      <c r="KSE94" s="29"/>
      <c r="KSF94" s="29"/>
      <c r="KSG94" s="29"/>
      <c r="KSH94" s="29"/>
      <c r="KSI94" s="29"/>
      <c r="KSJ94" s="29"/>
      <c r="KSK94" s="29"/>
      <c r="KSL94" s="29"/>
      <c r="KSM94" s="29"/>
      <c r="KSN94" s="29"/>
      <c r="KSO94" s="29"/>
      <c r="KSP94" s="29"/>
      <c r="KSQ94" s="29"/>
      <c r="KSR94" s="29"/>
      <c r="KSS94" s="29"/>
      <c r="KST94" s="29"/>
      <c r="KSU94" s="29"/>
      <c r="KSV94" s="29"/>
      <c r="KSW94" s="29"/>
      <c r="KSX94" s="29"/>
      <c r="KSY94" s="29"/>
      <c r="KSZ94" s="29"/>
      <c r="KTA94" s="29"/>
      <c r="KTB94" s="29"/>
      <c r="KTC94" s="29"/>
      <c r="KTD94" s="29"/>
      <c r="KTE94" s="29"/>
      <c r="KTF94" s="29"/>
      <c r="KTG94" s="29"/>
      <c r="KTH94" s="29"/>
      <c r="KTI94" s="29"/>
      <c r="KTJ94" s="29"/>
      <c r="KTK94" s="29"/>
      <c r="KTL94" s="29"/>
      <c r="KTM94" s="29"/>
      <c r="KTN94" s="29"/>
      <c r="KTO94" s="29"/>
      <c r="KTP94" s="29"/>
      <c r="KTQ94" s="29"/>
      <c r="KTR94" s="29"/>
      <c r="KTS94" s="29"/>
      <c r="KTT94" s="29"/>
      <c r="KTU94" s="29"/>
      <c r="KTV94" s="29"/>
      <c r="KTW94" s="29"/>
      <c r="KTX94" s="29"/>
      <c r="KTY94" s="29"/>
      <c r="KTZ94" s="29"/>
      <c r="KUA94" s="29"/>
      <c r="KUB94" s="29"/>
      <c r="KUC94" s="29"/>
      <c r="KUD94" s="29"/>
      <c r="KUE94" s="29"/>
      <c r="KUF94" s="29"/>
      <c r="KUG94" s="29"/>
      <c r="KUH94" s="29"/>
      <c r="KUI94" s="29"/>
      <c r="KUJ94" s="29"/>
      <c r="KUK94" s="29"/>
      <c r="KUL94" s="29"/>
      <c r="KUM94" s="29"/>
      <c r="KUN94" s="29"/>
      <c r="KUO94" s="29"/>
      <c r="KUP94" s="29"/>
      <c r="KUQ94" s="29"/>
      <c r="KUR94" s="29"/>
      <c r="KUS94" s="29"/>
      <c r="KUT94" s="29"/>
      <c r="KUU94" s="29"/>
      <c r="KUV94" s="29"/>
      <c r="KUW94" s="29"/>
      <c r="KUX94" s="29"/>
      <c r="KUY94" s="29"/>
      <c r="KUZ94" s="29"/>
      <c r="KVA94" s="29"/>
      <c r="KVB94" s="29"/>
      <c r="KVC94" s="29"/>
      <c r="KVD94" s="29"/>
      <c r="KVE94" s="29"/>
      <c r="KVF94" s="29"/>
      <c r="KVG94" s="29"/>
      <c r="KVH94" s="29"/>
      <c r="KVI94" s="29"/>
      <c r="KVJ94" s="29"/>
      <c r="KVK94" s="29"/>
      <c r="KVL94" s="29"/>
      <c r="KVM94" s="29"/>
      <c r="KVN94" s="29"/>
      <c r="KVO94" s="29"/>
      <c r="KVP94" s="29"/>
      <c r="KVQ94" s="29"/>
      <c r="KVR94" s="29"/>
      <c r="KVS94" s="29"/>
      <c r="KVT94" s="29"/>
      <c r="KVU94" s="29"/>
      <c r="KVV94" s="29"/>
      <c r="KVW94" s="29"/>
      <c r="KVX94" s="29"/>
      <c r="KVY94" s="29"/>
      <c r="KVZ94" s="29"/>
      <c r="KWA94" s="29"/>
      <c r="KWB94" s="29"/>
      <c r="KWC94" s="29"/>
      <c r="KWD94" s="29"/>
      <c r="KWE94" s="29"/>
      <c r="KWF94" s="29"/>
      <c r="KWG94" s="29"/>
      <c r="KWH94" s="29"/>
      <c r="KWI94" s="29"/>
      <c r="KWJ94" s="29"/>
      <c r="KWK94" s="29"/>
      <c r="KWL94" s="29"/>
      <c r="KWM94" s="29"/>
      <c r="KWN94" s="29"/>
      <c r="KWO94" s="29"/>
      <c r="KWP94" s="29"/>
      <c r="KWQ94" s="29"/>
      <c r="KWR94" s="29"/>
      <c r="KWS94" s="29"/>
      <c r="KWT94" s="29"/>
      <c r="KWU94" s="29"/>
      <c r="KWV94" s="29"/>
      <c r="KWW94" s="29"/>
      <c r="KWX94" s="29"/>
      <c r="KWY94" s="29"/>
      <c r="KWZ94" s="29"/>
      <c r="KXA94" s="29"/>
      <c r="KXB94" s="29"/>
      <c r="KXC94" s="29"/>
      <c r="KXD94" s="29"/>
      <c r="KXE94" s="29"/>
      <c r="KXF94" s="29"/>
      <c r="KXG94" s="29"/>
      <c r="KXH94" s="29"/>
      <c r="KXI94" s="29"/>
      <c r="KXJ94" s="29"/>
      <c r="KXK94" s="29"/>
      <c r="KXL94" s="29"/>
      <c r="KXM94" s="29"/>
      <c r="KXN94" s="29"/>
      <c r="KXO94" s="29"/>
      <c r="KXP94" s="29"/>
      <c r="KXQ94" s="29"/>
      <c r="KXR94" s="29"/>
      <c r="KXS94" s="29"/>
      <c r="KXT94" s="29"/>
      <c r="KXU94" s="29"/>
      <c r="KXV94" s="29"/>
      <c r="KXW94" s="29"/>
      <c r="KXX94" s="29"/>
      <c r="KXY94" s="29"/>
      <c r="KXZ94" s="29"/>
      <c r="KYA94" s="29"/>
      <c r="KYB94" s="29"/>
      <c r="KYC94" s="29"/>
      <c r="KYD94" s="29"/>
      <c r="KYE94" s="29"/>
      <c r="KYF94" s="29"/>
      <c r="KYG94" s="29"/>
      <c r="KYH94" s="29"/>
      <c r="KYI94" s="29"/>
      <c r="KYJ94" s="29"/>
      <c r="KYK94" s="29"/>
      <c r="KYL94" s="29"/>
      <c r="KYM94" s="29"/>
      <c r="KYN94" s="29"/>
      <c r="KYO94" s="29"/>
      <c r="KYP94" s="29"/>
      <c r="KYQ94" s="29"/>
      <c r="KYR94" s="29"/>
      <c r="KYS94" s="29"/>
      <c r="KYT94" s="29"/>
      <c r="KYU94" s="29"/>
      <c r="KYV94" s="29"/>
      <c r="KYW94" s="29"/>
      <c r="KYX94" s="29"/>
      <c r="KYY94" s="29"/>
      <c r="KYZ94" s="29"/>
      <c r="KZA94" s="29"/>
      <c r="KZB94" s="29"/>
      <c r="KZC94" s="29"/>
      <c r="KZD94" s="29"/>
      <c r="KZE94" s="29"/>
      <c r="KZF94" s="29"/>
      <c r="KZG94" s="29"/>
      <c r="KZH94" s="29"/>
      <c r="KZI94" s="29"/>
      <c r="KZJ94" s="29"/>
      <c r="KZK94" s="29"/>
      <c r="KZL94" s="29"/>
      <c r="KZM94" s="29"/>
      <c r="KZN94" s="29"/>
      <c r="KZO94" s="29"/>
      <c r="KZP94" s="29"/>
      <c r="KZQ94" s="29"/>
      <c r="KZR94" s="29"/>
      <c r="KZS94" s="29"/>
      <c r="KZT94" s="29"/>
      <c r="KZU94" s="29"/>
      <c r="KZV94" s="29"/>
      <c r="KZW94" s="29"/>
      <c r="KZX94" s="29"/>
      <c r="KZY94" s="29"/>
      <c r="KZZ94" s="29"/>
      <c r="LAA94" s="29"/>
      <c r="LAB94" s="29"/>
      <c r="LAC94" s="29"/>
      <c r="LAD94" s="29"/>
      <c r="LAE94" s="29"/>
      <c r="LAF94" s="29"/>
      <c r="LAG94" s="29"/>
      <c r="LAH94" s="29"/>
      <c r="LAI94" s="29"/>
      <c r="LAJ94" s="29"/>
      <c r="LAK94" s="29"/>
      <c r="LAL94" s="29"/>
      <c r="LAM94" s="29"/>
      <c r="LAN94" s="29"/>
      <c r="LAO94" s="29"/>
      <c r="LAP94" s="29"/>
      <c r="LAQ94" s="29"/>
      <c r="LAR94" s="29"/>
      <c r="LAS94" s="29"/>
      <c r="LAT94" s="29"/>
      <c r="LAU94" s="29"/>
      <c r="LAV94" s="29"/>
      <c r="LAW94" s="29"/>
      <c r="LAX94" s="29"/>
      <c r="LAY94" s="29"/>
      <c r="LAZ94" s="29"/>
      <c r="LBA94" s="29"/>
      <c r="LBB94" s="29"/>
      <c r="LBC94" s="29"/>
      <c r="LBD94" s="29"/>
      <c r="LBE94" s="29"/>
      <c r="LBF94" s="29"/>
      <c r="LBG94" s="29"/>
      <c r="LBH94" s="29"/>
      <c r="LBI94" s="29"/>
      <c r="LBJ94" s="29"/>
      <c r="LBK94" s="29"/>
      <c r="LBL94" s="29"/>
      <c r="LBM94" s="29"/>
      <c r="LBN94" s="29"/>
      <c r="LBO94" s="29"/>
      <c r="LBP94" s="29"/>
      <c r="LBQ94" s="29"/>
      <c r="LBR94" s="29"/>
      <c r="LBS94" s="29"/>
      <c r="LBT94" s="29"/>
      <c r="LBU94" s="29"/>
      <c r="LBV94" s="29"/>
      <c r="LBW94" s="29"/>
      <c r="LBX94" s="29"/>
      <c r="LBY94" s="29"/>
      <c r="LBZ94" s="29"/>
      <c r="LCA94" s="29"/>
      <c r="LCB94" s="29"/>
      <c r="LCC94" s="29"/>
      <c r="LCD94" s="29"/>
      <c r="LCE94" s="29"/>
      <c r="LCF94" s="29"/>
      <c r="LCG94" s="29"/>
      <c r="LCH94" s="29"/>
      <c r="LCI94" s="29"/>
      <c r="LCJ94" s="29"/>
      <c r="LCK94" s="29"/>
      <c r="LCL94" s="29"/>
      <c r="LCM94" s="29"/>
      <c r="LCN94" s="29"/>
      <c r="LCO94" s="29"/>
      <c r="LCP94" s="29"/>
      <c r="LCQ94" s="29"/>
      <c r="LCR94" s="29"/>
      <c r="LCS94" s="29"/>
      <c r="LCT94" s="29"/>
      <c r="LCU94" s="29"/>
      <c r="LCV94" s="29"/>
      <c r="LCW94" s="29"/>
      <c r="LCX94" s="29"/>
      <c r="LCY94" s="29"/>
      <c r="LCZ94" s="29"/>
      <c r="LDA94" s="29"/>
      <c r="LDB94" s="29"/>
      <c r="LDC94" s="29"/>
      <c r="LDD94" s="29"/>
      <c r="LDE94" s="29"/>
      <c r="LDF94" s="29"/>
      <c r="LDG94" s="29"/>
      <c r="LDH94" s="29"/>
      <c r="LDI94" s="29"/>
      <c r="LDJ94" s="29"/>
      <c r="LDK94" s="29"/>
      <c r="LDL94" s="29"/>
      <c r="LDM94" s="29"/>
      <c r="LDN94" s="29"/>
      <c r="LDO94" s="29"/>
      <c r="LDP94" s="29"/>
      <c r="LDQ94" s="29"/>
      <c r="LDR94" s="29"/>
      <c r="LDS94" s="29"/>
      <c r="LDT94" s="29"/>
      <c r="LDU94" s="29"/>
      <c r="LDV94" s="29"/>
      <c r="LDW94" s="29"/>
      <c r="LDX94" s="29"/>
      <c r="LDY94" s="29"/>
      <c r="LDZ94" s="29"/>
      <c r="LEA94" s="29"/>
      <c r="LEB94" s="29"/>
      <c r="LEC94" s="29"/>
      <c r="LED94" s="29"/>
      <c r="LEE94" s="29"/>
      <c r="LEF94" s="29"/>
      <c r="LEG94" s="29"/>
      <c r="LEH94" s="29"/>
      <c r="LEI94" s="29"/>
      <c r="LEJ94" s="29"/>
      <c r="LEK94" s="29"/>
      <c r="LEL94" s="29"/>
      <c r="LEM94" s="29"/>
      <c r="LEN94" s="29"/>
      <c r="LEO94" s="29"/>
      <c r="LEP94" s="29"/>
      <c r="LEQ94" s="29"/>
      <c r="LER94" s="29"/>
      <c r="LES94" s="29"/>
      <c r="LET94" s="29"/>
      <c r="LEU94" s="29"/>
      <c r="LEV94" s="29"/>
      <c r="LEW94" s="29"/>
      <c r="LEX94" s="29"/>
      <c r="LEY94" s="29"/>
      <c r="LEZ94" s="29"/>
      <c r="LFA94" s="29"/>
      <c r="LFB94" s="29"/>
      <c r="LFC94" s="29"/>
      <c r="LFD94" s="29"/>
      <c r="LFE94" s="29"/>
      <c r="LFF94" s="29"/>
      <c r="LFG94" s="29"/>
      <c r="LFH94" s="29"/>
      <c r="LFI94" s="29"/>
      <c r="LFJ94" s="29"/>
      <c r="LFK94" s="29"/>
      <c r="LFL94" s="29"/>
      <c r="LFM94" s="29"/>
      <c r="LFN94" s="29"/>
      <c r="LFO94" s="29"/>
      <c r="LFP94" s="29"/>
      <c r="LFQ94" s="29"/>
      <c r="LFR94" s="29"/>
      <c r="LFS94" s="29"/>
      <c r="LFT94" s="29"/>
      <c r="LFU94" s="29"/>
      <c r="LFV94" s="29"/>
      <c r="LFW94" s="29"/>
      <c r="LFX94" s="29"/>
      <c r="LFY94" s="29"/>
      <c r="LFZ94" s="29"/>
      <c r="LGA94" s="29"/>
      <c r="LGB94" s="29"/>
      <c r="LGC94" s="29"/>
      <c r="LGD94" s="29"/>
      <c r="LGE94" s="29"/>
      <c r="LGF94" s="29"/>
      <c r="LGG94" s="29"/>
      <c r="LGH94" s="29"/>
      <c r="LGI94" s="29"/>
      <c r="LGJ94" s="29"/>
      <c r="LGK94" s="29"/>
      <c r="LGL94" s="29"/>
      <c r="LGM94" s="29"/>
      <c r="LGN94" s="29"/>
      <c r="LGO94" s="29"/>
      <c r="LGP94" s="29"/>
      <c r="LGQ94" s="29"/>
      <c r="LGR94" s="29"/>
      <c r="LGS94" s="29"/>
      <c r="LGT94" s="29"/>
      <c r="LGU94" s="29"/>
      <c r="LGV94" s="29"/>
      <c r="LGW94" s="29"/>
      <c r="LGX94" s="29"/>
      <c r="LGY94" s="29"/>
      <c r="LGZ94" s="29"/>
      <c r="LHA94" s="29"/>
      <c r="LHB94" s="29"/>
      <c r="LHC94" s="29"/>
      <c r="LHD94" s="29"/>
      <c r="LHE94" s="29"/>
      <c r="LHF94" s="29"/>
      <c r="LHG94" s="29"/>
      <c r="LHH94" s="29"/>
      <c r="LHI94" s="29"/>
      <c r="LHJ94" s="29"/>
      <c r="LHK94" s="29"/>
      <c r="LHL94" s="29"/>
      <c r="LHM94" s="29"/>
      <c r="LHN94" s="29"/>
      <c r="LHO94" s="29"/>
      <c r="LHP94" s="29"/>
      <c r="LHQ94" s="29"/>
      <c r="LHR94" s="29"/>
      <c r="LHS94" s="29"/>
      <c r="LHT94" s="29"/>
      <c r="LHU94" s="29"/>
      <c r="LHV94" s="29"/>
      <c r="LHW94" s="29"/>
      <c r="LHX94" s="29"/>
      <c r="LHY94" s="29"/>
      <c r="LHZ94" s="29"/>
      <c r="LIA94" s="29"/>
      <c r="LIB94" s="29"/>
      <c r="LIC94" s="29"/>
      <c r="LID94" s="29"/>
      <c r="LIE94" s="29"/>
      <c r="LIF94" s="29"/>
      <c r="LIG94" s="29"/>
      <c r="LIH94" s="29"/>
      <c r="LII94" s="29"/>
      <c r="LIJ94" s="29"/>
      <c r="LIK94" s="29"/>
      <c r="LIL94" s="29"/>
      <c r="LIM94" s="29"/>
      <c r="LIN94" s="29"/>
      <c r="LIO94" s="29"/>
      <c r="LIP94" s="29"/>
      <c r="LIQ94" s="29"/>
      <c r="LIR94" s="29"/>
      <c r="LIS94" s="29"/>
      <c r="LIT94" s="29"/>
      <c r="LIU94" s="29"/>
      <c r="LIV94" s="29"/>
      <c r="LIW94" s="29"/>
      <c r="LIX94" s="29"/>
      <c r="LIY94" s="29"/>
      <c r="LIZ94" s="29"/>
      <c r="LJA94" s="29"/>
      <c r="LJB94" s="29"/>
      <c r="LJC94" s="29"/>
      <c r="LJD94" s="29"/>
      <c r="LJE94" s="29"/>
      <c r="LJF94" s="29"/>
      <c r="LJG94" s="29"/>
      <c r="LJH94" s="29"/>
      <c r="LJI94" s="29"/>
      <c r="LJJ94" s="29"/>
      <c r="LJK94" s="29"/>
      <c r="LJL94" s="29"/>
      <c r="LJM94" s="29"/>
      <c r="LJN94" s="29"/>
      <c r="LJO94" s="29"/>
      <c r="LJP94" s="29"/>
      <c r="LJQ94" s="29"/>
      <c r="LJR94" s="29"/>
      <c r="LJS94" s="29"/>
      <c r="LJT94" s="29"/>
      <c r="LJU94" s="29"/>
      <c r="LJV94" s="29"/>
      <c r="LJW94" s="29"/>
      <c r="LJX94" s="29"/>
      <c r="LJY94" s="29"/>
      <c r="LJZ94" s="29"/>
      <c r="LKA94" s="29"/>
      <c r="LKB94" s="29"/>
      <c r="LKC94" s="29"/>
      <c r="LKD94" s="29"/>
      <c r="LKE94" s="29"/>
      <c r="LKF94" s="29"/>
      <c r="LKG94" s="29"/>
      <c r="LKH94" s="29"/>
      <c r="LKI94" s="29"/>
      <c r="LKJ94" s="29"/>
      <c r="LKK94" s="29"/>
      <c r="LKL94" s="29"/>
      <c r="LKM94" s="29"/>
      <c r="LKN94" s="29"/>
      <c r="LKO94" s="29"/>
      <c r="LKP94" s="29"/>
      <c r="LKQ94" s="29"/>
      <c r="LKR94" s="29"/>
      <c r="LKS94" s="29"/>
      <c r="LKT94" s="29"/>
      <c r="LKU94" s="29"/>
      <c r="LKV94" s="29"/>
      <c r="LKW94" s="29"/>
      <c r="LKX94" s="29"/>
      <c r="LKY94" s="29"/>
      <c r="LKZ94" s="29"/>
      <c r="LLA94" s="29"/>
      <c r="LLB94" s="29"/>
      <c r="LLC94" s="29"/>
      <c r="LLD94" s="29"/>
      <c r="LLE94" s="29"/>
      <c r="LLF94" s="29"/>
      <c r="LLG94" s="29"/>
      <c r="LLH94" s="29"/>
      <c r="LLI94" s="29"/>
      <c r="LLJ94" s="29"/>
      <c r="LLK94" s="29"/>
      <c r="LLL94" s="29"/>
      <c r="LLM94" s="29"/>
      <c r="LLN94" s="29"/>
      <c r="LLO94" s="29"/>
      <c r="LLP94" s="29"/>
      <c r="LLQ94" s="29"/>
      <c r="LLR94" s="29"/>
      <c r="LLS94" s="29"/>
      <c r="LLT94" s="29"/>
      <c r="LLU94" s="29"/>
      <c r="LLV94" s="29"/>
      <c r="LLW94" s="29"/>
      <c r="LLX94" s="29"/>
      <c r="LLY94" s="29"/>
      <c r="LLZ94" s="29"/>
      <c r="LMA94" s="29"/>
      <c r="LMB94" s="29"/>
      <c r="LMC94" s="29"/>
      <c r="LMD94" s="29"/>
      <c r="LME94" s="29"/>
      <c r="LMF94" s="29"/>
      <c r="LMG94" s="29"/>
      <c r="LMH94" s="29"/>
      <c r="LMI94" s="29"/>
      <c r="LMJ94" s="29"/>
      <c r="LMK94" s="29"/>
      <c r="LML94" s="29"/>
      <c r="LMM94" s="29"/>
      <c r="LMN94" s="29"/>
      <c r="LMO94" s="29"/>
      <c r="LMP94" s="29"/>
      <c r="LMQ94" s="29"/>
      <c r="LMR94" s="29"/>
      <c r="LMS94" s="29"/>
      <c r="LMT94" s="29"/>
      <c r="LMU94" s="29"/>
      <c r="LMV94" s="29"/>
      <c r="LMW94" s="29"/>
      <c r="LMX94" s="29"/>
      <c r="LMY94" s="29"/>
      <c r="LMZ94" s="29"/>
      <c r="LNA94" s="29"/>
      <c r="LNB94" s="29"/>
      <c r="LNC94" s="29"/>
      <c r="LND94" s="29"/>
      <c r="LNE94" s="29"/>
      <c r="LNF94" s="29"/>
      <c r="LNG94" s="29"/>
      <c r="LNH94" s="29"/>
      <c r="LNI94" s="29"/>
      <c r="LNJ94" s="29"/>
      <c r="LNK94" s="29"/>
      <c r="LNL94" s="29"/>
      <c r="LNM94" s="29"/>
      <c r="LNN94" s="29"/>
      <c r="LNO94" s="29"/>
      <c r="LNP94" s="29"/>
      <c r="LNQ94" s="29"/>
      <c r="LNR94" s="29"/>
      <c r="LNS94" s="29"/>
      <c r="LNT94" s="29"/>
      <c r="LNU94" s="29"/>
      <c r="LNV94" s="29"/>
      <c r="LNW94" s="29"/>
      <c r="LNX94" s="29"/>
      <c r="LNY94" s="29"/>
      <c r="LNZ94" s="29"/>
      <c r="LOA94" s="29"/>
      <c r="LOB94" s="29"/>
      <c r="LOC94" s="29"/>
      <c r="LOD94" s="29"/>
      <c r="LOE94" s="29"/>
      <c r="LOF94" s="29"/>
      <c r="LOG94" s="29"/>
      <c r="LOH94" s="29"/>
      <c r="LOI94" s="29"/>
      <c r="LOJ94" s="29"/>
      <c r="LOK94" s="29"/>
      <c r="LOL94" s="29"/>
      <c r="LOM94" s="29"/>
      <c r="LON94" s="29"/>
      <c r="LOO94" s="29"/>
      <c r="LOP94" s="29"/>
      <c r="LOQ94" s="29"/>
      <c r="LOR94" s="29"/>
      <c r="LOS94" s="29"/>
      <c r="LOT94" s="29"/>
      <c r="LOU94" s="29"/>
      <c r="LOV94" s="29"/>
      <c r="LOW94" s="29"/>
      <c r="LOX94" s="29"/>
      <c r="LOY94" s="29"/>
      <c r="LOZ94" s="29"/>
      <c r="LPA94" s="29"/>
      <c r="LPB94" s="29"/>
      <c r="LPC94" s="29"/>
      <c r="LPD94" s="29"/>
      <c r="LPE94" s="29"/>
      <c r="LPF94" s="29"/>
      <c r="LPG94" s="29"/>
      <c r="LPH94" s="29"/>
      <c r="LPI94" s="29"/>
      <c r="LPJ94" s="29"/>
      <c r="LPK94" s="29"/>
      <c r="LPL94" s="29"/>
      <c r="LPM94" s="29"/>
      <c r="LPN94" s="29"/>
      <c r="LPO94" s="29"/>
      <c r="LPP94" s="29"/>
      <c r="LPQ94" s="29"/>
      <c r="LPR94" s="29"/>
      <c r="LPS94" s="29"/>
      <c r="LPT94" s="29"/>
      <c r="LPU94" s="29"/>
      <c r="LPV94" s="29"/>
      <c r="LPW94" s="29"/>
      <c r="LPX94" s="29"/>
      <c r="LPY94" s="29"/>
      <c r="LPZ94" s="29"/>
      <c r="LQA94" s="29"/>
      <c r="LQB94" s="29"/>
      <c r="LQC94" s="29"/>
      <c r="LQD94" s="29"/>
      <c r="LQE94" s="29"/>
      <c r="LQF94" s="29"/>
      <c r="LQG94" s="29"/>
      <c r="LQH94" s="29"/>
      <c r="LQI94" s="29"/>
      <c r="LQJ94" s="29"/>
      <c r="LQK94" s="29"/>
      <c r="LQL94" s="29"/>
      <c r="LQM94" s="29"/>
      <c r="LQN94" s="29"/>
      <c r="LQO94" s="29"/>
      <c r="LQP94" s="29"/>
      <c r="LQQ94" s="29"/>
      <c r="LQR94" s="29"/>
      <c r="LQS94" s="29"/>
      <c r="LQT94" s="29"/>
      <c r="LQU94" s="29"/>
      <c r="LQV94" s="29"/>
      <c r="LQW94" s="29"/>
      <c r="LQX94" s="29"/>
      <c r="LQY94" s="29"/>
      <c r="LQZ94" s="29"/>
      <c r="LRA94" s="29"/>
      <c r="LRB94" s="29"/>
      <c r="LRC94" s="29"/>
      <c r="LRD94" s="29"/>
      <c r="LRE94" s="29"/>
      <c r="LRF94" s="29"/>
      <c r="LRG94" s="29"/>
      <c r="LRH94" s="29"/>
      <c r="LRI94" s="29"/>
      <c r="LRJ94" s="29"/>
      <c r="LRK94" s="29"/>
      <c r="LRL94" s="29"/>
      <c r="LRM94" s="29"/>
      <c r="LRN94" s="29"/>
      <c r="LRO94" s="29"/>
      <c r="LRP94" s="29"/>
      <c r="LRQ94" s="29"/>
      <c r="LRR94" s="29"/>
      <c r="LRS94" s="29"/>
      <c r="LRT94" s="29"/>
      <c r="LRU94" s="29"/>
      <c r="LRV94" s="29"/>
      <c r="LRW94" s="29"/>
      <c r="LRX94" s="29"/>
      <c r="LRY94" s="29"/>
      <c r="LRZ94" s="29"/>
      <c r="LSA94" s="29"/>
      <c r="LSB94" s="29"/>
      <c r="LSC94" s="29"/>
      <c r="LSD94" s="29"/>
      <c r="LSE94" s="29"/>
      <c r="LSF94" s="29"/>
      <c r="LSG94" s="29"/>
      <c r="LSH94" s="29"/>
      <c r="LSI94" s="29"/>
      <c r="LSJ94" s="29"/>
      <c r="LSK94" s="29"/>
      <c r="LSL94" s="29"/>
      <c r="LSM94" s="29"/>
      <c r="LSN94" s="29"/>
      <c r="LSO94" s="29"/>
      <c r="LSP94" s="29"/>
      <c r="LSQ94" s="29"/>
      <c r="LSR94" s="29"/>
      <c r="LSS94" s="29"/>
      <c r="LST94" s="29"/>
      <c r="LSU94" s="29"/>
      <c r="LSV94" s="29"/>
      <c r="LSW94" s="29"/>
      <c r="LSX94" s="29"/>
      <c r="LSY94" s="29"/>
      <c r="LSZ94" s="29"/>
      <c r="LTA94" s="29"/>
      <c r="LTB94" s="29"/>
      <c r="LTC94" s="29"/>
      <c r="LTD94" s="29"/>
      <c r="LTE94" s="29"/>
      <c r="LTF94" s="29"/>
      <c r="LTG94" s="29"/>
      <c r="LTH94" s="29"/>
      <c r="LTI94" s="29"/>
      <c r="LTJ94" s="29"/>
      <c r="LTK94" s="29"/>
      <c r="LTL94" s="29"/>
      <c r="LTM94" s="29"/>
      <c r="LTN94" s="29"/>
      <c r="LTO94" s="29"/>
      <c r="LTP94" s="29"/>
      <c r="LTQ94" s="29"/>
      <c r="LTR94" s="29"/>
      <c r="LTS94" s="29"/>
      <c r="LTT94" s="29"/>
      <c r="LTU94" s="29"/>
      <c r="LTV94" s="29"/>
      <c r="LTW94" s="29"/>
      <c r="LTX94" s="29"/>
      <c r="LTY94" s="29"/>
      <c r="LTZ94" s="29"/>
      <c r="LUA94" s="29"/>
      <c r="LUB94" s="29"/>
      <c r="LUC94" s="29"/>
      <c r="LUD94" s="29"/>
      <c r="LUE94" s="29"/>
      <c r="LUF94" s="29"/>
      <c r="LUG94" s="29"/>
      <c r="LUH94" s="29"/>
      <c r="LUI94" s="29"/>
      <c r="LUJ94" s="29"/>
      <c r="LUK94" s="29"/>
      <c r="LUL94" s="29"/>
      <c r="LUM94" s="29"/>
      <c r="LUN94" s="29"/>
      <c r="LUO94" s="29"/>
      <c r="LUP94" s="29"/>
      <c r="LUQ94" s="29"/>
      <c r="LUR94" s="29"/>
      <c r="LUS94" s="29"/>
      <c r="LUT94" s="29"/>
      <c r="LUU94" s="29"/>
      <c r="LUV94" s="29"/>
      <c r="LUW94" s="29"/>
      <c r="LUX94" s="29"/>
      <c r="LUY94" s="29"/>
      <c r="LUZ94" s="29"/>
      <c r="LVA94" s="29"/>
      <c r="LVB94" s="29"/>
      <c r="LVC94" s="29"/>
      <c r="LVD94" s="29"/>
      <c r="LVE94" s="29"/>
      <c r="LVF94" s="29"/>
      <c r="LVG94" s="29"/>
      <c r="LVH94" s="29"/>
      <c r="LVI94" s="29"/>
      <c r="LVJ94" s="29"/>
      <c r="LVK94" s="29"/>
      <c r="LVL94" s="29"/>
      <c r="LVM94" s="29"/>
      <c r="LVN94" s="29"/>
      <c r="LVO94" s="29"/>
      <c r="LVP94" s="29"/>
      <c r="LVQ94" s="29"/>
      <c r="LVR94" s="29"/>
      <c r="LVS94" s="29"/>
      <c r="LVT94" s="29"/>
      <c r="LVU94" s="29"/>
      <c r="LVV94" s="29"/>
      <c r="LVW94" s="29"/>
      <c r="LVX94" s="29"/>
      <c r="LVY94" s="29"/>
      <c r="LVZ94" s="29"/>
      <c r="LWA94" s="29"/>
      <c r="LWB94" s="29"/>
      <c r="LWC94" s="29"/>
      <c r="LWD94" s="29"/>
      <c r="LWE94" s="29"/>
      <c r="LWF94" s="29"/>
      <c r="LWG94" s="29"/>
      <c r="LWH94" s="29"/>
      <c r="LWI94" s="29"/>
      <c r="LWJ94" s="29"/>
      <c r="LWK94" s="29"/>
      <c r="LWL94" s="29"/>
      <c r="LWM94" s="29"/>
      <c r="LWN94" s="29"/>
      <c r="LWO94" s="29"/>
      <c r="LWP94" s="29"/>
      <c r="LWQ94" s="29"/>
      <c r="LWR94" s="29"/>
      <c r="LWS94" s="29"/>
      <c r="LWT94" s="29"/>
      <c r="LWU94" s="29"/>
      <c r="LWV94" s="29"/>
      <c r="LWW94" s="29"/>
      <c r="LWX94" s="29"/>
      <c r="LWY94" s="29"/>
      <c r="LWZ94" s="29"/>
      <c r="LXA94" s="29"/>
      <c r="LXB94" s="29"/>
      <c r="LXC94" s="29"/>
      <c r="LXD94" s="29"/>
      <c r="LXE94" s="29"/>
      <c r="LXF94" s="29"/>
      <c r="LXG94" s="29"/>
      <c r="LXH94" s="29"/>
      <c r="LXI94" s="29"/>
      <c r="LXJ94" s="29"/>
      <c r="LXK94" s="29"/>
      <c r="LXL94" s="29"/>
      <c r="LXM94" s="29"/>
      <c r="LXN94" s="29"/>
      <c r="LXO94" s="29"/>
      <c r="LXP94" s="29"/>
      <c r="LXQ94" s="29"/>
      <c r="LXR94" s="29"/>
      <c r="LXS94" s="29"/>
      <c r="LXT94" s="29"/>
      <c r="LXU94" s="29"/>
      <c r="LXV94" s="29"/>
      <c r="LXW94" s="29"/>
      <c r="LXX94" s="29"/>
      <c r="LXY94" s="29"/>
      <c r="LXZ94" s="29"/>
      <c r="LYA94" s="29"/>
      <c r="LYB94" s="29"/>
      <c r="LYC94" s="29"/>
      <c r="LYD94" s="29"/>
      <c r="LYE94" s="29"/>
      <c r="LYF94" s="29"/>
      <c r="LYG94" s="29"/>
      <c r="LYH94" s="29"/>
      <c r="LYI94" s="29"/>
      <c r="LYJ94" s="29"/>
      <c r="LYK94" s="29"/>
      <c r="LYL94" s="29"/>
      <c r="LYM94" s="29"/>
      <c r="LYN94" s="29"/>
      <c r="LYO94" s="29"/>
      <c r="LYP94" s="29"/>
      <c r="LYQ94" s="29"/>
      <c r="LYR94" s="29"/>
      <c r="LYS94" s="29"/>
      <c r="LYT94" s="29"/>
      <c r="LYU94" s="29"/>
      <c r="LYV94" s="29"/>
      <c r="LYW94" s="29"/>
      <c r="LYX94" s="29"/>
      <c r="LYY94" s="29"/>
      <c r="LYZ94" s="29"/>
      <c r="LZA94" s="29"/>
      <c r="LZB94" s="29"/>
      <c r="LZC94" s="29"/>
      <c r="LZD94" s="29"/>
      <c r="LZE94" s="29"/>
      <c r="LZF94" s="29"/>
      <c r="LZG94" s="29"/>
      <c r="LZH94" s="29"/>
      <c r="LZI94" s="29"/>
      <c r="LZJ94" s="29"/>
      <c r="LZK94" s="29"/>
      <c r="LZL94" s="29"/>
      <c r="LZM94" s="29"/>
      <c r="LZN94" s="29"/>
      <c r="LZO94" s="29"/>
      <c r="LZP94" s="29"/>
      <c r="LZQ94" s="29"/>
      <c r="LZR94" s="29"/>
      <c r="LZS94" s="29"/>
      <c r="LZT94" s="29"/>
      <c r="LZU94" s="29"/>
      <c r="LZV94" s="29"/>
      <c r="LZW94" s="29"/>
      <c r="LZX94" s="29"/>
      <c r="LZY94" s="29"/>
      <c r="LZZ94" s="29"/>
      <c r="MAA94" s="29"/>
      <c r="MAB94" s="29"/>
      <c r="MAC94" s="29"/>
      <c r="MAD94" s="29"/>
      <c r="MAE94" s="29"/>
      <c r="MAF94" s="29"/>
      <c r="MAG94" s="29"/>
      <c r="MAH94" s="29"/>
      <c r="MAI94" s="29"/>
      <c r="MAJ94" s="29"/>
      <c r="MAK94" s="29"/>
      <c r="MAL94" s="29"/>
      <c r="MAM94" s="29"/>
      <c r="MAN94" s="29"/>
      <c r="MAO94" s="29"/>
      <c r="MAP94" s="29"/>
      <c r="MAQ94" s="29"/>
      <c r="MAR94" s="29"/>
      <c r="MAS94" s="29"/>
      <c r="MAT94" s="29"/>
      <c r="MAU94" s="29"/>
      <c r="MAV94" s="29"/>
      <c r="MAW94" s="29"/>
      <c r="MAX94" s="29"/>
      <c r="MAY94" s="29"/>
      <c r="MAZ94" s="29"/>
      <c r="MBA94" s="29"/>
      <c r="MBB94" s="29"/>
      <c r="MBC94" s="29"/>
      <c r="MBD94" s="29"/>
      <c r="MBE94" s="29"/>
      <c r="MBF94" s="29"/>
      <c r="MBG94" s="29"/>
      <c r="MBH94" s="29"/>
      <c r="MBI94" s="29"/>
      <c r="MBJ94" s="29"/>
      <c r="MBK94" s="29"/>
      <c r="MBL94" s="29"/>
      <c r="MBM94" s="29"/>
      <c r="MBN94" s="29"/>
      <c r="MBO94" s="29"/>
      <c r="MBP94" s="29"/>
      <c r="MBQ94" s="29"/>
      <c r="MBR94" s="29"/>
      <c r="MBS94" s="29"/>
      <c r="MBT94" s="29"/>
      <c r="MBU94" s="29"/>
      <c r="MBV94" s="29"/>
      <c r="MBW94" s="29"/>
      <c r="MBX94" s="29"/>
      <c r="MBY94" s="29"/>
      <c r="MBZ94" s="29"/>
      <c r="MCA94" s="29"/>
      <c r="MCB94" s="29"/>
      <c r="MCC94" s="29"/>
      <c r="MCD94" s="29"/>
      <c r="MCE94" s="29"/>
      <c r="MCF94" s="29"/>
      <c r="MCG94" s="29"/>
      <c r="MCH94" s="29"/>
      <c r="MCI94" s="29"/>
      <c r="MCJ94" s="29"/>
      <c r="MCK94" s="29"/>
      <c r="MCL94" s="29"/>
      <c r="MCM94" s="29"/>
      <c r="MCN94" s="29"/>
      <c r="MCO94" s="29"/>
      <c r="MCP94" s="29"/>
      <c r="MCQ94" s="29"/>
      <c r="MCR94" s="29"/>
      <c r="MCS94" s="29"/>
      <c r="MCT94" s="29"/>
      <c r="MCU94" s="29"/>
      <c r="MCV94" s="29"/>
      <c r="MCW94" s="29"/>
      <c r="MCX94" s="29"/>
      <c r="MCY94" s="29"/>
      <c r="MCZ94" s="29"/>
      <c r="MDA94" s="29"/>
      <c r="MDB94" s="29"/>
      <c r="MDC94" s="29"/>
      <c r="MDD94" s="29"/>
      <c r="MDE94" s="29"/>
      <c r="MDF94" s="29"/>
      <c r="MDG94" s="29"/>
      <c r="MDH94" s="29"/>
      <c r="MDI94" s="29"/>
      <c r="MDJ94" s="29"/>
      <c r="MDK94" s="29"/>
      <c r="MDL94" s="29"/>
      <c r="MDM94" s="29"/>
      <c r="MDN94" s="29"/>
      <c r="MDO94" s="29"/>
      <c r="MDP94" s="29"/>
      <c r="MDQ94" s="29"/>
      <c r="MDR94" s="29"/>
      <c r="MDS94" s="29"/>
      <c r="MDT94" s="29"/>
      <c r="MDU94" s="29"/>
      <c r="MDV94" s="29"/>
      <c r="MDW94" s="29"/>
      <c r="MDX94" s="29"/>
      <c r="MDY94" s="29"/>
      <c r="MDZ94" s="29"/>
      <c r="MEA94" s="29"/>
      <c r="MEB94" s="29"/>
      <c r="MEC94" s="29"/>
      <c r="MED94" s="29"/>
      <c r="MEE94" s="29"/>
      <c r="MEF94" s="29"/>
      <c r="MEG94" s="29"/>
      <c r="MEH94" s="29"/>
      <c r="MEI94" s="29"/>
      <c r="MEJ94" s="29"/>
      <c r="MEK94" s="29"/>
      <c r="MEL94" s="29"/>
      <c r="MEM94" s="29"/>
      <c r="MEN94" s="29"/>
      <c r="MEO94" s="29"/>
      <c r="MEP94" s="29"/>
      <c r="MEQ94" s="29"/>
      <c r="MER94" s="29"/>
      <c r="MES94" s="29"/>
      <c r="MET94" s="29"/>
      <c r="MEU94" s="29"/>
      <c r="MEV94" s="29"/>
      <c r="MEW94" s="29"/>
      <c r="MEX94" s="29"/>
      <c r="MEY94" s="29"/>
      <c r="MEZ94" s="29"/>
      <c r="MFA94" s="29"/>
      <c r="MFB94" s="29"/>
      <c r="MFC94" s="29"/>
      <c r="MFD94" s="29"/>
      <c r="MFE94" s="29"/>
      <c r="MFF94" s="29"/>
      <c r="MFG94" s="29"/>
      <c r="MFH94" s="29"/>
      <c r="MFI94" s="29"/>
      <c r="MFJ94" s="29"/>
      <c r="MFK94" s="29"/>
      <c r="MFL94" s="29"/>
      <c r="MFM94" s="29"/>
      <c r="MFN94" s="29"/>
      <c r="MFO94" s="29"/>
      <c r="MFP94" s="29"/>
      <c r="MFQ94" s="29"/>
      <c r="MFR94" s="29"/>
      <c r="MFS94" s="29"/>
      <c r="MFT94" s="29"/>
      <c r="MFU94" s="29"/>
      <c r="MFV94" s="29"/>
      <c r="MFW94" s="29"/>
      <c r="MFX94" s="29"/>
      <c r="MFY94" s="29"/>
      <c r="MFZ94" s="29"/>
      <c r="MGA94" s="29"/>
      <c r="MGB94" s="29"/>
      <c r="MGC94" s="29"/>
      <c r="MGD94" s="29"/>
      <c r="MGE94" s="29"/>
      <c r="MGF94" s="29"/>
      <c r="MGG94" s="29"/>
      <c r="MGH94" s="29"/>
      <c r="MGI94" s="29"/>
      <c r="MGJ94" s="29"/>
      <c r="MGK94" s="29"/>
      <c r="MGL94" s="29"/>
      <c r="MGM94" s="29"/>
      <c r="MGN94" s="29"/>
      <c r="MGO94" s="29"/>
      <c r="MGP94" s="29"/>
      <c r="MGQ94" s="29"/>
      <c r="MGR94" s="29"/>
      <c r="MGS94" s="29"/>
      <c r="MGT94" s="29"/>
      <c r="MGU94" s="29"/>
      <c r="MGV94" s="29"/>
      <c r="MGW94" s="29"/>
      <c r="MGX94" s="29"/>
      <c r="MGY94" s="29"/>
      <c r="MGZ94" s="29"/>
      <c r="MHA94" s="29"/>
      <c r="MHB94" s="29"/>
      <c r="MHC94" s="29"/>
      <c r="MHD94" s="29"/>
      <c r="MHE94" s="29"/>
      <c r="MHF94" s="29"/>
      <c r="MHG94" s="29"/>
      <c r="MHH94" s="29"/>
      <c r="MHI94" s="29"/>
      <c r="MHJ94" s="29"/>
      <c r="MHK94" s="29"/>
      <c r="MHL94" s="29"/>
      <c r="MHM94" s="29"/>
      <c r="MHN94" s="29"/>
      <c r="MHO94" s="29"/>
      <c r="MHP94" s="29"/>
      <c r="MHQ94" s="29"/>
      <c r="MHR94" s="29"/>
      <c r="MHS94" s="29"/>
      <c r="MHT94" s="29"/>
      <c r="MHU94" s="29"/>
      <c r="MHV94" s="29"/>
      <c r="MHW94" s="29"/>
      <c r="MHX94" s="29"/>
      <c r="MHY94" s="29"/>
      <c r="MHZ94" s="29"/>
      <c r="MIA94" s="29"/>
      <c r="MIB94" s="29"/>
      <c r="MIC94" s="29"/>
      <c r="MID94" s="29"/>
      <c r="MIE94" s="29"/>
      <c r="MIF94" s="29"/>
      <c r="MIG94" s="29"/>
      <c r="MIH94" s="29"/>
      <c r="MII94" s="29"/>
      <c r="MIJ94" s="29"/>
      <c r="MIK94" s="29"/>
      <c r="MIL94" s="29"/>
      <c r="MIM94" s="29"/>
      <c r="MIN94" s="29"/>
      <c r="MIO94" s="29"/>
      <c r="MIP94" s="29"/>
      <c r="MIQ94" s="29"/>
      <c r="MIR94" s="29"/>
      <c r="MIS94" s="29"/>
      <c r="MIT94" s="29"/>
      <c r="MIU94" s="29"/>
      <c r="MIV94" s="29"/>
      <c r="MIW94" s="29"/>
      <c r="MIX94" s="29"/>
      <c r="MIY94" s="29"/>
      <c r="MIZ94" s="29"/>
      <c r="MJA94" s="29"/>
      <c r="MJB94" s="29"/>
      <c r="MJC94" s="29"/>
      <c r="MJD94" s="29"/>
      <c r="MJE94" s="29"/>
      <c r="MJF94" s="29"/>
      <c r="MJG94" s="29"/>
      <c r="MJH94" s="29"/>
      <c r="MJI94" s="29"/>
      <c r="MJJ94" s="29"/>
      <c r="MJK94" s="29"/>
      <c r="MJL94" s="29"/>
      <c r="MJM94" s="29"/>
      <c r="MJN94" s="29"/>
      <c r="MJO94" s="29"/>
      <c r="MJP94" s="29"/>
      <c r="MJQ94" s="29"/>
      <c r="MJR94" s="29"/>
      <c r="MJS94" s="29"/>
      <c r="MJT94" s="29"/>
      <c r="MJU94" s="29"/>
      <c r="MJV94" s="29"/>
      <c r="MJW94" s="29"/>
      <c r="MJX94" s="29"/>
      <c r="MJY94" s="29"/>
      <c r="MJZ94" s="29"/>
      <c r="MKA94" s="29"/>
      <c r="MKB94" s="29"/>
      <c r="MKC94" s="29"/>
      <c r="MKD94" s="29"/>
      <c r="MKE94" s="29"/>
      <c r="MKF94" s="29"/>
      <c r="MKG94" s="29"/>
      <c r="MKH94" s="29"/>
      <c r="MKI94" s="29"/>
      <c r="MKJ94" s="29"/>
      <c r="MKK94" s="29"/>
      <c r="MKL94" s="29"/>
      <c r="MKM94" s="29"/>
      <c r="MKN94" s="29"/>
      <c r="MKO94" s="29"/>
      <c r="MKP94" s="29"/>
      <c r="MKQ94" s="29"/>
      <c r="MKR94" s="29"/>
      <c r="MKS94" s="29"/>
      <c r="MKT94" s="29"/>
      <c r="MKU94" s="29"/>
      <c r="MKV94" s="29"/>
      <c r="MKW94" s="29"/>
      <c r="MKX94" s="29"/>
      <c r="MKY94" s="29"/>
      <c r="MKZ94" s="29"/>
      <c r="MLA94" s="29"/>
      <c r="MLB94" s="29"/>
      <c r="MLC94" s="29"/>
      <c r="MLD94" s="29"/>
      <c r="MLE94" s="29"/>
      <c r="MLF94" s="29"/>
      <c r="MLG94" s="29"/>
      <c r="MLH94" s="29"/>
      <c r="MLI94" s="29"/>
      <c r="MLJ94" s="29"/>
      <c r="MLK94" s="29"/>
      <c r="MLL94" s="29"/>
      <c r="MLM94" s="29"/>
      <c r="MLN94" s="29"/>
      <c r="MLO94" s="29"/>
      <c r="MLP94" s="29"/>
      <c r="MLQ94" s="29"/>
      <c r="MLR94" s="29"/>
      <c r="MLS94" s="29"/>
      <c r="MLT94" s="29"/>
      <c r="MLU94" s="29"/>
      <c r="MLV94" s="29"/>
      <c r="MLW94" s="29"/>
      <c r="MLX94" s="29"/>
      <c r="MLY94" s="29"/>
      <c r="MLZ94" s="29"/>
      <c r="MMA94" s="29"/>
      <c r="MMB94" s="29"/>
      <c r="MMC94" s="29"/>
      <c r="MMD94" s="29"/>
      <c r="MME94" s="29"/>
      <c r="MMF94" s="29"/>
      <c r="MMG94" s="29"/>
      <c r="MMH94" s="29"/>
      <c r="MMI94" s="29"/>
      <c r="MMJ94" s="29"/>
      <c r="MMK94" s="29"/>
      <c r="MML94" s="29"/>
      <c r="MMM94" s="29"/>
      <c r="MMN94" s="29"/>
      <c r="MMO94" s="29"/>
      <c r="MMP94" s="29"/>
      <c r="MMQ94" s="29"/>
      <c r="MMR94" s="29"/>
      <c r="MMS94" s="29"/>
      <c r="MMT94" s="29"/>
      <c r="MMU94" s="29"/>
      <c r="MMV94" s="29"/>
      <c r="MMW94" s="29"/>
      <c r="MMX94" s="29"/>
      <c r="MMY94" s="29"/>
      <c r="MMZ94" s="29"/>
      <c r="MNA94" s="29"/>
      <c r="MNB94" s="29"/>
      <c r="MNC94" s="29"/>
      <c r="MND94" s="29"/>
      <c r="MNE94" s="29"/>
      <c r="MNF94" s="29"/>
      <c r="MNG94" s="29"/>
      <c r="MNH94" s="29"/>
      <c r="MNI94" s="29"/>
      <c r="MNJ94" s="29"/>
      <c r="MNK94" s="29"/>
      <c r="MNL94" s="29"/>
      <c r="MNM94" s="29"/>
      <c r="MNN94" s="29"/>
      <c r="MNO94" s="29"/>
      <c r="MNP94" s="29"/>
      <c r="MNQ94" s="29"/>
      <c r="MNR94" s="29"/>
      <c r="MNS94" s="29"/>
      <c r="MNT94" s="29"/>
      <c r="MNU94" s="29"/>
      <c r="MNV94" s="29"/>
      <c r="MNW94" s="29"/>
      <c r="MNX94" s="29"/>
      <c r="MNY94" s="29"/>
      <c r="MNZ94" s="29"/>
      <c r="MOA94" s="29"/>
      <c r="MOB94" s="29"/>
      <c r="MOC94" s="29"/>
      <c r="MOD94" s="29"/>
      <c r="MOE94" s="29"/>
      <c r="MOF94" s="29"/>
      <c r="MOG94" s="29"/>
      <c r="MOH94" s="29"/>
      <c r="MOI94" s="29"/>
      <c r="MOJ94" s="29"/>
      <c r="MOK94" s="29"/>
      <c r="MOL94" s="29"/>
      <c r="MOM94" s="29"/>
      <c r="MON94" s="29"/>
      <c r="MOO94" s="29"/>
      <c r="MOP94" s="29"/>
      <c r="MOQ94" s="29"/>
      <c r="MOR94" s="29"/>
      <c r="MOS94" s="29"/>
      <c r="MOT94" s="29"/>
      <c r="MOU94" s="29"/>
      <c r="MOV94" s="29"/>
      <c r="MOW94" s="29"/>
      <c r="MOX94" s="29"/>
      <c r="MOY94" s="29"/>
      <c r="MOZ94" s="29"/>
      <c r="MPA94" s="29"/>
      <c r="MPB94" s="29"/>
      <c r="MPC94" s="29"/>
      <c r="MPD94" s="29"/>
      <c r="MPE94" s="29"/>
      <c r="MPF94" s="29"/>
      <c r="MPG94" s="29"/>
      <c r="MPH94" s="29"/>
      <c r="MPI94" s="29"/>
      <c r="MPJ94" s="29"/>
      <c r="MPK94" s="29"/>
      <c r="MPL94" s="29"/>
      <c r="MPM94" s="29"/>
      <c r="MPN94" s="29"/>
      <c r="MPO94" s="29"/>
      <c r="MPP94" s="29"/>
      <c r="MPQ94" s="29"/>
      <c r="MPR94" s="29"/>
      <c r="MPS94" s="29"/>
      <c r="MPT94" s="29"/>
      <c r="MPU94" s="29"/>
      <c r="MPV94" s="29"/>
      <c r="MPW94" s="29"/>
      <c r="MPX94" s="29"/>
      <c r="MPY94" s="29"/>
      <c r="MPZ94" s="29"/>
      <c r="MQA94" s="29"/>
      <c r="MQB94" s="29"/>
      <c r="MQC94" s="29"/>
      <c r="MQD94" s="29"/>
      <c r="MQE94" s="29"/>
      <c r="MQF94" s="29"/>
      <c r="MQG94" s="29"/>
      <c r="MQH94" s="29"/>
      <c r="MQI94" s="29"/>
      <c r="MQJ94" s="29"/>
      <c r="MQK94" s="29"/>
      <c r="MQL94" s="29"/>
      <c r="MQM94" s="29"/>
      <c r="MQN94" s="29"/>
      <c r="MQO94" s="29"/>
      <c r="MQP94" s="29"/>
      <c r="MQQ94" s="29"/>
      <c r="MQR94" s="29"/>
      <c r="MQS94" s="29"/>
      <c r="MQT94" s="29"/>
      <c r="MQU94" s="29"/>
      <c r="MQV94" s="29"/>
      <c r="MQW94" s="29"/>
      <c r="MQX94" s="29"/>
      <c r="MQY94" s="29"/>
      <c r="MQZ94" s="29"/>
      <c r="MRA94" s="29"/>
      <c r="MRB94" s="29"/>
      <c r="MRC94" s="29"/>
      <c r="MRD94" s="29"/>
      <c r="MRE94" s="29"/>
      <c r="MRF94" s="29"/>
      <c r="MRG94" s="29"/>
      <c r="MRH94" s="29"/>
      <c r="MRI94" s="29"/>
      <c r="MRJ94" s="29"/>
      <c r="MRK94" s="29"/>
      <c r="MRL94" s="29"/>
      <c r="MRM94" s="29"/>
      <c r="MRN94" s="29"/>
      <c r="MRO94" s="29"/>
      <c r="MRP94" s="29"/>
      <c r="MRQ94" s="29"/>
      <c r="MRR94" s="29"/>
      <c r="MRS94" s="29"/>
      <c r="MRT94" s="29"/>
      <c r="MRU94" s="29"/>
      <c r="MRV94" s="29"/>
      <c r="MRW94" s="29"/>
      <c r="MRX94" s="29"/>
      <c r="MRY94" s="29"/>
      <c r="MRZ94" s="29"/>
      <c r="MSA94" s="29"/>
      <c r="MSB94" s="29"/>
      <c r="MSC94" s="29"/>
      <c r="MSD94" s="29"/>
      <c r="MSE94" s="29"/>
      <c r="MSF94" s="29"/>
      <c r="MSG94" s="29"/>
      <c r="MSH94" s="29"/>
      <c r="MSI94" s="29"/>
      <c r="MSJ94" s="29"/>
      <c r="MSK94" s="29"/>
      <c r="MSL94" s="29"/>
      <c r="MSM94" s="29"/>
      <c r="MSN94" s="29"/>
      <c r="MSO94" s="29"/>
      <c r="MSP94" s="29"/>
      <c r="MSQ94" s="29"/>
      <c r="MSR94" s="29"/>
      <c r="MSS94" s="29"/>
      <c r="MST94" s="29"/>
      <c r="MSU94" s="29"/>
      <c r="MSV94" s="29"/>
      <c r="MSW94" s="29"/>
      <c r="MSX94" s="29"/>
      <c r="MSY94" s="29"/>
      <c r="MSZ94" s="29"/>
      <c r="MTA94" s="29"/>
      <c r="MTB94" s="29"/>
      <c r="MTC94" s="29"/>
      <c r="MTD94" s="29"/>
      <c r="MTE94" s="29"/>
      <c r="MTF94" s="29"/>
      <c r="MTG94" s="29"/>
      <c r="MTH94" s="29"/>
      <c r="MTI94" s="29"/>
      <c r="MTJ94" s="29"/>
      <c r="MTK94" s="29"/>
      <c r="MTL94" s="29"/>
      <c r="MTM94" s="29"/>
      <c r="MTN94" s="29"/>
      <c r="MTO94" s="29"/>
      <c r="MTP94" s="29"/>
      <c r="MTQ94" s="29"/>
      <c r="MTR94" s="29"/>
      <c r="MTS94" s="29"/>
      <c r="MTT94" s="29"/>
      <c r="MTU94" s="29"/>
      <c r="MTV94" s="29"/>
      <c r="MTW94" s="29"/>
      <c r="MTX94" s="29"/>
      <c r="MTY94" s="29"/>
      <c r="MTZ94" s="29"/>
      <c r="MUA94" s="29"/>
      <c r="MUB94" s="29"/>
      <c r="MUC94" s="29"/>
      <c r="MUD94" s="29"/>
      <c r="MUE94" s="29"/>
      <c r="MUF94" s="29"/>
      <c r="MUG94" s="29"/>
      <c r="MUH94" s="29"/>
      <c r="MUI94" s="29"/>
      <c r="MUJ94" s="29"/>
      <c r="MUK94" s="29"/>
      <c r="MUL94" s="29"/>
      <c r="MUM94" s="29"/>
      <c r="MUN94" s="29"/>
      <c r="MUO94" s="29"/>
      <c r="MUP94" s="29"/>
      <c r="MUQ94" s="29"/>
      <c r="MUR94" s="29"/>
      <c r="MUS94" s="29"/>
      <c r="MUT94" s="29"/>
      <c r="MUU94" s="29"/>
      <c r="MUV94" s="29"/>
      <c r="MUW94" s="29"/>
      <c r="MUX94" s="29"/>
      <c r="MUY94" s="29"/>
      <c r="MUZ94" s="29"/>
      <c r="MVA94" s="29"/>
      <c r="MVB94" s="29"/>
      <c r="MVC94" s="29"/>
      <c r="MVD94" s="29"/>
      <c r="MVE94" s="29"/>
      <c r="MVF94" s="29"/>
      <c r="MVG94" s="29"/>
      <c r="MVH94" s="29"/>
      <c r="MVI94" s="29"/>
      <c r="MVJ94" s="29"/>
      <c r="MVK94" s="29"/>
      <c r="MVL94" s="29"/>
      <c r="MVM94" s="29"/>
      <c r="MVN94" s="29"/>
      <c r="MVO94" s="29"/>
      <c r="MVP94" s="29"/>
      <c r="MVQ94" s="29"/>
      <c r="MVR94" s="29"/>
      <c r="MVS94" s="29"/>
      <c r="MVT94" s="29"/>
      <c r="MVU94" s="29"/>
      <c r="MVV94" s="29"/>
      <c r="MVW94" s="29"/>
      <c r="MVX94" s="29"/>
      <c r="MVY94" s="29"/>
      <c r="MVZ94" s="29"/>
      <c r="MWA94" s="29"/>
      <c r="MWB94" s="29"/>
      <c r="MWC94" s="29"/>
      <c r="MWD94" s="29"/>
      <c r="MWE94" s="29"/>
      <c r="MWF94" s="29"/>
      <c r="MWG94" s="29"/>
      <c r="MWH94" s="29"/>
      <c r="MWI94" s="29"/>
      <c r="MWJ94" s="29"/>
      <c r="MWK94" s="29"/>
      <c r="MWL94" s="29"/>
      <c r="MWM94" s="29"/>
      <c r="MWN94" s="29"/>
      <c r="MWO94" s="29"/>
      <c r="MWP94" s="29"/>
      <c r="MWQ94" s="29"/>
      <c r="MWR94" s="29"/>
      <c r="MWS94" s="29"/>
      <c r="MWT94" s="29"/>
      <c r="MWU94" s="29"/>
      <c r="MWV94" s="29"/>
      <c r="MWW94" s="29"/>
      <c r="MWX94" s="29"/>
      <c r="MWY94" s="29"/>
      <c r="MWZ94" s="29"/>
      <c r="MXA94" s="29"/>
      <c r="MXB94" s="29"/>
      <c r="MXC94" s="29"/>
      <c r="MXD94" s="29"/>
      <c r="MXE94" s="29"/>
      <c r="MXF94" s="29"/>
      <c r="MXG94" s="29"/>
      <c r="MXH94" s="29"/>
      <c r="MXI94" s="29"/>
      <c r="MXJ94" s="29"/>
      <c r="MXK94" s="29"/>
      <c r="MXL94" s="29"/>
      <c r="MXM94" s="29"/>
      <c r="MXN94" s="29"/>
      <c r="MXO94" s="29"/>
      <c r="MXP94" s="29"/>
      <c r="MXQ94" s="29"/>
      <c r="MXR94" s="29"/>
      <c r="MXS94" s="29"/>
      <c r="MXT94" s="29"/>
      <c r="MXU94" s="29"/>
      <c r="MXV94" s="29"/>
      <c r="MXW94" s="29"/>
      <c r="MXX94" s="29"/>
      <c r="MXY94" s="29"/>
      <c r="MXZ94" s="29"/>
      <c r="MYA94" s="29"/>
      <c r="MYB94" s="29"/>
      <c r="MYC94" s="29"/>
      <c r="MYD94" s="29"/>
      <c r="MYE94" s="29"/>
      <c r="MYF94" s="29"/>
      <c r="MYG94" s="29"/>
      <c r="MYH94" s="29"/>
      <c r="MYI94" s="29"/>
      <c r="MYJ94" s="29"/>
      <c r="MYK94" s="29"/>
      <c r="MYL94" s="29"/>
      <c r="MYM94" s="29"/>
      <c r="MYN94" s="29"/>
      <c r="MYO94" s="29"/>
      <c r="MYP94" s="29"/>
      <c r="MYQ94" s="29"/>
      <c r="MYR94" s="29"/>
      <c r="MYS94" s="29"/>
      <c r="MYT94" s="29"/>
      <c r="MYU94" s="29"/>
      <c r="MYV94" s="29"/>
      <c r="MYW94" s="29"/>
      <c r="MYX94" s="29"/>
      <c r="MYY94" s="29"/>
      <c r="MYZ94" s="29"/>
      <c r="MZA94" s="29"/>
      <c r="MZB94" s="29"/>
      <c r="MZC94" s="29"/>
      <c r="MZD94" s="29"/>
      <c r="MZE94" s="29"/>
      <c r="MZF94" s="29"/>
      <c r="MZG94" s="29"/>
      <c r="MZH94" s="29"/>
      <c r="MZI94" s="29"/>
      <c r="MZJ94" s="29"/>
      <c r="MZK94" s="29"/>
      <c r="MZL94" s="29"/>
      <c r="MZM94" s="29"/>
      <c r="MZN94" s="29"/>
      <c r="MZO94" s="29"/>
      <c r="MZP94" s="29"/>
      <c r="MZQ94" s="29"/>
      <c r="MZR94" s="29"/>
      <c r="MZS94" s="29"/>
      <c r="MZT94" s="29"/>
      <c r="MZU94" s="29"/>
      <c r="MZV94" s="29"/>
      <c r="MZW94" s="29"/>
      <c r="MZX94" s="29"/>
      <c r="MZY94" s="29"/>
      <c r="MZZ94" s="29"/>
      <c r="NAA94" s="29"/>
      <c r="NAB94" s="29"/>
      <c r="NAC94" s="29"/>
      <c r="NAD94" s="29"/>
      <c r="NAE94" s="29"/>
      <c r="NAF94" s="29"/>
      <c r="NAG94" s="29"/>
      <c r="NAH94" s="29"/>
      <c r="NAI94" s="29"/>
      <c r="NAJ94" s="29"/>
      <c r="NAK94" s="29"/>
      <c r="NAL94" s="29"/>
      <c r="NAM94" s="29"/>
      <c r="NAN94" s="29"/>
      <c r="NAO94" s="29"/>
      <c r="NAP94" s="29"/>
      <c r="NAQ94" s="29"/>
      <c r="NAR94" s="29"/>
      <c r="NAS94" s="29"/>
      <c r="NAT94" s="29"/>
      <c r="NAU94" s="29"/>
      <c r="NAV94" s="29"/>
      <c r="NAW94" s="29"/>
      <c r="NAX94" s="29"/>
      <c r="NAY94" s="29"/>
      <c r="NAZ94" s="29"/>
      <c r="NBA94" s="29"/>
      <c r="NBB94" s="29"/>
      <c r="NBC94" s="29"/>
      <c r="NBD94" s="29"/>
      <c r="NBE94" s="29"/>
      <c r="NBF94" s="29"/>
      <c r="NBG94" s="29"/>
      <c r="NBH94" s="29"/>
      <c r="NBI94" s="29"/>
      <c r="NBJ94" s="29"/>
      <c r="NBK94" s="29"/>
      <c r="NBL94" s="29"/>
      <c r="NBM94" s="29"/>
      <c r="NBN94" s="29"/>
      <c r="NBO94" s="29"/>
      <c r="NBP94" s="29"/>
      <c r="NBQ94" s="29"/>
      <c r="NBR94" s="29"/>
      <c r="NBS94" s="29"/>
      <c r="NBT94" s="29"/>
      <c r="NBU94" s="29"/>
      <c r="NBV94" s="29"/>
      <c r="NBW94" s="29"/>
      <c r="NBX94" s="29"/>
      <c r="NBY94" s="29"/>
      <c r="NBZ94" s="29"/>
      <c r="NCA94" s="29"/>
      <c r="NCB94" s="29"/>
      <c r="NCC94" s="29"/>
      <c r="NCD94" s="29"/>
      <c r="NCE94" s="29"/>
      <c r="NCF94" s="29"/>
      <c r="NCG94" s="29"/>
      <c r="NCH94" s="29"/>
      <c r="NCI94" s="29"/>
      <c r="NCJ94" s="29"/>
      <c r="NCK94" s="29"/>
      <c r="NCL94" s="29"/>
      <c r="NCM94" s="29"/>
      <c r="NCN94" s="29"/>
      <c r="NCO94" s="29"/>
      <c r="NCP94" s="29"/>
      <c r="NCQ94" s="29"/>
      <c r="NCR94" s="29"/>
      <c r="NCS94" s="29"/>
      <c r="NCT94" s="29"/>
      <c r="NCU94" s="29"/>
      <c r="NCV94" s="29"/>
      <c r="NCW94" s="29"/>
      <c r="NCX94" s="29"/>
      <c r="NCY94" s="29"/>
      <c r="NCZ94" s="29"/>
      <c r="NDA94" s="29"/>
      <c r="NDB94" s="29"/>
      <c r="NDC94" s="29"/>
      <c r="NDD94" s="29"/>
      <c r="NDE94" s="29"/>
      <c r="NDF94" s="29"/>
      <c r="NDG94" s="29"/>
      <c r="NDH94" s="29"/>
      <c r="NDI94" s="29"/>
      <c r="NDJ94" s="29"/>
      <c r="NDK94" s="29"/>
      <c r="NDL94" s="29"/>
      <c r="NDM94" s="29"/>
      <c r="NDN94" s="29"/>
      <c r="NDO94" s="29"/>
      <c r="NDP94" s="29"/>
      <c r="NDQ94" s="29"/>
      <c r="NDR94" s="29"/>
      <c r="NDS94" s="29"/>
      <c r="NDT94" s="29"/>
      <c r="NDU94" s="29"/>
      <c r="NDV94" s="29"/>
      <c r="NDW94" s="29"/>
      <c r="NDX94" s="29"/>
      <c r="NDY94" s="29"/>
      <c r="NDZ94" s="29"/>
      <c r="NEA94" s="29"/>
      <c r="NEB94" s="29"/>
      <c r="NEC94" s="29"/>
      <c r="NED94" s="29"/>
      <c r="NEE94" s="29"/>
      <c r="NEF94" s="29"/>
      <c r="NEG94" s="29"/>
      <c r="NEH94" s="29"/>
      <c r="NEI94" s="29"/>
      <c r="NEJ94" s="29"/>
      <c r="NEK94" s="29"/>
      <c r="NEL94" s="29"/>
      <c r="NEM94" s="29"/>
      <c r="NEN94" s="29"/>
      <c r="NEO94" s="29"/>
      <c r="NEP94" s="29"/>
      <c r="NEQ94" s="29"/>
      <c r="NER94" s="29"/>
      <c r="NES94" s="29"/>
      <c r="NET94" s="29"/>
      <c r="NEU94" s="29"/>
      <c r="NEV94" s="29"/>
      <c r="NEW94" s="29"/>
      <c r="NEX94" s="29"/>
      <c r="NEY94" s="29"/>
      <c r="NEZ94" s="29"/>
      <c r="NFA94" s="29"/>
      <c r="NFB94" s="29"/>
      <c r="NFC94" s="29"/>
      <c r="NFD94" s="29"/>
      <c r="NFE94" s="29"/>
      <c r="NFF94" s="29"/>
      <c r="NFG94" s="29"/>
      <c r="NFH94" s="29"/>
      <c r="NFI94" s="29"/>
      <c r="NFJ94" s="29"/>
      <c r="NFK94" s="29"/>
      <c r="NFL94" s="29"/>
      <c r="NFM94" s="29"/>
      <c r="NFN94" s="29"/>
      <c r="NFO94" s="29"/>
      <c r="NFP94" s="29"/>
      <c r="NFQ94" s="29"/>
      <c r="NFR94" s="29"/>
      <c r="NFS94" s="29"/>
      <c r="NFT94" s="29"/>
      <c r="NFU94" s="29"/>
      <c r="NFV94" s="29"/>
      <c r="NFW94" s="29"/>
      <c r="NFX94" s="29"/>
      <c r="NFY94" s="29"/>
      <c r="NFZ94" s="29"/>
      <c r="NGA94" s="29"/>
      <c r="NGB94" s="29"/>
      <c r="NGC94" s="29"/>
      <c r="NGD94" s="29"/>
      <c r="NGE94" s="29"/>
      <c r="NGF94" s="29"/>
      <c r="NGG94" s="29"/>
      <c r="NGH94" s="29"/>
      <c r="NGI94" s="29"/>
      <c r="NGJ94" s="29"/>
      <c r="NGK94" s="29"/>
      <c r="NGL94" s="29"/>
      <c r="NGM94" s="29"/>
      <c r="NGN94" s="29"/>
      <c r="NGO94" s="29"/>
      <c r="NGP94" s="29"/>
      <c r="NGQ94" s="29"/>
      <c r="NGR94" s="29"/>
      <c r="NGS94" s="29"/>
      <c r="NGT94" s="29"/>
      <c r="NGU94" s="29"/>
      <c r="NGV94" s="29"/>
      <c r="NGW94" s="29"/>
      <c r="NGX94" s="29"/>
      <c r="NGY94" s="29"/>
      <c r="NGZ94" s="29"/>
      <c r="NHA94" s="29"/>
      <c r="NHB94" s="29"/>
      <c r="NHC94" s="29"/>
      <c r="NHD94" s="29"/>
      <c r="NHE94" s="29"/>
      <c r="NHF94" s="29"/>
      <c r="NHG94" s="29"/>
      <c r="NHH94" s="29"/>
      <c r="NHI94" s="29"/>
      <c r="NHJ94" s="29"/>
      <c r="NHK94" s="29"/>
      <c r="NHL94" s="29"/>
      <c r="NHM94" s="29"/>
      <c r="NHN94" s="29"/>
      <c r="NHO94" s="29"/>
      <c r="NHP94" s="29"/>
      <c r="NHQ94" s="29"/>
      <c r="NHR94" s="29"/>
      <c r="NHS94" s="29"/>
      <c r="NHT94" s="29"/>
      <c r="NHU94" s="29"/>
      <c r="NHV94" s="29"/>
      <c r="NHW94" s="29"/>
      <c r="NHX94" s="29"/>
      <c r="NHY94" s="29"/>
      <c r="NHZ94" s="29"/>
      <c r="NIA94" s="29"/>
      <c r="NIB94" s="29"/>
      <c r="NIC94" s="29"/>
      <c r="NID94" s="29"/>
      <c r="NIE94" s="29"/>
      <c r="NIF94" s="29"/>
      <c r="NIG94" s="29"/>
      <c r="NIH94" s="29"/>
      <c r="NII94" s="29"/>
      <c r="NIJ94" s="29"/>
      <c r="NIK94" s="29"/>
      <c r="NIL94" s="29"/>
      <c r="NIM94" s="29"/>
      <c r="NIN94" s="29"/>
      <c r="NIO94" s="29"/>
      <c r="NIP94" s="29"/>
      <c r="NIQ94" s="29"/>
      <c r="NIR94" s="29"/>
      <c r="NIS94" s="29"/>
      <c r="NIT94" s="29"/>
      <c r="NIU94" s="29"/>
      <c r="NIV94" s="29"/>
      <c r="NIW94" s="29"/>
      <c r="NIX94" s="29"/>
      <c r="NIY94" s="29"/>
      <c r="NIZ94" s="29"/>
      <c r="NJA94" s="29"/>
      <c r="NJB94" s="29"/>
      <c r="NJC94" s="29"/>
      <c r="NJD94" s="29"/>
      <c r="NJE94" s="29"/>
      <c r="NJF94" s="29"/>
      <c r="NJG94" s="29"/>
      <c r="NJH94" s="29"/>
      <c r="NJI94" s="29"/>
      <c r="NJJ94" s="29"/>
      <c r="NJK94" s="29"/>
      <c r="NJL94" s="29"/>
      <c r="NJM94" s="29"/>
      <c r="NJN94" s="29"/>
      <c r="NJO94" s="29"/>
      <c r="NJP94" s="29"/>
      <c r="NJQ94" s="29"/>
      <c r="NJR94" s="29"/>
      <c r="NJS94" s="29"/>
      <c r="NJT94" s="29"/>
      <c r="NJU94" s="29"/>
      <c r="NJV94" s="29"/>
      <c r="NJW94" s="29"/>
      <c r="NJX94" s="29"/>
      <c r="NJY94" s="29"/>
      <c r="NJZ94" s="29"/>
      <c r="NKA94" s="29"/>
      <c r="NKB94" s="29"/>
      <c r="NKC94" s="29"/>
      <c r="NKD94" s="29"/>
      <c r="NKE94" s="29"/>
      <c r="NKF94" s="29"/>
      <c r="NKG94" s="29"/>
      <c r="NKH94" s="29"/>
      <c r="NKI94" s="29"/>
      <c r="NKJ94" s="29"/>
      <c r="NKK94" s="29"/>
      <c r="NKL94" s="29"/>
      <c r="NKM94" s="29"/>
      <c r="NKN94" s="29"/>
      <c r="NKO94" s="29"/>
      <c r="NKP94" s="29"/>
      <c r="NKQ94" s="29"/>
      <c r="NKR94" s="29"/>
      <c r="NKS94" s="29"/>
      <c r="NKT94" s="29"/>
      <c r="NKU94" s="29"/>
      <c r="NKV94" s="29"/>
      <c r="NKW94" s="29"/>
      <c r="NKX94" s="29"/>
      <c r="NKY94" s="29"/>
      <c r="NKZ94" s="29"/>
      <c r="NLA94" s="29"/>
      <c r="NLB94" s="29"/>
      <c r="NLC94" s="29"/>
      <c r="NLD94" s="29"/>
      <c r="NLE94" s="29"/>
      <c r="NLF94" s="29"/>
      <c r="NLG94" s="29"/>
      <c r="NLH94" s="29"/>
      <c r="NLI94" s="29"/>
      <c r="NLJ94" s="29"/>
      <c r="NLK94" s="29"/>
      <c r="NLL94" s="29"/>
      <c r="NLM94" s="29"/>
      <c r="NLN94" s="29"/>
      <c r="NLO94" s="29"/>
      <c r="NLP94" s="29"/>
      <c r="NLQ94" s="29"/>
      <c r="NLR94" s="29"/>
      <c r="NLS94" s="29"/>
      <c r="NLT94" s="29"/>
      <c r="NLU94" s="29"/>
      <c r="NLV94" s="29"/>
      <c r="NLW94" s="29"/>
      <c r="NLX94" s="29"/>
      <c r="NLY94" s="29"/>
      <c r="NLZ94" s="29"/>
      <c r="NMA94" s="29"/>
      <c r="NMB94" s="29"/>
      <c r="NMC94" s="29"/>
      <c r="NMD94" s="29"/>
      <c r="NME94" s="29"/>
      <c r="NMF94" s="29"/>
      <c r="NMG94" s="29"/>
      <c r="NMH94" s="29"/>
      <c r="NMI94" s="29"/>
      <c r="NMJ94" s="29"/>
      <c r="NMK94" s="29"/>
      <c r="NML94" s="29"/>
      <c r="NMM94" s="29"/>
      <c r="NMN94" s="29"/>
      <c r="NMO94" s="29"/>
      <c r="NMP94" s="29"/>
      <c r="NMQ94" s="29"/>
      <c r="NMR94" s="29"/>
      <c r="NMS94" s="29"/>
      <c r="NMT94" s="29"/>
      <c r="NMU94" s="29"/>
      <c r="NMV94" s="29"/>
      <c r="NMW94" s="29"/>
      <c r="NMX94" s="29"/>
      <c r="NMY94" s="29"/>
      <c r="NMZ94" s="29"/>
      <c r="NNA94" s="29"/>
      <c r="NNB94" s="29"/>
      <c r="NNC94" s="29"/>
      <c r="NND94" s="29"/>
      <c r="NNE94" s="29"/>
      <c r="NNF94" s="29"/>
      <c r="NNG94" s="29"/>
      <c r="NNH94" s="29"/>
      <c r="NNI94" s="29"/>
      <c r="NNJ94" s="29"/>
      <c r="NNK94" s="29"/>
      <c r="NNL94" s="29"/>
      <c r="NNM94" s="29"/>
      <c r="NNN94" s="29"/>
      <c r="NNO94" s="29"/>
      <c r="NNP94" s="29"/>
      <c r="NNQ94" s="29"/>
      <c r="NNR94" s="29"/>
      <c r="NNS94" s="29"/>
      <c r="NNT94" s="29"/>
      <c r="NNU94" s="29"/>
      <c r="NNV94" s="29"/>
      <c r="NNW94" s="29"/>
      <c r="NNX94" s="29"/>
      <c r="NNY94" s="29"/>
      <c r="NNZ94" s="29"/>
      <c r="NOA94" s="29"/>
      <c r="NOB94" s="29"/>
      <c r="NOC94" s="29"/>
      <c r="NOD94" s="29"/>
      <c r="NOE94" s="29"/>
      <c r="NOF94" s="29"/>
      <c r="NOG94" s="29"/>
      <c r="NOH94" s="29"/>
      <c r="NOI94" s="29"/>
      <c r="NOJ94" s="29"/>
      <c r="NOK94" s="29"/>
      <c r="NOL94" s="29"/>
      <c r="NOM94" s="29"/>
      <c r="NON94" s="29"/>
      <c r="NOO94" s="29"/>
      <c r="NOP94" s="29"/>
      <c r="NOQ94" s="29"/>
      <c r="NOR94" s="29"/>
      <c r="NOS94" s="29"/>
      <c r="NOT94" s="29"/>
      <c r="NOU94" s="29"/>
      <c r="NOV94" s="29"/>
      <c r="NOW94" s="29"/>
      <c r="NOX94" s="29"/>
      <c r="NOY94" s="29"/>
      <c r="NOZ94" s="29"/>
      <c r="NPA94" s="29"/>
      <c r="NPB94" s="29"/>
      <c r="NPC94" s="29"/>
      <c r="NPD94" s="29"/>
      <c r="NPE94" s="29"/>
      <c r="NPF94" s="29"/>
      <c r="NPG94" s="29"/>
      <c r="NPH94" s="29"/>
      <c r="NPI94" s="29"/>
      <c r="NPJ94" s="29"/>
      <c r="NPK94" s="29"/>
      <c r="NPL94" s="29"/>
      <c r="NPM94" s="29"/>
      <c r="NPN94" s="29"/>
      <c r="NPO94" s="29"/>
      <c r="NPP94" s="29"/>
      <c r="NPQ94" s="29"/>
      <c r="NPR94" s="29"/>
      <c r="NPS94" s="29"/>
      <c r="NPT94" s="29"/>
      <c r="NPU94" s="29"/>
      <c r="NPV94" s="29"/>
      <c r="NPW94" s="29"/>
      <c r="NPX94" s="29"/>
      <c r="NPY94" s="29"/>
      <c r="NPZ94" s="29"/>
      <c r="NQA94" s="29"/>
      <c r="NQB94" s="29"/>
      <c r="NQC94" s="29"/>
      <c r="NQD94" s="29"/>
      <c r="NQE94" s="29"/>
      <c r="NQF94" s="29"/>
      <c r="NQG94" s="29"/>
      <c r="NQH94" s="29"/>
      <c r="NQI94" s="29"/>
      <c r="NQJ94" s="29"/>
      <c r="NQK94" s="29"/>
      <c r="NQL94" s="29"/>
      <c r="NQM94" s="29"/>
      <c r="NQN94" s="29"/>
      <c r="NQO94" s="29"/>
      <c r="NQP94" s="29"/>
      <c r="NQQ94" s="29"/>
      <c r="NQR94" s="29"/>
      <c r="NQS94" s="29"/>
      <c r="NQT94" s="29"/>
      <c r="NQU94" s="29"/>
      <c r="NQV94" s="29"/>
      <c r="NQW94" s="29"/>
      <c r="NQX94" s="29"/>
      <c r="NQY94" s="29"/>
      <c r="NQZ94" s="29"/>
      <c r="NRA94" s="29"/>
      <c r="NRB94" s="29"/>
      <c r="NRC94" s="29"/>
      <c r="NRD94" s="29"/>
      <c r="NRE94" s="29"/>
      <c r="NRF94" s="29"/>
      <c r="NRG94" s="29"/>
      <c r="NRH94" s="29"/>
      <c r="NRI94" s="29"/>
      <c r="NRJ94" s="29"/>
      <c r="NRK94" s="29"/>
      <c r="NRL94" s="29"/>
      <c r="NRM94" s="29"/>
      <c r="NRN94" s="29"/>
      <c r="NRO94" s="29"/>
      <c r="NRP94" s="29"/>
      <c r="NRQ94" s="29"/>
      <c r="NRR94" s="29"/>
      <c r="NRS94" s="29"/>
      <c r="NRT94" s="29"/>
      <c r="NRU94" s="29"/>
      <c r="NRV94" s="29"/>
      <c r="NRW94" s="29"/>
      <c r="NRX94" s="29"/>
      <c r="NRY94" s="29"/>
      <c r="NRZ94" s="29"/>
      <c r="NSA94" s="29"/>
      <c r="NSB94" s="29"/>
      <c r="NSC94" s="29"/>
      <c r="NSD94" s="29"/>
      <c r="NSE94" s="29"/>
      <c r="NSF94" s="29"/>
      <c r="NSG94" s="29"/>
      <c r="NSH94" s="29"/>
      <c r="NSI94" s="29"/>
      <c r="NSJ94" s="29"/>
      <c r="NSK94" s="29"/>
      <c r="NSL94" s="29"/>
      <c r="NSM94" s="29"/>
      <c r="NSN94" s="29"/>
      <c r="NSO94" s="29"/>
      <c r="NSP94" s="29"/>
      <c r="NSQ94" s="29"/>
      <c r="NSR94" s="29"/>
      <c r="NSS94" s="29"/>
      <c r="NST94" s="29"/>
      <c r="NSU94" s="29"/>
      <c r="NSV94" s="29"/>
      <c r="NSW94" s="29"/>
      <c r="NSX94" s="29"/>
      <c r="NSY94" s="29"/>
      <c r="NSZ94" s="29"/>
      <c r="NTA94" s="29"/>
      <c r="NTB94" s="29"/>
      <c r="NTC94" s="29"/>
      <c r="NTD94" s="29"/>
      <c r="NTE94" s="29"/>
      <c r="NTF94" s="29"/>
      <c r="NTG94" s="29"/>
      <c r="NTH94" s="29"/>
      <c r="NTI94" s="29"/>
      <c r="NTJ94" s="29"/>
      <c r="NTK94" s="29"/>
      <c r="NTL94" s="29"/>
      <c r="NTM94" s="29"/>
      <c r="NTN94" s="29"/>
      <c r="NTO94" s="29"/>
      <c r="NTP94" s="29"/>
      <c r="NTQ94" s="29"/>
      <c r="NTR94" s="29"/>
      <c r="NTS94" s="29"/>
      <c r="NTT94" s="29"/>
      <c r="NTU94" s="29"/>
      <c r="NTV94" s="29"/>
      <c r="NTW94" s="29"/>
      <c r="NTX94" s="29"/>
      <c r="NTY94" s="29"/>
      <c r="NTZ94" s="29"/>
      <c r="NUA94" s="29"/>
      <c r="NUB94" s="29"/>
      <c r="NUC94" s="29"/>
      <c r="NUD94" s="29"/>
      <c r="NUE94" s="29"/>
      <c r="NUF94" s="29"/>
      <c r="NUG94" s="29"/>
      <c r="NUH94" s="29"/>
      <c r="NUI94" s="29"/>
      <c r="NUJ94" s="29"/>
      <c r="NUK94" s="29"/>
      <c r="NUL94" s="29"/>
      <c r="NUM94" s="29"/>
      <c r="NUN94" s="29"/>
      <c r="NUO94" s="29"/>
      <c r="NUP94" s="29"/>
      <c r="NUQ94" s="29"/>
      <c r="NUR94" s="29"/>
      <c r="NUS94" s="29"/>
      <c r="NUT94" s="29"/>
      <c r="NUU94" s="29"/>
      <c r="NUV94" s="29"/>
      <c r="NUW94" s="29"/>
      <c r="NUX94" s="29"/>
      <c r="NUY94" s="29"/>
      <c r="NUZ94" s="29"/>
      <c r="NVA94" s="29"/>
      <c r="NVB94" s="29"/>
      <c r="NVC94" s="29"/>
      <c r="NVD94" s="29"/>
      <c r="NVE94" s="29"/>
      <c r="NVF94" s="29"/>
      <c r="NVG94" s="29"/>
      <c r="NVH94" s="29"/>
      <c r="NVI94" s="29"/>
      <c r="NVJ94" s="29"/>
      <c r="NVK94" s="29"/>
      <c r="NVL94" s="29"/>
      <c r="NVM94" s="29"/>
      <c r="NVN94" s="29"/>
      <c r="NVO94" s="29"/>
      <c r="NVP94" s="29"/>
      <c r="NVQ94" s="29"/>
      <c r="NVR94" s="29"/>
      <c r="NVS94" s="29"/>
      <c r="NVT94" s="29"/>
      <c r="NVU94" s="29"/>
      <c r="NVV94" s="29"/>
      <c r="NVW94" s="29"/>
      <c r="NVX94" s="29"/>
      <c r="NVY94" s="29"/>
      <c r="NVZ94" s="29"/>
      <c r="NWA94" s="29"/>
      <c r="NWB94" s="29"/>
      <c r="NWC94" s="29"/>
      <c r="NWD94" s="29"/>
      <c r="NWE94" s="29"/>
      <c r="NWF94" s="29"/>
      <c r="NWG94" s="29"/>
      <c r="NWH94" s="29"/>
      <c r="NWI94" s="29"/>
      <c r="NWJ94" s="29"/>
      <c r="NWK94" s="29"/>
      <c r="NWL94" s="29"/>
      <c r="NWM94" s="29"/>
      <c r="NWN94" s="29"/>
      <c r="NWO94" s="29"/>
      <c r="NWP94" s="29"/>
      <c r="NWQ94" s="29"/>
      <c r="NWR94" s="29"/>
      <c r="NWS94" s="29"/>
      <c r="NWT94" s="29"/>
      <c r="NWU94" s="29"/>
      <c r="NWV94" s="29"/>
      <c r="NWW94" s="29"/>
      <c r="NWX94" s="29"/>
      <c r="NWY94" s="29"/>
      <c r="NWZ94" s="29"/>
      <c r="NXA94" s="29"/>
      <c r="NXB94" s="29"/>
      <c r="NXC94" s="29"/>
      <c r="NXD94" s="29"/>
      <c r="NXE94" s="29"/>
      <c r="NXF94" s="29"/>
      <c r="NXG94" s="29"/>
      <c r="NXH94" s="29"/>
      <c r="NXI94" s="29"/>
      <c r="NXJ94" s="29"/>
      <c r="NXK94" s="29"/>
      <c r="NXL94" s="29"/>
      <c r="NXM94" s="29"/>
      <c r="NXN94" s="29"/>
      <c r="NXO94" s="29"/>
      <c r="NXP94" s="29"/>
      <c r="NXQ94" s="29"/>
      <c r="NXR94" s="29"/>
      <c r="NXS94" s="29"/>
      <c r="NXT94" s="29"/>
      <c r="NXU94" s="29"/>
      <c r="NXV94" s="29"/>
      <c r="NXW94" s="29"/>
      <c r="NXX94" s="29"/>
      <c r="NXY94" s="29"/>
      <c r="NXZ94" s="29"/>
      <c r="NYA94" s="29"/>
      <c r="NYB94" s="29"/>
      <c r="NYC94" s="29"/>
      <c r="NYD94" s="29"/>
      <c r="NYE94" s="29"/>
      <c r="NYF94" s="29"/>
      <c r="NYG94" s="29"/>
      <c r="NYH94" s="29"/>
      <c r="NYI94" s="29"/>
      <c r="NYJ94" s="29"/>
      <c r="NYK94" s="29"/>
      <c r="NYL94" s="29"/>
      <c r="NYM94" s="29"/>
      <c r="NYN94" s="29"/>
      <c r="NYO94" s="29"/>
      <c r="NYP94" s="29"/>
      <c r="NYQ94" s="29"/>
      <c r="NYR94" s="29"/>
      <c r="NYS94" s="29"/>
      <c r="NYT94" s="29"/>
      <c r="NYU94" s="29"/>
      <c r="NYV94" s="29"/>
      <c r="NYW94" s="29"/>
      <c r="NYX94" s="29"/>
      <c r="NYY94" s="29"/>
      <c r="NYZ94" s="29"/>
      <c r="NZA94" s="29"/>
      <c r="NZB94" s="29"/>
      <c r="NZC94" s="29"/>
      <c r="NZD94" s="29"/>
      <c r="NZE94" s="29"/>
      <c r="NZF94" s="29"/>
      <c r="NZG94" s="29"/>
      <c r="NZH94" s="29"/>
      <c r="NZI94" s="29"/>
      <c r="NZJ94" s="29"/>
      <c r="NZK94" s="29"/>
      <c r="NZL94" s="29"/>
      <c r="NZM94" s="29"/>
      <c r="NZN94" s="29"/>
      <c r="NZO94" s="29"/>
      <c r="NZP94" s="29"/>
      <c r="NZQ94" s="29"/>
      <c r="NZR94" s="29"/>
      <c r="NZS94" s="29"/>
      <c r="NZT94" s="29"/>
      <c r="NZU94" s="29"/>
      <c r="NZV94" s="29"/>
      <c r="NZW94" s="29"/>
      <c r="NZX94" s="29"/>
      <c r="NZY94" s="29"/>
      <c r="NZZ94" s="29"/>
      <c r="OAA94" s="29"/>
      <c r="OAB94" s="29"/>
      <c r="OAC94" s="29"/>
      <c r="OAD94" s="29"/>
      <c r="OAE94" s="29"/>
      <c r="OAF94" s="29"/>
      <c r="OAG94" s="29"/>
      <c r="OAH94" s="29"/>
      <c r="OAI94" s="29"/>
      <c r="OAJ94" s="29"/>
      <c r="OAK94" s="29"/>
      <c r="OAL94" s="29"/>
      <c r="OAM94" s="29"/>
      <c r="OAN94" s="29"/>
      <c r="OAO94" s="29"/>
      <c r="OAP94" s="29"/>
      <c r="OAQ94" s="29"/>
      <c r="OAR94" s="29"/>
      <c r="OAS94" s="29"/>
      <c r="OAT94" s="29"/>
      <c r="OAU94" s="29"/>
      <c r="OAV94" s="29"/>
      <c r="OAW94" s="29"/>
      <c r="OAX94" s="29"/>
      <c r="OAY94" s="29"/>
      <c r="OAZ94" s="29"/>
      <c r="OBA94" s="29"/>
      <c r="OBB94" s="29"/>
      <c r="OBC94" s="29"/>
      <c r="OBD94" s="29"/>
      <c r="OBE94" s="29"/>
      <c r="OBF94" s="29"/>
      <c r="OBG94" s="29"/>
      <c r="OBH94" s="29"/>
      <c r="OBI94" s="29"/>
      <c r="OBJ94" s="29"/>
      <c r="OBK94" s="29"/>
      <c r="OBL94" s="29"/>
      <c r="OBM94" s="29"/>
      <c r="OBN94" s="29"/>
      <c r="OBO94" s="29"/>
      <c r="OBP94" s="29"/>
      <c r="OBQ94" s="29"/>
      <c r="OBR94" s="29"/>
      <c r="OBS94" s="29"/>
      <c r="OBT94" s="29"/>
      <c r="OBU94" s="29"/>
      <c r="OBV94" s="29"/>
      <c r="OBW94" s="29"/>
      <c r="OBX94" s="29"/>
      <c r="OBY94" s="29"/>
      <c r="OBZ94" s="29"/>
      <c r="OCA94" s="29"/>
      <c r="OCB94" s="29"/>
      <c r="OCC94" s="29"/>
      <c r="OCD94" s="29"/>
      <c r="OCE94" s="29"/>
      <c r="OCF94" s="29"/>
      <c r="OCG94" s="29"/>
      <c r="OCH94" s="29"/>
      <c r="OCI94" s="29"/>
      <c r="OCJ94" s="29"/>
      <c r="OCK94" s="29"/>
      <c r="OCL94" s="29"/>
      <c r="OCM94" s="29"/>
      <c r="OCN94" s="29"/>
      <c r="OCO94" s="29"/>
      <c r="OCP94" s="29"/>
      <c r="OCQ94" s="29"/>
      <c r="OCR94" s="29"/>
      <c r="OCS94" s="29"/>
      <c r="OCT94" s="29"/>
      <c r="OCU94" s="29"/>
      <c r="OCV94" s="29"/>
      <c r="OCW94" s="29"/>
      <c r="OCX94" s="29"/>
      <c r="OCY94" s="29"/>
      <c r="OCZ94" s="29"/>
      <c r="ODA94" s="29"/>
      <c r="ODB94" s="29"/>
      <c r="ODC94" s="29"/>
      <c r="ODD94" s="29"/>
      <c r="ODE94" s="29"/>
      <c r="ODF94" s="29"/>
      <c r="ODG94" s="29"/>
      <c r="ODH94" s="29"/>
      <c r="ODI94" s="29"/>
      <c r="ODJ94" s="29"/>
      <c r="ODK94" s="29"/>
      <c r="ODL94" s="29"/>
      <c r="ODM94" s="29"/>
      <c r="ODN94" s="29"/>
      <c r="ODO94" s="29"/>
      <c r="ODP94" s="29"/>
      <c r="ODQ94" s="29"/>
      <c r="ODR94" s="29"/>
      <c r="ODS94" s="29"/>
      <c r="ODT94" s="29"/>
      <c r="ODU94" s="29"/>
      <c r="ODV94" s="29"/>
      <c r="ODW94" s="29"/>
      <c r="ODX94" s="29"/>
      <c r="ODY94" s="29"/>
      <c r="ODZ94" s="29"/>
      <c r="OEA94" s="29"/>
      <c r="OEB94" s="29"/>
      <c r="OEC94" s="29"/>
      <c r="OED94" s="29"/>
      <c r="OEE94" s="29"/>
      <c r="OEF94" s="29"/>
      <c r="OEG94" s="29"/>
      <c r="OEH94" s="29"/>
      <c r="OEI94" s="29"/>
      <c r="OEJ94" s="29"/>
      <c r="OEK94" s="29"/>
      <c r="OEL94" s="29"/>
      <c r="OEM94" s="29"/>
      <c r="OEN94" s="29"/>
      <c r="OEO94" s="29"/>
      <c r="OEP94" s="29"/>
      <c r="OEQ94" s="29"/>
      <c r="OER94" s="29"/>
      <c r="OES94" s="29"/>
      <c r="OET94" s="29"/>
      <c r="OEU94" s="29"/>
      <c r="OEV94" s="29"/>
      <c r="OEW94" s="29"/>
      <c r="OEX94" s="29"/>
      <c r="OEY94" s="29"/>
      <c r="OEZ94" s="29"/>
      <c r="OFA94" s="29"/>
      <c r="OFB94" s="29"/>
      <c r="OFC94" s="29"/>
      <c r="OFD94" s="29"/>
      <c r="OFE94" s="29"/>
      <c r="OFF94" s="29"/>
      <c r="OFG94" s="29"/>
      <c r="OFH94" s="29"/>
      <c r="OFI94" s="29"/>
      <c r="OFJ94" s="29"/>
      <c r="OFK94" s="29"/>
      <c r="OFL94" s="29"/>
      <c r="OFM94" s="29"/>
      <c r="OFN94" s="29"/>
      <c r="OFO94" s="29"/>
      <c r="OFP94" s="29"/>
      <c r="OFQ94" s="29"/>
      <c r="OFR94" s="29"/>
      <c r="OFS94" s="29"/>
      <c r="OFT94" s="29"/>
      <c r="OFU94" s="29"/>
      <c r="OFV94" s="29"/>
      <c r="OFW94" s="29"/>
      <c r="OFX94" s="29"/>
      <c r="OFY94" s="29"/>
      <c r="OFZ94" s="29"/>
      <c r="OGA94" s="29"/>
      <c r="OGB94" s="29"/>
      <c r="OGC94" s="29"/>
      <c r="OGD94" s="29"/>
      <c r="OGE94" s="29"/>
      <c r="OGF94" s="29"/>
      <c r="OGG94" s="29"/>
      <c r="OGH94" s="29"/>
      <c r="OGI94" s="29"/>
      <c r="OGJ94" s="29"/>
      <c r="OGK94" s="29"/>
      <c r="OGL94" s="29"/>
      <c r="OGM94" s="29"/>
      <c r="OGN94" s="29"/>
      <c r="OGO94" s="29"/>
      <c r="OGP94" s="29"/>
      <c r="OGQ94" s="29"/>
      <c r="OGR94" s="29"/>
      <c r="OGS94" s="29"/>
      <c r="OGT94" s="29"/>
      <c r="OGU94" s="29"/>
      <c r="OGV94" s="29"/>
      <c r="OGW94" s="29"/>
      <c r="OGX94" s="29"/>
      <c r="OGY94" s="29"/>
      <c r="OGZ94" s="29"/>
      <c r="OHA94" s="29"/>
      <c r="OHB94" s="29"/>
      <c r="OHC94" s="29"/>
      <c r="OHD94" s="29"/>
      <c r="OHE94" s="29"/>
      <c r="OHF94" s="29"/>
      <c r="OHG94" s="29"/>
      <c r="OHH94" s="29"/>
      <c r="OHI94" s="29"/>
      <c r="OHJ94" s="29"/>
      <c r="OHK94" s="29"/>
      <c r="OHL94" s="29"/>
      <c r="OHM94" s="29"/>
      <c r="OHN94" s="29"/>
      <c r="OHO94" s="29"/>
      <c r="OHP94" s="29"/>
      <c r="OHQ94" s="29"/>
      <c r="OHR94" s="29"/>
      <c r="OHS94" s="29"/>
      <c r="OHT94" s="29"/>
      <c r="OHU94" s="29"/>
      <c r="OHV94" s="29"/>
      <c r="OHW94" s="29"/>
      <c r="OHX94" s="29"/>
      <c r="OHY94" s="29"/>
      <c r="OHZ94" s="29"/>
      <c r="OIA94" s="29"/>
      <c r="OIB94" s="29"/>
      <c r="OIC94" s="29"/>
      <c r="OID94" s="29"/>
      <c r="OIE94" s="29"/>
      <c r="OIF94" s="29"/>
      <c r="OIG94" s="29"/>
      <c r="OIH94" s="29"/>
      <c r="OII94" s="29"/>
      <c r="OIJ94" s="29"/>
      <c r="OIK94" s="29"/>
      <c r="OIL94" s="29"/>
      <c r="OIM94" s="29"/>
      <c r="OIN94" s="29"/>
      <c r="OIO94" s="29"/>
      <c r="OIP94" s="29"/>
      <c r="OIQ94" s="29"/>
      <c r="OIR94" s="29"/>
      <c r="OIS94" s="29"/>
      <c r="OIT94" s="29"/>
      <c r="OIU94" s="29"/>
      <c r="OIV94" s="29"/>
      <c r="OIW94" s="29"/>
      <c r="OIX94" s="29"/>
      <c r="OIY94" s="29"/>
      <c r="OIZ94" s="29"/>
      <c r="OJA94" s="29"/>
      <c r="OJB94" s="29"/>
      <c r="OJC94" s="29"/>
      <c r="OJD94" s="29"/>
      <c r="OJE94" s="29"/>
      <c r="OJF94" s="29"/>
      <c r="OJG94" s="29"/>
      <c r="OJH94" s="29"/>
      <c r="OJI94" s="29"/>
      <c r="OJJ94" s="29"/>
      <c r="OJK94" s="29"/>
      <c r="OJL94" s="29"/>
      <c r="OJM94" s="29"/>
      <c r="OJN94" s="29"/>
      <c r="OJO94" s="29"/>
      <c r="OJP94" s="29"/>
      <c r="OJQ94" s="29"/>
      <c r="OJR94" s="29"/>
      <c r="OJS94" s="29"/>
      <c r="OJT94" s="29"/>
      <c r="OJU94" s="29"/>
      <c r="OJV94" s="29"/>
      <c r="OJW94" s="29"/>
      <c r="OJX94" s="29"/>
      <c r="OJY94" s="29"/>
      <c r="OJZ94" s="29"/>
      <c r="OKA94" s="29"/>
      <c r="OKB94" s="29"/>
      <c r="OKC94" s="29"/>
      <c r="OKD94" s="29"/>
      <c r="OKE94" s="29"/>
      <c r="OKF94" s="29"/>
      <c r="OKG94" s="29"/>
      <c r="OKH94" s="29"/>
      <c r="OKI94" s="29"/>
      <c r="OKJ94" s="29"/>
      <c r="OKK94" s="29"/>
      <c r="OKL94" s="29"/>
      <c r="OKM94" s="29"/>
      <c r="OKN94" s="29"/>
      <c r="OKO94" s="29"/>
      <c r="OKP94" s="29"/>
      <c r="OKQ94" s="29"/>
      <c r="OKR94" s="29"/>
      <c r="OKS94" s="29"/>
      <c r="OKT94" s="29"/>
      <c r="OKU94" s="29"/>
      <c r="OKV94" s="29"/>
      <c r="OKW94" s="29"/>
      <c r="OKX94" s="29"/>
      <c r="OKY94" s="29"/>
      <c r="OKZ94" s="29"/>
      <c r="OLA94" s="29"/>
      <c r="OLB94" s="29"/>
      <c r="OLC94" s="29"/>
      <c r="OLD94" s="29"/>
      <c r="OLE94" s="29"/>
      <c r="OLF94" s="29"/>
      <c r="OLG94" s="29"/>
      <c r="OLH94" s="29"/>
      <c r="OLI94" s="29"/>
      <c r="OLJ94" s="29"/>
      <c r="OLK94" s="29"/>
      <c r="OLL94" s="29"/>
      <c r="OLM94" s="29"/>
      <c r="OLN94" s="29"/>
      <c r="OLO94" s="29"/>
      <c r="OLP94" s="29"/>
      <c r="OLQ94" s="29"/>
      <c r="OLR94" s="29"/>
      <c r="OLS94" s="29"/>
      <c r="OLT94" s="29"/>
      <c r="OLU94" s="29"/>
      <c r="OLV94" s="29"/>
      <c r="OLW94" s="29"/>
      <c r="OLX94" s="29"/>
      <c r="OLY94" s="29"/>
      <c r="OLZ94" s="29"/>
      <c r="OMA94" s="29"/>
      <c r="OMB94" s="29"/>
      <c r="OMC94" s="29"/>
      <c r="OMD94" s="29"/>
      <c r="OME94" s="29"/>
      <c r="OMF94" s="29"/>
      <c r="OMG94" s="29"/>
      <c r="OMH94" s="29"/>
      <c r="OMI94" s="29"/>
      <c r="OMJ94" s="29"/>
      <c r="OMK94" s="29"/>
      <c r="OML94" s="29"/>
      <c r="OMM94" s="29"/>
      <c r="OMN94" s="29"/>
      <c r="OMO94" s="29"/>
      <c r="OMP94" s="29"/>
      <c r="OMQ94" s="29"/>
      <c r="OMR94" s="29"/>
      <c r="OMS94" s="29"/>
      <c r="OMT94" s="29"/>
      <c r="OMU94" s="29"/>
      <c r="OMV94" s="29"/>
      <c r="OMW94" s="29"/>
      <c r="OMX94" s="29"/>
      <c r="OMY94" s="29"/>
      <c r="OMZ94" s="29"/>
      <c r="ONA94" s="29"/>
      <c r="ONB94" s="29"/>
      <c r="ONC94" s="29"/>
      <c r="OND94" s="29"/>
      <c r="ONE94" s="29"/>
      <c r="ONF94" s="29"/>
      <c r="ONG94" s="29"/>
      <c r="ONH94" s="29"/>
      <c r="ONI94" s="29"/>
      <c r="ONJ94" s="29"/>
      <c r="ONK94" s="29"/>
      <c r="ONL94" s="29"/>
      <c r="ONM94" s="29"/>
      <c r="ONN94" s="29"/>
      <c r="ONO94" s="29"/>
      <c r="ONP94" s="29"/>
      <c r="ONQ94" s="29"/>
      <c r="ONR94" s="29"/>
      <c r="ONS94" s="29"/>
      <c r="ONT94" s="29"/>
      <c r="ONU94" s="29"/>
      <c r="ONV94" s="29"/>
      <c r="ONW94" s="29"/>
      <c r="ONX94" s="29"/>
      <c r="ONY94" s="29"/>
      <c r="ONZ94" s="29"/>
      <c r="OOA94" s="29"/>
      <c r="OOB94" s="29"/>
      <c r="OOC94" s="29"/>
      <c r="OOD94" s="29"/>
      <c r="OOE94" s="29"/>
      <c r="OOF94" s="29"/>
      <c r="OOG94" s="29"/>
      <c r="OOH94" s="29"/>
      <c r="OOI94" s="29"/>
      <c r="OOJ94" s="29"/>
      <c r="OOK94" s="29"/>
      <c r="OOL94" s="29"/>
      <c r="OOM94" s="29"/>
      <c r="OON94" s="29"/>
      <c r="OOO94" s="29"/>
      <c r="OOP94" s="29"/>
      <c r="OOQ94" s="29"/>
      <c r="OOR94" s="29"/>
      <c r="OOS94" s="29"/>
      <c r="OOT94" s="29"/>
      <c r="OOU94" s="29"/>
      <c r="OOV94" s="29"/>
      <c r="OOW94" s="29"/>
      <c r="OOX94" s="29"/>
      <c r="OOY94" s="29"/>
      <c r="OOZ94" s="29"/>
      <c r="OPA94" s="29"/>
      <c r="OPB94" s="29"/>
      <c r="OPC94" s="29"/>
      <c r="OPD94" s="29"/>
      <c r="OPE94" s="29"/>
      <c r="OPF94" s="29"/>
      <c r="OPG94" s="29"/>
      <c r="OPH94" s="29"/>
      <c r="OPI94" s="29"/>
      <c r="OPJ94" s="29"/>
      <c r="OPK94" s="29"/>
      <c r="OPL94" s="29"/>
      <c r="OPM94" s="29"/>
      <c r="OPN94" s="29"/>
      <c r="OPO94" s="29"/>
      <c r="OPP94" s="29"/>
      <c r="OPQ94" s="29"/>
      <c r="OPR94" s="29"/>
      <c r="OPS94" s="29"/>
      <c r="OPT94" s="29"/>
      <c r="OPU94" s="29"/>
      <c r="OPV94" s="29"/>
      <c r="OPW94" s="29"/>
      <c r="OPX94" s="29"/>
      <c r="OPY94" s="29"/>
      <c r="OPZ94" s="29"/>
      <c r="OQA94" s="29"/>
      <c r="OQB94" s="29"/>
      <c r="OQC94" s="29"/>
      <c r="OQD94" s="29"/>
      <c r="OQE94" s="29"/>
      <c r="OQF94" s="29"/>
      <c r="OQG94" s="29"/>
      <c r="OQH94" s="29"/>
      <c r="OQI94" s="29"/>
      <c r="OQJ94" s="29"/>
      <c r="OQK94" s="29"/>
      <c r="OQL94" s="29"/>
      <c r="OQM94" s="29"/>
      <c r="OQN94" s="29"/>
      <c r="OQO94" s="29"/>
      <c r="OQP94" s="29"/>
      <c r="OQQ94" s="29"/>
      <c r="OQR94" s="29"/>
      <c r="OQS94" s="29"/>
      <c r="OQT94" s="29"/>
      <c r="OQU94" s="29"/>
      <c r="OQV94" s="29"/>
      <c r="OQW94" s="29"/>
      <c r="OQX94" s="29"/>
      <c r="OQY94" s="29"/>
      <c r="OQZ94" s="29"/>
      <c r="ORA94" s="29"/>
      <c r="ORB94" s="29"/>
      <c r="ORC94" s="29"/>
      <c r="ORD94" s="29"/>
      <c r="ORE94" s="29"/>
      <c r="ORF94" s="29"/>
      <c r="ORG94" s="29"/>
      <c r="ORH94" s="29"/>
      <c r="ORI94" s="29"/>
      <c r="ORJ94" s="29"/>
      <c r="ORK94" s="29"/>
      <c r="ORL94" s="29"/>
      <c r="ORM94" s="29"/>
      <c r="ORN94" s="29"/>
      <c r="ORO94" s="29"/>
      <c r="ORP94" s="29"/>
      <c r="ORQ94" s="29"/>
      <c r="ORR94" s="29"/>
      <c r="ORS94" s="29"/>
      <c r="ORT94" s="29"/>
      <c r="ORU94" s="29"/>
      <c r="ORV94" s="29"/>
      <c r="ORW94" s="29"/>
      <c r="ORX94" s="29"/>
      <c r="ORY94" s="29"/>
      <c r="ORZ94" s="29"/>
      <c r="OSA94" s="29"/>
      <c r="OSB94" s="29"/>
      <c r="OSC94" s="29"/>
      <c r="OSD94" s="29"/>
      <c r="OSE94" s="29"/>
      <c r="OSF94" s="29"/>
      <c r="OSG94" s="29"/>
      <c r="OSH94" s="29"/>
      <c r="OSI94" s="29"/>
      <c r="OSJ94" s="29"/>
      <c r="OSK94" s="29"/>
      <c r="OSL94" s="29"/>
      <c r="OSM94" s="29"/>
      <c r="OSN94" s="29"/>
      <c r="OSO94" s="29"/>
      <c r="OSP94" s="29"/>
      <c r="OSQ94" s="29"/>
      <c r="OSR94" s="29"/>
      <c r="OSS94" s="29"/>
      <c r="OST94" s="29"/>
      <c r="OSU94" s="29"/>
      <c r="OSV94" s="29"/>
      <c r="OSW94" s="29"/>
      <c r="OSX94" s="29"/>
      <c r="OSY94" s="29"/>
      <c r="OSZ94" s="29"/>
      <c r="OTA94" s="29"/>
      <c r="OTB94" s="29"/>
      <c r="OTC94" s="29"/>
      <c r="OTD94" s="29"/>
      <c r="OTE94" s="29"/>
      <c r="OTF94" s="29"/>
      <c r="OTG94" s="29"/>
      <c r="OTH94" s="29"/>
      <c r="OTI94" s="29"/>
      <c r="OTJ94" s="29"/>
      <c r="OTK94" s="29"/>
      <c r="OTL94" s="29"/>
      <c r="OTM94" s="29"/>
      <c r="OTN94" s="29"/>
      <c r="OTO94" s="29"/>
      <c r="OTP94" s="29"/>
      <c r="OTQ94" s="29"/>
      <c r="OTR94" s="29"/>
      <c r="OTS94" s="29"/>
      <c r="OTT94" s="29"/>
      <c r="OTU94" s="29"/>
      <c r="OTV94" s="29"/>
      <c r="OTW94" s="29"/>
      <c r="OTX94" s="29"/>
      <c r="OTY94" s="29"/>
      <c r="OTZ94" s="29"/>
      <c r="OUA94" s="29"/>
      <c r="OUB94" s="29"/>
      <c r="OUC94" s="29"/>
      <c r="OUD94" s="29"/>
      <c r="OUE94" s="29"/>
      <c r="OUF94" s="29"/>
      <c r="OUG94" s="29"/>
      <c r="OUH94" s="29"/>
      <c r="OUI94" s="29"/>
      <c r="OUJ94" s="29"/>
      <c r="OUK94" s="29"/>
      <c r="OUL94" s="29"/>
      <c r="OUM94" s="29"/>
      <c r="OUN94" s="29"/>
      <c r="OUO94" s="29"/>
      <c r="OUP94" s="29"/>
      <c r="OUQ94" s="29"/>
      <c r="OUR94" s="29"/>
      <c r="OUS94" s="29"/>
      <c r="OUT94" s="29"/>
      <c r="OUU94" s="29"/>
      <c r="OUV94" s="29"/>
      <c r="OUW94" s="29"/>
      <c r="OUX94" s="29"/>
      <c r="OUY94" s="29"/>
      <c r="OUZ94" s="29"/>
      <c r="OVA94" s="29"/>
      <c r="OVB94" s="29"/>
      <c r="OVC94" s="29"/>
      <c r="OVD94" s="29"/>
      <c r="OVE94" s="29"/>
      <c r="OVF94" s="29"/>
      <c r="OVG94" s="29"/>
      <c r="OVH94" s="29"/>
      <c r="OVI94" s="29"/>
      <c r="OVJ94" s="29"/>
      <c r="OVK94" s="29"/>
      <c r="OVL94" s="29"/>
      <c r="OVM94" s="29"/>
      <c r="OVN94" s="29"/>
      <c r="OVO94" s="29"/>
      <c r="OVP94" s="29"/>
      <c r="OVQ94" s="29"/>
      <c r="OVR94" s="29"/>
      <c r="OVS94" s="29"/>
      <c r="OVT94" s="29"/>
      <c r="OVU94" s="29"/>
      <c r="OVV94" s="29"/>
      <c r="OVW94" s="29"/>
      <c r="OVX94" s="29"/>
      <c r="OVY94" s="29"/>
      <c r="OVZ94" s="29"/>
      <c r="OWA94" s="29"/>
      <c r="OWB94" s="29"/>
      <c r="OWC94" s="29"/>
      <c r="OWD94" s="29"/>
      <c r="OWE94" s="29"/>
      <c r="OWF94" s="29"/>
      <c r="OWG94" s="29"/>
      <c r="OWH94" s="29"/>
      <c r="OWI94" s="29"/>
      <c r="OWJ94" s="29"/>
      <c r="OWK94" s="29"/>
      <c r="OWL94" s="29"/>
      <c r="OWM94" s="29"/>
      <c r="OWN94" s="29"/>
      <c r="OWO94" s="29"/>
      <c r="OWP94" s="29"/>
      <c r="OWQ94" s="29"/>
      <c r="OWR94" s="29"/>
      <c r="OWS94" s="29"/>
      <c r="OWT94" s="29"/>
      <c r="OWU94" s="29"/>
      <c r="OWV94" s="29"/>
      <c r="OWW94" s="29"/>
      <c r="OWX94" s="29"/>
      <c r="OWY94" s="29"/>
      <c r="OWZ94" s="29"/>
      <c r="OXA94" s="29"/>
      <c r="OXB94" s="29"/>
      <c r="OXC94" s="29"/>
      <c r="OXD94" s="29"/>
      <c r="OXE94" s="29"/>
      <c r="OXF94" s="29"/>
      <c r="OXG94" s="29"/>
      <c r="OXH94" s="29"/>
      <c r="OXI94" s="29"/>
      <c r="OXJ94" s="29"/>
      <c r="OXK94" s="29"/>
      <c r="OXL94" s="29"/>
      <c r="OXM94" s="29"/>
      <c r="OXN94" s="29"/>
      <c r="OXO94" s="29"/>
      <c r="OXP94" s="29"/>
      <c r="OXQ94" s="29"/>
      <c r="OXR94" s="29"/>
      <c r="OXS94" s="29"/>
      <c r="OXT94" s="29"/>
      <c r="OXU94" s="29"/>
      <c r="OXV94" s="29"/>
      <c r="OXW94" s="29"/>
      <c r="OXX94" s="29"/>
      <c r="OXY94" s="29"/>
      <c r="OXZ94" s="29"/>
      <c r="OYA94" s="29"/>
      <c r="OYB94" s="29"/>
      <c r="OYC94" s="29"/>
      <c r="OYD94" s="29"/>
      <c r="OYE94" s="29"/>
      <c r="OYF94" s="29"/>
      <c r="OYG94" s="29"/>
      <c r="OYH94" s="29"/>
      <c r="OYI94" s="29"/>
      <c r="OYJ94" s="29"/>
      <c r="OYK94" s="29"/>
      <c r="OYL94" s="29"/>
      <c r="OYM94" s="29"/>
      <c r="OYN94" s="29"/>
      <c r="OYO94" s="29"/>
      <c r="OYP94" s="29"/>
      <c r="OYQ94" s="29"/>
      <c r="OYR94" s="29"/>
      <c r="OYS94" s="29"/>
      <c r="OYT94" s="29"/>
      <c r="OYU94" s="29"/>
      <c r="OYV94" s="29"/>
      <c r="OYW94" s="29"/>
      <c r="OYX94" s="29"/>
      <c r="OYY94" s="29"/>
      <c r="OYZ94" s="29"/>
      <c r="OZA94" s="29"/>
      <c r="OZB94" s="29"/>
      <c r="OZC94" s="29"/>
      <c r="OZD94" s="29"/>
      <c r="OZE94" s="29"/>
      <c r="OZF94" s="29"/>
      <c r="OZG94" s="29"/>
      <c r="OZH94" s="29"/>
      <c r="OZI94" s="29"/>
      <c r="OZJ94" s="29"/>
      <c r="OZK94" s="29"/>
      <c r="OZL94" s="29"/>
      <c r="OZM94" s="29"/>
      <c r="OZN94" s="29"/>
      <c r="OZO94" s="29"/>
      <c r="OZP94" s="29"/>
      <c r="OZQ94" s="29"/>
      <c r="OZR94" s="29"/>
      <c r="OZS94" s="29"/>
      <c r="OZT94" s="29"/>
      <c r="OZU94" s="29"/>
      <c r="OZV94" s="29"/>
      <c r="OZW94" s="29"/>
      <c r="OZX94" s="29"/>
      <c r="OZY94" s="29"/>
      <c r="OZZ94" s="29"/>
      <c r="PAA94" s="29"/>
      <c r="PAB94" s="29"/>
      <c r="PAC94" s="29"/>
      <c r="PAD94" s="29"/>
      <c r="PAE94" s="29"/>
      <c r="PAF94" s="29"/>
      <c r="PAG94" s="29"/>
      <c r="PAH94" s="29"/>
      <c r="PAI94" s="29"/>
      <c r="PAJ94" s="29"/>
      <c r="PAK94" s="29"/>
      <c r="PAL94" s="29"/>
      <c r="PAM94" s="29"/>
      <c r="PAN94" s="29"/>
      <c r="PAO94" s="29"/>
      <c r="PAP94" s="29"/>
      <c r="PAQ94" s="29"/>
      <c r="PAR94" s="29"/>
      <c r="PAS94" s="29"/>
      <c r="PAT94" s="29"/>
      <c r="PAU94" s="29"/>
      <c r="PAV94" s="29"/>
      <c r="PAW94" s="29"/>
      <c r="PAX94" s="29"/>
      <c r="PAY94" s="29"/>
      <c r="PAZ94" s="29"/>
      <c r="PBA94" s="29"/>
      <c r="PBB94" s="29"/>
      <c r="PBC94" s="29"/>
      <c r="PBD94" s="29"/>
      <c r="PBE94" s="29"/>
      <c r="PBF94" s="29"/>
      <c r="PBG94" s="29"/>
      <c r="PBH94" s="29"/>
      <c r="PBI94" s="29"/>
      <c r="PBJ94" s="29"/>
      <c r="PBK94" s="29"/>
      <c r="PBL94" s="29"/>
      <c r="PBM94" s="29"/>
      <c r="PBN94" s="29"/>
      <c r="PBO94" s="29"/>
      <c r="PBP94" s="29"/>
      <c r="PBQ94" s="29"/>
      <c r="PBR94" s="29"/>
      <c r="PBS94" s="29"/>
      <c r="PBT94" s="29"/>
      <c r="PBU94" s="29"/>
      <c r="PBV94" s="29"/>
      <c r="PBW94" s="29"/>
      <c r="PBX94" s="29"/>
      <c r="PBY94" s="29"/>
      <c r="PBZ94" s="29"/>
      <c r="PCA94" s="29"/>
      <c r="PCB94" s="29"/>
      <c r="PCC94" s="29"/>
      <c r="PCD94" s="29"/>
      <c r="PCE94" s="29"/>
      <c r="PCF94" s="29"/>
      <c r="PCG94" s="29"/>
      <c r="PCH94" s="29"/>
      <c r="PCI94" s="29"/>
      <c r="PCJ94" s="29"/>
      <c r="PCK94" s="29"/>
      <c r="PCL94" s="29"/>
      <c r="PCM94" s="29"/>
      <c r="PCN94" s="29"/>
      <c r="PCO94" s="29"/>
      <c r="PCP94" s="29"/>
      <c r="PCQ94" s="29"/>
      <c r="PCR94" s="29"/>
      <c r="PCS94" s="29"/>
      <c r="PCT94" s="29"/>
      <c r="PCU94" s="29"/>
      <c r="PCV94" s="29"/>
      <c r="PCW94" s="29"/>
      <c r="PCX94" s="29"/>
      <c r="PCY94" s="29"/>
      <c r="PCZ94" s="29"/>
      <c r="PDA94" s="29"/>
      <c r="PDB94" s="29"/>
      <c r="PDC94" s="29"/>
      <c r="PDD94" s="29"/>
      <c r="PDE94" s="29"/>
      <c r="PDF94" s="29"/>
      <c r="PDG94" s="29"/>
      <c r="PDH94" s="29"/>
      <c r="PDI94" s="29"/>
      <c r="PDJ94" s="29"/>
      <c r="PDK94" s="29"/>
      <c r="PDL94" s="29"/>
      <c r="PDM94" s="29"/>
      <c r="PDN94" s="29"/>
      <c r="PDO94" s="29"/>
      <c r="PDP94" s="29"/>
      <c r="PDQ94" s="29"/>
      <c r="PDR94" s="29"/>
      <c r="PDS94" s="29"/>
      <c r="PDT94" s="29"/>
      <c r="PDU94" s="29"/>
      <c r="PDV94" s="29"/>
      <c r="PDW94" s="29"/>
      <c r="PDX94" s="29"/>
      <c r="PDY94" s="29"/>
      <c r="PDZ94" s="29"/>
      <c r="PEA94" s="29"/>
      <c r="PEB94" s="29"/>
      <c r="PEC94" s="29"/>
      <c r="PED94" s="29"/>
      <c r="PEE94" s="29"/>
      <c r="PEF94" s="29"/>
      <c r="PEG94" s="29"/>
      <c r="PEH94" s="29"/>
      <c r="PEI94" s="29"/>
      <c r="PEJ94" s="29"/>
      <c r="PEK94" s="29"/>
      <c r="PEL94" s="29"/>
      <c r="PEM94" s="29"/>
      <c r="PEN94" s="29"/>
      <c r="PEO94" s="29"/>
      <c r="PEP94" s="29"/>
      <c r="PEQ94" s="29"/>
      <c r="PER94" s="29"/>
      <c r="PES94" s="29"/>
      <c r="PET94" s="29"/>
      <c r="PEU94" s="29"/>
      <c r="PEV94" s="29"/>
      <c r="PEW94" s="29"/>
      <c r="PEX94" s="29"/>
      <c r="PEY94" s="29"/>
      <c r="PEZ94" s="29"/>
      <c r="PFA94" s="29"/>
      <c r="PFB94" s="29"/>
      <c r="PFC94" s="29"/>
      <c r="PFD94" s="29"/>
      <c r="PFE94" s="29"/>
      <c r="PFF94" s="29"/>
      <c r="PFG94" s="29"/>
      <c r="PFH94" s="29"/>
      <c r="PFI94" s="29"/>
      <c r="PFJ94" s="29"/>
      <c r="PFK94" s="29"/>
      <c r="PFL94" s="29"/>
      <c r="PFM94" s="29"/>
      <c r="PFN94" s="29"/>
      <c r="PFO94" s="29"/>
      <c r="PFP94" s="29"/>
      <c r="PFQ94" s="29"/>
      <c r="PFR94" s="29"/>
      <c r="PFS94" s="29"/>
      <c r="PFT94" s="29"/>
      <c r="PFU94" s="29"/>
      <c r="PFV94" s="29"/>
      <c r="PFW94" s="29"/>
      <c r="PFX94" s="29"/>
      <c r="PFY94" s="29"/>
      <c r="PFZ94" s="29"/>
      <c r="PGA94" s="29"/>
      <c r="PGB94" s="29"/>
      <c r="PGC94" s="29"/>
      <c r="PGD94" s="29"/>
      <c r="PGE94" s="29"/>
      <c r="PGF94" s="29"/>
      <c r="PGG94" s="29"/>
      <c r="PGH94" s="29"/>
      <c r="PGI94" s="29"/>
      <c r="PGJ94" s="29"/>
      <c r="PGK94" s="29"/>
      <c r="PGL94" s="29"/>
      <c r="PGM94" s="29"/>
      <c r="PGN94" s="29"/>
      <c r="PGO94" s="29"/>
      <c r="PGP94" s="29"/>
      <c r="PGQ94" s="29"/>
      <c r="PGR94" s="29"/>
      <c r="PGS94" s="29"/>
      <c r="PGT94" s="29"/>
      <c r="PGU94" s="29"/>
      <c r="PGV94" s="29"/>
      <c r="PGW94" s="29"/>
      <c r="PGX94" s="29"/>
      <c r="PGY94" s="29"/>
      <c r="PGZ94" s="29"/>
      <c r="PHA94" s="29"/>
      <c r="PHB94" s="29"/>
      <c r="PHC94" s="29"/>
      <c r="PHD94" s="29"/>
      <c r="PHE94" s="29"/>
      <c r="PHF94" s="29"/>
      <c r="PHG94" s="29"/>
      <c r="PHH94" s="29"/>
      <c r="PHI94" s="29"/>
      <c r="PHJ94" s="29"/>
      <c r="PHK94" s="29"/>
      <c r="PHL94" s="29"/>
      <c r="PHM94" s="29"/>
      <c r="PHN94" s="29"/>
      <c r="PHO94" s="29"/>
      <c r="PHP94" s="29"/>
      <c r="PHQ94" s="29"/>
      <c r="PHR94" s="29"/>
      <c r="PHS94" s="29"/>
      <c r="PHT94" s="29"/>
      <c r="PHU94" s="29"/>
      <c r="PHV94" s="29"/>
      <c r="PHW94" s="29"/>
      <c r="PHX94" s="29"/>
      <c r="PHY94" s="29"/>
      <c r="PHZ94" s="29"/>
      <c r="PIA94" s="29"/>
      <c r="PIB94" s="29"/>
      <c r="PIC94" s="29"/>
      <c r="PID94" s="29"/>
      <c r="PIE94" s="29"/>
      <c r="PIF94" s="29"/>
      <c r="PIG94" s="29"/>
      <c r="PIH94" s="29"/>
      <c r="PII94" s="29"/>
      <c r="PIJ94" s="29"/>
      <c r="PIK94" s="29"/>
      <c r="PIL94" s="29"/>
      <c r="PIM94" s="29"/>
      <c r="PIN94" s="29"/>
      <c r="PIO94" s="29"/>
      <c r="PIP94" s="29"/>
      <c r="PIQ94" s="29"/>
      <c r="PIR94" s="29"/>
      <c r="PIS94" s="29"/>
      <c r="PIT94" s="29"/>
      <c r="PIU94" s="29"/>
      <c r="PIV94" s="29"/>
      <c r="PIW94" s="29"/>
      <c r="PIX94" s="29"/>
      <c r="PIY94" s="29"/>
      <c r="PIZ94" s="29"/>
      <c r="PJA94" s="29"/>
      <c r="PJB94" s="29"/>
      <c r="PJC94" s="29"/>
      <c r="PJD94" s="29"/>
      <c r="PJE94" s="29"/>
      <c r="PJF94" s="29"/>
      <c r="PJG94" s="29"/>
      <c r="PJH94" s="29"/>
      <c r="PJI94" s="29"/>
      <c r="PJJ94" s="29"/>
      <c r="PJK94" s="29"/>
      <c r="PJL94" s="29"/>
      <c r="PJM94" s="29"/>
      <c r="PJN94" s="29"/>
      <c r="PJO94" s="29"/>
      <c r="PJP94" s="29"/>
      <c r="PJQ94" s="29"/>
      <c r="PJR94" s="29"/>
      <c r="PJS94" s="29"/>
      <c r="PJT94" s="29"/>
      <c r="PJU94" s="29"/>
      <c r="PJV94" s="29"/>
      <c r="PJW94" s="29"/>
      <c r="PJX94" s="29"/>
      <c r="PJY94" s="29"/>
      <c r="PJZ94" s="29"/>
      <c r="PKA94" s="29"/>
      <c r="PKB94" s="29"/>
      <c r="PKC94" s="29"/>
      <c r="PKD94" s="29"/>
      <c r="PKE94" s="29"/>
      <c r="PKF94" s="29"/>
      <c r="PKG94" s="29"/>
      <c r="PKH94" s="29"/>
      <c r="PKI94" s="29"/>
      <c r="PKJ94" s="29"/>
      <c r="PKK94" s="29"/>
      <c r="PKL94" s="29"/>
      <c r="PKM94" s="29"/>
      <c r="PKN94" s="29"/>
      <c r="PKO94" s="29"/>
      <c r="PKP94" s="29"/>
      <c r="PKQ94" s="29"/>
      <c r="PKR94" s="29"/>
      <c r="PKS94" s="29"/>
      <c r="PKT94" s="29"/>
      <c r="PKU94" s="29"/>
      <c r="PKV94" s="29"/>
      <c r="PKW94" s="29"/>
      <c r="PKX94" s="29"/>
      <c r="PKY94" s="29"/>
      <c r="PKZ94" s="29"/>
      <c r="PLA94" s="29"/>
      <c r="PLB94" s="29"/>
      <c r="PLC94" s="29"/>
      <c r="PLD94" s="29"/>
      <c r="PLE94" s="29"/>
      <c r="PLF94" s="29"/>
      <c r="PLG94" s="29"/>
      <c r="PLH94" s="29"/>
      <c r="PLI94" s="29"/>
      <c r="PLJ94" s="29"/>
      <c r="PLK94" s="29"/>
      <c r="PLL94" s="29"/>
      <c r="PLM94" s="29"/>
      <c r="PLN94" s="29"/>
      <c r="PLO94" s="29"/>
      <c r="PLP94" s="29"/>
      <c r="PLQ94" s="29"/>
      <c r="PLR94" s="29"/>
      <c r="PLS94" s="29"/>
      <c r="PLT94" s="29"/>
      <c r="PLU94" s="29"/>
      <c r="PLV94" s="29"/>
      <c r="PLW94" s="29"/>
      <c r="PLX94" s="29"/>
      <c r="PLY94" s="29"/>
      <c r="PLZ94" s="29"/>
      <c r="PMA94" s="29"/>
      <c r="PMB94" s="29"/>
      <c r="PMC94" s="29"/>
      <c r="PMD94" s="29"/>
      <c r="PME94" s="29"/>
      <c r="PMF94" s="29"/>
      <c r="PMG94" s="29"/>
      <c r="PMH94" s="29"/>
      <c r="PMI94" s="29"/>
      <c r="PMJ94" s="29"/>
      <c r="PMK94" s="29"/>
      <c r="PML94" s="29"/>
      <c r="PMM94" s="29"/>
      <c r="PMN94" s="29"/>
      <c r="PMO94" s="29"/>
      <c r="PMP94" s="29"/>
      <c r="PMQ94" s="29"/>
      <c r="PMR94" s="29"/>
      <c r="PMS94" s="29"/>
      <c r="PMT94" s="29"/>
      <c r="PMU94" s="29"/>
      <c r="PMV94" s="29"/>
      <c r="PMW94" s="29"/>
      <c r="PMX94" s="29"/>
      <c r="PMY94" s="29"/>
      <c r="PMZ94" s="29"/>
      <c r="PNA94" s="29"/>
      <c r="PNB94" s="29"/>
      <c r="PNC94" s="29"/>
      <c r="PND94" s="29"/>
      <c r="PNE94" s="29"/>
      <c r="PNF94" s="29"/>
      <c r="PNG94" s="29"/>
      <c r="PNH94" s="29"/>
      <c r="PNI94" s="29"/>
      <c r="PNJ94" s="29"/>
      <c r="PNK94" s="29"/>
      <c r="PNL94" s="29"/>
      <c r="PNM94" s="29"/>
      <c r="PNN94" s="29"/>
      <c r="PNO94" s="29"/>
      <c r="PNP94" s="29"/>
      <c r="PNQ94" s="29"/>
      <c r="PNR94" s="29"/>
      <c r="PNS94" s="29"/>
      <c r="PNT94" s="29"/>
      <c r="PNU94" s="29"/>
      <c r="PNV94" s="29"/>
      <c r="PNW94" s="29"/>
      <c r="PNX94" s="29"/>
      <c r="PNY94" s="29"/>
      <c r="PNZ94" s="29"/>
      <c r="POA94" s="29"/>
      <c r="POB94" s="29"/>
      <c r="POC94" s="29"/>
      <c r="POD94" s="29"/>
      <c r="POE94" s="29"/>
      <c r="POF94" s="29"/>
      <c r="POG94" s="29"/>
      <c r="POH94" s="29"/>
      <c r="POI94" s="29"/>
      <c r="POJ94" s="29"/>
      <c r="POK94" s="29"/>
      <c r="POL94" s="29"/>
      <c r="POM94" s="29"/>
      <c r="PON94" s="29"/>
      <c r="POO94" s="29"/>
      <c r="POP94" s="29"/>
      <c r="POQ94" s="29"/>
      <c r="POR94" s="29"/>
      <c r="POS94" s="29"/>
      <c r="POT94" s="29"/>
      <c r="POU94" s="29"/>
      <c r="POV94" s="29"/>
      <c r="POW94" s="29"/>
      <c r="POX94" s="29"/>
      <c r="POY94" s="29"/>
      <c r="POZ94" s="29"/>
      <c r="PPA94" s="29"/>
      <c r="PPB94" s="29"/>
      <c r="PPC94" s="29"/>
      <c r="PPD94" s="29"/>
      <c r="PPE94" s="29"/>
      <c r="PPF94" s="29"/>
      <c r="PPG94" s="29"/>
      <c r="PPH94" s="29"/>
      <c r="PPI94" s="29"/>
      <c r="PPJ94" s="29"/>
      <c r="PPK94" s="29"/>
      <c r="PPL94" s="29"/>
      <c r="PPM94" s="29"/>
      <c r="PPN94" s="29"/>
      <c r="PPO94" s="29"/>
      <c r="PPP94" s="29"/>
      <c r="PPQ94" s="29"/>
      <c r="PPR94" s="29"/>
      <c r="PPS94" s="29"/>
      <c r="PPT94" s="29"/>
      <c r="PPU94" s="29"/>
      <c r="PPV94" s="29"/>
      <c r="PPW94" s="29"/>
      <c r="PPX94" s="29"/>
      <c r="PPY94" s="29"/>
      <c r="PPZ94" s="29"/>
      <c r="PQA94" s="29"/>
      <c r="PQB94" s="29"/>
      <c r="PQC94" s="29"/>
      <c r="PQD94" s="29"/>
      <c r="PQE94" s="29"/>
      <c r="PQF94" s="29"/>
      <c r="PQG94" s="29"/>
      <c r="PQH94" s="29"/>
      <c r="PQI94" s="29"/>
      <c r="PQJ94" s="29"/>
      <c r="PQK94" s="29"/>
      <c r="PQL94" s="29"/>
      <c r="PQM94" s="29"/>
      <c r="PQN94" s="29"/>
      <c r="PQO94" s="29"/>
      <c r="PQP94" s="29"/>
      <c r="PQQ94" s="29"/>
      <c r="PQR94" s="29"/>
      <c r="PQS94" s="29"/>
      <c r="PQT94" s="29"/>
      <c r="PQU94" s="29"/>
      <c r="PQV94" s="29"/>
      <c r="PQW94" s="29"/>
      <c r="PQX94" s="29"/>
      <c r="PQY94" s="29"/>
      <c r="PQZ94" s="29"/>
      <c r="PRA94" s="29"/>
      <c r="PRB94" s="29"/>
      <c r="PRC94" s="29"/>
      <c r="PRD94" s="29"/>
      <c r="PRE94" s="29"/>
      <c r="PRF94" s="29"/>
      <c r="PRG94" s="29"/>
      <c r="PRH94" s="29"/>
      <c r="PRI94" s="29"/>
      <c r="PRJ94" s="29"/>
      <c r="PRK94" s="29"/>
      <c r="PRL94" s="29"/>
      <c r="PRM94" s="29"/>
      <c r="PRN94" s="29"/>
      <c r="PRO94" s="29"/>
      <c r="PRP94" s="29"/>
      <c r="PRQ94" s="29"/>
      <c r="PRR94" s="29"/>
      <c r="PRS94" s="29"/>
      <c r="PRT94" s="29"/>
      <c r="PRU94" s="29"/>
      <c r="PRV94" s="29"/>
      <c r="PRW94" s="29"/>
      <c r="PRX94" s="29"/>
      <c r="PRY94" s="29"/>
      <c r="PRZ94" s="29"/>
      <c r="PSA94" s="29"/>
      <c r="PSB94" s="29"/>
      <c r="PSC94" s="29"/>
      <c r="PSD94" s="29"/>
      <c r="PSE94" s="29"/>
      <c r="PSF94" s="29"/>
      <c r="PSG94" s="29"/>
      <c r="PSH94" s="29"/>
      <c r="PSI94" s="29"/>
      <c r="PSJ94" s="29"/>
      <c r="PSK94" s="29"/>
      <c r="PSL94" s="29"/>
      <c r="PSM94" s="29"/>
      <c r="PSN94" s="29"/>
      <c r="PSO94" s="29"/>
      <c r="PSP94" s="29"/>
      <c r="PSQ94" s="29"/>
      <c r="PSR94" s="29"/>
      <c r="PSS94" s="29"/>
      <c r="PST94" s="29"/>
      <c r="PSU94" s="29"/>
      <c r="PSV94" s="29"/>
      <c r="PSW94" s="29"/>
      <c r="PSX94" s="29"/>
      <c r="PSY94" s="29"/>
      <c r="PSZ94" s="29"/>
      <c r="PTA94" s="29"/>
      <c r="PTB94" s="29"/>
      <c r="PTC94" s="29"/>
      <c r="PTD94" s="29"/>
      <c r="PTE94" s="29"/>
      <c r="PTF94" s="29"/>
      <c r="PTG94" s="29"/>
      <c r="PTH94" s="29"/>
      <c r="PTI94" s="29"/>
      <c r="PTJ94" s="29"/>
      <c r="PTK94" s="29"/>
      <c r="PTL94" s="29"/>
      <c r="PTM94" s="29"/>
      <c r="PTN94" s="29"/>
      <c r="PTO94" s="29"/>
      <c r="PTP94" s="29"/>
      <c r="PTQ94" s="29"/>
      <c r="PTR94" s="29"/>
      <c r="PTS94" s="29"/>
      <c r="PTT94" s="29"/>
      <c r="PTU94" s="29"/>
      <c r="PTV94" s="29"/>
      <c r="PTW94" s="29"/>
      <c r="PTX94" s="29"/>
      <c r="PTY94" s="29"/>
      <c r="PTZ94" s="29"/>
      <c r="PUA94" s="29"/>
      <c r="PUB94" s="29"/>
      <c r="PUC94" s="29"/>
      <c r="PUD94" s="29"/>
      <c r="PUE94" s="29"/>
      <c r="PUF94" s="29"/>
      <c r="PUG94" s="29"/>
      <c r="PUH94" s="29"/>
      <c r="PUI94" s="29"/>
      <c r="PUJ94" s="29"/>
      <c r="PUK94" s="29"/>
      <c r="PUL94" s="29"/>
      <c r="PUM94" s="29"/>
      <c r="PUN94" s="29"/>
      <c r="PUO94" s="29"/>
      <c r="PUP94" s="29"/>
      <c r="PUQ94" s="29"/>
      <c r="PUR94" s="29"/>
      <c r="PUS94" s="29"/>
      <c r="PUT94" s="29"/>
      <c r="PUU94" s="29"/>
      <c r="PUV94" s="29"/>
      <c r="PUW94" s="29"/>
      <c r="PUX94" s="29"/>
      <c r="PUY94" s="29"/>
      <c r="PUZ94" s="29"/>
      <c r="PVA94" s="29"/>
      <c r="PVB94" s="29"/>
      <c r="PVC94" s="29"/>
      <c r="PVD94" s="29"/>
      <c r="PVE94" s="29"/>
      <c r="PVF94" s="29"/>
      <c r="PVG94" s="29"/>
      <c r="PVH94" s="29"/>
      <c r="PVI94" s="29"/>
      <c r="PVJ94" s="29"/>
      <c r="PVK94" s="29"/>
      <c r="PVL94" s="29"/>
      <c r="PVM94" s="29"/>
      <c r="PVN94" s="29"/>
      <c r="PVO94" s="29"/>
      <c r="PVP94" s="29"/>
      <c r="PVQ94" s="29"/>
      <c r="PVR94" s="29"/>
      <c r="PVS94" s="29"/>
      <c r="PVT94" s="29"/>
      <c r="PVU94" s="29"/>
      <c r="PVV94" s="29"/>
      <c r="PVW94" s="29"/>
      <c r="PVX94" s="29"/>
      <c r="PVY94" s="29"/>
      <c r="PVZ94" s="29"/>
      <c r="PWA94" s="29"/>
      <c r="PWB94" s="29"/>
      <c r="PWC94" s="29"/>
      <c r="PWD94" s="29"/>
      <c r="PWE94" s="29"/>
      <c r="PWF94" s="29"/>
      <c r="PWG94" s="29"/>
      <c r="PWH94" s="29"/>
      <c r="PWI94" s="29"/>
      <c r="PWJ94" s="29"/>
      <c r="PWK94" s="29"/>
      <c r="PWL94" s="29"/>
      <c r="PWM94" s="29"/>
      <c r="PWN94" s="29"/>
      <c r="PWO94" s="29"/>
      <c r="PWP94" s="29"/>
      <c r="PWQ94" s="29"/>
      <c r="PWR94" s="29"/>
      <c r="PWS94" s="29"/>
      <c r="PWT94" s="29"/>
      <c r="PWU94" s="29"/>
      <c r="PWV94" s="29"/>
      <c r="PWW94" s="29"/>
      <c r="PWX94" s="29"/>
      <c r="PWY94" s="29"/>
      <c r="PWZ94" s="29"/>
      <c r="PXA94" s="29"/>
      <c r="PXB94" s="29"/>
      <c r="PXC94" s="29"/>
      <c r="PXD94" s="29"/>
      <c r="PXE94" s="29"/>
      <c r="PXF94" s="29"/>
      <c r="PXG94" s="29"/>
      <c r="PXH94" s="29"/>
      <c r="PXI94" s="29"/>
      <c r="PXJ94" s="29"/>
      <c r="PXK94" s="29"/>
      <c r="PXL94" s="29"/>
      <c r="PXM94" s="29"/>
      <c r="PXN94" s="29"/>
      <c r="PXO94" s="29"/>
      <c r="PXP94" s="29"/>
      <c r="PXQ94" s="29"/>
      <c r="PXR94" s="29"/>
      <c r="PXS94" s="29"/>
      <c r="PXT94" s="29"/>
      <c r="PXU94" s="29"/>
      <c r="PXV94" s="29"/>
      <c r="PXW94" s="29"/>
      <c r="PXX94" s="29"/>
      <c r="PXY94" s="29"/>
      <c r="PXZ94" s="29"/>
      <c r="PYA94" s="29"/>
      <c r="PYB94" s="29"/>
      <c r="PYC94" s="29"/>
      <c r="PYD94" s="29"/>
      <c r="PYE94" s="29"/>
      <c r="PYF94" s="29"/>
      <c r="PYG94" s="29"/>
      <c r="PYH94" s="29"/>
      <c r="PYI94" s="29"/>
      <c r="PYJ94" s="29"/>
      <c r="PYK94" s="29"/>
      <c r="PYL94" s="29"/>
      <c r="PYM94" s="29"/>
      <c r="PYN94" s="29"/>
      <c r="PYO94" s="29"/>
      <c r="PYP94" s="29"/>
      <c r="PYQ94" s="29"/>
      <c r="PYR94" s="29"/>
      <c r="PYS94" s="29"/>
      <c r="PYT94" s="29"/>
      <c r="PYU94" s="29"/>
      <c r="PYV94" s="29"/>
      <c r="PYW94" s="29"/>
      <c r="PYX94" s="29"/>
      <c r="PYY94" s="29"/>
      <c r="PYZ94" s="29"/>
      <c r="PZA94" s="29"/>
      <c r="PZB94" s="29"/>
      <c r="PZC94" s="29"/>
      <c r="PZD94" s="29"/>
      <c r="PZE94" s="29"/>
      <c r="PZF94" s="29"/>
      <c r="PZG94" s="29"/>
      <c r="PZH94" s="29"/>
      <c r="PZI94" s="29"/>
      <c r="PZJ94" s="29"/>
      <c r="PZK94" s="29"/>
      <c r="PZL94" s="29"/>
      <c r="PZM94" s="29"/>
      <c r="PZN94" s="29"/>
      <c r="PZO94" s="29"/>
      <c r="PZP94" s="29"/>
      <c r="PZQ94" s="29"/>
      <c r="PZR94" s="29"/>
      <c r="PZS94" s="29"/>
      <c r="PZT94" s="29"/>
      <c r="PZU94" s="29"/>
      <c r="PZV94" s="29"/>
      <c r="PZW94" s="29"/>
      <c r="PZX94" s="29"/>
      <c r="PZY94" s="29"/>
      <c r="PZZ94" s="29"/>
      <c r="QAA94" s="29"/>
      <c r="QAB94" s="29"/>
      <c r="QAC94" s="29"/>
      <c r="QAD94" s="29"/>
      <c r="QAE94" s="29"/>
      <c r="QAF94" s="29"/>
      <c r="QAG94" s="29"/>
      <c r="QAH94" s="29"/>
      <c r="QAI94" s="29"/>
      <c r="QAJ94" s="29"/>
      <c r="QAK94" s="29"/>
      <c r="QAL94" s="29"/>
      <c r="QAM94" s="29"/>
      <c r="QAN94" s="29"/>
      <c r="QAO94" s="29"/>
      <c r="QAP94" s="29"/>
      <c r="QAQ94" s="29"/>
      <c r="QAR94" s="29"/>
      <c r="QAS94" s="29"/>
      <c r="QAT94" s="29"/>
      <c r="QAU94" s="29"/>
      <c r="QAV94" s="29"/>
      <c r="QAW94" s="29"/>
      <c r="QAX94" s="29"/>
      <c r="QAY94" s="29"/>
      <c r="QAZ94" s="29"/>
      <c r="QBA94" s="29"/>
      <c r="QBB94" s="29"/>
      <c r="QBC94" s="29"/>
      <c r="QBD94" s="29"/>
      <c r="QBE94" s="29"/>
      <c r="QBF94" s="29"/>
      <c r="QBG94" s="29"/>
      <c r="QBH94" s="29"/>
      <c r="QBI94" s="29"/>
      <c r="QBJ94" s="29"/>
      <c r="QBK94" s="29"/>
      <c r="QBL94" s="29"/>
      <c r="QBM94" s="29"/>
      <c r="QBN94" s="29"/>
      <c r="QBO94" s="29"/>
      <c r="QBP94" s="29"/>
      <c r="QBQ94" s="29"/>
      <c r="QBR94" s="29"/>
      <c r="QBS94" s="29"/>
      <c r="QBT94" s="29"/>
      <c r="QBU94" s="29"/>
      <c r="QBV94" s="29"/>
      <c r="QBW94" s="29"/>
      <c r="QBX94" s="29"/>
      <c r="QBY94" s="29"/>
      <c r="QBZ94" s="29"/>
      <c r="QCA94" s="29"/>
      <c r="QCB94" s="29"/>
      <c r="QCC94" s="29"/>
      <c r="QCD94" s="29"/>
      <c r="QCE94" s="29"/>
      <c r="QCF94" s="29"/>
      <c r="QCG94" s="29"/>
      <c r="QCH94" s="29"/>
      <c r="QCI94" s="29"/>
      <c r="QCJ94" s="29"/>
      <c r="QCK94" s="29"/>
      <c r="QCL94" s="29"/>
      <c r="QCM94" s="29"/>
      <c r="QCN94" s="29"/>
      <c r="QCO94" s="29"/>
      <c r="QCP94" s="29"/>
      <c r="QCQ94" s="29"/>
      <c r="QCR94" s="29"/>
      <c r="QCS94" s="29"/>
      <c r="QCT94" s="29"/>
      <c r="QCU94" s="29"/>
      <c r="QCV94" s="29"/>
      <c r="QCW94" s="29"/>
      <c r="QCX94" s="29"/>
      <c r="QCY94" s="29"/>
      <c r="QCZ94" s="29"/>
      <c r="QDA94" s="29"/>
      <c r="QDB94" s="29"/>
      <c r="QDC94" s="29"/>
      <c r="QDD94" s="29"/>
      <c r="QDE94" s="29"/>
      <c r="QDF94" s="29"/>
      <c r="QDG94" s="29"/>
      <c r="QDH94" s="29"/>
      <c r="QDI94" s="29"/>
      <c r="QDJ94" s="29"/>
      <c r="QDK94" s="29"/>
      <c r="QDL94" s="29"/>
      <c r="QDM94" s="29"/>
      <c r="QDN94" s="29"/>
      <c r="QDO94" s="29"/>
      <c r="QDP94" s="29"/>
      <c r="QDQ94" s="29"/>
      <c r="QDR94" s="29"/>
      <c r="QDS94" s="29"/>
      <c r="QDT94" s="29"/>
      <c r="QDU94" s="29"/>
      <c r="QDV94" s="29"/>
      <c r="QDW94" s="29"/>
      <c r="QDX94" s="29"/>
      <c r="QDY94" s="29"/>
      <c r="QDZ94" s="29"/>
      <c r="QEA94" s="29"/>
      <c r="QEB94" s="29"/>
      <c r="QEC94" s="29"/>
      <c r="QED94" s="29"/>
      <c r="QEE94" s="29"/>
      <c r="QEF94" s="29"/>
      <c r="QEG94" s="29"/>
      <c r="QEH94" s="29"/>
      <c r="QEI94" s="29"/>
      <c r="QEJ94" s="29"/>
      <c r="QEK94" s="29"/>
      <c r="QEL94" s="29"/>
      <c r="QEM94" s="29"/>
      <c r="QEN94" s="29"/>
      <c r="QEO94" s="29"/>
      <c r="QEP94" s="29"/>
      <c r="QEQ94" s="29"/>
      <c r="QER94" s="29"/>
      <c r="QES94" s="29"/>
      <c r="QET94" s="29"/>
      <c r="QEU94" s="29"/>
      <c r="QEV94" s="29"/>
      <c r="QEW94" s="29"/>
      <c r="QEX94" s="29"/>
      <c r="QEY94" s="29"/>
      <c r="QEZ94" s="29"/>
      <c r="QFA94" s="29"/>
      <c r="QFB94" s="29"/>
      <c r="QFC94" s="29"/>
      <c r="QFD94" s="29"/>
      <c r="QFE94" s="29"/>
      <c r="QFF94" s="29"/>
      <c r="QFG94" s="29"/>
      <c r="QFH94" s="29"/>
      <c r="QFI94" s="29"/>
      <c r="QFJ94" s="29"/>
      <c r="QFK94" s="29"/>
      <c r="QFL94" s="29"/>
      <c r="QFM94" s="29"/>
      <c r="QFN94" s="29"/>
      <c r="QFO94" s="29"/>
      <c r="QFP94" s="29"/>
      <c r="QFQ94" s="29"/>
      <c r="QFR94" s="29"/>
      <c r="QFS94" s="29"/>
      <c r="QFT94" s="29"/>
      <c r="QFU94" s="29"/>
      <c r="QFV94" s="29"/>
      <c r="QFW94" s="29"/>
      <c r="QFX94" s="29"/>
      <c r="QFY94" s="29"/>
      <c r="QFZ94" s="29"/>
      <c r="QGA94" s="29"/>
      <c r="QGB94" s="29"/>
      <c r="QGC94" s="29"/>
      <c r="QGD94" s="29"/>
      <c r="QGE94" s="29"/>
      <c r="QGF94" s="29"/>
      <c r="QGG94" s="29"/>
      <c r="QGH94" s="29"/>
      <c r="QGI94" s="29"/>
      <c r="QGJ94" s="29"/>
      <c r="QGK94" s="29"/>
      <c r="QGL94" s="29"/>
      <c r="QGM94" s="29"/>
      <c r="QGN94" s="29"/>
      <c r="QGO94" s="29"/>
      <c r="QGP94" s="29"/>
      <c r="QGQ94" s="29"/>
      <c r="QGR94" s="29"/>
      <c r="QGS94" s="29"/>
      <c r="QGT94" s="29"/>
      <c r="QGU94" s="29"/>
      <c r="QGV94" s="29"/>
      <c r="QGW94" s="29"/>
      <c r="QGX94" s="29"/>
      <c r="QGY94" s="29"/>
      <c r="QGZ94" s="29"/>
      <c r="QHA94" s="29"/>
      <c r="QHB94" s="29"/>
      <c r="QHC94" s="29"/>
      <c r="QHD94" s="29"/>
      <c r="QHE94" s="29"/>
      <c r="QHF94" s="29"/>
      <c r="QHG94" s="29"/>
      <c r="QHH94" s="29"/>
      <c r="QHI94" s="29"/>
      <c r="QHJ94" s="29"/>
      <c r="QHK94" s="29"/>
      <c r="QHL94" s="29"/>
      <c r="QHM94" s="29"/>
      <c r="QHN94" s="29"/>
      <c r="QHO94" s="29"/>
      <c r="QHP94" s="29"/>
      <c r="QHQ94" s="29"/>
      <c r="QHR94" s="29"/>
      <c r="QHS94" s="29"/>
      <c r="QHT94" s="29"/>
      <c r="QHU94" s="29"/>
      <c r="QHV94" s="29"/>
      <c r="QHW94" s="29"/>
      <c r="QHX94" s="29"/>
      <c r="QHY94" s="29"/>
      <c r="QHZ94" s="29"/>
      <c r="QIA94" s="29"/>
      <c r="QIB94" s="29"/>
      <c r="QIC94" s="29"/>
      <c r="QID94" s="29"/>
      <c r="QIE94" s="29"/>
      <c r="QIF94" s="29"/>
      <c r="QIG94" s="29"/>
      <c r="QIH94" s="29"/>
      <c r="QII94" s="29"/>
      <c r="QIJ94" s="29"/>
      <c r="QIK94" s="29"/>
      <c r="QIL94" s="29"/>
      <c r="QIM94" s="29"/>
      <c r="QIN94" s="29"/>
      <c r="QIO94" s="29"/>
      <c r="QIP94" s="29"/>
      <c r="QIQ94" s="29"/>
      <c r="QIR94" s="29"/>
      <c r="QIS94" s="29"/>
      <c r="QIT94" s="29"/>
      <c r="QIU94" s="29"/>
      <c r="QIV94" s="29"/>
      <c r="QIW94" s="29"/>
      <c r="QIX94" s="29"/>
      <c r="QIY94" s="29"/>
      <c r="QIZ94" s="29"/>
      <c r="QJA94" s="29"/>
      <c r="QJB94" s="29"/>
      <c r="QJC94" s="29"/>
      <c r="QJD94" s="29"/>
      <c r="QJE94" s="29"/>
      <c r="QJF94" s="29"/>
      <c r="QJG94" s="29"/>
      <c r="QJH94" s="29"/>
      <c r="QJI94" s="29"/>
      <c r="QJJ94" s="29"/>
      <c r="QJK94" s="29"/>
      <c r="QJL94" s="29"/>
      <c r="QJM94" s="29"/>
      <c r="QJN94" s="29"/>
      <c r="QJO94" s="29"/>
      <c r="QJP94" s="29"/>
      <c r="QJQ94" s="29"/>
      <c r="QJR94" s="29"/>
      <c r="QJS94" s="29"/>
      <c r="QJT94" s="29"/>
      <c r="QJU94" s="29"/>
      <c r="QJV94" s="29"/>
      <c r="QJW94" s="29"/>
      <c r="QJX94" s="29"/>
      <c r="QJY94" s="29"/>
      <c r="QJZ94" s="29"/>
      <c r="QKA94" s="29"/>
      <c r="QKB94" s="29"/>
      <c r="QKC94" s="29"/>
      <c r="QKD94" s="29"/>
      <c r="QKE94" s="29"/>
      <c r="QKF94" s="29"/>
      <c r="QKG94" s="29"/>
      <c r="QKH94" s="29"/>
      <c r="QKI94" s="29"/>
      <c r="QKJ94" s="29"/>
      <c r="QKK94" s="29"/>
      <c r="QKL94" s="29"/>
      <c r="QKM94" s="29"/>
      <c r="QKN94" s="29"/>
      <c r="QKO94" s="29"/>
      <c r="QKP94" s="29"/>
      <c r="QKQ94" s="29"/>
      <c r="QKR94" s="29"/>
      <c r="QKS94" s="29"/>
      <c r="QKT94" s="29"/>
      <c r="QKU94" s="29"/>
      <c r="QKV94" s="29"/>
      <c r="QKW94" s="29"/>
      <c r="QKX94" s="29"/>
      <c r="QKY94" s="29"/>
      <c r="QKZ94" s="29"/>
      <c r="QLA94" s="29"/>
      <c r="QLB94" s="29"/>
      <c r="QLC94" s="29"/>
      <c r="QLD94" s="29"/>
      <c r="QLE94" s="29"/>
      <c r="QLF94" s="29"/>
      <c r="QLG94" s="29"/>
      <c r="QLH94" s="29"/>
      <c r="QLI94" s="29"/>
      <c r="QLJ94" s="29"/>
      <c r="QLK94" s="29"/>
      <c r="QLL94" s="29"/>
      <c r="QLM94" s="29"/>
      <c r="QLN94" s="29"/>
      <c r="QLO94" s="29"/>
      <c r="QLP94" s="29"/>
      <c r="QLQ94" s="29"/>
      <c r="QLR94" s="29"/>
      <c r="QLS94" s="29"/>
      <c r="QLT94" s="29"/>
      <c r="QLU94" s="29"/>
      <c r="QLV94" s="29"/>
      <c r="QLW94" s="29"/>
      <c r="QLX94" s="29"/>
      <c r="QLY94" s="29"/>
      <c r="QLZ94" s="29"/>
      <c r="QMA94" s="29"/>
      <c r="QMB94" s="29"/>
      <c r="QMC94" s="29"/>
      <c r="QMD94" s="29"/>
      <c r="QME94" s="29"/>
      <c r="QMF94" s="29"/>
      <c r="QMG94" s="29"/>
      <c r="QMH94" s="29"/>
      <c r="QMI94" s="29"/>
      <c r="QMJ94" s="29"/>
      <c r="QMK94" s="29"/>
      <c r="QML94" s="29"/>
      <c r="QMM94" s="29"/>
      <c r="QMN94" s="29"/>
      <c r="QMO94" s="29"/>
      <c r="QMP94" s="29"/>
      <c r="QMQ94" s="29"/>
      <c r="QMR94" s="29"/>
      <c r="QMS94" s="29"/>
      <c r="QMT94" s="29"/>
      <c r="QMU94" s="29"/>
      <c r="QMV94" s="29"/>
      <c r="QMW94" s="29"/>
      <c r="QMX94" s="29"/>
      <c r="QMY94" s="29"/>
      <c r="QMZ94" s="29"/>
      <c r="QNA94" s="29"/>
      <c r="QNB94" s="29"/>
      <c r="QNC94" s="29"/>
      <c r="QND94" s="29"/>
      <c r="QNE94" s="29"/>
      <c r="QNF94" s="29"/>
      <c r="QNG94" s="29"/>
      <c r="QNH94" s="29"/>
      <c r="QNI94" s="29"/>
      <c r="QNJ94" s="29"/>
      <c r="QNK94" s="29"/>
      <c r="QNL94" s="29"/>
      <c r="QNM94" s="29"/>
      <c r="QNN94" s="29"/>
      <c r="QNO94" s="29"/>
      <c r="QNP94" s="29"/>
      <c r="QNQ94" s="29"/>
      <c r="QNR94" s="29"/>
      <c r="QNS94" s="29"/>
      <c r="QNT94" s="29"/>
      <c r="QNU94" s="29"/>
      <c r="QNV94" s="29"/>
      <c r="QNW94" s="29"/>
      <c r="QNX94" s="29"/>
      <c r="QNY94" s="29"/>
      <c r="QNZ94" s="29"/>
      <c r="QOA94" s="29"/>
      <c r="QOB94" s="29"/>
      <c r="QOC94" s="29"/>
      <c r="QOD94" s="29"/>
      <c r="QOE94" s="29"/>
      <c r="QOF94" s="29"/>
      <c r="QOG94" s="29"/>
      <c r="QOH94" s="29"/>
      <c r="QOI94" s="29"/>
      <c r="QOJ94" s="29"/>
      <c r="QOK94" s="29"/>
      <c r="QOL94" s="29"/>
      <c r="QOM94" s="29"/>
      <c r="QON94" s="29"/>
      <c r="QOO94" s="29"/>
      <c r="QOP94" s="29"/>
      <c r="QOQ94" s="29"/>
      <c r="QOR94" s="29"/>
      <c r="QOS94" s="29"/>
      <c r="QOT94" s="29"/>
      <c r="QOU94" s="29"/>
      <c r="QOV94" s="29"/>
      <c r="QOW94" s="29"/>
      <c r="QOX94" s="29"/>
      <c r="QOY94" s="29"/>
      <c r="QOZ94" s="29"/>
      <c r="QPA94" s="29"/>
      <c r="QPB94" s="29"/>
      <c r="QPC94" s="29"/>
      <c r="QPD94" s="29"/>
      <c r="QPE94" s="29"/>
      <c r="QPF94" s="29"/>
      <c r="QPG94" s="29"/>
      <c r="QPH94" s="29"/>
      <c r="QPI94" s="29"/>
      <c r="QPJ94" s="29"/>
      <c r="QPK94" s="29"/>
      <c r="QPL94" s="29"/>
      <c r="QPM94" s="29"/>
      <c r="QPN94" s="29"/>
      <c r="QPO94" s="29"/>
      <c r="QPP94" s="29"/>
      <c r="QPQ94" s="29"/>
      <c r="QPR94" s="29"/>
      <c r="QPS94" s="29"/>
      <c r="QPT94" s="29"/>
      <c r="QPU94" s="29"/>
      <c r="QPV94" s="29"/>
      <c r="QPW94" s="29"/>
      <c r="QPX94" s="29"/>
      <c r="QPY94" s="29"/>
      <c r="QPZ94" s="29"/>
      <c r="QQA94" s="29"/>
      <c r="QQB94" s="29"/>
      <c r="QQC94" s="29"/>
      <c r="QQD94" s="29"/>
      <c r="QQE94" s="29"/>
      <c r="QQF94" s="29"/>
      <c r="QQG94" s="29"/>
      <c r="QQH94" s="29"/>
      <c r="QQI94" s="29"/>
      <c r="QQJ94" s="29"/>
      <c r="QQK94" s="29"/>
      <c r="QQL94" s="29"/>
      <c r="QQM94" s="29"/>
      <c r="QQN94" s="29"/>
      <c r="QQO94" s="29"/>
      <c r="QQP94" s="29"/>
      <c r="QQQ94" s="29"/>
      <c r="QQR94" s="29"/>
      <c r="QQS94" s="29"/>
      <c r="QQT94" s="29"/>
      <c r="QQU94" s="29"/>
      <c r="QQV94" s="29"/>
      <c r="QQW94" s="29"/>
      <c r="QQX94" s="29"/>
      <c r="QQY94" s="29"/>
      <c r="QQZ94" s="29"/>
      <c r="QRA94" s="29"/>
      <c r="QRB94" s="29"/>
      <c r="QRC94" s="29"/>
      <c r="QRD94" s="29"/>
      <c r="QRE94" s="29"/>
      <c r="QRF94" s="29"/>
      <c r="QRG94" s="29"/>
      <c r="QRH94" s="29"/>
      <c r="QRI94" s="29"/>
      <c r="QRJ94" s="29"/>
      <c r="QRK94" s="29"/>
      <c r="QRL94" s="29"/>
      <c r="QRM94" s="29"/>
      <c r="QRN94" s="29"/>
      <c r="QRO94" s="29"/>
      <c r="QRP94" s="29"/>
      <c r="QRQ94" s="29"/>
      <c r="QRR94" s="29"/>
      <c r="QRS94" s="29"/>
      <c r="QRT94" s="29"/>
      <c r="QRU94" s="29"/>
      <c r="QRV94" s="29"/>
      <c r="QRW94" s="29"/>
      <c r="QRX94" s="29"/>
      <c r="QRY94" s="29"/>
      <c r="QRZ94" s="29"/>
      <c r="QSA94" s="29"/>
      <c r="QSB94" s="29"/>
      <c r="QSC94" s="29"/>
      <c r="QSD94" s="29"/>
      <c r="QSE94" s="29"/>
      <c r="QSF94" s="29"/>
      <c r="QSG94" s="29"/>
      <c r="QSH94" s="29"/>
      <c r="QSI94" s="29"/>
      <c r="QSJ94" s="29"/>
      <c r="QSK94" s="29"/>
      <c r="QSL94" s="29"/>
      <c r="QSM94" s="29"/>
      <c r="QSN94" s="29"/>
      <c r="QSO94" s="29"/>
      <c r="QSP94" s="29"/>
      <c r="QSQ94" s="29"/>
      <c r="QSR94" s="29"/>
      <c r="QSS94" s="29"/>
      <c r="QST94" s="29"/>
      <c r="QSU94" s="29"/>
      <c r="QSV94" s="29"/>
      <c r="QSW94" s="29"/>
      <c r="QSX94" s="29"/>
      <c r="QSY94" s="29"/>
      <c r="QSZ94" s="29"/>
      <c r="QTA94" s="29"/>
      <c r="QTB94" s="29"/>
      <c r="QTC94" s="29"/>
      <c r="QTD94" s="29"/>
      <c r="QTE94" s="29"/>
      <c r="QTF94" s="29"/>
      <c r="QTG94" s="29"/>
      <c r="QTH94" s="29"/>
      <c r="QTI94" s="29"/>
      <c r="QTJ94" s="29"/>
      <c r="QTK94" s="29"/>
      <c r="QTL94" s="29"/>
      <c r="QTM94" s="29"/>
      <c r="QTN94" s="29"/>
      <c r="QTO94" s="29"/>
      <c r="QTP94" s="29"/>
      <c r="QTQ94" s="29"/>
      <c r="QTR94" s="29"/>
      <c r="QTS94" s="29"/>
      <c r="QTT94" s="29"/>
      <c r="QTU94" s="29"/>
      <c r="QTV94" s="29"/>
      <c r="QTW94" s="29"/>
      <c r="QTX94" s="29"/>
      <c r="QTY94" s="29"/>
      <c r="QTZ94" s="29"/>
      <c r="QUA94" s="29"/>
      <c r="QUB94" s="29"/>
      <c r="QUC94" s="29"/>
      <c r="QUD94" s="29"/>
      <c r="QUE94" s="29"/>
      <c r="QUF94" s="29"/>
      <c r="QUG94" s="29"/>
      <c r="QUH94" s="29"/>
      <c r="QUI94" s="29"/>
      <c r="QUJ94" s="29"/>
      <c r="QUK94" s="29"/>
      <c r="QUL94" s="29"/>
      <c r="QUM94" s="29"/>
      <c r="QUN94" s="29"/>
      <c r="QUO94" s="29"/>
      <c r="QUP94" s="29"/>
      <c r="QUQ94" s="29"/>
      <c r="QUR94" s="29"/>
      <c r="QUS94" s="29"/>
      <c r="QUT94" s="29"/>
      <c r="QUU94" s="29"/>
      <c r="QUV94" s="29"/>
      <c r="QUW94" s="29"/>
      <c r="QUX94" s="29"/>
      <c r="QUY94" s="29"/>
      <c r="QUZ94" s="29"/>
      <c r="QVA94" s="29"/>
      <c r="QVB94" s="29"/>
      <c r="QVC94" s="29"/>
      <c r="QVD94" s="29"/>
      <c r="QVE94" s="29"/>
      <c r="QVF94" s="29"/>
      <c r="QVG94" s="29"/>
      <c r="QVH94" s="29"/>
      <c r="QVI94" s="29"/>
      <c r="QVJ94" s="29"/>
      <c r="QVK94" s="29"/>
      <c r="QVL94" s="29"/>
      <c r="QVM94" s="29"/>
      <c r="QVN94" s="29"/>
      <c r="QVO94" s="29"/>
      <c r="QVP94" s="29"/>
      <c r="QVQ94" s="29"/>
      <c r="QVR94" s="29"/>
      <c r="QVS94" s="29"/>
      <c r="QVT94" s="29"/>
      <c r="QVU94" s="29"/>
      <c r="QVV94" s="29"/>
      <c r="QVW94" s="29"/>
      <c r="QVX94" s="29"/>
      <c r="QVY94" s="29"/>
      <c r="QVZ94" s="29"/>
      <c r="QWA94" s="29"/>
      <c r="QWB94" s="29"/>
      <c r="QWC94" s="29"/>
      <c r="QWD94" s="29"/>
      <c r="QWE94" s="29"/>
      <c r="QWF94" s="29"/>
      <c r="QWG94" s="29"/>
      <c r="QWH94" s="29"/>
      <c r="QWI94" s="29"/>
      <c r="QWJ94" s="29"/>
      <c r="QWK94" s="29"/>
      <c r="QWL94" s="29"/>
      <c r="QWM94" s="29"/>
      <c r="QWN94" s="29"/>
      <c r="QWO94" s="29"/>
      <c r="QWP94" s="29"/>
      <c r="QWQ94" s="29"/>
      <c r="QWR94" s="29"/>
      <c r="QWS94" s="29"/>
      <c r="QWT94" s="29"/>
      <c r="QWU94" s="29"/>
      <c r="QWV94" s="29"/>
      <c r="QWW94" s="29"/>
      <c r="QWX94" s="29"/>
      <c r="QWY94" s="29"/>
      <c r="QWZ94" s="29"/>
      <c r="QXA94" s="29"/>
      <c r="QXB94" s="29"/>
      <c r="QXC94" s="29"/>
      <c r="QXD94" s="29"/>
      <c r="QXE94" s="29"/>
      <c r="QXF94" s="29"/>
      <c r="QXG94" s="29"/>
      <c r="QXH94" s="29"/>
      <c r="QXI94" s="29"/>
      <c r="QXJ94" s="29"/>
      <c r="QXK94" s="29"/>
      <c r="QXL94" s="29"/>
      <c r="QXM94" s="29"/>
      <c r="QXN94" s="29"/>
      <c r="QXO94" s="29"/>
      <c r="QXP94" s="29"/>
      <c r="QXQ94" s="29"/>
      <c r="QXR94" s="29"/>
      <c r="QXS94" s="29"/>
      <c r="QXT94" s="29"/>
      <c r="QXU94" s="29"/>
      <c r="QXV94" s="29"/>
      <c r="QXW94" s="29"/>
      <c r="QXX94" s="29"/>
      <c r="QXY94" s="29"/>
      <c r="QXZ94" s="29"/>
      <c r="QYA94" s="29"/>
      <c r="QYB94" s="29"/>
      <c r="QYC94" s="29"/>
      <c r="QYD94" s="29"/>
      <c r="QYE94" s="29"/>
      <c r="QYF94" s="29"/>
      <c r="QYG94" s="29"/>
      <c r="QYH94" s="29"/>
      <c r="QYI94" s="29"/>
      <c r="QYJ94" s="29"/>
      <c r="QYK94" s="29"/>
      <c r="QYL94" s="29"/>
      <c r="QYM94" s="29"/>
      <c r="QYN94" s="29"/>
      <c r="QYO94" s="29"/>
      <c r="QYP94" s="29"/>
      <c r="QYQ94" s="29"/>
      <c r="QYR94" s="29"/>
      <c r="QYS94" s="29"/>
      <c r="QYT94" s="29"/>
      <c r="QYU94" s="29"/>
      <c r="QYV94" s="29"/>
      <c r="QYW94" s="29"/>
      <c r="QYX94" s="29"/>
      <c r="QYY94" s="29"/>
      <c r="QYZ94" s="29"/>
      <c r="QZA94" s="29"/>
      <c r="QZB94" s="29"/>
      <c r="QZC94" s="29"/>
      <c r="QZD94" s="29"/>
      <c r="QZE94" s="29"/>
      <c r="QZF94" s="29"/>
      <c r="QZG94" s="29"/>
      <c r="QZH94" s="29"/>
      <c r="QZI94" s="29"/>
      <c r="QZJ94" s="29"/>
      <c r="QZK94" s="29"/>
      <c r="QZL94" s="29"/>
      <c r="QZM94" s="29"/>
      <c r="QZN94" s="29"/>
      <c r="QZO94" s="29"/>
      <c r="QZP94" s="29"/>
      <c r="QZQ94" s="29"/>
      <c r="QZR94" s="29"/>
      <c r="QZS94" s="29"/>
      <c r="QZT94" s="29"/>
      <c r="QZU94" s="29"/>
      <c r="QZV94" s="29"/>
      <c r="QZW94" s="29"/>
      <c r="QZX94" s="29"/>
      <c r="QZY94" s="29"/>
      <c r="QZZ94" s="29"/>
      <c r="RAA94" s="29"/>
      <c r="RAB94" s="29"/>
      <c r="RAC94" s="29"/>
      <c r="RAD94" s="29"/>
      <c r="RAE94" s="29"/>
      <c r="RAF94" s="29"/>
      <c r="RAG94" s="29"/>
      <c r="RAH94" s="29"/>
      <c r="RAI94" s="29"/>
      <c r="RAJ94" s="29"/>
      <c r="RAK94" s="29"/>
      <c r="RAL94" s="29"/>
      <c r="RAM94" s="29"/>
      <c r="RAN94" s="29"/>
      <c r="RAO94" s="29"/>
      <c r="RAP94" s="29"/>
      <c r="RAQ94" s="29"/>
      <c r="RAR94" s="29"/>
      <c r="RAS94" s="29"/>
      <c r="RAT94" s="29"/>
      <c r="RAU94" s="29"/>
      <c r="RAV94" s="29"/>
      <c r="RAW94" s="29"/>
      <c r="RAX94" s="29"/>
      <c r="RAY94" s="29"/>
      <c r="RAZ94" s="29"/>
      <c r="RBA94" s="29"/>
      <c r="RBB94" s="29"/>
      <c r="RBC94" s="29"/>
      <c r="RBD94" s="29"/>
      <c r="RBE94" s="29"/>
      <c r="RBF94" s="29"/>
      <c r="RBG94" s="29"/>
      <c r="RBH94" s="29"/>
      <c r="RBI94" s="29"/>
      <c r="RBJ94" s="29"/>
      <c r="RBK94" s="29"/>
      <c r="RBL94" s="29"/>
      <c r="RBM94" s="29"/>
      <c r="RBN94" s="29"/>
      <c r="RBO94" s="29"/>
      <c r="RBP94" s="29"/>
      <c r="RBQ94" s="29"/>
      <c r="RBR94" s="29"/>
      <c r="RBS94" s="29"/>
      <c r="RBT94" s="29"/>
      <c r="RBU94" s="29"/>
      <c r="RBV94" s="29"/>
      <c r="RBW94" s="29"/>
      <c r="RBX94" s="29"/>
      <c r="RBY94" s="29"/>
      <c r="RBZ94" s="29"/>
      <c r="RCA94" s="29"/>
      <c r="RCB94" s="29"/>
      <c r="RCC94" s="29"/>
      <c r="RCD94" s="29"/>
      <c r="RCE94" s="29"/>
      <c r="RCF94" s="29"/>
      <c r="RCG94" s="29"/>
      <c r="RCH94" s="29"/>
      <c r="RCI94" s="29"/>
      <c r="RCJ94" s="29"/>
      <c r="RCK94" s="29"/>
      <c r="RCL94" s="29"/>
      <c r="RCM94" s="29"/>
      <c r="RCN94" s="29"/>
      <c r="RCO94" s="29"/>
      <c r="RCP94" s="29"/>
      <c r="RCQ94" s="29"/>
      <c r="RCR94" s="29"/>
      <c r="RCS94" s="29"/>
      <c r="RCT94" s="29"/>
      <c r="RCU94" s="29"/>
      <c r="RCV94" s="29"/>
      <c r="RCW94" s="29"/>
      <c r="RCX94" s="29"/>
      <c r="RCY94" s="29"/>
      <c r="RCZ94" s="29"/>
      <c r="RDA94" s="29"/>
      <c r="RDB94" s="29"/>
      <c r="RDC94" s="29"/>
      <c r="RDD94" s="29"/>
      <c r="RDE94" s="29"/>
      <c r="RDF94" s="29"/>
      <c r="RDG94" s="29"/>
      <c r="RDH94" s="29"/>
      <c r="RDI94" s="29"/>
      <c r="RDJ94" s="29"/>
      <c r="RDK94" s="29"/>
      <c r="RDL94" s="29"/>
      <c r="RDM94" s="29"/>
      <c r="RDN94" s="29"/>
      <c r="RDO94" s="29"/>
      <c r="RDP94" s="29"/>
      <c r="RDQ94" s="29"/>
      <c r="RDR94" s="29"/>
      <c r="RDS94" s="29"/>
      <c r="RDT94" s="29"/>
      <c r="RDU94" s="29"/>
      <c r="RDV94" s="29"/>
      <c r="RDW94" s="29"/>
      <c r="RDX94" s="29"/>
      <c r="RDY94" s="29"/>
      <c r="RDZ94" s="29"/>
      <c r="REA94" s="29"/>
      <c r="REB94" s="29"/>
      <c r="REC94" s="29"/>
      <c r="RED94" s="29"/>
      <c r="REE94" s="29"/>
      <c r="REF94" s="29"/>
      <c r="REG94" s="29"/>
      <c r="REH94" s="29"/>
      <c r="REI94" s="29"/>
      <c r="REJ94" s="29"/>
      <c r="REK94" s="29"/>
      <c r="REL94" s="29"/>
      <c r="REM94" s="29"/>
      <c r="REN94" s="29"/>
      <c r="REO94" s="29"/>
      <c r="REP94" s="29"/>
      <c r="REQ94" s="29"/>
      <c r="RER94" s="29"/>
      <c r="RES94" s="29"/>
      <c r="RET94" s="29"/>
      <c r="REU94" s="29"/>
      <c r="REV94" s="29"/>
      <c r="REW94" s="29"/>
      <c r="REX94" s="29"/>
      <c r="REY94" s="29"/>
      <c r="REZ94" s="29"/>
      <c r="RFA94" s="29"/>
      <c r="RFB94" s="29"/>
      <c r="RFC94" s="29"/>
      <c r="RFD94" s="29"/>
      <c r="RFE94" s="29"/>
      <c r="RFF94" s="29"/>
      <c r="RFG94" s="29"/>
      <c r="RFH94" s="29"/>
      <c r="RFI94" s="29"/>
      <c r="RFJ94" s="29"/>
      <c r="RFK94" s="29"/>
      <c r="RFL94" s="29"/>
      <c r="RFM94" s="29"/>
      <c r="RFN94" s="29"/>
      <c r="RFO94" s="29"/>
      <c r="RFP94" s="29"/>
      <c r="RFQ94" s="29"/>
      <c r="RFR94" s="29"/>
      <c r="RFS94" s="29"/>
      <c r="RFT94" s="29"/>
      <c r="RFU94" s="29"/>
      <c r="RFV94" s="29"/>
      <c r="RFW94" s="29"/>
      <c r="RFX94" s="29"/>
      <c r="RFY94" s="29"/>
      <c r="RFZ94" s="29"/>
      <c r="RGA94" s="29"/>
      <c r="RGB94" s="29"/>
      <c r="RGC94" s="29"/>
      <c r="RGD94" s="29"/>
      <c r="RGE94" s="29"/>
      <c r="RGF94" s="29"/>
      <c r="RGG94" s="29"/>
      <c r="RGH94" s="29"/>
      <c r="RGI94" s="29"/>
      <c r="RGJ94" s="29"/>
      <c r="RGK94" s="29"/>
      <c r="RGL94" s="29"/>
      <c r="RGM94" s="29"/>
      <c r="RGN94" s="29"/>
      <c r="RGO94" s="29"/>
      <c r="RGP94" s="29"/>
      <c r="RGQ94" s="29"/>
      <c r="RGR94" s="29"/>
      <c r="RGS94" s="29"/>
      <c r="RGT94" s="29"/>
      <c r="RGU94" s="29"/>
      <c r="RGV94" s="29"/>
      <c r="RGW94" s="29"/>
      <c r="RGX94" s="29"/>
      <c r="RGY94" s="29"/>
      <c r="RGZ94" s="29"/>
      <c r="RHA94" s="29"/>
      <c r="RHB94" s="29"/>
      <c r="RHC94" s="29"/>
      <c r="RHD94" s="29"/>
      <c r="RHE94" s="29"/>
      <c r="RHF94" s="29"/>
      <c r="RHG94" s="29"/>
      <c r="RHH94" s="29"/>
      <c r="RHI94" s="29"/>
      <c r="RHJ94" s="29"/>
      <c r="RHK94" s="29"/>
      <c r="RHL94" s="29"/>
      <c r="RHM94" s="29"/>
      <c r="RHN94" s="29"/>
      <c r="RHO94" s="29"/>
      <c r="RHP94" s="29"/>
      <c r="RHQ94" s="29"/>
      <c r="RHR94" s="29"/>
      <c r="RHS94" s="29"/>
      <c r="RHT94" s="29"/>
      <c r="RHU94" s="29"/>
      <c r="RHV94" s="29"/>
      <c r="RHW94" s="29"/>
      <c r="RHX94" s="29"/>
      <c r="RHY94" s="29"/>
      <c r="RHZ94" s="29"/>
      <c r="RIA94" s="29"/>
      <c r="RIB94" s="29"/>
      <c r="RIC94" s="29"/>
      <c r="RID94" s="29"/>
      <c r="RIE94" s="29"/>
      <c r="RIF94" s="29"/>
      <c r="RIG94" s="29"/>
      <c r="RIH94" s="29"/>
      <c r="RII94" s="29"/>
      <c r="RIJ94" s="29"/>
      <c r="RIK94" s="29"/>
      <c r="RIL94" s="29"/>
      <c r="RIM94" s="29"/>
      <c r="RIN94" s="29"/>
      <c r="RIO94" s="29"/>
      <c r="RIP94" s="29"/>
      <c r="RIQ94" s="29"/>
      <c r="RIR94" s="29"/>
      <c r="RIS94" s="29"/>
      <c r="RIT94" s="29"/>
      <c r="RIU94" s="29"/>
      <c r="RIV94" s="29"/>
      <c r="RIW94" s="29"/>
      <c r="RIX94" s="29"/>
      <c r="RIY94" s="29"/>
      <c r="RIZ94" s="29"/>
      <c r="RJA94" s="29"/>
      <c r="RJB94" s="29"/>
      <c r="RJC94" s="29"/>
      <c r="RJD94" s="29"/>
      <c r="RJE94" s="29"/>
      <c r="RJF94" s="29"/>
      <c r="RJG94" s="29"/>
      <c r="RJH94" s="29"/>
      <c r="RJI94" s="29"/>
      <c r="RJJ94" s="29"/>
      <c r="RJK94" s="29"/>
      <c r="RJL94" s="29"/>
      <c r="RJM94" s="29"/>
      <c r="RJN94" s="29"/>
      <c r="RJO94" s="29"/>
      <c r="RJP94" s="29"/>
      <c r="RJQ94" s="29"/>
      <c r="RJR94" s="29"/>
      <c r="RJS94" s="29"/>
      <c r="RJT94" s="29"/>
      <c r="RJU94" s="29"/>
      <c r="RJV94" s="29"/>
      <c r="RJW94" s="29"/>
      <c r="RJX94" s="29"/>
      <c r="RJY94" s="29"/>
      <c r="RJZ94" s="29"/>
      <c r="RKA94" s="29"/>
      <c r="RKB94" s="29"/>
      <c r="RKC94" s="29"/>
      <c r="RKD94" s="29"/>
      <c r="RKE94" s="29"/>
      <c r="RKF94" s="29"/>
      <c r="RKG94" s="29"/>
      <c r="RKH94" s="29"/>
      <c r="RKI94" s="29"/>
      <c r="RKJ94" s="29"/>
      <c r="RKK94" s="29"/>
      <c r="RKL94" s="29"/>
      <c r="RKM94" s="29"/>
      <c r="RKN94" s="29"/>
      <c r="RKO94" s="29"/>
      <c r="RKP94" s="29"/>
      <c r="RKQ94" s="29"/>
      <c r="RKR94" s="29"/>
      <c r="RKS94" s="29"/>
      <c r="RKT94" s="29"/>
      <c r="RKU94" s="29"/>
      <c r="RKV94" s="29"/>
      <c r="RKW94" s="29"/>
      <c r="RKX94" s="29"/>
      <c r="RKY94" s="29"/>
      <c r="RKZ94" s="29"/>
      <c r="RLA94" s="29"/>
      <c r="RLB94" s="29"/>
      <c r="RLC94" s="29"/>
      <c r="RLD94" s="29"/>
      <c r="RLE94" s="29"/>
      <c r="RLF94" s="29"/>
      <c r="RLG94" s="29"/>
      <c r="RLH94" s="29"/>
      <c r="RLI94" s="29"/>
      <c r="RLJ94" s="29"/>
      <c r="RLK94" s="29"/>
      <c r="RLL94" s="29"/>
      <c r="RLM94" s="29"/>
      <c r="RLN94" s="29"/>
      <c r="RLO94" s="29"/>
      <c r="RLP94" s="29"/>
      <c r="RLQ94" s="29"/>
      <c r="RLR94" s="29"/>
      <c r="RLS94" s="29"/>
      <c r="RLT94" s="29"/>
      <c r="RLU94" s="29"/>
      <c r="RLV94" s="29"/>
      <c r="RLW94" s="29"/>
      <c r="RLX94" s="29"/>
      <c r="RLY94" s="29"/>
      <c r="RLZ94" s="29"/>
      <c r="RMA94" s="29"/>
      <c r="RMB94" s="29"/>
      <c r="RMC94" s="29"/>
      <c r="RMD94" s="29"/>
      <c r="RME94" s="29"/>
      <c r="RMF94" s="29"/>
      <c r="RMG94" s="29"/>
      <c r="RMH94" s="29"/>
      <c r="RMI94" s="29"/>
      <c r="RMJ94" s="29"/>
      <c r="RMK94" s="29"/>
      <c r="RML94" s="29"/>
      <c r="RMM94" s="29"/>
      <c r="RMN94" s="29"/>
      <c r="RMO94" s="29"/>
      <c r="RMP94" s="29"/>
      <c r="RMQ94" s="29"/>
      <c r="RMR94" s="29"/>
      <c r="RMS94" s="29"/>
      <c r="RMT94" s="29"/>
      <c r="RMU94" s="29"/>
      <c r="RMV94" s="29"/>
      <c r="RMW94" s="29"/>
      <c r="RMX94" s="29"/>
      <c r="RMY94" s="29"/>
      <c r="RMZ94" s="29"/>
      <c r="RNA94" s="29"/>
      <c r="RNB94" s="29"/>
      <c r="RNC94" s="29"/>
      <c r="RND94" s="29"/>
      <c r="RNE94" s="29"/>
      <c r="RNF94" s="29"/>
      <c r="RNG94" s="29"/>
      <c r="RNH94" s="29"/>
      <c r="RNI94" s="29"/>
      <c r="RNJ94" s="29"/>
      <c r="RNK94" s="29"/>
      <c r="RNL94" s="29"/>
      <c r="RNM94" s="29"/>
      <c r="RNN94" s="29"/>
      <c r="RNO94" s="29"/>
      <c r="RNP94" s="29"/>
      <c r="RNQ94" s="29"/>
      <c r="RNR94" s="29"/>
      <c r="RNS94" s="29"/>
      <c r="RNT94" s="29"/>
      <c r="RNU94" s="29"/>
      <c r="RNV94" s="29"/>
      <c r="RNW94" s="29"/>
      <c r="RNX94" s="29"/>
      <c r="RNY94" s="29"/>
      <c r="RNZ94" s="29"/>
      <c r="ROA94" s="29"/>
      <c r="ROB94" s="29"/>
      <c r="ROC94" s="29"/>
      <c r="ROD94" s="29"/>
      <c r="ROE94" s="29"/>
      <c r="ROF94" s="29"/>
      <c r="ROG94" s="29"/>
      <c r="ROH94" s="29"/>
      <c r="ROI94" s="29"/>
      <c r="ROJ94" s="29"/>
      <c r="ROK94" s="29"/>
      <c r="ROL94" s="29"/>
      <c r="ROM94" s="29"/>
      <c r="RON94" s="29"/>
      <c r="ROO94" s="29"/>
      <c r="ROP94" s="29"/>
      <c r="ROQ94" s="29"/>
      <c r="ROR94" s="29"/>
      <c r="ROS94" s="29"/>
      <c r="ROT94" s="29"/>
      <c r="ROU94" s="29"/>
      <c r="ROV94" s="29"/>
      <c r="ROW94" s="29"/>
      <c r="ROX94" s="29"/>
      <c r="ROY94" s="29"/>
      <c r="ROZ94" s="29"/>
      <c r="RPA94" s="29"/>
      <c r="RPB94" s="29"/>
      <c r="RPC94" s="29"/>
      <c r="RPD94" s="29"/>
      <c r="RPE94" s="29"/>
      <c r="RPF94" s="29"/>
      <c r="RPG94" s="29"/>
      <c r="RPH94" s="29"/>
      <c r="RPI94" s="29"/>
      <c r="RPJ94" s="29"/>
      <c r="RPK94" s="29"/>
      <c r="RPL94" s="29"/>
      <c r="RPM94" s="29"/>
      <c r="RPN94" s="29"/>
      <c r="RPO94" s="29"/>
      <c r="RPP94" s="29"/>
      <c r="RPQ94" s="29"/>
      <c r="RPR94" s="29"/>
      <c r="RPS94" s="29"/>
      <c r="RPT94" s="29"/>
      <c r="RPU94" s="29"/>
      <c r="RPV94" s="29"/>
      <c r="RPW94" s="29"/>
      <c r="RPX94" s="29"/>
      <c r="RPY94" s="29"/>
      <c r="RPZ94" s="29"/>
      <c r="RQA94" s="29"/>
      <c r="RQB94" s="29"/>
      <c r="RQC94" s="29"/>
      <c r="RQD94" s="29"/>
      <c r="RQE94" s="29"/>
      <c r="RQF94" s="29"/>
      <c r="RQG94" s="29"/>
      <c r="RQH94" s="29"/>
      <c r="RQI94" s="29"/>
      <c r="RQJ94" s="29"/>
      <c r="RQK94" s="29"/>
      <c r="RQL94" s="29"/>
      <c r="RQM94" s="29"/>
      <c r="RQN94" s="29"/>
      <c r="RQO94" s="29"/>
      <c r="RQP94" s="29"/>
      <c r="RQQ94" s="29"/>
      <c r="RQR94" s="29"/>
      <c r="RQS94" s="29"/>
      <c r="RQT94" s="29"/>
      <c r="RQU94" s="29"/>
      <c r="RQV94" s="29"/>
      <c r="RQW94" s="29"/>
      <c r="RQX94" s="29"/>
      <c r="RQY94" s="29"/>
      <c r="RQZ94" s="29"/>
      <c r="RRA94" s="29"/>
      <c r="RRB94" s="29"/>
      <c r="RRC94" s="29"/>
      <c r="RRD94" s="29"/>
      <c r="RRE94" s="29"/>
      <c r="RRF94" s="29"/>
      <c r="RRG94" s="29"/>
      <c r="RRH94" s="29"/>
      <c r="RRI94" s="29"/>
      <c r="RRJ94" s="29"/>
      <c r="RRK94" s="29"/>
      <c r="RRL94" s="29"/>
      <c r="RRM94" s="29"/>
      <c r="RRN94" s="29"/>
      <c r="RRO94" s="29"/>
      <c r="RRP94" s="29"/>
      <c r="RRQ94" s="29"/>
      <c r="RRR94" s="29"/>
      <c r="RRS94" s="29"/>
      <c r="RRT94" s="29"/>
      <c r="RRU94" s="29"/>
      <c r="RRV94" s="29"/>
      <c r="RRW94" s="29"/>
      <c r="RRX94" s="29"/>
      <c r="RRY94" s="29"/>
      <c r="RRZ94" s="29"/>
      <c r="RSA94" s="29"/>
      <c r="RSB94" s="29"/>
      <c r="RSC94" s="29"/>
      <c r="RSD94" s="29"/>
      <c r="RSE94" s="29"/>
      <c r="RSF94" s="29"/>
      <c r="RSG94" s="29"/>
      <c r="RSH94" s="29"/>
      <c r="RSI94" s="29"/>
      <c r="RSJ94" s="29"/>
      <c r="RSK94" s="29"/>
      <c r="RSL94" s="29"/>
      <c r="RSM94" s="29"/>
      <c r="RSN94" s="29"/>
      <c r="RSO94" s="29"/>
      <c r="RSP94" s="29"/>
      <c r="RSQ94" s="29"/>
      <c r="RSR94" s="29"/>
      <c r="RSS94" s="29"/>
      <c r="RST94" s="29"/>
      <c r="RSU94" s="29"/>
      <c r="RSV94" s="29"/>
      <c r="RSW94" s="29"/>
      <c r="RSX94" s="29"/>
      <c r="RSY94" s="29"/>
      <c r="RSZ94" s="29"/>
      <c r="RTA94" s="29"/>
      <c r="RTB94" s="29"/>
      <c r="RTC94" s="29"/>
      <c r="RTD94" s="29"/>
      <c r="RTE94" s="29"/>
      <c r="RTF94" s="29"/>
      <c r="RTG94" s="29"/>
      <c r="RTH94" s="29"/>
      <c r="RTI94" s="29"/>
      <c r="RTJ94" s="29"/>
      <c r="RTK94" s="29"/>
      <c r="RTL94" s="29"/>
      <c r="RTM94" s="29"/>
      <c r="RTN94" s="29"/>
      <c r="RTO94" s="29"/>
      <c r="RTP94" s="29"/>
      <c r="RTQ94" s="29"/>
      <c r="RTR94" s="29"/>
      <c r="RTS94" s="29"/>
      <c r="RTT94" s="29"/>
      <c r="RTU94" s="29"/>
      <c r="RTV94" s="29"/>
      <c r="RTW94" s="29"/>
      <c r="RTX94" s="29"/>
      <c r="RTY94" s="29"/>
      <c r="RTZ94" s="29"/>
      <c r="RUA94" s="29"/>
      <c r="RUB94" s="29"/>
      <c r="RUC94" s="29"/>
      <c r="RUD94" s="29"/>
      <c r="RUE94" s="29"/>
      <c r="RUF94" s="29"/>
      <c r="RUG94" s="29"/>
      <c r="RUH94" s="29"/>
      <c r="RUI94" s="29"/>
      <c r="RUJ94" s="29"/>
      <c r="RUK94" s="29"/>
      <c r="RUL94" s="29"/>
      <c r="RUM94" s="29"/>
      <c r="RUN94" s="29"/>
      <c r="RUO94" s="29"/>
      <c r="RUP94" s="29"/>
      <c r="RUQ94" s="29"/>
      <c r="RUR94" s="29"/>
      <c r="RUS94" s="29"/>
      <c r="RUT94" s="29"/>
      <c r="RUU94" s="29"/>
      <c r="RUV94" s="29"/>
      <c r="RUW94" s="29"/>
      <c r="RUX94" s="29"/>
      <c r="RUY94" s="29"/>
      <c r="RUZ94" s="29"/>
      <c r="RVA94" s="29"/>
      <c r="RVB94" s="29"/>
      <c r="RVC94" s="29"/>
      <c r="RVD94" s="29"/>
      <c r="RVE94" s="29"/>
      <c r="RVF94" s="29"/>
      <c r="RVG94" s="29"/>
      <c r="RVH94" s="29"/>
      <c r="RVI94" s="29"/>
      <c r="RVJ94" s="29"/>
      <c r="RVK94" s="29"/>
      <c r="RVL94" s="29"/>
      <c r="RVM94" s="29"/>
      <c r="RVN94" s="29"/>
      <c r="RVO94" s="29"/>
      <c r="RVP94" s="29"/>
      <c r="RVQ94" s="29"/>
      <c r="RVR94" s="29"/>
      <c r="RVS94" s="29"/>
      <c r="RVT94" s="29"/>
      <c r="RVU94" s="29"/>
      <c r="RVV94" s="29"/>
      <c r="RVW94" s="29"/>
      <c r="RVX94" s="29"/>
      <c r="RVY94" s="29"/>
      <c r="RVZ94" s="29"/>
      <c r="RWA94" s="29"/>
      <c r="RWB94" s="29"/>
      <c r="RWC94" s="29"/>
      <c r="RWD94" s="29"/>
      <c r="RWE94" s="29"/>
      <c r="RWF94" s="29"/>
      <c r="RWG94" s="29"/>
      <c r="RWH94" s="29"/>
      <c r="RWI94" s="29"/>
      <c r="RWJ94" s="29"/>
      <c r="RWK94" s="29"/>
      <c r="RWL94" s="29"/>
      <c r="RWM94" s="29"/>
      <c r="RWN94" s="29"/>
      <c r="RWO94" s="29"/>
      <c r="RWP94" s="29"/>
      <c r="RWQ94" s="29"/>
      <c r="RWR94" s="29"/>
      <c r="RWS94" s="29"/>
      <c r="RWT94" s="29"/>
      <c r="RWU94" s="29"/>
      <c r="RWV94" s="29"/>
      <c r="RWW94" s="29"/>
      <c r="RWX94" s="29"/>
      <c r="RWY94" s="29"/>
      <c r="RWZ94" s="29"/>
      <c r="RXA94" s="29"/>
      <c r="RXB94" s="29"/>
      <c r="RXC94" s="29"/>
      <c r="RXD94" s="29"/>
      <c r="RXE94" s="29"/>
      <c r="RXF94" s="29"/>
      <c r="RXG94" s="29"/>
      <c r="RXH94" s="29"/>
      <c r="RXI94" s="29"/>
      <c r="RXJ94" s="29"/>
      <c r="RXK94" s="29"/>
      <c r="RXL94" s="29"/>
      <c r="RXM94" s="29"/>
      <c r="RXN94" s="29"/>
      <c r="RXO94" s="29"/>
      <c r="RXP94" s="29"/>
      <c r="RXQ94" s="29"/>
      <c r="RXR94" s="29"/>
      <c r="RXS94" s="29"/>
      <c r="RXT94" s="29"/>
      <c r="RXU94" s="29"/>
      <c r="RXV94" s="29"/>
      <c r="RXW94" s="29"/>
      <c r="RXX94" s="29"/>
      <c r="RXY94" s="29"/>
      <c r="RXZ94" s="29"/>
      <c r="RYA94" s="29"/>
      <c r="RYB94" s="29"/>
      <c r="RYC94" s="29"/>
      <c r="RYD94" s="29"/>
      <c r="RYE94" s="29"/>
      <c r="RYF94" s="29"/>
      <c r="RYG94" s="29"/>
      <c r="RYH94" s="29"/>
      <c r="RYI94" s="29"/>
      <c r="RYJ94" s="29"/>
      <c r="RYK94" s="29"/>
      <c r="RYL94" s="29"/>
      <c r="RYM94" s="29"/>
      <c r="RYN94" s="29"/>
      <c r="RYO94" s="29"/>
      <c r="RYP94" s="29"/>
      <c r="RYQ94" s="29"/>
      <c r="RYR94" s="29"/>
      <c r="RYS94" s="29"/>
      <c r="RYT94" s="29"/>
      <c r="RYU94" s="29"/>
      <c r="RYV94" s="29"/>
      <c r="RYW94" s="29"/>
      <c r="RYX94" s="29"/>
      <c r="RYY94" s="29"/>
      <c r="RYZ94" s="29"/>
      <c r="RZA94" s="29"/>
      <c r="RZB94" s="29"/>
      <c r="RZC94" s="29"/>
      <c r="RZD94" s="29"/>
      <c r="RZE94" s="29"/>
      <c r="RZF94" s="29"/>
      <c r="RZG94" s="29"/>
      <c r="RZH94" s="29"/>
      <c r="RZI94" s="29"/>
      <c r="RZJ94" s="29"/>
      <c r="RZK94" s="29"/>
      <c r="RZL94" s="29"/>
      <c r="RZM94" s="29"/>
      <c r="RZN94" s="29"/>
      <c r="RZO94" s="29"/>
      <c r="RZP94" s="29"/>
      <c r="RZQ94" s="29"/>
      <c r="RZR94" s="29"/>
      <c r="RZS94" s="29"/>
      <c r="RZT94" s="29"/>
      <c r="RZU94" s="29"/>
      <c r="RZV94" s="29"/>
      <c r="RZW94" s="29"/>
      <c r="RZX94" s="29"/>
      <c r="RZY94" s="29"/>
      <c r="RZZ94" s="29"/>
      <c r="SAA94" s="29"/>
      <c r="SAB94" s="29"/>
      <c r="SAC94" s="29"/>
      <c r="SAD94" s="29"/>
      <c r="SAE94" s="29"/>
      <c r="SAF94" s="29"/>
      <c r="SAG94" s="29"/>
      <c r="SAH94" s="29"/>
      <c r="SAI94" s="29"/>
      <c r="SAJ94" s="29"/>
      <c r="SAK94" s="29"/>
      <c r="SAL94" s="29"/>
      <c r="SAM94" s="29"/>
      <c r="SAN94" s="29"/>
      <c r="SAO94" s="29"/>
      <c r="SAP94" s="29"/>
      <c r="SAQ94" s="29"/>
      <c r="SAR94" s="29"/>
      <c r="SAS94" s="29"/>
      <c r="SAT94" s="29"/>
      <c r="SAU94" s="29"/>
      <c r="SAV94" s="29"/>
      <c r="SAW94" s="29"/>
      <c r="SAX94" s="29"/>
      <c r="SAY94" s="29"/>
      <c r="SAZ94" s="29"/>
      <c r="SBA94" s="29"/>
      <c r="SBB94" s="29"/>
      <c r="SBC94" s="29"/>
      <c r="SBD94" s="29"/>
      <c r="SBE94" s="29"/>
      <c r="SBF94" s="29"/>
      <c r="SBG94" s="29"/>
      <c r="SBH94" s="29"/>
      <c r="SBI94" s="29"/>
      <c r="SBJ94" s="29"/>
      <c r="SBK94" s="29"/>
      <c r="SBL94" s="29"/>
      <c r="SBM94" s="29"/>
      <c r="SBN94" s="29"/>
      <c r="SBO94" s="29"/>
      <c r="SBP94" s="29"/>
      <c r="SBQ94" s="29"/>
      <c r="SBR94" s="29"/>
      <c r="SBS94" s="29"/>
      <c r="SBT94" s="29"/>
      <c r="SBU94" s="29"/>
      <c r="SBV94" s="29"/>
      <c r="SBW94" s="29"/>
      <c r="SBX94" s="29"/>
      <c r="SBY94" s="29"/>
      <c r="SBZ94" s="29"/>
      <c r="SCA94" s="29"/>
      <c r="SCB94" s="29"/>
      <c r="SCC94" s="29"/>
      <c r="SCD94" s="29"/>
      <c r="SCE94" s="29"/>
      <c r="SCF94" s="29"/>
      <c r="SCG94" s="29"/>
      <c r="SCH94" s="29"/>
      <c r="SCI94" s="29"/>
      <c r="SCJ94" s="29"/>
      <c r="SCK94" s="29"/>
      <c r="SCL94" s="29"/>
      <c r="SCM94" s="29"/>
      <c r="SCN94" s="29"/>
      <c r="SCO94" s="29"/>
      <c r="SCP94" s="29"/>
      <c r="SCQ94" s="29"/>
      <c r="SCR94" s="29"/>
      <c r="SCS94" s="29"/>
      <c r="SCT94" s="29"/>
      <c r="SCU94" s="29"/>
      <c r="SCV94" s="29"/>
      <c r="SCW94" s="29"/>
      <c r="SCX94" s="29"/>
      <c r="SCY94" s="29"/>
      <c r="SCZ94" s="29"/>
      <c r="SDA94" s="29"/>
      <c r="SDB94" s="29"/>
      <c r="SDC94" s="29"/>
      <c r="SDD94" s="29"/>
      <c r="SDE94" s="29"/>
      <c r="SDF94" s="29"/>
      <c r="SDG94" s="29"/>
      <c r="SDH94" s="29"/>
      <c r="SDI94" s="29"/>
      <c r="SDJ94" s="29"/>
      <c r="SDK94" s="29"/>
      <c r="SDL94" s="29"/>
      <c r="SDM94" s="29"/>
      <c r="SDN94" s="29"/>
      <c r="SDO94" s="29"/>
      <c r="SDP94" s="29"/>
      <c r="SDQ94" s="29"/>
      <c r="SDR94" s="29"/>
      <c r="SDS94" s="29"/>
      <c r="SDT94" s="29"/>
      <c r="SDU94" s="29"/>
      <c r="SDV94" s="29"/>
      <c r="SDW94" s="29"/>
      <c r="SDX94" s="29"/>
      <c r="SDY94" s="29"/>
      <c r="SDZ94" s="29"/>
      <c r="SEA94" s="29"/>
      <c r="SEB94" s="29"/>
      <c r="SEC94" s="29"/>
      <c r="SED94" s="29"/>
      <c r="SEE94" s="29"/>
      <c r="SEF94" s="29"/>
      <c r="SEG94" s="29"/>
      <c r="SEH94" s="29"/>
      <c r="SEI94" s="29"/>
      <c r="SEJ94" s="29"/>
      <c r="SEK94" s="29"/>
      <c r="SEL94" s="29"/>
      <c r="SEM94" s="29"/>
      <c r="SEN94" s="29"/>
      <c r="SEO94" s="29"/>
      <c r="SEP94" s="29"/>
      <c r="SEQ94" s="29"/>
      <c r="SER94" s="29"/>
      <c r="SES94" s="29"/>
      <c r="SET94" s="29"/>
      <c r="SEU94" s="29"/>
      <c r="SEV94" s="29"/>
      <c r="SEW94" s="29"/>
      <c r="SEX94" s="29"/>
      <c r="SEY94" s="29"/>
      <c r="SEZ94" s="29"/>
      <c r="SFA94" s="29"/>
      <c r="SFB94" s="29"/>
      <c r="SFC94" s="29"/>
      <c r="SFD94" s="29"/>
      <c r="SFE94" s="29"/>
      <c r="SFF94" s="29"/>
      <c r="SFG94" s="29"/>
      <c r="SFH94" s="29"/>
      <c r="SFI94" s="29"/>
      <c r="SFJ94" s="29"/>
      <c r="SFK94" s="29"/>
      <c r="SFL94" s="29"/>
      <c r="SFM94" s="29"/>
      <c r="SFN94" s="29"/>
      <c r="SFO94" s="29"/>
      <c r="SFP94" s="29"/>
      <c r="SFQ94" s="29"/>
      <c r="SFR94" s="29"/>
      <c r="SFS94" s="29"/>
      <c r="SFT94" s="29"/>
      <c r="SFU94" s="29"/>
      <c r="SFV94" s="29"/>
      <c r="SFW94" s="29"/>
      <c r="SFX94" s="29"/>
      <c r="SFY94" s="29"/>
      <c r="SFZ94" s="29"/>
      <c r="SGA94" s="29"/>
      <c r="SGB94" s="29"/>
      <c r="SGC94" s="29"/>
      <c r="SGD94" s="29"/>
      <c r="SGE94" s="29"/>
      <c r="SGF94" s="29"/>
      <c r="SGG94" s="29"/>
      <c r="SGH94" s="29"/>
      <c r="SGI94" s="29"/>
      <c r="SGJ94" s="29"/>
      <c r="SGK94" s="29"/>
      <c r="SGL94" s="29"/>
      <c r="SGM94" s="29"/>
      <c r="SGN94" s="29"/>
      <c r="SGO94" s="29"/>
      <c r="SGP94" s="29"/>
      <c r="SGQ94" s="29"/>
      <c r="SGR94" s="29"/>
      <c r="SGS94" s="29"/>
      <c r="SGT94" s="29"/>
      <c r="SGU94" s="29"/>
      <c r="SGV94" s="29"/>
      <c r="SGW94" s="29"/>
      <c r="SGX94" s="29"/>
      <c r="SGY94" s="29"/>
      <c r="SGZ94" s="29"/>
      <c r="SHA94" s="29"/>
      <c r="SHB94" s="29"/>
      <c r="SHC94" s="29"/>
      <c r="SHD94" s="29"/>
      <c r="SHE94" s="29"/>
      <c r="SHF94" s="29"/>
      <c r="SHG94" s="29"/>
      <c r="SHH94" s="29"/>
      <c r="SHI94" s="29"/>
      <c r="SHJ94" s="29"/>
      <c r="SHK94" s="29"/>
      <c r="SHL94" s="29"/>
      <c r="SHM94" s="29"/>
      <c r="SHN94" s="29"/>
      <c r="SHO94" s="29"/>
      <c r="SHP94" s="29"/>
      <c r="SHQ94" s="29"/>
      <c r="SHR94" s="29"/>
      <c r="SHS94" s="29"/>
      <c r="SHT94" s="29"/>
      <c r="SHU94" s="29"/>
      <c r="SHV94" s="29"/>
      <c r="SHW94" s="29"/>
      <c r="SHX94" s="29"/>
      <c r="SHY94" s="29"/>
      <c r="SHZ94" s="29"/>
      <c r="SIA94" s="29"/>
      <c r="SIB94" s="29"/>
      <c r="SIC94" s="29"/>
      <c r="SID94" s="29"/>
      <c r="SIE94" s="29"/>
      <c r="SIF94" s="29"/>
      <c r="SIG94" s="29"/>
      <c r="SIH94" s="29"/>
      <c r="SII94" s="29"/>
      <c r="SIJ94" s="29"/>
      <c r="SIK94" s="29"/>
      <c r="SIL94" s="29"/>
      <c r="SIM94" s="29"/>
      <c r="SIN94" s="29"/>
      <c r="SIO94" s="29"/>
      <c r="SIP94" s="29"/>
      <c r="SIQ94" s="29"/>
      <c r="SIR94" s="29"/>
      <c r="SIS94" s="29"/>
      <c r="SIT94" s="29"/>
      <c r="SIU94" s="29"/>
      <c r="SIV94" s="29"/>
      <c r="SIW94" s="29"/>
      <c r="SIX94" s="29"/>
      <c r="SIY94" s="29"/>
      <c r="SIZ94" s="29"/>
      <c r="SJA94" s="29"/>
      <c r="SJB94" s="29"/>
      <c r="SJC94" s="29"/>
      <c r="SJD94" s="29"/>
      <c r="SJE94" s="29"/>
      <c r="SJF94" s="29"/>
      <c r="SJG94" s="29"/>
      <c r="SJH94" s="29"/>
      <c r="SJI94" s="29"/>
      <c r="SJJ94" s="29"/>
      <c r="SJK94" s="29"/>
      <c r="SJL94" s="29"/>
      <c r="SJM94" s="29"/>
      <c r="SJN94" s="29"/>
      <c r="SJO94" s="29"/>
      <c r="SJP94" s="29"/>
      <c r="SJQ94" s="29"/>
      <c r="SJR94" s="29"/>
      <c r="SJS94" s="29"/>
      <c r="SJT94" s="29"/>
      <c r="SJU94" s="29"/>
      <c r="SJV94" s="29"/>
      <c r="SJW94" s="29"/>
      <c r="SJX94" s="29"/>
      <c r="SJY94" s="29"/>
      <c r="SJZ94" s="29"/>
      <c r="SKA94" s="29"/>
      <c r="SKB94" s="29"/>
      <c r="SKC94" s="29"/>
      <c r="SKD94" s="29"/>
      <c r="SKE94" s="29"/>
      <c r="SKF94" s="29"/>
      <c r="SKG94" s="29"/>
      <c r="SKH94" s="29"/>
      <c r="SKI94" s="29"/>
      <c r="SKJ94" s="29"/>
      <c r="SKK94" s="29"/>
      <c r="SKL94" s="29"/>
      <c r="SKM94" s="29"/>
      <c r="SKN94" s="29"/>
      <c r="SKO94" s="29"/>
      <c r="SKP94" s="29"/>
      <c r="SKQ94" s="29"/>
      <c r="SKR94" s="29"/>
      <c r="SKS94" s="29"/>
      <c r="SKT94" s="29"/>
      <c r="SKU94" s="29"/>
      <c r="SKV94" s="29"/>
      <c r="SKW94" s="29"/>
      <c r="SKX94" s="29"/>
      <c r="SKY94" s="29"/>
      <c r="SKZ94" s="29"/>
      <c r="SLA94" s="29"/>
      <c r="SLB94" s="29"/>
      <c r="SLC94" s="29"/>
      <c r="SLD94" s="29"/>
      <c r="SLE94" s="29"/>
      <c r="SLF94" s="29"/>
      <c r="SLG94" s="29"/>
      <c r="SLH94" s="29"/>
      <c r="SLI94" s="29"/>
      <c r="SLJ94" s="29"/>
      <c r="SLK94" s="29"/>
      <c r="SLL94" s="29"/>
      <c r="SLM94" s="29"/>
      <c r="SLN94" s="29"/>
      <c r="SLO94" s="29"/>
      <c r="SLP94" s="29"/>
      <c r="SLQ94" s="29"/>
      <c r="SLR94" s="29"/>
      <c r="SLS94" s="29"/>
      <c r="SLT94" s="29"/>
      <c r="SLU94" s="29"/>
      <c r="SLV94" s="29"/>
      <c r="SLW94" s="29"/>
      <c r="SLX94" s="29"/>
      <c r="SLY94" s="29"/>
      <c r="SLZ94" s="29"/>
      <c r="SMA94" s="29"/>
      <c r="SMB94" s="29"/>
      <c r="SMC94" s="29"/>
      <c r="SMD94" s="29"/>
      <c r="SME94" s="29"/>
      <c r="SMF94" s="29"/>
      <c r="SMG94" s="29"/>
      <c r="SMH94" s="29"/>
      <c r="SMI94" s="29"/>
      <c r="SMJ94" s="29"/>
      <c r="SMK94" s="29"/>
      <c r="SML94" s="29"/>
      <c r="SMM94" s="29"/>
      <c r="SMN94" s="29"/>
      <c r="SMO94" s="29"/>
      <c r="SMP94" s="29"/>
      <c r="SMQ94" s="29"/>
      <c r="SMR94" s="29"/>
      <c r="SMS94" s="29"/>
      <c r="SMT94" s="29"/>
      <c r="SMU94" s="29"/>
      <c r="SMV94" s="29"/>
      <c r="SMW94" s="29"/>
      <c r="SMX94" s="29"/>
      <c r="SMY94" s="29"/>
      <c r="SMZ94" s="29"/>
      <c r="SNA94" s="29"/>
      <c r="SNB94" s="29"/>
      <c r="SNC94" s="29"/>
      <c r="SND94" s="29"/>
      <c r="SNE94" s="29"/>
      <c r="SNF94" s="29"/>
      <c r="SNG94" s="29"/>
      <c r="SNH94" s="29"/>
      <c r="SNI94" s="29"/>
      <c r="SNJ94" s="29"/>
      <c r="SNK94" s="29"/>
      <c r="SNL94" s="29"/>
      <c r="SNM94" s="29"/>
      <c r="SNN94" s="29"/>
      <c r="SNO94" s="29"/>
      <c r="SNP94" s="29"/>
      <c r="SNQ94" s="29"/>
      <c r="SNR94" s="29"/>
      <c r="SNS94" s="29"/>
      <c r="SNT94" s="29"/>
      <c r="SNU94" s="29"/>
      <c r="SNV94" s="29"/>
      <c r="SNW94" s="29"/>
      <c r="SNX94" s="29"/>
      <c r="SNY94" s="29"/>
      <c r="SNZ94" s="29"/>
      <c r="SOA94" s="29"/>
      <c r="SOB94" s="29"/>
      <c r="SOC94" s="29"/>
      <c r="SOD94" s="29"/>
      <c r="SOE94" s="29"/>
      <c r="SOF94" s="29"/>
      <c r="SOG94" s="29"/>
      <c r="SOH94" s="29"/>
      <c r="SOI94" s="29"/>
      <c r="SOJ94" s="29"/>
      <c r="SOK94" s="29"/>
      <c r="SOL94" s="29"/>
      <c r="SOM94" s="29"/>
      <c r="SON94" s="29"/>
      <c r="SOO94" s="29"/>
      <c r="SOP94" s="29"/>
      <c r="SOQ94" s="29"/>
      <c r="SOR94" s="29"/>
      <c r="SOS94" s="29"/>
      <c r="SOT94" s="29"/>
      <c r="SOU94" s="29"/>
      <c r="SOV94" s="29"/>
      <c r="SOW94" s="29"/>
      <c r="SOX94" s="29"/>
      <c r="SOY94" s="29"/>
      <c r="SOZ94" s="29"/>
      <c r="SPA94" s="29"/>
      <c r="SPB94" s="29"/>
      <c r="SPC94" s="29"/>
      <c r="SPD94" s="29"/>
      <c r="SPE94" s="29"/>
      <c r="SPF94" s="29"/>
      <c r="SPG94" s="29"/>
      <c r="SPH94" s="29"/>
      <c r="SPI94" s="29"/>
      <c r="SPJ94" s="29"/>
      <c r="SPK94" s="29"/>
      <c r="SPL94" s="29"/>
      <c r="SPM94" s="29"/>
      <c r="SPN94" s="29"/>
      <c r="SPO94" s="29"/>
      <c r="SPP94" s="29"/>
      <c r="SPQ94" s="29"/>
      <c r="SPR94" s="29"/>
      <c r="SPS94" s="29"/>
      <c r="SPT94" s="29"/>
      <c r="SPU94" s="29"/>
      <c r="SPV94" s="29"/>
      <c r="SPW94" s="29"/>
      <c r="SPX94" s="29"/>
      <c r="SPY94" s="29"/>
      <c r="SPZ94" s="29"/>
      <c r="SQA94" s="29"/>
      <c r="SQB94" s="29"/>
      <c r="SQC94" s="29"/>
      <c r="SQD94" s="29"/>
      <c r="SQE94" s="29"/>
      <c r="SQF94" s="29"/>
      <c r="SQG94" s="29"/>
      <c r="SQH94" s="29"/>
      <c r="SQI94" s="29"/>
      <c r="SQJ94" s="29"/>
      <c r="SQK94" s="29"/>
      <c r="SQL94" s="29"/>
      <c r="SQM94" s="29"/>
      <c r="SQN94" s="29"/>
      <c r="SQO94" s="29"/>
      <c r="SQP94" s="29"/>
      <c r="SQQ94" s="29"/>
      <c r="SQR94" s="29"/>
      <c r="SQS94" s="29"/>
      <c r="SQT94" s="29"/>
      <c r="SQU94" s="29"/>
      <c r="SQV94" s="29"/>
      <c r="SQW94" s="29"/>
      <c r="SQX94" s="29"/>
      <c r="SQY94" s="29"/>
      <c r="SQZ94" s="29"/>
      <c r="SRA94" s="29"/>
      <c r="SRB94" s="29"/>
      <c r="SRC94" s="29"/>
      <c r="SRD94" s="29"/>
      <c r="SRE94" s="29"/>
      <c r="SRF94" s="29"/>
      <c r="SRG94" s="29"/>
      <c r="SRH94" s="29"/>
      <c r="SRI94" s="29"/>
      <c r="SRJ94" s="29"/>
      <c r="SRK94" s="29"/>
      <c r="SRL94" s="29"/>
      <c r="SRM94" s="29"/>
      <c r="SRN94" s="29"/>
      <c r="SRO94" s="29"/>
      <c r="SRP94" s="29"/>
      <c r="SRQ94" s="29"/>
      <c r="SRR94" s="29"/>
      <c r="SRS94" s="29"/>
      <c r="SRT94" s="29"/>
      <c r="SRU94" s="29"/>
      <c r="SRV94" s="29"/>
      <c r="SRW94" s="29"/>
      <c r="SRX94" s="29"/>
      <c r="SRY94" s="29"/>
      <c r="SRZ94" s="29"/>
      <c r="SSA94" s="29"/>
      <c r="SSB94" s="29"/>
      <c r="SSC94" s="29"/>
      <c r="SSD94" s="29"/>
      <c r="SSE94" s="29"/>
      <c r="SSF94" s="29"/>
      <c r="SSG94" s="29"/>
      <c r="SSH94" s="29"/>
      <c r="SSI94" s="29"/>
      <c r="SSJ94" s="29"/>
      <c r="SSK94" s="29"/>
      <c r="SSL94" s="29"/>
      <c r="SSM94" s="29"/>
      <c r="SSN94" s="29"/>
      <c r="SSO94" s="29"/>
      <c r="SSP94" s="29"/>
      <c r="SSQ94" s="29"/>
      <c r="SSR94" s="29"/>
      <c r="SSS94" s="29"/>
      <c r="SST94" s="29"/>
      <c r="SSU94" s="29"/>
      <c r="SSV94" s="29"/>
      <c r="SSW94" s="29"/>
      <c r="SSX94" s="29"/>
      <c r="SSY94" s="29"/>
      <c r="SSZ94" s="29"/>
      <c r="STA94" s="29"/>
      <c r="STB94" s="29"/>
      <c r="STC94" s="29"/>
      <c r="STD94" s="29"/>
      <c r="STE94" s="29"/>
      <c r="STF94" s="29"/>
      <c r="STG94" s="29"/>
      <c r="STH94" s="29"/>
      <c r="STI94" s="29"/>
      <c r="STJ94" s="29"/>
      <c r="STK94" s="29"/>
      <c r="STL94" s="29"/>
      <c r="STM94" s="29"/>
      <c r="STN94" s="29"/>
      <c r="STO94" s="29"/>
      <c r="STP94" s="29"/>
      <c r="STQ94" s="29"/>
      <c r="STR94" s="29"/>
      <c r="STS94" s="29"/>
      <c r="STT94" s="29"/>
      <c r="STU94" s="29"/>
      <c r="STV94" s="29"/>
      <c r="STW94" s="29"/>
      <c r="STX94" s="29"/>
      <c r="STY94" s="29"/>
      <c r="STZ94" s="29"/>
      <c r="SUA94" s="29"/>
      <c r="SUB94" s="29"/>
      <c r="SUC94" s="29"/>
      <c r="SUD94" s="29"/>
      <c r="SUE94" s="29"/>
      <c r="SUF94" s="29"/>
      <c r="SUG94" s="29"/>
      <c r="SUH94" s="29"/>
      <c r="SUI94" s="29"/>
      <c r="SUJ94" s="29"/>
      <c r="SUK94" s="29"/>
      <c r="SUL94" s="29"/>
      <c r="SUM94" s="29"/>
      <c r="SUN94" s="29"/>
      <c r="SUO94" s="29"/>
      <c r="SUP94" s="29"/>
      <c r="SUQ94" s="29"/>
      <c r="SUR94" s="29"/>
      <c r="SUS94" s="29"/>
      <c r="SUT94" s="29"/>
      <c r="SUU94" s="29"/>
      <c r="SUV94" s="29"/>
      <c r="SUW94" s="29"/>
      <c r="SUX94" s="29"/>
      <c r="SUY94" s="29"/>
      <c r="SUZ94" s="29"/>
      <c r="SVA94" s="29"/>
      <c r="SVB94" s="29"/>
      <c r="SVC94" s="29"/>
      <c r="SVD94" s="29"/>
      <c r="SVE94" s="29"/>
      <c r="SVF94" s="29"/>
      <c r="SVG94" s="29"/>
      <c r="SVH94" s="29"/>
      <c r="SVI94" s="29"/>
      <c r="SVJ94" s="29"/>
      <c r="SVK94" s="29"/>
      <c r="SVL94" s="29"/>
      <c r="SVM94" s="29"/>
      <c r="SVN94" s="29"/>
      <c r="SVO94" s="29"/>
      <c r="SVP94" s="29"/>
      <c r="SVQ94" s="29"/>
      <c r="SVR94" s="29"/>
      <c r="SVS94" s="29"/>
      <c r="SVT94" s="29"/>
      <c r="SVU94" s="29"/>
      <c r="SVV94" s="29"/>
      <c r="SVW94" s="29"/>
      <c r="SVX94" s="29"/>
      <c r="SVY94" s="29"/>
      <c r="SVZ94" s="29"/>
      <c r="SWA94" s="29"/>
      <c r="SWB94" s="29"/>
      <c r="SWC94" s="29"/>
      <c r="SWD94" s="29"/>
      <c r="SWE94" s="29"/>
      <c r="SWF94" s="29"/>
      <c r="SWG94" s="29"/>
      <c r="SWH94" s="29"/>
      <c r="SWI94" s="29"/>
      <c r="SWJ94" s="29"/>
      <c r="SWK94" s="29"/>
      <c r="SWL94" s="29"/>
      <c r="SWM94" s="29"/>
      <c r="SWN94" s="29"/>
      <c r="SWO94" s="29"/>
      <c r="SWP94" s="29"/>
      <c r="SWQ94" s="29"/>
      <c r="SWR94" s="29"/>
      <c r="SWS94" s="29"/>
      <c r="SWT94" s="29"/>
      <c r="SWU94" s="29"/>
      <c r="SWV94" s="29"/>
      <c r="SWW94" s="29"/>
      <c r="SWX94" s="29"/>
      <c r="SWY94" s="29"/>
      <c r="SWZ94" s="29"/>
      <c r="SXA94" s="29"/>
      <c r="SXB94" s="29"/>
      <c r="SXC94" s="29"/>
      <c r="SXD94" s="29"/>
      <c r="SXE94" s="29"/>
      <c r="SXF94" s="29"/>
      <c r="SXG94" s="29"/>
      <c r="SXH94" s="29"/>
      <c r="SXI94" s="29"/>
      <c r="SXJ94" s="29"/>
      <c r="SXK94" s="29"/>
      <c r="SXL94" s="29"/>
      <c r="SXM94" s="29"/>
      <c r="SXN94" s="29"/>
      <c r="SXO94" s="29"/>
      <c r="SXP94" s="29"/>
      <c r="SXQ94" s="29"/>
      <c r="SXR94" s="29"/>
      <c r="SXS94" s="29"/>
      <c r="SXT94" s="29"/>
      <c r="SXU94" s="29"/>
      <c r="SXV94" s="29"/>
      <c r="SXW94" s="29"/>
      <c r="SXX94" s="29"/>
      <c r="SXY94" s="29"/>
      <c r="SXZ94" s="29"/>
      <c r="SYA94" s="29"/>
      <c r="SYB94" s="29"/>
      <c r="SYC94" s="29"/>
      <c r="SYD94" s="29"/>
      <c r="SYE94" s="29"/>
      <c r="SYF94" s="29"/>
      <c r="SYG94" s="29"/>
      <c r="SYH94" s="29"/>
      <c r="SYI94" s="29"/>
      <c r="SYJ94" s="29"/>
      <c r="SYK94" s="29"/>
      <c r="SYL94" s="29"/>
      <c r="SYM94" s="29"/>
      <c r="SYN94" s="29"/>
      <c r="SYO94" s="29"/>
      <c r="SYP94" s="29"/>
      <c r="SYQ94" s="29"/>
      <c r="SYR94" s="29"/>
      <c r="SYS94" s="29"/>
      <c r="SYT94" s="29"/>
      <c r="SYU94" s="29"/>
      <c r="SYV94" s="29"/>
      <c r="SYW94" s="29"/>
      <c r="SYX94" s="29"/>
      <c r="SYY94" s="29"/>
      <c r="SYZ94" s="29"/>
      <c r="SZA94" s="29"/>
      <c r="SZB94" s="29"/>
      <c r="SZC94" s="29"/>
      <c r="SZD94" s="29"/>
      <c r="SZE94" s="29"/>
      <c r="SZF94" s="29"/>
      <c r="SZG94" s="29"/>
      <c r="SZH94" s="29"/>
      <c r="SZI94" s="29"/>
      <c r="SZJ94" s="29"/>
      <c r="SZK94" s="29"/>
      <c r="SZL94" s="29"/>
      <c r="SZM94" s="29"/>
      <c r="SZN94" s="29"/>
      <c r="SZO94" s="29"/>
      <c r="SZP94" s="29"/>
      <c r="SZQ94" s="29"/>
      <c r="SZR94" s="29"/>
      <c r="SZS94" s="29"/>
      <c r="SZT94" s="29"/>
      <c r="SZU94" s="29"/>
      <c r="SZV94" s="29"/>
      <c r="SZW94" s="29"/>
      <c r="SZX94" s="29"/>
      <c r="SZY94" s="29"/>
      <c r="SZZ94" s="29"/>
      <c r="TAA94" s="29"/>
      <c r="TAB94" s="29"/>
      <c r="TAC94" s="29"/>
      <c r="TAD94" s="29"/>
      <c r="TAE94" s="29"/>
      <c r="TAF94" s="29"/>
      <c r="TAG94" s="29"/>
      <c r="TAH94" s="29"/>
      <c r="TAI94" s="29"/>
      <c r="TAJ94" s="29"/>
      <c r="TAK94" s="29"/>
      <c r="TAL94" s="29"/>
      <c r="TAM94" s="29"/>
      <c r="TAN94" s="29"/>
      <c r="TAO94" s="29"/>
      <c r="TAP94" s="29"/>
      <c r="TAQ94" s="29"/>
      <c r="TAR94" s="29"/>
      <c r="TAS94" s="29"/>
      <c r="TAT94" s="29"/>
      <c r="TAU94" s="29"/>
      <c r="TAV94" s="29"/>
      <c r="TAW94" s="29"/>
      <c r="TAX94" s="29"/>
      <c r="TAY94" s="29"/>
      <c r="TAZ94" s="29"/>
      <c r="TBA94" s="29"/>
      <c r="TBB94" s="29"/>
      <c r="TBC94" s="29"/>
      <c r="TBD94" s="29"/>
      <c r="TBE94" s="29"/>
      <c r="TBF94" s="29"/>
      <c r="TBG94" s="29"/>
      <c r="TBH94" s="29"/>
      <c r="TBI94" s="29"/>
      <c r="TBJ94" s="29"/>
      <c r="TBK94" s="29"/>
      <c r="TBL94" s="29"/>
      <c r="TBM94" s="29"/>
      <c r="TBN94" s="29"/>
      <c r="TBO94" s="29"/>
      <c r="TBP94" s="29"/>
      <c r="TBQ94" s="29"/>
      <c r="TBR94" s="29"/>
      <c r="TBS94" s="29"/>
      <c r="TBT94" s="29"/>
      <c r="TBU94" s="29"/>
      <c r="TBV94" s="29"/>
      <c r="TBW94" s="29"/>
      <c r="TBX94" s="29"/>
      <c r="TBY94" s="29"/>
      <c r="TBZ94" s="29"/>
      <c r="TCA94" s="29"/>
      <c r="TCB94" s="29"/>
      <c r="TCC94" s="29"/>
      <c r="TCD94" s="29"/>
      <c r="TCE94" s="29"/>
      <c r="TCF94" s="29"/>
      <c r="TCG94" s="29"/>
      <c r="TCH94" s="29"/>
      <c r="TCI94" s="29"/>
      <c r="TCJ94" s="29"/>
      <c r="TCK94" s="29"/>
      <c r="TCL94" s="29"/>
      <c r="TCM94" s="29"/>
      <c r="TCN94" s="29"/>
      <c r="TCO94" s="29"/>
      <c r="TCP94" s="29"/>
      <c r="TCQ94" s="29"/>
      <c r="TCR94" s="29"/>
      <c r="TCS94" s="29"/>
      <c r="TCT94" s="29"/>
      <c r="TCU94" s="29"/>
      <c r="TCV94" s="29"/>
      <c r="TCW94" s="29"/>
      <c r="TCX94" s="29"/>
      <c r="TCY94" s="29"/>
      <c r="TCZ94" s="29"/>
      <c r="TDA94" s="29"/>
      <c r="TDB94" s="29"/>
      <c r="TDC94" s="29"/>
      <c r="TDD94" s="29"/>
      <c r="TDE94" s="29"/>
      <c r="TDF94" s="29"/>
      <c r="TDG94" s="29"/>
      <c r="TDH94" s="29"/>
      <c r="TDI94" s="29"/>
      <c r="TDJ94" s="29"/>
      <c r="TDK94" s="29"/>
      <c r="TDL94" s="29"/>
      <c r="TDM94" s="29"/>
      <c r="TDN94" s="29"/>
      <c r="TDO94" s="29"/>
      <c r="TDP94" s="29"/>
      <c r="TDQ94" s="29"/>
      <c r="TDR94" s="29"/>
      <c r="TDS94" s="29"/>
      <c r="TDT94" s="29"/>
      <c r="TDU94" s="29"/>
      <c r="TDV94" s="29"/>
      <c r="TDW94" s="29"/>
      <c r="TDX94" s="29"/>
      <c r="TDY94" s="29"/>
      <c r="TDZ94" s="29"/>
      <c r="TEA94" s="29"/>
      <c r="TEB94" s="29"/>
      <c r="TEC94" s="29"/>
      <c r="TED94" s="29"/>
      <c r="TEE94" s="29"/>
      <c r="TEF94" s="29"/>
      <c r="TEG94" s="29"/>
      <c r="TEH94" s="29"/>
      <c r="TEI94" s="29"/>
      <c r="TEJ94" s="29"/>
      <c r="TEK94" s="29"/>
      <c r="TEL94" s="29"/>
      <c r="TEM94" s="29"/>
      <c r="TEN94" s="29"/>
      <c r="TEO94" s="29"/>
      <c r="TEP94" s="29"/>
      <c r="TEQ94" s="29"/>
      <c r="TER94" s="29"/>
      <c r="TES94" s="29"/>
      <c r="TET94" s="29"/>
      <c r="TEU94" s="29"/>
      <c r="TEV94" s="29"/>
      <c r="TEW94" s="29"/>
      <c r="TEX94" s="29"/>
      <c r="TEY94" s="29"/>
      <c r="TEZ94" s="29"/>
      <c r="TFA94" s="29"/>
      <c r="TFB94" s="29"/>
      <c r="TFC94" s="29"/>
      <c r="TFD94" s="29"/>
      <c r="TFE94" s="29"/>
      <c r="TFF94" s="29"/>
      <c r="TFG94" s="29"/>
      <c r="TFH94" s="29"/>
      <c r="TFI94" s="29"/>
      <c r="TFJ94" s="29"/>
      <c r="TFK94" s="29"/>
      <c r="TFL94" s="29"/>
      <c r="TFM94" s="29"/>
      <c r="TFN94" s="29"/>
      <c r="TFO94" s="29"/>
      <c r="TFP94" s="29"/>
      <c r="TFQ94" s="29"/>
      <c r="TFR94" s="29"/>
      <c r="TFS94" s="29"/>
      <c r="TFT94" s="29"/>
      <c r="TFU94" s="29"/>
      <c r="TFV94" s="29"/>
      <c r="TFW94" s="29"/>
      <c r="TFX94" s="29"/>
      <c r="TFY94" s="29"/>
      <c r="TFZ94" s="29"/>
      <c r="TGA94" s="29"/>
      <c r="TGB94" s="29"/>
      <c r="TGC94" s="29"/>
      <c r="TGD94" s="29"/>
      <c r="TGE94" s="29"/>
      <c r="TGF94" s="29"/>
      <c r="TGG94" s="29"/>
      <c r="TGH94" s="29"/>
      <c r="TGI94" s="29"/>
      <c r="TGJ94" s="29"/>
      <c r="TGK94" s="29"/>
      <c r="TGL94" s="29"/>
      <c r="TGM94" s="29"/>
      <c r="TGN94" s="29"/>
      <c r="TGO94" s="29"/>
      <c r="TGP94" s="29"/>
      <c r="TGQ94" s="29"/>
      <c r="TGR94" s="29"/>
      <c r="TGS94" s="29"/>
      <c r="TGT94" s="29"/>
      <c r="TGU94" s="29"/>
      <c r="TGV94" s="29"/>
      <c r="TGW94" s="29"/>
      <c r="TGX94" s="29"/>
      <c r="TGY94" s="29"/>
      <c r="TGZ94" s="29"/>
      <c r="THA94" s="29"/>
      <c r="THB94" s="29"/>
      <c r="THC94" s="29"/>
      <c r="THD94" s="29"/>
      <c r="THE94" s="29"/>
      <c r="THF94" s="29"/>
      <c r="THG94" s="29"/>
      <c r="THH94" s="29"/>
      <c r="THI94" s="29"/>
      <c r="THJ94" s="29"/>
      <c r="THK94" s="29"/>
      <c r="THL94" s="29"/>
      <c r="THM94" s="29"/>
      <c r="THN94" s="29"/>
      <c r="THO94" s="29"/>
      <c r="THP94" s="29"/>
      <c r="THQ94" s="29"/>
      <c r="THR94" s="29"/>
      <c r="THS94" s="29"/>
      <c r="THT94" s="29"/>
      <c r="THU94" s="29"/>
      <c r="THV94" s="29"/>
      <c r="THW94" s="29"/>
      <c r="THX94" s="29"/>
      <c r="THY94" s="29"/>
      <c r="THZ94" s="29"/>
      <c r="TIA94" s="29"/>
      <c r="TIB94" s="29"/>
      <c r="TIC94" s="29"/>
      <c r="TID94" s="29"/>
      <c r="TIE94" s="29"/>
      <c r="TIF94" s="29"/>
      <c r="TIG94" s="29"/>
      <c r="TIH94" s="29"/>
      <c r="TII94" s="29"/>
      <c r="TIJ94" s="29"/>
      <c r="TIK94" s="29"/>
      <c r="TIL94" s="29"/>
      <c r="TIM94" s="29"/>
      <c r="TIN94" s="29"/>
      <c r="TIO94" s="29"/>
      <c r="TIP94" s="29"/>
      <c r="TIQ94" s="29"/>
      <c r="TIR94" s="29"/>
      <c r="TIS94" s="29"/>
      <c r="TIT94" s="29"/>
      <c r="TIU94" s="29"/>
      <c r="TIV94" s="29"/>
      <c r="TIW94" s="29"/>
      <c r="TIX94" s="29"/>
      <c r="TIY94" s="29"/>
      <c r="TIZ94" s="29"/>
      <c r="TJA94" s="29"/>
      <c r="TJB94" s="29"/>
      <c r="TJC94" s="29"/>
      <c r="TJD94" s="29"/>
      <c r="TJE94" s="29"/>
      <c r="TJF94" s="29"/>
      <c r="TJG94" s="29"/>
      <c r="TJH94" s="29"/>
      <c r="TJI94" s="29"/>
      <c r="TJJ94" s="29"/>
      <c r="TJK94" s="29"/>
      <c r="TJL94" s="29"/>
      <c r="TJM94" s="29"/>
      <c r="TJN94" s="29"/>
      <c r="TJO94" s="29"/>
      <c r="TJP94" s="29"/>
      <c r="TJQ94" s="29"/>
      <c r="TJR94" s="29"/>
      <c r="TJS94" s="29"/>
      <c r="TJT94" s="29"/>
      <c r="TJU94" s="29"/>
      <c r="TJV94" s="29"/>
      <c r="TJW94" s="29"/>
      <c r="TJX94" s="29"/>
      <c r="TJY94" s="29"/>
      <c r="TJZ94" s="29"/>
      <c r="TKA94" s="29"/>
      <c r="TKB94" s="29"/>
      <c r="TKC94" s="29"/>
      <c r="TKD94" s="29"/>
      <c r="TKE94" s="29"/>
      <c r="TKF94" s="29"/>
      <c r="TKG94" s="29"/>
      <c r="TKH94" s="29"/>
      <c r="TKI94" s="29"/>
      <c r="TKJ94" s="29"/>
      <c r="TKK94" s="29"/>
      <c r="TKL94" s="29"/>
      <c r="TKM94" s="29"/>
      <c r="TKN94" s="29"/>
      <c r="TKO94" s="29"/>
      <c r="TKP94" s="29"/>
      <c r="TKQ94" s="29"/>
      <c r="TKR94" s="29"/>
      <c r="TKS94" s="29"/>
      <c r="TKT94" s="29"/>
      <c r="TKU94" s="29"/>
      <c r="TKV94" s="29"/>
      <c r="TKW94" s="29"/>
      <c r="TKX94" s="29"/>
      <c r="TKY94" s="29"/>
      <c r="TKZ94" s="29"/>
      <c r="TLA94" s="29"/>
      <c r="TLB94" s="29"/>
      <c r="TLC94" s="29"/>
      <c r="TLD94" s="29"/>
      <c r="TLE94" s="29"/>
      <c r="TLF94" s="29"/>
      <c r="TLG94" s="29"/>
      <c r="TLH94" s="29"/>
      <c r="TLI94" s="29"/>
      <c r="TLJ94" s="29"/>
      <c r="TLK94" s="29"/>
      <c r="TLL94" s="29"/>
      <c r="TLM94" s="29"/>
      <c r="TLN94" s="29"/>
      <c r="TLO94" s="29"/>
      <c r="TLP94" s="29"/>
      <c r="TLQ94" s="29"/>
      <c r="TLR94" s="29"/>
      <c r="TLS94" s="29"/>
      <c r="TLT94" s="29"/>
      <c r="TLU94" s="29"/>
      <c r="TLV94" s="29"/>
      <c r="TLW94" s="29"/>
      <c r="TLX94" s="29"/>
      <c r="TLY94" s="29"/>
      <c r="TLZ94" s="29"/>
      <c r="TMA94" s="29"/>
      <c r="TMB94" s="29"/>
      <c r="TMC94" s="29"/>
      <c r="TMD94" s="29"/>
      <c r="TME94" s="29"/>
      <c r="TMF94" s="29"/>
      <c r="TMG94" s="29"/>
      <c r="TMH94" s="29"/>
      <c r="TMI94" s="29"/>
      <c r="TMJ94" s="29"/>
      <c r="TMK94" s="29"/>
      <c r="TML94" s="29"/>
      <c r="TMM94" s="29"/>
      <c r="TMN94" s="29"/>
      <c r="TMO94" s="29"/>
      <c r="TMP94" s="29"/>
      <c r="TMQ94" s="29"/>
      <c r="TMR94" s="29"/>
      <c r="TMS94" s="29"/>
      <c r="TMT94" s="29"/>
      <c r="TMU94" s="29"/>
      <c r="TMV94" s="29"/>
      <c r="TMW94" s="29"/>
      <c r="TMX94" s="29"/>
      <c r="TMY94" s="29"/>
      <c r="TMZ94" s="29"/>
      <c r="TNA94" s="29"/>
      <c r="TNB94" s="29"/>
      <c r="TNC94" s="29"/>
      <c r="TND94" s="29"/>
      <c r="TNE94" s="29"/>
      <c r="TNF94" s="29"/>
      <c r="TNG94" s="29"/>
      <c r="TNH94" s="29"/>
      <c r="TNI94" s="29"/>
      <c r="TNJ94" s="29"/>
      <c r="TNK94" s="29"/>
      <c r="TNL94" s="29"/>
      <c r="TNM94" s="29"/>
      <c r="TNN94" s="29"/>
      <c r="TNO94" s="29"/>
      <c r="TNP94" s="29"/>
      <c r="TNQ94" s="29"/>
      <c r="TNR94" s="29"/>
      <c r="TNS94" s="29"/>
      <c r="TNT94" s="29"/>
      <c r="TNU94" s="29"/>
      <c r="TNV94" s="29"/>
      <c r="TNW94" s="29"/>
      <c r="TNX94" s="29"/>
      <c r="TNY94" s="29"/>
      <c r="TNZ94" s="29"/>
      <c r="TOA94" s="29"/>
      <c r="TOB94" s="29"/>
      <c r="TOC94" s="29"/>
      <c r="TOD94" s="29"/>
      <c r="TOE94" s="29"/>
      <c r="TOF94" s="29"/>
      <c r="TOG94" s="29"/>
      <c r="TOH94" s="29"/>
      <c r="TOI94" s="29"/>
      <c r="TOJ94" s="29"/>
      <c r="TOK94" s="29"/>
      <c r="TOL94" s="29"/>
      <c r="TOM94" s="29"/>
      <c r="TON94" s="29"/>
      <c r="TOO94" s="29"/>
      <c r="TOP94" s="29"/>
      <c r="TOQ94" s="29"/>
      <c r="TOR94" s="29"/>
      <c r="TOS94" s="29"/>
      <c r="TOT94" s="29"/>
      <c r="TOU94" s="29"/>
      <c r="TOV94" s="29"/>
      <c r="TOW94" s="29"/>
      <c r="TOX94" s="29"/>
      <c r="TOY94" s="29"/>
      <c r="TOZ94" s="29"/>
      <c r="TPA94" s="29"/>
      <c r="TPB94" s="29"/>
      <c r="TPC94" s="29"/>
      <c r="TPD94" s="29"/>
      <c r="TPE94" s="29"/>
      <c r="TPF94" s="29"/>
      <c r="TPG94" s="29"/>
      <c r="TPH94" s="29"/>
      <c r="TPI94" s="29"/>
      <c r="TPJ94" s="29"/>
      <c r="TPK94" s="29"/>
      <c r="TPL94" s="29"/>
      <c r="TPM94" s="29"/>
      <c r="TPN94" s="29"/>
      <c r="TPO94" s="29"/>
      <c r="TPP94" s="29"/>
      <c r="TPQ94" s="29"/>
      <c r="TPR94" s="29"/>
      <c r="TPS94" s="29"/>
      <c r="TPT94" s="29"/>
      <c r="TPU94" s="29"/>
      <c r="TPV94" s="29"/>
      <c r="TPW94" s="29"/>
      <c r="TPX94" s="29"/>
      <c r="TPY94" s="29"/>
      <c r="TPZ94" s="29"/>
      <c r="TQA94" s="29"/>
      <c r="TQB94" s="29"/>
      <c r="TQC94" s="29"/>
      <c r="TQD94" s="29"/>
      <c r="TQE94" s="29"/>
      <c r="TQF94" s="29"/>
      <c r="TQG94" s="29"/>
      <c r="TQH94" s="29"/>
      <c r="TQI94" s="29"/>
      <c r="TQJ94" s="29"/>
      <c r="TQK94" s="29"/>
      <c r="TQL94" s="29"/>
      <c r="TQM94" s="29"/>
      <c r="TQN94" s="29"/>
      <c r="TQO94" s="29"/>
      <c r="TQP94" s="29"/>
      <c r="TQQ94" s="29"/>
      <c r="TQR94" s="29"/>
      <c r="TQS94" s="29"/>
      <c r="TQT94" s="29"/>
      <c r="TQU94" s="29"/>
      <c r="TQV94" s="29"/>
      <c r="TQW94" s="29"/>
      <c r="TQX94" s="29"/>
      <c r="TQY94" s="29"/>
      <c r="TQZ94" s="29"/>
      <c r="TRA94" s="29"/>
      <c r="TRB94" s="29"/>
      <c r="TRC94" s="29"/>
      <c r="TRD94" s="29"/>
      <c r="TRE94" s="29"/>
      <c r="TRF94" s="29"/>
      <c r="TRG94" s="29"/>
      <c r="TRH94" s="29"/>
      <c r="TRI94" s="29"/>
      <c r="TRJ94" s="29"/>
      <c r="TRK94" s="29"/>
      <c r="TRL94" s="29"/>
      <c r="TRM94" s="29"/>
      <c r="TRN94" s="29"/>
      <c r="TRO94" s="29"/>
      <c r="TRP94" s="29"/>
      <c r="TRQ94" s="29"/>
      <c r="TRR94" s="29"/>
      <c r="TRS94" s="29"/>
      <c r="TRT94" s="29"/>
      <c r="TRU94" s="29"/>
      <c r="TRV94" s="29"/>
      <c r="TRW94" s="29"/>
      <c r="TRX94" s="29"/>
      <c r="TRY94" s="29"/>
      <c r="TRZ94" s="29"/>
      <c r="TSA94" s="29"/>
      <c r="TSB94" s="29"/>
      <c r="TSC94" s="29"/>
      <c r="TSD94" s="29"/>
      <c r="TSE94" s="29"/>
      <c r="TSF94" s="29"/>
      <c r="TSG94" s="29"/>
      <c r="TSH94" s="29"/>
      <c r="TSI94" s="29"/>
      <c r="TSJ94" s="29"/>
      <c r="TSK94" s="29"/>
      <c r="TSL94" s="29"/>
      <c r="TSM94" s="29"/>
      <c r="TSN94" s="29"/>
      <c r="TSO94" s="29"/>
      <c r="TSP94" s="29"/>
      <c r="TSQ94" s="29"/>
      <c r="TSR94" s="29"/>
      <c r="TSS94" s="29"/>
      <c r="TST94" s="29"/>
      <c r="TSU94" s="29"/>
      <c r="TSV94" s="29"/>
      <c r="TSW94" s="29"/>
      <c r="TSX94" s="29"/>
      <c r="TSY94" s="29"/>
      <c r="TSZ94" s="29"/>
      <c r="TTA94" s="29"/>
      <c r="TTB94" s="29"/>
      <c r="TTC94" s="29"/>
      <c r="TTD94" s="29"/>
      <c r="TTE94" s="29"/>
      <c r="TTF94" s="29"/>
      <c r="TTG94" s="29"/>
      <c r="TTH94" s="29"/>
      <c r="TTI94" s="29"/>
      <c r="TTJ94" s="29"/>
      <c r="TTK94" s="29"/>
      <c r="TTL94" s="29"/>
      <c r="TTM94" s="29"/>
      <c r="TTN94" s="29"/>
      <c r="TTO94" s="29"/>
      <c r="TTP94" s="29"/>
      <c r="TTQ94" s="29"/>
      <c r="TTR94" s="29"/>
      <c r="TTS94" s="29"/>
      <c r="TTT94" s="29"/>
      <c r="TTU94" s="29"/>
      <c r="TTV94" s="29"/>
      <c r="TTW94" s="29"/>
      <c r="TTX94" s="29"/>
      <c r="TTY94" s="29"/>
      <c r="TTZ94" s="29"/>
      <c r="TUA94" s="29"/>
      <c r="TUB94" s="29"/>
      <c r="TUC94" s="29"/>
      <c r="TUD94" s="29"/>
      <c r="TUE94" s="29"/>
      <c r="TUF94" s="29"/>
      <c r="TUG94" s="29"/>
      <c r="TUH94" s="29"/>
      <c r="TUI94" s="29"/>
      <c r="TUJ94" s="29"/>
      <c r="TUK94" s="29"/>
      <c r="TUL94" s="29"/>
      <c r="TUM94" s="29"/>
      <c r="TUN94" s="29"/>
      <c r="TUO94" s="29"/>
      <c r="TUP94" s="29"/>
      <c r="TUQ94" s="29"/>
      <c r="TUR94" s="29"/>
      <c r="TUS94" s="29"/>
      <c r="TUT94" s="29"/>
      <c r="TUU94" s="29"/>
      <c r="TUV94" s="29"/>
      <c r="TUW94" s="29"/>
      <c r="TUX94" s="29"/>
      <c r="TUY94" s="29"/>
      <c r="TUZ94" s="29"/>
      <c r="TVA94" s="29"/>
      <c r="TVB94" s="29"/>
      <c r="TVC94" s="29"/>
      <c r="TVD94" s="29"/>
      <c r="TVE94" s="29"/>
      <c r="TVF94" s="29"/>
      <c r="TVG94" s="29"/>
      <c r="TVH94" s="29"/>
      <c r="TVI94" s="29"/>
      <c r="TVJ94" s="29"/>
      <c r="TVK94" s="29"/>
      <c r="TVL94" s="29"/>
      <c r="TVM94" s="29"/>
      <c r="TVN94" s="29"/>
      <c r="TVO94" s="29"/>
      <c r="TVP94" s="29"/>
      <c r="TVQ94" s="29"/>
      <c r="TVR94" s="29"/>
      <c r="TVS94" s="29"/>
      <c r="TVT94" s="29"/>
      <c r="TVU94" s="29"/>
      <c r="TVV94" s="29"/>
      <c r="TVW94" s="29"/>
      <c r="TVX94" s="29"/>
      <c r="TVY94" s="29"/>
      <c r="TVZ94" s="29"/>
      <c r="TWA94" s="29"/>
      <c r="TWB94" s="29"/>
      <c r="TWC94" s="29"/>
      <c r="TWD94" s="29"/>
      <c r="TWE94" s="29"/>
      <c r="TWF94" s="29"/>
      <c r="TWG94" s="29"/>
      <c r="TWH94" s="29"/>
      <c r="TWI94" s="29"/>
      <c r="TWJ94" s="29"/>
      <c r="TWK94" s="29"/>
      <c r="TWL94" s="29"/>
      <c r="TWM94" s="29"/>
      <c r="TWN94" s="29"/>
      <c r="TWO94" s="29"/>
      <c r="TWP94" s="29"/>
      <c r="TWQ94" s="29"/>
      <c r="TWR94" s="29"/>
      <c r="TWS94" s="29"/>
      <c r="TWT94" s="29"/>
      <c r="TWU94" s="29"/>
      <c r="TWV94" s="29"/>
      <c r="TWW94" s="29"/>
      <c r="TWX94" s="29"/>
      <c r="TWY94" s="29"/>
      <c r="TWZ94" s="29"/>
      <c r="TXA94" s="29"/>
      <c r="TXB94" s="29"/>
      <c r="TXC94" s="29"/>
      <c r="TXD94" s="29"/>
      <c r="TXE94" s="29"/>
      <c r="TXF94" s="29"/>
      <c r="TXG94" s="29"/>
      <c r="TXH94" s="29"/>
      <c r="TXI94" s="29"/>
      <c r="TXJ94" s="29"/>
      <c r="TXK94" s="29"/>
      <c r="TXL94" s="29"/>
      <c r="TXM94" s="29"/>
      <c r="TXN94" s="29"/>
      <c r="TXO94" s="29"/>
      <c r="TXP94" s="29"/>
      <c r="TXQ94" s="29"/>
      <c r="TXR94" s="29"/>
      <c r="TXS94" s="29"/>
      <c r="TXT94" s="29"/>
      <c r="TXU94" s="29"/>
      <c r="TXV94" s="29"/>
      <c r="TXW94" s="29"/>
      <c r="TXX94" s="29"/>
      <c r="TXY94" s="29"/>
      <c r="TXZ94" s="29"/>
      <c r="TYA94" s="29"/>
      <c r="TYB94" s="29"/>
      <c r="TYC94" s="29"/>
      <c r="TYD94" s="29"/>
      <c r="TYE94" s="29"/>
      <c r="TYF94" s="29"/>
      <c r="TYG94" s="29"/>
      <c r="TYH94" s="29"/>
      <c r="TYI94" s="29"/>
      <c r="TYJ94" s="29"/>
      <c r="TYK94" s="29"/>
      <c r="TYL94" s="29"/>
      <c r="TYM94" s="29"/>
      <c r="TYN94" s="29"/>
      <c r="TYO94" s="29"/>
      <c r="TYP94" s="29"/>
      <c r="TYQ94" s="29"/>
      <c r="TYR94" s="29"/>
      <c r="TYS94" s="29"/>
      <c r="TYT94" s="29"/>
      <c r="TYU94" s="29"/>
      <c r="TYV94" s="29"/>
      <c r="TYW94" s="29"/>
      <c r="TYX94" s="29"/>
      <c r="TYY94" s="29"/>
      <c r="TYZ94" s="29"/>
      <c r="TZA94" s="29"/>
      <c r="TZB94" s="29"/>
      <c r="TZC94" s="29"/>
      <c r="TZD94" s="29"/>
      <c r="TZE94" s="29"/>
      <c r="TZF94" s="29"/>
      <c r="TZG94" s="29"/>
      <c r="TZH94" s="29"/>
      <c r="TZI94" s="29"/>
      <c r="TZJ94" s="29"/>
      <c r="TZK94" s="29"/>
      <c r="TZL94" s="29"/>
      <c r="TZM94" s="29"/>
      <c r="TZN94" s="29"/>
      <c r="TZO94" s="29"/>
      <c r="TZP94" s="29"/>
      <c r="TZQ94" s="29"/>
      <c r="TZR94" s="29"/>
      <c r="TZS94" s="29"/>
      <c r="TZT94" s="29"/>
      <c r="TZU94" s="29"/>
      <c r="TZV94" s="29"/>
      <c r="TZW94" s="29"/>
      <c r="TZX94" s="29"/>
      <c r="TZY94" s="29"/>
      <c r="TZZ94" s="29"/>
      <c r="UAA94" s="29"/>
      <c r="UAB94" s="29"/>
      <c r="UAC94" s="29"/>
      <c r="UAD94" s="29"/>
      <c r="UAE94" s="29"/>
      <c r="UAF94" s="29"/>
      <c r="UAG94" s="29"/>
      <c r="UAH94" s="29"/>
      <c r="UAI94" s="29"/>
      <c r="UAJ94" s="29"/>
      <c r="UAK94" s="29"/>
      <c r="UAL94" s="29"/>
      <c r="UAM94" s="29"/>
      <c r="UAN94" s="29"/>
      <c r="UAO94" s="29"/>
      <c r="UAP94" s="29"/>
      <c r="UAQ94" s="29"/>
      <c r="UAR94" s="29"/>
      <c r="UAS94" s="29"/>
      <c r="UAT94" s="29"/>
      <c r="UAU94" s="29"/>
      <c r="UAV94" s="29"/>
      <c r="UAW94" s="29"/>
      <c r="UAX94" s="29"/>
      <c r="UAY94" s="29"/>
      <c r="UAZ94" s="29"/>
      <c r="UBA94" s="29"/>
      <c r="UBB94" s="29"/>
      <c r="UBC94" s="29"/>
      <c r="UBD94" s="29"/>
      <c r="UBE94" s="29"/>
      <c r="UBF94" s="29"/>
      <c r="UBG94" s="29"/>
      <c r="UBH94" s="29"/>
      <c r="UBI94" s="29"/>
      <c r="UBJ94" s="29"/>
      <c r="UBK94" s="29"/>
      <c r="UBL94" s="29"/>
      <c r="UBM94" s="29"/>
      <c r="UBN94" s="29"/>
      <c r="UBO94" s="29"/>
      <c r="UBP94" s="29"/>
      <c r="UBQ94" s="29"/>
      <c r="UBR94" s="29"/>
      <c r="UBS94" s="29"/>
      <c r="UBT94" s="29"/>
      <c r="UBU94" s="29"/>
      <c r="UBV94" s="29"/>
      <c r="UBW94" s="29"/>
      <c r="UBX94" s="29"/>
      <c r="UBY94" s="29"/>
      <c r="UBZ94" s="29"/>
      <c r="UCA94" s="29"/>
      <c r="UCB94" s="29"/>
      <c r="UCC94" s="29"/>
      <c r="UCD94" s="29"/>
      <c r="UCE94" s="29"/>
      <c r="UCF94" s="29"/>
      <c r="UCG94" s="29"/>
      <c r="UCH94" s="29"/>
      <c r="UCI94" s="29"/>
      <c r="UCJ94" s="29"/>
      <c r="UCK94" s="29"/>
      <c r="UCL94" s="29"/>
      <c r="UCM94" s="29"/>
      <c r="UCN94" s="29"/>
      <c r="UCO94" s="29"/>
      <c r="UCP94" s="29"/>
      <c r="UCQ94" s="29"/>
      <c r="UCR94" s="29"/>
      <c r="UCS94" s="29"/>
      <c r="UCT94" s="29"/>
      <c r="UCU94" s="29"/>
      <c r="UCV94" s="29"/>
      <c r="UCW94" s="29"/>
      <c r="UCX94" s="29"/>
      <c r="UCY94" s="29"/>
      <c r="UCZ94" s="29"/>
      <c r="UDA94" s="29"/>
      <c r="UDB94" s="29"/>
      <c r="UDC94" s="29"/>
      <c r="UDD94" s="29"/>
      <c r="UDE94" s="29"/>
      <c r="UDF94" s="29"/>
      <c r="UDG94" s="29"/>
      <c r="UDH94" s="29"/>
      <c r="UDI94" s="29"/>
      <c r="UDJ94" s="29"/>
      <c r="UDK94" s="29"/>
      <c r="UDL94" s="29"/>
      <c r="UDM94" s="29"/>
      <c r="UDN94" s="29"/>
      <c r="UDO94" s="29"/>
      <c r="UDP94" s="29"/>
      <c r="UDQ94" s="29"/>
      <c r="UDR94" s="29"/>
      <c r="UDS94" s="29"/>
      <c r="UDT94" s="29"/>
      <c r="UDU94" s="29"/>
      <c r="UDV94" s="29"/>
      <c r="UDW94" s="29"/>
      <c r="UDX94" s="29"/>
      <c r="UDY94" s="29"/>
      <c r="UDZ94" s="29"/>
      <c r="UEA94" s="29"/>
      <c r="UEB94" s="29"/>
      <c r="UEC94" s="29"/>
      <c r="UED94" s="29"/>
      <c r="UEE94" s="29"/>
      <c r="UEF94" s="29"/>
      <c r="UEG94" s="29"/>
      <c r="UEH94" s="29"/>
      <c r="UEI94" s="29"/>
      <c r="UEJ94" s="29"/>
      <c r="UEK94" s="29"/>
      <c r="UEL94" s="29"/>
      <c r="UEM94" s="29"/>
      <c r="UEN94" s="29"/>
      <c r="UEO94" s="29"/>
      <c r="UEP94" s="29"/>
      <c r="UEQ94" s="29"/>
      <c r="UER94" s="29"/>
      <c r="UES94" s="29"/>
      <c r="UET94" s="29"/>
      <c r="UEU94" s="29"/>
      <c r="UEV94" s="29"/>
      <c r="UEW94" s="29"/>
      <c r="UEX94" s="29"/>
      <c r="UEY94" s="29"/>
      <c r="UEZ94" s="29"/>
      <c r="UFA94" s="29"/>
      <c r="UFB94" s="29"/>
      <c r="UFC94" s="29"/>
      <c r="UFD94" s="29"/>
      <c r="UFE94" s="29"/>
      <c r="UFF94" s="29"/>
      <c r="UFG94" s="29"/>
      <c r="UFH94" s="29"/>
      <c r="UFI94" s="29"/>
      <c r="UFJ94" s="29"/>
      <c r="UFK94" s="29"/>
      <c r="UFL94" s="29"/>
      <c r="UFM94" s="29"/>
      <c r="UFN94" s="29"/>
      <c r="UFO94" s="29"/>
      <c r="UFP94" s="29"/>
      <c r="UFQ94" s="29"/>
      <c r="UFR94" s="29"/>
      <c r="UFS94" s="29"/>
      <c r="UFT94" s="29"/>
      <c r="UFU94" s="29"/>
      <c r="UFV94" s="29"/>
      <c r="UFW94" s="29"/>
      <c r="UFX94" s="29"/>
      <c r="UFY94" s="29"/>
      <c r="UFZ94" s="29"/>
      <c r="UGA94" s="29"/>
      <c r="UGB94" s="29"/>
      <c r="UGC94" s="29"/>
      <c r="UGD94" s="29"/>
      <c r="UGE94" s="29"/>
      <c r="UGF94" s="29"/>
      <c r="UGG94" s="29"/>
      <c r="UGH94" s="29"/>
      <c r="UGI94" s="29"/>
      <c r="UGJ94" s="29"/>
      <c r="UGK94" s="29"/>
      <c r="UGL94" s="29"/>
      <c r="UGM94" s="29"/>
      <c r="UGN94" s="29"/>
      <c r="UGO94" s="29"/>
      <c r="UGP94" s="29"/>
      <c r="UGQ94" s="29"/>
      <c r="UGR94" s="29"/>
      <c r="UGS94" s="29"/>
      <c r="UGT94" s="29"/>
      <c r="UGU94" s="29"/>
      <c r="UGV94" s="29"/>
      <c r="UGW94" s="29"/>
      <c r="UGX94" s="29"/>
      <c r="UGY94" s="29"/>
      <c r="UGZ94" s="29"/>
      <c r="UHA94" s="29"/>
      <c r="UHB94" s="29"/>
      <c r="UHC94" s="29"/>
      <c r="UHD94" s="29"/>
      <c r="UHE94" s="29"/>
      <c r="UHF94" s="29"/>
      <c r="UHG94" s="29"/>
      <c r="UHH94" s="29"/>
      <c r="UHI94" s="29"/>
      <c r="UHJ94" s="29"/>
      <c r="UHK94" s="29"/>
      <c r="UHL94" s="29"/>
      <c r="UHM94" s="29"/>
      <c r="UHN94" s="29"/>
      <c r="UHO94" s="29"/>
      <c r="UHP94" s="29"/>
      <c r="UHQ94" s="29"/>
      <c r="UHR94" s="29"/>
      <c r="UHS94" s="29"/>
      <c r="UHT94" s="29"/>
      <c r="UHU94" s="29"/>
      <c r="UHV94" s="29"/>
      <c r="UHW94" s="29"/>
      <c r="UHX94" s="29"/>
      <c r="UHY94" s="29"/>
      <c r="UHZ94" s="29"/>
      <c r="UIA94" s="29"/>
      <c r="UIB94" s="29"/>
      <c r="UIC94" s="29"/>
      <c r="UID94" s="29"/>
      <c r="UIE94" s="29"/>
      <c r="UIF94" s="29"/>
      <c r="UIG94" s="29"/>
      <c r="UIH94" s="29"/>
      <c r="UII94" s="29"/>
      <c r="UIJ94" s="29"/>
      <c r="UIK94" s="29"/>
      <c r="UIL94" s="29"/>
      <c r="UIM94" s="29"/>
      <c r="UIN94" s="29"/>
      <c r="UIO94" s="29"/>
      <c r="UIP94" s="29"/>
      <c r="UIQ94" s="29"/>
      <c r="UIR94" s="29"/>
      <c r="UIS94" s="29"/>
      <c r="UIT94" s="29"/>
      <c r="UIU94" s="29"/>
      <c r="UIV94" s="29"/>
      <c r="UIW94" s="29"/>
      <c r="UIX94" s="29"/>
      <c r="UIY94" s="29"/>
      <c r="UIZ94" s="29"/>
      <c r="UJA94" s="29"/>
      <c r="UJB94" s="29"/>
      <c r="UJC94" s="29"/>
      <c r="UJD94" s="29"/>
      <c r="UJE94" s="29"/>
      <c r="UJF94" s="29"/>
      <c r="UJG94" s="29"/>
      <c r="UJH94" s="29"/>
      <c r="UJI94" s="29"/>
      <c r="UJJ94" s="29"/>
      <c r="UJK94" s="29"/>
      <c r="UJL94" s="29"/>
      <c r="UJM94" s="29"/>
      <c r="UJN94" s="29"/>
      <c r="UJO94" s="29"/>
      <c r="UJP94" s="29"/>
      <c r="UJQ94" s="29"/>
      <c r="UJR94" s="29"/>
      <c r="UJS94" s="29"/>
      <c r="UJT94" s="29"/>
      <c r="UJU94" s="29"/>
      <c r="UJV94" s="29"/>
      <c r="UJW94" s="29"/>
      <c r="UJX94" s="29"/>
      <c r="UJY94" s="29"/>
      <c r="UJZ94" s="29"/>
      <c r="UKA94" s="29"/>
      <c r="UKB94" s="29"/>
      <c r="UKC94" s="29"/>
      <c r="UKD94" s="29"/>
      <c r="UKE94" s="29"/>
      <c r="UKF94" s="29"/>
      <c r="UKG94" s="29"/>
      <c r="UKH94" s="29"/>
      <c r="UKI94" s="29"/>
      <c r="UKJ94" s="29"/>
      <c r="UKK94" s="29"/>
      <c r="UKL94" s="29"/>
      <c r="UKM94" s="29"/>
      <c r="UKN94" s="29"/>
      <c r="UKO94" s="29"/>
      <c r="UKP94" s="29"/>
      <c r="UKQ94" s="29"/>
      <c r="UKR94" s="29"/>
      <c r="UKS94" s="29"/>
      <c r="UKT94" s="29"/>
      <c r="UKU94" s="29"/>
      <c r="UKV94" s="29"/>
      <c r="UKW94" s="29"/>
      <c r="UKX94" s="29"/>
      <c r="UKY94" s="29"/>
      <c r="UKZ94" s="29"/>
      <c r="ULA94" s="29"/>
      <c r="ULB94" s="29"/>
      <c r="ULC94" s="29"/>
      <c r="ULD94" s="29"/>
      <c r="ULE94" s="29"/>
      <c r="ULF94" s="29"/>
      <c r="ULG94" s="29"/>
      <c r="ULH94" s="29"/>
      <c r="ULI94" s="29"/>
      <c r="ULJ94" s="29"/>
      <c r="ULK94" s="29"/>
      <c r="ULL94" s="29"/>
      <c r="ULM94" s="29"/>
      <c r="ULN94" s="29"/>
      <c r="ULO94" s="29"/>
      <c r="ULP94" s="29"/>
      <c r="ULQ94" s="29"/>
      <c r="ULR94" s="29"/>
      <c r="ULS94" s="29"/>
      <c r="ULT94" s="29"/>
      <c r="ULU94" s="29"/>
      <c r="ULV94" s="29"/>
      <c r="ULW94" s="29"/>
      <c r="ULX94" s="29"/>
      <c r="ULY94" s="29"/>
      <c r="ULZ94" s="29"/>
      <c r="UMA94" s="29"/>
      <c r="UMB94" s="29"/>
      <c r="UMC94" s="29"/>
      <c r="UMD94" s="29"/>
      <c r="UME94" s="29"/>
      <c r="UMF94" s="29"/>
      <c r="UMG94" s="29"/>
      <c r="UMH94" s="29"/>
      <c r="UMI94" s="29"/>
      <c r="UMJ94" s="29"/>
      <c r="UMK94" s="29"/>
      <c r="UML94" s="29"/>
      <c r="UMM94" s="29"/>
      <c r="UMN94" s="29"/>
      <c r="UMO94" s="29"/>
      <c r="UMP94" s="29"/>
      <c r="UMQ94" s="29"/>
      <c r="UMR94" s="29"/>
      <c r="UMS94" s="29"/>
      <c r="UMT94" s="29"/>
      <c r="UMU94" s="29"/>
      <c r="UMV94" s="29"/>
      <c r="UMW94" s="29"/>
      <c r="UMX94" s="29"/>
      <c r="UMY94" s="29"/>
      <c r="UMZ94" s="29"/>
      <c r="UNA94" s="29"/>
      <c r="UNB94" s="29"/>
      <c r="UNC94" s="29"/>
      <c r="UND94" s="29"/>
      <c r="UNE94" s="29"/>
      <c r="UNF94" s="29"/>
      <c r="UNG94" s="29"/>
      <c r="UNH94" s="29"/>
      <c r="UNI94" s="29"/>
      <c r="UNJ94" s="29"/>
      <c r="UNK94" s="29"/>
      <c r="UNL94" s="29"/>
      <c r="UNM94" s="29"/>
      <c r="UNN94" s="29"/>
      <c r="UNO94" s="29"/>
      <c r="UNP94" s="29"/>
      <c r="UNQ94" s="29"/>
      <c r="UNR94" s="29"/>
      <c r="UNS94" s="29"/>
      <c r="UNT94" s="29"/>
      <c r="UNU94" s="29"/>
      <c r="UNV94" s="29"/>
      <c r="UNW94" s="29"/>
      <c r="UNX94" s="29"/>
      <c r="UNY94" s="29"/>
      <c r="UNZ94" s="29"/>
      <c r="UOA94" s="29"/>
      <c r="UOB94" s="29"/>
      <c r="UOC94" s="29"/>
      <c r="UOD94" s="29"/>
      <c r="UOE94" s="29"/>
      <c r="UOF94" s="29"/>
      <c r="UOG94" s="29"/>
      <c r="UOH94" s="29"/>
      <c r="UOI94" s="29"/>
      <c r="UOJ94" s="29"/>
      <c r="UOK94" s="29"/>
      <c r="UOL94" s="29"/>
      <c r="UOM94" s="29"/>
      <c r="UON94" s="29"/>
      <c r="UOO94" s="29"/>
      <c r="UOP94" s="29"/>
      <c r="UOQ94" s="29"/>
      <c r="UOR94" s="29"/>
      <c r="UOS94" s="29"/>
      <c r="UOT94" s="29"/>
      <c r="UOU94" s="29"/>
      <c r="UOV94" s="29"/>
      <c r="UOW94" s="29"/>
      <c r="UOX94" s="29"/>
      <c r="UOY94" s="29"/>
      <c r="UOZ94" s="29"/>
      <c r="UPA94" s="29"/>
      <c r="UPB94" s="29"/>
      <c r="UPC94" s="29"/>
      <c r="UPD94" s="29"/>
      <c r="UPE94" s="29"/>
      <c r="UPF94" s="29"/>
      <c r="UPG94" s="29"/>
      <c r="UPH94" s="29"/>
      <c r="UPI94" s="29"/>
      <c r="UPJ94" s="29"/>
      <c r="UPK94" s="29"/>
      <c r="UPL94" s="29"/>
      <c r="UPM94" s="29"/>
      <c r="UPN94" s="29"/>
      <c r="UPO94" s="29"/>
      <c r="UPP94" s="29"/>
      <c r="UPQ94" s="29"/>
      <c r="UPR94" s="29"/>
      <c r="UPS94" s="29"/>
      <c r="UPT94" s="29"/>
      <c r="UPU94" s="29"/>
      <c r="UPV94" s="29"/>
      <c r="UPW94" s="29"/>
      <c r="UPX94" s="29"/>
      <c r="UPY94" s="29"/>
      <c r="UPZ94" s="29"/>
      <c r="UQA94" s="29"/>
      <c r="UQB94" s="29"/>
      <c r="UQC94" s="29"/>
      <c r="UQD94" s="29"/>
      <c r="UQE94" s="29"/>
      <c r="UQF94" s="29"/>
      <c r="UQG94" s="29"/>
      <c r="UQH94" s="29"/>
      <c r="UQI94" s="29"/>
      <c r="UQJ94" s="29"/>
      <c r="UQK94" s="29"/>
      <c r="UQL94" s="29"/>
      <c r="UQM94" s="29"/>
      <c r="UQN94" s="29"/>
      <c r="UQO94" s="29"/>
      <c r="UQP94" s="29"/>
      <c r="UQQ94" s="29"/>
      <c r="UQR94" s="29"/>
      <c r="UQS94" s="29"/>
      <c r="UQT94" s="29"/>
      <c r="UQU94" s="29"/>
      <c r="UQV94" s="29"/>
      <c r="UQW94" s="29"/>
      <c r="UQX94" s="29"/>
      <c r="UQY94" s="29"/>
      <c r="UQZ94" s="29"/>
      <c r="URA94" s="29"/>
      <c r="URB94" s="29"/>
      <c r="URC94" s="29"/>
      <c r="URD94" s="29"/>
      <c r="URE94" s="29"/>
      <c r="URF94" s="29"/>
      <c r="URG94" s="29"/>
      <c r="URH94" s="29"/>
      <c r="URI94" s="29"/>
      <c r="URJ94" s="29"/>
      <c r="URK94" s="29"/>
      <c r="URL94" s="29"/>
      <c r="URM94" s="29"/>
      <c r="URN94" s="29"/>
      <c r="URO94" s="29"/>
      <c r="URP94" s="29"/>
      <c r="URQ94" s="29"/>
      <c r="URR94" s="29"/>
      <c r="URS94" s="29"/>
      <c r="URT94" s="29"/>
      <c r="URU94" s="29"/>
      <c r="URV94" s="29"/>
      <c r="URW94" s="29"/>
      <c r="URX94" s="29"/>
      <c r="URY94" s="29"/>
      <c r="URZ94" s="29"/>
      <c r="USA94" s="29"/>
      <c r="USB94" s="29"/>
      <c r="USC94" s="29"/>
      <c r="USD94" s="29"/>
      <c r="USE94" s="29"/>
      <c r="USF94" s="29"/>
      <c r="USG94" s="29"/>
      <c r="USH94" s="29"/>
      <c r="USI94" s="29"/>
      <c r="USJ94" s="29"/>
      <c r="USK94" s="29"/>
      <c r="USL94" s="29"/>
      <c r="USM94" s="29"/>
      <c r="USN94" s="29"/>
      <c r="USO94" s="29"/>
      <c r="USP94" s="29"/>
      <c r="USQ94" s="29"/>
      <c r="USR94" s="29"/>
      <c r="USS94" s="29"/>
      <c r="UST94" s="29"/>
      <c r="USU94" s="29"/>
      <c r="USV94" s="29"/>
      <c r="USW94" s="29"/>
      <c r="USX94" s="29"/>
      <c r="USY94" s="29"/>
      <c r="USZ94" s="29"/>
      <c r="UTA94" s="29"/>
      <c r="UTB94" s="29"/>
      <c r="UTC94" s="29"/>
      <c r="UTD94" s="29"/>
      <c r="UTE94" s="29"/>
      <c r="UTF94" s="29"/>
      <c r="UTG94" s="29"/>
      <c r="UTH94" s="29"/>
      <c r="UTI94" s="29"/>
      <c r="UTJ94" s="29"/>
      <c r="UTK94" s="29"/>
      <c r="UTL94" s="29"/>
      <c r="UTM94" s="29"/>
      <c r="UTN94" s="29"/>
      <c r="UTO94" s="29"/>
      <c r="UTP94" s="29"/>
      <c r="UTQ94" s="29"/>
      <c r="UTR94" s="29"/>
      <c r="UTS94" s="29"/>
      <c r="UTT94" s="29"/>
      <c r="UTU94" s="29"/>
      <c r="UTV94" s="29"/>
      <c r="UTW94" s="29"/>
      <c r="UTX94" s="29"/>
      <c r="UTY94" s="29"/>
      <c r="UTZ94" s="29"/>
      <c r="UUA94" s="29"/>
      <c r="UUB94" s="29"/>
      <c r="UUC94" s="29"/>
      <c r="UUD94" s="29"/>
      <c r="UUE94" s="29"/>
      <c r="UUF94" s="29"/>
      <c r="UUG94" s="29"/>
      <c r="UUH94" s="29"/>
      <c r="UUI94" s="29"/>
      <c r="UUJ94" s="29"/>
      <c r="UUK94" s="29"/>
      <c r="UUL94" s="29"/>
      <c r="UUM94" s="29"/>
      <c r="UUN94" s="29"/>
      <c r="UUO94" s="29"/>
      <c r="UUP94" s="29"/>
      <c r="UUQ94" s="29"/>
      <c r="UUR94" s="29"/>
      <c r="UUS94" s="29"/>
      <c r="UUT94" s="29"/>
      <c r="UUU94" s="29"/>
      <c r="UUV94" s="29"/>
      <c r="UUW94" s="29"/>
      <c r="UUX94" s="29"/>
      <c r="UUY94" s="29"/>
      <c r="UUZ94" s="29"/>
      <c r="UVA94" s="29"/>
      <c r="UVB94" s="29"/>
      <c r="UVC94" s="29"/>
      <c r="UVD94" s="29"/>
      <c r="UVE94" s="29"/>
      <c r="UVF94" s="29"/>
      <c r="UVG94" s="29"/>
      <c r="UVH94" s="29"/>
      <c r="UVI94" s="29"/>
      <c r="UVJ94" s="29"/>
      <c r="UVK94" s="29"/>
      <c r="UVL94" s="29"/>
      <c r="UVM94" s="29"/>
      <c r="UVN94" s="29"/>
      <c r="UVO94" s="29"/>
      <c r="UVP94" s="29"/>
      <c r="UVQ94" s="29"/>
      <c r="UVR94" s="29"/>
      <c r="UVS94" s="29"/>
      <c r="UVT94" s="29"/>
      <c r="UVU94" s="29"/>
      <c r="UVV94" s="29"/>
      <c r="UVW94" s="29"/>
      <c r="UVX94" s="29"/>
      <c r="UVY94" s="29"/>
      <c r="UVZ94" s="29"/>
      <c r="UWA94" s="29"/>
      <c r="UWB94" s="29"/>
      <c r="UWC94" s="29"/>
      <c r="UWD94" s="29"/>
      <c r="UWE94" s="29"/>
      <c r="UWF94" s="29"/>
      <c r="UWG94" s="29"/>
      <c r="UWH94" s="29"/>
      <c r="UWI94" s="29"/>
      <c r="UWJ94" s="29"/>
      <c r="UWK94" s="29"/>
      <c r="UWL94" s="29"/>
      <c r="UWM94" s="29"/>
      <c r="UWN94" s="29"/>
      <c r="UWO94" s="29"/>
      <c r="UWP94" s="29"/>
      <c r="UWQ94" s="29"/>
      <c r="UWR94" s="29"/>
      <c r="UWS94" s="29"/>
      <c r="UWT94" s="29"/>
      <c r="UWU94" s="29"/>
      <c r="UWV94" s="29"/>
      <c r="UWW94" s="29"/>
      <c r="UWX94" s="29"/>
      <c r="UWY94" s="29"/>
      <c r="UWZ94" s="29"/>
      <c r="UXA94" s="29"/>
      <c r="UXB94" s="29"/>
      <c r="UXC94" s="29"/>
      <c r="UXD94" s="29"/>
      <c r="UXE94" s="29"/>
      <c r="UXF94" s="29"/>
      <c r="UXG94" s="29"/>
      <c r="UXH94" s="29"/>
      <c r="UXI94" s="29"/>
      <c r="UXJ94" s="29"/>
      <c r="UXK94" s="29"/>
      <c r="UXL94" s="29"/>
      <c r="UXM94" s="29"/>
      <c r="UXN94" s="29"/>
      <c r="UXO94" s="29"/>
      <c r="UXP94" s="29"/>
      <c r="UXQ94" s="29"/>
      <c r="UXR94" s="29"/>
      <c r="UXS94" s="29"/>
      <c r="UXT94" s="29"/>
      <c r="UXU94" s="29"/>
      <c r="UXV94" s="29"/>
      <c r="UXW94" s="29"/>
      <c r="UXX94" s="29"/>
      <c r="UXY94" s="29"/>
      <c r="UXZ94" s="29"/>
      <c r="UYA94" s="29"/>
      <c r="UYB94" s="29"/>
      <c r="UYC94" s="29"/>
      <c r="UYD94" s="29"/>
      <c r="UYE94" s="29"/>
      <c r="UYF94" s="29"/>
      <c r="UYG94" s="29"/>
      <c r="UYH94" s="29"/>
      <c r="UYI94" s="29"/>
      <c r="UYJ94" s="29"/>
      <c r="UYK94" s="29"/>
      <c r="UYL94" s="29"/>
      <c r="UYM94" s="29"/>
      <c r="UYN94" s="29"/>
      <c r="UYO94" s="29"/>
      <c r="UYP94" s="29"/>
      <c r="UYQ94" s="29"/>
      <c r="UYR94" s="29"/>
      <c r="UYS94" s="29"/>
      <c r="UYT94" s="29"/>
      <c r="UYU94" s="29"/>
      <c r="UYV94" s="29"/>
      <c r="UYW94" s="29"/>
      <c r="UYX94" s="29"/>
      <c r="UYY94" s="29"/>
      <c r="UYZ94" s="29"/>
      <c r="UZA94" s="29"/>
      <c r="UZB94" s="29"/>
      <c r="UZC94" s="29"/>
      <c r="UZD94" s="29"/>
      <c r="UZE94" s="29"/>
      <c r="UZF94" s="29"/>
      <c r="UZG94" s="29"/>
      <c r="UZH94" s="29"/>
      <c r="UZI94" s="29"/>
      <c r="UZJ94" s="29"/>
      <c r="UZK94" s="29"/>
      <c r="UZL94" s="29"/>
      <c r="UZM94" s="29"/>
      <c r="UZN94" s="29"/>
      <c r="UZO94" s="29"/>
      <c r="UZP94" s="29"/>
      <c r="UZQ94" s="29"/>
      <c r="UZR94" s="29"/>
      <c r="UZS94" s="29"/>
      <c r="UZT94" s="29"/>
      <c r="UZU94" s="29"/>
      <c r="UZV94" s="29"/>
      <c r="UZW94" s="29"/>
      <c r="UZX94" s="29"/>
      <c r="UZY94" s="29"/>
      <c r="UZZ94" s="29"/>
      <c r="VAA94" s="29"/>
      <c r="VAB94" s="29"/>
      <c r="VAC94" s="29"/>
      <c r="VAD94" s="29"/>
      <c r="VAE94" s="29"/>
      <c r="VAF94" s="29"/>
      <c r="VAG94" s="29"/>
      <c r="VAH94" s="29"/>
      <c r="VAI94" s="29"/>
      <c r="VAJ94" s="29"/>
      <c r="VAK94" s="29"/>
      <c r="VAL94" s="29"/>
      <c r="VAM94" s="29"/>
      <c r="VAN94" s="29"/>
      <c r="VAO94" s="29"/>
      <c r="VAP94" s="29"/>
      <c r="VAQ94" s="29"/>
      <c r="VAR94" s="29"/>
      <c r="VAS94" s="29"/>
      <c r="VAT94" s="29"/>
      <c r="VAU94" s="29"/>
      <c r="VAV94" s="29"/>
      <c r="VAW94" s="29"/>
      <c r="VAX94" s="29"/>
      <c r="VAY94" s="29"/>
      <c r="VAZ94" s="29"/>
      <c r="VBA94" s="29"/>
      <c r="VBB94" s="29"/>
      <c r="VBC94" s="29"/>
      <c r="VBD94" s="29"/>
      <c r="VBE94" s="29"/>
      <c r="VBF94" s="29"/>
      <c r="VBG94" s="29"/>
      <c r="VBH94" s="29"/>
      <c r="VBI94" s="29"/>
      <c r="VBJ94" s="29"/>
      <c r="VBK94" s="29"/>
      <c r="VBL94" s="29"/>
      <c r="VBM94" s="29"/>
      <c r="VBN94" s="29"/>
      <c r="VBO94" s="29"/>
      <c r="VBP94" s="29"/>
      <c r="VBQ94" s="29"/>
      <c r="VBR94" s="29"/>
      <c r="VBS94" s="29"/>
      <c r="VBT94" s="29"/>
      <c r="VBU94" s="29"/>
      <c r="VBV94" s="29"/>
      <c r="VBW94" s="29"/>
      <c r="VBX94" s="29"/>
      <c r="VBY94" s="29"/>
      <c r="VBZ94" s="29"/>
      <c r="VCA94" s="29"/>
      <c r="VCB94" s="29"/>
      <c r="VCC94" s="29"/>
      <c r="VCD94" s="29"/>
      <c r="VCE94" s="29"/>
      <c r="VCF94" s="29"/>
      <c r="VCG94" s="29"/>
      <c r="VCH94" s="29"/>
      <c r="VCI94" s="29"/>
      <c r="VCJ94" s="29"/>
      <c r="VCK94" s="29"/>
      <c r="VCL94" s="29"/>
      <c r="VCM94" s="29"/>
      <c r="VCN94" s="29"/>
      <c r="VCO94" s="29"/>
      <c r="VCP94" s="29"/>
      <c r="VCQ94" s="29"/>
      <c r="VCR94" s="29"/>
      <c r="VCS94" s="29"/>
      <c r="VCT94" s="29"/>
      <c r="VCU94" s="29"/>
      <c r="VCV94" s="29"/>
      <c r="VCW94" s="29"/>
      <c r="VCX94" s="29"/>
      <c r="VCY94" s="29"/>
      <c r="VCZ94" s="29"/>
      <c r="VDA94" s="29"/>
      <c r="VDB94" s="29"/>
      <c r="VDC94" s="29"/>
      <c r="VDD94" s="29"/>
      <c r="VDE94" s="29"/>
      <c r="VDF94" s="29"/>
      <c r="VDG94" s="29"/>
      <c r="VDH94" s="29"/>
      <c r="VDI94" s="29"/>
      <c r="VDJ94" s="29"/>
      <c r="VDK94" s="29"/>
      <c r="VDL94" s="29"/>
      <c r="VDM94" s="29"/>
      <c r="VDN94" s="29"/>
      <c r="VDO94" s="29"/>
      <c r="VDP94" s="29"/>
      <c r="VDQ94" s="29"/>
      <c r="VDR94" s="29"/>
      <c r="VDS94" s="29"/>
      <c r="VDT94" s="29"/>
      <c r="VDU94" s="29"/>
      <c r="VDV94" s="29"/>
      <c r="VDW94" s="29"/>
      <c r="VDX94" s="29"/>
      <c r="VDY94" s="29"/>
      <c r="VDZ94" s="29"/>
      <c r="VEA94" s="29"/>
      <c r="VEB94" s="29"/>
      <c r="VEC94" s="29"/>
      <c r="VED94" s="29"/>
      <c r="VEE94" s="29"/>
      <c r="VEF94" s="29"/>
      <c r="VEG94" s="29"/>
      <c r="VEH94" s="29"/>
      <c r="VEI94" s="29"/>
      <c r="VEJ94" s="29"/>
      <c r="VEK94" s="29"/>
      <c r="VEL94" s="29"/>
      <c r="VEM94" s="29"/>
      <c r="VEN94" s="29"/>
      <c r="VEO94" s="29"/>
      <c r="VEP94" s="29"/>
      <c r="VEQ94" s="29"/>
      <c r="VER94" s="29"/>
      <c r="VES94" s="29"/>
      <c r="VET94" s="29"/>
      <c r="VEU94" s="29"/>
      <c r="VEV94" s="29"/>
      <c r="VEW94" s="29"/>
      <c r="VEX94" s="29"/>
      <c r="VEY94" s="29"/>
      <c r="VEZ94" s="29"/>
      <c r="VFA94" s="29"/>
      <c r="VFB94" s="29"/>
      <c r="VFC94" s="29"/>
      <c r="VFD94" s="29"/>
      <c r="VFE94" s="29"/>
      <c r="VFF94" s="29"/>
      <c r="VFG94" s="29"/>
      <c r="VFH94" s="29"/>
      <c r="VFI94" s="29"/>
      <c r="VFJ94" s="29"/>
      <c r="VFK94" s="29"/>
      <c r="VFL94" s="29"/>
      <c r="VFM94" s="29"/>
      <c r="VFN94" s="29"/>
      <c r="VFO94" s="29"/>
      <c r="VFP94" s="29"/>
      <c r="VFQ94" s="29"/>
      <c r="VFR94" s="29"/>
      <c r="VFS94" s="29"/>
      <c r="VFT94" s="29"/>
      <c r="VFU94" s="29"/>
      <c r="VFV94" s="29"/>
      <c r="VFW94" s="29"/>
      <c r="VFX94" s="29"/>
      <c r="VFY94" s="29"/>
      <c r="VFZ94" s="29"/>
      <c r="VGA94" s="29"/>
      <c r="VGB94" s="29"/>
      <c r="VGC94" s="29"/>
      <c r="VGD94" s="29"/>
      <c r="VGE94" s="29"/>
      <c r="VGF94" s="29"/>
      <c r="VGG94" s="29"/>
      <c r="VGH94" s="29"/>
      <c r="VGI94" s="29"/>
      <c r="VGJ94" s="29"/>
      <c r="VGK94" s="29"/>
      <c r="VGL94" s="29"/>
      <c r="VGM94" s="29"/>
      <c r="VGN94" s="29"/>
      <c r="VGO94" s="29"/>
      <c r="VGP94" s="29"/>
      <c r="VGQ94" s="29"/>
      <c r="VGR94" s="29"/>
      <c r="VGS94" s="29"/>
      <c r="VGT94" s="29"/>
      <c r="VGU94" s="29"/>
      <c r="VGV94" s="29"/>
      <c r="VGW94" s="29"/>
      <c r="VGX94" s="29"/>
      <c r="VGY94" s="29"/>
      <c r="VGZ94" s="29"/>
      <c r="VHA94" s="29"/>
      <c r="VHB94" s="29"/>
      <c r="VHC94" s="29"/>
      <c r="VHD94" s="29"/>
      <c r="VHE94" s="29"/>
      <c r="VHF94" s="29"/>
      <c r="VHG94" s="29"/>
      <c r="VHH94" s="29"/>
      <c r="VHI94" s="29"/>
      <c r="VHJ94" s="29"/>
      <c r="VHK94" s="29"/>
      <c r="VHL94" s="29"/>
      <c r="VHM94" s="29"/>
      <c r="VHN94" s="29"/>
      <c r="VHO94" s="29"/>
      <c r="VHP94" s="29"/>
      <c r="VHQ94" s="29"/>
      <c r="VHR94" s="29"/>
      <c r="VHS94" s="29"/>
      <c r="VHT94" s="29"/>
      <c r="VHU94" s="29"/>
      <c r="VHV94" s="29"/>
      <c r="VHW94" s="29"/>
      <c r="VHX94" s="29"/>
      <c r="VHY94" s="29"/>
      <c r="VHZ94" s="29"/>
      <c r="VIA94" s="29"/>
      <c r="VIB94" s="29"/>
      <c r="VIC94" s="29"/>
      <c r="VID94" s="29"/>
      <c r="VIE94" s="29"/>
      <c r="VIF94" s="29"/>
      <c r="VIG94" s="29"/>
      <c r="VIH94" s="29"/>
      <c r="VII94" s="29"/>
      <c r="VIJ94" s="29"/>
      <c r="VIK94" s="29"/>
      <c r="VIL94" s="29"/>
      <c r="VIM94" s="29"/>
      <c r="VIN94" s="29"/>
      <c r="VIO94" s="29"/>
      <c r="VIP94" s="29"/>
      <c r="VIQ94" s="29"/>
      <c r="VIR94" s="29"/>
      <c r="VIS94" s="29"/>
      <c r="VIT94" s="29"/>
      <c r="VIU94" s="29"/>
      <c r="VIV94" s="29"/>
      <c r="VIW94" s="29"/>
      <c r="VIX94" s="29"/>
      <c r="VIY94" s="29"/>
      <c r="VIZ94" s="29"/>
      <c r="VJA94" s="29"/>
      <c r="VJB94" s="29"/>
      <c r="VJC94" s="29"/>
      <c r="VJD94" s="29"/>
      <c r="VJE94" s="29"/>
      <c r="VJF94" s="29"/>
      <c r="VJG94" s="29"/>
      <c r="VJH94" s="29"/>
      <c r="VJI94" s="29"/>
      <c r="VJJ94" s="29"/>
      <c r="VJK94" s="29"/>
      <c r="VJL94" s="29"/>
      <c r="VJM94" s="29"/>
      <c r="VJN94" s="29"/>
      <c r="VJO94" s="29"/>
      <c r="VJP94" s="29"/>
      <c r="VJQ94" s="29"/>
      <c r="VJR94" s="29"/>
      <c r="VJS94" s="29"/>
      <c r="VJT94" s="29"/>
      <c r="VJU94" s="29"/>
      <c r="VJV94" s="29"/>
      <c r="VJW94" s="29"/>
      <c r="VJX94" s="29"/>
      <c r="VJY94" s="29"/>
      <c r="VJZ94" s="29"/>
      <c r="VKA94" s="29"/>
      <c r="VKB94" s="29"/>
      <c r="VKC94" s="29"/>
      <c r="VKD94" s="29"/>
      <c r="VKE94" s="29"/>
      <c r="VKF94" s="29"/>
      <c r="VKG94" s="29"/>
      <c r="VKH94" s="29"/>
      <c r="VKI94" s="29"/>
      <c r="VKJ94" s="29"/>
      <c r="VKK94" s="29"/>
      <c r="VKL94" s="29"/>
      <c r="VKM94" s="29"/>
      <c r="VKN94" s="29"/>
      <c r="VKO94" s="29"/>
      <c r="VKP94" s="29"/>
      <c r="VKQ94" s="29"/>
      <c r="VKR94" s="29"/>
      <c r="VKS94" s="29"/>
      <c r="VKT94" s="29"/>
      <c r="VKU94" s="29"/>
      <c r="VKV94" s="29"/>
      <c r="VKW94" s="29"/>
      <c r="VKX94" s="29"/>
      <c r="VKY94" s="29"/>
      <c r="VKZ94" s="29"/>
      <c r="VLA94" s="29"/>
      <c r="VLB94" s="29"/>
      <c r="VLC94" s="29"/>
      <c r="VLD94" s="29"/>
      <c r="VLE94" s="29"/>
      <c r="VLF94" s="29"/>
      <c r="VLG94" s="29"/>
      <c r="VLH94" s="29"/>
      <c r="VLI94" s="29"/>
      <c r="VLJ94" s="29"/>
      <c r="VLK94" s="29"/>
      <c r="VLL94" s="29"/>
      <c r="VLM94" s="29"/>
      <c r="VLN94" s="29"/>
      <c r="VLO94" s="29"/>
      <c r="VLP94" s="29"/>
      <c r="VLQ94" s="29"/>
      <c r="VLR94" s="29"/>
      <c r="VLS94" s="29"/>
      <c r="VLT94" s="29"/>
      <c r="VLU94" s="29"/>
      <c r="VLV94" s="29"/>
      <c r="VLW94" s="29"/>
      <c r="VLX94" s="29"/>
      <c r="VLY94" s="29"/>
      <c r="VLZ94" s="29"/>
      <c r="VMA94" s="29"/>
      <c r="VMB94" s="29"/>
      <c r="VMC94" s="29"/>
      <c r="VMD94" s="29"/>
      <c r="VME94" s="29"/>
      <c r="VMF94" s="29"/>
      <c r="VMG94" s="29"/>
      <c r="VMH94" s="29"/>
      <c r="VMI94" s="29"/>
      <c r="VMJ94" s="29"/>
      <c r="VMK94" s="29"/>
      <c r="VML94" s="29"/>
      <c r="VMM94" s="29"/>
      <c r="VMN94" s="29"/>
      <c r="VMO94" s="29"/>
      <c r="VMP94" s="29"/>
      <c r="VMQ94" s="29"/>
      <c r="VMR94" s="29"/>
      <c r="VMS94" s="29"/>
      <c r="VMT94" s="29"/>
      <c r="VMU94" s="29"/>
      <c r="VMV94" s="29"/>
      <c r="VMW94" s="29"/>
      <c r="VMX94" s="29"/>
      <c r="VMY94" s="29"/>
      <c r="VMZ94" s="29"/>
      <c r="VNA94" s="29"/>
      <c r="VNB94" s="29"/>
      <c r="VNC94" s="29"/>
      <c r="VND94" s="29"/>
      <c r="VNE94" s="29"/>
      <c r="VNF94" s="29"/>
      <c r="VNG94" s="29"/>
      <c r="VNH94" s="29"/>
      <c r="VNI94" s="29"/>
      <c r="VNJ94" s="29"/>
      <c r="VNK94" s="29"/>
      <c r="VNL94" s="29"/>
      <c r="VNM94" s="29"/>
      <c r="VNN94" s="29"/>
      <c r="VNO94" s="29"/>
      <c r="VNP94" s="29"/>
      <c r="VNQ94" s="29"/>
      <c r="VNR94" s="29"/>
      <c r="VNS94" s="29"/>
      <c r="VNT94" s="29"/>
      <c r="VNU94" s="29"/>
      <c r="VNV94" s="29"/>
      <c r="VNW94" s="29"/>
      <c r="VNX94" s="29"/>
      <c r="VNY94" s="29"/>
      <c r="VNZ94" s="29"/>
      <c r="VOA94" s="29"/>
      <c r="VOB94" s="29"/>
      <c r="VOC94" s="29"/>
      <c r="VOD94" s="29"/>
      <c r="VOE94" s="29"/>
      <c r="VOF94" s="29"/>
      <c r="VOG94" s="29"/>
      <c r="VOH94" s="29"/>
      <c r="VOI94" s="29"/>
      <c r="VOJ94" s="29"/>
      <c r="VOK94" s="29"/>
      <c r="VOL94" s="29"/>
      <c r="VOM94" s="29"/>
      <c r="VON94" s="29"/>
      <c r="VOO94" s="29"/>
      <c r="VOP94" s="29"/>
      <c r="VOQ94" s="29"/>
      <c r="VOR94" s="29"/>
      <c r="VOS94" s="29"/>
      <c r="VOT94" s="29"/>
      <c r="VOU94" s="29"/>
      <c r="VOV94" s="29"/>
      <c r="VOW94" s="29"/>
      <c r="VOX94" s="29"/>
      <c r="VOY94" s="29"/>
      <c r="VOZ94" s="29"/>
      <c r="VPA94" s="29"/>
      <c r="VPB94" s="29"/>
      <c r="VPC94" s="29"/>
      <c r="VPD94" s="29"/>
      <c r="VPE94" s="29"/>
      <c r="VPF94" s="29"/>
      <c r="VPG94" s="29"/>
      <c r="VPH94" s="29"/>
      <c r="VPI94" s="29"/>
      <c r="VPJ94" s="29"/>
      <c r="VPK94" s="29"/>
      <c r="VPL94" s="29"/>
      <c r="VPM94" s="29"/>
      <c r="VPN94" s="29"/>
      <c r="VPO94" s="29"/>
      <c r="VPP94" s="29"/>
      <c r="VPQ94" s="29"/>
      <c r="VPR94" s="29"/>
      <c r="VPS94" s="29"/>
      <c r="VPT94" s="29"/>
      <c r="VPU94" s="29"/>
      <c r="VPV94" s="29"/>
      <c r="VPW94" s="29"/>
      <c r="VPX94" s="29"/>
      <c r="VPY94" s="29"/>
      <c r="VPZ94" s="29"/>
      <c r="VQA94" s="29"/>
      <c r="VQB94" s="29"/>
      <c r="VQC94" s="29"/>
      <c r="VQD94" s="29"/>
      <c r="VQE94" s="29"/>
      <c r="VQF94" s="29"/>
      <c r="VQG94" s="29"/>
      <c r="VQH94" s="29"/>
      <c r="VQI94" s="29"/>
      <c r="VQJ94" s="29"/>
      <c r="VQK94" s="29"/>
      <c r="VQL94" s="29"/>
      <c r="VQM94" s="29"/>
      <c r="VQN94" s="29"/>
      <c r="VQO94" s="29"/>
      <c r="VQP94" s="29"/>
      <c r="VQQ94" s="29"/>
      <c r="VQR94" s="29"/>
      <c r="VQS94" s="29"/>
      <c r="VQT94" s="29"/>
      <c r="VQU94" s="29"/>
      <c r="VQV94" s="29"/>
      <c r="VQW94" s="29"/>
      <c r="VQX94" s="29"/>
      <c r="VQY94" s="29"/>
      <c r="VQZ94" s="29"/>
      <c r="VRA94" s="29"/>
      <c r="VRB94" s="29"/>
      <c r="VRC94" s="29"/>
      <c r="VRD94" s="29"/>
      <c r="VRE94" s="29"/>
      <c r="VRF94" s="29"/>
      <c r="VRG94" s="29"/>
      <c r="VRH94" s="29"/>
      <c r="VRI94" s="29"/>
      <c r="VRJ94" s="29"/>
      <c r="VRK94" s="29"/>
      <c r="VRL94" s="29"/>
      <c r="VRM94" s="29"/>
      <c r="VRN94" s="29"/>
      <c r="VRO94" s="29"/>
      <c r="VRP94" s="29"/>
      <c r="VRQ94" s="29"/>
      <c r="VRR94" s="29"/>
      <c r="VRS94" s="29"/>
      <c r="VRT94" s="29"/>
      <c r="VRU94" s="29"/>
      <c r="VRV94" s="29"/>
      <c r="VRW94" s="29"/>
      <c r="VRX94" s="29"/>
      <c r="VRY94" s="29"/>
      <c r="VRZ94" s="29"/>
      <c r="VSA94" s="29"/>
      <c r="VSB94" s="29"/>
      <c r="VSC94" s="29"/>
      <c r="VSD94" s="29"/>
      <c r="VSE94" s="29"/>
      <c r="VSF94" s="29"/>
      <c r="VSG94" s="29"/>
      <c r="VSH94" s="29"/>
      <c r="VSI94" s="29"/>
      <c r="VSJ94" s="29"/>
      <c r="VSK94" s="29"/>
      <c r="VSL94" s="29"/>
      <c r="VSM94" s="29"/>
      <c r="VSN94" s="29"/>
      <c r="VSO94" s="29"/>
      <c r="VSP94" s="29"/>
      <c r="VSQ94" s="29"/>
      <c r="VSR94" s="29"/>
      <c r="VSS94" s="29"/>
      <c r="VST94" s="29"/>
      <c r="VSU94" s="29"/>
      <c r="VSV94" s="29"/>
      <c r="VSW94" s="29"/>
      <c r="VSX94" s="29"/>
      <c r="VSY94" s="29"/>
      <c r="VSZ94" s="29"/>
      <c r="VTA94" s="29"/>
      <c r="VTB94" s="29"/>
      <c r="VTC94" s="29"/>
      <c r="VTD94" s="29"/>
      <c r="VTE94" s="29"/>
      <c r="VTF94" s="29"/>
      <c r="VTG94" s="29"/>
      <c r="VTH94" s="29"/>
      <c r="VTI94" s="29"/>
      <c r="VTJ94" s="29"/>
      <c r="VTK94" s="29"/>
      <c r="VTL94" s="29"/>
      <c r="VTM94" s="29"/>
      <c r="VTN94" s="29"/>
      <c r="VTO94" s="29"/>
      <c r="VTP94" s="29"/>
      <c r="VTQ94" s="29"/>
      <c r="VTR94" s="29"/>
      <c r="VTS94" s="29"/>
      <c r="VTT94" s="29"/>
      <c r="VTU94" s="29"/>
      <c r="VTV94" s="29"/>
      <c r="VTW94" s="29"/>
      <c r="VTX94" s="29"/>
      <c r="VTY94" s="29"/>
      <c r="VTZ94" s="29"/>
      <c r="VUA94" s="29"/>
      <c r="VUB94" s="29"/>
      <c r="VUC94" s="29"/>
      <c r="VUD94" s="29"/>
      <c r="VUE94" s="29"/>
      <c r="VUF94" s="29"/>
      <c r="VUG94" s="29"/>
      <c r="VUH94" s="29"/>
      <c r="VUI94" s="29"/>
      <c r="VUJ94" s="29"/>
      <c r="VUK94" s="29"/>
      <c r="VUL94" s="29"/>
      <c r="VUM94" s="29"/>
      <c r="VUN94" s="29"/>
      <c r="VUO94" s="29"/>
      <c r="VUP94" s="29"/>
      <c r="VUQ94" s="29"/>
      <c r="VUR94" s="29"/>
      <c r="VUS94" s="29"/>
      <c r="VUT94" s="29"/>
      <c r="VUU94" s="29"/>
      <c r="VUV94" s="29"/>
      <c r="VUW94" s="29"/>
      <c r="VUX94" s="29"/>
      <c r="VUY94" s="29"/>
      <c r="VUZ94" s="29"/>
      <c r="VVA94" s="29"/>
      <c r="VVB94" s="29"/>
      <c r="VVC94" s="29"/>
      <c r="VVD94" s="29"/>
      <c r="VVE94" s="29"/>
      <c r="VVF94" s="29"/>
      <c r="VVG94" s="29"/>
      <c r="VVH94" s="29"/>
      <c r="VVI94" s="29"/>
      <c r="VVJ94" s="29"/>
      <c r="VVK94" s="29"/>
      <c r="VVL94" s="29"/>
      <c r="VVM94" s="29"/>
      <c r="VVN94" s="29"/>
      <c r="VVO94" s="29"/>
      <c r="VVP94" s="29"/>
      <c r="VVQ94" s="29"/>
      <c r="VVR94" s="29"/>
      <c r="VVS94" s="29"/>
      <c r="VVT94" s="29"/>
      <c r="VVU94" s="29"/>
      <c r="VVV94" s="29"/>
      <c r="VVW94" s="29"/>
      <c r="VVX94" s="29"/>
      <c r="VVY94" s="29"/>
      <c r="VVZ94" s="29"/>
      <c r="VWA94" s="29"/>
      <c r="VWB94" s="29"/>
      <c r="VWC94" s="29"/>
      <c r="VWD94" s="29"/>
      <c r="VWE94" s="29"/>
      <c r="VWF94" s="29"/>
      <c r="VWG94" s="29"/>
      <c r="VWH94" s="29"/>
      <c r="VWI94" s="29"/>
      <c r="VWJ94" s="29"/>
      <c r="VWK94" s="29"/>
      <c r="VWL94" s="29"/>
      <c r="VWM94" s="29"/>
      <c r="VWN94" s="29"/>
      <c r="VWO94" s="29"/>
      <c r="VWP94" s="29"/>
      <c r="VWQ94" s="29"/>
      <c r="VWR94" s="29"/>
      <c r="VWS94" s="29"/>
      <c r="VWT94" s="29"/>
      <c r="VWU94" s="29"/>
      <c r="VWV94" s="29"/>
      <c r="VWW94" s="29"/>
      <c r="VWX94" s="29"/>
      <c r="VWY94" s="29"/>
      <c r="VWZ94" s="29"/>
      <c r="VXA94" s="29"/>
      <c r="VXB94" s="29"/>
      <c r="VXC94" s="29"/>
      <c r="VXD94" s="29"/>
      <c r="VXE94" s="29"/>
      <c r="VXF94" s="29"/>
      <c r="VXG94" s="29"/>
      <c r="VXH94" s="29"/>
      <c r="VXI94" s="29"/>
      <c r="VXJ94" s="29"/>
      <c r="VXK94" s="29"/>
      <c r="VXL94" s="29"/>
      <c r="VXM94" s="29"/>
      <c r="VXN94" s="29"/>
      <c r="VXO94" s="29"/>
      <c r="VXP94" s="29"/>
      <c r="VXQ94" s="29"/>
      <c r="VXR94" s="29"/>
      <c r="VXS94" s="29"/>
      <c r="VXT94" s="29"/>
      <c r="VXU94" s="29"/>
      <c r="VXV94" s="29"/>
      <c r="VXW94" s="29"/>
      <c r="VXX94" s="29"/>
      <c r="VXY94" s="29"/>
      <c r="VXZ94" s="29"/>
      <c r="VYA94" s="29"/>
      <c r="VYB94" s="29"/>
      <c r="VYC94" s="29"/>
      <c r="VYD94" s="29"/>
      <c r="VYE94" s="29"/>
      <c r="VYF94" s="29"/>
      <c r="VYG94" s="29"/>
      <c r="VYH94" s="29"/>
      <c r="VYI94" s="29"/>
      <c r="VYJ94" s="29"/>
      <c r="VYK94" s="29"/>
      <c r="VYL94" s="29"/>
      <c r="VYM94" s="29"/>
      <c r="VYN94" s="29"/>
      <c r="VYO94" s="29"/>
      <c r="VYP94" s="29"/>
      <c r="VYQ94" s="29"/>
      <c r="VYR94" s="29"/>
      <c r="VYS94" s="29"/>
      <c r="VYT94" s="29"/>
      <c r="VYU94" s="29"/>
      <c r="VYV94" s="29"/>
      <c r="VYW94" s="29"/>
      <c r="VYX94" s="29"/>
      <c r="VYY94" s="29"/>
      <c r="VYZ94" s="29"/>
      <c r="VZA94" s="29"/>
      <c r="VZB94" s="29"/>
      <c r="VZC94" s="29"/>
      <c r="VZD94" s="29"/>
      <c r="VZE94" s="29"/>
      <c r="VZF94" s="29"/>
      <c r="VZG94" s="29"/>
      <c r="VZH94" s="29"/>
      <c r="VZI94" s="29"/>
      <c r="VZJ94" s="29"/>
      <c r="VZK94" s="29"/>
      <c r="VZL94" s="29"/>
      <c r="VZM94" s="29"/>
      <c r="VZN94" s="29"/>
      <c r="VZO94" s="29"/>
      <c r="VZP94" s="29"/>
      <c r="VZQ94" s="29"/>
      <c r="VZR94" s="29"/>
      <c r="VZS94" s="29"/>
      <c r="VZT94" s="29"/>
      <c r="VZU94" s="29"/>
      <c r="VZV94" s="29"/>
      <c r="VZW94" s="29"/>
      <c r="VZX94" s="29"/>
      <c r="VZY94" s="29"/>
      <c r="VZZ94" s="29"/>
      <c r="WAA94" s="29"/>
      <c r="WAB94" s="29"/>
      <c r="WAC94" s="29"/>
      <c r="WAD94" s="29"/>
      <c r="WAE94" s="29"/>
      <c r="WAF94" s="29"/>
      <c r="WAG94" s="29"/>
      <c r="WAH94" s="29"/>
      <c r="WAI94" s="29"/>
      <c r="WAJ94" s="29"/>
      <c r="WAK94" s="29"/>
      <c r="WAL94" s="29"/>
      <c r="WAM94" s="29"/>
      <c r="WAN94" s="29"/>
      <c r="WAO94" s="29"/>
      <c r="WAP94" s="29"/>
      <c r="WAQ94" s="29"/>
      <c r="WAR94" s="29"/>
      <c r="WAS94" s="29"/>
      <c r="WAT94" s="29"/>
      <c r="WAU94" s="29"/>
      <c r="WAV94" s="29"/>
      <c r="WAW94" s="29"/>
      <c r="WAX94" s="29"/>
      <c r="WAY94" s="29"/>
      <c r="WAZ94" s="29"/>
      <c r="WBA94" s="29"/>
      <c r="WBB94" s="29"/>
      <c r="WBC94" s="29"/>
      <c r="WBD94" s="29"/>
      <c r="WBE94" s="29"/>
      <c r="WBF94" s="29"/>
      <c r="WBG94" s="29"/>
      <c r="WBH94" s="29"/>
      <c r="WBI94" s="29"/>
      <c r="WBJ94" s="29"/>
      <c r="WBK94" s="29"/>
      <c r="WBL94" s="29"/>
      <c r="WBM94" s="29"/>
      <c r="WBN94" s="29"/>
      <c r="WBO94" s="29"/>
      <c r="WBP94" s="29"/>
      <c r="WBQ94" s="29"/>
      <c r="WBR94" s="29"/>
      <c r="WBS94" s="29"/>
      <c r="WBT94" s="29"/>
      <c r="WBU94" s="29"/>
      <c r="WBV94" s="29"/>
      <c r="WBW94" s="29"/>
      <c r="WBX94" s="29"/>
      <c r="WBY94" s="29"/>
      <c r="WBZ94" s="29"/>
      <c r="WCA94" s="29"/>
      <c r="WCB94" s="29"/>
      <c r="WCC94" s="29"/>
      <c r="WCD94" s="29"/>
      <c r="WCE94" s="29"/>
      <c r="WCF94" s="29"/>
      <c r="WCG94" s="29"/>
      <c r="WCH94" s="29"/>
      <c r="WCI94" s="29"/>
      <c r="WCJ94" s="29"/>
      <c r="WCK94" s="29"/>
      <c r="WCL94" s="29"/>
      <c r="WCM94" s="29"/>
      <c r="WCN94" s="29"/>
      <c r="WCO94" s="29"/>
      <c r="WCP94" s="29"/>
      <c r="WCQ94" s="29"/>
      <c r="WCR94" s="29"/>
      <c r="WCS94" s="29"/>
      <c r="WCT94" s="29"/>
      <c r="WCU94" s="29"/>
      <c r="WCV94" s="29"/>
      <c r="WCW94" s="29"/>
      <c r="WCX94" s="29"/>
      <c r="WCY94" s="29"/>
      <c r="WCZ94" s="29"/>
      <c r="WDA94" s="29"/>
      <c r="WDB94" s="29"/>
      <c r="WDC94" s="29"/>
      <c r="WDD94" s="29"/>
      <c r="WDE94" s="29"/>
      <c r="WDF94" s="29"/>
      <c r="WDG94" s="29"/>
      <c r="WDH94" s="29"/>
      <c r="WDI94" s="29"/>
      <c r="WDJ94" s="29"/>
      <c r="WDK94" s="29"/>
      <c r="WDL94" s="29"/>
      <c r="WDM94" s="29"/>
      <c r="WDN94" s="29"/>
      <c r="WDO94" s="29"/>
      <c r="WDP94" s="29"/>
      <c r="WDQ94" s="29"/>
      <c r="WDR94" s="29"/>
      <c r="WDS94" s="29"/>
      <c r="WDT94" s="29"/>
      <c r="WDU94" s="29"/>
      <c r="WDV94" s="29"/>
      <c r="WDW94" s="29"/>
      <c r="WDX94" s="29"/>
      <c r="WDY94" s="29"/>
      <c r="WDZ94" s="29"/>
      <c r="WEA94" s="29"/>
      <c r="WEB94" s="29"/>
      <c r="WEC94" s="29"/>
      <c r="WED94" s="29"/>
      <c r="WEE94" s="29"/>
      <c r="WEF94" s="29"/>
      <c r="WEG94" s="29"/>
      <c r="WEH94" s="29"/>
      <c r="WEI94" s="29"/>
      <c r="WEJ94" s="29"/>
      <c r="WEK94" s="29"/>
      <c r="WEL94" s="29"/>
      <c r="WEM94" s="29"/>
      <c r="WEN94" s="29"/>
      <c r="WEO94" s="29"/>
      <c r="WEP94" s="29"/>
      <c r="WEQ94" s="29"/>
      <c r="WER94" s="29"/>
      <c r="WES94" s="29"/>
      <c r="WET94" s="29"/>
      <c r="WEU94" s="29"/>
      <c r="WEV94" s="29"/>
      <c r="WEW94" s="29"/>
      <c r="WEX94" s="29"/>
      <c r="WEY94" s="29"/>
      <c r="WEZ94" s="29"/>
      <c r="WFA94" s="29"/>
      <c r="WFB94" s="29"/>
      <c r="WFC94" s="29"/>
      <c r="WFD94" s="29"/>
      <c r="WFE94" s="29"/>
      <c r="WFF94" s="29"/>
      <c r="WFG94" s="29"/>
      <c r="WFH94" s="29"/>
      <c r="WFI94" s="29"/>
      <c r="WFJ94" s="29"/>
      <c r="WFK94" s="29"/>
      <c r="WFL94" s="29"/>
      <c r="WFM94" s="29"/>
      <c r="WFN94" s="29"/>
      <c r="WFO94" s="29"/>
      <c r="WFP94" s="29"/>
      <c r="WFQ94" s="29"/>
      <c r="WFR94" s="29"/>
      <c r="WFS94" s="29"/>
      <c r="WFT94" s="29"/>
      <c r="WFU94" s="29"/>
      <c r="WFV94" s="29"/>
      <c r="WFW94" s="29"/>
      <c r="WFX94" s="29"/>
      <c r="WFY94" s="29"/>
      <c r="WFZ94" s="29"/>
      <c r="WGA94" s="29"/>
      <c r="WGB94" s="29"/>
      <c r="WGC94" s="29"/>
      <c r="WGD94" s="29"/>
      <c r="WGE94" s="29"/>
      <c r="WGF94" s="29"/>
      <c r="WGG94" s="29"/>
      <c r="WGH94" s="29"/>
      <c r="WGI94" s="29"/>
      <c r="WGJ94" s="29"/>
      <c r="WGK94" s="29"/>
      <c r="WGL94" s="29"/>
      <c r="WGM94" s="29"/>
      <c r="WGN94" s="29"/>
      <c r="WGO94" s="29"/>
      <c r="WGP94" s="29"/>
      <c r="WGQ94" s="29"/>
      <c r="WGR94" s="29"/>
      <c r="WGS94" s="29"/>
      <c r="WGT94" s="29"/>
      <c r="WGU94" s="29"/>
      <c r="WGV94" s="29"/>
      <c r="WGW94" s="29"/>
      <c r="WGX94" s="29"/>
      <c r="WGY94" s="29"/>
      <c r="WGZ94" s="29"/>
      <c r="WHA94" s="29"/>
      <c r="WHB94" s="29"/>
      <c r="WHC94" s="29"/>
      <c r="WHD94" s="29"/>
      <c r="WHE94" s="29"/>
      <c r="WHF94" s="29"/>
      <c r="WHG94" s="29"/>
      <c r="WHH94" s="29"/>
      <c r="WHI94" s="29"/>
      <c r="WHJ94" s="29"/>
      <c r="WHK94" s="29"/>
      <c r="WHL94" s="29"/>
      <c r="WHM94" s="29"/>
      <c r="WHN94" s="29"/>
      <c r="WHO94" s="29"/>
      <c r="WHP94" s="29"/>
      <c r="WHQ94" s="29"/>
      <c r="WHR94" s="29"/>
      <c r="WHS94" s="29"/>
      <c r="WHT94" s="29"/>
      <c r="WHU94" s="29"/>
      <c r="WHV94" s="29"/>
      <c r="WHW94" s="29"/>
      <c r="WHX94" s="29"/>
      <c r="WHY94" s="29"/>
      <c r="WHZ94" s="29"/>
      <c r="WIA94" s="29"/>
      <c r="WIB94" s="29"/>
      <c r="WIC94" s="29"/>
      <c r="WID94" s="29"/>
      <c r="WIE94" s="29"/>
      <c r="WIF94" s="29"/>
      <c r="WIG94" s="29"/>
      <c r="WIH94" s="29"/>
      <c r="WII94" s="29"/>
      <c r="WIJ94" s="29"/>
      <c r="WIK94" s="29"/>
      <c r="WIL94" s="29"/>
      <c r="WIM94" s="29"/>
      <c r="WIN94" s="29"/>
      <c r="WIO94" s="29"/>
      <c r="WIP94" s="29"/>
      <c r="WIQ94" s="29"/>
      <c r="WIR94" s="29"/>
      <c r="WIS94" s="29"/>
      <c r="WIT94" s="29"/>
      <c r="WIU94" s="29"/>
      <c r="WIV94" s="29"/>
      <c r="WIW94" s="29"/>
      <c r="WIX94" s="29"/>
      <c r="WIY94" s="29"/>
      <c r="WIZ94" s="29"/>
      <c r="WJA94" s="29"/>
      <c r="WJB94" s="29"/>
      <c r="WJC94" s="29"/>
      <c r="WJD94" s="29"/>
      <c r="WJE94" s="29"/>
      <c r="WJF94" s="29"/>
      <c r="WJG94" s="29"/>
      <c r="WJH94" s="29"/>
      <c r="WJI94" s="29"/>
      <c r="WJJ94" s="29"/>
      <c r="WJK94" s="29"/>
      <c r="WJL94" s="29"/>
      <c r="WJM94" s="29"/>
      <c r="WJN94" s="29"/>
      <c r="WJO94" s="29"/>
      <c r="WJP94" s="29"/>
      <c r="WJQ94" s="29"/>
      <c r="WJR94" s="29"/>
      <c r="WJS94" s="29"/>
      <c r="WJT94" s="29"/>
      <c r="WJU94" s="29"/>
      <c r="WJV94" s="29"/>
      <c r="WJW94" s="29"/>
      <c r="WJX94" s="29"/>
      <c r="WJY94" s="29"/>
      <c r="WJZ94" s="29"/>
      <c r="WKA94" s="29"/>
      <c r="WKB94" s="29"/>
      <c r="WKC94" s="29"/>
      <c r="WKD94" s="29"/>
      <c r="WKE94" s="29"/>
      <c r="WKF94" s="29"/>
      <c r="WKG94" s="29"/>
      <c r="WKH94" s="29"/>
      <c r="WKI94" s="29"/>
      <c r="WKJ94" s="29"/>
      <c r="WKK94" s="29"/>
      <c r="WKL94" s="29"/>
      <c r="WKM94" s="29"/>
      <c r="WKN94" s="29"/>
      <c r="WKO94" s="29"/>
      <c r="WKP94" s="29"/>
      <c r="WKQ94" s="29"/>
      <c r="WKR94" s="29"/>
      <c r="WKS94" s="29"/>
      <c r="WKT94" s="29"/>
      <c r="WKU94" s="29"/>
      <c r="WKV94" s="29"/>
      <c r="WKW94" s="29"/>
      <c r="WKX94" s="29"/>
      <c r="WKY94" s="29"/>
      <c r="WKZ94" s="29"/>
      <c r="WLA94" s="29"/>
      <c r="WLB94" s="29"/>
      <c r="WLC94" s="29"/>
      <c r="WLD94" s="29"/>
      <c r="WLE94" s="29"/>
      <c r="WLF94" s="29"/>
      <c r="WLG94" s="29"/>
      <c r="WLH94" s="29"/>
      <c r="WLI94" s="29"/>
      <c r="WLJ94" s="29"/>
      <c r="WLK94" s="29"/>
      <c r="WLL94" s="29"/>
      <c r="WLM94" s="29"/>
      <c r="WLN94" s="29"/>
      <c r="WLO94" s="29"/>
      <c r="WLP94" s="29"/>
      <c r="WLQ94" s="29"/>
      <c r="WLR94" s="29"/>
      <c r="WLS94" s="29"/>
      <c r="WLT94" s="29"/>
      <c r="WLU94" s="29"/>
      <c r="WLV94" s="29"/>
      <c r="WLW94" s="29"/>
      <c r="WLX94" s="29"/>
      <c r="WLY94" s="29"/>
      <c r="WLZ94" s="29"/>
      <c r="WMA94" s="29"/>
      <c r="WMB94" s="29"/>
      <c r="WMC94" s="29"/>
      <c r="WMD94" s="29"/>
      <c r="WME94" s="29"/>
      <c r="WMF94" s="29"/>
      <c r="WMG94" s="29"/>
      <c r="WMH94" s="29"/>
      <c r="WMI94" s="29"/>
      <c r="WMJ94" s="29"/>
      <c r="WMK94" s="29"/>
      <c r="WML94" s="29"/>
      <c r="WMM94" s="29"/>
      <c r="WMN94" s="29"/>
      <c r="WMO94" s="29"/>
      <c r="WMP94" s="29"/>
      <c r="WMQ94" s="29"/>
      <c r="WMR94" s="29"/>
      <c r="WMS94" s="29"/>
      <c r="WMT94" s="29"/>
      <c r="WMU94" s="29"/>
      <c r="WMV94" s="29"/>
      <c r="WMW94" s="29"/>
      <c r="WMX94" s="29"/>
      <c r="WMY94" s="29"/>
      <c r="WMZ94" s="29"/>
      <c r="WNA94" s="29"/>
      <c r="WNB94" s="29"/>
      <c r="WNC94" s="29"/>
      <c r="WND94" s="29"/>
      <c r="WNE94" s="29"/>
      <c r="WNF94" s="29"/>
      <c r="WNG94" s="29"/>
      <c r="WNH94" s="29"/>
      <c r="WNI94" s="29"/>
      <c r="WNJ94" s="29"/>
      <c r="WNK94" s="29"/>
      <c r="WNL94" s="29"/>
      <c r="WNM94" s="29"/>
      <c r="WNN94" s="29"/>
      <c r="WNO94" s="29"/>
      <c r="WNP94" s="29"/>
      <c r="WNQ94" s="29"/>
      <c r="WNR94" s="29"/>
      <c r="WNS94" s="29"/>
      <c r="WNT94" s="29"/>
      <c r="WNU94" s="29"/>
      <c r="WNV94" s="29"/>
      <c r="WNW94" s="29"/>
      <c r="WNX94" s="29"/>
      <c r="WNY94" s="29"/>
      <c r="WNZ94" s="29"/>
      <c r="WOA94" s="29"/>
      <c r="WOB94" s="29"/>
      <c r="WOC94" s="29"/>
      <c r="WOD94" s="29"/>
      <c r="WOE94" s="29"/>
      <c r="WOF94" s="29"/>
      <c r="WOG94" s="29"/>
      <c r="WOH94" s="29"/>
      <c r="WOI94" s="29"/>
      <c r="WOJ94" s="29"/>
      <c r="WOK94" s="29"/>
      <c r="WOL94" s="29"/>
      <c r="WOM94" s="29"/>
      <c r="WON94" s="29"/>
      <c r="WOO94" s="29"/>
      <c r="WOP94" s="29"/>
      <c r="WOQ94" s="29"/>
      <c r="WOR94" s="29"/>
      <c r="WOS94" s="29"/>
      <c r="WOT94" s="29"/>
      <c r="WOU94" s="29"/>
      <c r="WOV94" s="29"/>
      <c r="WOW94" s="29"/>
      <c r="WOX94" s="29"/>
      <c r="WOY94" s="29"/>
      <c r="WOZ94" s="29"/>
      <c r="WPA94" s="29"/>
      <c r="WPB94" s="29"/>
      <c r="WPC94" s="29"/>
      <c r="WPD94" s="29"/>
      <c r="WPE94" s="29"/>
      <c r="WPF94" s="29"/>
      <c r="WPG94" s="29"/>
      <c r="WPH94" s="29"/>
      <c r="WPI94" s="29"/>
      <c r="WPJ94" s="29"/>
      <c r="WPK94" s="29"/>
      <c r="WPL94" s="29"/>
      <c r="WPM94" s="29"/>
      <c r="WPN94" s="29"/>
      <c r="WPO94" s="29"/>
      <c r="WPP94" s="29"/>
      <c r="WPQ94" s="29"/>
      <c r="WPR94" s="29"/>
      <c r="WPS94" s="29"/>
      <c r="WPT94" s="29"/>
      <c r="WPU94" s="29"/>
      <c r="WPV94" s="29"/>
      <c r="WPW94" s="29"/>
      <c r="WPX94" s="29"/>
      <c r="WPY94" s="29"/>
      <c r="WPZ94" s="29"/>
      <c r="WQA94" s="29"/>
      <c r="WQB94" s="29"/>
      <c r="WQC94" s="29"/>
      <c r="WQD94" s="29"/>
      <c r="WQE94" s="29"/>
      <c r="WQF94" s="29"/>
      <c r="WQG94" s="29"/>
      <c r="WQH94" s="29"/>
      <c r="WQI94" s="29"/>
      <c r="WQJ94" s="29"/>
      <c r="WQK94" s="29"/>
      <c r="WQL94" s="29"/>
      <c r="WQM94" s="29"/>
      <c r="WQN94" s="29"/>
      <c r="WQO94" s="29"/>
      <c r="WQP94" s="29"/>
      <c r="WQQ94" s="29"/>
      <c r="WQR94" s="29"/>
      <c r="WQS94" s="29"/>
      <c r="WQT94" s="29"/>
      <c r="WQU94" s="29"/>
      <c r="WQV94" s="29"/>
      <c r="WQW94" s="29"/>
      <c r="WQX94" s="29"/>
      <c r="WQY94" s="29"/>
      <c r="WQZ94" s="29"/>
      <c r="WRA94" s="29"/>
      <c r="WRB94" s="29"/>
      <c r="WRC94" s="29"/>
      <c r="WRD94" s="29"/>
      <c r="WRE94" s="29"/>
      <c r="WRF94" s="29"/>
      <c r="WRG94" s="29"/>
      <c r="WRH94" s="29"/>
      <c r="WRI94" s="29"/>
      <c r="WRJ94" s="29"/>
      <c r="WRK94" s="29"/>
      <c r="WRL94" s="29"/>
      <c r="WRM94" s="29"/>
      <c r="WRN94" s="29"/>
      <c r="WRO94" s="29"/>
      <c r="WRP94" s="29"/>
      <c r="WRQ94" s="29"/>
      <c r="WRR94" s="29"/>
      <c r="WRS94" s="29"/>
      <c r="WRT94" s="29"/>
      <c r="WRU94" s="29"/>
      <c r="WRV94" s="29"/>
      <c r="WRW94" s="29"/>
      <c r="WRX94" s="29"/>
      <c r="WRY94" s="29"/>
      <c r="WRZ94" s="29"/>
      <c r="WSA94" s="29"/>
      <c r="WSB94" s="29"/>
      <c r="WSC94" s="29"/>
      <c r="WSD94" s="29"/>
      <c r="WSE94" s="29"/>
      <c r="WSF94" s="29"/>
      <c r="WSG94" s="29"/>
      <c r="WSH94" s="29"/>
      <c r="WSI94" s="29"/>
      <c r="WSJ94" s="29"/>
      <c r="WSK94" s="29"/>
      <c r="WSL94" s="29"/>
      <c r="WSM94" s="29"/>
      <c r="WSN94" s="29"/>
      <c r="WSO94" s="29"/>
      <c r="WSP94" s="29"/>
      <c r="WSQ94" s="29"/>
      <c r="WSR94" s="29"/>
      <c r="WSS94" s="29"/>
      <c r="WST94" s="29"/>
      <c r="WSU94" s="29"/>
      <c r="WSV94" s="29"/>
      <c r="WSW94" s="29"/>
      <c r="WSX94" s="29"/>
      <c r="WSY94" s="29"/>
      <c r="WSZ94" s="29"/>
      <c r="WTA94" s="29"/>
      <c r="WTB94" s="29"/>
      <c r="WTC94" s="29"/>
      <c r="WTD94" s="29"/>
      <c r="WTE94" s="29"/>
      <c r="WTF94" s="29"/>
      <c r="WTG94" s="29"/>
      <c r="WTH94" s="29"/>
      <c r="WTI94" s="29"/>
      <c r="WTJ94" s="29"/>
      <c r="WTK94" s="29"/>
      <c r="WTL94" s="29"/>
      <c r="WTM94" s="29"/>
      <c r="WTN94" s="29"/>
      <c r="WTO94" s="29"/>
      <c r="WTP94" s="29"/>
      <c r="WTQ94" s="29"/>
      <c r="WTR94" s="29"/>
      <c r="WTS94" s="29"/>
      <c r="WTT94" s="29"/>
      <c r="WTU94" s="29"/>
      <c r="WTV94" s="29"/>
      <c r="WTW94" s="29"/>
      <c r="WTX94" s="29"/>
      <c r="WTY94" s="29"/>
      <c r="WTZ94" s="29"/>
      <c r="WUA94" s="29"/>
      <c r="WUB94" s="29"/>
      <c r="WUC94" s="29"/>
      <c r="WUD94" s="29"/>
      <c r="WUE94" s="29"/>
      <c r="WUF94" s="29"/>
      <c r="WUG94" s="29"/>
      <c r="WUH94" s="29"/>
      <c r="WUI94" s="29"/>
      <c r="WUJ94" s="29"/>
      <c r="WUK94" s="29"/>
      <c r="WUL94" s="29"/>
      <c r="WUM94" s="29"/>
      <c r="WUN94" s="29"/>
      <c r="WUO94" s="29"/>
      <c r="WUP94" s="29"/>
      <c r="WUQ94" s="29"/>
      <c r="WUR94" s="29"/>
      <c r="WUS94" s="29"/>
    </row>
    <row r="95" spans="1:16113" ht="20.149999999999999" customHeight="1" thickBot="1" x14ac:dyDescent="0.4">
      <c r="A95" s="110" t="s">
        <v>656</v>
      </c>
      <c r="B95" s="20" t="s">
        <v>53</v>
      </c>
      <c r="C95" s="10" t="s">
        <v>54</v>
      </c>
      <c r="D95" s="12" t="s">
        <v>55</v>
      </c>
      <c r="E95" s="12" t="s">
        <v>56</v>
      </c>
      <c r="F95" s="12" t="s">
        <v>657</v>
      </c>
      <c r="G95" s="12" t="s">
        <v>254</v>
      </c>
      <c r="H95" s="22" t="s">
        <v>59</v>
      </c>
      <c r="I95" s="12" t="s">
        <v>658</v>
      </c>
      <c r="J95" s="19" t="s">
        <v>668</v>
      </c>
      <c r="K95" s="8" t="s">
        <v>669</v>
      </c>
      <c r="L95" s="8" t="str">
        <f t="shared" si="13"/>
        <v>Políica de gestión documental formulada y adoptada</v>
      </c>
      <c r="M95" s="8" t="s">
        <v>670</v>
      </c>
      <c r="N95" s="8" t="s">
        <v>662</v>
      </c>
      <c r="O95" s="8" t="s">
        <v>261</v>
      </c>
      <c r="P95" s="15"/>
      <c r="Q95" s="15"/>
      <c r="R95" s="15"/>
      <c r="S95" s="16"/>
      <c r="T95" s="16"/>
      <c r="V95" s="16"/>
      <c r="W95" s="111"/>
      <c r="X95" s="16"/>
      <c r="Y95" s="16"/>
      <c r="Z95" s="16"/>
      <c r="AA95" s="16"/>
      <c r="AB95" s="17">
        <v>1</v>
      </c>
      <c r="AC95" s="32">
        <v>1</v>
      </c>
      <c r="AD95" s="35" t="s">
        <v>663</v>
      </c>
      <c r="AE95" s="34" t="s">
        <v>664</v>
      </c>
      <c r="AF95" s="34" t="s">
        <v>665</v>
      </c>
      <c r="AG95" s="330" t="s">
        <v>671</v>
      </c>
    </row>
    <row r="96" spans="1:16113" ht="20.149999999999999" customHeight="1" thickBot="1" x14ac:dyDescent="0.4">
      <c r="A96" s="110" t="s">
        <v>656</v>
      </c>
      <c r="B96" s="20" t="s">
        <v>53</v>
      </c>
      <c r="C96" s="10" t="s">
        <v>54</v>
      </c>
      <c r="D96" s="12" t="s">
        <v>55</v>
      </c>
      <c r="E96" s="12" t="s">
        <v>56</v>
      </c>
      <c r="F96" s="12" t="s">
        <v>657</v>
      </c>
      <c r="G96" s="12" t="s">
        <v>254</v>
      </c>
      <c r="H96" s="22" t="s">
        <v>59</v>
      </c>
      <c r="I96" s="12" t="s">
        <v>658</v>
      </c>
      <c r="J96" s="23" t="s">
        <v>672</v>
      </c>
      <c r="K96" s="21" t="s">
        <v>673</v>
      </c>
      <c r="L96" s="21" t="str">
        <f t="shared" si="13"/>
        <v>Publicación en página web</v>
      </c>
      <c r="M96" s="21" t="s">
        <v>674</v>
      </c>
      <c r="N96" s="21" t="s">
        <v>675</v>
      </c>
      <c r="O96" s="21" t="s">
        <v>261</v>
      </c>
      <c r="P96" s="15"/>
      <c r="Q96" s="15"/>
      <c r="R96" s="15"/>
      <c r="S96" s="16"/>
      <c r="T96" s="16"/>
      <c r="V96" s="16"/>
      <c r="W96" s="111"/>
      <c r="X96" s="16"/>
      <c r="Y96" s="16"/>
      <c r="Z96" s="16"/>
      <c r="AA96" s="16"/>
      <c r="AB96" s="17">
        <v>1</v>
      </c>
      <c r="AC96" s="32">
        <v>1</v>
      </c>
      <c r="AD96" s="35" t="s">
        <v>663</v>
      </c>
      <c r="AE96" s="34" t="s">
        <v>676</v>
      </c>
      <c r="AF96" s="34" t="s">
        <v>273</v>
      </c>
      <c r="AG96" s="330" t="s">
        <v>677</v>
      </c>
    </row>
    <row r="97" spans="1:33" ht="20.149999999999999" customHeight="1" thickBot="1" x14ac:dyDescent="0.4">
      <c r="A97" s="110" t="s">
        <v>656</v>
      </c>
      <c r="B97" s="20" t="s">
        <v>53</v>
      </c>
      <c r="C97" s="10" t="s">
        <v>54</v>
      </c>
      <c r="D97" s="12" t="s">
        <v>55</v>
      </c>
      <c r="E97" s="12" t="s">
        <v>56</v>
      </c>
      <c r="F97" s="12" t="s">
        <v>657</v>
      </c>
      <c r="G97" s="12" t="s">
        <v>254</v>
      </c>
      <c r="H97" s="22" t="s">
        <v>59</v>
      </c>
      <c r="I97" s="12" t="s">
        <v>658</v>
      </c>
      <c r="J97" s="23" t="s">
        <v>678</v>
      </c>
      <c r="K97" s="21" t="s">
        <v>679</v>
      </c>
      <c r="L97" s="21" t="str">
        <f t="shared" si="13"/>
        <v>Implementación de instrumentos archivísticos</v>
      </c>
      <c r="M97" s="21" t="s">
        <v>680</v>
      </c>
      <c r="N97" s="21" t="s">
        <v>681</v>
      </c>
      <c r="O97" s="21" t="s">
        <v>356</v>
      </c>
      <c r="P97" s="33"/>
      <c r="Q97" s="33"/>
      <c r="R97" s="33"/>
      <c r="S97" s="16"/>
      <c r="T97" s="24">
        <f>1/1</f>
        <v>1</v>
      </c>
      <c r="U97" s="24">
        <f>1/1</f>
        <v>1</v>
      </c>
      <c r="V97" s="24"/>
      <c r="W97" s="24"/>
      <c r="X97" s="24"/>
      <c r="Y97" s="24"/>
      <c r="Z97" s="34"/>
      <c r="AA97" s="16"/>
      <c r="AB97" s="17">
        <v>0.9</v>
      </c>
      <c r="AC97" s="32">
        <v>6</v>
      </c>
      <c r="AD97" s="10" t="s">
        <v>682</v>
      </c>
      <c r="AE97" s="34" t="s">
        <v>664</v>
      </c>
      <c r="AF97" s="12" t="s">
        <v>273</v>
      </c>
      <c r="AG97" s="328" t="s">
        <v>683</v>
      </c>
    </row>
    <row r="98" spans="1:33" ht="20.149999999999999" customHeight="1" thickBot="1" x14ac:dyDescent="0.4">
      <c r="A98" s="110" t="s">
        <v>656</v>
      </c>
      <c r="B98" s="20" t="s">
        <v>53</v>
      </c>
      <c r="C98" s="10" t="s">
        <v>54</v>
      </c>
      <c r="D98" s="12" t="s">
        <v>55</v>
      </c>
      <c r="E98" s="12" t="s">
        <v>56</v>
      </c>
      <c r="F98" s="12" t="s">
        <v>657</v>
      </c>
      <c r="G98" s="12" t="s">
        <v>254</v>
      </c>
      <c r="H98" s="22" t="s">
        <v>59</v>
      </c>
      <c r="I98" s="12" t="s">
        <v>658</v>
      </c>
      <c r="J98" s="23" t="s">
        <v>684</v>
      </c>
      <c r="K98" s="21" t="s">
        <v>685</v>
      </c>
      <c r="L98" s="21" t="str">
        <f t="shared" si="13"/>
        <v>Diagnóstico elaborado</v>
      </c>
      <c r="M98" s="21" t="s">
        <v>686</v>
      </c>
      <c r="N98" s="21" t="s">
        <v>675</v>
      </c>
      <c r="O98" s="21" t="s">
        <v>261</v>
      </c>
      <c r="P98" s="15"/>
      <c r="Q98" s="112"/>
      <c r="R98" s="112"/>
      <c r="S98" s="113"/>
      <c r="T98" s="16"/>
      <c r="U98" s="16"/>
      <c r="V98" s="111"/>
      <c r="W98" s="16"/>
      <c r="X98" s="16"/>
      <c r="Y98" s="16"/>
      <c r="Z98" s="16"/>
      <c r="AA98" s="16"/>
      <c r="AB98" s="17">
        <v>1</v>
      </c>
      <c r="AC98" s="32">
        <v>1</v>
      </c>
      <c r="AD98" s="10" t="s">
        <v>687</v>
      </c>
      <c r="AE98" s="34" t="s">
        <v>688</v>
      </c>
      <c r="AF98" s="12" t="s">
        <v>689</v>
      </c>
      <c r="AG98" s="328" t="s">
        <v>690</v>
      </c>
    </row>
    <row r="99" spans="1:33" ht="20.149999999999999" customHeight="1" thickBot="1" x14ac:dyDescent="0.4">
      <c r="A99" s="110" t="s">
        <v>656</v>
      </c>
      <c r="B99" s="20" t="s">
        <v>53</v>
      </c>
      <c r="C99" s="10" t="s">
        <v>54</v>
      </c>
      <c r="D99" s="12" t="s">
        <v>55</v>
      </c>
      <c r="E99" s="12" t="s">
        <v>56</v>
      </c>
      <c r="F99" s="12" t="s">
        <v>657</v>
      </c>
      <c r="G99" s="12" t="s">
        <v>254</v>
      </c>
      <c r="H99" s="22" t="s">
        <v>59</v>
      </c>
      <c r="I99" s="12" t="s">
        <v>658</v>
      </c>
      <c r="J99" s="23" t="s">
        <v>691</v>
      </c>
      <c r="K99" s="21" t="s">
        <v>692</v>
      </c>
      <c r="L99" s="21" t="str">
        <f t="shared" si="13"/>
        <v>Metodología para la planeación e implementación del PGD elaborada</v>
      </c>
      <c r="M99" s="21" t="s">
        <v>693</v>
      </c>
      <c r="N99" s="21" t="s">
        <v>675</v>
      </c>
      <c r="O99" s="21" t="s">
        <v>261</v>
      </c>
      <c r="P99" s="33"/>
      <c r="Q99" s="15"/>
      <c r="R99" s="33"/>
      <c r="S99" s="12"/>
      <c r="T99" s="16"/>
      <c r="U99" s="16"/>
      <c r="V99" s="16"/>
      <c r="W99" s="111"/>
      <c r="X99" s="111"/>
      <c r="Y99" s="16"/>
      <c r="Z99" s="16"/>
      <c r="AA99" s="16"/>
      <c r="AB99" s="17">
        <v>1</v>
      </c>
      <c r="AC99" s="32">
        <v>2</v>
      </c>
      <c r="AD99" s="10" t="s">
        <v>687</v>
      </c>
      <c r="AE99" s="34" t="s">
        <v>688</v>
      </c>
      <c r="AF99" s="12" t="s">
        <v>689</v>
      </c>
      <c r="AG99" s="328" t="s">
        <v>694</v>
      </c>
    </row>
    <row r="100" spans="1:33" ht="20.149999999999999" customHeight="1" thickBot="1" x14ac:dyDescent="0.4">
      <c r="A100" s="110" t="s">
        <v>656</v>
      </c>
      <c r="B100" s="20" t="s">
        <v>53</v>
      </c>
      <c r="C100" s="10" t="s">
        <v>54</v>
      </c>
      <c r="D100" s="22" t="s">
        <v>55</v>
      </c>
      <c r="E100" s="22" t="s">
        <v>56</v>
      </c>
      <c r="F100" s="22" t="s">
        <v>615</v>
      </c>
      <c r="G100" s="10" t="s">
        <v>616</v>
      </c>
      <c r="H100" s="22" t="s">
        <v>59</v>
      </c>
      <c r="I100" s="10" t="s">
        <v>229</v>
      </c>
      <c r="J100" s="114" t="s">
        <v>695</v>
      </c>
      <c r="K100" s="21" t="s">
        <v>618</v>
      </c>
      <c r="L100" s="21" t="s">
        <v>618</v>
      </c>
      <c r="M100" s="21" t="s">
        <v>618</v>
      </c>
      <c r="N100" s="21" t="s">
        <v>675</v>
      </c>
      <c r="O100" s="21" t="s">
        <v>66</v>
      </c>
      <c r="P100" s="33"/>
      <c r="Q100" s="15"/>
      <c r="R100" s="33"/>
      <c r="S100" s="12"/>
      <c r="T100" s="16"/>
      <c r="U100" s="24">
        <f>1/1</f>
        <v>1</v>
      </c>
      <c r="V100" s="16"/>
      <c r="W100" s="16"/>
      <c r="X100" s="16"/>
      <c r="Y100" s="16"/>
      <c r="Z100" s="16"/>
      <c r="AA100" s="16"/>
      <c r="AB100" s="17">
        <v>1</v>
      </c>
      <c r="AC100" s="32">
        <v>1</v>
      </c>
      <c r="AD100" s="10" t="s">
        <v>696</v>
      </c>
      <c r="AE100" s="115" t="s">
        <v>697</v>
      </c>
      <c r="AF100" s="115" t="s">
        <v>697</v>
      </c>
      <c r="AG100" s="328" t="s">
        <v>698</v>
      </c>
    </row>
    <row r="101" spans="1:33" ht="20.149999999999999" customHeight="1" thickBot="1" x14ac:dyDescent="0.4">
      <c r="A101" s="110" t="s">
        <v>656</v>
      </c>
      <c r="B101" s="20" t="s">
        <v>53</v>
      </c>
      <c r="C101" s="10" t="s">
        <v>54</v>
      </c>
      <c r="D101" s="12" t="s">
        <v>55</v>
      </c>
      <c r="E101" s="12" t="s">
        <v>56</v>
      </c>
      <c r="F101" s="12" t="s">
        <v>657</v>
      </c>
      <c r="G101" s="12" t="s">
        <v>254</v>
      </c>
      <c r="H101" s="22" t="s">
        <v>59</v>
      </c>
      <c r="I101" s="12" t="s">
        <v>658</v>
      </c>
      <c r="J101" s="21" t="s">
        <v>699</v>
      </c>
      <c r="K101" s="21" t="s">
        <v>700</v>
      </c>
      <c r="L101" s="21" t="str">
        <f t="shared" si="13"/>
        <v>Procesos levantados e implementados</v>
      </c>
      <c r="M101" s="21" t="s">
        <v>701</v>
      </c>
      <c r="N101" s="21" t="s">
        <v>681</v>
      </c>
      <c r="O101" s="21" t="s">
        <v>356</v>
      </c>
      <c r="P101" s="15"/>
      <c r="Q101" s="15"/>
      <c r="R101" s="15"/>
      <c r="S101" s="16"/>
      <c r="T101" s="16"/>
      <c r="U101" s="16"/>
      <c r="V101" s="16"/>
      <c r="W101" s="16"/>
      <c r="X101" s="16"/>
      <c r="Y101" s="16"/>
      <c r="Z101" s="111"/>
      <c r="AA101" s="111"/>
      <c r="AB101" s="17">
        <v>0.9</v>
      </c>
      <c r="AC101" s="32">
        <v>2</v>
      </c>
      <c r="AD101" s="10" t="s">
        <v>702</v>
      </c>
      <c r="AE101" s="34" t="s">
        <v>703</v>
      </c>
      <c r="AF101" s="12" t="s">
        <v>704</v>
      </c>
      <c r="AG101" s="328" t="s">
        <v>705</v>
      </c>
    </row>
    <row r="102" spans="1:33" ht="20.149999999999999" customHeight="1" thickBot="1" x14ac:dyDescent="0.4">
      <c r="A102" s="110" t="s">
        <v>656</v>
      </c>
      <c r="B102" s="20" t="s">
        <v>53</v>
      </c>
      <c r="C102" s="10" t="s">
        <v>54</v>
      </c>
      <c r="D102" s="12" t="s">
        <v>55</v>
      </c>
      <c r="E102" s="12" t="s">
        <v>56</v>
      </c>
      <c r="F102" s="12" t="s">
        <v>657</v>
      </c>
      <c r="G102" s="12" t="s">
        <v>254</v>
      </c>
      <c r="H102" s="22" t="s">
        <v>59</v>
      </c>
      <c r="I102" s="12" t="s">
        <v>658</v>
      </c>
      <c r="J102" s="23" t="s">
        <v>706</v>
      </c>
      <c r="K102" s="21" t="s">
        <v>707</v>
      </c>
      <c r="L102" s="21" t="str">
        <f t="shared" si="13"/>
        <v>Cronograma elaborado</v>
      </c>
      <c r="M102" s="21" t="s">
        <v>708</v>
      </c>
      <c r="N102" s="21" t="s">
        <v>675</v>
      </c>
      <c r="O102" s="21" t="s">
        <v>261</v>
      </c>
      <c r="P102" s="15"/>
      <c r="Q102" s="15"/>
      <c r="R102" s="15"/>
      <c r="S102" s="16"/>
      <c r="T102" s="16"/>
      <c r="U102" s="16"/>
      <c r="V102" s="16"/>
      <c r="W102" s="16"/>
      <c r="X102" s="16"/>
      <c r="Y102" s="16"/>
      <c r="Z102" s="16"/>
      <c r="AA102" s="111"/>
      <c r="AB102" s="17">
        <v>1</v>
      </c>
      <c r="AC102" s="32">
        <v>1</v>
      </c>
      <c r="AD102" s="10" t="s">
        <v>702</v>
      </c>
      <c r="AE102" s="12" t="s">
        <v>687</v>
      </c>
      <c r="AF102" s="12" t="s">
        <v>689</v>
      </c>
      <c r="AG102" s="328" t="s">
        <v>709</v>
      </c>
    </row>
    <row r="103" spans="1:33" ht="20.149999999999999" customHeight="1" thickBot="1" x14ac:dyDescent="0.4">
      <c r="A103" s="110" t="s">
        <v>656</v>
      </c>
      <c r="B103" s="20" t="s">
        <v>53</v>
      </c>
      <c r="C103" s="10" t="s">
        <v>54</v>
      </c>
      <c r="D103" s="12" t="s">
        <v>55</v>
      </c>
      <c r="E103" s="12" t="s">
        <v>56</v>
      </c>
      <c r="F103" s="12" t="s">
        <v>710</v>
      </c>
      <c r="G103" s="12" t="s">
        <v>254</v>
      </c>
      <c r="H103" s="22" t="s">
        <v>59</v>
      </c>
      <c r="I103" s="12" t="s">
        <v>658</v>
      </c>
      <c r="J103" s="21" t="s">
        <v>711</v>
      </c>
      <c r="K103" s="21" t="s">
        <v>712</v>
      </c>
      <c r="L103" s="21" t="s">
        <v>700</v>
      </c>
      <c r="M103" s="21" t="s">
        <v>713</v>
      </c>
      <c r="N103" s="21" t="s">
        <v>681</v>
      </c>
      <c r="O103" s="21" t="s">
        <v>356</v>
      </c>
      <c r="P103" s="15"/>
      <c r="Q103" s="15"/>
      <c r="R103" s="15"/>
      <c r="S103" s="16"/>
      <c r="T103" s="16"/>
      <c r="U103" s="16"/>
      <c r="V103" s="16"/>
      <c r="W103" s="16"/>
      <c r="X103" s="16"/>
      <c r="Y103" s="16"/>
      <c r="Z103" s="16"/>
      <c r="AA103" s="111"/>
      <c r="AB103" s="17">
        <v>0.9</v>
      </c>
      <c r="AC103" s="32">
        <v>1</v>
      </c>
      <c r="AD103" s="10" t="s">
        <v>702</v>
      </c>
      <c r="AE103" s="12" t="s">
        <v>687</v>
      </c>
      <c r="AF103" s="12" t="s">
        <v>689</v>
      </c>
      <c r="AG103" s="328" t="s">
        <v>709</v>
      </c>
    </row>
    <row r="104" spans="1:33" ht="20.149999999999999" customHeight="1" thickBot="1" x14ac:dyDescent="0.4">
      <c r="A104" s="110" t="s">
        <v>67</v>
      </c>
      <c r="B104" s="20" t="s">
        <v>53</v>
      </c>
      <c r="C104" s="10" t="s">
        <v>54</v>
      </c>
      <c r="D104" s="21" t="s">
        <v>55</v>
      </c>
      <c r="E104" s="21" t="s">
        <v>56</v>
      </c>
      <c r="F104" s="21" t="s">
        <v>714</v>
      </c>
      <c r="G104" s="45" t="s">
        <v>244</v>
      </c>
      <c r="H104" s="22" t="s">
        <v>59</v>
      </c>
      <c r="I104" s="21" t="s">
        <v>60</v>
      </c>
      <c r="J104" s="116" t="s">
        <v>715</v>
      </c>
      <c r="K104" s="21" t="s">
        <v>716</v>
      </c>
      <c r="L104" s="21" t="s">
        <v>717</v>
      </c>
      <c r="M104" s="21" t="s">
        <v>718</v>
      </c>
      <c r="N104" s="21" t="s">
        <v>719</v>
      </c>
      <c r="O104" s="21" t="s">
        <v>261</v>
      </c>
      <c r="P104" s="25"/>
      <c r="Q104" s="25"/>
      <c r="R104" s="25"/>
      <c r="S104" s="24">
        <f>1/1</f>
        <v>1</v>
      </c>
      <c r="T104" s="117"/>
      <c r="U104" s="25"/>
      <c r="V104" s="25"/>
      <c r="W104" s="25"/>
      <c r="X104" s="25"/>
      <c r="Y104" s="25"/>
      <c r="Z104" s="25"/>
      <c r="AA104" s="25"/>
      <c r="AB104" s="17">
        <v>1</v>
      </c>
      <c r="AC104" s="27">
        <v>1</v>
      </c>
      <c r="AD104" s="28" t="s">
        <v>663</v>
      </c>
      <c r="AE104" s="23" t="s">
        <v>273</v>
      </c>
      <c r="AF104" s="23" t="s">
        <v>273</v>
      </c>
      <c r="AG104" s="329" t="s">
        <v>720</v>
      </c>
    </row>
    <row r="105" spans="1:33" ht="20.149999999999999" customHeight="1" x14ac:dyDescent="0.35">
      <c r="A105" s="110" t="s">
        <v>67</v>
      </c>
      <c r="B105" s="20" t="s">
        <v>53</v>
      </c>
      <c r="C105" s="10" t="s">
        <v>54</v>
      </c>
      <c r="D105" s="21" t="s">
        <v>55</v>
      </c>
      <c r="E105" s="21" t="s">
        <v>56</v>
      </c>
      <c r="F105" s="21" t="s">
        <v>714</v>
      </c>
      <c r="G105" s="21" t="s">
        <v>721</v>
      </c>
      <c r="H105" s="22" t="s">
        <v>59</v>
      </c>
      <c r="I105" s="21" t="s">
        <v>60</v>
      </c>
      <c r="J105" s="23" t="s">
        <v>722</v>
      </c>
      <c r="K105" s="21" t="s">
        <v>723</v>
      </c>
      <c r="L105" s="21" t="s">
        <v>724</v>
      </c>
      <c r="M105" s="21" t="s">
        <v>725</v>
      </c>
      <c r="N105" s="21" t="s">
        <v>719</v>
      </c>
      <c r="O105" s="21" t="s">
        <v>261</v>
      </c>
      <c r="P105" s="25"/>
      <c r="Q105" s="25"/>
      <c r="R105" s="25"/>
      <c r="S105" s="25"/>
      <c r="T105" s="25"/>
      <c r="U105" s="24">
        <f>1/1</f>
        <v>1</v>
      </c>
      <c r="V105" s="25"/>
      <c r="W105" s="25"/>
      <c r="X105" s="25"/>
      <c r="Y105" s="25"/>
      <c r="Z105" s="25"/>
      <c r="AA105" s="25"/>
      <c r="AB105" s="17">
        <v>1</v>
      </c>
      <c r="AC105" s="27">
        <v>1</v>
      </c>
      <c r="AD105" s="28" t="s">
        <v>663</v>
      </c>
      <c r="AE105" s="23" t="s">
        <v>273</v>
      </c>
      <c r="AF105" s="23" t="s">
        <v>273</v>
      </c>
      <c r="AG105" s="329" t="s">
        <v>726</v>
      </c>
    </row>
    <row r="106" spans="1:33" ht="20.149999999999999" customHeight="1" thickBot="1" x14ac:dyDescent="0.4">
      <c r="A106" s="110" t="s">
        <v>67</v>
      </c>
      <c r="B106" s="21" t="s">
        <v>134</v>
      </c>
      <c r="C106" s="21" t="s">
        <v>727</v>
      </c>
      <c r="D106" s="21" t="s">
        <v>728</v>
      </c>
      <c r="E106" s="21" t="s">
        <v>729</v>
      </c>
      <c r="F106" s="21" t="s">
        <v>730</v>
      </c>
      <c r="G106" s="21" t="s">
        <v>731</v>
      </c>
      <c r="H106" s="21" t="s">
        <v>732</v>
      </c>
      <c r="I106" s="21" t="s">
        <v>733</v>
      </c>
      <c r="J106" s="23" t="s">
        <v>734</v>
      </c>
      <c r="K106" s="21" t="s">
        <v>735</v>
      </c>
      <c r="L106" s="21" t="s">
        <v>736</v>
      </c>
      <c r="M106" s="21" t="s">
        <v>737</v>
      </c>
      <c r="N106" s="21" t="s">
        <v>738</v>
      </c>
      <c r="O106" s="21" t="s">
        <v>261</v>
      </c>
      <c r="P106" s="25"/>
      <c r="Q106" s="25"/>
      <c r="R106" s="24">
        <f>1/1</f>
        <v>1</v>
      </c>
      <c r="S106" s="25"/>
      <c r="T106" s="25"/>
      <c r="U106" s="25"/>
      <c r="V106" s="25"/>
      <c r="W106" s="25"/>
      <c r="X106" s="25"/>
      <c r="Y106" s="25"/>
      <c r="Z106" s="25"/>
      <c r="AA106" s="25"/>
      <c r="AB106" s="17">
        <v>1</v>
      </c>
      <c r="AC106" s="27">
        <v>1</v>
      </c>
      <c r="AD106" s="28" t="s">
        <v>663</v>
      </c>
      <c r="AE106" s="23" t="s">
        <v>273</v>
      </c>
      <c r="AF106" s="23" t="s">
        <v>273</v>
      </c>
      <c r="AG106" s="329" t="s">
        <v>739</v>
      </c>
    </row>
    <row r="107" spans="1:33" ht="20.149999999999999" customHeight="1" thickBot="1" x14ac:dyDescent="0.4">
      <c r="A107" s="110" t="s">
        <v>67</v>
      </c>
      <c r="B107" s="20" t="s">
        <v>53</v>
      </c>
      <c r="C107" s="10" t="s">
        <v>54</v>
      </c>
      <c r="D107" s="21" t="s">
        <v>55</v>
      </c>
      <c r="E107" s="21" t="s">
        <v>56</v>
      </c>
      <c r="F107" s="21" t="s">
        <v>714</v>
      </c>
      <c r="G107" s="45" t="s">
        <v>244</v>
      </c>
      <c r="H107" s="22" t="s">
        <v>59</v>
      </c>
      <c r="I107" s="10" t="s">
        <v>60</v>
      </c>
      <c r="J107" s="116" t="s">
        <v>740</v>
      </c>
      <c r="K107" s="21" t="s">
        <v>741</v>
      </c>
      <c r="L107" s="21" t="s">
        <v>742</v>
      </c>
      <c r="M107" s="21" t="s">
        <v>743</v>
      </c>
      <c r="N107" s="21" t="s">
        <v>744</v>
      </c>
      <c r="O107" s="21" t="s">
        <v>91</v>
      </c>
      <c r="P107" s="25"/>
      <c r="Q107" s="25"/>
      <c r="R107" s="25"/>
      <c r="S107" s="25"/>
      <c r="T107" s="24">
        <f>1/1</f>
        <v>1</v>
      </c>
      <c r="U107" s="25"/>
      <c r="V107" s="25"/>
      <c r="W107" s="25"/>
      <c r="X107" s="25"/>
      <c r="Y107" s="25"/>
      <c r="Z107" s="25"/>
      <c r="AA107" s="25"/>
      <c r="AB107" s="17">
        <v>1</v>
      </c>
      <c r="AC107" s="27">
        <v>1</v>
      </c>
      <c r="AD107" s="28" t="s">
        <v>663</v>
      </c>
      <c r="AE107" s="23" t="s">
        <v>273</v>
      </c>
      <c r="AF107" s="23" t="s">
        <v>273</v>
      </c>
      <c r="AG107" s="329" t="s">
        <v>745</v>
      </c>
    </row>
    <row r="108" spans="1:33" ht="20.149999999999999" customHeight="1" thickBot="1" x14ac:dyDescent="0.4">
      <c r="A108" s="110" t="s">
        <v>67</v>
      </c>
      <c r="B108" s="20" t="s">
        <v>53</v>
      </c>
      <c r="C108" s="10" t="s">
        <v>54</v>
      </c>
      <c r="D108" s="21" t="s">
        <v>55</v>
      </c>
      <c r="E108" s="21" t="s">
        <v>56</v>
      </c>
      <c r="F108" s="21" t="s">
        <v>714</v>
      </c>
      <c r="G108" s="21" t="s">
        <v>721</v>
      </c>
      <c r="H108" s="22" t="s">
        <v>59</v>
      </c>
      <c r="I108" s="21" t="s">
        <v>746</v>
      </c>
      <c r="J108" s="23" t="s">
        <v>747</v>
      </c>
      <c r="K108" s="21" t="s">
        <v>748</v>
      </c>
      <c r="L108" s="21" t="s">
        <v>749</v>
      </c>
      <c r="M108" s="21" t="s">
        <v>750</v>
      </c>
      <c r="N108" s="21" t="s">
        <v>751</v>
      </c>
      <c r="O108" s="21" t="s">
        <v>91</v>
      </c>
      <c r="P108" s="118"/>
      <c r="Q108" s="25"/>
      <c r="R108" s="25"/>
      <c r="S108" s="25"/>
      <c r="T108" s="25"/>
      <c r="U108" s="25"/>
      <c r="V108" s="25"/>
      <c r="W108" s="25"/>
      <c r="X108" s="25"/>
      <c r="Y108" s="25"/>
      <c r="Z108" s="25"/>
      <c r="AA108" s="24"/>
      <c r="AB108" s="17">
        <v>1</v>
      </c>
      <c r="AC108" s="27">
        <v>1</v>
      </c>
      <c r="AD108" s="28" t="s">
        <v>663</v>
      </c>
      <c r="AE108" s="23" t="s">
        <v>273</v>
      </c>
      <c r="AF108" s="23" t="s">
        <v>273</v>
      </c>
      <c r="AG108" s="329" t="s">
        <v>752</v>
      </c>
    </row>
    <row r="109" spans="1:33" ht="20.149999999999999" customHeight="1" thickBot="1" x14ac:dyDescent="0.4">
      <c r="A109" s="110" t="s">
        <v>67</v>
      </c>
      <c r="B109" s="20" t="s">
        <v>53</v>
      </c>
      <c r="C109" s="10" t="s">
        <v>54</v>
      </c>
      <c r="D109" s="21" t="s">
        <v>55</v>
      </c>
      <c r="E109" s="21" t="s">
        <v>56</v>
      </c>
      <c r="F109" s="21" t="s">
        <v>358</v>
      </c>
      <c r="G109" s="10" t="s">
        <v>352</v>
      </c>
      <c r="H109" s="22" t="s">
        <v>59</v>
      </c>
      <c r="I109" s="10" t="s">
        <v>60</v>
      </c>
      <c r="J109" s="23" t="s">
        <v>753</v>
      </c>
      <c r="K109" s="21" t="s">
        <v>754</v>
      </c>
      <c r="L109" s="21" t="s">
        <v>755</v>
      </c>
      <c r="M109" s="21" t="s">
        <v>756</v>
      </c>
      <c r="N109" s="21" t="s">
        <v>757</v>
      </c>
      <c r="O109" s="21" t="s">
        <v>91</v>
      </c>
      <c r="P109" s="24">
        <f>1/1</f>
        <v>1</v>
      </c>
      <c r="Q109" s="118"/>
      <c r="R109" s="118"/>
      <c r="S109" s="25"/>
      <c r="T109" s="118"/>
      <c r="U109" s="118"/>
      <c r="V109" s="118"/>
      <c r="W109" s="25"/>
      <c r="X109" s="118"/>
      <c r="Y109" s="118"/>
      <c r="Z109" s="118"/>
      <c r="AA109" s="25"/>
      <c r="AB109" s="17">
        <v>1</v>
      </c>
      <c r="AC109" s="27">
        <v>1</v>
      </c>
      <c r="AD109" s="28" t="s">
        <v>663</v>
      </c>
      <c r="AE109" s="23" t="s">
        <v>273</v>
      </c>
      <c r="AF109" s="23" t="s">
        <v>273</v>
      </c>
      <c r="AG109" s="329" t="s">
        <v>758</v>
      </c>
    </row>
    <row r="110" spans="1:33" ht="20.149999999999999" customHeight="1" thickBot="1" x14ac:dyDescent="0.4">
      <c r="A110" s="110" t="s">
        <v>67</v>
      </c>
      <c r="B110" s="20" t="s">
        <v>53</v>
      </c>
      <c r="C110" s="10" t="s">
        <v>54</v>
      </c>
      <c r="D110" s="21" t="s">
        <v>55</v>
      </c>
      <c r="E110" s="21" t="s">
        <v>56</v>
      </c>
      <c r="F110" s="21" t="s">
        <v>358</v>
      </c>
      <c r="G110" s="10" t="s">
        <v>639</v>
      </c>
      <c r="H110" s="22" t="s">
        <v>59</v>
      </c>
      <c r="I110" s="10" t="s">
        <v>229</v>
      </c>
      <c r="J110" s="119" t="s">
        <v>759</v>
      </c>
      <c r="K110" s="21" t="s">
        <v>760</v>
      </c>
      <c r="L110" s="21" t="s">
        <v>761</v>
      </c>
      <c r="M110" s="21" t="s">
        <v>762</v>
      </c>
      <c r="N110" s="21" t="s">
        <v>757</v>
      </c>
      <c r="O110" s="21" t="s">
        <v>91</v>
      </c>
      <c r="P110" s="25"/>
      <c r="Q110" s="25"/>
      <c r="R110" s="25"/>
      <c r="S110" s="25"/>
      <c r="T110" s="24">
        <f>1/1</f>
        <v>1</v>
      </c>
      <c r="U110" s="25"/>
      <c r="V110" s="25"/>
      <c r="W110" s="25"/>
      <c r="X110" s="25"/>
      <c r="Y110" s="25"/>
      <c r="Z110" s="25"/>
      <c r="AA110" s="25"/>
      <c r="AB110" s="17">
        <v>1</v>
      </c>
      <c r="AC110" s="27">
        <v>1</v>
      </c>
      <c r="AD110" s="28" t="s">
        <v>663</v>
      </c>
      <c r="AE110" s="23" t="s">
        <v>273</v>
      </c>
      <c r="AF110" s="23" t="s">
        <v>273</v>
      </c>
      <c r="AG110" s="329" t="s">
        <v>763</v>
      </c>
    </row>
    <row r="111" spans="1:33" ht="20.149999999999999" customHeight="1" thickBot="1" x14ac:dyDescent="0.4">
      <c r="A111" s="110" t="s">
        <v>67</v>
      </c>
      <c r="B111" s="20" t="s">
        <v>53</v>
      </c>
      <c r="C111" s="10" t="s">
        <v>54</v>
      </c>
      <c r="D111" s="21" t="s">
        <v>55</v>
      </c>
      <c r="E111" s="21" t="s">
        <v>56</v>
      </c>
      <c r="F111" s="21" t="s">
        <v>57</v>
      </c>
      <c r="G111" s="10" t="s">
        <v>352</v>
      </c>
      <c r="H111" s="22" t="s">
        <v>59</v>
      </c>
      <c r="I111" s="10" t="s">
        <v>60</v>
      </c>
      <c r="J111" s="23" t="s">
        <v>764</v>
      </c>
      <c r="K111" s="21" t="s">
        <v>765</v>
      </c>
      <c r="L111" s="21" t="s">
        <v>766</v>
      </c>
      <c r="M111" s="21" t="s">
        <v>767</v>
      </c>
      <c r="N111" s="21" t="s">
        <v>768</v>
      </c>
      <c r="O111" s="21" t="s">
        <v>91</v>
      </c>
      <c r="P111" s="24">
        <f>1/1</f>
        <v>1</v>
      </c>
      <c r="Q111" s="25"/>
      <c r="R111" s="25"/>
      <c r="S111" s="25"/>
      <c r="T111" s="25"/>
      <c r="U111" s="25"/>
      <c r="V111" s="25"/>
      <c r="W111" s="25"/>
      <c r="X111" s="25"/>
      <c r="Y111" s="25"/>
      <c r="Z111" s="25"/>
      <c r="AA111" s="25"/>
      <c r="AB111" s="17">
        <v>1</v>
      </c>
      <c r="AC111" s="27">
        <v>1</v>
      </c>
      <c r="AD111" s="28" t="s">
        <v>663</v>
      </c>
      <c r="AE111" s="23" t="s">
        <v>273</v>
      </c>
      <c r="AF111" s="23" t="s">
        <v>273</v>
      </c>
      <c r="AG111" s="329" t="s">
        <v>769</v>
      </c>
    </row>
    <row r="112" spans="1:33" ht="20.149999999999999" customHeight="1" thickBot="1" x14ac:dyDescent="0.4">
      <c r="A112" s="110" t="s">
        <v>67</v>
      </c>
      <c r="B112" s="20" t="s">
        <v>53</v>
      </c>
      <c r="C112" s="10" t="s">
        <v>54</v>
      </c>
      <c r="D112" s="21" t="s">
        <v>55</v>
      </c>
      <c r="E112" s="21" t="s">
        <v>56</v>
      </c>
      <c r="F112" s="21" t="s">
        <v>57</v>
      </c>
      <c r="G112" s="10" t="s">
        <v>352</v>
      </c>
      <c r="H112" s="22" t="s">
        <v>59</v>
      </c>
      <c r="I112" s="10" t="s">
        <v>60</v>
      </c>
      <c r="J112" s="23" t="s">
        <v>770</v>
      </c>
      <c r="K112" s="21" t="s">
        <v>771</v>
      </c>
      <c r="L112" s="21" t="s">
        <v>772</v>
      </c>
      <c r="M112" s="21" t="s">
        <v>773</v>
      </c>
      <c r="N112" s="21" t="s">
        <v>719</v>
      </c>
      <c r="O112" s="21" t="s">
        <v>91</v>
      </c>
      <c r="P112" s="24">
        <f>19/19</f>
        <v>1</v>
      </c>
      <c r="Q112" s="25"/>
      <c r="R112" s="25"/>
      <c r="S112" s="25"/>
      <c r="T112" s="25"/>
      <c r="U112" s="25"/>
      <c r="V112" s="25"/>
      <c r="W112" s="25"/>
      <c r="X112" s="25"/>
      <c r="Y112" s="25"/>
      <c r="Z112" s="25"/>
      <c r="AA112" s="25"/>
      <c r="AB112" s="17">
        <v>1</v>
      </c>
      <c r="AC112" s="27">
        <v>1</v>
      </c>
      <c r="AD112" s="28" t="s">
        <v>663</v>
      </c>
      <c r="AE112" s="23" t="s">
        <v>273</v>
      </c>
      <c r="AF112" s="23" t="s">
        <v>273</v>
      </c>
      <c r="AG112" s="329" t="s">
        <v>769</v>
      </c>
    </row>
    <row r="113" spans="1:33" ht="20.149999999999999" customHeight="1" thickBot="1" x14ac:dyDescent="0.4">
      <c r="A113" s="110" t="s">
        <v>67</v>
      </c>
      <c r="B113" s="20" t="s">
        <v>53</v>
      </c>
      <c r="C113" s="10" t="s">
        <v>54</v>
      </c>
      <c r="D113" s="21" t="s">
        <v>55</v>
      </c>
      <c r="E113" s="21" t="s">
        <v>56</v>
      </c>
      <c r="F113" s="21" t="s">
        <v>57</v>
      </c>
      <c r="G113" s="41" t="s">
        <v>228</v>
      </c>
      <c r="H113" s="22" t="s">
        <v>59</v>
      </c>
      <c r="I113" s="10" t="s">
        <v>229</v>
      </c>
      <c r="J113" s="120" t="s">
        <v>774</v>
      </c>
      <c r="K113" s="21" t="s">
        <v>775</v>
      </c>
      <c r="L113" s="21" t="s">
        <v>776</v>
      </c>
      <c r="M113" s="21" t="s">
        <v>777</v>
      </c>
      <c r="N113" s="21" t="s">
        <v>778</v>
      </c>
      <c r="O113" s="21" t="s">
        <v>91</v>
      </c>
      <c r="P113" s="24">
        <f>19/19</f>
        <v>1</v>
      </c>
      <c r="Q113" s="24">
        <f>19/19</f>
        <v>1</v>
      </c>
      <c r="R113" s="25"/>
      <c r="S113" s="25"/>
      <c r="T113" s="25"/>
      <c r="U113" s="25"/>
      <c r="V113" s="25"/>
      <c r="W113" s="25"/>
      <c r="X113" s="25"/>
      <c r="Y113" s="25"/>
      <c r="Z113" s="25"/>
      <c r="AA113" s="25"/>
      <c r="AB113" s="17">
        <v>1</v>
      </c>
      <c r="AC113" s="27">
        <v>2</v>
      </c>
      <c r="AD113" s="28" t="s">
        <v>663</v>
      </c>
      <c r="AE113" s="23" t="s">
        <v>273</v>
      </c>
      <c r="AF113" s="23" t="s">
        <v>273</v>
      </c>
      <c r="AG113" s="329" t="s">
        <v>779</v>
      </c>
    </row>
    <row r="114" spans="1:33" ht="20.149999999999999" customHeight="1" thickBot="1" x14ac:dyDescent="0.4">
      <c r="A114" s="110" t="s">
        <v>67</v>
      </c>
      <c r="B114" s="20" t="s">
        <v>53</v>
      </c>
      <c r="C114" s="10" t="s">
        <v>54</v>
      </c>
      <c r="D114" s="21" t="s">
        <v>55</v>
      </c>
      <c r="E114" s="21" t="s">
        <v>56</v>
      </c>
      <c r="F114" s="21" t="s">
        <v>57</v>
      </c>
      <c r="G114" s="10" t="s">
        <v>352</v>
      </c>
      <c r="H114" s="22" t="s">
        <v>59</v>
      </c>
      <c r="I114" s="10" t="s">
        <v>60</v>
      </c>
      <c r="J114" s="23" t="s">
        <v>780</v>
      </c>
      <c r="K114" s="21" t="s">
        <v>781</v>
      </c>
      <c r="L114" s="21" t="s">
        <v>782</v>
      </c>
      <c r="M114" s="21" t="s">
        <v>783</v>
      </c>
      <c r="N114" s="21" t="s">
        <v>768</v>
      </c>
      <c r="O114" s="21" t="s">
        <v>91</v>
      </c>
      <c r="P114" s="24">
        <f>1/1</f>
        <v>1</v>
      </c>
      <c r="Q114" s="24">
        <f>1/1</f>
        <v>1</v>
      </c>
      <c r="R114" s="25"/>
      <c r="S114" s="25"/>
      <c r="T114" s="25"/>
      <c r="U114" s="25"/>
      <c r="V114" s="25"/>
      <c r="W114" s="25"/>
      <c r="X114" s="25"/>
      <c r="Y114" s="25"/>
      <c r="Z114" s="25"/>
      <c r="AA114" s="25"/>
      <c r="AB114" s="17">
        <v>1</v>
      </c>
      <c r="AC114" s="27">
        <v>2</v>
      </c>
      <c r="AD114" s="28" t="s">
        <v>663</v>
      </c>
      <c r="AE114" s="23" t="s">
        <v>273</v>
      </c>
      <c r="AF114" s="23" t="s">
        <v>273</v>
      </c>
      <c r="AG114" s="329" t="s">
        <v>784</v>
      </c>
    </row>
    <row r="115" spans="1:33" ht="20.149999999999999" customHeight="1" thickBot="1" x14ac:dyDescent="0.4">
      <c r="A115" s="110" t="s">
        <v>67</v>
      </c>
      <c r="B115" s="20" t="s">
        <v>53</v>
      </c>
      <c r="C115" s="10" t="s">
        <v>54</v>
      </c>
      <c r="D115" s="21" t="s">
        <v>55</v>
      </c>
      <c r="E115" s="21" t="s">
        <v>56</v>
      </c>
      <c r="F115" s="21" t="s">
        <v>57</v>
      </c>
      <c r="G115" s="10" t="s">
        <v>352</v>
      </c>
      <c r="H115" s="22" t="s">
        <v>59</v>
      </c>
      <c r="I115" s="10" t="s">
        <v>60</v>
      </c>
      <c r="J115" s="23" t="s">
        <v>785</v>
      </c>
      <c r="K115" s="21" t="s">
        <v>786</v>
      </c>
      <c r="L115" s="21" t="s">
        <v>787</v>
      </c>
      <c r="M115" s="21" t="s">
        <v>788</v>
      </c>
      <c r="N115" s="21" t="s">
        <v>778</v>
      </c>
      <c r="O115" s="21" t="s">
        <v>789</v>
      </c>
      <c r="P115" s="24">
        <f>1/1</f>
        <v>1</v>
      </c>
      <c r="Q115" s="25"/>
      <c r="R115" s="117"/>
      <c r="S115" s="117"/>
      <c r="T115" s="24">
        <f>19/19</f>
        <v>1</v>
      </c>
      <c r="U115" s="25"/>
      <c r="V115" s="25"/>
      <c r="W115" s="25"/>
      <c r="X115" s="24"/>
      <c r="Y115" s="25"/>
      <c r="Z115" s="25"/>
      <c r="AA115" s="25"/>
      <c r="AB115" s="17">
        <v>1</v>
      </c>
      <c r="AC115" s="27">
        <v>3</v>
      </c>
      <c r="AD115" s="28" t="s">
        <v>663</v>
      </c>
      <c r="AE115" s="23" t="s">
        <v>273</v>
      </c>
      <c r="AF115" s="23" t="s">
        <v>273</v>
      </c>
      <c r="AG115" s="329" t="s">
        <v>790</v>
      </c>
    </row>
    <row r="116" spans="1:33" ht="20.149999999999999" customHeight="1" thickBot="1" x14ac:dyDescent="0.4">
      <c r="A116" s="110" t="s">
        <v>67</v>
      </c>
      <c r="B116" s="20" t="s">
        <v>53</v>
      </c>
      <c r="C116" s="10" t="s">
        <v>54</v>
      </c>
      <c r="D116" s="21" t="s">
        <v>55</v>
      </c>
      <c r="E116" s="21" t="s">
        <v>56</v>
      </c>
      <c r="F116" s="21" t="s">
        <v>57</v>
      </c>
      <c r="G116" s="41" t="s">
        <v>228</v>
      </c>
      <c r="H116" s="22" t="s">
        <v>59</v>
      </c>
      <c r="I116" s="10" t="s">
        <v>229</v>
      </c>
      <c r="J116" s="120" t="s">
        <v>791</v>
      </c>
      <c r="K116" s="21" t="s">
        <v>792</v>
      </c>
      <c r="L116" s="21" t="s">
        <v>793</v>
      </c>
      <c r="M116" s="21" t="s">
        <v>794</v>
      </c>
      <c r="N116" s="21" t="s">
        <v>768</v>
      </c>
      <c r="O116" s="21" t="s">
        <v>789</v>
      </c>
      <c r="P116" s="24">
        <f>3/3</f>
        <v>1</v>
      </c>
      <c r="Q116" s="25"/>
      <c r="R116" s="25"/>
      <c r="S116" s="24">
        <f>3/3</f>
        <v>1</v>
      </c>
      <c r="T116" s="25"/>
      <c r="U116" s="25"/>
      <c r="V116" s="25"/>
      <c r="W116" s="25"/>
      <c r="X116" s="25"/>
      <c r="Y116" s="25"/>
      <c r="Z116" s="25"/>
      <c r="AA116" s="25"/>
      <c r="AB116" s="17">
        <v>1</v>
      </c>
      <c r="AC116" s="27">
        <v>2</v>
      </c>
      <c r="AD116" s="28" t="s">
        <v>663</v>
      </c>
      <c r="AE116" s="23" t="s">
        <v>273</v>
      </c>
      <c r="AF116" s="23" t="s">
        <v>273</v>
      </c>
      <c r="AG116" s="329" t="s">
        <v>795</v>
      </c>
    </row>
    <row r="117" spans="1:33" ht="20.149999999999999" customHeight="1" thickBot="1" x14ac:dyDescent="0.4">
      <c r="A117" s="110" t="s">
        <v>67</v>
      </c>
      <c r="B117" s="20" t="s">
        <v>53</v>
      </c>
      <c r="C117" s="10" t="s">
        <v>54</v>
      </c>
      <c r="D117" s="21" t="s">
        <v>55</v>
      </c>
      <c r="E117" s="21" t="s">
        <v>56</v>
      </c>
      <c r="F117" s="21" t="s">
        <v>714</v>
      </c>
      <c r="G117" s="45" t="s">
        <v>244</v>
      </c>
      <c r="H117" s="22" t="s">
        <v>59</v>
      </c>
      <c r="I117" s="21" t="s">
        <v>60</v>
      </c>
      <c r="J117" s="116" t="s">
        <v>796</v>
      </c>
      <c r="K117" s="21" t="s">
        <v>797</v>
      </c>
      <c r="L117" s="21" t="s">
        <v>798</v>
      </c>
      <c r="M117" s="21" t="s">
        <v>799</v>
      </c>
      <c r="N117" s="21" t="s">
        <v>719</v>
      </c>
      <c r="O117" s="21" t="s">
        <v>66</v>
      </c>
      <c r="P117" s="24">
        <f>10/10</f>
        <v>1</v>
      </c>
      <c r="Q117" s="24">
        <f t="shared" ref="Q117:S117" si="14">10/10</f>
        <v>1</v>
      </c>
      <c r="R117" s="24">
        <f t="shared" si="14"/>
        <v>1</v>
      </c>
      <c r="S117" s="24">
        <f t="shared" si="14"/>
        <v>1</v>
      </c>
      <c r="T117" s="25"/>
      <c r="U117" s="25"/>
      <c r="V117" s="25"/>
      <c r="W117" s="25"/>
      <c r="X117" s="25"/>
      <c r="Y117" s="25"/>
      <c r="Z117" s="25"/>
      <c r="AA117" s="25"/>
      <c r="AB117" s="17">
        <v>1</v>
      </c>
      <c r="AC117" s="27">
        <v>4</v>
      </c>
      <c r="AD117" s="28" t="s">
        <v>663</v>
      </c>
      <c r="AE117" s="23" t="s">
        <v>273</v>
      </c>
      <c r="AF117" s="23" t="s">
        <v>273</v>
      </c>
      <c r="AG117" s="329" t="s">
        <v>800</v>
      </c>
    </row>
    <row r="118" spans="1:33" ht="20.149999999999999" customHeight="1" thickBot="1" x14ac:dyDescent="0.4">
      <c r="A118" s="110" t="s">
        <v>67</v>
      </c>
      <c r="B118" s="20" t="s">
        <v>53</v>
      </c>
      <c r="C118" s="10" t="s">
        <v>54</v>
      </c>
      <c r="D118" s="21" t="s">
        <v>55</v>
      </c>
      <c r="E118" s="21" t="s">
        <v>56</v>
      </c>
      <c r="F118" s="21" t="s">
        <v>714</v>
      </c>
      <c r="G118" s="21" t="s">
        <v>721</v>
      </c>
      <c r="H118" s="22" t="s">
        <v>59</v>
      </c>
      <c r="I118" s="21" t="s">
        <v>60</v>
      </c>
      <c r="J118" s="23" t="s">
        <v>801</v>
      </c>
      <c r="K118" s="21" t="s">
        <v>802</v>
      </c>
      <c r="L118" s="21" t="s">
        <v>803</v>
      </c>
      <c r="M118" s="21" t="s">
        <v>804</v>
      </c>
      <c r="N118" s="21" t="s">
        <v>719</v>
      </c>
      <c r="O118" s="21" t="s">
        <v>75</v>
      </c>
      <c r="P118" s="24">
        <f t="shared" ref="P118:T118" si="15">20/20</f>
        <v>1</v>
      </c>
      <c r="Q118" s="24">
        <f t="shared" si="15"/>
        <v>1</v>
      </c>
      <c r="R118" s="24">
        <f t="shared" si="15"/>
        <v>1</v>
      </c>
      <c r="S118" s="24">
        <f t="shared" si="15"/>
        <v>1</v>
      </c>
      <c r="T118" s="24">
        <f t="shared" si="15"/>
        <v>1</v>
      </c>
      <c r="U118" s="24">
        <f>20/20</f>
        <v>1</v>
      </c>
      <c r="V118" s="24"/>
      <c r="W118" s="24"/>
      <c r="X118" s="24"/>
      <c r="Y118" s="24"/>
      <c r="Z118" s="24"/>
      <c r="AA118" s="24"/>
      <c r="AB118" s="17">
        <v>1</v>
      </c>
      <c r="AC118" s="27">
        <v>12</v>
      </c>
      <c r="AD118" s="28" t="s">
        <v>663</v>
      </c>
      <c r="AE118" s="23" t="s">
        <v>805</v>
      </c>
      <c r="AF118" s="23" t="s">
        <v>806</v>
      </c>
      <c r="AG118" s="329" t="s">
        <v>806</v>
      </c>
    </row>
    <row r="119" spans="1:33" ht="20.149999999999999" customHeight="1" thickBot="1" x14ac:dyDescent="0.4">
      <c r="A119" s="110" t="s">
        <v>67</v>
      </c>
      <c r="B119" s="20" t="s">
        <v>53</v>
      </c>
      <c r="C119" s="10" t="s">
        <v>54</v>
      </c>
      <c r="D119" s="21" t="s">
        <v>55</v>
      </c>
      <c r="E119" s="21" t="s">
        <v>56</v>
      </c>
      <c r="F119" s="21" t="s">
        <v>57</v>
      </c>
      <c r="G119" s="21" t="s">
        <v>721</v>
      </c>
      <c r="H119" s="22" t="s">
        <v>59</v>
      </c>
      <c r="I119" s="21" t="s">
        <v>60</v>
      </c>
      <c r="J119" s="23" t="s">
        <v>807</v>
      </c>
      <c r="K119" s="21" t="s">
        <v>808</v>
      </c>
      <c r="L119" s="21" t="s">
        <v>809</v>
      </c>
      <c r="M119" s="21" t="s">
        <v>810</v>
      </c>
      <c r="N119" s="21" t="s">
        <v>719</v>
      </c>
      <c r="O119" s="21" t="s">
        <v>789</v>
      </c>
      <c r="P119" s="25"/>
      <c r="Q119" s="25"/>
      <c r="R119" s="117"/>
      <c r="S119" s="117"/>
      <c r="T119" s="24">
        <f>1/1</f>
        <v>1</v>
      </c>
      <c r="U119" s="25"/>
      <c r="V119" s="25"/>
      <c r="W119" s="25"/>
      <c r="X119" s="24"/>
      <c r="Y119" s="25"/>
      <c r="Z119" s="25"/>
      <c r="AA119" s="25"/>
      <c r="AB119" s="17">
        <v>1</v>
      </c>
      <c r="AC119" s="27">
        <v>2</v>
      </c>
      <c r="AD119" s="28" t="s">
        <v>663</v>
      </c>
      <c r="AE119" s="23" t="s">
        <v>805</v>
      </c>
      <c r="AF119" s="23" t="s">
        <v>811</v>
      </c>
      <c r="AG119" s="329" t="s">
        <v>812</v>
      </c>
    </row>
    <row r="120" spans="1:33" ht="20.149999999999999" customHeight="1" thickBot="1" x14ac:dyDescent="0.4">
      <c r="A120" s="110" t="s">
        <v>67</v>
      </c>
      <c r="B120" s="20" t="s">
        <v>53</v>
      </c>
      <c r="C120" s="10" t="s">
        <v>54</v>
      </c>
      <c r="D120" s="21" t="s">
        <v>55</v>
      </c>
      <c r="E120" s="21" t="s">
        <v>56</v>
      </c>
      <c r="F120" s="21" t="s">
        <v>358</v>
      </c>
      <c r="G120" s="10" t="s">
        <v>639</v>
      </c>
      <c r="H120" s="22" t="s">
        <v>59</v>
      </c>
      <c r="I120" s="10" t="s">
        <v>229</v>
      </c>
      <c r="J120" s="119" t="s">
        <v>813</v>
      </c>
      <c r="K120" s="21" t="s">
        <v>814</v>
      </c>
      <c r="L120" s="21" t="s">
        <v>815</v>
      </c>
      <c r="M120" s="21" t="s">
        <v>743</v>
      </c>
      <c r="N120" s="21" t="s">
        <v>719</v>
      </c>
      <c r="O120" s="21" t="s">
        <v>816</v>
      </c>
      <c r="P120" s="25"/>
      <c r="Q120" s="25"/>
      <c r="R120" s="25"/>
      <c r="S120" s="25"/>
      <c r="T120" s="25"/>
      <c r="U120" s="25"/>
      <c r="V120" s="24"/>
      <c r="W120" s="25"/>
      <c r="X120" s="25"/>
      <c r="Y120" s="25"/>
      <c r="Z120" s="25"/>
      <c r="AA120" s="25"/>
      <c r="AB120" s="17">
        <v>1</v>
      </c>
      <c r="AC120" s="27">
        <v>1</v>
      </c>
      <c r="AD120" s="28" t="s">
        <v>663</v>
      </c>
      <c r="AE120" s="23" t="s">
        <v>817</v>
      </c>
      <c r="AF120" s="23" t="s">
        <v>818</v>
      </c>
      <c r="AG120" s="329" t="s">
        <v>819</v>
      </c>
    </row>
    <row r="121" spans="1:33" ht="20.149999999999999" customHeight="1" thickBot="1" x14ac:dyDescent="0.4">
      <c r="A121" s="110" t="s">
        <v>67</v>
      </c>
      <c r="B121" s="20" t="s">
        <v>53</v>
      </c>
      <c r="C121" s="10" t="s">
        <v>54</v>
      </c>
      <c r="D121" s="21" t="s">
        <v>55</v>
      </c>
      <c r="E121" s="21" t="s">
        <v>56</v>
      </c>
      <c r="F121" s="21" t="s">
        <v>358</v>
      </c>
      <c r="G121" s="10" t="s">
        <v>820</v>
      </c>
      <c r="H121" s="22" t="s">
        <v>59</v>
      </c>
      <c r="I121" s="10" t="s">
        <v>229</v>
      </c>
      <c r="J121" s="121" t="s">
        <v>821</v>
      </c>
      <c r="K121" s="21" t="s">
        <v>822</v>
      </c>
      <c r="L121" s="21" t="s">
        <v>823</v>
      </c>
      <c r="M121" s="21" t="s">
        <v>824</v>
      </c>
      <c r="N121" s="21" t="s">
        <v>719</v>
      </c>
      <c r="O121" s="21" t="s">
        <v>91</v>
      </c>
      <c r="P121" s="25"/>
      <c r="Q121" s="25"/>
      <c r="R121" s="24">
        <v>0.5</v>
      </c>
      <c r="S121" s="25"/>
      <c r="T121" s="25"/>
      <c r="U121" s="25"/>
      <c r="V121" s="25"/>
      <c r="W121" s="25"/>
      <c r="X121" s="25"/>
      <c r="Y121" s="25"/>
      <c r="Z121" s="25"/>
      <c r="AA121" s="25"/>
      <c r="AB121" s="17">
        <v>1</v>
      </c>
      <c r="AC121" s="27">
        <v>1</v>
      </c>
      <c r="AD121" s="28" t="s">
        <v>663</v>
      </c>
      <c r="AE121" s="23" t="s">
        <v>273</v>
      </c>
      <c r="AF121" s="23" t="s">
        <v>273</v>
      </c>
      <c r="AG121" s="329" t="s">
        <v>825</v>
      </c>
    </row>
    <row r="122" spans="1:33" ht="20.149999999999999" customHeight="1" thickBot="1" x14ac:dyDescent="0.4">
      <c r="A122" s="110" t="s">
        <v>67</v>
      </c>
      <c r="B122" s="20" t="s">
        <v>53</v>
      </c>
      <c r="C122" s="10" t="s">
        <v>54</v>
      </c>
      <c r="D122" s="21" t="s">
        <v>55</v>
      </c>
      <c r="E122" s="21" t="s">
        <v>56</v>
      </c>
      <c r="F122" s="21" t="s">
        <v>358</v>
      </c>
      <c r="G122" s="10" t="s">
        <v>820</v>
      </c>
      <c r="H122" s="22" t="s">
        <v>59</v>
      </c>
      <c r="I122" s="10" t="s">
        <v>229</v>
      </c>
      <c r="J122" s="121" t="s">
        <v>826</v>
      </c>
      <c r="K122" s="21" t="s">
        <v>827</v>
      </c>
      <c r="L122" s="21" t="s">
        <v>828</v>
      </c>
      <c r="M122" s="21" t="s">
        <v>64</v>
      </c>
      <c r="N122" s="21" t="s">
        <v>719</v>
      </c>
      <c r="O122" s="21" t="s">
        <v>816</v>
      </c>
      <c r="P122" s="118"/>
      <c r="Q122" s="118"/>
      <c r="R122" s="118"/>
      <c r="S122" s="118"/>
      <c r="T122" s="118"/>
      <c r="U122" s="118"/>
      <c r="V122" s="24"/>
      <c r="W122" s="118"/>
      <c r="X122" s="118"/>
      <c r="Y122" s="118"/>
      <c r="Z122" s="118"/>
      <c r="AA122" s="24"/>
      <c r="AB122" s="17">
        <v>1</v>
      </c>
      <c r="AC122" s="27">
        <v>2</v>
      </c>
      <c r="AD122" s="28" t="s">
        <v>663</v>
      </c>
      <c r="AE122" s="23" t="s">
        <v>273</v>
      </c>
      <c r="AF122" s="23" t="s">
        <v>273</v>
      </c>
      <c r="AG122" s="329" t="s">
        <v>829</v>
      </c>
    </row>
    <row r="123" spans="1:33" ht="20.149999999999999" customHeight="1" thickBot="1" x14ac:dyDescent="0.4">
      <c r="A123" s="110" t="s">
        <v>67</v>
      </c>
      <c r="B123" s="20" t="s">
        <v>53</v>
      </c>
      <c r="C123" s="10" t="s">
        <v>54</v>
      </c>
      <c r="D123" s="21" t="s">
        <v>55</v>
      </c>
      <c r="E123" s="21" t="s">
        <v>56</v>
      </c>
      <c r="F123" s="21" t="s">
        <v>358</v>
      </c>
      <c r="G123" s="10" t="s">
        <v>820</v>
      </c>
      <c r="H123" s="22" t="s">
        <v>59</v>
      </c>
      <c r="I123" s="10" t="s">
        <v>229</v>
      </c>
      <c r="J123" s="121" t="s">
        <v>830</v>
      </c>
      <c r="K123" s="21" t="s">
        <v>831</v>
      </c>
      <c r="L123" s="21" t="s">
        <v>832</v>
      </c>
      <c r="M123" s="21" t="s">
        <v>832</v>
      </c>
      <c r="N123" s="21" t="s">
        <v>833</v>
      </c>
      <c r="O123" s="21" t="s">
        <v>91</v>
      </c>
      <c r="P123" s="118"/>
      <c r="Q123" s="118"/>
      <c r="R123" s="118"/>
      <c r="S123" s="118"/>
      <c r="T123" s="118"/>
      <c r="U123" s="118"/>
      <c r="V123" s="118"/>
      <c r="W123" s="24"/>
      <c r="X123" s="118"/>
      <c r="Y123" s="118"/>
      <c r="Z123" s="118"/>
      <c r="AA123" s="118"/>
      <c r="AB123" s="17">
        <v>1</v>
      </c>
      <c r="AC123" s="27">
        <v>1</v>
      </c>
      <c r="AD123" s="28" t="s">
        <v>663</v>
      </c>
      <c r="AE123" s="23" t="s">
        <v>273</v>
      </c>
      <c r="AF123" s="23" t="s">
        <v>273</v>
      </c>
      <c r="AG123" s="329" t="s">
        <v>834</v>
      </c>
    </row>
    <row r="124" spans="1:33" ht="20.149999999999999" customHeight="1" thickBot="1" x14ac:dyDescent="0.4">
      <c r="A124" s="110" t="s">
        <v>67</v>
      </c>
      <c r="B124" s="20" t="s">
        <v>53</v>
      </c>
      <c r="C124" s="10" t="s">
        <v>54</v>
      </c>
      <c r="D124" s="21" t="s">
        <v>55</v>
      </c>
      <c r="E124" s="21" t="s">
        <v>56</v>
      </c>
      <c r="F124" s="21" t="s">
        <v>57</v>
      </c>
      <c r="G124" s="41" t="s">
        <v>228</v>
      </c>
      <c r="H124" s="22" t="s">
        <v>59</v>
      </c>
      <c r="I124" s="10" t="s">
        <v>229</v>
      </c>
      <c r="J124" s="120" t="s">
        <v>835</v>
      </c>
      <c r="K124" s="21" t="s">
        <v>836</v>
      </c>
      <c r="L124" s="21" t="s">
        <v>837</v>
      </c>
      <c r="M124" s="21" t="s">
        <v>838</v>
      </c>
      <c r="N124" s="21" t="s">
        <v>65</v>
      </c>
      <c r="O124" s="21" t="s">
        <v>66</v>
      </c>
      <c r="P124" s="24">
        <f>1/1</f>
        <v>1</v>
      </c>
      <c r="Q124" s="25"/>
      <c r="R124" s="25"/>
      <c r="S124" s="118"/>
      <c r="T124" s="118"/>
      <c r="U124" s="118"/>
      <c r="V124" s="118"/>
      <c r="W124" s="118"/>
      <c r="X124" s="118"/>
      <c r="Y124" s="118"/>
      <c r="Z124" s="118"/>
      <c r="AA124" s="118"/>
      <c r="AB124" s="17">
        <v>1</v>
      </c>
      <c r="AC124" s="27">
        <v>1</v>
      </c>
      <c r="AD124" s="28" t="s">
        <v>67</v>
      </c>
      <c r="AE124" s="23" t="s">
        <v>805</v>
      </c>
      <c r="AF124" s="23" t="s">
        <v>839</v>
      </c>
      <c r="AG124" s="329" t="s">
        <v>840</v>
      </c>
    </row>
    <row r="125" spans="1:33" ht="20.149999999999999" customHeight="1" thickBot="1" x14ac:dyDescent="0.4">
      <c r="A125" s="110" t="s">
        <v>67</v>
      </c>
      <c r="B125" s="20" t="s">
        <v>53</v>
      </c>
      <c r="C125" s="10" t="s">
        <v>54</v>
      </c>
      <c r="D125" s="21" t="s">
        <v>55</v>
      </c>
      <c r="E125" s="21" t="s">
        <v>56</v>
      </c>
      <c r="F125" s="21" t="s">
        <v>57</v>
      </c>
      <c r="G125" s="10" t="s">
        <v>58</v>
      </c>
      <c r="H125" s="22" t="s">
        <v>59</v>
      </c>
      <c r="I125" s="10" t="s">
        <v>60</v>
      </c>
      <c r="J125" s="23" t="s">
        <v>841</v>
      </c>
      <c r="K125" s="21" t="s">
        <v>62</v>
      </c>
      <c r="L125" s="21" t="s">
        <v>63</v>
      </c>
      <c r="M125" s="21" t="s">
        <v>64</v>
      </c>
      <c r="N125" s="21" t="s">
        <v>65</v>
      </c>
      <c r="O125" s="21" t="s">
        <v>66</v>
      </c>
      <c r="P125" s="24">
        <f>1/1</f>
        <v>1</v>
      </c>
      <c r="Q125" s="25"/>
      <c r="R125" s="26"/>
      <c r="S125" s="118"/>
      <c r="T125" s="118"/>
      <c r="U125" s="118"/>
      <c r="V125" s="118"/>
      <c r="W125" s="118"/>
      <c r="X125" s="118"/>
      <c r="Y125" s="118"/>
      <c r="Z125" s="118"/>
      <c r="AA125" s="118"/>
      <c r="AB125" s="17">
        <v>1</v>
      </c>
      <c r="AC125" s="27">
        <v>1</v>
      </c>
      <c r="AD125" s="28" t="s">
        <v>67</v>
      </c>
      <c r="AE125" s="23" t="s">
        <v>68</v>
      </c>
      <c r="AF125" s="23" t="s">
        <v>68</v>
      </c>
      <c r="AG125" s="329" t="s">
        <v>842</v>
      </c>
    </row>
    <row r="126" spans="1:33" ht="20.149999999999999" customHeight="1" thickBot="1" x14ac:dyDescent="0.4">
      <c r="A126" s="110" t="s">
        <v>67</v>
      </c>
      <c r="B126" s="20" t="s">
        <v>53</v>
      </c>
      <c r="C126" s="10" t="s">
        <v>54</v>
      </c>
      <c r="D126" s="21" t="s">
        <v>55</v>
      </c>
      <c r="E126" s="21" t="s">
        <v>56</v>
      </c>
      <c r="F126" s="21" t="s">
        <v>57</v>
      </c>
      <c r="G126" s="41" t="s">
        <v>228</v>
      </c>
      <c r="H126" s="22" t="s">
        <v>59</v>
      </c>
      <c r="I126" s="10" t="s">
        <v>229</v>
      </c>
      <c r="J126" s="120" t="s">
        <v>843</v>
      </c>
      <c r="K126" s="21" t="s">
        <v>844</v>
      </c>
      <c r="L126" s="21" t="s">
        <v>845</v>
      </c>
      <c r="M126" s="21" t="s">
        <v>846</v>
      </c>
      <c r="N126" s="21" t="s">
        <v>65</v>
      </c>
      <c r="O126" s="21" t="s">
        <v>66</v>
      </c>
      <c r="P126" s="43"/>
      <c r="Q126" s="24">
        <f>1/1</f>
        <v>1</v>
      </c>
      <c r="R126" s="43"/>
      <c r="S126" s="43"/>
      <c r="T126" s="43"/>
      <c r="U126" s="25"/>
      <c r="V126" s="43"/>
      <c r="W126" s="43"/>
      <c r="X126" s="43"/>
      <c r="Y126" s="43"/>
      <c r="Z126" s="43"/>
      <c r="AA126" s="25"/>
      <c r="AB126" s="17">
        <v>1</v>
      </c>
      <c r="AC126" s="27">
        <v>1</v>
      </c>
      <c r="AD126" s="28" t="s">
        <v>847</v>
      </c>
      <c r="AE126" s="23" t="s">
        <v>68</v>
      </c>
      <c r="AF126" s="23" t="s">
        <v>68</v>
      </c>
      <c r="AG126" s="329" t="s">
        <v>800</v>
      </c>
    </row>
    <row r="127" spans="1:33" ht="20.149999999999999" customHeight="1" thickBot="1" x14ac:dyDescent="0.4">
      <c r="A127" s="110" t="s">
        <v>67</v>
      </c>
      <c r="B127" s="20" t="s">
        <v>53</v>
      </c>
      <c r="C127" s="10" t="s">
        <v>54</v>
      </c>
      <c r="D127" s="21" t="s">
        <v>55</v>
      </c>
      <c r="E127" s="21" t="s">
        <v>56</v>
      </c>
      <c r="F127" s="21" t="s">
        <v>57</v>
      </c>
      <c r="G127" s="41" t="s">
        <v>228</v>
      </c>
      <c r="H127" s="22" t="s">
        <v>59</v>
      </c>
      <c r="I127" s="10" t="s">
        <v>229</v>
      </c>
      <c r="J127" s="120" t="s">
        <v>848</v>
      </c>
      <c r="K127" s="21" t="s">
        <v>849</v>
      </c>
      <c r="L127" s="21" t="s">
        <v>850</v>
      </c>
      <c r="M127" s="21" t="s">
        <v>846</v>
      </c>
      <c r="N127" s="21" t="s">
        <v>65</v>
      </c>
      <c r="O127" s="21" t="s">
        <v>66</v>
      </c>
      <c r="P127" s="43"/>
      <c r="Q127" s="43"/>
      <c r="R127" s="43"/>
      <c r="S127" s="24">
        <f>1/1</f>
        <v>1</v>
      </c>
      <c r="T127" s="43"/>
      <c r="U127" s="43"/>
      <c r="V127" s="43"/>
      <c r="W127" s="25"/>
      <c r="X127" s="43"/>
      <c r="Y127" s="43"/>
      <c r="Z127" s="43"/>
      <c r="AA127" s="25"/>
      <c r="AB127" s="17">
        <v>1</v>
      </c>
      <c r="AC127" s="27">
        <v>1</v>
      </c>
      <c r="AD127" s="28" t="s">
        <v>847</v>
      </c>
      <c r="AE127" s="23" t="s">
        <v>68</v>
      </c>
      <c r="AF127" s="23" t="s">
        <v>68</v>
      </c>
      <c r="AG127" s="329" t="s">
        <v>851</v>
      </c>
    </row>
    <row r="128" spans="1:33" ht="20.149999999999999" customHeight="1" thickBot="1" x14ac:dyDescent="0.4">
      <c r="A128" s="110" t="s">
        <v>67</v>
      </c>
      <c r="B128" s="20" t="s">
        <v>53</v>
      </c>
      <c r="C128" s="10" t="s">
        <v>54</v>
      </c>
      <c r="D128" s="21" t="s">
        <v>55</v>
      </c>
      <c r="E128" s="21" t="s">
        <v>56</v>
      </c>
      <c r="F128" s="21" t="s">
        <v>57</v>
      </c>
      <c r="G128" s="12" t="s">
        <v>340</v>
      </c>
      <c r="H128" s="22" t="s">
        <v>59</v>
      </c>
      <c r="I128" s="10" t="s">
        <v>229</v>
      </c>
      <c r="J128" s="120" t="s">
        <v>852</v>
      </c>
      <c r="K128" s="21" t="s">
        <v>845</v>
      </c>
      <c r="L128" s="21" t="s">
        <v>845</v>
      </c>
      <c r="M128" s="21" t="s">
        <v>846</v>
      </c>
      <c r="N128" s="21" t="s">
        <v>65</v>
      </c>
      <c r="O128" s="21" t="s">
        <v>66</v>
      </c>
      <c r="P128" s="43"/>
      <c r="Q128" s="43"/>
      <c r="R128" s="43"/>
      <c r="S128" s="24">
        <f>1/1</f>
        <v>1</v>
      </c>
      <c r="T128" s="43"/>
      <c r="U128" s="43"/>
      <c r="V128" s="43"/>
      <c r="W128" s="43"/>
      <c r="X128" s="43"/>
      <c r="Y128" s="43"/>
      <c r="Z128" s="43"/>
      <c r="AA128" s="43"/>
      <c r="AB128" s="17">
        <v>1</v>
      </c>
      <c r="AC128" s="27">
        <v>1</v>
      </c>
      <c r="AD128" s="28" t="s">
        <v>847</v>
      </c>
      <c r="AE128" s="23" t="s">
        <v>68</v>
      </c>
      <c r="AF128" s="23" t="s">
        <v>68</v>
      </c>
      <c r="AG128" s="329" t="s">
        <v>851</v>
      </c>
    </row>
    <row r="129" spans="1:16113" ht="20.149999999999999" customHeight="1" thickBot="1" x14ac:dyDescent="0.4">
      <c r="A129" s="110" t="s">
        <v>67</v>
      </c>
      <c r="B129" s="20" t="s">
        <v>53</v>
      </c>
      <c r="C129" s="10" t="s">
        <v>54</v>
      </c>
      <c r="D129" s="21" t="s">
        <v>55</v>
      </c>
      <c r="E129" s="21" t="s">
        <v>56</v>
      </c>
      <c r="F129" s="21" t="s">
        <v>57</v>
      </c>
      <c r="G129" s="41" t="s">
        <v>228</v>
      </c>
      <c r="H129" s="22" t="s">
        <v>59</v>
      </c>
      <c r="I129" s="10" t="s">
        <v>229</v>
      </c>
      <c r="J129" s="120" t="s">
        <v>853</v>
      </c>
      <c r="K129" s="21" t="s">
        <v>854</v>
      </c>
      <c r="L129" s="21" t="s">
        <v>850</v>
      </c>
      <c r="M129" s="21" t="s">
        <v>855</v>
      </c>
      <c r="N129" s="21" t="s">
        <v>65</v>
      </c>
      <c r="O129" s="21" t="s">
        <v>66</v>
      </c>
      <c r="P129" s="43"/>
      <c r="Q129" s="118"/>
      <c r="R129" s="118"/>
      <c r="S129" s="24">
        <f>1/1</f>
        <v>1</v>
      </c>
      <c r="T129" s="118"/>
      <c r="U129" s="118"/>
      <c r="V129" s="118"/>
      <c r="W129" s="118"/>
      <c r="X129" s="118"/>
      <c r="Y129" s="118"/>
      <c r="Z129" s="118"/>
      <c r="AA129" s="118"/>
      <c r="AB129" s="17">
        <v>1</v>
      </c>
      <c r="AC129" s="27">
        <v>1</v>
      </c>
      <c r="AD129" s="28" t="s">
        <v>847</v>
      </c>
      <c r="AE129" s="23" t="s">
        <v>68</v>
      </c>
      <c r="AF129" s="23" t="s">
        <v>68</v>
      </c>
      <c r="AG129" s="329" t="s">
        <v>851</v>
      </c>
    </row>
    <row r="130" spans="1:16113" ht="20.149999999999999" customHeight="1" thickBot="1" x14ac:dyDescent="0.4">
      <c r="A130" s="110" t="s">
        <v>67</v>
      </c>
      <c r="B130" s="20" t="s">
        <v>53</v>
      </c>
      <c r="C130" s="10" t="s">
        <v>54</v>
      </c>
      <c r="D130" s="21" t="s">
        <v>55</v>
      </c>
      <c r="E130" s="21" t="s">
        <v>56</v>
      </c>
      <c r="F130" s="21" t="s">
        <v>615</v>
      </c>
      <c r="G130" s="10" t="s">
        <v>639</v>
      </c>
      <c r="H130" s="22" t="s">
        <v>59</v>
      </c>
      <c r="I130" s="10" t="s">
        <v>229</v>
      </c>
      <c r="J130" s="119" t="s">
        <v>856</v>
      </c>
      <c r="K130" s="21" t="s">
        <v>857</v>
      </c>
      <c r="L130" s="21" t="s">
        <v>858</v>
      </c>
      <c r="M130" s="21" t="s">
        <v>859</v>
      </c>
      <c r="N130" s="21" t="s">
        <v>719</v>
      </c>
      <c r="O130" s="21" t="s">
        <v>91</v>
      </c>
      <c r="P130" s="118"/>
      <c r="Q130" s="118"/>
      <c r="R130" s="118"/>
      <c r="S130" s="118"/>
      <c r="T130" s="118"/>
      <c r="U130" s="118"/>
      <c r="V130" s="118"/>
      <c r="W130" s="118"/>
      <c r="X130" s="118"/>
      <c r="Y130" s="24"/>
      <c r="Z130" s="118"/>
      <c r="AA130" s="118"/>
      <c r="AB130" s="17">
        <v>1</v>
      </c>
      <c r="AC130" s="27">
        <v>1</v>
      </c>
      <c r="AD130" s="28" t="s">
        <v>847</v>
      </c>
      <c r="AE130" s="23" t="s">
        <v>68</v>
      </c>
      <c r="AF130" s="23" t="s">
        <v>68</v>
      </c>
      <c r="AG130" s="329" t="s">
        <v>860</v>
      </c>
    </row>
    <row r="131" spans="1:16113" ht="20.149999999999999" customHeight="1" thickBot="1" x14ac:dyDescent="0.4">
      <c r="A131" s="110" t="s">
        <v>67</v>
      </c>
      <c r="B131" s="20" t="s">
        <v>53</v>
      </c>
      <c r="C131" s="10" t="s">
        <v>54</v>
      </c>
      <c r="D131" s="21" t="s">
        <v>55</v>
      </c>
      <c r="E131" s="21" t="s">
        <v>56</v>
      </c>
      <c r="F131" s="21" t="s">
        <v>358</v>
      </c>
      <c r="G131" s="10" t="s">
        <v>639</v>
      </c>
      <c r="H131" s="22" t="s">
        <v>59</v>
      </c>
      <c r="I131" s="10" t="s">
        <v>229</v>
      </c>
      <c r="J131" s="119" t="s">
        <v>861</v>
      </c>
      <c r="K131" s="21" t="s">
        <v>862</v>
      </c>
      <c r="L131" s="21" t="s">
        <v>863</v>
      </c>
      <c r="M131" s="21" t="s">
        <v>846</v>
      </c>
      <c r="N131" s="21" t="s">
        <v>65</v>
      </c>
      <c r="O131" s="21" t="s">
        <v>91</v>
      </c>
      <c r="P131" s="118"/>
      <c r="Q131" s="118"/>
      <c r="R131" s="118"/>
      <c r="S131" s="118"/>
      <c r="T131" s="118"/>
      <c r="U131" s="24">
        <f>1/1</f>
        <v>1</v>
      </c>
      <c r="V131" s="118"/>
      <c r="W131" s="118"/>
      <c r="X131" s="118"/>
      <c r="Y131" s="118"/>
      <c r="Z131" s="118"/>
      <c r="AA131" s="24"/>
      <c r="AB131" s="17">
        <v>1</v>
      </c>
      <c r="AC131" s="27">
        <v>2</v>
      </c>
      <c r="AD131" s="28" t="s">
        <v>847</v>
      </c>
      <c r="AE131" s="23" t="s">
        <v>68</v>
      </c>
      <c r="AF131" s="23" t="s">
        <v>68</v>
      </c>
      <c r="AG131" s="329" t="s">
        <v>864</v>
      </c>
    </row>
    <row r="132" spans="1:16113" ht="20.149999999999999" customHeight="1" thickBot="1" x14ac:dyDescent="0.4">
      <c r="A132" s="110" t="s">
        <v>676</v>
      </c>
      <c r="B132" s="20" t="s">
        <v>53</v>
      </c>
      <c r="C132" s="10" t="s">
        <v>54</v>
      </c>
      <c r="D132" s="21" t="s">
        <v>55</v>
      </c>
      <c r="E132" s="21" t="s">
        <v>56</v>
      </c>
      <c r="F132" s="21" t="s">
        <v>615</v>
      </c>
      <c r="G132" s="10" t="s">
        <v>820</v>
      </c>
      <c r="H132" s="22" t="s">
        <v>59</v>
      </c>
      <c r="I132" s="10" t="s">
        <v>229</v>
      </c>
      <c r="J132" s="121" t="s">
        <v>865</v>
      </c>
      <c r="K132" s="21" t="s">
        <v>866</v>
      </c>
      <c r="L132" s="21" t="s">
        <v>867</v>
      </c>
      <c r="M132" s="21" t="s">
        <v>868</v>
      </c>
      <c r="N132" s="21" t="s">
        <v>65</v>
      </c>
      <c r="O132" s="21" t="s">
        <v>91</v>
      </c>
      <c r="P132" s="118"/>
      <c r="Q132" s="118"/>
      <c r="R132" s="118"/>
      <c r="S132" s="9"/>
      <c r="T132" s="9"/>
      <c r="U132" s="9"/>
      <c r="V132" s="9"/>
      <c r="W132" s="9"/>
      <c r="X132" s="24"/>
      <c r="Y132" s="9"/>
      <c r="Z132" s="9"/>
      <c r="AA132" s="9"/>
      <c r="AB132" s="17">
        <v>1</v>
      </c>
      <c r="AC132" s="27">
        <v>1</v>
      </c>
      <c r="AD132" s="28" t="s">
        <v>847</v>
      </c>
      <c r="AE132" s="23" t="s">
        <v>68</v>
      </c>
      <c r="AF132" s="23" t="s">
        <v>68</v>
      </c>
      <c r="AG132" s="329" t="s">
        <v>869</v>
      </c>
    </row>
    <row r="133" spans="1:16113" ht="20.149999999999999" customHeight="1" thickBot="1" x14ac:dyDescent="0.4">
      <c r="A133" s="110" t="s">
        <v>676</v>
      </c>
      <c r="B133" s="20" t="s">
        <v>53</v>
      </c>
      <c r="C133" s="10" t="s">
        <v>54</v>
      </c>
      <c r="D133" s="21" t="s">
        <v>55</v>
      </c>
      <c r="E133" s="21" t="s">
        <v>56</v>
      </c>
      <c r="F133" s="21" t="s">
        <v>615</v>
      </c>
      <c r="G133" s="10" t="s">
        <v>820</v>
      </c>
      <c r="H133" s="22" t="s">
        <v>59</v>
      </c>
      <c r="I133" s="10" t="s">
        <v>229</v>
      </c>
      <c r="J133" s="121" t="s">
        <v>870</v>
      </c>
      <c r="K133" s="21" t="s">
        <v>871</v>
      </c>
      <c r="L133" s="21" t="s">
        <v>872</v>
      </c>
      <c r="M133" s="21" t="s">
        <v>868</v>
      </c>
      <c r="N133" s="21" t="s">
        <v>873</v>
      </c>
      <c r="O133" s="21" t="s">
        <v>465</v>
      </c>
      <c r="P133" s="118"/>
      <c r="Q133" s="118"/>
      <c r="R133" s="122">
        <f>1/1</f>
        <v>1</v>
      </c>
      <c r="S133" s="9"/>
      <c r="T133" s="9"/>
      <c r="U133" s="122">
        <f>1/1</f>
        <v>1</v>
      </c>
      <c r="V133" s="9"/>
      <c r="W133" s="9"/>
      <c r="X133" s="123"/>
      <c r="Y133" s="9"/>
      <c r="Z133" s="9"/>
      <c r="AA133" s="123"/>
      <c r="AB133" s="17">
        <v>1</v>
      </c>
      <c r="AC133" s="27">
        <v>4</v>
      </c>
      <c r="AD133" s="28" t="s">
        <v>847</v>
      </c>
      <c r="AE133" s="23" t="s">
        <v>68</v>
      </c>
      <c r="AF133" s="23" t="s">
        <v>68</v>
      </c>
      <c r="AG133" s="329" t="s">
        <v>874</v>
      </c>
    </row>
    <row r="134" spans="1:16113" ht="20.149999999999999" customHeight="1" thickBot="1" x14ac:dyDescent="0.4">
      <c r="A134" s="110" t="s">
        <v>67</v>
      </c>
      <c r="B134" s="20" t="s">
        <v>53</v>
      </c>
      <c r="C134" s="10" t="s">
        <v>54</v>
      </c>
      <c r="D134" s="21" t="s">
        <v>55</v>
      </c>
      <c r="E134" s="21" t="s">
        <v>56</v>
      </c>
      <c r="F134" s="21" t="s">
        <v>358</v>
      </c>
      <c r="G134" s="21" t="s">
        <v>359</v>
      </c>
      <c r="H134" s="22" t="s">
        <v>59</v>
      </c>
      <c r="I134" s="21" t="s">
        <v>60</v>
      </c>
      <c r="J134" s="23" t="s">
        <v>875</v>
      </c>
      <c r="K134" s="21" t="s">
        <v>876</v>
      </c>
      <c r="L134" s="21" t="s">
        <v>877</v>
      </c>
      <c r="M134" s="21" t="str">
        <f>L134</f>
        <v>n° de metodología para elabración de indicadores</v>
      </c>
      <c r="N134" s="21" t="s">
        <v>768</v>
      </c>
      <c r="O134" s="21" t="s">
        <v>91</v>
      </c>
      <c r="P134" s="118"/>
      <c r="Q134" s="118"/>
      <c r="R134" s="118"/>
      <c r="S134" s="118"/>
      <c r="T134" s="118"/>
      <c r="U134" s="24">
        <f>1/1</f>
        <v>1</v>
      </c>
      <c r="V134" s="118"/>
      <c r="W134" s="118"/>
      <c r="X134" s="118"/>
      <c r="Y134" s="118"/>
      <c r="Z134" s="118"/>
      <c r="AA134" s="118"/>
      <c r="AB134" s="17">
        <v>1</v>
      </c>
      <c r="AC134" s="27">
        <v>1</v>
      </c>
      <c r="AD134" s="28" t="s">
        <v>847</v>
      </c>
      <c r="AE134" s="23" t="s">
        <v>294</v>
      </c>
      <c r="AF134" s="23" t="s">
        <v>878</v>
      </c>
      <c r="AG134" s="329" t="s">
        <v>879</v>
      </c>
    </row>
    <row r="135" spans="1:16113" ht="20.149999999999999" customHeight="1" thickBot="1" x14ac:dyDescent="0.4">
      <c r="A135" s="110" t="s">
        <v>67</v>
      </c>
      <c r="B135" s="20" t="s">
        <v>53</v>
      </c>
      <c r="C135" s="10" t="s">
        <v>54</v>
      </c>
      <c r="D135" s="21" t="s">
        <v>55</v>
      </c>
      <c r="E135" s="21" t="s">
        <v>56</v>
      </c>
      <c r="F135" s="21" t="s">
        <v>358</v>
      </c>
      <c r="G135" s="21" t="s">
        <v>359</v>
      </c>
      <c r="H135" s="22" t="s">
        <v>59</v>
      </c>
      <c r="I135" s="21" t="s">
        <v>60</v>
      </c>
      <c r="J135" s="23" t="s">
        <v>880</v>
      </c>
      <c r="K135" s="21" t="s">
        <v>881</v>
      </c>
      <c r="L135" s="21" t="s">
        <v>793</v>
      </c>
      <c r="M135" s="21" t="s">
        <v>882</v>
      </c>
      <c r="N135" s="21" t="s">
        <v>768</v>
      </c>
      <c r="O135" s="21" t="s">
        <v>91</v>
      </c>
      <c r="P135" s="118"/>
      <c r="Q135" s="118"/>
      <c r="R135" s="118"/>
      <c r="S135" s="118"/>
      <c r="T135" s="118"/>
      <c r="U135" s="118"/>
      <c r="V135" s="24"/>
      <c r="W135" s="118"/>
      <c r="X135" s="118"/>
      <c r="Y135" s="118"/>
      <c r="Z135" s="118"/>
      <c r="AA135" s="118"/>
      <c r="AB135" s="17">
        <v>1</v>
      </c>
      <c r="AC135" s="27">
        <v>1</v>
      </c>
      <c r="AD135" s="28" t="s">
        <v>847</v>
      </c>
      <c r="AE135" s="23" t="s">
        <v>294</v>
      </c>
      <c r="AF135" s="23" t="s">
        <v>878</v>
      </c>
      <c r="AG135" s="329" t="s">
        <v>883</v>
      </c>
    </row>
    <row r="136" spans="1:16113" ht="20.149999999999999" customHeight="1" thickBot="1" x14ac:dyDescent="0.4">
      <c r="A136" s="110" t="s">
        <v>67</v>
      </c>
      <c r="B136" s="20" t="s">
        <v>53</v>
      </c>
      <c r="C136" s="10" t="s">
        <v>54</v>
      </c>
      <c r="D136" s="21" t="s">
        <v>55</v>
      </c>
      <c r="E136" s="21" t="s">
        <v>56</v>
      </c>
      <c r="F136" s="21" t="s">
        <v>358</v>
      </c>
      <c r="G136" s="21" t="s">
        <v>359</v>
      </c>
      <c r="H136" s="22" t="s">
        <v>59</v>
      </c>
      <c r="I136" s="21" t="s">
        <v>60</v>
      </c>
      <c r="J136" s="21" t="s">
        <v>884</v>
      </c>
      <c r="K136" s="21" t="s">
        <v>885</v>
      </c>
      <c r="L136" s="21" t="s">
        <v>886</v>
      </c>
      <c r="M136" s="21" t="s">
        <v>887</v>
      </c>
      <c r="N136" s="21" t="s">
        <v>873</v>
      </c>
      <c r="O136" s="21" t="s">
        <v>602</v>
      </c>
      <c r="P136" s="118"/>
      <c r="Q136" s="118"/>
      <c r="R136" s="118"/>
      <c r="S136" s="118"/>
      <c r="T136" s="122">
        <f>5/5</f>
        <v>1</v>
      </c>
      <c r="U136" s="118"/>
      <c r="V136" s="118"/>
      <c r="W136" s="118"/>
      <c r="X136" s="118"/>
      <c r="Y136" s="118"/>
      <c r="Z136" s="123"/>
      <c r="AA136" s="118"/>
      <c r="AB136" s="17">
        <v>1</v>
      </c>
      <c r="AC136" s="27">
        <v>2</v>
      </c>
      <c r="AD136" s="28" t="s">
        <v>847</v>
      </c>
      <c r="AE136" s="23" t="s">
        <v>294</v>
      </c>
      <c r="AF136" s="23" t="s">
        <v>878</v>
      </c>
      <c r="AG136" s="329" t="s">
        <v>888</v>
      </c>
    </row>
    <row r="137" spans="1:16113" ht="20.149999999999999" customHeight="1" x14ac:dyDescent="0.35">
      <c r="A137" s="110" t="s">
        <v>67</v>
      </c>
      <c r="B137" s="20" t="s">
        <v>53</v>
      </c>
      <c r="C137" s="10" t="s">
        <v>54</v>
      </c>
      <c r="D137" s="21" t="s">
        <v>55</v>
      </c>
      <c r="E137" s="21" t="s">
        <v>56</v>
      </c>
      <c r="F137" s="21" t="s">
        <v>358</v>
      </c>
      <c r="G137" s="21" t="s">
        <v>359</v>
      </c>
      <c r="H137" s="22" t="s">
        <v>59</v>
      </c>
      <c r="I137" s="21" t="s">
        <v>60</v>
      </c>
      <c r="J137" s="21" t="s">
        <v>889</v>
      </c>
      <c r="K137" s="21" t="s">
        <v>890</v>
      </c>
      <c r="L137" s="21" t="s">
        <v>891</v>
      </c>
      <c r="M137" s="21" t="s">
        <v>892</v>
      </c>
      <c r="N137" s="21" t="s">
        <v>873</v>
      </c>
      <c r="O137" s="21" t="s">
        <v>91</v>
      </c>
      <c r="P137" s="118"/>
      <c r="Q137" s="118"/>
      <c r="R137" s="118"/>
      <c r="S137" s="118"/>
      <c r="T137" s="118"/>
      <c r="U137" s="118"/>
      <c r="V137" s="118"/>
      <c r="W137" s="118"/>
      <c r="X137" s="118"/>
      <c r="Y137" s="118"/>
      <c r="Z137" s="118"/>
      <c r="AA137" s="123"/>
      <c r="AB137" s="17">
        <v>1</v>
      </c>
      <c r="AC137" s="27">
        <v>1</v>
      </c>
      <c r="AD137" s="28" t="s">
        <v>847</v>
      </c>
      <c r="AE137" s="23" t="s">
        <v>294</v>
      </c>
      <c r="AF137" s="23" t="s">
        <v>878</v>
      </c>
      <c r="AG137" s="329" t="s">
        <v>893</v>
      </c>
    </row>
    <row r="138" spans="1:16113" ht="20.149999999999999" customHeight="1" thickBot="1" x14ac:dyDescent="0.4">
      <c r="A138" s="110" t="s">
        <v>894</v>
      </c>
      <c r="B138" s="21" t="s">
        <v>134</v>
      </c>
      <c r="C138" s="21" t="s">
        <v>727</v>
      </c>
      <c r="D138" s="21" t="s">
        <v>728</v>
      </c>
      <c r="E138" s="21" t="s">
        <v>729</v>
      </c>
      <c r="F138" s="41" t="s">
        <v>895</v>
      </c>
      <c r="G138" s="21" t="s">
        <v>731</v>
      </c>
      <c r="H138" s="14" t="s">
        <v>732</v>
      </c>
      <c r="I138" s="14" t="s">
        <v>733</v>
      </c>
      <c r="J138" s="12" t="s">
        <v>896</v>
      </c>
      <c r="K138" s="12" t="s">
        <v>897</v>
      </c>
      <c r="L138" s="14" t="s">
        <v>736</v>
      </c>
      <c r="M138" s="14" t="s">
        <v>898</v>
      </c>
      <c r="N138" s="14" t="s">
        <v>899</v>
      </c>
      <c r="O138" s="124" t="s">
        <v>261</v>
      </c>
      <c r="P138" s="125"/>
      <c r="Q138" s="125"/>
      <c r="R138" s="125"/>
      <c r="S138" s="125"/>
      <c r="T138" s="125"/>
      <c r="U138" s="125"/>
      <c r="V138" s="125"/>
      <c r="W138" s="125"/>
      <c r="X138" s="126"/>
      <c r="Y138" s="125"/>
      <c r="Z138" s="125"/>
      <c r="AA138" s="125"/>
      <c r="AB138" s="17">
        <v>1</v>
      </c>
      <c r="AC138" s="127">
        <v>1</v>
      </c>
      <c r="AD138" s="128" t="s">
        <v>900</v>
      </c>
      <c r="AE138" s="129" t="s">
        <v>901</v>
      </c>
      <c r="AF138" s="129" t="s">
        <v>901</v>
      </c>
      <c r="AG138" s="337" t="s">
        <v>902</v>
      </c>
    </row>
    <row r="139" spans="1:16113" customFormat="1" ht="20.149999999999999" customHeight="1" x14ac:dyDescent="0.35">
      <c r="A139" s="110" t="s">
        <v>894</v>
      </c>
      <c r="B139" s="20" t="s">
        <v>53</v>
      </c>
      <c r="C139" s="10" t="s">
        <v>54</v>
      </c>
      <c r="D139" s="21" t="s">
        <v>55</v>
      </c>
      <c r="E139" s="21" t="s">
        <v>56</v>
      </c>
      <c r="F139" s="21" t="s">
        <v>57</v>
      </c>
      <c r="G139" s="10" t="s">
        <v>58</v>
      </c>
      <c r="H139" s="22" t="s">
        <v>59</v>
      </c>
      <c r="I139" s="10" t="s">
        <v>60</v>
      </c>
      <c r="J139" s="21" t="s">
        <v>903</v>
      </c>
      <c r="K139" s="21" t="s">
        <v>62</v>
      </c>
      <c r="L139" s="21" t="s">
        <v>63</v>
      </c>
      <c r="M139" s="21" t="s">
        <v>64</v>
      </c>
      <c r="N139" s="21" t="s">
        <v>65</v>
      </c>
      <c r="O139" s="131" t="s">
        <v>66</v>
      </c>
      <c r="P139" s="24">
        <v>1</v>
      </c>
      <c r="Q139" s="25"/>
      <c r="R139" s="125"/>
      <c r="S139" s="125"/>
      <c r="T139" s="125"/>
      <c r="U139" s="125"/>
      <c r="V139" s="125"/>
      <c r="W139" s="125"/>
      <c r="X139" s="125"/>
      <c r="Y139" s="125"/>
      <c r="Z139" s="125"/>
      <c r="AA139" s="125"/>
      <c r="AB139" s="17">
        <v>1</v>
      </c>
      <c r="AC139" s="27">
        <v>1</v>
      </c>
      <c r="AD139" s="28" t="s">
        <v>67</v>
      </c>
      <c r="AE139" s="23" t="s">
        <v>68</v>
      </c>
      <c r="AF139" s="23" t="s">
        <v>68</v>
      </c>
      <c r="AG139" s="329" t="s">
        <v>69</v>
      </c>
      <c r="AH139" s="29"/>
      <c r="AI139" s="29"/>
      <c r="AJ139" s="29"/>
      <c r="AK139" s="29"/>
      <c r="AL139" s="29"/>
      <c r="AM139" s="29"/>
      <c r="AN139" s="29"/>
      <c r="AO139" s="29"/>
      <c r="AP139" s="29"/>
      <c r="AQ139" s="29"/>
      <c r="AR139" s="29"/>
      <c r="AS139" s="29"/>
      <c r="AT139" s="29"/>
      <c r="AU139" s="29"/>
      <c r="AV139" s="29"/>
      <c r="AW139" s="29"/>
      <c r="AX139" s="29"/>
      <c r="AY139" s="29"/>
      <c r="AZ139" s="29"/>
      <c r="BA139" s="29"/>
      <c r="BB139" s="29"/>
      <c r="BC139" s="29"/>
      <c r="BD139" s="29"/>
      <c r="BE139" s="29"/>
      <c r="BF139" s="29"/>
      <c r="BG139" s="29"/>
      <c r="BH139" s="29"/>
      <c r="BI139" s="29"/>
      <c r="BJ139" s="29"/>
      <c r="BK139" s="29"/>
      <c r="BL139" s="29"/>
      <c r="BM139" s="29"/>
      <c r="BN139" s="29"/>
      <c r="BO139" s="29"/>
      <c r="BP139" s="29"/>
      <c r="BQ139" s="29"/>
      <c r="BR139" s="29"/>
      <c r="BS139" s="29"/>
      <c r="BT139" s="29"/>
      <c r="BU139" s="29"/>
      <c r="BV139" s="29"/>
      <c r="BW139" s="29"/>
      <c r="BX139" s="29"/>
      <c r="BY139" s="29"/>
      <c r="BZ139" s="29"/>
      <c r="CA139" s="29"/>
      <c r="CB139" s="29"/>
      <c r="CC139" s="29"/>
      <c r="CD139" s="29"/>
      <c r="CE139" s="29"/>
      <c r="CF139" s="29"/>
      <c r="CG139" s="29"/>
      <c r="CH139" s="29"/>
      <c r="CI139" s="29"/>
      <c r="CJ139" s="29"/>
      <c r="CK139" s="29"/>
      <c r="CL139" s="29"/>
      <c r="CM139" s="29"/>
      <c r="CN139" s="29"/>
      <c r="CO139" s="29"/>
      <c r="CP139" s="29"/>
      <c r="CQ139" s="29"/>
      <c r="CR139" s="29"/>
      <c r="CS139" s="29"/>
      <c r="CT139" s="29"/>
      <c r="CU139" s="29"/>
      <c r="CV139" s="29"/>
      <c r="CW139" s="29"/>
      <c r="CX139" s="29"/>
      <c r="CY139" s="29"/>
      <c r="CZ139" s="29"/>
      <c r="DA139" s="29"/>
      <c r="DB139" s="29"/>
      <c r="DC139" s="29"/>
      <c r="DD139" s="29"/>
      <c r="DE139" s="29"/>
      <c r="DF139" s="29"/>
      <c r="DG139" s="29"/>
      <c r="DH139" s="29"/>
      <c r="DI139" s="29"/>
      <c r="DJ139" s="29"/>
      <c r="DK139" s="29"/>
      <c r="DL139" s="29"/>
      <c r="DM139" s="29"/>
      <c r="DN139" s="29"/>
      <c r="DO139" s="29"/>
      <c r="DP139" s="29"/>
      <c r="DQ139" s="29"/>
      <c r="DR139" s="29"/>
      <c r="DS139" s="29"/>
      <c r="DT139" s="29"/>
      <c r="DU139" s="29"/>
      <c r="DV139" s="29"/>
      <c r="DW139" s="29"/>
      <c r="DX139" s="29"/>
      <c r="DY139" s="29"/>
      <c r="DZ139" s="29"/>
      <c r="EA139" s="29"/>
      <c r="EB139" s="29"/>
      <c r="EC139" s="29"/>
      <c r="ED139" s="29"/>
      <c r="EE139" s="29"/>
      <c r="EF139" s="29"/>
      <c r="EG139" s="29"/>
      <c r="EH139" s="29"/>
      <c r="EI139" s="29"/>
      <c r="EJ139" s="29"/>
      <c r="EK139" s="29"/>
      <c r="EL139" s="29"/>
      <c r="EM139" s="29"/>
      <c r="EN139" s="29"/>
      <c r="EO139" s="29"/>
      <c r="EP139" s="29"/>
      <c r="EQ139" s="29"/>
      <c r="ER139" s="29"/>
      <c r="ES139" s="29"/>
      <c r="ET139" s="29"/>
      <c r="EU139" s="29"/>
      <c r="EV139" s="29"/>
      <c r="EW139" s="29"/>
      <c r="EX139" s="29"/>
      <c r="EY139" s="29"/>
      <c r="EZ139" s="29"/>
      <c r="FA139" s="29"/>
      <c r="FB139" s="29"/>
      <c r="FC139" s="29"/>
      <c r="FD139" s="29"/>
      <c r="FE139" s="29"/>
      <c r="FF139" s="29"/>
      <c r="FG139" s="29"/>
      <c r="FH139" s="29"/>
      <c r="FI139" s="29"/>
      <c r="FJ139" s="29"/>
      <c r="FK139" s="29"/>
      <c r="FL139" s="29"/>
      <c r="FM139" s="29"/>
      <c r="FN139" s="29"/>
      <c r="FO139" s="29"/>
      <c r="FP139" s="29"/>
      <c r="FQ139" s="29"/>
      <c r="FR139" s="29"/>
      <c r="FS139" s="29"/>
      <c r="FT139" s="29"/>
      <c r="FU139" s="29"/>
      <c r="FV139" s="29"/>
      <c r="FW139" s="29"/>
      <c r="FX139" s="29"/>
      <c r="FY139" s="29"/>
      <c r="FZ139" s="29"/>
      <c r="GA139" s="29"/>
      <c r="GB139" s="29"/>
      <c r="GC139" s="29"/>
      <c r="GD139" s="29"/>
      <c r="GE139" s="29"/>
      <c r="GF139" s="29"/>
      <c r="GG139" s="29"/>
      <c r="GH139" s="29"/>
      <c r="GI139" s="29"/>
      <c r="GJ139" s="29"/>
      <c r="GK139" s="29"/>
      <c r="GL139" s="29"/>
      <c r="GM139" s="29"/>
      <c r="GN139" s="29"/>
      <c r="GO139" s="29"/>
      <c r="GP139" s="29"/>
      <c r="GQ139" s="29"/>
      <c r="GR139" s="29"/>
      <c r="GS139" s="29"/>
      <c r="GT139" s="29"/>
      <c r="GU139" s="29"/>
      <c r="GV139" s="29"/>
      <c r="GW139" s="29"/>
      <c r="GX139" s="29"/>
      <c r="GY139" s="29"/>
      <c r="GZ139" s="29"/>
      <c r="HA139" s="29"/>
      <c r="HB139" s="29"/>
      <c r="HC139" s="29"/>
      <c r="HD139" s="29"/>
      <c r="HE139" s="29"/>
      <c r="HF139" s="29"/>
      <c r="HG139" s="29"/>
      <c r="HH139" s="29"/>
      <c r="HI139" s="29"/>
      <c r="HJ139" s="29"/>
      <c r="HK139" s="29"/>
      <c r="HL139" s="29"/>
      <c r="HM139" s="29"/>
      <c r="HN139" s="29"/>
      <c r="HO139" s="29"/>
      <c r="HP139" s="29"/>
      <c r="HQ139" s="29"/>
      <c r="HR139" s="29"/>
      <c r="HS139" s="29"/>
      <c r="HT139" s="29"/>
      <c r="HU139" s="29"/>
      <c r="HV139" s="29"/>
      <c r="HW139" s="29"/>
      <c r="HX139" s="29"/>
      <c r="HY139" s="29"/>
      <c r="HZ139" s="29"/>
      <c r="IA139" s="29"/>
      <c r="IB139" s="29"/>
      <c r="IC139" s="29"/>
      <c r="ID139" s="29"/>
      <c r="IE139" s="29"/>
      <c r="IF139" s="29"/>
      <c r="IG139" s="29"/>
      <c r="IH139" s="29"/>
      <c r="II139" s="29"/>
      <c r="IJ139" s="29"/>
      <c r="IK139" s="29"/>
      <c r="IL139" s="29"/>
      <c r="IM139" s="29"/>
      <c r="IN139" s="29"/>
      <c r="IO139" s="29"/>
      <c r="IP139" s="29"/>
      <c r="IQ139" s="29"/>
      <c r="IR139" s="29"/>
      <c r="IS139" s="29"/>
      <c r="IT139" s="29"/>
      <c r="IU139" s="29"/>
      <c r="IV139" s="29"/>
      <c r="IW139" s="29"/>
      <c r="IX139" s="29"/>
      <c r="IY139" s="29"/>
      <c r="IZ139" s="29"/>
      <c r="JA139" s="29"/>
      <c r="JB139" s="29"/>
      <c r="JC139" s="29"/>
      <c r="JD139" s="29"/>
      <c r="JE139" s="29"/>
      <c r="JF139" s="29"/>
      <c r="JG139" s="29"/>
      <c r="JH139" s="29"/>
      <c r="JI139" s="29"/>
      <c r="JJ139" s="29"/>
      <c r="JK139" s="29"/>
      <c r="JL139" s="29"/>
      <c r="JM139" s="29"/>
      <c r="JN139" s="29"/>
      <c r="JO139" s="29"/>
      <c r="JP139" s="29"/>
      <c r="JQ139" s="29"/>
      <c r="JR139" s="29"/>
      <c r="JS139" s="29"/>
      <c r="JT139" s="29"/>
      <c r="JU139" s="29"/>
      <c r="JV139" s="29"/>
      <c r="JW139" s="29"/>
      <c r="JX139" s="29"/>
      <c r="JY139" s="29"/>
      <c r="JZ139" s="29"/>
      <c r="KA139" s="29"/>
      <c r="KB139" s="29"/>
      <c r="KC139" s="29"/>
      <c r="KD139" s="29"/>
      <c r="KE139" s="29"/>
      <c r="KF139" s="29"/>
      <c r="KG139" s="29"/>
      <c r="KH139" s="29"/>
      <c r="KI139" s="29"/>
      <c r="KJ139" s="29"/>
      <c r="KK139" s="29"/>
      <c r="KL139" s="29"/>
      <c r="KM139" s="29"/>
      <c r="KN139" s="29"/>
      <c r="KO139" s="29"/>
      <c r="KP139" s="29"/>
      <c r="KQ139" s="29"/>
      <c r="KR139" s="29"/>
      <c r="KS139" s="29"/>
      <c r="KT139" s="29"/>
      <c r="KU139" s="29"/>
      <c r="KV139" s="29"/>
      <c r="KW139" s="29"/>
      <c r="KX139" s="29"/>
      <c r="KY139" s="29"/>
      <c r="KZ139" s="29"/>
      <c r="LA139" s="29"/>
      <c r="LB139" s="29"/>
      <c r="LC139" s="29"/>
      <c r="LD139" s="29"/>
      <c r="LE139" s="29"/>
      <c r="LF139" s="29"/>
      <c r="LG139" s="29"/>
      <c r="LH139" s="29"/>
      <c r="LI139" s="29"/>
      <c r="LJ139" s="29"/>
      <c r="LK139" s="29"/>
      <c r="LL139" s="29"/>
      <c r="LM139" s="29"/>
      <c r="LN139" s="29"/>
      <c r="LO139" s="29"/>
      <c r="LP139" s="29"/>
      <c r="LQ139" s="29"/>
      <c r="LR139" s="29"/>
      <c r="LS139" s="29"/>
      <c r="LT139" s="29"/>
      <c r="LU139" s="29"/>
      <c r="LV139" s="29"/>
      <c r="LW139" s="29"/>
      <c r="LX139" s="29"/>
      <c r="LY139" s="29"/>
      <c r="LZ139" s="29"/>
      <c r="MA139" s="29"/>
      <c r="MB139" s="29"/>
      <c r="MC139" s="29"/>
      <c r="MD139" s="29"/>
      <c r="ME139" s="29"/>
      <c r="MF139" s="29"/>
      <c r="MG139" s="29"/>
      <c r="MH139" s="29"/>
      <c r="MI139" s="29"/>
      <c r="MJ139" s="29"/>
      <c r="MK139" s="29"/>
      <c r="ML139" s="29"/>
      <c r="MM139" s="29"/>
      <c r="MN139" s="29"/>
      <c r="MO139" s="29"/>
      <c r="MP139" s="29"/>
      <c r="MQ139" s="29"/>
      <c r="MR139" s="29"/>
      <c r="MS139" s="29"/>
      <c r="MT139" s="29"/>
      <c r="MU139" s="29"/>
      <c r="MV139" s="29"/>
      <c r="MW139" s="29"/>
      <c r="MX139" s="29"/>
      <c r="MY139" s="29"/>
      <c r="MZ139" s="29"/>
      <c r="NA139" s="29"/>
      <c r="NB139" s="29"/>
      <c r="NC139" s="29"/>
      <c r="ND139" s="29"/>
      <c r="NE139" s="29"/>
      <c r="NF139" s="29"/>
      <c r="NG139" s="29"/>
      <c r="NH139" s="29"/>
      <c r="NI139" s="29"/>
      <c r="NJ139" s="29"/>
      <c r="NK139" s="29"/>
      <c r="NL139" s="29"/>
      <c r="NM139" s="29"/>
      <c r="NN139" s="29"/>
      <c r="NO139" s="29"/>
      <c r="NP139" s="29"/>
      <c r="NQ139" s="29"/>
      <c r="NR139" s="29"/>
      <c r="NS139" s="29"/>
      <c r="NT139" s="29"/>
      <c r="NU139" s="29"/>
      <c r="NV139" s="29"/>
      <c r="NW139" s="29"/>
      <c r="NX139" s="29"/>
      <c r="NY139" s="29"/>
      <c r="NZ139" s="29"/>
      <c r="OA139" s="29"/>
      <c r="OB139" s="29"/>
      <c r="OC139" s="29"/>
      <c r="OD139" s="29"/>
      <c r="OE139" s="29"/>
      <c r="OF139" s="29"/>
      <c r="OG139" s="29"/>
      <c r="OH139" s="29"/>
      <c r="OI139" s="29"/>
      <c r="OJ139" s="29"/>
      <c r="OK139" s="29"/>
      <c r="OL139" s="29"/>
      <c r="OM139" s="29"/>
      <c r="ON139" s="29"/>
      <c r="OO139" s="29"/>
      <c r="OP139" s="29"/>
      <c r="OQ139" s="29"/>
      <c r="OR139" s="29"/>
      <c r="OS139" s="29"/>
      <c r="OT139" s="29"/>
      <c r="OU139" s="29"/>
      <c r="OV139" s="29"/>
      <c r="OW139" s="29"/>
      <c r="OX139" s="29"/>
      <c r="OY139" s="29"/>
      <c r="OZ139" s="29"/>
      <c r="PA139" s="29"/>
      <c r="PB139" s="29"/>
      <c r="PC139" s="29"/>
      <c r="PD139" s="29"/>
      <c r="PE139" s="29"/>
      <c r="PF139" s="29"/>
      <c r="PG139" s="29"/>
      <c r="PH139" s="29"/>
      <c r="PI139" s="29"/>
      <c r="PJ139" s="29"/>
      <c r="PK139" s="29"/>
      <c r="PL139" s="29"/>
      <c r="PM139" s="29"/>
      <c r="PN139" s="29"/>
      <c r="PO139" s="29"/>
      <c r="PP139" s="29"/>
      <c r="PQ139" s="29"/>
      <c r="PR139" s="29"/>
      <c r="PS139" s="29"/>
      <c r="PT139" s="29"/>
      <c r="PU139" s="29"/>
      <c r="PV139" s="29"/>
      <c r="PW139" s="29"/>
      <c r="PX139" s="29"/>
      <c r="PY139" s="29"/>
      <c r="PZ139" s="29"/>
      <c r="QA139" s="29"/>
      <c r="QB139" s="29"/>
      <c r="QC139" s="29"/>
      <c r="QD139" s="29"/>
      <c r="QE139" s="29"/>
      <c r="QF139" s="29"/>
      <c r="QG139" s="29"/>
      <c r="QH139" s="29"/>
      <c r="QI139" s="29"/>
      <c r="QJ139" s="29"/>
      <c r="QK139" s="29"/>
      <c r="QL139" s="29"/>
      <c r="QM139" s="29"/>
      <c r="QN139" s="29"/>
      <c r="QO139" s="29"/>
      <c r="QP139" s="29"/>
      <c r="QQ139" s="29"/>
      <c r="QR139" s="29"/>
      <c r="QS139" s="29"/>
      <c r="QT139" s="29"/>
      <c r="QU139" s="29"/>
      <c r="QV139" s="29"/>
      <c r="QW139" s="29"/>
      <c r="QX139" s="29"/>
      <c r="QY139" s="29"/>
      <c r="QZ139" s="29"/>
      <c r="RA139" s="29"/>
      <c r="RB139" s="29"/>
      <c r="RC139" s="29"/>
      <c r="RD139" s="29"/>
      <c r="RE139" s="29"/>
      <c r="RF139" s="29"/>
      <c r="RG139" s="29"/>
      <c r="RH139" s="29"/>
      <c r="RI139" s="29"/>
      <c r="RJ139" s="29"/>
      <c r="RK139" s="29"/>
      <c r="RL139" s="29"/>
      <c r="RM139" s="29"/>
      <c r="RN139" s="29"/>
      <c r="RO139" s="29"/>
      <c r="RP139" s="29"/>
      <c r="RQ139" s="29"/>
      <c r="RR139" s="29"/>
      <c r="RS139" s="29"/>
      <c r="RT139" s="29"/>
      <c r="RU139" s="29"/>
      <c r="RV139" s="29"/>
      <c r="RW139" s="29"/>
      <c r="RX139" s="29"/>
      <c r="RY139" s="29"/>
      <c r="RZ139" s="29"/>
      <c r="SA139" s="29"/>
      <c r="SB139" s="29"/>
      <c r="SC139" s="29"/>
      <c r="SD139" s="29"/>
      <c r="SE139" s="29"/>
      <c r="SF139" s="29"/>
      <c r="SG139" s="29"/>
      <c r="SH139" s="29"/>
      <c r="SI139" s="29"/>
      <c r="SJ139" s="29"/>
      <c r="SK139" s="29"/>
      <c r="SL139" s="29"/>
      <c r="SM139" s="29"/>
      <c r="SN139" s="29"/>
      <c r="SO139" s="29"/>
      <c r="SP139" s="29"/>
      <c r="SQ139" s="29"/>
      <c r="SR139" s="29"/>
      <c r="SS139" s="29"/>
      <c r="ST139" s="29"/>
      <c r="SU139" s="29"/>
      <c r="SV139" s="29"/>
      <c r="SW139" s="29"/>
      <c r="SX139" s="29"/>
      <c r="SY139" s="29"/>
      <c r="SZ139" s="29"/>
      <c r="TA139" s="29"/>
      <c r="TB139" s="29"/>
      <c r="TC139" s="29"/>
      <c r="TD139" s="29"/>
      <c r="TE139" s="29"/>
      <c r="TF139" s="29"/>
      <c r="TG139" s="29"/>
      <c r="TH139" s="29"/>
      <c r="TI139" s="29"/>
      <c r="TJ139" s="29"/>
      <c r="TK139" s="29"/>
      <c r="TL139" s="29"/>
      <c r="TM139" s="29"/>
      <c r="TN139" s="29"/>
      <c r="TO139" s="29"/>
      <c r="TP139" s="29"/>
      <c r="TQ139" s="29"/>
      <c r="TR139" s="29"/>
      <c r="TS139" s="29"/>
      <c r="TT139" s="29"/>
      <c r="TU139" s="29"/>
      <c r="TV139" s="29"/>
      <c r="TW139" s="29"/>
      <c r="TX139" s="29"/>
      <c r="TY139" s="29"/>
      <c r="TZ139" s="29"/>
      <c r="UA139" s="29"/>
      <c r="UB139" s="29"/>
      <c r="UC139" s="29"/>
      <c r="UD139" s="29"/>
      <c r="UE139" s="29"/>
      <c r="UF139" s="29"/>
      <c r="UG139" s="29"/>
      <c r="UH139" s="29"/>
      <c r="UI139" s="29"/>
      <c r="UJ139" s="29"/>
      <c r="UK139" s="29"/>
      <c r="UL139" s="29"/>
      <c r="UM139" s="29"/>
      <c r="UN139" s="29"/>
      <c r="UO139" s="29"/>
      <c r="UP139" s="29"/>
      <c r="UQ139" s="29"/>
      <c r="UR139" s="29"/>
      <c r="US139" s="29"/>
      <c r="UT139" s="29"/>
      <c r="UU139" s="29"/>
      <c r="UV139" s="29"/>
      <c r="UW139" s="29"/>
      <c r="UX139" s="29"/>
      <c r="UY139" s="29"/>
      <c r="UZ139" s="29"/>
      <c r="VA139" s="29"/>
      <c r="VB139" s="29"/>
      <c r="VC139" s="29"/>
      <c r="VD139" s="29"/>
      <c r="VE139" s="29"/>
      <c r="VF139" s="29"/>
      <c r="VG139" s="29"/>
      <c r="VH139" s="29"/>
      <c r="VI139" s="29"/>
      <c r="VJ139" s="29"/>
      <c r="VK139" s="29"/>
      <c r="VL139" s="29"/>
      <c r="VM139" s="29"/>
      <c r="VN139" s="29"/>
      <c r="VO139" s="29"/>
      <c r="VP139" s="29"/>
      <c r="VQ139" s="29"/>
      <c r="VR139" s="29"/>
      <c r="VS139" s="29"/>
      <c r="VT139" s="29"/>
      <c r="VU139" s="29"/>
      <c r="VV139" s="29"/>
      <c r="VW139" s="29"/>
      <c r="VX139" s="29"/>
      <c r="VY139" s="29"/>
      <c r="VZ139" s="29"/>
      <c r="WA139" s="29"/>
      <c r="WB139" s="29"/>
      <c r="WC139" s="29"/>
      <c r="WD139" s="29"/>
      <c r="WE139" s="29"/>
      <c r="WF139" s="29"/>
      <c r="WG139" s="29"/>
      <c r="WH139" s="29"/>
      <c r="WI139" s="29"/>
      <c r="WJ139" s="29"/>
      <c r="WK139" s="29"/>
      <c r="WL139" s="29"/>
      <c r="WM139" s="29"/>
      <c r="WN139" s="29"/>
      <c r="WO139" s="29"/>
      <c r="WP139" s="29"/>
      <c r="WQ139" s="29"/>
      <c r="WR139" s="29"/>
      <c r="WS139" s="29"/>
      <c r="WT139" s="29"/>
      <c r="WU139" s="29"/>
      <c r="WV139" s="29"/>
      <c r="WW139" s="29"/>
      <c r="WX139" s="29"/>
      <c r="WY139" s="29"/>
      <c r="WZ139" s="29"/>
      <c r="XA139" s="29"/>
      <c r="XB139" s="29"/>
      <c r="XC139" s="29"/>
      <c r="XD139" s="29"/>
      <c r="XE139" s="29"/>
      <c r="XF139" s="29"/>
      <c r="XG139" s="29"/>
      <c r="XH139" s="29"/>
      <c r="XI139" s="29"/>
      <c r="XJ139" s="29"/>
      <c r="XK139" s="29"/>
      <c r="XL139" s="29"/>
      <c r="XM139" s="29"/>
      <c r="XN139" s="29"/>
      <c r="XO139" s="29"/>
      <c r="XP139" s="29"/>
      <c r="XQ139" s="29"/>
      <c r="XR139" s="29"/>
      <c r="XS139" s="29"/>
      <c r="XT139" s="29"/>
      <c r="XU139" s="29"/>
      <c r="XV139" s="29"/>
      <c r="XW139" s="29"/>
      <c r="XX139" s="29"/>
      <c r="XY139" s="29"/>
      <c r="XZ139" s="29"/>
      <c r="YA139" s="29"/>
      <c r="YB139" s="29"/>
      <c r="YC139" s="29"/>
      <c r="YD139" s="29"/>
      <c r="YE139" s="29"/>
      <c r="YF139" s="29"/>
      <c r="YG139" s="29"/>
      <c r="YH139" s="29"/>
      <c r="YI139" s="29"/>
      <c r="YJ139" s="29"/>
      <c r="YK139" s="29"/>
      <c r="YL139" s="29"/>
      <c r="YM139" s="29"/>
      <c r="YN139" s="29"/>
      <c r="YO139" s="29"/>
      <c r="YP139" s="29"/>
      <c r="YQ139" s="29"/>
      <c r="YR139" s="29"/>
      <c r="YS139" s="29"/>
      <c r="YT139" s="29"/>
      <c r="YU139" s="29"/>
      <c r="YV139" s="29"/>
      <c r="YW139" s="29"/>
      <c r="YX139" s="29"/>
      <c r="YY139" s="29"/>
      <c r="YZ139" s="29"/>
      <c r="ZA139" s="29"/>
      <c r="ZB139" s="29"/>
      <c r="ZC139" s="29"/>
      <c r="ZD139" s="29"/>
      <c r="ZE139" s="29"/>
      <c r="ZF139" s="29"/>
      <c r="ZG139" s="29"/>
      <c r="ZH139" s="29"/>
      <c r="ZI139" s="29"/>
      <c r="ZJ139" s="29"/>
      <c r="ZK139" s="29"/>
      <c r="ZL139" s="29"/>
      <c r="ZM139" s="29"/>
      <c r="ZN139" s="29"/>
      <c r="ZO139" s="29"/>
      <c r="ZP139" s="29"/>
      <c r="ZQ139" s="29"/>
      <c r="ZR139" s="29"/>
      <c r="ZS139" s="29"/>
      <c r="ZT139" s="29"/>
      <c r="ZU139" s="29"/>
      <c r="ZV139" s="29"/>
      <c r="ZW139" s="29"/>
      <c r="ZX139" s="29"/>
      <c r="ZY139" s="29"/>
      <c r="ZZ139" s="29"/>
      <c r="AAA139" s="29"/>
      <c r="AAB139" s="29"/>
      <c r="AAC139" s="29"/>
      <c r="AAD139" s="29"/>
      <c r="AAE139" s="29"/>
      <c r="AAF139" s="29"/>
      <c r="AAG139" s="29"/>
      <c r="AAH139" s="29"/>
      <c r="AAI139" s="29"/>
      <c r="AAJ139" s="29"/>
      <c r="AAK139" s="29"/>
      <c r="AAL139" s="29"/>
      <c r="AAM139" s="29"/>
      <c r="AAN139" s="29"/>
      <c r="AAO139" s="29"/>
      <c r="AAP139" s="29"/>
      <c r="AAQ139" s="29"/>
      <c r="AAR139" s="29"/>
      <c r="AAS139" s="29"/>
      <c r="AAT139" s="29"/>
      <c r="AAU139" s="29"/>
      <c r="AAV139" s="29"/>
      <c r="AAW139" s="29"/>
      <c r="AAX139" s="29"/>
      <c r="AAY139" s="29"/>
      <c r="AAZ139" s="29"/>
      <c r="ABA139" s="29"/>
      <c r="ABB139" s="29"/>
      <c r="ABC139" s="29"/>
      <c r="ABD139" s="29"/>
      <c r="ABE139" s="29"/>
      <c r="ABF139" s="29"/>
      <c r="ABG139" s="29"/>
      <c r="ABH139" s="29"/>
      <c r="ABI139" s="29"/>
      <c r="ABJ139" s="29"/>
      <c r="ABK139" s="29"/>
      <c r="ABL139" s="29"/>
      <c r="ABM139" s="29"/>
      <c r="ABN139" s="29"/>
      <c r="ABO139" s="29"/>
      <c r="ABP139" s="29"/>
      <c r="ABQ139" s="29"/>
      <c r="ABR139" s="29"/>
      <c r="ABS139" s="29"/>
      <c r="ABT139" s="29"/>
      <c r="ABU139" s="29"/>
      <c r="ABV139" s="29"/>
      <c r="ABW139" s="29"/>
      <c r="ABX139" s="29"/>
      <c r="ABY139" s="29"/>
      <c r="ABZ139" s="29"/>
      <c r="ACA139" s="29"/>
      <c r="ACB139" s="29"/>
      <c r="ACC139" s="29"/>
      <c r="ACD139" s="29"/>
      <c r="ACE139" s="29"/>
      <c r="ACF139" s="29"/>
      <c r="ACG139" s="29"/>
      <c r="ACH139" s="29"/>
      <c r="ACI139" s="29"/>
      <c r="ACJ139" s="29"/>
      <c r="ACK139" s="29"/>
      <c r="ACL139" s="29"/>
      <c r="ACM139" s="29"/>
      <c r="ACN139" s="29"/>
      <c r="ACO139" s="29"/>
      <c r="ACP139" s="29"/>
      <c r="ACQ139" s="29"/>
      <c r="ACR139" s="29"/>
      <c r="ACS139" s="29"/>
      <c r="ACT139" s="29"/>
      <c r="ACU139" s="29"/>
      <c r="ACV139" s="29"/>
      <c r="ACW139" s="29"/>
      <c r="ACX139" s="29"/>
      <c r="ACY139" s="29"/>
      <c r="ACZ139" s="29"/>
      <c r="ADA139" s="29"/>
      <c r="ADB139" s="29"/>
      <c r="ADC139" s="29"/>
      <c r="ADD139" s="29"/>
      <c r="ADE139" s="29"/>
      <c r="ADF139" s="29"/>
      <c r="ADG139" s="29"/>
      <c r="ADH139" s="29"/>
      <c r="ADI139" s="29"/>
      <c r="ADJ139" s="29"/>
      <c r="ADK139" s="29"/>
      <c r="ADL139" s="29"/>
      <c r="ADM139" s="29"/>
      <c r="ADN139" s="29"/>
      <c r="ADO139" s="29"/>
      <c r="ADP139" s="29"/>
      <c r="ADQ139" s="29"/>
      <c r="ADR139" s="29"/>
      <c r="ADS139" s="29"/>
      <c r="ADT139" s="29"/>
      <c r="ADU139" s="29"/>
      <c r="ADV139" s="29"/>
      <c r="ADW139" s="29"/>
      <c r="ADX139" s="29"/>
      <c r="ADY139" s="29"/>
      <c r="ADZ139" s="29"/>
      <c r="AEA139" s="29"/>
      <c r="AEB139" s="29"/>
      <c r="AEC139" s="29"/>
      <c r="AED139" s="29"/>
      <c r="AEE139" s="29"/>
      <c r="AEF139" s="29"/>
      <c r="AEG139" s="29"/>
      <c r="AEH139" s="29"/>
      <c r="AEI139" s="29"/>
      <c r="AEJ139" s="29"/>
      <c r="AEK139" s="29"/>
      <c r="AEL139" s="29"/>
      <c r="AEM139" s="29"/>
      <c r="AEN139" s="29"/>
      <c r="AEO139" s="29"/>
      <c r="AEP139" s="29"/>
      <c r="AEQ139" s="29"/>
      <c r="AER139" s="29"/>
      <c r="AES139" s="29"/>
      <c r="AET139" s="29"/>
      <c r="AEU139" s="29"/>
      <c r="AEV139" s="29"/>
      <c r="AEW139" s="29"/>
      <c r="AEX139" s="29"/>
      <c r="AEY139" s="29"/>
      <c r="AEZ139" s="29"/>
      <c r="AFA139" s="29"/>
      <c r="AFB139" s="29"/>
      <c r="AFC139" s="29"/>
      <c r="AFD139" s="29"/>
      <c r="AFE139" s="29"/>
      <c r="AFF139" s="29"/>
      <c r="AFG139" s="29"/>
      <c r="AFH139" s="29"/>
      <c r="AFI139" s="29"/>
      <c r="AFJ139" s="29"/>
      <c r="AFK139" s="29"/>
      <c r="AFL139" s="29"/>
      <c r="AFM139" s="29"/>
      <c r="AFN139" s="29"/>
      <c r="AFO139" s="29"/>
      <c r="AFP139" s="29"/>
      <c r="AFQ139" s="29"/>
      <c r="AFR139" s="29"/>
      <c r="AFS139" s="29"/>
      <c r="AFT139" s="29"/>
      <c r="AFU139" s="29"/>
      <c r="AFV139" s="29"/>
      <c r="AFW139" s="29"/>
      <c r="AFX139" s="29"/>
      <c r="AFY139" s="29"/>
      <c r="AFZ139" s="29"/>
      <c r="AGA139" s="29"/>
      <c r="AGB139" s="29"/>
      <c r="AGC139" s="29"/>
      <c r="AGD139" s="29"/>
      <c r="AGE139" s="29"/>
      <c r="AGF139" s="29"/>
      <c r="AGG139" s="29"/>
      <c r="AGH139" s="29"/>
      <c r="AGI139" s="29"/>
      <c r="AGJ139" s="29"/>
      <c r="AGK139" s="29"/>
      <c r="AGL139" s="29"/>
      <c r="AGM139" s="29"/>
      <c r="AGN139" s="29"/>
      <c r="AGO139" s="29"/>
      <c r="AGP139" s="29"/>
      <c r="AGQ139" s="29"/>
      <c r="AGR139" s="29"/>
      <c r="AGS139" s="29"/>
      <c r="AGT139" s="29"/>
      <c r="AGU139" s="29"/>
      <c r="AGV139" s="29"/>
      <c r="AGW139" s="29"/>
      <c r="AGX139" s="29"/>
      <c r="AGY139" s="29"/>
      <c r="AGZ139" s="29"/>
      <c r="AHA139" s="29"/>
      <c r="AHB139" s="29"/>
      <c r="AHC139" s="29"/>
      <c r="AHD139" s="29"/>
      <c r="AHE139" s="29"/>
      <c r="AHF139" s="29"/>
      <c r="AHG139" s="29"/>
      <c r="AHH139" s="29"/>
      <c r="AHI139" s="29"/>
      <c r="AHJ139" s="29"/>
      <c r="AHK139" s="29"/>
      <c r="AHL139" s="29"/>
      <c r="AHM139" s="29"/>
      <c r="AHN139" s="29"/>
      <c r="AHO139" s="29"/>
      <c r="AHP139" s="29"/>
      <c r="AHQ139" s="29"/>
      <c r="AHR139" s="29"/>
      <c r="AHS139" s="29"/>
      <c r="AHT139" s="29"/>
      <c r="AHU139" s="29"/>
      <c r="AHV139" s="29"/>
      <c r="AHW139" s="29"/>
      <c r="AHX139" s="29"/>
      <c r="AHY139" s="29"/>
      <c r="AHZ139" s="29"/>
      <c r="AIA139" s="29"/>
      <c r="AIB139" s="29"/>
      <c r="AIC139" s="29"/>
      <c r="AID139" s="29"/>
      <c r="AIE139" s="29"/>
      <c r="AIF139" s="29"/>
      <c r="AIG139" s="29"/>
      <c r="AIH139" s="29"/>
      <c r="AII139" s="29"/>
      <c r="AIJ139" s="29"/>
      <c r="AIK139" s="29"/>
      <c r="AIL139" s="29"/>
      <c r="AIM139" s="29"/>
      <c r="AIN139" s="29"/>
      <c r="AIO139" s="29"/>
      <c r="AIP139" s="29"/>
      <c r="AIQ139" s="29"/>
      <c r="AIR139" s="29"/>
      <c r="AIS139" s="29"/>
      <c r="AIT139" s="29"/>
      <c r="AIU139" s="29"/>
      <c r="AIV139" s="29"/>
      <c r="AIW139" s="29"/>
      <c r="AIX139" s="29"/>
      <c r="AIY139" s="29"/>
      <c r="AIZ139" s="29"/>
      <c r="AJA139" s="29"/>
      <c r="AJB139" s="29"/>
      <c r="AJC139" s="29"/>
      <c r="AJD139" s="29"/>
      <c r="AJE139" s="29"/>
      <c r="AJF139" s="29"/>
      <c r="AJG139" s="29"/>
      <c r="AJH139" s="29"/>
      <c r="AJI139" s="29"/>
      <c r="AJJ139" s="29"/>
      <c r="AJK139" s="29"/>
      <c r="AJL139" s="29"/>
      <c r="AJM139" s="29"/>
      <c r="AJN139" s="29"/>
      <c r="AJO139" s="29"/>
      <c r="AJP139" s="29"/>
      <c r="AJQ139" s="29"/>
      <c r="AJR139" s="29"/>
      <c r="AJS139" s="29"/>
      <c r="AJT139" s="29"/>
      <c r="AJU139" s="29"/>
      <c r="AJV139" s="29"/>
      <c r="AJW139" s="29"/>
      <c r="AJX139" s="29"/>
      <c r="AJY139" s="29"/>
      <c r="AJZ139" s="29"/>
      <c r="AKA139" s="29"/>
      <c r="AKB139" s="29"/>
      <c r="AKC139" s="29"/>
      <c r="AKD139" s="29"/>
      <c r="AKE139" s="29"/>
      <c r="AKF139" s="29"/>
      <c r="AKG139" s="29"/>
      <c r="AKH139" s="29"/>
      <c r="AKI139" s="29"/>
      <c r="AKJ139" s="29"/>
      <c r="AKK139" s="29"/>
      <c r="AKL139" s="29"/>
      <c r="AKM139" s="29"/>
      <c r="AKN139" s="29"/>
      <c r="AKO139" s="29"/>
      <c r="AKP139" s="29"/>
      <c r="AKQ139" s="29"/>
      <c r="AKR139" s="29"/>
      <c r="AKS139" s="29"/>
      <c r="AKT139" s="29"/>
      <c r="AKU139" s="29"/>
      <c r="AKV139" s="29"/>
      <c r="AKW139" s="29"/>
      <c r="AKX139" s="29"/>
      <c r="AKY139" s="29"/>
      <c r="AKZ139" s="29"/>
      <c r="ALA139" s="29"/>
      <c r="ALB139" s="29"/>
      <c r="ALC139" s="29"/>
      <c r="ALD139" s="29"/>
      <c r="ALE139" s="29"/>
      <c r="ALF139" s="29"/>
      <c r="ALG139" s="29"/>
      <c r="ALH139" s="29"/>
      <c r="ALI139" s="29"/>
      <c r="ALJ139" s="29"/>
      <c r="ALK139" s="29"/>
      <c r="ALL139" s="29"/>
      <c r="ALM139" s="29"/>
      <c r="ALN139" s="29"/>
      <c r="ALO139" s="29"/>
      <c r="ALP139" s="29"/>
      <c r="ALQ139" s="29"/>
      <c r="ALR139" s="29"/>
      <c r="ALS139" s="29"/>
      <c r="ALT139" s="29"/>
      <c r="ALU139" s="29"/>
      <c r="ALV139" s="29"/>
      <c r="ALW139" s="29"/>
      <c r="ALX139" s="29"/>
      <c r="ALY139" s="29"/>
      <c r="ALZ139" s="29"/>
      <c r="AMA139" s="29"/>
      <c r="AMB139" s="29"/>
      <c r="AMC139" s="29"/>
      <c r="AMD139" s="29"/>
      <c r="AME139" s="29"/>
      <c r="AMF139" s="29"/>
      <c r="AMG139" s="29"/>
      <c r="AMH139" s="29"/>
      <c r="AMI139" s="29"/>
      <c r="AMJ139" s="29"/>
      <c r="AMK139" s="29"/>
      <c r="AML139" s="29"/>
      <c r="AMM139" s="29"/>
      <c r="AMN139" s="29"/>
      <c r="AMO139" s="29"/>
      <c r="AMP139" s="29"/>
      <c r="AMQ139" s="29"/>
      <c r="AMR139" s="29"/>
      <c r="AMS139" s="29"/>
      <c r="AMT139" s="29"/>
      <c r="AMU139" s="29"/>
      <c r="AMV139" s="29"/>
      <c r="AMW139" s="29"/>
      <c r="AMX139" s="29"/>
      <c r="AMY139" s="29"/>
      <c r="AMZ139" s="29"/>
      <c r="ANA139" s="29"/>
      <c r="ANB139" s="29"/>
      <c r="ANC139" s="29"/>
      <c r="AND139" s="29"/>
      <c r="ANE139" s="29"/>
      <c r="ANF139" s="29"/>
      <c r="ANG139" s="29"/>
      <c r="ANH139" s="29"/>
      <c r="ANI139" s="29"/>
      <c r="ANJ139" s="29"/>
      <c r="ANK139" s="29"/>
      <c r="ANL139" s="29"/>
      <c r="ANM139" s="29"/>
      <c r="ANN139" s="29"/>
      <c r="ANO139" s="29"/>
      <c r="ANP139" s="29"/>
      <c r="ANQ139" s="29"/>
      <c r="ANR139" s="29"/>
      <c r="ANS139" s="29"/>
      <c r="ANT139" s="29"/>
      <c r="ANU139" s="29"/>
      <c r="ANV139" s="29"/>
      <c r="ANW139" s="29"/>
      <c r="ANX139" s="29"/>
      <c r="ANY139" s="29"/>
      <c r="ANZ139" s="29"/>
      <c r="AOA139" s="29"/>
      <c r="AOB139" s="29"/>
      <c r="AOC139" s="29"/>
      <c r="AOD139" s="29"/>
      <c r="AOE139" s="29"/>
      <c r="AOF139" s="29"/>
      <c r="AOG139" s="29"/>
      <c r="AOH139" s="29"/>
      <c r="AOI139" s="29"/>
      <c r="AOJ139" s="29"/>
      <c r="AOK139" s="29"/>
      <c r="AOL139" s="29"/>
      <c r="AOM139" s="29"/>
      <c r="AON139" s="29"/>
      <c r="AOO139" s="29"/>
      <c r="AOP139" s="29"/>
      <c r="AOQ139" s="29"/>
      <c r="AOR139" s="29"/>
      <c r="AOS139" s="29"/>
      <c r="AOT139" s="29"/>
      <c r="AOU139" s="29"/>
      <c r="AOV139" s="29"/>
      <c r="AOW139" s="29"/>
      <c r="AOX139" s="29"/>
      <c r="AOY139" s="29"/>
      <c r="AOZ139" s="29"/>
      <c r="APA139" s="29"/>
      <c r="APB139" s="29"/>
      <c r="APC139" s="29"/>
      <c r="APD139" s="29"/>
      <c r="APE139" s="29"/>
      <c r="APF139" s="29"/>
      <c r="APG139" s="29"/>
      <c r="APH139" s="29"/>
      <c r="API139" s="29"/>
      <c r="APJ139" s="29"/>
      <c r="APK139" s="29"/>
      <c r="APL139" s="29"/>
      <c r="APM139" s="29"/>
      <c r="APN139" s="29"/>
      <c r="APO139" s="29"/>
      <c r="APP139" s="29"/>
      <c r="APQ139" s="29"/>
      <c r="APR139" s="29"/>
      <c r="APS139" s="29"/>
      <c r="APT139" s="29"/>
      <c r="APU139" s="29"/>
      <c r="APV139" s="29"/>
      <c r="APW139" s="29"/>
      <c r="APX139" s="29"/>
      <c r="APY139" s="29"/>
      <c r="APZ139" s="29"/>
      <c r="AQA139" s="29"/>
      <c r="AQB139" s="29"/>
      <c r="AQC139" s="29"/>
      <c r="AQD139" s="29"/>
      <c r="AQE139" s="29"/>
      <c r="AQF139" s="29"/>
      <c r="AQG139" s="29"/>
      <c r="AQH139" s="29"/>
      <c r="AQI139" s="29"/>
      <c r="AQJ139" s="29"/>
      <c r="AQK139" s="29"/>
      <c r="AQL139" s="29"/>
      <c r="AQM139" s="29"/>
      <c r="AQN139" s="29"/>
      <c r="AQO139" s="29"/>
      <c r="AQP139" s="29"/>
      <c r="AQQ139" s="29"/>
      <c r="AQR139" s="29"/>
      <c r="AQS139" s="29"/>
      <c r="AQT139" s="29"/>
      <c r="AQU139" s="29"/>
      <c r="AQV139" s="29"/>
      <c r="AQW139" s="29"/>
      <c r="AQX139" s="29"/>
      <c r="AQY139" s="29"/>
      <c r="AQZ139" s="29"/>
      <c r="ARA139" s="29"/>
      <c r="ARB139" s="29"/>
      <c r="ARC139" s="29"/>
      <c r="ARD139" s="29"/>
      <c r="ARE139" s="29"/>
      <c r="ARF139" s="29"/>
      <c r="ARG139" s="29"/>
      <c r="ARH139" s="29"/>
      <c r="ARI139" s="29"/>
      <c r="ARJ139" s="29"/>
      <c r="ARK139" s="29"/>
      <c r="ARL139" s="29"/>
      <c r="ARM139" s="29"/>
      <c r="ARN139" s="29"/>
      <c r="ARO139" s="29"/>
      <c r="ARP139" s="29"/>
      <c r="ARQ139" s="29"/>
      <c r="ARR139" s="29"/>
      <c r="ARS139" s="29"/>
      <c r="ART139" s="29"/>
      <c r="ARU139" s="29"/>
      <c r="ARV139" s="29"/>
      <c r="ARW139" s="29"/>
      <c r="ARX139" s="29"/>
      <c r="ARY139" s="29"/>
      <c r="ARZ139" s="29"/>
      <c r="ASA139" s="29"/>
      <c r="ASB139" s="29"/>
      <c r="ASC139" s="29"/>
      <c r="ASD139" s="29"/>
      <c r="ASE139" s="29"/>
      <c r="ASF139" s="29"/>
      <c r="ASG139" s="29"/>
      <c r="ASH139" s="29"/>
      <c r="ASI139" s="29"/>
      <c r="ASJ139" s="29"/>
      <c r="ASK139" s="29"/>
      <c r="ASL139" s="29"/>
      <c r="ASM139" s="29"/>
      <c r="ASN139" s="29"/>
      <c r="ASO139" s="29"/>
      <c r="ASP139" s="29"/>
      <c r="ASQ139" s="29"/>
      <c r="ASR139" s="29"/>
      <c r="ASS139" s="29"/>
      <c r="AST139" s="29"/>
      <c r="ASU139" s="29"/>
      <c r="ASV139" s="29"/>
      <c r="ASW139" s="29"/>
      <c r="ASX139" s="29"/>
      <c r="ASY139" s="29"/>
      <c r="ASZ139" s="29"/>
      <c r="ATA139" s="29"/>
      <c r="ATB139" s="29"/>
      <c r="ATC139" s="29"/>
      <c r="ATD139" s="29"/>
      <c r="ATE139" s="29"/>
      <c r="ATF139" s="29"/>
      <c r="ATG139" s="29"/>
      <c r="ATH139" s="29"/>
      <c r="ATI139" s="29"/>
      <c r="ATJ139" s="29"/>
      <c r="ATK139" s="29"/>
      <c r="ATL139" s="29"/>
      <c r="ATM139" s="29"/>
      <c r="ATN139" s="29"/>
      <c r="ATO139" s="29"/>
      <c r="ATP139" s="29"/>
      <c r="ATQ139" s="29"/>
      <c r="ATR139" s="29"/>
      <c r="ATS139" s="29"/>
      <c r="ATT139" s="29"/>
      <c r="ATU139" s="29"/>
      <c r="ATV139" s="29"/>
      <c r="ATW139" s="29"/>
      <c r="ATX139" s="29"/>
      <c r="ATY139" s="29"/>
      <c r="ATZ139" s="29"/>
      <c r="AUA139" s="29"/>
      <c r="AUB139" s="29"/>
      <c r="AUC139" s="29"/>
      <c r="AUD139" s="29"/>
      <c r="AUE139" s="29"/>
      <c r="AUF139" s="29"/>
      <c r="AUG139" s="29"/>
      <c r="AUH139" s="29"/>
      <c r="AUI139" s="29"/>
      <c r="AUJ139" s="29"/>
      <c r="AUK139" s="29"/>
      <c r="AUL139" s="29"/>
      <c r="AUM139" s="29"/>
      <c r="AUN139" s="29"/>
      <c r="AUO139" s="29"/>
      <c r="AUP139" s="29"/>
      <c r="AUQ139" s="29"/>
      <c r="AUR139" s="29"/>
      <c r="AUS139" s="29"/>
      <c r="AUT139" s="29"/>
      <c r="AUU139" s="29"/>
      <c r="AUV139" s="29"/>
      <c r="AUW139" s="29"/>
      <c r="AUX139" s="29"/>
      <c r="AUY139" s="29"/>
      <c r="AUZ139" s="29"/>
      <c r="AVA139" s="29"/>
      <c r="AVB139" s="29"/>
      <c r="AVC139" s="29"/>
      <c r="AVD139" s="29"/>
      <c r="AVE139" s="29"/>
      <c r="AVF139" s="29"/>
      <c r="AVG139" s="29"/>
      <c r="AVH139" s="29"/>
      <c r="AVI139" s="29"/>
      <c r="AVJ139" s="29"/>
      <c r="AVK139" s="29"/>
      <c r="AVL139" s="29"/>
      <c r="AVM139" s="29"/>
      <c r="AVN139" s="29"/>
      <c r="AVO139" s="29"/>
      <c r="AVP139" s="29"/>
      <c r="AVQ139" s="29"/>
      <c r="AVR139" s="29"/>
      <c r="AVS139" s="29"/>
      <c r="AVT139" s="29"/>
      <c r="AVU139" s="29"/>
      <c r="AVV139" s="29"/>
      <c r="AVW139" s="29"/>
      <c r="AVX139" s="29"/>
      <c r="AVY139" s="29"/>
      <c r="AVZ139" s="29"/>
      <c r="AWA139" s="29"/>
      <c r="AWB139" s="29"/>
      <c r="AWC139" s="29"/>
      <c r="AWD139" s="29"/>
      <c r="AWE139" s="29"/>
      <c r="AWF139" s="29"/>
      <c r="AWG139" s="29"/>
      <c r="AWH139" s="29"/>
      <c r="AWI139" s="29"/>
      <c r="AWJ139" s="29"/>
      <c r="AWK139" s="29"/>
      <c r="AWL139" s="29"/>
      <c r="AWM139" s="29"/>
      <c r="AWN139" s="29"/>
      <c r="AWO139" s="29"/>
      <c r="AWP139" s="29"/>
      <c r="AWQ139" s="29"/>
      <c r="AWR139" s="29"/>
      <c r="AWS139" s="29"/>
      <c r="AWT139" s="29"/>
      <c r="AWU139" s="29"/>
      <c r="AWV139" s="29"/>
      <c r="AWW139" s="29"/>
      <c r="AWX139" s="29"/>
      <c r="AWY139" s="29"/>
      <c r="AWZ139" s="29"/>
      <c r="AXA139" s="29"/>
      <c r="AXB139" s="29"/>
      <c r="AXC139" s="29"/>
      <c r="AXD139" s="29"/>
      <c r="AXE139" s="29"/>
      <c r="AXF139" s="29"/>
      <c r="AXG139" s="29"/>
      <c r="AXH139" s="29"/>
      <c r="AXI139" s="29"/>
      <c r="AXJ139" s="29"/>
      <c r="AXK139" s="29"/>
      <c r="AXL139" s="29"/>
      <c r="AXM139" s="29"/>
      <c r="AXN139" s="29"/>
      <c r="AXO139" s="29"/>
      <c r="AXP139" s="29"/>
      <c r="AXQ139" s="29"/>
      <c r="AXR139" s="29"/>
      <c r="AXS139" s="29"/>
      <c r="AXT139" s="29"/>
      <c r="AXU139" s="29"/>
      <c r="AXV139" s="29"/>
      <c r="AXW139" s="29"/>
      <c r="AXX139" s="29"/>
      <c r="AXY139" s="29"/>
      <c r="AXZ139" s="29"/>
      <c r="AYA139" s="29"/>
      <c r="AYB139" s="29"/>
      <c r="AYC139" s="29"/>
      <c r="AYD139" s="29"/>
      <c r="AYE139" s="29"/>
      <c r="AYF139" s="29"/>
      <c r="AYG139" s="29"/>
      <c r="AYH139" s="29"/>
      <c r="AYI139" s="29"/>
      <c r="AYJ139" s="29"/>
      <c r="AYK139" s="29"/>
      <c r="AYL139" s="29"/>
      <c r="AYM139" s="29"/>
      <c r="AYN139" s="29"/>
      <c r="AYO139" s="29"/>
      <c r="AYP139" s="29"/>
      <c r="AYQ139" s="29"/>
      <c r="AYR139" s="29"/>
      <c r="AYS139" s="29"/>
      <c r="AYT139" s="29"/>
      <c r="AYU139" s="29"/>
      <c r="AYV139" s="29"/>
      <c r="AYW139" s="29"/>
      <c r="AYX139" s="29"/>
      <c r="AYY139" s="29"/>
      <c r="AYZ139" s="29"/>
      <c r="AZA139" s="29"/>
      <c r="AZB139" s="29"/>
      <c r="AZC139" s="29"/>
      <c r="AZD139" s="29"/>
      <c r="AZE139" s="29"/>
      <c r="AZF139" s="29"/>
      <c r="AZG139" s="29"/>
      <c r="AZH139" s="29"/>
      <c r="AZI139" s="29"/>
      <c r="AZJ139" s="29"/>
      <c r="AZK139" s="29"/>
      <c r="AZL139" s="29"/>
      <c r="AZM139" s="29"/>
      <c r="AZN139" s="29"/>
      <c r="AZO139" s="29"/>
      <c r="AZP139" s="29"/>
      <c r="AZQ139" s="29"/>
      <c r="AZR139" s="29"/>
      <c r="AZS139" s="29"/>
      <c r="AZT139" s="29"/>
      <c r="AZU139" s="29"/>
      <c r="AZV139" s="29"/>
      <c r="AZW139" s="29"/>
      <c r="AZX139" s="29"/>
      <c r="AZY139" s="29"/>
      <c r="AZZ139" s="29"/>
      <c r="BAA139" s="29"/>
      <c r="BAB139" s="29"/>
      <c r="BAC139" s="29"/>
      <c r="BAD139" s="29"/>
      <c r="BAE139" s="29"/>
      <c r="BAF139" s="29"/>
      <c r="BAG139" s="29"/>
      <c r="BAH139" s="29"/>
      <c r="BAI139" s="29"/>
      <c r="BAJ139" s="29"/>
      <c r="BAK139" s="29"/>
      <c r="BAL139" s="29"/>
      <c r="BAM139" s="29"/>
      <c r="BAN139" s="29"/>
      <c r="BAO139" s="29"/>
      <c r="BAP139" s="29"/>
      <c r="BAQ139" s="29"/>
      <c r="BAR139" s="29"/>
      <c r="BAS139" s="29"/>
      <c r="BAT139" s="29"/>
      <c r="BAU139" s="29"/>
      <c r="BAV139" s="29"/>
      <c r="BAW139" s="29"/>
      <c r="BAX139" s="29"/>
      <c r="BAY139" s="29"/>
      <c r="BAZ139" s="29"/>
      <c r="BBA139" s="29"/>
      <c r="BBB139" s="29"/>
      <c r="BBC139" s="29"/>
      <c r="BBD139" s="29"/>
      <c r="BBE139" s="29"/>
      <c r="BBF139" s="29"/>
      <c r="BBG139" s="29"/>
      <c r="BBH139" s="29"/>
      <c r="BBI139" s="29"/>
      <c r="BBJ139" s="29"/>
      <c r="BBK139" s="29"/>
      <c r="BBL139" s="29"/>
      <c r="BBM139" s="29"/>
      <c r="BBN139" s="29"/>
      <c r="BBO139" s="29"/>
      <c r="BBP139" s="29"/>
      <c r="BBQ139" s="29"/>
      <c r="BBR139" s="29"/>
      <c r="BBS139" s="29"/>
      <c r="BBT139" s="29"/>
      <c r="BBU139" s="29"/>
      <c r="BBV139" s="29"/>
      <c r="BBW139" s="29"/>
      <c r="BBX139" s="29"/>
      <c r="BBY139" s="29"/>
      <c r="BBZ139" s="29"/>
      <c r="BCA139" s="29"/>
      <c r="BCB139" s="29"/>
      <c r="BCC139" s="29"/>
      <c r="BCD139" s="29"/>
      <c r="BCE139" s="29"/>
      <c r="BCF139" s="29"/>
      <c r="BCG139" s="29"/>
      <c r="BCH139" s="29"/>
      <c r="BCI139" s="29"/>
      <c r="BCJ139" s="29"/>
      <c r="BCK139" s="29"/>
      <c r="BCL139" s="29"/>
      <c r="BCM139" s="29"/>
      <c r="BCN139" s="29"/>
      <c r="BCO139" s="29"/>
      <c r="BCP139" s="29"/>
      <c r="BCQ139" s="29"/>
      <c r="BCR139" s="29"/>
      <c r="BCS139" s="29"/>
      <c r="BCT139" s="29"/>
      <c r="BCU139" s="29"/>
      <c r="BCV139" s="29"/>
      <c r="BCW139" s="29"/>
      <c r="BCX139" s="29"/>
      <c r="BCY139" s="29"/>
      <c r="BCZ139" s="29"/>
      <c r="BDA139" s="29"/>
      <c r="BDB139" s="29"/>
      <c r="BDC139" s="29"/>
      <c r="BDD139" s="29"/>
      <c r="BDE139" s="29"/>
      <c r="BDF139" s="29"/>
      <c r="BDG139" s="29"/>
      <c r="BDH139" s="29"/>
      <c r="BDI139" s="29"/>
      <c r="BDJ139" s="29"/>
      <c r="BDK139" s="29"/>
      <c r="BDL139" s="29"/>
      <c r="BDM139" s="29"/>
      <c r="BDN139" s="29"/>
      <c r="BDO139" s="29"/>
      <c r="BDP139" s="29"/>
      <c r="BDQ139" s="29"/>
      <c r="BDR139" s="29"/>
      <c r="BDS139" s="29"/>
      <c r="BDT139" s="29"/>
      <c r="BDU139" s="29"/>
      <c r="BDV139" s="29"/>
      <c r="BDW139" s="29"/>
      <c r="BDX139" s="29"/>
      <c r="BDY139" s="29"/>
      <c r="BDZ139" s="29"/>
      <c r="BEA139" s="29"/>
      <c r="BEB139" s="29"/>
      <c r="BEC139" s="29"/>
      <c r="BED139" s="29"/>
      <c r="BEE139" s="29"/>
      <c r="BEF139" s="29"/>
      <c r="BEG139" s="29"/>
      <c r="BEH139" s="29"/>
      <c r="BEI139" s="29"/>
      <c r="BEJ139" s="29"/>
      <c r="BEK139" s="29"/>
      <c r="BEL139" s="29"/>
      <c r="BEM139" s="29"/>
      <c r="BEN139" s="29"/>
      <c r="BEO139" s="29"/>
      <c r="BEP139" s="29"/>
      <c r="BEQ139" s="29"/>
      <c r="BER139" s="29"/>
      <c r="BES139" s="29"/>
      <c r="BET139" s="29"/>
      <c r="BEU139" s="29"/>
      <c r="BEV139" s="29"/>
      <c r="BEW139" s="29"/>
      <c r="BEX139" s="29"/>
      <c r="BEY139" s="29"/>
      <c r="BEZ139" s="29"/>
      <c r="BFA139" s="29"/>
      <c r="BFB139" s="29"/>
      <c r="BFC139" s="29"/>
      <c r="BFD139" s="29"/>
      <c r="BFE139" s="29"/>
      <c r="BFF139" s="29"/>
      <c r="BFG139" s="29"/>
      <c r="BFH139" s="29"/>
      <c r="BFI139" s="29"/>
      <c r="BFJ139" s="29"/>
      <c r="BFK139" s="29"/>
      <c r="BFL139" s="29"/>
      <c r="BFM139" s="29"/>
      <c r="BFN139" s="29"/>
      <c r="BFO139" s="29"/>
      <c r="BFP139" s="29"/>
      <c r="BFQ139" s="29"/>
      <c r="BFR139" s="29"/>
      <c r="BFS139" s="29"/>
      <c r="BFT139" s="29"/>
      <c r="BFU139" s="29"/>
      <c r="BFV139" s="29"/>
      <c r="BFW139" s="29"/>
      <c r="BFX139" s="29"/>
      <c r="BFY139" s="29"/>
      <c r="BFZ139" s="29"/>
      <c r="BGA139" s="29"/>
      <c r="BGB139" s="29"/>
      <c r="BGC139" s="29"/>
      <c r="BGD139" s="29"/>
      <c r="BGE139" s="29"/>
      <c r="BGF139" s="29"/>
      <c r="BGG139" s="29"/>
      <c r="BGH139" s="29"/>
      <c r="BGI139" s="29"/>
      <c r="BGJ139" s="29"/>
      <c r="BGK139" s="29"/>
      <c r="BGL139" s="29"/>
      <c r="BGM139" s="29"/>
      <c r="BGN139" s="29"/>
      <c r="BGO139" s="29"/>
      <c r="BGP139" s="29"/>
      <c r="BGQ139" s="29"/>
      <c r="BGR139" s="29"/>
      <c r="BGS139" s="29"/>
      <c r="BGT139" s="29"/>
      <c r="BGU139" s="29"/>
      <c r="BGV139" s="29"/>
      <c r="BGW139" s="29"/>
      <c r="BGX139" s="29"/>
      <c r="BGY139" s="29"/>
      <c r="BGZ139" s="29"/>
      <c r="BHA139" s="29"/>
      <c r="BHB139" s="29"/>
      <c r="BHC139" s="29"/>
      <c r="BHD139" s="29"/>
      <c r="BHE139" s="29"/>
      <c r="BHF139" s="29"/>
      <c r="BHG139" s="29"/>
      <c r="BHH139" s="29"/>
      <c r="BHI139" s="29"/>
      <c r="BHJ139" s="29"/>
      <c r="BHK139" s="29"/>
      <c r="BHL139" s="29"/>
      <c r="BHM139" s="29"/>
      <c r="BHN139" s="29"/>
      <c r="BHO139" s="29"/>
      <c r="BHP139" s="29"/>
      <c r="BHQ139" s="29"/>
      <c r="BHR139" s="29"/>
      <c r="BHS139" s="29"/>
      <c r="BHT139" s="29"/>
      <c r="BHU139" s="29"/>
      <c r="BHV139" s="29"/>
      <c r="BHW139" s="29"/>
      <c r="BHX139" s="29"/>
      <c r="BHY139" s="29"/>
      <c r="BHZ139" s="29"/>
      <c r="BIA139" s="29"/>
      <c r="BIB139" s="29"/>
      <c r="BIC139" s="29"/>
      <c r="BID139" s="29"/>
      <c r="BIE139" s="29"/>
      <c r="BIF139" s="29"/>
      <c r="BIG139" s="29"/>
      <c r="BIH139" s="29"/>
      <c r="BII139" s="29"/>
      <c r="BIJ139" s="29"/>
      <c r="BIK139" s="29"/>
      <c r="BIL139" s="29"/>
      <c r="BIM139" s="29"/>
      <c r="BIN139" s="29"/>
      <c r="BIO139" s="29"/>
      <c r="BIP139" s="29"/>
      <c r="BIQ139" s="29"/>
      <c r="BIR139" s="29"/>
      <c r="BIS139" s="29"/>
      <c r="BIT139" s="29"/>
      <c r="BIU139" s="29"/>
      <c r="BIV139" s="29"/>
      <c r="BIW139" s="29"/>
      <c r="BIX139" s="29"/>
      <c r="BIY139" s="29"/>
      <c r="BIZ139" s="29"/>
      <c r="BJA139" s="29"/>
      <c r="BJB139" s="29"/>
      <c r="BJC139" s="29"/>
      <c r="BJD139" s="29"/>
      <c r="BJE139" s="29"/>
      <c r="BJF139" s="29"/>
      <c r="BJG139" s="29"/>
      <c r="BJH139" s="29"/>
      <c r="BJI139" s="29"/>
      <c r="BJJ139" s="29"/>
      <c r="BJK139" s="29"/>
      <c r="BJL139" s="29"/>
      <c r="BJM139" s="29"/>
      <c r="BJN139" s="29"/>
      <c r="BJO139" s="29"/>
      <c r="BJP139" s="29"/>
      <c r="BJQ139" s="29"/>
      <c r="BJR139" s="29"/>
      <c r="BJS139" s="29"/>
      <c r="BJT139" s="29"/>
      <c r="BJU139" s="29"/>
      <c r="BJV139" s="29"/>
      <c r="BJW139" s="29"/>
      <c r="BJX139" s="29"/>
      <c r="BJY139" s="29"/>
      <c r="BJZ139" s="29"/>
      <c r="BKA139" s="29"/>
      <c r="BKB139" s="29"/>
      <c r="BKC139" s="29"/>
      <c r="BKD139" s="29"/>
      <c r="BKE139" s="29"/>
      <c r="BKF139" s="29"/>
      <c r="BKG139" s="29"/>
      <c r="BKH139" s="29"/>
      <c r="BKI139" s="29"/>
      <c r="BKJ139" s="29"/>
      <c r="BKK139" s="29"/>
      <c r="BKL139" s="29"/>
      <c r="BKM139" s="29"/>
      <c r="BKN139" s="29"/>
      <c r="BKO139" s="29"/>
      <c r="BKP139" s="29"/>
      <c r="BKQ139" s="29"/>
      <c r="BKR139" s="29"/>
      <c r="BKS139" s="29"/>
      <c r="BKT139" s="29"/>
      <c r="BKU139" s="29"/>
      <c r="BKV139" s="29"/>
      <c r="BKW139" s="29"/>
      <c r="BKX139" s="29"/>
      <c r="BKY139" s="29"/>
      <c r="BKZ139" s="29"/>
      <c r="BLA139" s="29"/>
      <c r="BLB139" s="29"/>
      <c r="BLC139" s="29"/>
      <c r="BLD139" s="29"/>
      <c r="BLE139" s="29"/>
      <c r="BLF139" s="29"/>
      <c r="BLG139" s="29"/>
      <c r="BLH139" s="29"/>
      <c r="BLI139" s="29"/>
      <c r="BLJ139" s="29"/>
      <c r="BLK139" s="29"/>
      <c r="BLL139" s="29"/>
      <c r="BLM139" s="29"/>
      <c r="BLN139" s="29"/>
      <c r="BLO139" s="29"/>
      <c r="BLP139" s="29"/>
      <c r="BLQ139" s="29"/>
      <c r="BLR139" s="29"/>
      <c r="BLS139" s="29"/>
      <c r="BLT139" s="29"/>
      <c r="BLU139" s="29"/>
      <c r="BLV139" s="29"/>
      <c r="BLW139" s="29"/>
      <c r="BLX139" s="29"/>
      <c r="BLY139" s="29"/>
      <c r="BLZ139" s="29"/>
      <c r="BMA139" s="29"/>
      <c r="BMB139" s="29"/>
      <c r="BMC139" s="29"/>
      <c r="BMD139" s="29"/>
      <c r="BME139" s="29"/>
      <c r="BMF139" s="29"/>
      <c r="BMG139" s="29"/>
      <c r="BMH139" s="29"/>
      <c r="BMI139" s="29"/>
      <c r="BMJ139" s="29"/>
      <c r="BMK139" s="29"/>
      <c r="BML139" s="29"/>
      <c r="BMM139" s="29"/>
      <c r="BMN139" s="29"/>
      <c r="BMO139" s="29"/>
      <c r="BMP139" s="29"/>
      <c r="BMQ139" s="29"/>
      <c r="BMR139" s="29"/>
      <c r="BMS139" s="29"/>
      <c r="BMT139" s="29"/>
      <c r="BMU139" s="29"/>
      <c r="BMV139" s="29"/>
      <c r="BMW139" s="29"/>
      <c r="BMX139" s="29"/>
      <c r="BMY139" s="29"/>
      <c r="BMZ139" s="29"/>
      <c r="BNA139" s="29"/>
      <c r="BNB139" s="29"/>
      <c r="BNC139" s="29"/>
      <c r="BND139" s="29"/>
      <c r="BNE139" s="29"/>
      <c r="BNF139" s="29"/>
      <c r="BNG139" s="29"/>
      <c r="BNH139" s="29"/>
      <c r="BNI139" s="29"/>
      <c r="BNJ139" s="29"/>
      <c r="BNK139" s="29"/>
      <c r="BNL139" s="29"/>
      <c r="BNM139" s="29"/>
      <c r="BNN139" s="29"/>
      <c r="BNO139" s="29"/>
      <c r="BNP139" s="29"/>
      <c r="BNQ139" s="29"/>
      <c r="BNR139" s="29"/>
      <c r="BNS139" s="29"/>
      <c r="BNT139" s="29"/>
      <c r="BNU139" s="29"/>
      <c r="BNV139" s="29"/>
      <c r="BNW139" s="29"/>
      <c r="BNX139" s="29"/>
      <c r="BNY139" s="29"/>
      <c r="BNZ139" s="29"/>
      <c r="BOA139" s="29"/>
      <c r="BOB139" s="29"/>
      <c r="BOC139" s="29"/>
      <c r="BOD139" s="29"/>
      <c r="BOE139" s="29"/>
      <c r="BOF139" s="29"/>
      <c r="BOG139" s="29"/>
      <c r="BOH139" s="29"/>
      <c r="BOI139" s="29"/>
      <c r="BOJ139" s="29"/>
      <c r="BOK139" s="29"/>
      <c r="BOL139" s="29"/>
      <c r="BOM139" s="29"/>
      <c r="BON139" s="29"/>
      <c r="BOO139" s="29"/>
      <c r="BOP139" s="29"/>
      <c r="BOQ139" s="29"/>
      <c r="BOR139" s="29"/>
      <c r="BOS139" s="29"/>
      <c r="BOT139" s="29"/>
      <c r="BOU139" s="29"/>
      <c r="BOV139" s="29"/>
      <c r="BOW139" s="29"/>
      <c r="BOX139" s="29"/>
      <c r="BOY139" s="29"/>
      <c r="BOZ139" s="29"/>
      <c r="BPA139" s="29"/>
      <c r="BPB139" s="29"/>
      <c r="BPC139" s="29"/>
      <c r="BPD139" s="29"/>
      <c r="BPE139" s="29"/>
      <c r="BPF139" s="29"/>
      <c r="BPG139" s="29"/>
      <c r="BPH139" s="29"/>
      <c r="BPI139" s="29"/>
      <c r="BPJ139" s="29"/>
      <c r="BPK139" s="29"/>
      <c r="BPL139" s="29"/>
      <c r="BPM139" s="29"/>
      <c r="BPN139" s="29"/>
      <c r="BPO139" s="29"/>
      <c r="BPP139" s="29"/>
      <c r="BPQ139" s="29"/>
      <c r="BPR139" s="29"/>
      <c r="BPS139" s="29"/>
      <c r="BPT139" s="29"/>
      <c r="BPU139" s="29"/>
      <c r="BPV139" s="29"/>
      <c r="BPW139" s="29"/>
      <c r="BPX139" s="29"/>
      <c r="BPY139" s="29"/>
      <c r="BPZ139" s="29"/>
      <c r="BQA139" s="29"/>
      <c r="BQB139" s="29"/>
      <c r="BQC139" s="29"/>
      <c r="BQD139" s="29"/>
      <c r="BQE139" s="29"/>
      <c r="BQF139" s="29"/>
      <c r="BQG139" s="29"/>
      <c r="BQH139" s="29"/>
      <c r="BQI139" s="29"/>
      <c r="BQJ139" s="29"/>
      <c r="BQK139" s="29"/>
      <c r="BQL139" s="29"/>
      <c r="BQM139" s="29"/>
      <c r="BQN139" s="29"/>
      <c r="BQO139" s="29"/>
      <c r="BQP139" s="29"/>
      <c r="BQQ139" s="29"/>
      <c r="BQR139" s="29"/>
      <c r="BQS139" s="29"/>
      <c r="BQT139" s="29"/>
      <c r="BQU139" s="29"/>
      <c r="BQV139" s="29"/>
      <c r="BQW139" s="29"/>
      <c r="BQX139" s="29"/>
      <c r="BQY139" s="29"/>
      <c r="BQZ139" s="29"/>
      <c r="BRA139" s="29"/>
      <c r="BRB139" s="29"/>
      <c r="BRC139" s="29"/>
      <c r="BRD139" s="29"/>
      <c r="BRE139" s="29"/>
      <c r="BRF139" s="29"/>
      <c r="BRG139" s="29"/>
      <c r="BRH139" s="29"/>
      <c r="BRI139" s="29"/>
      <c r="BRJ139" s="29"/>
      <c r="BRK139" s="29"/>
      <c r="BRL139" s="29"/>
      <c r="BRM139" s="29"/>
      <c r="BRN139" s="29"/>
      <c r="BRO139" s="29"/>
      <c r="BRP139" s="29"/>
      <c r="BRQ139" s="29"/>
      <c r="BRR139" s="29"/>
      <c r="BRS139" s="29"/>
      <c r="BRT139" s="29"/>
      <c r="BRU139" s="29"/>
      <c r="BRV139" s="29"/>
      <c r="BRW139" s="29"/>
      <c r="BRX139" s="29"/>
      <c r="BRY139" s="29"/>
      <c r="BRZ139" s="29"/>
      <c r="BSA139" s="29"/>
      <c r="BSB139" s="29"/>
      <c r="BSC139" s="29"/>
      <c r="BSD139" s="29"/>
      <c r="BSE139" s="29"/>
      <c r="BSF139" s="29"/>
      <c r="BSG139" s="29"/>
      <c r="BSH139" s="29"/>
      <c r="BSI139" s="29"/>
      <c r="BSJ139" s="29"/>
      <c r="BSK139" s="29"/>
      <c r="BSL139" s="29"/>
      <c r="BSM139" s="29"/>
      <c r="BSN139" s="29"/>
      <c r="BSO139" s="29"/>
      <c r="BSP139" s="29"/>
      <c r="BSQ139" s="29"/>
      <c r="BSR139" s="29"/>
      <c r="BSS139" s="29"/>
      <c r="BST139" s="29"/>
      <c r="BSU139" s="29"/>
      <c r="BSV139" s="29"/>
      <c r="BSW139" s="29"/>
      <c r="BSX139" s="29"/>
      <c r="BSY139" s="29"/>
      <c r="BSZ139" s="29"/>
      <c r="BTA139" s="29"/>
      <c r="BTB139" s="29"/>
      <c r="BTC139" s="29"/>
      <c r="BTD139" s="29"/>
      <c r="BTE139" s="29"/>
      <c r="BTF139" s="29"/>
      <c r="BTG139" s="29"/>
      <c r="BTH139" s="29"/>
      <c r="BTI139" s="29"/>
      <c r="BTJ139" s="29"/>
      <c r="BTK139" s="29"/>
      <c r="BTL139" s="29"/>
      <c r="BTM139" s="29"/>
      <c r="BTN139" s="29"/>
      <c r="BTO139" s="29"/>
      <c r="BTP139" s="29"/>
      <c r="BTQ139" s="29"/>
      <c r="BTR139" s="29"/>
      <c r="BTS139" s="29"/>
      <c r="BTT139" s="29"/>
      <c r="BTU139" s="29"/>
      <c r="BTV139" s="29"/>
      <c r="BTW139" s="29"/>
      <c r="BTX139" s="29"/>
      <c r="BTY139" s="29"/>
      <c r="BTZ139" s="29"/>
      <c r="BUA139" s="29"/>
      <c r="BUB139" s="29"/>
      <c r="BUC139" s="29"/>
      <c r="BUD139" s="29"/>
      <c r="BUE139" s="29"/>
      <c r="BUF139" s="29"/>
      <c r="BUG139" s="29"/>
      <c r="BUH139" s="29"/>
      <c r="BUI139" s="29"/>
      <c r="BUJ139" s="29"/>
      <c r="BUK139" s="29"/>
      <c r="BUL139" s="29"/>
      <c r="BUM139" s="29"/>
      <c r="BUN139" s="29"/>
      <c r="BUO139" s="29"/>
      <c r="BUP139" s="29"/>
      <c r="BUQ139" s="29"/>
      <c r="BUR139" s="29"/>
      <c r="BUS139" s="29"/>
      <c r="BUT139" s="29"/>
      <c r="BUU139" s="29"/>
      <c r="BUV139" s="29"/>
      <c r="BUW139" s="29"/>
      <c r="BUX139" s="29"/>
      <c r="BUY139" s="29"/>
      <c r="BUZ139" s="29"/>
      <c r="BVA139" s="29"/>
      <c r="BVB139" s="29"/>
      <c r="BVC139" s="29"/>
      <c r="BVD139" s="29"/>
      <c r="BVE139" s="29"/>
      <c r="BVF139" s="29"/>
      <c r="BVG139" s="29"/>
      <c r="BVH139" s="29"/>
      <c r="BVI139" s="29"/>
      <c r="BVJ139" s="29"/>
      <c r="BVK139" s="29"/>
      <c r="BVL139" s="29"/>
      <c r="BVM139" s="29"/>
      <c r="BVN139" s="29"/>
      <c r="BVO139" s="29"/>
      <c r="BVP139" s="29"/>
      <c r="BVQ139" s="29"/>
      <c r="BVR139" s="29"/>
      <c r="BVS139" s="29"/>
      <c r="BVT139" s="29"/>
      <c r="BVU139" s="29"/>
      <c r="BVV139" s="29"/>
      <c r="BVW139" s="29"/>
      <c r="BVX139" s="29"/>
      <c r="BVY139" s="29"/>
      <c r="BVZ139" s="29"/>
      <c r="BWA139" s="29"/>
      <c r="BWB139" s="29"/>
      <c r="BWC139" s="29"/>
      <c r="BWD139" s="29"/>
      <c r="BWE139" s="29"/>
      <c r="BWF139" s="29"/>
      <c r="BWG139" s="29"/>
      <c r="BWH139" s="29"/>
      <c r="BWI139" s="29"/>
      <c r="BWJ139" s="29"/>
      <c r="BWK139" s="29"/>
      <c r="BWL139" s="29"/>
      <c r="BWM139" s="29"/>
      <c r="BWN139" s="29"/>
      <c r="BWO139" s="29"/>
      <c r="BWP139" s="29"/>
      <c r="BWQ139" s="29"/>
      <c r="BWR139" s="29"/>
      <c r="BWS139" s="29"/>
      <c r="BWT139" s="29"/>
      <c r="BWU139" s="29"/>
      <c r="BWV139" s="29"/>
      <c r="BWW139" s="29"/>
      <c r="BWX139" s="29"/>
      <c r="BWY139" s="29"/>
      <c r="BWZ139" s="29"/>
      <c r="BXA139" s="29"/>
      <c r="BXB139" s="29"/>
      <c r="BXC139" s="29"/>
      <c r="BXD139" s="29"/>
      <c r="BXE139" s="29"/>
      <c r="BXF139" s="29"/>
      <c r="BXG139" s="29"/>
      <c r="BXH139" s="29"/>
      <c r="BXI139" s="29"/>
      <c r="BXJ139" s="29"/>
      <c r="BXK139" s="29"/>
      <c r="BXL139" s="29"/>
      <c r="BXM139" s="29"/>
      <c r="BXN139" s="29"/>
      <c r="BXO139" s="29"/>
      <c r="BXP139" s="29"/>
      <c r="BXQ139" s="29"/>
      <c r="BXR139" s="29"/>
      <c r="BXS139" s="29"/>
      <c r="BXT139" s="29"/>
      <c r="BXU139" s="29"/>
      <c r="BXV139" s="29"/>
      <c r="BXW139" s="29"/>
      <c r="BXX139" s="29"/>
      <c r="BXY139" s="29"/>
      <c r="BXZ139" s="29"/>
      <c r="BYA139" s="29"/>
      <c r="BYB139" s="29"/>
      <c r="BYC139" s="29"/>
      <c r="BYD139" s="29"/>
      <c r="BYE139" s="29"/>
      <c r="BYF139" s="29"/>
      <c r="BYG139" s="29"/>
      <c r="BYH139" s="29"/>
      <c r="BYI139" s="29"/>
      <c r="BYJ139" s="29"/>
      <c r="BYK139" s="29"/>
      <c r="BYL139" s="29"/>
      <c r="BYM139" s="29"/>
      <c r="BYN139" s="29"/>
      <c r="BYO139" s="29"/>
      <c r="BYP139" s="29"/>
      <c r="BYQ139" s="29"/>
      <c r="BYR139" s="29"/>
      <c r="BYS139" s="29"/>
      <c r="BYT139" s="29"/>
      <c r="BYU139" s="29"/>
      <c r="BYV139" s="29"/>
      <c r="BYW139" s="29"/>
      <c r="BYX139" s="29"/>
      <c r="BYY139" s="29"/>
      <c r="BYZ139" s="29"/>
      <c r="BZA139" s="29"/>
      <c r="BZB139" s="29"/>
      <c r="BZC139" s="29"/>
      <c r="BZD139" s="29"/>
      <c r="BZE139" s="29"/>
      <c r="BZF139" s="29"/>
      <c r="BZG139" s="29"/>
      <c r="BZH139" s="29"/>
      <c r="BZI139" s="29"/>
      <c r="BZJ139" s="29"/>
      <c r="BZK139" s="29"/>
      <c r="BZL139" s="29"/>
      <c r="BZM139" s="29"/>
      <c r="BZN139" s="29"/>
      <c r="BZO139" s="29"/>
      <c r="BZP139" s="29"/>
      <c r="BZQ139" s="29"/>
      <c r="BZR139" s="29"/>
      <c r="BZS139" s="29"/>
      <c r="BZT139" s="29"/>
      <c r="BZU139" s="29"/>
      <c r="BZV139" s="29"/>
      <c r="BZW139" s="29"/>
      <c r="BZX139" s="29"/>
      <c r="BZY139" s="29"/>
      <c r="BZZ139" s="29"/>
      <c r="CAA139" s="29"/>
      <c r="CAB139" s="29"/>
      <c r="CAC139" s="29"/>
      <c r="CAD139" s="29"/>
      <c r="CAE139" s="29"/>
      <c r="CAF139" s="29"/>
      <c r="CAG139" s="29"/>
      <c r="CAH139" s="29"/>
      <c r="CAI139" s="29"/>
      <c r="CAJ139" s="29"/>
      <c r="CAK139" s="29"/>
      <c r="CAL139" s="29"/>
      <c r="CAM139" s="29"/>
      <c r="CAN139" s="29"/>
      <c r="CAO139" s="29"/>
      <c r="CAP139" s="29"/>
      <c r="CAQ139" s="29"/>
      <c r="CAR139" s="29"/>
      <c r="CAS139" s="29"/>
      <c r="CAT139" s="29"/>
      <c r="CAU139" s="29"/>
      <c r="CAV139" s="29"/>
      <c r="CAW139" s="29"/>
      <c r="CAX139" s="29"/>
      <c r="CAY139" s="29"/>
      <c r="CAZ139" s="29"/>
      <c r="CBA139" s="29"/>
      <c r="CBB139" s="29"/>
      <c r="CBC139" s="29"/>
      <c r="CBD139" s="29"/>
      <c r="CBE139" s="29"/>
      <c r="CBF139" s="29"/>
      <c r="CBG139" s="29"/>
      <c r="CBH139" s="29"/>
      <c r="CBI139" s="29"/>
      <c r="CBJ139" s="29"/>
      <c r="CBK139" s="29"/>
      <c r="CBL139" s="29"/>
      <c r="CBM139" s="29"/>
      <c r="CBN139" s="29"/>
      <c r="CBO139" s="29"/>
      <c r="CBP139" s="29"/>
      <c r="CBQ139" s="29"/>
      <c r="CBR139" s="29"/>
      <c r="CBS139" s="29"/>
      <c r="CBT139" s="29"/>
      <c r="CBU139" s="29"/>
      <c r="CBV139" s="29"/>
      <c r="CBW139" s="29"/>
      <c r="CBX139" s="29"/>
      <c r="CBY139" s="29"/>
      <c r="CBZ139" s="29"/>
      <c r="CCA139" s="29"/>
      <c r="CCB139" s="29"/>
      <c r="CCC139" s="29"/>
      <c r="CCD139" s="29"/>
      <c r="CCE139" s="29"/>
      <c r="CCF139" s="29"/>
      <c r="CCG139" s="29"/>
      <c r="CCH139" s="29"/>
      <c r="CCI139" s="29"/>
      <c r="CCJ139" s="29"/>
      <c r="CCK139" s="29"/>
      <c r="CCL139" s="29"/>
      <c r="CCM139" s="29"/>
      <c r="CCN139" s="29"/>
      <c r="CCO139" s="29"/>
      <c r="CCP139" s="29"/>
      <c r="CCQ139" s="29"/>
      <c r="CCR139" s="29"/>
      <c r="CCS139" s="29"/>
      <c r="CCT139" s="29"/>
      <c r="CCU139" s="29"/>
      <c r="CCV139" s="29"/>
      <c r="CCW139" s="29"/>
      <c r="CCX139" s="29"/>
      <c r="CCY139" s="29"/>
      <c r="CCZ139" s="29"/>
      <c r="CDA139" s="29"/>
      <c r="CDB139" s="29"/>
      <c r="CDC139" s="29"/>
      <c r="CDD139" s="29"/>
      <c r="CDE139" s="29"/>
      <c r="CDF139" s="29"/>
      <c r="CDG139" s="29"/>
      <c r="CDH139" s="29"/>
      <c r="CDI139" s="29"/>
      <c r="CDJ139" s="29"/>
      <c r="CDK139" s="29"/>
      <c r="CDL139" s="29"/>
      <c r="CDM139" s="29"/>
      <c r="CDN139" s="29"/>
      <c r="CDO139" s="29"/>
      <c r="CDP139" s="29"/>
      <c r="CDQ139" s="29"/>
      <c r="CDR139" s="29"/>
      <c r="CDS139" s="29"/>
      <c r="CDT139" s="29"/>
      <c r="CDU139" s="29"/>
      <c r="CDV139" s="29"/>
      <c r="CDW139" s="29"/>
      <c r="CDX139" s="29"/>
      <c r="CDY139" s="29"/>
      <c r="CDZ139" s="29"/>
      <c r="CEA139" s="29"/>
      <c r="CEB139" s="29"/>
      <c r="CEC139" s="29"/>
      <c r="CED139" s="29"/>
      <c r="CEE139" s="29"/>
      <c r="CEF139" s="29"/>
      <c r="CEG139" s="29"/>
      <c r="CEH139" s="29"/>
      <c r="CEI139" s="29"/>
      <c r="CEJ139" s="29"/>
      <c r="CEK139" s="29"/>
      <c r="CEL139" s="29"/>
      <c r="CEM139" s="29"/>
      <c r="CEN139" s="29"/>
      <c r="CEO139" s="29"/>
      <c r="CEP139" s="29"/>
      <c r="CEQ139" s="29"/>
      <c r="CER139" s="29"/>
      <c r="CES139" s="29"/>
      <c r="CET139" s="29"/>
      <c r="CEU139" s="29"/>
      <c r="CEV139" s="29"/>
      <c r="CEW139" s="29"/>
      <c r="CEX139" s="29"/>
      <c r="CEY139" s="29"/>
      <c r="CEZ139" s="29"/>
      <c r="CFA139" s="29"/>
      <c r="CFB139" s="29"/>
      <c r="CFC139" s="29"/>
      <c r="CFD139" s="29"/>
      <c r="CFE139" s="29"/>
      <c r="CFF139" s="29"/>
      <c r="CFG139" s="29"/>
      <c r="CFH139" s="29"/>
      <c r="CFI139" s="29"/>
      <c r="CFJ139" s="29"/>
      <c r="CFK139" s="29"/>
      <c r="CFL139" s="29"/>
      <c r="CFM139" s="29"/>
      <c r="CFN139" s="29"/>
      <c r="CFO139" s="29"/>
      <c r="CFP139" s="29"/>
      <c r="CFQ139" s="29"/>
      <c r="CFR139" s="29"/>
      <c r="CFS139" s="29"/>
      <c r="CFT139" s="29"/>
      <c r="CFU139" s="29"/>
      <c r="CFV139" s="29"/>
      <c r="CFW139" s="29"/>
      <c r="CFX139" s="29"/>
      <c r="CFY139" s="29"/>
      <c r="CFZ139" s="29"/>
      <c r="CGA139" s="29"/>
      <c r="CGB139" s="29"/>
      <c r="CGC139" s="29"/>
      <c r="CGD139" s="29"/>
      <c r="CGE139" s="29"/>
      <c r="CGF139" s="29"/>
      <c r="CGG139" s="29"/>
      <c r="CGH139" s="29"/>
      <c r="CGI139" s="29"/>
      <c r="CGJ139" s="29"/>
      <c r="CGK139" s="29"/>
      <c r="CGL139" s="29"/>
      <c r="CGM139" s="29"/>
      <c r="CGN139" s="29"/>
      <c r="CGO139" s="29"/>
      <c r="CGP139" s="29"/>
      <c r="CGQ139" s="29"/>
      <c r="CGR139" s="29"/>
      <c r="CGS139" s="29"/>
      <c r="CGT139" s="29"/>
      <c r="CGU139" s="29"/>
      <c r="CGV139" s="29"/>
      <c r="CGW139" s="29"/>
      <c r="CGX139" s="29"/>
      <c r="CGY139" s="29"/>
      <c r="CGZ139" s="29"/>
      <c r="CHA139" s="29"/>
      <c r="CHB139" s="29"/>
      <c r="CHC139" s="29"/>
      <c r="CHD139" s="29"/>
      <c r="CHE139" s="29"/>
      <c r="CHF139" s="29"/>
      <c r="CHG139" s="29"/>
      <c r="CHH139" s="29"/>
      <c r="CHI139" s="29"/>
      <c r="CHJ139" s="29"/>
      <c r="CHK139" s="29"/>
      <c r="CHL139" s="29"/>
      <c r="CHM139" s="29"/>
      <c r="CHN139" s="29"/>
      <c r="CHO139" s="29"/>
      <c r="CHP139" s="29"/>
      <c r="CHQ139" s="29"/>
      <c r="CHR139" s="29"/>
      <c r="CHS139" s="29"/>
      <c r="CHT139" s="29"/>
      <c r="CHU139" s="29"/>
      <c r="CHV139" s="29"/>
      <c r="CHW139" s="29"/>
      <c r="CHX139" s="29"/>
      <c r="CHY139" s="29"/>
      <c r="CHZ139" s="29"/>
      <c r="CIA139" s="29"/>
      <c r="CIB139" s="29"/>
      <c r="CIC139" s="29"/>
      <c r="CID139" s="29"/>
      <c r="CIE139" s="29"/>
      <c r="CIF139" s="29"/>
      <c r="CIG139" s="29"/>
      <c r="CIH139" s="29"/>
      <c r="CII139" s="29"/>
      <c r="CIJ139" s="29"/>
      <c r="CIK139" s="29"/>
      <c r="CIL139" s="29"/>
      <c r="CIM139" s="29"/>
      <c r="CIN139" s="29"/>
      <c r="CIO139" s="29"/>
      <c r="CIP139" s="29"/>
      <c r="CIQ139" s="29"/>
      <c r="CIR139" s="29"/>
      <c r="CIS139" s="29"/>
      <c r="CIT139" s="29"/>
      <c r="CIU139" s="29"/>
      <c r="CIV139" s="29"/>
      <c r="CIW139" s="29"/>
      <c r="CIX139" s="29"/>
      <c r="CIY139" s="29"/>
      <c r="CIZ139" s="29"/>
      <c r="CJA139" s="29"/>
      <c r="CJB139" s="29"/>
      <c r="CJC139" s="29"/>
      <c r="CJD139" s="29"/>
      <c r="CJE139" s="29"/>
      <c r="CJF139" s="29"/>
      <c r="CJG139" s="29"/>
      <c r="CJH139" s="29"/>
      <c r="CJI139" s="29"/>
      <c r="CJJ139" s="29"/>
      <c r="CJK139" s="29"/>
      <c r="CJL139" s="29"/>
      <c r="CJM139" s="29"/>
      <c r="CJN139" s="29"/>
      <c r="CJO139" s="29"/>
      <c r="CJP139" s="29"/>
      <c r="CJQ139" s="29"/>
      <c r="CJR139" s="29"/>
      <c r="CJS139" s="29"/>
      <c r="CJT139" s="29"/>
      <c r="CJU139" s="29"/>
      <c r="CJV139" s="29"/>
      <c r="CJW139" s="29"/>
      <c r="CJX139" s="29"/>
      <c r="CJY139" s="29"/>
      <c r="CJZ139" s="29"/>
      <c r="CKA139" s="29"/>
      <c r="CKB139" s="29"/>
      <c r="CKC139" s="29"/>
      <c r="CKD139" s="29"/>
      <c r="CKE139" s="29"/>
      <c r="CKF139" s="29"/>
      <c r="CKG139" s="29"/>
      <c r="CKH139" s="29"/>
      <c r="CKI139" s="29"/>
      <c r="CKJ139" s="29"/>
      <c r="CKK139" s="29"/>
      <c r="CKL139" s="29"/>
      <c r="CKM139" s="29"/>
      <c r="CKN139" s="29"/>
      <c r="CKO139" s="29"/>
      <c r="CKP139" s="29"/>
      <c r="CKQ139" s="29"/>
      <c r="CKR139" s="29"/>
      <c r="CKS139" s="29"/>
      <c r="CKT139" s="29"/>
      <c r="CKU139" s="29"/>
      <c r="CKV139" s="29"/>
      <c r="CKW139" s="29"/>
      <c r="CKX139" s="29"/>
      <c r="CKY139" s="29"/>
      <c r="CKZ139" s="29"/>
      <c r="CLA139" s="29"/>
      <c r="CLB139" s="29"/>
      <c r="CLC139" s="29"/>
      <c r="CLD139" s="29"/>
      <c r="CLE139" s="29"/>
      <c r="CLF139" s="29"/>
      <c r="CLG139" s="29"/>
      <c r="CLH139" s="29"/>
      <c r="CLI139" s="29"/>
      <c r="CLJ139" s="29"/>
      <c r="CLK139" s="29"/>
      <c r="CLL139" s="29"/>
      <c r="CLM139" s="29"/>
      <c r="CLN139" s="29"/>
      <c r="CLO139" s="29"/>
      <c r="CLP139" s="29"/>
      <c r="CLQ139" s="29"/>
      <c r="CLR139" s="29"/>
      <c r="CLS139" s="29"/>
      <c r="CLT139" s="29"/>
      <c r="CLU139" s="29"/>
      <c r="CLV139" s="29"/>
      <c r="CLW139" s="29"/>
      <c r="CLX139" s="29"/>
      <c r="CLY139" s="29"/>
      <c r="CLZ139" s="29"/>
      <c r="CMA139" s="29"/>
      <c r="CMB139" s="29"/>
      <c r="CMC139" s="29"/>
      <c r="CMD139" s="29"/>
      <c r="CME139" s="29"/>
      <c r="CMF139" s="29"/>
      <c r="CMG139" s="29"/>
      <c r="CMH139" s="29"/>
      <c r="CMI139" s="29"/>
      <c r="CMJ139" s="29"/>
      <c r="CMK139" s="29"/>
      <c r="CML139" s="29"/>
      <c r="CMM139" s="29"/>
      <c r="CMN139" s="29"/>
      <c r="CMO139" s="29"/>
      <c r="CMP139" s="29"/>
      <c r="CMQ139" s="29"/>
      <c r="CMR139" s="29"/>
      <c r="CMS139" s="29"/>
      <c r="CMT139" s="29"/>
      <c r="CMU139" s="29"/>
      <c r="CMV139" s="29"/>
      <c r="CMW139" s="29"/>
      <c r="CMX139" s="29"/>
      <c r="CMY139" s="29"/>
      <c r="CMZ139" s="29"/>
      <c r="CNA139" s="29"/>
      <c r="CNB139" s="29"/>
      <c r="CNC139" s="29"/>
      <c r="CND139" s="29"/>
      <c r="CNE139" s="29"/>
      <c r="CNF139" s="29"/>
      <c r="CNG139" s="29"/>
      <c r="CNH139" s="29"/>
      <c r="CNI139" s="29"/>
      <c r="CNJ139" s="29"/>
      <c r="CNK139" s="29"/>
      <c r="CNL139" s="29"/>
      <c r="CNM139" s="29"/>
      <c r="CNN139" s="29"/>
      <c r="CNO139" s="29"/>
      <c r="CNP139" s="29"/>
      <c r="CNQ139" s="29"/>
      <c r="CNR139" s="29"/>
      <c r="CNS139" s="29"/>
      <c r="CNT139" s="29"/>
      <c r="CNU139" s="29"/>
      <c r="CNV139" s="29"/>
      <c r="CNW139" s="29"/>
      <c r="CNX139" s="29"/>
      <c r="CNY139" s="29"/>
      <c r="CNZ139" s="29"/>
      <c r="COA139" s="29"/>
      <c r="COB139" s="29"/>
      <c r="COC139" s="29"/>
      <c r="COD139" s="29"/>
      <c r="COE139" s="29"/>
      <c r="COF139" s="29"/>
      <c r="COG139" s="29"/>
      <c r="COH139" s="29"/>
      <c r="COI139" s="29"/>
      <c r="COJ139" s="29"/>
      <c r="COK139" s="29"/>
      <c r="COL139" s="29"/>
      <c r="COM139" s="29"/>
      <c r="CON139" s="29"/>
      <c r="COO139" s="29"/>
      <c r="COP139" s="29"/>
      <c r="COQ139" s="29"/>
      <c r="COR139" s="29"/>
      <c r="COS139" s="29"/>
      <c r="COT139" s="29"/>
      <c r="COU139" s="29"/>
      <c r="COV139" s="29"/>
      <c r="COW139" s="29"/>
      <c r="COX139" s="29"/>
      <c r="COY139" s="29"/>
      <c r="COZ139" s="29"/>
      <c r="CPA139" s="29"/>
      <c r="CPB139" s="29"/>
      <c r="CPC139" s="29"/>
      <c r="CPD139" s="29"/>
      <c r="CPE139" s="29"/>
      <c r="CPF139" s="29"/>
      <c r="CPG139" s="29"/>
      <c r="CPH139" s="29"/>
      <c r="CPI139" s="29"/>
      <c r="CPJ139" s="29"/>
      <c r="CPK139" s="29"/>
      <c r="CPL139" s="29"/>
      <c r="CPM139" s="29"/>
      <c r="CPN139" s="29"/>
      <c r="CPO139" s="29"/>
      <c r="CPP139" s="29"/>
      <c r="CPQ139" s="29"/>
      <c r="CPR139" s="29"/>
      <c r="CPS139" s="29"/>
      <c r="CPT139" s="29"/>
      <c r="CPU139" s="29"/>
      <c r="CPV139" s="29"/>
      <c r="CPW139" s="29"/>
      <c r="CPX139" s="29"/>
      <c r="CPY139" s="29"/>
      <c r="CPZ139" s="29"/>
      <c r="CQA139" s="29"/>
      <c r="CQB139" s="29"/>
      <c r="CQC139" s="29"/>
      <c r="CQD139" s="29"/>
      <c r="CQE139" s="29"/>
      <c r="CQF139" s="29"/>
      <c r="CQG139" s="29"/>
      <c r="CQH139" s="29"/>
      <c r="CQI139" s="29"/>
      <c r="CQJ139" s="29"/>
      <c r="CQK139" s="29"/>
      <c r="CQL139" s="29"/>
      <c r="CQM139" s="29"/>
      <c r="CQN139" s="29"/>
      <c r="CQO139" s="29"/>
      <c r="CQP139" s="29"/>
      <c r="CQQ139" s="29"/>
      <c r="CQR139" s="29"/>
      <c r="CQS139" s="29"/>
      <c r="CQT139" s="29"/>
      <c r="CQU139" s="29"/>
      <c r="CQV139" s="29"/>
      <c r="CQW139" s="29"/>
      <c r="CQX139" s="29"/>
      <c r="CQY139" s="29"/>
      <c r="CQZ139" s="29"/>
      <c r="CRA139" s="29"/>
      <c r="CRB139" s="29"/>
      <c r="CRC139" s="29"/>
      <c r="CRD139" s="29"/>
      <c r="CRE139" s="29"/>
      <c r="CRF139" s="29"/>
      <c r="CRG139" s="29"/>
      <c r="CRH139" s="29"/>
      <c r="CRI139" s="29"/>
      <c r="CRJ139" s="29"/>
      <c r="CRK139" s="29"/>
      <c r="CRL139" s="29"/>
      <c r="CRM139" s="29"/>
      <c r="CRN139" s="29"/>
      <c r="CRO139" s="29"/>
      <c r="CRP139" s="29"/>
      <c r="CRQ139" s="29"/>
      <c r="CRR139" s="29"/>
      <c r="CRS139" s="29"/>
      <c r="CRT139" s="29"/>
      <c r="CRU139" s="29"/>
      <c r="CRV139" s="29"/>
      <c r="CRW139" s="29"/>
      <c r="CRX139" s="29"/>
      <c r="CRY139" s="29"/>
      <c r="CRZ139" s="29"/>
      <c r="CSA139" s="29"/>
      <c r="CSB139" s="29"/>
      <c r="CSC139" s="29"/>
      <c r="CSD139" s="29"/>
      <c r="CSE139" s="29"/>
      <c r="CSF139" s="29"/>
      <c r="CSG139" s="29"/>
      <c r="CSH139" s="29"/>
      <c r="CSI139" s="29"/>
      <c r="CSJ139" s="29"/>
      <c r="CSK139" s="29"/>
      <c r="CSL139" s="29"/>
      <c r="CSM139" s="29"/>
      <c r="CSN139" s="29"/>
      <c r="CSO139" s="29"/>
      <c r="CSP139" s="29"/>
      <c r="CSQ139" s="29"/>
      <c r="CSR139" s="29"/>
      <c r="CSS139" s="29"/>
      <c r="CST139" s="29"/>
      <c r="CSU139" s="29"/>
      <c r="CSV139" s="29"/>
      <c r="CSW139" s="29"/>
      <c r="CSX139" s="29"/>
      <c r="CSY139" s="29"/>
      <c r="CSZ139" s="29"/>
      <c r="CTA139" s="29"/>
      <c r="CTB139" s="29"/>
      <c r="CTC139" s="29"/>
      <c r="CTD139" s="29"/>
      <c r="CTE139" s="29"/>
      <c r="CTF139" s="29"/>
      <c r="CTG139" s="29"/>
      <c r="CTH139" s="29"/>
      <c r="CTI139" s="29"/>
      <c r="CTJ139" s="29"/>
      <c r="CTK139" s="29"/>
      <c r="CTL139" s="29"/>
      <c r="CTM139" s="29"/>
      <c r="CTN139" s="29"/>
      <c r="CTO139" s="29"/>
      <c r="CTP139" s="29"/>
      <c r="CTQ139" s="29"/>
      <c r="CTR139" s="29"/>
      <c r="CTS139" s="29"/>
      <c r="CTT139" s="29"/>
      <c r="CTU139" s="29"/>
      <c r="CTV139" s="29"/>
      <c r="CTW139" s="29"/>
      <c r="CTX139" s="29"/>
      <c r="CTY139" s="29"/>
      <c r="CTZ139" s="29"/>
      <c r="CUA139" s="29"/>
      <c r="CUB139" s="29"/>
      <c r="CUC139" s="29"/>
      <c r="CUD139" s="29"/>
      <c r="CUE139" s="29"/>
      <c r="CUF139" s="29"/>
      <c r="CUG139" s="29"/>
      <c r="CUH139" s="29"/>
      <c r="CUI139" s="29"/>
      <c r="CUJ139" s="29"/>
      <c r="CUK139" s="29"/>
      <c r="CUL139" s="29"/>
      <c r="CUM139" s="29"/>
      <c r="CUN139" s="29"/>
      <c r="CUO139" s="29"/>
      <c r="CUP139" s="29"/>
      <c r="CUQ139" s="29"/>
      <c r="CUR139" s="29"/>
      <c r="CUS139" s="29"/>
      <c r="CUT139" s="29"/>
      <c r="CUU139" s="29"/>
      <c r="CUV139" s="29"/>
      <c r="CUW139" s="29"/>
      <c r="CUX139" s="29"/>
      <c r="CUY139" s="29"/>
      <c r="CUZ139" s="29"/>
      <c r="CVA139" s="29"/>
      <c r="CVB139" s="29"/>
      <c r="CVC139" s="29"/>
      <c r="CVD139" s="29"/>
      <c r="CVE139" s="29"/>
      <c r="CVF139" s="29"/>
      <c r="CVG139" s="29"/>
      <c r="CVH139" s="29"/>
      <c r="CVI139" s="29"/>
      <c r="CVJ139" s="29"/>
      <c r="CVK139" s="29"/>
      <c r="CVL139" s="29"/>
      <c r="CVM139" s="29"/>
      <c r="CVN139" s="29"/>
      <c r="CVO139" s="29"/>
      <c r="CVP139" s="29"/>
      <c r="CVQ139" s="29"/>
      <c r="CVR139" s="29"/>
      <c r="CVS139" s="29"/>
      <c r="CVT139" s="29"/>
      <c r="CVU139" s="29"/>
      <c r="CVV139" s="29"/>
      <c r="CVW139" s="29"/>
      <c r="CVX139" s="29"/>
      <c r="CVY139" s="29"/>
      <c r="CVZ139" s="29"/>
      <c r="CWA139" s="29"/>
      <c r="CWB139" s="29"/>
      <c r="CWC139" s="29"/>
      <c r="CWD139" s="29"/>
      <c r="CWE139" s="29"/>
      <c r="CWF139" s="29"/>
      <c r="CWG139" s="29"/>
      <c r="CWH139" s="29"/>
      <c r="CWI139" s="29"/>
      <c r="CWJ139" s="29"/>
      <c r="CWK139" s="29"/>
      <c r="CWL139" s="29"/>
      <c r="CWM139" s="29"/>
      <c r="CWN139" s="29"/>
      <c r="CWO139" s="29"/>
      <c r="CWP139" s="29"/>
      <c r="CWQ139" s="29"/>
      <c r="CWR139" s="29"/>
      <c r="CWS139" s="29"/>
      <c r="CWT139" s="29"/>
      <c r="CWU139" s="29"/>
      <c r="CWV139" s="29"/>
      <c r="CWW139" s="29"/>
      <c r="CWX139" s="29"/>
      <c r="CWY139" s="29"/>
      <c r="CWZ139" s="29"/>
      <c r="CXA139" s="29"/>
      <c r="CXB139" s="29"/>
      <c r="CXC139" s="29"/>
      <c r="CXD139" s="29"/>
      <c r="CXE139" s="29"/>
      <c r="CXF139" s="29"/>
      <c r="CXG139" s="29"/>
      <c r="CXH139" s="29"/>
      <c r="CXI139" s="29"/>
      <c r="CXJ139" s="29"/>
      <c r="CXK139" s="29"/>
      <c r="CXL139" s="29"/>
      <c r="CXM139" s="29"/>
      <c r="CXN139" s="29"/>
      <c r="CXO139" s="29"/>
      <c r="CXP139" s="29"/>
      <c r="CXQ139" s="29"/>
      <c r="CXR139" s="29"/>
      <c r="CXS139" s="29"/>
      <c r="CXT139" s="29"/>
      <c r="CXU139" s="29"/>
      <c r="CXV139" s="29"/>
      <c r="CXW139" s="29"/>
      <c r="CXX139" s="29"/>
      <c r="CXY139" s="29"/>
      <c r="CXZ139" s="29"/>
      <c r="CYA139" s="29"/>
      <c r="CYB139" s="29"/>
      <c r="CYC139" s="29"/>
      <c r="CYD139" s="29"/>
      <c r="CYE139" s="29"/>
      <c r="CYF139" s="29"/>
      <c r="CYG139" s="29"/>
      <c r="CYH139" s="29"/>
      <c r="CYI139" s="29"/>
      <c r="CYJ139" s="29"/>
      <c r="CYK139" s="29"/>
      <c r="CYL139" s="29"/>
      <c r="CYM139" s="29"/>
      <c r="CYN139" s="29"/>
      <c r="CYO139" s="29"/>
      <c r="CYP139" s="29"/>
      <c r="CYQ139" s="29"/>
      <c r="CYR139" s="29"/>
      <c r="CYS139" s="29"/>
      <c r="CYT139" s="29"/>
      <c r="CYU139" s="29"/>
      <c r="CYV139" s="29"/>
      <c r="CYW139" s="29"/>
      <c r="CYX139" s="29"/>
      <c r="CYY139" s="29"/>
      <c r="CYZ139" s="29"/>
      <c r="CZA139" s="29"/>
      <c r="CZB139" s="29"/>
      <c r="CZC139" s="29"/>
      <c r="CZD139" s="29"/>
      <c r="CZE139" s="29"/>
      <c r="CZF139" s="29"/>
      <c r="CZG139" s="29"/>
      <c r="CZH139" s="29"/>
      <c r="CZI139" s="29"/>
      <c r="CZJ139" s="29"/>
      <c r="CZK139" s="29"/>
      <c r="CZL139" s="29"/>
      <c r="CZM139" s="29"/>
      <c r="CZN139" s="29"/>
      <c r="CZO139" s="29"/>
      <c r="CZP139" s="29"/>
      <c r="CZQ139" s="29"/>
      <c r="CZR139" s="29"/>
      <c r="CZS139" s="29"/>
      <c r="CZT139" s="29"/>
      <c r="CZU139" s="29"/>
      <c r="CZV139" s="29"/>
      <c r="CZW139" s="29"/>
      <c r="CZX139" s="29"/>
      <c r="CZY139" s="29"/>
      <c r="CZZ139" s="29"/>
      <c r="DAA139" s="29"/>
      <c r="DAB139" s="29"/>
      <c r="DAC139" s="29"/>
      <c r="DAD139" s="29"/>
      <c r="DAE139" s="29"/>
      <c r="DAF139" s="29"/>
      <c r="DAG139" s="29"/>
      <c r="DAH139" s="29"/>
      <c r="DAI139" s="29"/>
      <c r="DAJ139" s="29"/>
      <c r="DAK139" s="29"/>
      <c r="DAL139" s="29"/>
      <c r="DAM139" s="29"/>
      <c r="DAN139" s="29"/>
      <c r="DAO139" s="29"/>
      <c r="DAP139" s="29"/>
      <c r="DAQ139" s="29"/>
      <c r="DAR139" s="29"/>
      <c r="DAS139" s="29"/>
      <c r="DAT139" s="29"/>
      <c r="DAU139" s="29"/>
      <c r="DAV139" s="29"/>
      <c r="DAW139" s="29"/>
      <c r="DAX139" s="29"/>
      <c r="DAY139" s="29"/>
      <c r="DAZ139" s="29"/>
      <c r="DBA139" s="29"/>
      <c r="DBB139" s="29"/>
      <c r="DBC139" s="29"/>
      <c r="DBD139" s="29"/>
      <c r="DBE139" s="29"/>
      <c r="DBF139" s="29"/>
      <c r="DBG139" s="29"/>
      <c r="DBH139" s="29"/>
      <c r="DBI139" s="29"/>
      <c r="DBJ139" s="29"/>
      <c r="DBK139" s="29"/>
      <c r="DBL139" s="29"/>
      <c r="DBM139" s="29"/>
      <c r="DBN139" s="29"/>
      <c r="DBO139" s="29"/>
      <c r="DBP139" s="29"/>
      <c r="DBQ139" s="29"/>
      <c r="DBR139" s="29"/>
      <c r="DBS139" s="29"/>
      <c r="DBT139" s="29"/>
      <c r="DBU139" s="29"/>
      <c r="DBV139" s="29"/>
      <c r="DBW139" s="29"/>
      <c r="DBX139" s="29"/>
      <c r="DBY139" s="29"/>
      <c r="DBZ139" s="29"/>
      <c r="DCA139" s="29"/>
      <c r="DCB139" s="29"/>
      <c r="DCC139" s="29"/>
      <c r="DCD139" s="29"/>
      <c r="DCE139" s="29"/>
      <c r="DCF139" s="29"/>
      <c r="DCG139" s="29"/>
      <c r="DCH139" s="29"/>
      <c r="DCI139" s="29"/>
      <c r="DCJ139" s="29"/>
      <c r="DCK139" s="29"/>
      <c r="DCL139" s="29"/>
      <c r="DCM139" s="29"/>
      <c r="DCN139" s="29"/>
      <c r="DCO139" s="29"/>
      <c r="DCP139" s="29"/>
      <c r="DCQ139" s="29"/>
      <c r="DCR139" s="29"/>
      <c r="DCS139" s="29"/>
      <c r="DCT139" s="29"/>
      <c r="DCU139" s="29"/>
      <c r="DCV139" s="29"/>
      <c r="DCW139" s="29"/>
      <c r="DCX139" s="29"/>
      <c r="DCY139" s="29"/>
      <c r="DCZ139" s="29"/>
      <c r="DDA139" s="29"/>
      <c r="DDB139" s="29"/>
      <c r="DDC139" s="29"/>
      <c r="DDD139" s="29"/>
      <c r="DDE139" s="29"/>
      <c r="DDF139" s="29"/>
      <c r="DDG139" s="29"/>
      <c r="DDH139" s="29"/>
      <c r="DDI139" s="29"/>
      <c r="DDJ139" s="29"/>
      <c r="DDK139" s="29"/>
      <c r="DDL139" s="29"/>
      <c r="DDM139" s="29"/>
      <c r="DDN139" s="29"/>
      <c r="DDO139" s="29"/>
      <c r="DDP139" s="29"/>
      <c r="DDQ139" s="29"/>
      <c r="DDR139" s="29"/>
      <c r="DDS139" s="29"/>
      <c r="DDT139" s="29"/>
      <c r="DDU139" s="29"/>
      <c r="DDV139" s="29"/>
      <c r="DDW139" s="29"/>
      <c r="DDX139" s="29"/>
      <c r="DDY139" s="29"/>
      <c r="DDZ139" s="29"/>
      <c r="DEA139" s="29"/>
      <c r="DEB139" s="29"/>
      <c r="DEC139" s="29"/>
      <c r="DED139" s="29"/>
      <c r="DEE139" s="29"/>
      <c r="DEF139" s="29"/>
      <c r="DEG139" s="29"/>
      <c r="DEH139" s="29"/>
      <c r="DEI139" s="29"/>
      <c r="DEJ139" s="29"/>
      <c r="DEK139" s="29"/>
      <c r="DEL139" s="29"/>
      <c r="DEM139" s="29"/>
      <c r="DEN139" s="29"/>
      <c r="DEO139" s="29"/>
      <c r="DEP139" s="29"/>
      <c r="DEQ139" s="29"/>
      <c r="DER139" s="29"/>
      <c r="DES139" s="29"/>
      <c r="DET139" s="29"/>
      <c r="DEU139" s="29"/>
      <c r="DEV139" s="29"/>
      <c r="DEW139" s="29"/>
      <c r="DEX139" s="29"/>
      <c r="DEY139" s="29"/>
      <c r="DEZ139" s="29"/>
      <c r="DFA139" s="29"/>
      <c r="DFB139" s="29"/>
      <c r="DFC139" s="29"/>
      <c r="DFD139" s="29"/>
      <c r="DFE139" s="29"/>
      <c r="DFF139" s="29"/>
      <c r="DFG139" s="29"/>
      <c r="DFH139" s="29"/>
      <c r="DFI139" s="29"/>
      <c r="DFJ139" s="29"/>
      <c r="DFK139" s="29"/>
      <c r="DFL139" s="29"/>
      <c r="DFM139" s="29"/>
      <c r="DFN139" s="29"/>
      <c r="DFO139" s="29"/>
      <c r="DFP139" s="29"/>
      <c r="DFQ139" s="29"/>
      <c r="DFR139" s="29"/>
      <c r="DFS139" s="29"/>
      <c r="DFT139" s="29"/>
      <c r="DFU139" s="29"/>
      <c r="DFV139" s="29"/>
      <c r="DFW139" s="29"/>
      <c r="DFX139" s="29"/>
      <c r="DFY139" s="29"/>
      <c r="DFZ139" s="29"/>
      <c r="DGA139" s="29"/>
      <c r="DGB139" s="29"/>
      <c r="DGC139" s="29"/>
      <c r="DGD139" s="29"/>
      <c r="DGE139" s="29"/>
      <c r="DGF139" s="29"/>
      <c r="DGG139" s="29"/>
      <c r="DGH139" s="29"/>
      <c r="DGI139" s="29"/>
      <c r="DGJ139" s="29"/>
      <c r="DGK139" s="29"/>
      <c r="DGL139" s="29"/>
      <c r="DGM139" s="29"/>
      <c r="DGN139" s="29"/>
      <c r="DGO139" s="29"/>
      <c r="DGP139" s="29"/>
      <c r="DGQ139" s="29"/>
      <c r="DGR139" s="29"/>
      <c r="DGS139" s="29"/>
      <c r="DGT139" s="29"/>
      <c r="DGU139" s="29"/>
      <c r="DGV139" s="29"/>
      <c r="DGW139" s="29"/>
      <c r="DGX139" s="29"/>
      <c r="DGY139" s="29"/>
      <c r="DGZ139" s="29"/>
      <c r="DHA139" s="29"/>
      <c r="DHB139" s="29"/>
      <c r="DHC139" s="29"/>
      <c r="DHD139" s="29"/>
      <c r="DHE139" s="29"/>
      <c r="DHF139" s="29"/>
      <c r="DHG139" s="29"/>
      <c r="DHH139" s="29"/>
      <c r="DHI139" s="29"/>
      <c r="DHJ139" s="29"/>
      <c r="DHK139" s="29"/>
      <c r="DHL139" s="29"/>
      <c r="DHM139" s="29"/>
      <c r="DHN139" s="29"/>
      <c r="DHO139" s="29"/>
      <c r="DHP139" s="29"/>
      <c r="DHQ139" s="29"/>
      <c r="DHR139" s="29"/>
      <c r="DHS139" s="29"/>
      <c r="DHT139" s="29"/>
      <c r="DHU139" s="29"/>
      <c r="DHV139" s="29"/>
      <c r="DHW139" s="29"/>
      <c r="DHX139" s="29"/>
      <c r="DHY139" s="29"/>
      <c r="DHZ139" s="29"/>
      <c r="DIA139" s="29"/>
      <c r="DIB139" s="29"/>
      <c r="DIC139" s="29"/>
      <c r="DID139" s="29"/>
      <c r="DIE139" s="29"/>
      <c r="DIF139" s="29"/>
      <c r="DIG139" s="29"/>
      <c r="DIH139" s="29"/>
      <c r="DII139" s="29"/>
      <c r="DIJ139" s="29"/>
      <c r="DIK139" s="29"/>
      <c r="DIL139" s="29"/>
      <c r="DIM139" s="29"/>
      <c r="DIN139" s="29"/>
      <c r="DIO139" s="29"/>
      <c r="DIP139" s="29"/>
      <c r="DIQ139" s="29"/>
      <c r="DIR139" s="29"/>
      <c r="DIS139" s="29"/>
      <c r="DIT139" s="29"/>
      <c r="DIU139" s="29"/>
      <c r="DIV139" s="29"/>
      <c r="DIW139" s="29"/>
      <c r="DIX139" s="29"/>
      <c r="DIY139" s="29"/>
      <c r="DIZ139" s="29"/>
      <c r="DJA139" s="29"/>
      <c r="DJB139" s="29"/>
      <c r="DJC139" s="29"/>
      <c r="DJD139" s="29"/>
      <c r="DJE139" s="29"/>
      <c r="DJF139" s="29"/>
      <c r="DJG139" s="29"/>
      <c r="DJH139" s="29"/>
      <c r="DJI139" s="29"/>
      <c r="DJJ139" s="29"/>
      <c r="DJK139" s="29"/>
      <c r="DJL139" s="29"/>
      <c r="DJM139" s="29"/>
      <c r="DJN139" s="29"/>
      <c r="DJO139" s="29"/>
      <c r="DJP139" s="29"/>
      <c r="DJQ139" s="29"/>
      <c r="DJR139" s="29"/>
      <c r="DJS139" s="29"/>
      <c r="DJT139" s="29"/>
      <c r="DJU139" s="29"/>
      <c r="DJV139" s="29"/>
      <c r="DJW139" s="29"/>
      <c r="DJX139" s="29"/>
      <c r="DJY139" s="29"/>
      <c r="DJZ139" s="29"/>
      <c r="DKA139" s="29"/>
      <c r="DKB139" s="29"/>
      <c r="DKC139" s="29"/>
      <c r="DKD139" s="29"/>
      <c r="DKE139" s="29"/>
      <c r="DKF139" s="29"/>
      <c r="DKG139" s="29"/>
      <c r="DKH139" s="29"/>
      <c r="DKI139" s="29"/>
      <c r="DKJ139" s="29"/>
      <c r="DKK139" s="29"/>
      <c r="DKL139" s="29"/>
      <c r="DKM139" s="29"/>
      <c r="DKN139" s="29"/>
      <c r="DKO139" s="29"/>
      <c r="DKP139" s="29"/>
      <c r="DKQ139" s="29"/>
      <c r="DKR139" s="29"/>
      <c r="DKS139" s="29"/>
      <c r="DKT139" s="29"/>
      <c r="DKU139" s="29"/>
      <c r="DKV139" s="29"/>
      <c r="DKW139" s="29"/>
      <c r="DKX139" s="29"/>
      <c r="DKY139" s="29"/>
      <c r="DKZ139" s="29"/>
      <c r="DLA139" s="29"/>
      <c r="DLB139" s="29"/>
      <c r="DLC139" s="29"/>
      <c r="DLD139" s="29"/>
      <c r="DLE139" s="29"/>
      <c r="DLF139" s="29"/>
      <c r="DLG139" s="29"/>
      <c r="DLH139" s="29"/>
      <c r="DLI139" s="29"/>
      <c r="DLJ139" s="29"/>
      <c r="DLK139" s="29"/>
      <c r="DLL139" s="29"/>
      <c r="DLM139" s="29"/>
      <c r="DLN139" s="29"/>
      <c r="DLO139" s="29"/>
      <c r="DLP139" s="29"/>
      <c r="DLQ139" s="29"/>
      <c r="DLR139" s="29"/>
      <c r="DLS139" s="29"/>
      <c r="DLT139" s="29"/>
      <c r="DLU139" s="29"/>
      <c r="DLV139" s="29"/>
      <c r="DLW139" s="29"/>
      <c r="DLX139" s="29"/>
      <c r="DLY139" s="29"/>
      <c r="DLZ139" s="29"/>
      <c r="DMA139" s="29"/>
      <c r="DMB139" s="29"/>
      <c r="DMC139" s="29"/>
      <c r="DMD139" s="29"/>
      <c r="DME139" s="29"/>
      <c r="DMF139" s="29"/>
      <c r="DMG139" s="29"/>
      <c r="DMH139" s="29"/>
      <c r="DMI139" s="29"/>
      <c r="DMJ139" s="29"/>
      <c r="DMK139" s="29"/>
      <c r="DML139" s="29"/>
      <c r="DMM139" s="29"/>
      <c r="DMN139" s="29"/>
      <c r="DMO139" s="29"/>
      <c r="DMP139" s="29"/>
      <c r="DMQ139" s="29"/>
      <c r="DMR139" s="29"/>
      <c r="DMS139" s="29"/>
      <c r="DMT139" s="29"/>
      <c r="DMU139" s="29"/>
      <c r="DMV139" s="29"/>
      <c r="DMW139" s="29"/>
      <c r="DMX139" s="29"/>
      <c r="DMY139" s="29"/>
      <c r="DMZ139" s="29"/>
      <c r="DNA139" s="29"/>
      <c r="DNB139" s="29"/>
      <c r="DNC139" s="29"/>
      <c r="DND139" s="29"/>
      <c r="DNE139" s="29"/>
      <c r="DNF139" s="29"/>
      <c r="DNG139" s="29"/>
      <c r="DNH139" s="29"/>
      <c r="DNI139" s="29"/>
      <c r="DNJ139" s="29"/>
      <c r="DNK139" s="29"/>
      <c r="DNL139" s="29"/>
      <c r="DNM139" s="29"/>
      <c r="DNN139" s="29"/>
      <c r="DNO139" s="29"/>
      <c r="DNP139" s="29"/>
      <c r="DNQ139" s="29"/>
      <c r="DNR139" s="29"/>
      <c r="DNS139" s="29"/>
      <c r="DNT139" s="29"/>
      <c r="DNU139" s="29"/>
      <c r="DNV139" s="29"/>
      <c r="DNW139" s="29"/>
      <c r="DNX139" s="29"/>
      <c r="DNY139" s="29"/>
      <c r="DNZ139" s="29"/>
      <c r="DOA139" s="29"/>
      <c r="DOB139" s="29"/>
      <c r="DOC139" s="29"/>
      <c r="DOD139" s="29"/>
      <c r="DOE139" s="29"/>
      <c r="DOF139" s="29"/>
      <c r="DOG139" s="29"/>
      <c r="DOH139" s="29"/>
      <c r="DOI139" s="29"/>
      <c r="DOJ139" s="29"/>
      <c r="DOK139" s="29"/>
      <c r="DOL139" s="29"/>
      <c r="DOM139" s="29"/>
      <c r="DON139" s="29"/>
      <c r="DOO139" s="29"/>
      <c r="DOP139" s="29"/>
      <c r="DOQ139" s="29"/>
      <c r="DOR139" s="29"/>
      <c r="DOS139" s="29"/>
      <c r="DOT139" s="29"/>
      <c r="DOU139" s="29"/>
      <c r="DOV139" s="29"/>
      <c r="DOW139" s="29"/>
      <c r="DOX139" s="29"/>
      <c r="DOY139" s="29"/>
      <c r="DOZ139" s="29"/>
      <c r="DPA139" s="29"/>
      <c r="DPB139" s="29"/>
      <c r="DPC139" s="29"/>
      <c r="DPD139" s="29"/>
      <c r="DPE139" s="29"/>
      <c r="DPF139" s="29"/>
      <c r="DPG139" s="29"/>
      <c r="DPH139" s="29"/>
      <c r="DPI139" s="29"/>
      <c r="DPJ139" s="29"/>
      <c r="DPK139" s="29"/>
      <c r="DPL139" s="29"/>
      <c r="DPM139" s="29"/>
      <c r="DPN139" s="29"/>
      <c r="DPO139" s="29"/>
      <c r="DPP139" s="29"/>
      <c r="DPQ139" s="29"/>
      <c r="DPR139" s="29"/>
      <c r="DPS139" s="29"/>
      <c r="DPT139" s="29"/>
      <c r="DPU139" s="29"/>
      <c r="DPV139" s="29"/>
      <c r="DPW139" s="29"/>
      <c r="DPX139" s="29"/>
      <c r="DPY139" s="29"/>
      <c r="DPZ139" s="29"/>
      <c r="DQA139" s="29"/>
      <c r="DQB139" s="29"/>
      <c r="DQC139" s="29"/>
      <c r="DQD139" s="29"/>
      <c r="DQE139" s="29"/>
      <c r="DQF139" s="29"/>
      <c r="DQG139" s="29"/>
      <c r="DQH139" s="29"/>
      <c r="DQI139" s="29"/>
      <c r="DQJ139" s="29"/>
      <c r="DQK139" s="29"/>
      <c r="DQL139" s="29"/>
      <c r="DQM139" s="29"/>
      <c r="DQN139" s="29"/>
      <c r="DQO139" s="29"/>
      <c r="DQP139" s="29"/>
      <c r="DQQ139" s="29"/>
      <c r="DQR139" s="29"/>
      <c r="DQS139" s="29"/>
      <c r="DQT139" s="29"/>
      <c r="DQU139" s="29"/>
      <c r="DQV139" s="29"/>
      <c r="DQW139" s="29"/>
      <c r="DQX139" s="29"/>
      <c r="DQY139" s="29"/>
      <c r="DQZ139" s="29"/>
      <c r="DRA139" s="29"/>
      <c r="DRB139" s="29"/>
      <c r="DRC139" s="29"/>
      <c r="DRD139" s="29"/>
      <c r="DRE139" s="29"/>
      <c r="DRF139" s="29"/>
      <c r="DRG139" s="29"/>
      <c r="DRH139" s="29"/>
      <c r="DRI139" s="29"/>
      <c r="DRJ139" s="29"/>
      <c r="DRK139" s="29"/>
      <c r="DRL139" s="29"/>
      <c r="DRM139" s="29"/>
      <c r="DRN139" s="29"/>
      <c r="DRO139" s="29"/>
      <c r="DRP139" s="29"/>
      <c r="DRQ139" s="29"/>
      <c r="DRR139" s="29"/>
      <c r="DRS139" s="29"/>
      <c r="DRT139" s="29"/>
      <c r="DRU139" s="29"/>
      <c r="DRV139" s="29"/>
      <c r="DRW139" s="29"/>
      <c r="DRX139" s="29"/>
      <c r="DRY139" s="29"/>
      <c r="DRZ139" s="29"/>
      <c r="DSA139" s="29"/>
      <c r="DSB139" s="29"/>
      <c r="DSC139" s="29"/>
      <c r="DSD139" s="29"/>
      <c r="DSE139" s="29"/>
      <c r="DSF139" s="29"/>
      <c r="DSG139" s="29"/>
      <c r="DSH139" s="29"/>
      <c r="DSI139" s="29"/>
      <c r="DSJ139" s="29"/>
      <c r="DSK139" s="29"/>
      <c r="DSL139" s="29"/>
      <c r="DSM139" s="29"/>
      <c r="DSN139" s="29"/>
      <c r="DSO139" s="29"/>
      <c r="DSP139" s="29"/>
      <c r="DSQ139" s="29"/>
      <c r="DSR139" s="29"/>
      <c r="DSS139" s="29"/>
      <c r="DST139" s="29"/>
      <c r="DSU139" s="29"/>
      <c r="DSV139" s="29"/>
      <c r="DSW139" s="29"/>
      <c r="DSX139" s="29"/>
      <c r="DSY139" s="29"/>
      <c r="DSZ139" s="29"/>
      <c r="DTA139" s="29"/>
      <c r="DTB139" s="29"/>
      <c r="DTC139" s="29"/>
      <c r="DTD139" s="29"/>
      <c r="DTE139" s="29"/>
      <c r="DTF139" s="29"/>
      <c r="DTG139" s="29"/>
      <c r="DTH139" s="29"/>
      <c r="DTI139" s="29"/>
      <c r="DTJ139" s="29"/>
      <c r="DTK139" s="29"/>
      <c r="DTL139" s="29"/>
      <c r="DTM139" s="29"/>
      <c r="DTN139" s="29"/>
      <c r="DTO139" s="29"/>
      <c r="DTP139" s="29"/>
      <c r="DTQ139" s="29"/>
      <c r="DTR139" s="29"/>
      <c r="DTS139" s="29"/>
      <c r="DTT139" s="29"/>
      <c r="DTU139" s="29"/>
      <c r="DTV139" s="29"/>
      <c r="DTW139" s="29"/>
      <c r="DTX139" s="29"/>
      <c r="DTY139" s="29"/>
      <c r="DTZ139" s="29"/>
      <c r="DUA139" s="29"/>
      <c r="DUB139" s="29"/>
      <c r="DUC139" s="29"/>
      <c r="DUD139" s="29"/>
      <c r="DUE139" s="29"/>
      <c r="DUF139" s="29"/>
      <c r="DUG139" s="29"/>
      <c r="DUH139" s="29"/>
      <c r="DUI139" s="29"/>
      <c r="DUJ139" s="29"/>
      <c r="DUK139" s="29"/>
      <c r="DUL139" s="29"/>
      <c r="DUM139" s="29"/>
      <c r="DUN139" s="29"/>
      <c r="DUO139" s="29"/>
      <c r="DUP139" s="29"/>
      <c r="DUQ139" s="29"/>
      <c r="DUR139" s="29"/>
      <c r="DUS139" s="29"/>
      <c r="DUT139" s="29"/>
      <c r="DUU139" s="29"/>
      <c r="DUV139" s="29"/>
      <c r="DUW139" s="29"/>
      <c r="DUX139" s="29"/>
      <c r="DUY139" s="29"/>
      <c r="DUZ139" s="29"/>
      <c r="DVA139" s="29"/>
      <c r="DVB139" s="29"/>
      <c r="DVC139" s="29"/>
      <c r="DVD139" s="29"/>
      <c r="DVE139" s="29"/>
      <c r="DVF139" s="29"/>
      <c r="DVG139" s="29"/>
      <c r="DVH139" s="29"/>
      <c r="DVI139" s="29"/>
      <c r="DVJ139" s="29"/>
      <c r="DVK139" s="29"/>
      <c r="DVL139" s="29"/>
      <c r="DVM139" s="29"/>
      <c r="DVN139" s="29"/>
      <c r="DVO139" s="29"/>
      <c r="DVP139" s="29"/>
      <c r="DVQ139" s="29"/>
      <c r="DVR139" s="29"/>
      <c r="DVS139" s="29"/>
      <c r="DVT139" s="29"/>
      <c r="DVU139" s="29"/>
      <c r="DVV139" s="29"/>
      <c r="DVW139" s="29"/>
      <c r="DVX139" s="29"/>
      <c r="DVY139" s="29"/>
      <c r="DVZ139" s="29"/>
      <c r="DWA139" s="29"/>
      <c r="DWB139" s="29"/>
      <c r="DWC139" s="29"/>
      <c r="DWD139" s="29"/>
      <c r="DWE139" s="29"/>
      <c r="DWF139" s="29"/>
      <c r="DWG139" s="29"/>
      <c r="DWH139" s="29"/>
      <c r="DWI139" s="29"/>
      <c r="DWJ139" s="29"/>
      <c r="DWK139" s="29"/>
      <c r="DWL139" s="29"/>
      <c r="DWM139" s="29"/>
      <c r="DWN139" s="29"/>
      <c r="DWO139" s="29"/>
      <c r="DWP139" s="29"/>
      <c r="DWQ139" s="29"/>
      <c r="DWR139" s="29"/>
      <c r="DWS139" s="29"/>
      <c r="DWT139" s="29"/>
      <c r="DWU139" s="29"/>
      <c r="DWV139" s="29"/>
      <c r="DWW139" s="29"/>
      <c r="DWX139" s="29"/>
      <c r="DWY139" s="29"/>
      <c r="DWZ139" s="29"/>
      <c r="DXA139" s="29"/>
      <c r="DXB139" s="29"/>
      <c r="DXC139" s="29"/>
      <c r="DXD139" s="29"/>
      <c r="DXE139" s="29"/>
      <c r="DXF139" s="29"/>
      <c r="DXG139" s="29"/>
      <c r="DXH139" s="29"/>
      <c r="DXI139" s="29"/>
      <c r="DXJ139" s="29"/>
      <c r="DXK139" s="29"/>
      <c r="DXL139" s="29"/>
      <c r="DXM139" s="29"/>
      <c r="DXN139" s="29"/>
      <c r="DXO139" s="29"/>
      <c r="DXP139" s="29"/>
      <c r="DXQ139" s="29"/>
      <c r="DXR139" s="29"/>
      <c r="DXS139" s="29"/>
      <c r="DXT139" s="29"/>
      <c r="DXU139" s="29"/>
      <c r="DXV139" s="29"/>
      <c r="DXW139" s="29"/>
      <c r="DXX139" s="29"/>
      <c r="DXY139" s="29"/>
      <c r="DXZ139" s="29"/>
      <c r="DYA139" s="29"/>
      <c r="DYB139" s="29"/>
      <c r="DYC139" s="29"/>
      <c r="DYD139" s="29"/>
      <c r="DYE139" s="29"/>
      <c r="DYF139" s="29"/>
      <c r="DYG139" s="29"/>
      <c r="DYH139" s="29"/>
      <c r="DYI139" s="29"/>
      <c r="DYJ139" s="29"/>
      <c r="DYK139" s="29"/>
      <c r="DYL139" s="29"/>
      <c r="DYM139" s="29"/>
      <c r="DYN139" s="29"/>
      <c r="DYO139" s="29"/>
      <c r="DYP139" s="29"/>
      <c r="DYQ139" s="29"/>
      <c r="DYR139" s="29"/>
      <c r="DYS139" s="29"/>
      <c r="DYT139" s="29"/>
      <c r="DYU139" s="29"/>
      <c r="DYV139" s="29"/>
      <c r="DYW139" s="29"/>
      <c r="DYX139" s="29"/>
      <c r="DYY139" s="29"/>
      <c r="DYZ139" s="29"/>
      <c r="DZA139" s="29"/>
      <c r="DZB139" s="29"/>
      <c r="DZC139" s="29"/>
      <c r="DZD139" s="29"/>
      <c r="DZE139" s="29"/>
      <c r="DZF139" s="29"/>
      <c r="DZG139" s="29"/>
      <c r="DZH139" s="29"/>
      <c r="DZI139" s="29"/>
      <c r="DZJ139" s="29"/>
      <c r="DZK139" s="29"/>
      <c r="DZL139" s="29"/>
      <c r="DZM139" s="29"/>
      <c r="DZN139" s="29"/>
      <c r="DZO139" s="29"/>
      <c r="DZP139" s="29"/>
      <c r="DZQ139" s="29"/>
      <c r="DZR139" s="29"/>
      <c r="DZS139" s="29"/>
      <c r="DZT139" s="29"/>
      <c r="DZU139" s="29"/>
      <c r="DZV139" s="29"/>
      <c r="DZW139" s="29"/>
      <c r="DZX139" s="29"/>
      <c r="DZY139" s="29"/>
      <c r="DZZ139" s="29"/>
      <c r="EAA139" s="29"/>
      <c r="EAB139" s="29"/>
      <c r="EAC139" s="29"/>
      <c r="EAD139" s="29"/>
      <c r="EAE139" s="29"/>
      <c r="EAF139" s="29"/>
      <c r="EAG139" s="29"/>
      <c r="EAH139" s="29"/>
      <c r="EAI139" s="29"/>
      <c r="EAJ139" s="29"/>
      <c r="EAK139" s="29"/>
      <c r="EAL139" s="29"/>
      <c r="EAM139" s="29"/>
      <c r="EAN139" s="29"/>
      <c r="EAO139" s="29"/>
      <c r="EAP139" s="29"/>
      <c r="EAQ139" s="29"/>
      <c r="EAR139" s="29"/>
      <c r="EAS139" s="29"/>
      <c r="EAT139" s="29"/>
      <c r="EAU139" s="29"/>
      <c r="EAV139" s="29"/>
      <c r="EAW139" s="29"/>
      <c r="EAX139" s="29"/>
      <c r="EAY139" s="29"/>
      <c r="EAZ139" s="29"/>
      <c r="EBA139" s="29"/>
      <c r="EBB139" s="29"/>
      <c r="EBC139" s="29"/>
      <c r="EBD139" s="29"/>
      <c r="EBE139" s="29"/>
      <c r="EBF139" s="29"/>
      <c r="EBG139" s="29"/>
      <c r="EBH139" s="29"/>
      <c r="EBI139" s="29"/>
      <c r="EBJ139" s="29"/>
      <c r="EBK139" s="29"/>
      <c r="EBL139" s="29"/>
      <c r="EBM139" s="29"/>
      <c r="EBN139" s="29"/>
      <c r="EBO139" s="29"/>
      <c r="EBP139" s="29"/>
      <c r="EBQ139" s="29"/>
      <c r="EBR139" s="29"/>
      <c r="EBS139" s="29"/>
      <c r="EBT139" s="29"/>
      <c r="EBU139" s="29"/>
      <c r="EBV139" s="29"/>
      <c r="EBW139" s="29"/>
      <c r="EBX139" s="29"/>
      <c r="EBY139" s="29"/>
      <c r="EBZ139" s="29"/>
      <c r="ECA139" s="29"/>
      <c r="ECB139" s="29"/>
      <c r="ECC139" s="29"/>
      <c r="ECD139" s="29"/>
      <c r="ECE139" s="29"/>
      <c r="ECF139" s="29"/>
      <c r="ECG139" s="29"/>
      <c r="ECH139" s="29"/>
      <c r="ECI139" s="29"/>
      <c r="ECJ139" s="29"/>
      <c r="ECK139" s="29"/>
      <c r="ECL139" s="29"/>
      <c r="ECM139" s="29"/>
      <c r="ECN139" s="29"/>
      <c r="ECO139" s="29"/>
      <c r="ECP139" s="29"/>
      <c r="ECQ139" s="29"/>
      <c r="ECR139" s="29"/>
      <c r="ECS139" s="29"/>
      <c r="ECT139" s="29"/>
      <c r="ECU139" s="29"/>
      <c r="ECV139" s="29"/>
      <c r="ECW139" s="29"/>
      <c r="ECX139" s="29"/>
      <c r="ECY139" s="29"/>
      <c r="ECZ139" s="29"/>
      <c r="EDA139" s="29"/>
      <c r="EDB139" s="29"/>
      <c r="EDC139" s="29"/>
      <c r="EDD139" s="29"/>
      <c r="EDE139" s="29"/>
      <c r="EDF139" s="29"/>
      <c r="EDG139" s="29"/>
      <c r="EDH139" s="29"/>
      <c r="EDI139" s="29"/>
      <c r="EDJ139" s="29"/>
      <c r="EDK139" s="29"/>
      <c r="EDL139" s="29"/>
      <c r="EDM139" s="29"/>
      <c r="EDN139" s="29"/>
      <c r="EDO139" s="29"/>
      <c r="EDP139" s="29"/>
      <c r="EDQ139" s="29"/>
      <c r="EDR139" s="29"/>
      <c r="EDS139" s="29"/>
      <c r="EDT139" s="29"/>
      <c r="EDU139" s="29"/>
      <c r="EDV139" s="29"/>
      <c r="EDW139" s="29"/>
      <c r="EDX139" s="29"/>
      <c r="EDY139" s="29"/>
      <c r="EDZ139" s="29"/>
      <c r="EEA139" s="29"/>
      <c r="EEB139" s="29"/>
      <c r="EEC139" s="29"/>
      <c r="EED139" s="29"/>
      <c r="EEE139" s="29"/>
      <c r="EEF139" s="29"/>
      <c r="EEG139" s="29"/>
      <c r="EEH139" s="29"/>
      <c r="EEI139" s="29"/>
      <c r="EEJ139" s="29"/>
      <c r="EEK139" s="29"/>
      <c r="EEL139" s="29"/>
      <c r="EEM139" s="29"/>
      <c r="EEN139" s="29"/>
      <c r="EEO139" s="29"/>
      <c r="EEP139" s="29"/>
      <c r="EEQ139" s="29"/>
      <c r="EER139" s="29"/>
      <c r="EES139" s="29"/>
      <c r="EET139" s="29"/>
      <c r="EEU139" s="29"/>
      <c r="EEV139" s="29"/>
      <c r="EEW139" s="29"/>
      <c r="EEX139" s="29"/>
      <c r="EEY139" s="29"/>
      <c r="EEZ139" s="29"/>
      <c r="EFA139" s="29"/>
      <c r="EFB139" s="29"/>
      <c r="EFC139" s="29"/>
      <c r="EFD139" s="29"/>
      <c r="EFE139" s="29"/>
      <c r="EFF139" s="29"/>
      <c r="EFG139" s="29"/>
      <c r="EFH139" s="29"/>
      <c r="EFI139" s="29"/>
      <c r="EFJ139" s="29"/>
      <c r="EFK139" s="29"/>
      <c r="EFL139" s="29"/>
      <c r="EFM139" s="29"/>
      <c r="EFN139" s="29"/>
      <c r="EFO139" s="29"/>
      <c r="EFP139" s="29"/>
      <c r="EFQ139" s="29"/>
      <c r="EFR139" s="29"/>
      <c r="EFS139" s="29"/>
      <c r="EFT139" s="29"/>
      <c r="EFU139" s="29"/>
      <c r="EFV139" s="29"/>
      <c r="EFW139" s="29"/>
      <c r="EFX139" s="29"/>
      <c r="EFY139" s="29"/>
      <c r="EFZ139" s="29"/>
      <c r="EGA139" s="29"/>
      <c r="EGB139" s="29"/>
      <c r="EGC139" s="29"/>
      <c r="EGD139" s="29"/>
      <c r="EGE139" s="29"/>
      <c r="EGF139" s="29"/>
      <c r="EGG139" s="29"/>
      <c r="EGH139" s="29"/>
      <c r="EGI139" s="29"/>
      <c r="EGJ139" s="29"/>
      <c r="EGK139" s="29"/>
      <c r="EGL139" s="29"/>
      <c r="EGM139" s="29"/>
      <c r="EGN139" s="29"/>
      <c r="EGO139" s="29"/>
      <c r="EGP139" s="29"/>
      <c r="EGQ139" s="29"/>
      <c r="EGR139" s="29"/>
      <c r="EGS139" s="29"/>
      <c r="EGT139" s="29"/>
      <c r="EGU139" s="29"/>
      <c r="EGV139" s="29"/>
      <c r="EGW139" s="29"/>
      <c r="EGX139" s="29"/>
      <c r="EGY139" s="29"/>
      <c r="EGZ139" s="29"/>
      <c r="EHA139" s="29"/>
      <c r="EHB139" s="29"/>
      <c r="EHC139" s="29"/>
      <c r="EHD139" s="29"/>
      <c r="EHE139" s="29"/>
      <c r="EHF139" s="29"/>
      <c r="EHG139" s="29"/>
      <c r="EHH139" s="29"/>
      <c r="EHI139" s="29"/>
      <c r="EHJ139" s="29"/>
      <c r="EHK139" s="29"/>
      <c r="EHL139" s="29"/>
      <c r="EHM139" s="29"/>
      <c r="EHN139" s="29"/>
      <c r="EHO139" s="29"/>
      <c r="EHP139" s="29"/>
      <c r="EHQ139" s="29"/>
      <c r="EHR139" s="29"/>
      <c r="EHS139" s="29"/>
      <c r="EHT139" s="29"/>
      <c r="EHU139" s="29"/>
      <c r="EHV139" s="29"/>
      <c r="EHW139" s="29"/>
      <c r="EHX139" s="29"/>
      <c r="EHY139" s="29"/>
      <c r="EHZ139" s="29"/>
      <c r="EIA139" s="29"/>
      <c r="EIB139" s="29"/>
      <c r="EIC139" s="29"/>
      <c r="EID139" s="29"/>
      <c r="EIE139" s="29"/>
      <c r="EIF139" s="29"/>
      <c r="EIG139" s="29"/>
      <c r="EIH139" s="29"/>
      <c r="EII139" s="29"/>
      <c r="EIJ139" s="29"/>
      <c r="EIK139" s="29"/>
      <c r="EIL139" s="29"/>
      <c r="EIM139" s="29"/>
      <c r="EIN139" s="29"/>
      <c r="EIO139" s="29"/>
      <c r="EIP139" s="29"/>
      <c r="EIQ139" s="29"/>
      <c r="EIR139" s="29"/>
      <c r="EIS139" s="29"/>
      <c r="EIT139" s="29"/>
      <c r="EIU139" s="29"/>
      <c r="EIV139" s="29"/>
      <c r="EIW139" s="29"/>
      <c r="EIX139" s="29"/>
      <c r="EIY139" s="29"/>
      <c r="EIZ139" s="29"/>
      <c r="EJA139" s="29"/>
      <c r="EJB139" s="29"/>
      <c r="EJC139" s="29"/>
      <c r="EJD139" s="29"/>
      <c r="EJE139" s="29"/>
      <c r="EJF139" s="29"/>
      <c r="EJG139" s="29"/>
      <c r="EJH139" s="29"/>
      <c r="EJI139" s="29"/>
      <c r="EJJ139" s="29"/>
      <c r="EJK139" s="29"/>
      <c r="EJL139" s="29"/>
      <c r="EJM139" s="29"/>
      <c r="EJN139" s="29"/>
      <c r="EJO139" s="29"/>
      <c r="EJP139" s="29"/>
      <c r="EJQ139" s="29"/>
      <c r="EJR139" s="29"/>
      <c r="EJS139" s="29"/>
      <c r="EJT139" s="29"/>
      <c r="EJU139" s="29"/>
      <c r="EJV139" s="29"/>
      <c r="EJW139" s="29"/>
      <c r="EJX139" s="29"/>
      <c r="EJY139" s="29"/>
      <c r="EJZ139" s="29"/>
      <c r="EKA139" s="29"/>
      <c r="EKB139" s="29"/>
      <c r="EKC139" s="29"/>
      <c r="EKD139" s="29"/>
      <c r="EKE139" s="29"/>
      <c r="EKF139" s="29"/>
      <c r="EKG139" s="29"/>
      <c r="EKH139" s="29"/>
      <c r="EKI139" s="29"/>
      <c r="EKJ139" s="29"/>
      <c r="EKK139" s="29"/>
      <c r="EKL139" s="29"/>
      <c r="EKM139" s="29"/>
      <c r="EKN139" s="29"/>
      <c r="EKO139" s="29"/>
      <c r="EKP139" s="29"/>
      <c r="EKQ139" s="29"/>
      <c r="EKR139" s="29"/>
      <c r="EKS139" s="29"/>
      <c r="EKT139" s="29"/>
      <c r="EKU139" s="29"/>
      <c r="EKV139" s="29"/>
      <c r="EKW139" s="29"/>
      <c r="EKX139" s="29"/>
      <c r="EKY139" s="29"/>
      <c r="EKZ139" s="29"/>
      <c r="ELA139" s="29"/>
      <c r="ELB139" s="29"/>
      <c r="ELC139" s="29"/>
      <c r="ELD139" s="29"/>
      <c r="ELE139" s="29"/>
      <c r="ELF139" s="29"/>
      <c r="ELG139" s="29"/>
      <c r="ELH139" s="29"/>
      <c r="ELI139" s="29"/>
      <c r="ELJ139" s="29"/>
      <c r="ELK139" s="29"/>
      <c r="ELL139" s="29"/>
      <c r="ELM139" s="29"/>
      <c r="ELN139" s="29"/>
      <c r="ELO139" s="29"/>
      <c r="ELP139" s="29"/>
      <c r="ELQ139" s="29"/>
      <c r="ELR139" s="29"/>
      <c r="ELS139" s="29"/>
      <c r="ELT139" s="29"/>
      <c r="ELU139" s="29"/>
      <c r="ELV139" s="29"/>
      <c r="ELW139" s="29"/>
      <c r="ELX139" s="29"/>
      <c r="ELY139" s="29"/>
      <c r="ELZ139" s="29"/>
      <c r="EMA139" s="29"/>
      <c r="EMB139" s="29"/>
      <c r="EMC139" s="29"/>
      <c r="EMD139" s="29"/>
      <c r="EME139" s="29"/>
      <c r="EMF139" s="29"/>
      <c r="EMG139" s="29"/>
      <c r="EMH139" s="29"/>
      <c r="EMI139" s="29"/>
      <c r="EMJ139" s="29"/>
      <c r="EMK139" s="29"/>
      <c r="EML139" s="29"/>
      <c r="EMM139" s="29"/>
      <c r="EMN139" s="29"/>
      <c r="EMO139" s="29"/>
      <c r="EMP139" s="29"/>
      <c r="EMQ139" s="29"/>
      <c r="EMR139" s="29"/>
      <c r="EMS139" s="29"/>
      <c r="EMT139" s="29"/>
      <c r="EMU139" s="29"/>
      <c r="EMV139" s="29"/>
      <c r="EMW139" s="29"/>
      <c r="EMX139" s="29"/>
      <c r="EMY139" s="29"/>
      <c r="EMZ139" s="29"/>
      <c r="ENA139" s="29"/>
      <c r="ENB139" s="29"/>
      <c r="ENC139" s="29"/>
      <c r="END139" s="29"/>
      <c r="ENE139" s="29"/>
      <c r="ENF139" s="29"/>
      <c r="ENG139" s="29"/>
      <c r="ENH139" s="29"/>
      <c r="ENI139" s="29"/>
      <c r="ENJ139" s="29"/>
      <c r="ENK139" s="29"/>
      <c r="ENL139" s="29"/>
      <c r="ENM139" s="29"/>
      <c r="ENN139" s="29"/>
      <c r="ENO139" s="29"/>
      <c r="ENP139" s="29"/>
      <c r="ENQ139" s="29"/>
      <c r="ENR139" s="29"/>
      <c r="ENS139" s="29"/>
      <c r="ENT139" s="29"/>
      <c r="ENU139" s="29"/>
      <c r="ENV139" s="29"/>
      <c r="ENW139" s="29"/>
      <c r="ENX139" s="29"/>
      <c r="ENY139" s="29"/>
      <c r="ENZ139" s="29"/>
      <c r="EOA139" s="29"/>
      <c r="EOB139" s="29"/>
      <c r="EOC139" s="29"/>
      <c r="EOD139" s="29"/>
      <c r="EOE139" s="29"/>
      <c r="EOF139" s="29"/>
      <c r="EOG139" s="29"/>
      <c r="EOH139" s="29"/>
      <c r="EOI139" s="29"/>
      <c r="EOJ139" s="29"/>
      <c r="EOK139" s="29"/>
      <c r="EOL139" s="29"/>
      <c r="EOM139" s="29"/>
      <c r="EON139" s="29"/>
      <c r="EOO139" s="29"/>
      <c r="EOP139" s="29"/>
      <c r="EOQ139" s="29"/>
      <c r="EOR139" s="29"/>
      <c r="EOS139" s="29"/>
      <c r="EOT139" s="29"/>
      <c r="EOU139" s="29"/>
      <c r="EOV139" s="29"/>
      <c r="EOW139" s="29"/>
      <c r="EOX139" s="29"/>
      <c r="EOY139" s="29"/>
      <c r="EOZ139" s="29"/>
      <c r="EPA139" s="29"/>
      <c r="EPB139" s="29"/>
      <c r="EPC139" s="29"/>
      <c r="EPD139" s="29"/>
      <c r="EPE139" s="29"/>
      <c r="EPF139" s="29"/>
      <c r="EPG139" s="29"/>
      <c r="EPH139" s="29"/>
      <c r="EPI139" s="29"/>
      <c r="EPJ139" s="29"/>
      <c r="EPK139" s="29"/>
      <c r="EPL139" s="29"/>
      <c r="EPM139" s="29"/>
      <c r="EPN139" s="29"/>
      <c r="EPO139" s="29"/>
      <c r="EPP139" s="29"/>
      <c r="EPQ139" s="29"/>
      <c r="EPR139" s="29"/>
      <c r="EPS139" s="29"/>
      <c r="EPT139" s="29"/>
      <c r="EPU139" s="29"/>
      <c r="EPV139" s="29"/>
      <c r="EPW139" s="29"/>
      <c r="EPX139" s="29"/>
      <c r="EPY139" s="29"/>
      <c r="EPZ139" s="29"/>
      <c r="EQA139" s="29"/>
      <c r="EQB139" s="29"/>
      <c r="EQC139" s="29"/>
      <c r="EQD139" s="29"/>
      <c r="EQE139" s="29"/>
      <c r="EQF139" s="29"/>
      <c r="EQG139" s="29"/>
      <c r="EQH139" s="29"/>
      <c r="EQI139" s="29"/>
      <c r="EQJ139" s="29"/>
      <c r="EQK139" s="29"/>
      <c r="EQL139" s="29"/>
      <c r="EQM139" s="29"/>
      <c r="EQN139" s="29"/>
      <c r="EQO139" s="29"/>
      <c r="EQP139" s="29"/>
      <c r="EQQ139" s="29"/>
      <c r="EQR139" s="29"/>
      <c r="EQS139" s="29"/>
      <c r="EQT139" s="29"/>
      <c r="EQU139" s="29"/>
      <c r="EQV139" s="29"/>
      <c r="EQW139" s="29"/>
      <c r="EQX139" s="29"/>
      <c r="EQY139" s="29"/>
      <c r="EQZ139" s="29"/>
      <c r="ERA139" s="29"/>
      <c r="ERB139" s="29"/>
      <c r="ERC139" s="29"/>
      <c r="ERD139" s="29"/>
      <c r="ERE139" s="29"/>
      <c r="ERF139" s="29"/>
      <c r="ERG139" s="29"/>
      <c r="ERH139" s="29"/>
      <c r="ERI139" s="29"/>
      <c r="ERJ139" s="29"/>
      <c r="ERK139" s="29"/>
      <c r="ERL139" s="29"/>
      <c r="ERM139" s="29"/>
      <c r="ERN139" s="29"/>
      <c r="ERO139" s="29"/>
      <c r="ERP139" s="29"/>
      <c r="ERQ139" s="29"/>
      <c r="ERR139" s="29"/>
      <c r="ERS139" s="29"/>
      <c r="ERT139" s="29"/>
      <c r="ERU139" s="29"/>
      <c r="ERV139" s="29"/>
      <c r="ERW139" s="29"/>
      <c r="ERX139" s="29"/>
      <c r="ERY139" s="29"/>
      <c r="ERZ139" s="29"/>
      <c r="ESA139" s="29"/>
      <c r="ESB139" s="29"/>
      <c r="ESC139" s="29"/>
      <c r="ESD139" s="29"/>
      <c r="ESE139" s="29"/>
      <c r="ESF139" s="29"/>
      <c r="ESG139" s="29"/>
      <c r="ESH139" s="29"/>
      <c r="ESI139" s="29"/>
      <c r="ESJ139" s="29"/>
      <c r="ESK139" s="29"/>
      <c r="ESL139" s="29"/>
      <c r="ESM139" s="29"/>
      <c r="ESN139" s="29"/>
      <c r="ESO139" s="29"/>
      <c r="ESP139" s="29"/>
      <c r="ESQ139" s="29"/>
      <c r="ESR139" s="29"/>
      <c r="ESS139" s="29"/>
      <c r="EST139" s="29"/>
      <c r="ESU139" s="29"/>
      <c r="ESV139" s="29"/>
      <c r="ESW139" s="29"/>
      <c r="ESX139" s="29"/>
      <c r="ESY139" s="29"/>
      <c r="ESZ139" s="29"/>
      <c r="ETA139" s="29"/>
      <c r="ETB139" s="29"/>
      <c r="ETC139" s="29"/>
      <c r="ETD139" s="29"/>
      <c r="ETE139" s="29"/>
      <c r="ETF139" s="29"/>
      <c r="ETG139" s="29"/>
      <c r="ETH139" s="29"/>
      <c r="ETI139" s="29"/>
      <c r="ETJ139" s="29"/>
      <c r="ETK139" s="29"/>
      <c r="ETL139" s="29"/>
      <c r="ETM139" s="29"/>
      <c r="ETN139" s="29"/>
      <c r="ETO139" s="29"/>
      <c r="ETP139" s="29"/>
      <c r="ETQ139" s="29"/>
      <c r="ETR139" s="29"/>
      <c r="ETS139" s="29"/>
      <c r="ETT139" s="29"/>
      <c r="ETU139" s="29"/>
      <c r="ETV139" s="29"/>
      <c r="ETW139" s="29"/>
      <c r="ETX139" s="29"/>
      <c r="ETY139" s="29"/>
      <c r="ETZ139" s="29"/>
      <c r="EUA139" s="29"/>
      <c r="EUB139" s="29"/>
      <c r="EUC139" s="29"/>
      <c r="EUD139" s="29"/>
      <c r="EUE139" s="29"/>
      <c r="EUF139" s="29"/>
      <c r="EUG139" s="29"/>
      <c r="EUH139" s="29"/>
      <c r="EUI139" s="29"/>
      <c r="EUJ139" s="29"/>
      <c r="EUK139" s="29"/>
      <c r="EUL139" s="29"/>
      <c r="EUM139" s="29"/>
      <c r="EUN139" s="29"/>
      <c r="EUO139" s="29"/>
      <c r="EUP139" s="29"/>
      <c r="EUQ139" s="29"/>
      <c r="EUR139" s="29"/>
      <c r="EUS139" s="29"/>
      <c r="EUT139" s="29"/>
      <c r="EUU139" s="29"/>
      <c r="EUV139" s="29"/>
      <c r="EUW139" s="29"/>
      <c r="EUX139" s="29"/>
      <c r="EUY139" s="29"/>
      <c r="EUZ139" s="29"/>
      <c r="EVA139" s="29"/>
      <c r="EVB139" s="29"/>
      <c r="EVC139" s="29"/>
      <c r="EVD139" s="29"/>
      <c r="EVE139" s="29"/>
      <c r="EVF139" s="29"/>
      <c r="EVG139" s="29"/>
      <c r="EVH139" s="29"/>
      <c r="EVI139" s="29"/>
      <c r="EVJ139" s="29"/>
      <c r="EVK139" s="29"/>
      <c r="EVL139" s="29"/>
      <c r="EVM139" s="29"/>
      <c r="EVN139" s="29"/>
      <c r="EVO139" s="29"/>
      <c r="EVP139" s="29"/>
      <c r="EVQ139" s="29"/>
      <c r="EVR139" s="29"/>
      <c r="EVS139" s="29"/>
      <c r="EVT139" s="29"/>
      <c r="EVU139" s="29"/>
      <c r="EVV139" s="29"/>
      <c r="EVW139" s="29"/>
      <c r="EVX139" s="29"/>
      <c r="EVY139" s="29"/>
      <c r="EVZ139" s="29"/>
      <c r="EWA139" s="29"/>
      <c r="EWB139" s="29"/>
      <c r="EWC139" s="29"/>
      <c r="EWD139" s="29"/>
      <c r="EWE139" s="29"/>
      <c r="EWF139" s="29"/>
      <c r="EWG139" s="29"/>
      <c r="EWH139" s="29"/>
      <c r="EWI139" s="29"/>
      <c r="EWJ139" s="29"/>
      <c r="EWK139" s="29"/>
      <c r="EWL139" s="29"/>
      <c r="EWM139" s="29"/>
      <c r="EWN139" s="29"/>
      <c r="EWO139" s="29"/>
      <c r="EWP139" s="29"/>
      <c r="EWQ139" s="29"/>
      <c r="EWR139" s="29"/>
      <c r="EWS139" s="29"/>
      <c r="EWT139" s="29"/>
      <c r="EWU139" s="29"/>
      <c r="EWV139" s="29"/>
      <c r="EWW139" s="29"/>
      <c r="EWX139" s="29"/>
      <c r="EWY139" s="29"/>
      <c r="EWZ139" s="29"/>
      <c r="EXA139" s="29"/>
      <c r="EXB139" s="29"/>
      <c r="EXC139" s="29"/>
      <c r="EXD139" s="29"/>
      <c r="EXE139" s="29"/>
      <c r="EXF139" s="29"/>
      <c r="EXG139" s="29"/>
      <c r="EXH139" s="29"/>
      <c r="EXI139" s="29"/>
      <c r="EXJ139" s="29"/>
      <c r="EXK139" s="29"/>
      <c r="EXL139" s="29"/>
      <c r="EXM139" s="29"/>
      <c r="EXN139" s="29"/>
      <c r="EXO139" s="29"/>
      <c r="EXP139" s="29"/>
      <c r="EXQ139" s="29"/>
      <c r="EXR139" s="29"/>
      <c r="EXS139" s="29"/>
      <c r="EXT139" s="29"/>
      <c r="EXU139" s="29"/>
      <c r="EXV139" s="29"/>
      <c r="EXW139" s="29"/>
      <c r="EXX139" s="29"/>
      <c r="EXY139" s="29"/>
      <c r="EXZ139" s="29"/>
      <c r="EYA139" s="29"/>
      <c r="EYB139" s="29"/>
      <c r="EYC139" s="29"/>
      <c r="EYD139" s="29"/>
      <c r="EYE139" s="29"/>
      <c r="EYF139" s="29"/>
      <c r="EYG139" s="29"/>
      <c r="EYH139" s="29"/>
      <c r="EYI139" s="29"/>
      <c r="EYJ139" s="29"/>
      <c r="EYK139" s="29"/>
      <c r="EYL139" s="29"/>
      <c r="EYM139" s="29"/>
      <c r="EYN139" s="29"/>
      <c r="EYO139" s="29"/>
      <c r="EYP139" s="29"/>
      <c r="EYQ139" s="29"/>
      <c r="EYR139" s="29"/>
      <c r="EYS139" s="29"/>
      <c r="EYT139" s="29"/>
      <c r="EYU139" s="29"/>
      <c r="EYV139" s="29"/>
      <c r="EYW139" s="29"/>
      <c r="EYX139" s="29"/>
      <c r="EYY139" s="29"/>
      <c r="EYZ139" s="29"/>
      <c r="EZA139" s="29"/>
      <c r="EZB139" s="29"/>
      <c r="EZC139" s="29"/>
      <c r="EZD139" s="29"/>
      <c r="EZE139" s="29"/>
      <c r="EZF139" s="29"/>
      <c r="EZG139" s="29"/>
      <c r="EZH139" s="29"/>
      <c r="EZI139" s="29"/>
      <c r="EZJ139" s="29"/>
      <c r="EZK139" s="29"/>
      <c r="EZL139" s="29"/>
      <c r="EZM139" s="29"/>
      <c r="EZN139" s="29"/>
      <c r="EZO139" s="29"/>
      <c r="EZP139" s="29"/>
      <c r="EZQ139" s="29"/>
      <c r="EZR139" s="29"/>
      <c r="EZS139" s="29"/>
      <c r="EZT139" s="29"/>
      <c r="EZU139" s="29"/>
      <c r="EZV139" s="29"/>
      <c r="EZW139" s="29"/>
      <c r="EZX139" s="29"/>
      <c r="EZY139" s="29"/>
      <c r="EZZ139" s="29"/>
      <c r="FAA139" s="29"/>
      <c r="FAB139" s="29"/>
      <c r="FAC139" s="29"/>
      <c r="FAD139" s="29"/>
      <c r="FAE139" s="29"/>
      <c r="FAF139" s="29"/>
      <c r="FAG139" s="29"/>
      <c r="FAH139" s="29"/>
      <c r="FAI139" s="29"/>
      <c r="FAJ139" s="29"/>
      <c r="FAK139" s="29"/>
      <c r="FAL139" s="29"/>
      <c r="FAM139" s="29"/>
      <c r="FAN139" s="29"/>
      <c r="FAO139" s="29"/>
      <c r="FAP139" s="29"/>
      <c r="FAQ139" s="29"/>
      <c r="FAR139" s="29"/>
      <c r="FAS139" s="29"/>
      <c r="FAT139" s="29"/>
      <c r="FAU139" s="29"/>
      <c r="FAV139" s="29"/>
      <c r="FAW139" s="29"/>
      <c r="FAX139" s="29"/>
      <c r="FAY139" s="29"/>
      <c r="FAZ139" s="29"/>
      <c r="FBA139" s="29"/>
      <c r="FBB139" s="29"/>
      <c r="FBC139" s="29"/>
      <c r="FBD139" s="29"/>
      <c r="FBE139" s="29"/>
      <c r="FBF139" s="29"/>
      <c r="FBG139" s="29"/>
      <c r="FBH139" s="29"/>
      <c r="FBI139" s="29"/>
      <c r="FBJ139" s="29"/>
      <c r="FBK139" s="29"/>
      <c r="FBL139" s="29"/>
      <c r="FBM139" s="29"/>
      <c r="FBN139" s="29"/>
      <c r="FBO139" s="29"/>
      <c r="FBP139" s="29"/>
      <c r="FBQ139" s="29"/>
      <c r="FBR139" s="29"/>
      <c r="FBS139" s="29"/>
      <c r="FBT139" s="29"/>
      <c r="FBU139" s="29"/>
      <c r="FBV139" s="29"/>
      <c r="FBW139" s="29"/>
      <c r="FBX139" s="29"/>
      <c r="FBY139" s="29"/>
      <c r="FBZ139" s="29"/>
      <c r="FCA139" s="29"/>
      <c r="FCB139" s="29"/>
      <c r="FCC139" s="29"/>
      <c r="FCD139" s="29"/>
      <c r="FCE139" s="29"/>
      <c r="FCF139" s="29"/>
      <c r="FCG139" s="29"/>
      <c r="FCH139" s="29"/>
      <c r="FCI139" s="29"/>
      <c r="FCJ139" s="29"/>
      <c r="FCK139" s="29"/>
      <c r="FCL139" s="29"/>
      <c r="FCM139" s="29"/>
      <c r="FCN139" s="29"/>
      <c r="FCO139" s="29"/>
      <c r="FCP139" s="29"/>
      <c r="FCQ139" s="29"/>
      <c r="FCR139" s="29"/>
      <c r="FCS139" s="29"/>
      <c r="FCT139" s="29"/>
      <c r="FCU139" s="29"/>
      <c r="FCV139" s="29"/>
      <c r="FCW139" s="29"/>
      <c r="FCX139" s="29"/>
      <c r="FCY139" s="29"/>
      <c r="FCZ139" s="29"/>
      <c r="FDA139" s="29"/>
      <c r="FDB139" s="29"/>
      <c r="FDC139" s="29"/>
      <c r="FDD139" s="29"/>
      <c r="FDE139" s="29"/>
      <c r="FDF139" s="29"/>
      <c r="FDG139" s="29"/>
      <c r="FDH139" s="29"/>
      <c r="FDI139" s="29"/>
      <c r="FDJ139" s="29"/>
      <c r="FDK139" s="29"/>
      <c r="FDL139" s="29"/>
      <c r="FDM139" s="29"/>
      <c r="FDN139" s="29"/>
      <c r="FDO139" s="29"/>
      <c r="FDP139" s="29"/>
      <c r="FDQ139" s="29"/>
      <c r="FDR139" s="29"/>
      <c r="FDS139" s="29"/>
      <c r="FDT139" s="29"/>
      <c r="FDU139" s="29"/>
      <c r="FDV139" s="29"/>
      <c r="FDW139" s="29"/>
      <c r="FDX139" s="29"/>
      <c r="FDY139" s="29"/>
      <c r="FDZ139" s="29"/>
      <c r="FEA139" s="29"/>
      <c r="FEB139" s="29"/>
      <c r="FEC139" s="29"/>
      <c r="FED139" s="29"/>
      <c r="FEE139" s="29"/>
      <c r="FEF139" s="29"/>
      <c r="FEG139" s="29"/>
      <c r="FEH139" s="29"/>
      <c r="FEI139" s="29"/>
      <c r="FEJ139" s="29"/>
      <c r="FEK139" s="29"/>
      <c r="FEL139" s="29"/>
      <c r="FEM139" s="29"/>
      <c r="FEN139" s="29"/>
      <c r="FEO139" s="29"/>
      <c r="FEP139" s="29"/>
      <c r="FEQ139" s="29"/>
      <c r="FER139" s="29"/>
      <c r="FES139" s="29"/>
      <c r="FET139" s="29"/>
      <c r="FEU139" s="29"/>
      <c r="FEV139" s="29"/>
      <c r="FEW139" s="29"/>
      <c r="FEX139" s="29"/>
      <c r="FEY139" s="29"/>
      <c r="FEZ139" s="29"/>
      <c r="FFA139" s="29"/>
      <c r="FFB139" s="29"/>
      <c r="FFC139" s="29"/>
      <c r="FFD139" s="29"/>
      <c r="FFE139" s="29"/>
      <c r="FFF139" s="29"/>
      <c r="FFG139" s="29"/>
      <c r="FFH139" s="29"/>
      <c r="FFI139" s="29"/>
      <c r="FFJ139" s="29"/>
      <c r="FFK139" s="29"/>
      <c r="FFL139" s="29"/>
      <c r="FFM139" s="29"/>
      <c r="FFN139" s="29"/>
      <c r="FFO139" s="29"/>
      <c r="FFP139" s="29"/>
      <c r="FFQ139" s="29"/>
      <c r="FFR139" s="29"/>
      <c r="FFS139" s="29"/>
      <c r="FFT139" s="29"/>
      <c r="FFU139" s="29"/>
      <c r="FFV139" s="29"/>
      <c r="FFW139" s="29"/>
      <c r="FFX139" s="29"/>
      <c r="FFY139" s="29"/>
      <c r="FFZ139" s="29"/>
      <c r="FGA139" s="29"/>
      <c r="FGB139" s="29"/>
      <c r="FGC139" s="29"/>
      <c r="FGD139" s="29"/>
      <c r="FGE139" s="29"/>
      <c r="FGF139" s="29"/>
      <c r="FGG139" s="29"/>
      <c r="FGH139" s="29"/>
      <c r="FGI139" s="29"/>
      <c r="FGJ139" s="29"/>
      <c r="FGK139" s="29"/>
      <c r="FGL139" s="29"/>
      <c r="FGM139" s="29"/>
      <c r="FGN139" s="29"/>
      <c r="FGO139" s="29"/>
      <c r="FGP139" s="29"/>
      <c r="FGQ139" s="29"/>
      <c r="FGR139" s="29"/>
      <c r="FGS139" s="29"/>
      <c r="FGT139" s="29"/>
      <c r="FGU139" s="29"/>
      <c r="FGV139" s="29"/>
      <c r="FGW139" s="29"/>
      <c r="FGX139" s="29"/>
      <c r="FGY139" s="29"/>
      <c r="FGZ139" s="29"/>
      <c r="FHA139" s="29"/>
      <c r="FHB139" s="29"/>
      <c r="FHC139" s="29"/>
      <c r="FHD139" s="29"/>
      <c r="FHE139" s="29"/>
      <c r="FHF139" s="29"/>
      <c r="FHG139" s="29"/>
      <c r="FHH139" s="29"/>
      <c r="FHI139" s="29"/>
      <c r="FHJ139" s="29"/>
      <c r="FHK139" s="29"/>
      <c r="FHL139" s="29"/>
      <c r="FHM139" s="29"/>
      <c r="FHN139" s="29"/>
      <c r="FHO139" s="29"/>
      <c r="FHP139" s="29"/>
      <c r="FHQ139" s="29"/>
      <c r="FHR139" s="29"/>
      <c r="FHS139" s="29"/>
      <c r="FHT139" s="29"/>
      <c r="FHU139" s="29"/>
      <c r="FHV139" s="29"/>
      <c r="FHW139" s="29"/>
      <c r="FHX139" s="29"/>
      <c r="FHY139" s="29"/>
      <c r="FHZ139" s="29"/>
      <c r="FIA139" s="29"/>
      <c r="FIB139" s="29"/>
      <c r="FIC139" s="29"/>
      <c r="FID139" s="29"/>
      <c r="FIE139" s="29"/>
      <c r="FIF139" s="29"/>
      <c r="FIG139" s="29"/>
      <c r="FIH139" s="29"/>
      <c r="FII139" s="29"/>
      <c r="FIJ139" s="29"/>
      <c r="FIK139" s="29"/>
      <c r="FIL139" s="29"/>
      <c r="FIM139" s="29"/>
      <c r="FIN139" s="29"/>
      <c r="FIO139" s="29"/>
      <c r="FIP139" s="29"/>
      <c r="FIQ139" s="29"/>
      <c r="FIR139" s="29"/>
      <c r="FIS139" s="29"/>
      <c r="FIT139" s="29"/>
      <c r="FIU139" s="29"/>
      <c r="FIV139" s="29"/>
      <c r="FIW139" s="29"/>
      <c r="FIX139" s="29"/>
      <c r="FIY139" s="29"/>
      <c r="FIZ139" s="29"/>
      <c r="FJA139" s="29"/>
      <c r="FJB139" s="29"/>
      <c r="FJC139" s="29"/>
      <c r="FJD139" s="29"/>
      <c r="FJE139" s="29"/>
      <c r="FJF139" s="29"/>
      <c r="FJG139" s="29"/>
      <c r="FJH139" s="29"/>
      <c r="FJI139" s="29"/>
      <c r="FJJ139" s="29"/>
      <c r="FJK139" s="29"/>
      <c r="FJL139" s="29"/>
      <c r="FJM139" s="29"/>
      <c r="FJN139" s="29"/>
      <c r="FJO139" s="29"/>
      <c r="FJP139" s="29"/>
      <c r="FJQ139" s="29"/>
      <c r="FJR139" s="29"/>
      <c r="FJS139" s="29"/>
      <c r="FJT139" s="29"/>
      <c r="FJU139" s="29"/>
      <c r="FJV139" s="29"/>
      <c r="FJW139" s="29"/>
      <c r="FJX139" s="29"/>
      <c r="FJY139" s="29"/>
      <c r="FJZ139" s="29"/>
      <c r="FKA139" s="29"/>
      <c r="FKB139" s="29"/>
      <c r="FKC139" s="29"/>
      <c r="FKD139" s="29"/>
      <c r="FKE139" s="29"/>
      <c r="FKF139" s="29"/>
      <c r="FKG139" s="29"/>
      <c r="FKH139" s="29"/>
      <c r="FKI139" s="29"/>
      <c r="FKJ139" s="29"/>
      <c r="FKK139" s="29"/>
      <c r="FKL139" s="29"/>
      <c r="FKM139" s="29"/>
      <c r="FKN139" s="29"/>
      <c r="FKO139" s="29"/>
      <c r="FKP139" s="29"/>
      <c r="FKQ139" s="29"/>
      <c r="FKR139" s="29"/>
      <c r="FKS139" s="29"/>
      <c r="FKT139" s="29"/>
      <c r="FKU139" s="29"/>
      <c r="FKV139" s="29"/>
      <c r="FKW139" s="29"/>
      <c r="FKX139" s="29"/>
      <c r="FKY139" s="29"/>
      <c r="FKZ139" s="29"/>
      <c r="FLA139" s="29"/>
      <c r="FLB139" s="29"/>
      <c r="FLC139" s="29"/>
      <c r="FLD139" s="29"/>
      <c r="FLE139" s="29"/>
      <c r="FLF139" s="29"/>
      <c r="FLG139" s="29"/>
      <c r="FLH139" s="29"/>
      <c r="FLI139" s="29"/>
      <c r="FLJ139" s="29"/>
      <c r="FLK139" s="29"/>
      <c r="FLL139" s="29"/>
      <c r="FLM139" s="29"/>
      <c r="FLN139" s="29"/>
      <c r="FLO139" s="29"/>
      <c r="FLP139" s="29"/>
      <c r="FLQ139" s="29"/>
      <c r="FLR139" s="29"/>
      <c r="FLS139" s="29"/>
      <c r="FLT139" s="29"/>
      <c r="FLU139" s="29"/>
      <c r="FLV139" s="29"/>
      <c r="FLW139" s="29"/>
      <c r="FLX139" s="29"/>
      <c r="FLY139" s="29"/>
      <c r="FLZ139" s="29"/>
      <c r="FMA139" s="29"/>
      <c r="FMB139" s="29"/>
      <c r="FMC139" s="29"/>
      <c r="FMD139" s="29"/>
      <c r="FME139" s="29"/>
      <c r="FMF139" s="29"/>
      <c r="FMG139" s="29"/>
      <c r="FMH139" s="29"/>
      <c r="FMI139" s="29"/>
      <c r="FMJ139" s="29"/>
      <c r="FMK139" s="29"/>
      <c r="FML139" s="29"/>
      <c r="FMM139" s="29"/>
      <c r="FMN139" s="29"/>
      <c r="FMO139" s="29"/>
      <c r="FMP139" s="29"/>
      <c r="FMQ139" s="29"/>
      <c r="FMR139" s="29"/>
      <c r="FMS139" s="29"/>
      <c r="FMT139" s="29"/>
      <c r="FMU139" s="29"/>
      <c r="FMV139" s="29"/>
      <c r="FMW139" s="29"/>
      <c r="FMX139" s="29"/>
      <c r="FMY139" s="29"/>
      <c r="FMZ139" s="29"/>
      <c r="FNA139" s="29"/>
      <c r="FNB139" s="29"/>
      <c r="FNC139" s="29"/>
      <c r="FND139" s="29"/>
      <c r="FNE139" s="29"/>
      <c r="FNF139" s="29"/>
      <c r="FNG139" s="29"/>
      <c r="FNH139" s="29"/>
      <c r="FNI139" s="29"/>
      <c r="FNJ139" s="29"/>
      <c r="FNK139" s="29"/>
      <c r="FNL139" s="29"/>
      <c r="FNM139" s="29"/>
      <c r="FNN139" s="29"/>
      <c r="FNO139" s="29"/>
      <c r="FNP139" s="29"/>
      <c r="FNQ139" s="29"/>
      <c r="FNR139" s="29"/>
      <c r="FNS139" s="29"/>
      <c r="FNT139" s="29"/>
      <c r="FNU139" s="29"/>
      <c r="FNV139" s="29"/>
      <c r="FNW139" s="29"/>
      <c r="FNX139" s="29"/>
      <c r="FNY139" s="29"/>
      <c r="FNZ139" s="29"/>
      <c r="FOA139" s="29"/>
      <c r="FOB139" s="29"/>
      <c r="FOC139" s="29"/>
      <c r="FOD139" s="29"/>
      <c r="FOE139" s="29"/>
      <c r="FOF139" s="29"/>
      <c r="FOG139" s="29"/>
      <c r="FOH139" s="29"/>
      <c r="FOI139" s="29"/>
      <c r="FOJ139" s="29"/>
      <c r="FOK139" s="29"/>
      <c r="FOL139" s="29"/>
      <c r="FOM139" s="29"/>
      <c r="FON139" s="29"/>
      <c r="FOO139" s="29"/>
      <c r="FOP139" s="29"/>
      <c r="FOQ139" s="29"/>
      <c r="FOR139" s="29"/>
      <c r="FOS139" s="29"/>
      <c r="FOT139" s="29"/>
      <c r="FOU139" s="29"/>
      <c r="FOV139" s="29"/>
      <c r="FOW139" s="29"/>
      <c r="FOX139" s="29"/>
      <c r="FOY139" s="29"/>
      <c r="FOZ139" s="29"/>
      <c r="FPA139" s="29"/>
      <c r="FPB139" s="29"/>
      <c r="FPC139" s="29"/>
      <c r="FPD139" s="29"/>
      <c r="FPE139" s="29"/>
      <c r="FPF139" s="29"/>
      <c r="FPG139" s="29"/>
      <c r="FPH139" s="29"/>
      <c r="FPI139" s="29"/>
      <c r="FPJ139" s="29"/>
      <c r="FPK139" s="29"/>
      <c r="FPL139" s="29"/>
      <c r="FPM139" s="29"/>
      <c r="FPN139" s="29"/>
      <c r="FPO139" s="29"/>
      <c r="FPP139" s="29"/>
      <c r="FPQ139" s="29"/>
      <c r="FPR139" s="29"/>
      <c r="FPS139" s="29"/>
      <c r="FPT139" s="29"/>
      <c r="FPU139" s="29"/>
      <c r="FPV139" s="29"/>
      <c r="FPW139" s="29"/>
      <c r="FPX139" s="29"/>
      <c r="FPY139" s="29"/>
      <c r="FPZ139" s="29"/>
      <c r="FQA139" s="29"/>
      <c r="FQB139" s="29"/>
      <c r="FQC139" s="29"/>
      <c r="FQD139" s="29"/>
      <c r="FQE139" s="29"/>
      <c r="FQF139" s="29"/>
      <c r="FQG139" s="29"/>
      <c r="FQH139" s="29"/>
      <c r="FQI139" s="29"/>
      <c r="FQJ139" s="29"/>
      <c r="FQK139" s="29"/>
      <c r="FQL139" s="29"/>
      <c r="FQM139" s="29"/>
      <c r="FQN139" s="29"/>
      <c r="FQO139" s="29"/>
      <c r="FQP139" s="29"/>
      <c r="FQQ139" s="29"/>
      <c r="FQR139" s="29"/>
      <c r="FQS139" s="29"/>
      <c r="FQT139" s="29"/>
      <c r="FQU139" s="29"/>
      <c r="FQV139" s="29"/>
      <c r="FQW139" s="29"/>
      <c r="FQX139" s="29"/>
      <c r="FQY139" s="29"/>
      <c r="FQZ139" s="29"/>
      <c r="FRA139" s="29"/>
      <c r="FRB139" s="29"/>
      <c r="FRC139" s="29"/>
      <c r="FRD139" s="29"/>
      <c r="FRE139" s="29"/>
      <c r="FRF139" s="29"/>
      <c r="FRG139" s="29"/>
      <c r="FRH139" s="29"/>
      <c r="FRI139" s="29"/>
      <c r="FRJ139" s="29"/>
      <c r="FRK139" s="29"/>
      <c r="FRL139" s="29"/>
      <c r="FRM139" s="29"/>
      <c r="FRN139" s="29"/>
      <c r="FRO139" s="29"/>
      <c r="FRP139" s="29"/>
      <c r="FRQ139" s="29"/>
      <c r="FRR139" s="29"/>
      <c r="FRS139" s="29"/>
      <c r="FRT139" s="29"/>
      <c r="FRU139" s="29"/>
      <c r="FRV139" s="29"/>
      <c r="FRW139" s="29"/>
      <c r="FRX139" s="29"/>
      <c r="FRY139" s="29"/>
      <c r="FRZ139" s="29"/>
      <c r="FSA139" s="29"/>
      <c r="FSB139" s="29"/>
      <c r="FSC139" s="29"/>
      <c r="FSD139" s="29"/>
      <c r="FSE139" s="29"/>
      <c r="FSF139" s="29"/>
      <c r="FSG139" s="29"/>
      <c r="FSH139" s="29"/>
      <c r="FSI139" s="29"/>
      <c r="FSJ139" s="29"/>
      <c r="FSK139" s="29"/>
      <c r="FSL139" s="29"/>
      <c r="FSM139" s="29"/>
      <c r="FSN139" s="29"/>
      <c r="FSO139" s="29"/>
      <c r="FSP139" s="29"/>
      <c r="FSQ139" s="29"/>
      <c r="FSR139" s="29"/>
      <c r="FSS139" s="29"/>
      <c r="FST139" s="29"/>
      <c r="FSU139" s="29"/>
      <c r="FSV139" s="29"/>
      <c r="FSW139" s="29"/>
      <c r="FSX139" s="29"/>
      <c r="FSY139" s="29"/>
      <c r="FSZ139" s="29"/>
      <c r="FTA139" s="29"/>
      <c r="FTB139" s="29"/>
      <c r="FTC139" s="29"/>
      <c r="FTD139" s="29"/>
      <c r="FTE139" s="29"/>
      <c r="FTF139" s="29"/>
      <c r="FTG139" s="29"/>
      <c r="FTH139" s="29"/>
      <c r="FTI139" s="29"/>
      <c r="FTJ139" s="29"/>
      <c r="FTK139" s="29"/>
      <c r="FTL139" s="29"/>
      <c r="FTM139" s="29"/>
      <c r="FTN139" s="29"/>
      <c r="FTO139" s="29"/>
      <c r="FTP139" s="29"/>
      <c r="FTQ139" s="29"/>
      <c r="FTR139" s="29"/>
      <c r="FTS139" s="29"/>
      <c r="FTT139" s="29"/>
      <c r="FTU139" s="29"/>
      <c r="FTV139" s="29"/>
      <c r="FTW139" s="29"/>
      <c r="FTX139" s="29"/>
      <c r="FTY139" s="29"/>
      <c r="FTZ139" s="29"/>
      <c r="FUA139" s="29"/>
      <c r="FUB139" s="29"/>
      <c r="FUC139" s="29"/>
      <c r="FUD139" s="29"/>
      <c r="FUE139" s="29"/>
      <c r="FUF139" s="29"/>
      <c r="FUG139" s="29"/>
      <c r="FUH139" s="29"/>
      <c r="FUI139" s="29"/>
      <c r="FUJ139" s="29"/>
      <c r="FUK139" s="29"/>
      <c r="FUL139" s="29"/>
      <c r="FUM139" s="29"/>
      <c r="FUN139" s="29"/>
      <c r="FUO139" s="29"/>
      <c r="FUP139" s="29"/>
      <c r="FUQ139" s="29"/>
      <c r="FUR139" s="29"/>
      <c r="FUS139" s="29"/>
      <c r="FUT139" s="29"/>
      <c r="FUU139" s="29"/>
      <c r="FUV139" s="29"/>
      <c r="FUW139" s="29"/>
      <c r="FUX139" s="29"/>
      <c r="FUY139" s="29"/>
      <c r="FUZ139" s="29"/>
      <c r="FVA139" s="29"/>
      <c r="FVB139" s="29"/>
      <c r="FVC139" s="29"/>
      <c r="FVD139" s="29"/>
      <c r="FVE139" s="29"/>
      <c r="FVF139" s="29"/>
      <c r="FVG139" s="29"/>
      <c r="FVH139" s="29"/>
      <c r="FVI139" s="29"/>
      <c r="FVJ139" s="29"/>
      <c r="FVK139" s="29"/>
      <c r="FVL139" s="29"/>
      <c r="FVM139" s="29"/>
      <c r="FVN139" s="29"/>
      <c r="FVO139" s="29"/>
      <c r="FVP139" s="29"/>
      <c r="FVQ139" s="29"/>
      <c r="FVR139" s="29"/>
      <c r="FVS139" s="29"/>
      <c r="FVT139" s="29"/>
      <c r="FVU139" s="29"/>
      <c r="FVV139" s="29"/>
      <c r="FVW139" s="29"/>
      <c r="FVX139" s="29"/>
      <c r="FVY139" s="29"/>
      <c r="FVZ139" s="29"/>
      <c r="FWA139" s="29"/>
      <c r="FWB139" s="29"/>
      <c r="FWC139" s="29"/>
      <c r="FWD139" s="29"/>
      <c r="FWE139" s="29"/>
      <c r="FWF139" s="29"/>
      <c r="FWG139" s="29"/>
      <c r="FWH139" s="29"/>
      <c r="FWI139" s="29"/>
      <c r="FWJ139" s="29"/>
      <c r="FWK139" s="29"/>
      <c r="FWL139" s="29"/>
      <c r="FWM139" s="29"/>
      <c r="FWN139" s="29"/>
      <c r="FWO139" s="29"/>
      <c r="FWP139" s="29"/>
      <c r="FWQ139" s="29"/>
      <c r="FWR139" s="29"/>
      <c r="FWS139" s="29"/>
      <c r="FWT139" s="29"/>
      <c r="FWU139" s="29"/>
      <c r="FWV139" s="29"/>
      <c r="FWW139" s="29"/>
      <c r="FWX139" s="29"/>
      <c r="FWY139" s="29"/>
      <c r="FWZ139" s="29"/>
      <c r="FXA139" s="29"/>
      <c r="FXB139" s="29"/>
      <c r="FXC139" s="29"/>
      <c r="FXD139" s="29"/>
      <c r="FXE139" s="29"/>
      <c r="FXF139" s="29"/>
      <c r="FXG139" s="29"/>
      <c r="FXH139" s="29"/>
      <c r="FXI139" s="29"/>
      <c r="FXJ139" s="29"/>
      <c r="FXK139" s="29"/>
      <c r="FXL139" s="29"/>
      <c r="FXM139" s="29"/>
      <c r="FXN139" s="29"/>
      <c r="FXO139" s="29"/>
      <c r="FXP139" s="29"/>
      <c r="FXQ139" s="29"/>
      <c r="FXR139" s="29"/>
      <c r="FXS139" s="29"/>
      <c r="FXT139" s="29"/>
      <c r="FXU139" s="29"/>
      <c r="FXV139" s="29"/>
      <c r="FXW139" s="29"/>
      <c r="FXX139" s="29"/>
      <c r="FXY139" s="29"/>
      <c r="FXZ139" s="29"/>
      <c r="FYA139" s="29"/>
      <c r="FYB139" s="29"/>
      <c r="FYC139" s="29"/>
      <c r="FYD139" s="29"/>
      <c r="FYE139" s="29"/>
      <c r="FYF139" s="29"/>
      <c r="FYG139" s="29"/>
      <c r="FYH139" s="29"/>
      <c r="FYI139" s="29"/>
      <c r="FYJ139" s="29"/>
      <c r="FYK139" s="29"/>
      <c r="FYL139" s="29"/>
      <c r="FYM139" s="29"/>
      <c r="FYN139" s="29"/>
      <c r="FYO139" s="29"/>
      <c r="FYP139" s="29"/>
      <c r="FYQ139" s="29"/>
      <c r="FYR139" s="29"/>
      <c r="FYS139" s="29"/>
      <c r="FYT139" s="29"/>
      <c r="FYU139" s="29"/>
      <c r="FYV139" s="29"/>
      <c r="FYW139" s="29"/>
      <c r="FYX139" s="29"/>
      <c r="FYY139" s="29"/>
      <c r="FYZ139" s="29"/>
      <c r="FZA139" s="29"/>
      <c r="FZB139" s="29"/>
      <c r="FZC139" s="29"/>
      <c r="FZD139" s="29"/>
      <c r="FZE139" s="29"/>
      <c r="FZF139" s="29"/>
      <c r="FZG139" s="29"/>
      <c r="FZH139" s="29"/>
      <c r="FZI139" s="29"/>
      <c r="FZJ139" s="29"/>
      <c r="FZK139" s="29"/>
      <c r="FZL139" s="29"/>
      <c r="FZM139" s="29"/>
      <c r="FZN139" s="29"/>
      <c r="FZO139" s="29"/>
      <c r="FZP139" s="29"/>
      <c r="FZQ139" s="29"/>
      <c r="FZR139" s="29"/>
      <c r="FZS139" s="29"/>
      <c r="FZT139" s="29"/>
      <c r="FZU139" s="29"/>
      <c r="FZV139" s="29"/>
      <c r="FZW139" s="29"/>
      <c r="FZX139" s="29"/>
      <c r="FZY139" s="29"/>
      <c r="FZZ139" s="29"/>
      <c r="GAA139" s="29"/>
      <c r="GAB139" s="29"/>
      <c r="GAC139" s="29"/>
      <c r="GAD139" s="29"/>
      <c r="GAE139" s="29"/>
      <c r="GAF139" s="29"/>
      <c r="GAG139" s="29"/>
      <c r="GAH139" s="29"/>
      <c r="GAI139" s="29"/>
      <c r="GAJ139" s="29"/>
      <c r="GAK139" s="29"/>
      <c r="GAL139" s="29"/>
      <c r="GAM139" s="29"/>
      <c r="GAN139" s="29"/>
      <c r="GAO139" s="29"/>
      <c r="GAP139" s="29"/>
      <c r="GAQ139" s="29"/>
      <c r="GAR139" s="29"/>
      <c r="GAS139" s="29"/>
      <c r="GAT139" s="29"/>
      <c r="GAU139" s="29"/>
      <c r="GAV139" s="29"/>
      <c r="GAW139" s="29"/>
      <c r="GAX139" s="29"/>
      <c r="GAY139" s="29"/>
      <c r="GAZ139" s="29"/>
      <c r="GBA139" s="29"/>
      <c r="GBB139" s="29"/>
      <c r="GBC139" s="29"/>
      <c r="GBD139" s="29"/>
      <c r="GBE139" s="29"/>
      <c r="GBF139" s="29"/>
      <c r="GBG139" s="29"/>
      <c r="GBH139" s="29"/>
      <c r="GBI139" s="29"/>
      <c r="GBJ139" s="29"/>
      <c r="GBK139" s="29"/>
      <c r="GBL139" s="29"/>
      <c r="GBM139" s="29"/>
      <c r="GBN139" s="29"/>
      <c r="GBO139" s="29"/>
      <c r="GBP139" s="29"/>
      <c r="GBQ139" s="29"/>
      <c r="GBR139" s="29"/>
      <c r="GBS139" s="29"/>
      <c r="GBT139" s="29"/>
      <c r="GBU139" s="29"/>
      <c r="GBV139" s="29"/>
      <c r="GBW139" s="29"/>
      <c r="GBX139" s="29"/>
      <c r="GBY139" s="29"/>
      <c r="GBZ139" s="29"/>
      <c r="GCA139" s="29"/>
      <c r="GCB139" s="29"/>
      <c r="GCC139" s="29"/>
      <c r="GCD139" s="29"/>
      <c r="GCE139" s="29"/>
      <c r="GCF139" s="29"/>
      <c r="GCG139" s="29"/>
      <c r="GCH139" s="29"/>
      <c r="GCI139" s="29"/>
      <c r="GCJ139" s="29"/>
      <c r="GCK139" s="29"/>
      <c r="GCL139" s="29"/>
      <c r="GCM139" s="29"/>
      <c r="GCN139" s="29"/>
      <c r="GCO139" s="29"/>
      <c r="GCP139" s="29"/>
      <c r="GCQ139" s="29"/>
      <c r="GCR139" s="29"/>
      <c r="GCS139" s="29"/>
      <c r="GCT139" s="29"/>
      <c r="GCU139" s="29"/>
      <c r="GCV139" s="29"/>
      <c r="GCW139" s="29"/>
      <c r="GCX139" s="29"/>
      <c r="GCY139" s="29"/>
      <c r="GCZ139" s="29"/>
      <c r="GDA139" s="29"/>
      <c r="GDB139" s="29"/>
      <c r="GDC139" s="29"/>
      <c r="GDD139" s="29"/>
      <c r="GDE139" s="29"/>
      <c r="GDF139" s="29"/>
      <c r="GDG139" s="29"/>
      <c r="GDH139" s="29"/>
      <c r="GDI139" s="29"/>
      <c r="GDJ139" s="29"/>
      <c r="GDK139" s="29"/>
      <c r="GDL139" s="29"/>
      <c r="GDM139" s="29"/>
      <c r="GDN139" s="29"/>
      <c r="GDO139" s="29"/>
      <c r="GDP139" s="29"/>
      <c r="GDQ139" s="29"/>
      <c r="GDR139" s="29"/>
      <c r="GDS139" s="29"/>
      <c r="GDT139" s="29"/>
      <c r="GDU139" s="29"/>
      <c r="GDV139" s="29"/>
      <c r="GDW139" s="29"/>
      <c r="GDX139" s="29"/>
      <c r="GDY139" s="29"/>
      <c r="GDZ139" s="29"/>
      <c r="GEA139" s="29"/>
      <c r="GEB139" s="29"/>
      <c r="GEC139" s="29"/>
      <c r="GED139" s="29"/>
      <c r="GEE139" s="29"/>
      <c r="GEF139" s="29"/>
      <c r="GEG139" s="29"/>
      <c r="GEH139" s="29"/>
      <c r="GEI139" s="29"/>
      <c r="GEJ139" s="29"/>
      <c r="GEK139" s="29"/>
      <c r="GEL139" s="29"/>
      <c r="GEM139" s="29"/>
      <c r="GEN139" s="29"/>
      <c r="GEO139" s="29"/>
      <c r="GEP139" s="29"/>
      <c r="GEQ139" s="29"/>
      <c r="GER139" s="29"/>
      <c r="GES139" s="29"/>
      <c r="GET139" s="29"/>
      <c r="GEU139" s="29"/>
      <c r="GEV139" s="29"/>
      <c r="GEW139" s="29"/>
      <c r="GEX139" s="29"/>
      <c r="GEY139" s="29"/>
      <c r="GEZ139" s="29"/>
      <c r="GFA139" s="29"/>
      <c r="GFB139" s="29"/>
      <c r="GFC139" s="29"/>
      <c r="GFD139" s="29"/>
      <c r="GFE139" s="29"/>
      <c r="GFF139" s="29"/>
      <c r="GFG139" s="29"/>
      <c r="GFH139" s="29"/>
      <c r="GFI139" s="29"/>
      <c r="GFJ139" s="29"/>
      <c r="GFK139" s="29"/>
      <c r="GFL139" s="29"/>
      <c r="GFM139" s="29"/>
      <c r="GFN139" s="29"/>
      <c r="GFO139" s="29"/>
      <c r="GFP139" s="29"/>
      <c r="GFQ139" s="29"/>
      <c r="GFR139" s="29"/>
      <c r="GFS139" s="29"/>
      <c r="GFT139" s="29"/>
      <c r="GFU139" s="29"/>
      <c r="GFV139" s="29"/>
      <c r="GFW139" s="29"/>
      <c r="GFX139" s="29"/>
      <c r="GFY139" s="29"/>
      <c r="GFZ139" s="29"/>
      <c r="GGA139" s="29"/>
      <c r="GGB139" s="29"/>
      <c r="GGC139" s="29"/>
      <c r="GGD139" s="29"/>
      <c r="GGE139" s="29"/>
      <c r="GGF139" s="29"/>
      <c r="GGG139" s="29"/>
      <c r="GGH139" s="29"/>
      <c r="GGI139" s="29"/>
      <c r="GGJ139" s="29"/>
      <c r="GGK139" s="29"/>
      <c r="GGL139" s="29"/>
      <c r="GGM139" s="29"/>
      <c r="GGN139" s="29"/>
      <c r="GGO139" s="29"/>
      <c r="GGP139" s="29"/>
      <c r="GGQ139" s="29"/>
      <c r="GGR139" s="29"/>
      <c r="GGS139" s="29"/>
      <c r="GGT139" s="29"/>
      <c r="GGU139" s="29"/>
      <c r="GGV139" s="29"/>
      <c r="GGW139" s="29"/>
      <c r="GGX139" s="29"/>
      <c r="GGY139" s="29"/>
      <c r="GGZ139" s="29"/>
      <c r="GHA139" s="29"/>
      <c r="GHB139" s="29"/>
      <c r="GHC139" s="29"/>
      <c r="GHD139" s="29"/>
      <c r="GHE139" s="29"/>
      <c r="GHF139" s="29"/>
      <c r="GHG139" s="29"/>
      <c r="GHH139" s="29"/>
      <c r="GHI139" s="29"/>
      <c r="GHJ139" s="29"/>
      <c r="GHK139" s="29"/>
      <c r="GHL139" s="29"/>
      <c r="GHM139" s="29"/>
      <c r="GHN139" s="29"/>
      <c r="GHO139" s="29"/>
      <c r="GHP139" s="29"/>
      <c r="GHQ139" s="29"/>
      <c r="GHR139" s="29"/>
      <c r="GHS139" s="29"/>
      <c r="GHT139" s="29"/>
      <c r="GHU139" s="29"/>
      <c r="GHV139" s="29"/>
      <c r="GHW139" s="29"/>
      <c r="GHX139" s="29"/>
      <c r="GHY139" s="29"/>
      <c r="GHZ139" s="29"/>
      <c r="GIA139" s="29"/>
      <c r="GIB139" s="29"/>
      <c r="GIC139" s="29"/>
      <c r="GID139" s="29"/>
      <c r="GIE139" s="29"/>
      <c r="GIF139" s="29"/>
      <c r="GIG139" s="29"/>
      <c r="GIH139" s="29"/>
      <c r="GII139" s="29"/>
      <c r="GIJ139" s="29"/>
      <c r="GIK139" s="29"/>
      <c r="GIL139" s="29"/>
      <c r="GIM139" s="29"/>
      <c r="GIN139" s="29"/>
      <c r="GIO139" s="29"/>
      <c r="GIP139" s="29"/>
      <c r="GIQ139" s="29"/>
      <c r="GIR139" s="29"/>
      <c r="GIS139" s="29"/>
      <c r="GIT139" s="29"/>
      <c r="GIU139" s="29"/>
      <c r="GIV139" s="29"/>
      <c r="GIW139" s="29"/>
      <c r="GIX139" s="29"/>
      <c r="GIY139" s="29"/>
      <c r="GIZ139" s="29"/>
      <c r="GJA139" s="29"/>
      <c r="GJB139" s="29"/>
      <c r="GJC139" s="29"/>
      <c r="GJD139" s="29"/>
      <c r="GJE139" s="29"/>
      <c r="GJF139" s="29"/>
      <c r="GJG139" s="29"/>
      <c r="GJH139" s="29"/>
      <c r="GJI139" s="29"/>
      <c r="GJJ139" s="29"/>
      <c r="GJK139" s="29"/>
      <c r="GJL139" s="29"/>
      <c r="GJM139" s="29"/>
      <c r="GJN139" s="29"/>
      <c r="GJO139" s="29"/>
      <c r="GJP139" s="29"/>
      <c r="GJQ139" s="29"/>
      <c r="GJR139" s="29"/>
      <c r="GJS139" s="29"/>
      <c r="GJT139" s="29"/>
      <c r="GJU139" s="29"/>
      <c r="GJV139" s="29"/>
      <c r="GJW139" s="29"/>
      <c r="GJX139" s="29"/>
      <c r="GJY139" s="29"/>
      <c r="GJZ139" s="29"/>
      <c r="GKA139" s="29"/>
      <c r="GKB139" s="29"/>
      <c r="GKC139" s="29"/>
      <c r="GKD139" s="29"/>
      <c r="GKE139" s="29"/>
      <c r="GKF139" s="29"/>
      <c r="GKG139" s="29"/>
      <c r="GKH139" s="29"/>
      <c r="GKI139" s="29"/>
      <c r="GKJ139" s="29"/>
      <c r="GKK139" s="29"/>
      <c r="GKL139" s="29"/>
      <c r="GKM139" s="29"/>
      <c r="GKN139" s="29"/>
      <c r="GKO139" s="29"/>
      <c r="GKP139" s="29"/>
      <c r="GKQ139" s="29"/>
      <c r="GKR139" s="29"/>
      <c r="GKS139" s="29"/>
      <c r="GKT139" s="29"/>
      <c r="GKU139" s="29"/>
      <c r="GKV139" s="29"/>
      <c r="GKW139" s="29"/>
      <c r="GKX139" s="29"/>
      <c r="GKY139" s="29"/>
      <c r="GKZ139" s="29"/>
      <c r="GLA139" s="29"/>
      <c r="GLB139" s="29"/>
      <c r="GLC139" s="29"/>
      <c r="GLD139" s="29"/>
      <c r="GLE139" s="29"/>
      <c r="GLF139" s="29"/>
      <c r="GLG139" s="29"/>
      <c r="GLH139" s="29"/>
      <c r="GLI139" s="29"/>
      <c r="GLJ139" s="29"/>
      <c r="GLK139" s="29"/>
      <c r="GLL139" s="29"/>
      <c r="GLM139" s="29"/>
      <c r="GLN139" s="29"/>
      <c r="GLO139" s="29"/>
      <c r="GLP139" s="29"/>
      <c r="GLQ139" s="29"/>
      <c r="GLR139" s="29"/>
      <c r="GLS139" s="29"/>
      <c r="GLT139" s="29"/>
      <c r="GLU139" s="29"/>
      <c r="GLV139" s="29"/>
      <c r="GLW139" s="29"/>
      <c r="GLX139" s="29"/>
      <c r="GLY139" s="29"/>
      <c r="GLZ139" s="29"/>
      <c r="GMA139" s="29"/>
      <c r="GMB139" s="29"/>
      <c r="GMC139" s="29"/>
      <c r="GMD139" s="29"/>
      <c r="GME139" s="29"/>
      <c r="GMF139" s="29"/>
      <c r="GMG139" s="29"/>
      <c r="GMH139" s="29"/>
      <c r="GMI139" s="29"/>
      <c r="GMJ139" s="29"/>
      <c r="GMK139" s="29"/>
      <c r="GML139" s="29"/>
      <c r="GMM139" s="29"/>
      <c r="GMN139" s="29"/>
      <c r="GMO139" s="29"/>
      <c r="GMP139" s="29"/>
      <c r="GMQ139" s="29"/>
      <c r="GMR139" s="29"/>
      <c r="GMS139" s="29"/>
      <c r="GMT139" s="29"/>
      <c r="GMU139" s="29"/>
      <c r="GMV139" s="29"/>
      <c r="GMW139" s="29"/>
      <c r="GMX139" s="29"/>
      <c r="GMY139" s="29"/>
      <c r="GMZ139" s="29"/>
      <c r="GNA139" s="29"/>
      <c r="GNB139" s="29"/>
      <c r="GNC139" s="29"/>
      <c r="GND139" s="29"/>
      <c r="GNE139" s="29"/>
      <c r="GNF139" s="29"/>
      <c r="GNG139" s="29"/>
      <c r="GNH139" s="29"/>
      <c r="GNI139" s="29"/>
      <c r="GNJ139" s="29"/>
      <c r="GNK139" s="29"/>
      <c r="GNL139" s="29"/>
      <c r="GNM139" s="29"/>
      <c r="GNN139" s="29"/>
      <c r="GNO139" s="29"/>
      <c r="GNP139" s="29"/>
      <c r="GNQ139" s="29"/>
      <c r="GNR139" s="29"/>
      <c r="GNS139" s="29"/>
      <c r="GNT139" s="29"/>
      <c r="GNU139" s="29"/>
      <c r="GNV139" s="29"/>
      <c r="GNW139" s="29"/>
      <c r="GNX139" s="29"/>
      <c r="GNY139" s="29"/>
      <c r="GNZ139" s="29"/>
      <c r="GOA139" s="29"/>
      <c r="GOB139" s="29"/>
      <c r="GOC139" s="29"/>
      <c r="GOD139" s="29"/>
      <c r="GOE139" s="29"/>
      <c r="GOF139" s="29"/>
      <c r="GOG139" s="29"/>
      <c r="GOH139" s="29"/>
      <c r="GOI139" s="29"/>
      <c r="GOJ139" s="29"/>
      <c r="GOK139" s="29"/>
      <c r="GOL139" s="29"/>
      <c r="GOM139" s="29"/>
      <c r="GON139" s="29"/>
      <c r="GOO139" s="29"/>
      <c r="GOP139" s="29"/>
      <c r="GOQ139" s="29"/>
      <c r="GOR139" s="29"/>
      <c r="GOS139" s="29"/>
      <c r="GOT139" s="29"/>
      <c r="GOU139" s="29"/>
      <c r="GOV139" s="29"/>
      <c r="GOW139" s="29"/>
      <c r="GOX139" s="29"/>
      <c r="GOY139" s="29"/>
      <c r="GOZ139" s="29"/>
      <c r="GPA139" s="29"/>
      <c r="GPB139" s="29"/>
      <c r="GPC139" s="29"/>
      <c r="GPD139" s="29"/>
      <c r="GPE139" s="29"/>
      <c r="GPF139" s="29"/>
      <c r="GPG139" s="29"/>
      <c r="GPH139" s="29"/>
      <c r="GPI139" s="29"/>
      <c r="GPJ139" s="29"/>
      <c r="GPK139" s="29"/>
      <c r="GPL139" s="29"/>
      <c r="GPM139" s="29"/>
      <c r="GPN139" s="29"/>
      <c r="GPO139" s="29"/>
      <c r="GPP139" s="29"/>
      <c r="GPQ139" s="29"/>
      <c r="GPR139" s="29"/>
      <c r="GPS139" s="29"/>
      <c r="GPT139" s="29"/>
      <c r="GPU139" s="29"/>
      <c r="GPV139" s="29"/>
      <c r="GPW139" s="29"/>
      <c r="GPX139" s="29"/>
      <c r="GPY139" s="29"/>
      <c r="GPZ139" s="29"/>
      <c r="GQA139" s="29"/>
      <c r="GQB139" s="29"/>
      <c r="GQC139" s="29"/>
      <c r="GQD139" s="29"/>
      <c r="GQE139" s="29"/>
      <c r="GQF139" s="29"/>
      <c r="GQG139" s="29"/>
      <c r="GQH139" s="29"/>
      <c r="GQI139" s="29"/>
      <c r="GQJ139" s="29"/>
      <c r="GQK139" s="29"/>
      <c r="GQL139" s="29"/>
      <c r="GQM139" s="29"/>
      <c r="GQN139" s="29"/>
      <c r="GQO139" s="29"/>
      <c r="GQP139" s="29"/>
      <c r="GQQ139" s="29"/>
      <c r="GQR139" s="29"/>
      <c r="GQS139" s="29"/>
      <c r="GQT139" s="29"/>
      <c r="GQU139" s="29"/>
      <c r="GQV139" s="29"/>
      <c r="GQW139" s="29"/>
      <c r="GQX139" s="29"/>
      <c r="GQY139" s="29"/>
      <c r="GQZ139" s="29"/>
      <c r="GRA139" s="29"/>
      <c r="GRB139" s="29"/>
      <c r="GRC139" s="29"/>
      <c r="GRD139" s="29"/>
      <c r="GRE139" s="29"/>
      <c r="GRF139" s="29"/>
      <c r="GRG139" s="29"/>
      <c r="GRH139" s="29"/>
      <c r="GRI139" s="29"/>
      <c r="GRJ139" s="29"/>
      <c r="GRK139" s="29"/>
      <c r="GRL139" s="29"/>
      <c r="GRM139" s="29"/>
      <c r="GRN139" s="29"/>
      <c r="GRO139" s="29"/>
      <c r="GRP139" s="29"/>
      <c r="GRQ139" s="29"/>
      <c r="GRR139" s="29"/>
      <c r="GRS139" s="29"/>
      <c r="GRT139" s="29"/>
      <c r="GRU139" s="29"/>
      <c r="GRV139" s="29"/>
      <c r="GRW139" s="29"/>
      <c r="GRX139" s="29"/>
      <c r="GRY139" s="29"/>
      <c r="GRZ139" s="29"/>
      <c r="GSA139" s="29"/>
      <c r="GSB139" s="29"/>
      <c r="GSC139" s="29"/>
      <c r="GSD139" s="29"/>
      <c r="GSE139" s="29"/>
      <c r="GSF139" s="29"/>
      <c r="GSG139" s="29"/>
      <c r="GSH139" s="29"/>
      <c r="GSI139" s="29"/>
      <c r="GSJ139" s="29"/>
      <c r="GSK139" s="29"/>
      <c r="GSL139" s="29"/>
      <c r="GSM139" s="29"/>
      <c r="GSN139" s="29"/>
      <c r="GSO139" s="29"/>
      <c r="GSP139" s="29"/>
      <c r="GSQ139" s="29"/>
      <c r="GSR139" s="29"/>
      <c r="GSS139" s="29"/>
      <c r="GST139" s="29"/>
      <c r="GSU139" s="29"/>
      <c r="GSV139" s="29"/>
      <c r="GSW139" s="29"/>
      <c r="GSX139" s="29"/>
      <c r="GSY139" s="29"/>
      <c r="GSZ139" s="29"/>
      <c r="GTA139" s="29"/>
      <c r="GTB139" s="29"/>
      <c r="GTC139" s="29"/>
      <c r="GTD139" s="29"/>
      <c r="GTE139" s="29"/>
      <c r="GTF139" s="29"/>
      <c r="GTG139" s="29"/>
      <c r="GTH139" s="29"/>
      <c r="GTI139" s="29"/>
      <c r="GTJ139" s="29"/>
      <c r="GTK139" s="29"/>
      <c r="GTL139" s="29"/>
      <c r="GTM139" s="29"/>
      <c r="GTN139" s="29"/>
      <c r="GTO139" s="29"/>
      <c r="GTP139" s="29"/>
      <c r="GTQ139" s="29"/>
      <c r="GTR139" s="29"/>
      <c r="GTS139" s="29"/>
      <c r="GTT139" s="29"/>
      <c r="GTU139" s="29"/>
      <c r="GTV139" s="29"/>
      <c r="GTW139" s="29"/>
      <c r="GTX139" s="29"/>
      <c r="GTY139" s="29"/>
      <c r="GTZ139" s="29"/>
      <c r="GUA139" s="29"/>
      <c r="GUB139" s="29"/>
      <c r="GUC139" s="29"/>
      <c r="GUD139" s="29"/>
      <c r="GUE139" s="29"/>
      <c r="GUF139" s="29"/>
      <c r="GUG139" s="29"/>
      <c r="GUH139" s="29"/>
      <c r="GUI139" s="29"/>
      <c r="GUJ139" s="29"/>
      <c r="GUK139" s="29"/>
      <c r="GUL139" s="29"/>
      <c r="GUM139" s="29"/>
      <c r="GUN139" s="29"/>
      <c r="GUO139" s="29"/>
      <c r="GUP139" s="29"/>
      <c r="GUQ139" s="29"/>
      <c r="GUR139" s="29"/>
      <c r="GUS139" s="29"/>
      <c r="GUT139" s="29"/>
      <c r="GUU139" s="29"/>
      <c r="GUV139" s="29"/>
      <c r="GUW139" s="29"/>
      <c r="GUX139" s="29"/>
      <c r="GUY139" s="29"/>
      <c r="GUZ139" s="29"/>
      <c r="GVA139" s="29"/>
      <c r="GVB139" s="29"/>
      <c r="GVC139" s="29"/>
      <c r="GVD139" s="29"/>
      <c r="GVE139" s="29"/>
      <c r="GVF139" s="29"/>
      <c r="GVG139" s="29"/>
      <c r="GVH139" s="29"/>
      <c r="GVI139" s="29"/>
      <c r="GVJ139" s="29"/>
      <c r="GVK139" s="29"/>
      <c r="GVL139" s="29"/>
      <c r="GVM139" s="29"/>
      <c r="GVN139" s="29"/>
      <c r="GVO139" s="29"/>
      <c r="GVP139" s="29"/>
      <c r="GVQ139" s="29"/>
      <c r="GVR139" s="29"/>
      <c r="GVS139" s="29"/>
      <c r="GVT139" s="29"/>
      <c r="GVU139" s="29"/>
      <c r="GVV139" s="29"/>
      <c r="GVW139" s="29"/>
      <c r="GVX139" s="29"/>
      <c r="GVY139" s="29"/>
      <c r="GVZ139" s="29"/>
      <c r="GWA139" s="29"/>
      <c r="GWB139" s="29"/>
      <c r="GWC139" s="29"/>
      <c r="GWD139" s="29"/>
      <c r="GWE139" s="29"/>
      <c r="GWF139" s="29"/>
      <c r="GWG139" s="29"/>
      <c r="GWH139" s="29"/>
      <c r="GWI139" s="29"/>
      <c r="GWJ139" s="29"/>
      <c r="GWK139" s="29"/>
      <c r="GWL139" s="29"/>
      <c r="GWM139" s="29"/>
      <c r="GWN139" s="29"/>
      <c r="GWO139" s="29"/>
      <c r="GWP139" s="29"/>
      <c r="GWQ139" s="29"/>
      <c r="GWR139" s="29"/>
      <c r="GWS139" s="29"/>
      <c r="GWT139" s="29"/>
      <c r="GWU139" s="29"/>
      <c r="GWV139" s="29"/>
      <c r="GWW139" s="29"/>
      <c r="GWX139" s="29"/>
      <c r="GWY139" s="29"/>
      <c r="GWZ139" s="29"/>
      <c r="GXA139" s="29"/>
      <c r="GXB139" s="29"/>
      <c r="GXC139" s="29"/>
      <c r="GXD139" s="29"/>
      <c r="GXE139" s="29"/>
      <c r="GXF139" s="29"/>
      <c r="GXG139" s="29"/>
      <c r="GXH139" s="29"/>
      <c r="GXI139" s="29"/>
      <c r="GXJ139" s="29"/>
      <c r="GXK139" s="29"/>
      <c r="GXL139" s="29"/>
      <c r="GXM139" s="29"/>
      <c r="GXN139" s="29"/>
      <c r="GXO139" s="29"/>
      <c r="GXP139" s="29"/>
      <c r="GXQ139" s="29"/>
      <c r="GXR139" s="29"/>
      <c r="GXS139" s="29"/>
      <c r="GXT139" s="29"/>
      <c r="GXU139" s="29"/>
      <c r="GXV139" s="29"/>
      <c r="GXW139" s="29"/>
      <c r="GXX139" s="29"/>
      <c r="GXY139" s="29"/>
      <c r="GXZ139" s="29"/>
      <c r="GYA139" s="29"/>
      <c r="GYB139" s="29"/>
      <c r="GYC139" s="29"/>
      <c r="GYD139" s="29"/>
      <c r="GYE139" s="29"/>
      <c r="GYF139" s="29"/>
      <c r="GYG139" s="29"/>
      <c r="GYH139" s="29"/>
      <c r="GYI139" s="29"/>
      <c r="GYJ139" s="29"/>
      <c r="GYK139" s="29"/>
      <c r="GYL139" s="29"/>
      <c r="GYM139" s="29"/>
      <c r="GYN139" s="29"/>
      <c r="GYO139" s="29"/>
      <c r="GYP139" s="29"/>
      <c r="GYQ139" s="29"/>
      <c r="GYR139" s="29"/>
      <c r="GYS139" s="29"/>
      <c r="GYT139" s="29"/>
      <c r="GYU139" s="29"/>
      <c r="GYV139" s="29"/>
      <c r="GYW139" s="29"/>
      <c r="GYX139" s="29"/>
      <c r="GYY139" s="29"/>
      <c r="GYZ139" s="29"/>
      <c r="GZA139" s="29"/>
      <c r="GZB139" s="29"/>
      <c r="GZC139" s="29"/>
      <c r="GZD139" s="29"/>
      <c r="GZE139" s="29"/>
      <c r="GZF139" s="29"/>
      <c r="GZG139" s="29"/>
      <c r="GZH139" s="29"/>
      <c r="GZI139" s="29"/>
      <c r="GZJ139" s="29"/>
      <c r="GZK139" s="29"/>
      <c r="GZL139" s="29"/>
      <c r="GZM139" s="29"/>
      <c r="GZN139" s="29"/>
      <c r="GZO139" s="29"/>
      <c r="GZP139" s="29"/>
      <c r="GZQ139" s="29"/>
      <c r="GZR139" s="29"/>
      <c r="GZS139" s="29"/>
      <c r="GZT139" s="29"/>
      <c r="GZU139" s="29"/>
      <c r="GZV139" s="29"/>
      <c r="GZW139" s="29"/>
      <c r="GZX139" s="29"/>
      <c r="GZY139" s="29"/>
      <c r="GZZ139" s="29"/>
      <c r="HAA139" s="29"/>
      <c r="HAB139" s="29"/>
      <c r="HAC139" s="29"/>
      <c r="HAD139" s="29"/>
      <c r="HAE139" s="29"/>
      <c r="HAF139" s="29"/>
      <c r="HAG139" s="29"/>
      <c r="HAH139" s="29"/>
      <c r="HAI139" s="29"/>
      <c r="HAJ139" s="29"/>
      <c r="HAK139" s="29"/>
      <c r="HAL139" s="29"/>
      <c r="HAM139" s="29"/>
      <c r="HAN139" s="29"/>
      <c r="HAO139" s="29"/>
      <c r="HAP139" s="29"/>
      <c r="HAQ139" s="29"/>
      <c r="HAR139" s="29"/>
      <c r="HAS139" s="29"/>
      <c r="HAT139" s="29"/>
      <c r="HAU139" s="29"/>
      <c r="HAV139" s="29"/>
      <c r="HAW139" s="29"/>
      <c r="HAX139" s="29"/>
      <c r="HAY139" s="29"/>
      <c r="HAZ139" s="29"/>
      <c r="HBA139" s="29"/>
      <c r="HBB139" s="29"/>
      <c r="HBC139" s="29"/>
      <c r="HBD139" s="29"/>
      <c r="HBE139" s="29"/>
      <c r="HBF139" s="29"/>
      <c r="HBG139" s="29"/>
      <c r="HBH139" s="29"/>
      <c r="HBI139" s="29"/>
      <c r="HBJ139" s="29"/>
      <c r="HBK139" s="29"/>
      <c r="HBL139" s="29"/>
      <c r="HBM139" s="29"/>
      <c r="HBN139" s="29"/>
      <c r="HBO139" s="29"/>
      <c r="HBP139" s="29"/>
      <c r="HBQ139" s="29"/>
      <c r="HBR139" s="29"/>
      <c r="HBS139" s="29"/>
      <c r="HBT139" s="29"/>
      <c r="HBU139" s="29"/>
      <c r="HBV139" s="29"/>
      <c r="HBW139" s="29"/>
      <c r="HBX139" s="29"/>
      <c r="HBY139" s="29"/>
      <c r="HBZ139" s="29"/>
      <c r="HCA139" s="29"/>
      <c r="HCB139" s="29"/>
      <c r="HCC139" s="29"/>
      <c r="HCD139" s="29"/>
      <c r="HCE139" s="29"/>
      <c r="HCF139" s="29"/>
      <c r="HCG139" s="29"/>
      <c r="HCH139" s="29"/>
      <c r="HCI139" s="29"/>
      <c r="HCJ139" s="29"/>
      <c r="HCK139" s="29"/>
      <c r="HCL139" s="29"/>
      <c r="HCM139" s="29"/>
      <c r="HCN139" s="29"/>
      <c r="HCO139" s="29"/>
      <c r="HCP139" s="29"/>
      <c r="HCQ139" s="29"/>
      <c r="HCR139" s="29"/>
      <c r="HCS139" s="29"/>
      <c r="HCT139" s="29"/>
      <c r="HCU139" s="29"/>
      <c r="HCV139" s="29"/>
      <c r="HCW139" s="29"/>
      <c r="HCX139" s="29"/>
      <c r="HCY139" s="29"/>
      <c r="HCZ139" s="29"/>
      <c r="HDA139" s="29"/>
      <c r="HDB139" s="29"/>
      <c r="HDC139" s="29"/>
      <c r="HDD139" s="29"/>
      <c r="HDE139" s="29"/>
      <c r="HDF139" s="29"/>
      <c r="HDG139" s="29"/>
      <c r="HDH139" s="29"/>
      <c r="HDI139" s="29"/>
      <c r="HDJ139" s="29"/>
      <c r="HDK139" s="29"/>
      <c r="HDL139" s="29"/>
      <c r="HDM139" s="29"/>
      <c r="HDN139" s="29"/>
      <c r="HDO139" s="29"/>
      <c r="HDP139" s="29"/>
      <c r="HDQ139" s="29"/>
      <c r="HDR139" s="29"/>
      <c r="HDS139" s="29"/>
      <c r="HDT139" s="29"/>
      <c r="HDU139" s="29"/>
      <c r="HDV139" s="29"/>
      <c r="HDW139" s="29"/>
      <c r="HDX139" s="29"/>
      <c r="HDY139" s="29"/>
      <c r="HDZ139" s="29"/>
      <c r="HEA139" s="29"/>
      <c r="HEB139" s="29"/>
      <c r="HEC139" s="29"/>
      <c r="HED139" s="29"/>
      <c r="HEE139" s="29"/>
      <c r="HEF139" s="29"/>
      <c r="HEG139" s="29"/>
      <c r="HEH139" s="29"/>
      <c r="HEI139" s="29"/>
      <c r="HEJ139" s="29"/>
      <c r="HEK139" s="29"/>
      <c r="HEL139" s="29"/>
      <c r="HEM139" s="29"/>
      <c r="HEN139" s="29"/>
      <c r="HEO139" s="29"/>
      <c r="HEP139" s="29"/>
      <c r="HEQ139" s="29"/>
      <c r="HER139" s="29"/>
      <c r="HES139" s="29"/>
      <c r="HET139" s="29"/>
      <c r="HEU139" s="29"/>
      <c r="HEV139" s="29"/>
      <c r="HEW139" s="29"/>
      <c r="HEX139" s="29"/>
      <c r="HEY139" s="29"/>
      <c r="HEZ139" s="29"/>
      <c r="HFA139" s="29"/>
      <c r="HFB139" s="29"/>
      <c r="HFC139" s="29"/>
      <c r="HFD139" s="29"/>
      <c r="HFE139" s="29"/>
      <c r="HFF139" s="29"/>
      <c r="HFG139" s="29"/>
      <c r="HFH139" s="29"/>
      <c r="HFI139" s="29"/>
      <c r="HFJ139" s="29"/>
      <c r="HFK139" s="29"/>
      <c r="HFL139" s="29"/>
      <c r="HFM139" s="29"/>
      <c r="HFN139" s="29"/>
      <c r="HFO139" s="29"/>
      <c r="HFP139" s="29"/>
      <c r="HFQ139" s="29"/>
      <c r="HFR139" s="29"/>
      <c r="HFS139" s="29"/>
      <c r="HFT139" s="29"/>
      <c r="HFU139" s="29"/>
      <c r="HFV139" s="29"/>
      <c r="HFW139" s="29"/>
      <c r="HFX139" s="29"/>
      <c r="HFY139" s="29"/>
      <c r="HFZ139" s="29"/>
      <c r="HGA139" s="29"/>
      <c r="HGB139" s="29"/>
      <c r="HGC139" s="29"/>
      <c r="HGD139" s="29"/>
      <c r="HGE139" s="29"/>
      <c r="HGF139" s="29"/>
      <c r="HGG139" s="29"/>
      <c r="HGH139" s="29"/>
      <c r="HGI139" s="29"/>
      <c r="HGJ139" s="29"/>
      <c r="HGK139" s="29"/>
      <c r="HGL139" s="29"/>
      <c r="HGM139" s="29"/>
      <c r="HGN139" s="29"/>
      <c r="HGO139" s="29"/>
      <c r="HGP139" s="29"/>
      <c r="HGQ139" s="29"/>
      <c r="HGR139" s="29"/>
      <c r="HGS139" s="29"/>
      <c r="HGT139" s="29"/>
      <c r="HGU139" s="29"/>
      <c r="HGV139" s="29"/>
      <c r="HGW139" s="29"/>
      <c r="HGX139" s="29"/>
      <c r="HGY139" s="29"/>
      <c r="HGZ139" s="29"/>
      <c r="HHA139" s="29"/>
      <c r="HHB139" s="29"/>
      <c r="HHC139" s="29"/>
      <c r="HHD139" s="29"/>
      <c r="HHE139" s="29"/>
      <c r="HHF139" s="29"/>
      <c r="HHG139" s="29"/>
      <c r="HHH139" s="29"/>
      <c r="HHI139" s="29"/>
      <c r="HHJ139" s="29"/>
      <c r="HHK139" s="29"/>
      <c r="HHL139" s="29"/>
      <c r="HHM139" s="29"/>
      <c r="HHN139" s="29"/>
      <c r="HHO139" s="29"/>
      <c r="HHP139" s="29"/>
      <c r="HHQ139" s="29"/>
      <c r="HHR139" s="29"/>
      <c r="HHS139" s="29"/>
      <c r="HHT139" s="29"/>
      <c r="HHU139" s="29"/>
      <c r="HHV139" s="29"/>
      <c r="HHW139" s="29"/>
      <c r="HHX139" s="29"/>
      <c r="HHY139" s="29"/>
      <c r="HHZ139" s="29"/>
      <c r="HIA139" s="29"/>
      <c r="HIB139" s="29"/>
      <c r="HIC139" s="29"/>
      <c r="HID139" s="29"/>
      <c r="HIE139" s="29"/>
      <c r="HIF139" s="29"/>
      <c r="HIG139" s="29"/>
      <c r="HIH139" s="29"/>
      <c r="HII139" s="29"/>
      <c r="HIJ139" s="29"/>
      <c r="HIK139" s="29"/>
      <c r="HIL139" s="29"/>
      <c r="HIM139" s="29"/>
      <c r="HIN139" s="29"/>
      <c r="HIO139" s="29"/>
      <c r="HIP139" s="29"/>
      <c r="HIQ139" s="29"/>
      <c r="HIR139" s="29"/>
      <c r="HIS139" s="29"/>
      <c r="HIT139" s="29"/>
      <c r="HIU139" s="29"/>
      <c r="HIV139" s="29"/>
      <c r="HIW139" s="29"/>
      <c r="HIX139" s="29"/>
      <c r="HIY139" s="29"/>
      <c r="HIZ139" s="29"/>
      <c r="HJA139" s="29"/>
      <c r="HJB139" s="29"/>
      <c r="HJC139" s="29"/>
      <c r="HJD139" s="29"/>
      <c r="HJE139" s="29"/>
      <c r="HJF139" s="29"/>
      <c r="HJG139" s="29"/>
      <c r="HJH139" s="29"/>
      <c r="HJI139" s="29"/>
      <c r="HJJ139" s="29"/>
      <c r="HJK139" s="29"/>
      <c r="HJL139" s="29"/>
      <c r="HJM139" s="29"/>
      <c r="HJN139" s="29"/>
      <c r="HJO139" s="29"/>
      <c r="HJP139" s="29"/>
      <c r="HJQ139" s="29"/>
      <c r="HJR139" s="29"/>
      <c r="HJS139" s="29"/>
      <c r="HJT139" s="29"/>
      <c r="HJU139" s="29"/>
      <c r="HJV139" s="29"/>
      <c r="HJW139" s="29"/>
      <c r="HJX139" s="29"/>
      <c r="HJY139" s="29"/>
      <c r="HJZ139" s="29"/>
      <c r="HKA139" s="29"/>
      <c r="HKB139" s="29"/>
      <c r="HKC139" s="29"/>
      <c r="HKD139" s="29"/>
      <c r="HKE139" s="29"/>
      <c r="HKF139" s="29"/>
      <c r="HKG139" s="29"/>
      <c r="HKH139" s="29"/>
      <c r="HKI139" s="29"/>
      <c r="HKJ139" s="29"/>
      <c r="HKK139" s="29"/>
      <c r="HKL139" s="29"/>
      <c r="HKM139" s="29"/>
      <c r="HKN139" s="29"/>
      <c r="HKO139" s="29"/>
      <c r="HKP139" s="29"/>
      <c r="HKQ139" s="29"/>
      <c r="HKR139" s="29"/>
      <c r="HKS139" s="29"/>
      <c r="HKT139" s="29"/>
      <c r="HKU139" s="29"/>
      <c r="HKV139" s="29"/>
      <c r="HKW139" s="29"/>
      <c r="HKX139" s="29"/>
      <c r="HKY139" s="29"/>
      <c r="HKZ139" s="29"/>
      <c r="HLA139" s="29"/>
      <c r="HLB139" s="29"/>
      <c r="HLC139" s="29"/>
      <c r="HLD139" s="29"/>
      <c r="HLE139" s="29"/>
      <c r="HLF139" s="29"/>
      <c r="HLG139" s="29"/>
      <c r="HLH139" s="29"/>
      <c r="HLI139" s="29"/>
      <c r="HLJ139" s="29"/>
      <c r="HLK139" s="29"/>
      <c r="HLL139" s="29"/>
      <c r="HLM139" s="29"/>
      <c r="HLN139" s="29"/>
      <c r="HLO139" s="29"/>
      <c r="HLP139" s="29"/>
      <c r="HLQ139" s="29"/>
      <c r="HLR139" s="29"/>
      <c r="HLS139" s="29"/>
      <c r="HLT139" s="29"/>
      <c r="HLU139" s="29"/>
      <c r="HLV139" s="29"/>
      <c r="HLW139" s="29"/>
      <c r="HLX139" s="29"/>
      <c r="HLY139" s="29"/>
      <c r="HLZ139" s="29"/>
      <c r="HMA139" s="29"/>
      <c r="HMB139" s="29"/>
      <c r="HMC139" s="29"/>
      <c r="HMD139" s="29"/>
      <c r="HME139" s="29"/>
      <c r="HMF139" s="29"/>
      <c r="HMG139" s="29"/>
      <c r="HMH139" s="29"/>
      <c r="HMI139" s="29"/>
      <c r="HMJ139" s="29"/>
      <c r="HMK139" s="29"/>
      <c r="HML139" s="29"/>
      <c r="HMM139" s="29"/>
      <c r="HMN139" s="29"/>
      <c r="HMO139" s="29"/>
      <c r="HMP139" s="29"/>
      <c r="HMQ139" s="29"/>
      <c r="HMR139" s="29"/>
      <c r="HMS139" s="29"/>
      <c r="HMT139" s="29"/>
      <c r="HMU139" s="29"/>
      <c r="HMV139" s="29"/>
      <c r="HMW139" s="29"/>
      <c r="HMX139" s="29"/>
      <c r="HMY139" s="29"/>
      <c r="HMZ139" s="29"/>
      <c r="HNA139" s="29"/>
      <c r="HNB139" s="29"/>
      <c r="HNC139" s="29"/>
      <c r="HND139" s="29"/>
      <c r="HNE139" s="29"/>
      <c r="HNF139" s="29"/>
      <c r="HNG139" s="29"/>
      <c r="HNH139" s="29"/>
      <c r="HNI139" s="29"/>
      <c r="HNJ139" s="29"/>
      <c r="HNK139" s="29"/>
      <c r="HNL139" s="29"/>
      <c r="HNM139" s="29"/>
      <c r="HNN139" s="29"/>
      <c r="HNO139" s="29"/>
      <c r="HNP139" s="29"/>
      <c r="HNQ139" s="29"/>
      <c r="HNR139" s="29"/>
      <c r="HNS139" s="29"/>
      <c r="HNT139" s="29"/>
      <c r="HNU139" s="29"/>
      <c r="HNV139" s="29"/>
      <c r="HNW139" s="29"/>
      <c r="HNX139" s="29"/>
      <c r="HNY139" s="29"/>
      <c r="HNZ139" s="29"/>
      <c r="HOA139" s="29"/>
      <c r="HOB139" s="29"/>
      <c r="HOC139" s="29"/>
      <c r="HOD139" s="29"/>
      <c r="HOE139" s="29"/>
      <c r="HOF139" s="29"/>
      <c r="HOG139" s="29"/>
      <c r="HOH139" s="29"/>
      <c r="HOI139" s="29"/>
      <c r="HOJ139" s="29"/>
      <c r="HOK139" s="29"/>
      <c r="HOL139" s="29"/>
      <c r="HOM139" s="29"/>
      <c r="HON139" s="29"/>
      <c r="HOO139" s="29"/>
      <c r="HOP139" s="29"/>
      <c r="HOQ139" s="29"/>
      <c r="HOR139" s="29"/>
      <c r="HOS139" s="29"/>
      <c r="HOT139" s="29"/>
      <c r="HOU139" s="29"/>
      <c r="HOV139" s="29"/>
      <c r="HOW139" s="29"/>
      <c r="HOX139" s="29"/>
      <c r="HOY139" s="29"/>
      <c r="HOZ139" s="29"/>
      <c r="HPA139" s="29"/>
      <c r="HPB139" s="29"/>
      <c r="HPC139" s="29"/>
      <c r="HPD139" s="29"/>
      <c r="HPE139" s="29"/>
      <c r="HPF139" s="29"/>
      <c r="HPG139" s="29"/>
      <c r="HPH139" s="29"/>
      <c r="HPI139" s="29"/>
      <c r="HPJ139" s="29"/>
      <c r="HPK139" s="29"/>
      <c r="HPL139" s="29"/>
      <c r="HPM139" s="29"/>
      <c r="HPN139" s="29"/>
      <c r="HPO139" s="29"/>
      <c r="HPP139" s="29"/>
      <c r="HPQ139" s="29"/>
      <c r="HPR139" s="29"/>
      <c r="HPS139" s="29"/>
      <c r="HPT139" s="29"/>
      <c r="HPU139" s="29"/>
      <c r="HPV139" s="29"/>
      <c r="HPW139" s="29"/>
      <c r="HPX139" s="29"/>
      <c r="HPY139" s="29"/>
      <c r="HPZ139" s="29"/>
      <c r="HQA139" s="29"/>
      <c r="HQB139" s="29"/>
      <c r="HQC139" s="29"/>
      <c r="HQD139" s="29"/>
      <c r="HQE139" s="29"/>
      <c r="HQF139" s="29"/>
      <c r="HQG139" s="29"/>
      <c r="HQH139" s="29"/>
      <c r="HQI139" s="29"/>
      <c r="HQJ139" s="29"/>
      <c r="HQK139" s="29"/>
      <c r="HQL139" s="29"/>
      <c r="HQM139" s="29"/>
      <c r="HQN139" s="29"/>
      <c r="HQO139" s="29"/>
      <c r="HQP139" s="29"/>
      <c r="HQQ139" s="29"/>
      <c r="HQR139" s="29"/>
      <c r="HQS139" s="29"/>
      <c r="HQT139" s="29"/>
      <c r="HQU139" s="29"/>
      <c r="HQV139" s="29"/>
      <c r="HQW139" s="29"/>
      <c r="HQX139" s="29"/>
      <c r="HQY139" s="29"/>
      <c r="HQZ139" s="29"/>
      <c r="HRA139" s="29"/>
      <c r="HRB139" s="29"/>
      <c r="HRC139" s="29"/>
      <c r="HRD139" s="29"/>
      <c r="HRE139" s="29"/>
      <c r="HRF139" s="29"/>
      <c r="HRG139" s="29"/>
      <c r="HRH139" s="29"/>
      <c r="HRI139" s="29"/>
      <c r="HRJ139" s="29"/>
      <c r="HRK139" s="29"/>
      <c r="HRL139" s="29"/>
      <c r="HRM139" s="29"/>
      <c r="HRN139" s="29"/>
      <c r="HRO139" s="29"/>
      <c r="HRP139" s="29"/>
      <c r="HRQ139" s="29"/>
      <c r="HRR139" s="29"/>
      <c r="HRS139" s="29"/>
      <c r="HRT139" s="29"/>
      <c r="HRU139" s="29"/>
      <c r="HRV139" s="29"/>
      <c r="HRW139" s="29"/>
      <c r="HRX139" s="29"/>
      <c r="HRY139" s="29"/>
      <c r="HRZ139" s="29"/>
      <c r="HSA139" s="29"/>
      <c r="HSB139" s="29"/>
      <c r="HSC139" s="29"/>
      <c r="HSD139" s="29"/>
      <c r="HSE139" s="29"/>
      <c r="HSF139" s="29"/>
      <c r="HSG139" s="29"/>
      <c r="HSH139" s="29"/>
      <c r="HSI139" s="29"/>
      <c r="HSJ139" s="29"/>
      <c r="HSK139" s="29"/>
      <c r="HSL139" s="29"/>
      <c r="HSM139" s="29"/>
      <c r="HSN139" s="29"/>
      <c r="HSO139" s="29"/>
      <c r="HSP139" s="29"/>
      <c r="HSQ139" s="29"/>
      <c r="HSR139" s="29"/>
      <c r="HSS139" s="29"/>
      <c r="HST139" s="29"/>
      <c r="HSU139" s="29"/>
      <c r="HSV139" s="29"/>
      <c r="HSW139" s="29"/>
      <c r="HSX139" s="29"/>
      <c r="HSY139" s="29"/>
      <c r="HSZ139" s="29"/>
      <c r="HTA139" s="29"/>
      <c r="HTB139" s="29"/>
      <c r="HTC139" s="29"/>
      <c r="HTD139" s="29"/>
      <c r="HTE139" s="29"/>
      <c r="HTF139" s="29"/>
      <c r="HTG139" s="29"/>
      <c r="HTH139" s="29"/>
      <c r="HTI139" s="29"/>
      <c r="HTJ139" s="29"/>
      <c r="HTK139" s="29"/>
      <c r="HTL139" s="29"/>
      <c r="HTM139" s="29"/>
      <c r="HTN139" s="29"/>
      <c r="HTO139" s="29"/>
      <c r="HTP139" s="29"/>
      <c r="HTQ139" s="29"/>
      <c r="HTR139" s="29"/>
      <c r="HTS139" s="29"/>
      <c r="HTT139" s="29"/>
      <c r="HTU139" s="29"/>
      <c r="HTV139" s="29"/>
      <c r="HTW139" s="29"/>
      <c r="HTX139" s="29"/>
      <c r="HTY139" s="29"/>
      <c r="HTZ139" s="29"/>
      <c r="HUA139" s="29"/>
      <c r="HUB139" s="29"/>
      <c r="HUC139" s="29"/>
      <c r="HUD139" s="29"/>
      <c r="HUE139" s="29"/>
      <c r="HUF139" s="29"/>
      <c r="HUG139" s="29"/>
      <c r="HUH139" s="29"/>
      <c r="HUI139" s="29"/>
      <c r="HUJ139" s="29"/>
      <c r="HUK139" s="29"/>
      <c r="HUL139" s="29"/>
      <c r="HUM139" s="29"/>
      <c r="HUN139" s="29"/>
      <c r="HUO139" s="29"/>
      <c r="HUP139" s="29"/>
      <c r="HUQ139" s="29"/>
      <c r="HUR139" s="29"/>
      <c r="HUS139" s="29"/>
      <c r="HUT139" s="29"/>
      <c r="HUU139" s="29"/>
      <c r="HUV139" s="29"/>
      <c r="HUW139" s="29"/>
      <c r="HUX139" s="29"/>
      <c r="HUY139" s="29"/>
      <c r="HUZ139" s="29"/>
      <c r="HVA139" s="29"/>
      <c r="HVB139" s="29"/>
      <c r="HVC139" s="29"/>
      <c r="HVD139" s="29"/>
      <c r="HVE139" s="29"/>
      <c r="HVF139" s="29"/>
      <c r="HVG139" s="29"/>
      <c r="HVH139" s="29"/>
      <c r="HVI139" s="29"/>
      <c r="HVJ139" s="29"/>
      <c r="HVK139" s="29"/>
      <c r="HVL139" s="29"/>
      <c r="HVM139" s="29"/>
      <c r="HVN139" s="29"/>
      <c r="HVO139" s="29"/>
      <c r="HVP139" s="29"/>
      <c r="HVQ139" s="29"/>
      <c r="HVR139" s="29"/>
      <c r="HVS139" s="29"/>
      <c r="HVT139" s="29"/>
      <c r="HVU139" s="29"/>
      <c r="HVV139" s="29"/>
      <c r="HVW139" s="29"/>
      <c r="HVX139" s="29"/>
      <c r="HVY139" s="29"/>
      <c r="HVZ139" s="29"/>
      <c r="HWA139" s="29"/>
      <c r="HWB139" s="29"/>
      <c r="HWC139" s="29"/>
      <c r="HWD139" s="29"/>
      <c r="HWE139" s="29"/>
      <c r="HWF139" s="29"/>
      <c r="HWG139" s="29"/>
      <c r="HWH139" s="29"/>
      <c r="HWI139" s="29"/>
      <c r="HWJ139" s="29"/>
      <c r="HWK139" s="29"/>
      <c r="HWL139" s="29"/>
      <c r="HWM139" s="29"/>
      <c r="HWN139" s="29"/>
      <c r="HWO139" s="29"/>
      <c r="HWP139" s="29"/>
      <c r="HWQ139" s="29"/>
      <c r="HWR139" s="29"/>
      <c r="HWS139" s="29"/>
      <c r="HWT139" s="29"/>
      <c r="HWU139" s="29"/>
      <c r="HWV139" s="29"/>
      <c r="HWW139" s="29"/>
      <c r="HWX139" s="29"/>
      <c r="HWY139" s="29"/>
      <c r="HWZ139" s="29"/>
      <c r="HXA139" s="29"/>
      <c r="HXB139" s="29"/>
      <c r="HXC139" s="29"/>
      <c r="HXD139" s="29"/>
      <c r="HXE139" s="29"/>
      <c r="HXF139" s="29"/>
      <c r="HXG139" s="29"/>
      <c r="HXH139" s="29"/>
      <c r="HXI139" s="29"/>
      <c r="HXJ139" s="29"/>
      <c r="HXK139" s="29"/>
      <c r="HXL139" s="29"/>
      <c r="HXM139" s="29"/>
      <c r="HXN139" s="29"/>
      <c r="HXO139" s="29"/>
      <c r="HXP139" s="29"/>
      <c r="HXQ139" s="29"/>
      <c r="HXR139" s="29"/>
      <c r="HXS139" s="29"/>
      <c r="HXT139" s="29"/>
      <c r="HXU139" s="29"/>
      <c r="HXV139" s="29"/>
      <c r="HXW139" s="29"/>
      <c r="HXX139" s="29"/>
      <c r="HXY139" s="29"/>
      <c r="HXZ139" s="29"/>
      <c r="HYA139" s="29"/>
      <c r="HYB139" s="29"/>
      <c r="HYC139" s="29"/>
      <c r="HYD139" s="29"/>
      <c r="HYE139" s="29"/>
      <c r="HYF139" s="29"/>
      <c r="HYG139" s="29"/>
      <c r="HYH139" s="29"/>
      <c r="HYI139" s="29"/>
      <c r="HYJ139" s="29"/>
      <c r="HYK139" s="29"/>
      <c r="HYL139" s="29"/>
      <c r="HYM139" s="29"/>
      <c r="HYN139" s="29"/>
      <c r="HYO139" s="29"/>
      <c r="HYP139" s="29"/>
      <c r="HYQ139" s="29"/>
      <c r="HYR139" s="29"/>
      <c r="HYS139" s="29"/>
      <c r="HYT139" s="29"/>
      <c r="HYU139" s="29"/>
      <c r="HYV139" s="29"/>
      <c r="HYW139" s="29"/>
      <c r="HYX139" s="29"/>
      <c r="HYY139" s="29"/>
      <c r="HYZ139" s="29"/>
      <c r="HZA139" s="29"/>
      <c r="HZB139" s="29"/>
      <c r="HZC139" s="29"/>
      <c r="HZD139" s="29"/>
      <c r="HZE139" s="29"/>
      <c r="HZF139" s="29"/>
      <c r="HZG139" s="29"/>
      <c r="HZH139" s="29"/>
      <c r="HZI139" s="29"/>
      <c r="HZJ139" s="29"/>
      <c r="HZK139" s="29"/>
      <c r="HZL139" s="29"/>
      <c r="HZM139" s="29"/>
      <c r="HZN139" s="29"/>
      <c r="HZO139" s="29"/>
      <c r="HZP139" s="29"/>
      <c r="HZQ139" s="29"/>
      <c r="HZR139" s="29"/>
      <c r="HZS139" s="29"/>
      <c r="HZT139" s="29"/>
      <c r="HZU139" s="29"/>
      <c r="HZV139" s="29"/>
      <c r="HZW139" s="29"/>
      <c r="HZX139" s="29"/>
      <c r="HZY139" s="29"/>
      <c r="HZZ139" s="29"/>
      <c r="IAA139" s="29"/>
      <c r="IAB139" s="29"/>
      <c r="IAC139" s="29"/>
      <c r="IAD139" s="29"/>
      <c r="IAE139" s="29"/>
      <c r="IAF139" s="29"/>
      <c r="IAG139" s="29"/>
      <c r="IAH139" s="29"/>
      <c r="IAI139" s="29"/>
      <c r="IAJ139" s="29"/>
      <c r="IAK139" s="29"/>
      <c r="IAL139" s="29"/>
      <c r="IAM139" s="29"/>
      <c r="IAN139" s="29"/>
      <c r="IAO139" s="29"/>
      <c r="IAP139" s="29"/>
      <c r="IAQ139" s="29"/>
      <c r="IAR139" s="29"/>
      <c r="IAS139" s="29"/>
      <c r="IAT139" s="29"/>
      <c r="IAU139" s="29"/>
      <c r="IAV139" s="29"/>
      <c r="IAW139" s="29"/>
      <c r="IAX139" s="29"/>
      <c r="IAY139" s="29"/>
      <c r="IAZ139" s="29"/>
      <c r="IBA139" s="29"/>
      <c r="IBB139" s="29"/>
      <c r="IBC139" s="29"/>
      <c r="IBD139" s="29"/>
      <c r="IBE139" s="29"/>
      <c r="IBF139" s="29"/>
      <c r="IBG139" s="29"/>
      <c r="IBH139" s="29"/>
      <c r="IBI139" s="29"/>
      <c r="IBJ139" s="29"/>
      <c r="IBK139" s="29"/>
      <c r="IBL139" s="29"/>
      <c r="IBM139" s="29"/>
      <c r="IBN139" s="29"/>
      <c r="IBO139" s="29"/>
      <c r="IBP139" s="29"/>
      <c r="IBQ139" s="29"/>
      <c r="IBR139" s="29"/>
      <c r="IBS139" s="29"/>
      <c r="IBT139" s="29"/>
      <c r="IBU139" s="29"/>
      <c r="IBV139" s="29"/>
      <c r="IBW139" s="29"/>
      <c r="IBX139" s="29"/>
      <c r="IBY139" s="29"/>
      <c r="IBZ139" s="29"/>
      <c r="ICA139" s="29"/>
      <c r="ICB139" s="29"/>
      <c r="ICC139" s="29"/>
      <c r="ICD139" s="29"/>
      <c r="ICE139" s="29"/>
      <c r="ICF139" s="29"/>
      <c r="ICG139" s="29"/>
      <c r="ICH139" s="29"/>
      <c r="ICI139" s="29"/>
      <c r="ICJ139" s="29"/>
      <c r="ICK139" s="29"/>
      <c r="ICL139" s="29"/>
      <c r="ICM139" s="29"/>
      <c r="ICN139" s="29"/>
      <c r="ICO139" s="29"/>
      <c r="ICP139" s="29"/>
      <c r="ICQ139" s="29"/>
      <c r="ICR139" s="29"/>
      <c r="ICS139" s="29"/>
      <c r="ICT139" s="29"/>
      <c r="ICU139" s="29"/>
      <c r="ICV139" s="29"/>
      <c r="ICW139" s="29"/>
      <c r="ICX139" s="29"/>
      <c r="ICY139" s="29"/>
      <c r="ICZ139" s="29"/>
      <c r="IDA139" s="29"/>
      <c r="IDB139" s="29"/>
      <c r="IDC139" s="29"/>
      <c r="IDD139" s="29"/>
      <c r="IDE139" s="29"/>
      <c r="IDF139" s="29"/>
      <c r="IDG139" s="29"/>
      <c r="IDH139" s="29"/>
      <c r="IDI139" s="29"/>
      <c r="IDJ139" s="29"/>
      <c r="IDK139" s="29"/>
      <c r="IDL139" s="29"/>
      <c r="IDM139" s="29"/>
      <c r="IDN139" s="29"/>
      <c r="IDO139" s="29"/>
      <c r="IDP139" s="29"/>
      <c r="IDQ139" s="29"/>
      <c r="IDR139" s="29"/>
      <c r="IDS139" s="29"/>
      <c r="IDT139" s="29"/>
      <c r="IDU139" s="29"/>
      <c r="IDV139" s="29"/>
      <c r="IDW139" s="29"/>
      <c r="IDX139" s="29"/>
      <c r="IDY139" s="29"/>
      <c r="IDZ139" s="29"/>
      <c r="IEA139" s="29"/>
      <c r="IEB139" s="29"/>
      <c r="IEC139" s="29"/>
      <c r="IED139" s="29"/>
      <c r="IEE139" s="29"/>
      <c r="IEF139" s="29"/>
      <c r="IEG139" s="29"/>
      <c r="IEH139" s="29"/>
      <c r="IEI139" s="29"/>
      <c r="IEJ139" s="29"/>
      <c r="IEK139" s="29"/>
      <c r="IEL139" s="29"/>
      <c r="IEM139" s="29"/>
      <c r="IEN139" s="29"/>
      <c r="IEO139" s="29"/>
      <c r="IEP139" s="29"/>
      <c r="IEQ139" s="29"/>
      <c r="IER139" s="29"/>
      <c r="IES139" s="29"/>
      <c r="IET139" s="29"/>
      <c r="IEU139" s="29"/>
      <c r="IEV139" s="29"/>
      <c r="IEW139" s="29"/>
      <c r="IEX139" s="29"/>
      <c r="IEY139" s="29"/>
      <c r="IEZ139" s="29"/>
      <c r="IFA139" s="29"/>
      <c r="IFB139" s="29"/>
      <c r="IFC139" s="29"/>
      <c r="IFD139" s="29"/>
      <c r="IFE139" s="29"/>
      <c r="IFF139" s="29"/>
      <c r="IFG139" s="29"/>
      <c r="IFH139" s="29"/>
      <c r="IFI139" s="29"/>
      <c r="IFJ139" s="29"/>
      <c r="IFK139" s="29"/>
      <c r="IFL139" s="29"/>
      <c r="IFM139" s="29"/>
      <c r="IFN139" s="29"/>
      <c r="IFO139" s="29"/>
      <c r="IFP139" s="29"/>
      <c r="IFQ139" s="29"/>
      <c r="IFR139" s="29"/>
      <c r="IFS139" s="29"/>
      <c r="IFT139" s="29"/>
      <c r="IFU139" s="29"/>
      <c r="IFV139" s="29"/>
      <c r="IFW139" s="29"/>
      <c r="IFX139" s="29"/>
      <c r="IFY139" s="29"/>
      <c r="IFZ139" s="29"/>
      <c r="IGA139" s="29"/>
      <c r="IGB139" s="29"/>
      <c r="IGC139" s="29"/>
      <c r="IGD139" s="29"/>
      <c r="IGE139" s="29"/>
      <c r="IGF139" s="29"/>
      <c r="IGG139" s="29"/>
      <c r="IGH139" s="29"/>
      <c r="IGI139" s="29"/>
      <c r="IGJ139" s="29"/>
      <c r="IGK139" s="29"/>
      <c r="IGL139" s="29"/>
      <c r="IGM139" s="29"/>
      <c r="IGN139" s="29"/>
      <c r="IGO139" s="29"/>
      <c r="IGP139" s="29"/>
      <c r="IGQ139" s="29"/>
      <c r="IGR139" s="29"/>
      <c r="IGS139" s="29"/>
      <c r="IGT139" s="29"/>
      <c r="IGU139" s="29"/>
      <c r="IGV139" s="29"/>
      <c r="IGW139" s="29"/>
      <c r="IGX139" s="29"/>
      <c r="IGY139" s="29"/>
      <c r="IGZ139" s="29"/>
      <c r="IHA139" s="29"/>
      <c r="IHB139" s="29"/>
      <c r="IHC139" s="29"/>
      <c r="IHD139" s="29"/>
      <c r="IHE139" s="29"/>
      <c r="IHF139" s="29"/>
      <c r="IHG139" s="29"/>
      <c r="IHH139" s="29"/>
      <c r="IHI139" s="29"/>
      <c r="IHJ139" s="29"/>
      <c r="IHK139" s="29"/>
      <c r="IHL139" s="29"/>
      <c r="IHM139" s="29"/>
      <c r="IHN139" s="29"/>
      <c r="IHO139" s="29"/>
      <c r="IHP139" s="29"/>
      <c r="IHQ139" s="29"/>
      <c r="IHR139" s="29"/>
      <c r="IHS139" s="29"/>
      <c r="IHT139" s="29"/>
      <c r="IHU139" s="29"/>
      <c r="IHV139" s="29"/>
      <c r="IHW139" s="29"/>
      <c r="IHX139" s="29"/>
      <c r="IHY139" s="29"/>
      <c r="IHZ139" s="29"/>
      <c r="IIA139" s="29"/>
      <c r="IIB139" s="29"/>
      <c r="IIC139" s="29"/>
      <c r="IID139" s="29"/>
      <c r="IIE139" s="29"/>
      <c r="IIF139" s="29"/>
      <c r="IIG139" s="29"/>
      <c r="IIH139" s="29"/>
      <c r="III139" s="29"/>
      <c r="IIJ139" s="29"/>
      <c r="IIK139" s="29"/>
      <c r="IIL139" s="29"/>
      <c r="IIM139" s="29"/>
      <c r="IIN139" s="29"/>
      <c r="IIO139" s="29"/>
      <c r="IIP139" s="29"/>
      <c r="IIQ139" s="29"/>
      <c r="IIR139" s="29"/>
      <c r="IIS139" s="29"/>
      <c r="IIT139" s="29"/>
      <c r="IIU139" s="29"/>
      <c r="IIV139" s="29"/>
      <c r="IIW139" s="29"/>
      <c r="IIX139" s="29"/>
      <c r="IIY139" s="29"/>
      <c r="IIZ139" s="29"/>
      <c r="IJA139" s="29"/>
      <c r="IJB139" s="29"/>
      <c r="IJC139" s="29"/>
      <c r="IJD139" s="29"/>
      <c r="IJE139" s="29"/>
      <c r="IJF139" s="29"/>
      <c r="IJG139" s="29"/>
      <c r="IJH139" s="29"/>
      <c r="IJI139" s="29"/>
      <c r="IJJ139" s="29"/>
      <c r="IJK139" s="29"/>
      <c r="IJL139" s="29"/>
      <c r="IJM139" s="29"/>
      <c r="IJN139" s="29"/>
      <c r="IJO139" s="29"/>
      <c r="IJP139" s="29"/>
      <c r="IJQ139" s="29"/>
      <c r="IJR139" s="29"/>
      <c r="IJS139" s="29"/>
      <c r="IJT139" s="29"/>
      <c r="IJU139" s="29"/>
      <c r="IJV139" s="29"/>
      <c r="IJW139" s="29"/>
      <c r="IJX139" s="29"/>
      <c r="IJY139" s="29"/>
      <c r="IJZ139" s="29"/>
      <c r="IKA139" s="29"/>
      <c r="IKB139" s="29"/>
      <c r="IKC139" s="29"/>
      <c r="IKD139" s="29"/>
      <c r="IKE139" s="29"/>
      <c r="IKF139" s="29"/>
      <c r="IKG139" s="29"/>
      <c r="IKH139" s="29"/>
      <c r="IKI139" s="29"/>
      <c r="IKJ139" s="29"/>
      <c r="IKK139" s="29"/>
      <c r="IKL139" s="29"/>
      <c r="IKM139" s="29"/>
      <c r="IKN139" s="29"/>
      <c r="IKO139" s="29"/>
      <c r="IKP139" s="29"/>
      <c r="IKQ139" s="29"/>
      <c r="IKR139" s="29"/>
      <c r="IKS139" s="29"/>
      <c r="IKT139" s="29"/>
      <c r="IKU139" s="29"/>
      <c r="IKV139" s="29"/>
      <c r="IKW139" s="29"/>
      <c r="IKX139" s="29"/>
      <c r="IKY139" s="29"/>
      <c r="IKZ139" s="29"/>
      <c r="ILA139" s="29"/>
      <c r="ILB139" s="29"/>
      <c r="ILC139" s="29"/>
      <c r="ILD139" s="29"/>
      <c r="ILE139" s="29"/>
      <c r="ILF139" s="29"/>
      <c r="ILG139" s="29"/>
      <c r="ILH139" s="29"/>
      <c r="ILI139" s="29"/>
      <c r="ILJ139" s="29"/>
      <c r="ILK139" s="29"/>
      <c r="ILL139" s="29"/>
      <c r="ILM139" s="29"/>
      <c r="ILN139" s="29"/>
      <c r="ILO139" s="29"/>
      <c r="ILP139" s="29"/>
      <c r="ILQ139" s="29"/>
      <c r="ILR139" s="29"/>
      <c r="ILS139" s="29"/>
      <c r="ILT139" s="29"/>
      <c r="ILU139" s="29"/>
      <c r="ILV139" s="29"/>
      <c r="ILW139" s="29"/>
      <c r="ILX139" s="29"/>
      <c r="ILY139" s="29"/>
      <c r="ILZ139" s="29"/>
      <c r="IMA139" s="29"/>
      <c r="IMB139" s="29"/>
      <c r="IMC139" s="29"/>
      <c r="IMD139" s="29"/>
      <c r="IME139" s="29"/>
      <c r="IMF139" s="29"/>
      <c r="IMG139" s="29"/>
      <c r="IMH139" s="29"/>
      <c r="IMI139" s="29"/>
      <c r="IMJ139" s="29"/>
      <c r="IMK139" s="29"/>
      <c r="IML139" s="29"/>
      <c r="IMM139" s="29"/>
      <c r="IMN139" s="29"/>
      <c r="IMO139" s="29"/>
      <c r="IMP139" s="29"/>
      <c r="IMQ139" s="29"/>
      <c r="IMR139" s="29"/>
      <c r="IMS139" s="29"/>
      <c r="IMT139" s="29"/>
      <c r="IMU139" s="29"/>
      <c r="IMV139" s="29"/>
      <c r="IMW139" s="29"/>
      <c r="IMX139" s="29"/>
      <c r="IMY139" s="29"/>
      <c r="IMZ139" s="29"/>
      <c r="INA139" s="29"/>
      <c r="INB139" s="29"/>
      <c r="INC139" s="29"/>
      <c r="IND139" s="29"/>
      <c r="INE139" s="29"/>
      <c r="INF139" s="29"/>
      <c r="ING139" s="29"/>
      <c r="INH139" s="29"/>
      <c r="INI139" s="29"/>
      <c r="INJ139" s="29"/>
      <c r="INK139" s="29"/>
      <c r="INL139" s="29"/>
      <c r="INM139" s="29"/>
      <c r="INN139" s="29"/>
      <c r="INO139" s="29"/>
      <c r="INP139" s="29"/>
      <c r="INQ139" s="29"/>
      <c r="INR139" s="29"/>
      <c r="INS139" s="29"/>
      <c r="INT139" s="29"/>
      <c r="INU139" s="29"/>
      <c r="INV139" s="29"/>
      <c r="INW139" s="29"/>
      <c r="INX139" s="29"/>
      <c r="INY139" s="29"/>
      <c r="INZ139" s="29"/>
      <c r="IOA139" s="29"/>
      <c r="IOB139" s="29"/>
      <c r="IOC139" s="29"/>
      <c r="IOD139" s="29"/>
      <c r="IOE139" s="29"/>
      <c r="IOF139" s="29"/>
      <c r="IOG139" s="29"/>
      <c r="IOH139" s="29"/>
      <c r="IOI139" s="29"/>
      <c r="IOJ139" s="29"/>
      <c r="IOK139" s="29"/>
      <c r="IOL139" s="29"/>
      <c r="IOM139" s="29"/>
      <c r="ION139" s="29"/>
      <c r="IOO139" s="29"/>
      <c r="IOP139" s="29"/>
      <c r="IOQ139" s="29"/>
      <c r="IOR139" s="29"/>
      <c r="IOS139" s="29"/>
      <c r="IOT139" s="29"/>
      <c r="IOU139" s="29"/>
      <c r="IOV139" s="29"/>
      <c r="IOW139" s="29"/>
      <c r="IOX139" s="29"/>
      <c r="IOY139" s="29"/>
      <c r="IOZ139" s="29"/>
      <c r="IPA139" s="29"/>
      <c r="IPB139" s="29"/>
      <c r="IPC139" s="29"/>
      <c r="IPD139" s="29"/>
      <c r="IPE139" s="29"/>
      <c r="IPF139" s="29"/>
      <c r="IPG139" s="29"/>
      <c r="IPH139" s="29"/>
      <c r="IPI139" s="29"/>
      <c r="IPJ139" s="29"/>
      <c r="IPK139" s="29"/>
      <c r="IPL139" s="29"/>
      <c r="IPM139" s="29"/>
      <c r="IPN139" s="29"/>
      <c r="IPO139" s="29"/>
      <c r="IPP139" s="29"/>
      <c r="IPQ139" s="29"/>
      <c r="IPR139" s="29"/>
      <c r="IPS139" s="29"/>
      <c r="IPT139" s="29"/>
      <c r="IPU139" s="29"/>
      <c r="IPV139" s="29"/>
      <c r="IPW139" s="29"/>
      <c r="IPX139" s="29"/>
      <c r="IPY139" s="29"/>
      <c r="IPZ139" s="29"/>
      <c r="IQA139" s="29"/>
      <c r="IQB139" s="29"/>
      <c r="IQC139" s="29"/>
      <c r="IQD139" s="29"/>
      <c r="IQE139" s="29"/>
      <c r="IQF139" s="29"/>
      <c r="IQG139" s="29"/>
      <c r="IQH139" s="29"/>
      <c r="IQI139" s="29"/>
      <c r="IQJ139" s="29"/>
      <c r="IQK139" s="29"/>
      <c r="IQL139" s="29"/>
      <c r="IQM139" s="29"/>
      <c r="IQN139" s="29"/>
      <c r="IQO139" s="29"/>
      <c r="IQP139" s="29"/>
      <c r="IQQ139" s="29"/>
      <c r="IQR139" s="29"/>
      <c r="IQS139" s="29"/>
      <c r="IQT139" s="29"/>
      <c r="IQU139" s="29"/>
      <c r="IQV139" s="29"/>
      <c r="IQW139" s="29"/>
      <c r="IQX139" s="29"/>
      <c r="IQY139" s="29"/>
      <c r="IQZ139" s="29"/>
      <c r="IRA139" s="29"/>
      <c r="IRB139" s="29"/>
      <c r="IRC139" s="29"/>
      <c r="IRD139" s="29"/>
      <c r="IRE139" s="29"/>
      <c r="IRF139" s="29"/>
      <c r="IRG139" s="29"/>
      <c r="IRH139" s="29"/>
      <c r="IRI139" s="29"/>
      <c r="IRJ139" s="29"/>
      <c r="IRK139" s="29"/>
      <c r="IRL139" s="29"/>
      <c r="IRM139" s="29"/>
      <c r="IRN139" s="29"/>
      <c r="IRO139" s="29"/>
      <c r="IRP139" s="29"/>
      <c r="IRQ139" s="29"/>
      <c r="IRR139" s="29"/>
      <c r="IRS139" s="29"/>
      <c r="IRT139" s="29"/>
      <c r="IRU139" s="29"/>
      <c r="IRV139" s="29"/>
      <c r="IRW139" s="29"/>
      <c r="IRX139" s="29"/>
      <c r="IRY139" s="29"/>
      <c r="IRZ139" s="29"/>
      <c r="ISA139" s="29"/>
      <c r="ISB139" s="29"/>
      <c r="ISC139" s="29"/>
      <c r="ISD139" s="29"/>
      <c r="ISE139" s="29"/>
      <c r="ISF139" s="29"/>
      <c r="ISG139" s="29"/>
      <c r="ISH139" s="29"/>
      <c r="ISI139" s="29"/>
      <c r="ISJ139" s="29"/>
      <c r="ISK139" s="29"/>
      <c r="ISL139" s="29"/>
      <c r="ISM139" s="29"/>
      <c r="ISN139" s="29"/>
      <c r="ISO139" s="29"/>
      <c r="ISP139" s="29"/>
      <c r="ISQ139" s="29"/>
      <c r="ISR139" s="29"/>
      <c r="ISS139" s="29"/>
      <c r="IST139" s="29"/>
      <c r="ISU139" s="29"/>
      <c r="ISV139" s="29"/>
      <c r="ISW139" s="29"/>
      <c r="ISX139" s="29"/>
      <c r="ISY139" s="29"/>
      <c r="ISZ139" s="29"/>
      <c r="ITA139" s="29"/>
      <c r="ITB139" s="29"/>
      <c r="ITC139" s="29"/>
      <c r="ITD139" s="29"/>
      <c r="ITE139" s="29"/>
      <c r="ITF139" s="29"/>
      <c r="ITG139" s="29"/>
      <c r="ITH139" s="29"/>
      <c r="ITI139" s="29"/>
      <c r="ITJ139" s="29"/>
      <c r="ITK139" s="29"/>
      <c r="ITL139" s="29"/>
      <c r="ITM139" s="29"/>
      <c r="ITN139" s="29"/>
      <c r="ITO139" s="29"/>
      <c r="ITP139" s="29"/>
      <c r="ITQ139" s="29"/>
      <c r="ITR139" s="29"/>
      <c r="ITS139" s="29"/>
      <c r="ITT139" s="29"/>
      <c r="ITU139" s="29"/>
      <c r="ITV139" s="29"/>
      <c r="ITW139" s="29"/>
      <c r="ITX139" s="29"/>
      <c r="ITY139" s="29"/>
      <c r="ITZ139" s="29"/>
      <c r="IUA139" s="29"/>
      <c r="IUB139" s="29"/>
      <c r="IUC139" s="29"/>
      <c r="IUD139" s="29"/>
      <c r="IUE139" s="29"/>
      <c r="IUF139" s="29"/>
      <c r="IUG139" s="29"/>
      <c r="IUH139" s="29"/>
      <c r="IUI139" s="29"/>
      <c r="IUJ139" s="29"/>
      <c r="IUK139" s="29"/>
      <c r="IUL139" s="29"/>
      <c r="IUM139" s="29"/>
      <c r="IUN139" s="29"/>
      <c r="IUO139" s="29"/>
      <c r="IUP139" s="29"/>
      <c r="IUQ139" s="29"/>
      <c r="IUR139" s="29"/>
      <c r="IUS139" s="29"/>
      <c r="IUT139" s="29"/>
      <c r="IUU139" s="29"/>
      <c r="IUV139" s="29"/>
      <c r="IUW139" s="29"/>
      <c r="IUX139" s="29"/>
      <c r="IUY139" s="29"/>
      <c r="IUZ139" s="29"/>
      <c r="IVA139" s="29"/>
      <c r="IVB139" s="29"/>
      <c r="IVC139" s="29"/>
      <c r="IVD139" s="29"/>
      <c r="IVE139" s="29"/>
      <c r="IVF139" s="29"/>
      <c r="IVG139" s="29"/>
      <c r="IVH139" s="29"/>
      <c r="IVI139" s="29"/>
      <c r="IVJ139" s="29"/>
      <c r="IVK139" s="29"/>
      <c r="IVL139" s="29"/>
      <c r="IVM139" s="29"/>
      <c r="IVN139" s="29"/>
      <c r="IVO139" s="29"/>
      <c r="IVP139" s="29"/>
      <c r="IVQ139" s="29"/>
      <c r="IVR139" s="29"/>
      <c r="IVS139" s="29"/>
      <c r="IVT139" s="29"/>
      <c r="IVU139" s="29"/>
      <c r="IVV139" s="29"/>
      <c r="IVW139" s="29"/>
      <c r="IVX139" s="29"/>
      <c r="IVY139" s="29"/>
      <c r="IVZ139" s="29"/>
      <c r="IWA139" s="29"/>
      <c r="IWB139" s="29"/>
      <c r="IWC139" s="29"/>
      <c r="IWD139" s="29"/>
      <c r="IWE139" s="29"/>
      <c r="IWF139" s="29"/>
      <c r="IWG139" s="29"/>
      <c r="IWH139" s="29"/>
      <c r="IWI139" s="29"/>
      <c r="IWJ139" s="29"/>
      <c r="IWK139" s="29"/>
      <c r="IWL139" s="29"/>
      <c r="IWM139" s="29"/>
      <c r="IWN139" s="29"/>
      <c r="IWO139" s="29"/>
      <c r="IWP139" s="29"/>
      <c r="IWQ139" s="29"/>
      <c r="IWR139" s="29"/>
      <c r="IWS139" s="29"/>
      <c r="IWT139" s="29"/>
      <c r="IWU139" s="29"/>
      <c r="IWV139" s="29"/>
      <c r="IWW139" s="29"/>
      <c r="IWX139" s="29"/>
      <c r="IWY139" s="29"/>
      <c r="IWZ139" s="29"/>
      <c r="IXA139" s="29"/>
      <c r="IXB139" s="29"/>
      <c r="IXC139" s="29"/>
      <c r="IXD139" s="29"/>
      <c r="IXE139" s="29"/>
      <c r="IXF139" s="29"/>
      <c r="IXG139" s="29"/>
      <c r="IXH139" s="29"/>
      <c r="IXI139" s="29"/>
      <c r="IXJ139" s="29"/>
      <c r="IXK139" s="29"/>
      <c r="IXL139" s="29"/>
      <c r="IXM139" s="29"/>
      <c r="IXN139" s="29"/>
      <c r="IXO139" s="29"/>
      <c r="IXP139" s="29"/>
      <c r="IXQ139" s="29"/>
      <c r="IXR139" s="29"/>
      <c r="IXS139" s="29"/>
      <c r="IXT139" s="29"/>
      <c r="IXU139" s="29"/>
      <c r="IXV139" s="29"/>
      <c r="IXW139" s="29"/>
      <c r="IXX139" s="29"/>
      <c r="IXY139" s="29"/>
      <c r="IXZ139" s="29"/>
      <c r="IYA139" s="29"/>
      <c r="IYB139" s="29"/>
      <c r="IYC139" s="29"/>
      <c r="IYD139" s="29"/>
      <c r="IYE139" s="29"/>
      <c r="IYF139" s="29"/>
      <c r="IYG139" s="29"/>
      <c r="IYH139" s="29"/>
      <c r="IYI139" s="29"/>
      <c r="IYJ139" s="29"/>
      <c r="IYK139" s="29"/>
      <c r="IYL139" s="29"/>
      <c r="IYM139" s="29"/>
      <c r="IYN139" s="29"/>
      <c r="IYO139" s="29"/>
      <c r="IYP139" s="29"/>
      <c r="IYQ139" s="29"/>
      <c r="IYR139" s="29"/>
      <c r="IYS139" s="29"/>
      <c r="IYT139" s="29"/>
      <c r="IYU139" s="29"/>
      <c r="IYV139" s="29"/>
      <c r="IYW139" s="29"/>
      <c r="IYX139" s="29"/>
      <c r="IYY139" s="29"/>
      <c r="IYZ139" s="29"/>
      <c r="IZA139" s="29"/>
      <c r="IZB139" s="29"/>
      <c r="IZC139" s="29"/>
      <c r="IZD139" s="29"/>
      <c r="IZE139" s="29"/>
      <c r="IZF139" s="29"/>
      <c r="IZG139" s="29"/>
      <c r="IZH139" s="29"/>
      <c r="IZI139" s="29"/>
      <c r="IZJ139" s="29"/>
      <c r="IZK139" s="29"/>
      <c r="IZL139" s="29"/>
      <c r="IZM139" s="29"/>
      <c r="IZN139" s="29"/>
      <c r="IZO139" s="29"/>
      <c r="IZP139" s="29"/>
      <c r="IZQ139" s="29"/>
      <c r="IZR139" s="29"/>
      <c r="IZS139" s="29"/>
      <c r="IZT139" s="29"/>
      <c r="IZU139" s="29"/>
      <c r="IZV139" s="29"/>
      <c r="IZW139" s="29"/>
      <c r="IZX139" s="29"/>
      <c r="IZY139" s="29"/>
      <c r="IZZ139" s="29"/>
      <c r="JAA139" s="29"/>
      <c r="JAB139" s="29"/>
      <c r="JAC139" s="29"/>
      <c r="JAD139" s="29"/>
      <c r="JAE139" s="29"/>
      <c r="JAF139" s="29"/>
      <c r="JAG139" s="29"/>
      <c r="JAH139" s="29"/>
      <c r="JAI139" s="29"/>
      <c r="JAJ139" s="29"/>
      <c r="JAK139" s="29"/>
      <c r="JAL139" s="29"/>
      <c r="JAM139" s="29"/>
      <c r="JAN139" s="29"/>
      <c r="JAO139" s="29"/>
      <c r="JAP139" s="29"/>
      <c r="JAQ139" s="29"/>
      <c r="JAR139" s="29"/>
      <c r="JAS139" s="29"/>
      <c r="JAT139" s="29"/>
      <c r="JAU139" s="29"/>
      <c r="JAV139" s="29"/>
      <c r="JAW139" s="29"/>
      <c r="JAX139" s="29"/>
      <c r="JAY139" s="29"/>
      <c r="JAZ139" s="29"/>
      <c r="JBA139" s="29"/>
      <c r="JBB139" s="29"/>
      <c r="JBC139" s="29"/>
      <c r="JBD139" s="29"/>
      <c r="JBE139" s="29"/>
      <c r="JBF139" s="29"/>
      <c r="JBG139" s="29"/>
      <c r="JBH139" s="29"/>
      <c r="JBI139" s="29"/>
      <c r="JBJ139" s="29"/>
      <c r="JBK139" s="29"/>
      <c r="JBL139" s="29"/>
      <c r="JBM139" s="29"/>
      <c r="JBN139" s="29"/>
      <c r="JBO139" s="29"/>
      <c r="JBP139" s="29"/>
      <c r="JBQ139" s="29"/>
      <c r="JBR139" s="29"/>
      <c r="JBS139" s="29"/>
      <c r="JBT139" s="29"/>
      <c r="JBU139" s="29"/>
      <c r="JBV139" s="29"/>
      <c r="JBW139" s="29"/>
      <c r="JBX139" s="29"/>
      <c r="JBY139" s="29"/>
      <c r="JBZ139" s="29"/>
      <c r="JCA139" s="29"/>
      <c r="JCB139" s="29"/>
      <c r="JCC139" s="29"/>
      <c r="JCD139" s="29"/>
      <c r="JCE139" s="29"/>
      <c r="JCF139" s="29"/>
      <c r="JCG139" s="29"/>
      <c r="JCH139" s="29"/>
      <c r="JCI139" s="29"/>
      <c r="JCJ139" s="29"/>
      <c r="JCK139" s="29"/>
      <c r="JCL139" s="29"/>
      <c r="JCM139" s="29"/>
      <c r="JCN139" s="29"/>
      <c r="JCO139" s="29"/>
      <c r="JCP139" s="29"/>
      <c r="JCQ139" s="29"/>
      <c r="JCR139" s="29"/>
      <c r="JCS139" s="29"/>
      <c r="JCT139" s="29"/>
      <c r="JCU139" s="29"/>
      <c r="JCV139" s="29"/>
      <c r="JCW139" s="29"/>
      <c r="JCX139" s="29"/>
      <c r="JCY139" s="29"/>
      <c r="JCZ139" s="29"/>
      <c r="JDA139" s="29"/>
      <c r="JDB139" s="29"/>
      <c r="JDC139" s="29"/>
      <c r="JDD139" s="29"/>
      <c r="JDE139" s="29"/>
      <c r="JDF139" s="29"/>
      <c r="JDG139" s="29"/>
      <c r="JDH139" s="29"/>
      <c r="JDI139" s="29"/>
      <c r="JDJ139" s="29"/>
      <c r="JDK139" s="29"/>
      <c r="JDL139" s="29"/>
      <c r="JDM139" s="29"/>
      <c r="JDN139" s="29"/>
      <c r="JDO139" s="29"/>
      <c r="JDP139" s="29"/>
      <c r="JDQ139" s="29"/>
      <c r="JDR139" s="29"/>
      <c r="JDS139" s="29"/>
      <c r="JDT139" s="29"/>
      <c r="JDU139" s="29"/>
      <c r="JDV139" s="29"/>
      <c r="JDW139" s="29"/>
      <c r="JDX139" s="29"/>
      <c r="JDY139" s="29"/>
      <c r="JDZ139" s="29"/>
      <c r="JEA139" s="29"/>
      <c r="JEB139" s="29"/>
      <c r="JEC139" s="29"/>
      <c r="JED139" s="29"/>
      <c r="JEE139" s="29"/>
      <c r="JEF139" s="29"/>
      <c r="JEG139" s="29"/>
      <c r="JEH139" s="29"/>
      <c r="JEI139" s="29"/>
      <c r="JEJ139" s="29"/>
      <c r="JEK139" s="29"/>
      <c r="JEL139" s="29"/>
      <c r="JEM139" s="29"/>
      <c r="JEN139" s="29"/>
      <c r="JEO139" s="29"/>
      <c r="JEP139" s="29"/>
      <c r="JEQ139" s="29"/>
      <c r="JER139" s="29"/>
      <c r="JES139" s="29"/>
      <c r="JET139" s="29"/>
      <c r="JEU139" s="29"/>
      <c r="JEV139" s="29"/>
      <c r="JEW139" s="29"/>
      <c r="JEX139" s="29"/>
      <c r="JEY139" s="29"/>
      <c r="JEZ139" s="29"/>
      <c r="JFA139" s="29"/>
      <c r="JFB139" s="29"/>
      <c r="JFC139" s="29"/>
      <c r="JFD139" s="29"/>
      <c r="JFE139" s="29"/>
      <c r="JFF139" s="29"/>
      <c r="JFG139" s="29"/>
      <c r="JFH139" s="29"/>
      <c r="JFI139" s="29"/>
      <c r="JFJ139" s="29"/>
      <c r="JFK139" s="29"/>
      <c r="JFL139" s="29"/>
      <c r="JFM139" s="29"/>
      <c r="JFN139" s="29"/>
      <c r="JFO139" s="29"/>
      <c r="JFP139" s="29"/>
      <c r="JFQ139" s="29"/>
      <c r="JFR139" s="29"/>
      <c r="JFS139" s="29"/>
      <c r="JFT139" s="29"/>
      <c r="JFU139" s="29"/>
      <c r="JFV139" s="29"/>
      <c r="JFW139" s="29"/>
      <c r="JFX139" s="29"/>
      <c r="JFY139" s="29"/>
      <c r="JFZ139" s="29"/>
      <c r="JGA139" s="29"/>
      <c r="JGB139" s="29"/>
      <c r="JGC139" s="29"/>
      <c r="JGD139" s="29"/>
      <c r="JGE139" s="29"/>
      <c r="JGF139" s="29"/>
      <c r="JGG139" s="29"/>
      <c r="JGH139" s="29"/>
      <c r="JGI139" s="29"/>
      <c r="JGJ139" s="29"/>
      <c r="JGK139" s="29"/>
      <c r="JGL139" s="29"/>
      <c r="JGM139" s="29"/>
      <c r="JGN139" s="29"/>
      <c r="JGO139" s="29"/>
      <c r="JGP139" s="29"/>
      <c r="JGQ139" s="29"/>
      <c r="JGR139" s="29"/>
      <c r="JGS139" s="29"/>
      <c r="JGT139" s="29"/>
      <c r="JGU139" s="29"/>
      <c r="JGV139" s="29"/>
      <c r="JGW139" s="29"/>
      <c r="JGX139" s="29"/>
      <c r="JGY139" s="29"/>
      <c r="JGZ139" s="29"/>
      <c r="JHA139" s="29"/>
      <c r="JHB139" s="29"/>
      <c r="JHC139" s="29"/>
      <c r="JHD139" s="29"/>
      <c r="JHE139" s="29"/>
      <c r="JHF139" s="29"/>
      <c r="JHG139" s="29"/>
      <c r="JHH139" s="29"/>
      <c r="JHI139" s="29"/>
      <c r="JHJ139" s="29"/>
      <c r="JHK139" s="29"/>
      <c r="JHL139" s="29"/>
      <c r="JHM139" s="29"/>
      <c r="JHN139" s="29"/>
      <c r="JHO139" s="29"/>
      <c r="JHP139" s="29"/>
      <c r="JHQ139" s="29"/>
      <c r="JHR139" s="29"/>
      <c r="JHS139" s="29"/>
      <c r="JHT139" s="29"/>
      <c r="JHU139" s="29"/>
      <c r="JHV139" s="29"/>
      <c r="JHW139" s="29"/>
      <c r="JHX139" s="29"/>
      <c r="JHY139" s="29"/>
      <c r="JHZ139" s="29"/>
      <c r="JIA139" s="29"/>
      <c r="JIB139" s="29"/>
      <c r="JIC139" s="29"/>
      <c r="JID139" s="29"/>
      <c r="JIE139" s="29"/>
      <c r="JIF139" s="29"/>
      <c r="JIG139" s="29"/>
      <c r="JIH139" s="29"/>
      <c r="JII139" s="29"/>
      <c r="JIJ139" s="29"/>
      <c r="JIK139" s="29"/>
      <c r="JIL139" s="29"/>
      <c r="JIM139" s="29"/>
      <c r="JIN139" s="29"/>
      <c r="JIO139" s="29"/>
      <c r="JIP139" s="29"/>
      <c r="JIQ139" s="29"/>
      <c r="JIR139" s="29"/>
      <c r="JIS139" s="29"/>
      <c r="JIT139" s="29"/>
      <c r="JIU139" s="29"/>
      <c r="JIV139" s="29"/>
      <c r="JIW139" s="29"/>
      <c r="JIX139" s="29"/>
      <c r="JIY139" s="29"/>
      <c r="JIZ139" s="29"/>
      <c r="JJA139" s="29"/>
      <c r="JJB139" s="29"/>
      <c r="JJC139" s="29"/>
      <c r="JJD139" s="29"/>
      <c r="JJE139" s="29"/>
      <c r="JJF139" s="29"/>
      <c r="JJG139" s="29"/>
      <c r="JJH139" s="29"/>
      <c r="JJI139" s="29"/>
      <c r="JJJ139" s="29"/>
      <c r="JJK139" s="29"/>
      <c r="JJL139" s="29"/>
      <c r="JJM139" s="29"/>
      <c r="JJN139" s="29"/>
      <c r="JJO139" s="29"/>
      <c r="JJP139" s="29"/>
      <c r="JJQ139" s="29"/>
      <c r="JJR139" s="29"/>
      <c r="JJS139" s="29"/>
      <c r="JJT139" s="29"/>
      <c r="JJU139" s="29"/>
      <c r="JJV139" s="29"/>
      <c r="JJW139" s="29"/>
      <c r="JJX139" s="29"/>
      <c r="JJY139" s="29"/>
      <c r="JJZ139" s="29"/>
      <c r="JKA139" s="29"/>
      <c r="JKB139" s="29"/>
      <c r="JKC139" s="29"/>
      <c r="JKD139" s="29"/>
      <c r="JKE139" s="29"/>
      <c r="JKF139" s="29"/>
      <c r="JKG139" s="29"/>
      <c r="JKH139" s="29"/>
      <c r="JKI139" s="29"/>
      <c r="JKJ139" s="29"/>
      <c r="JKK139" s="29"/>
      <c r="JKL139" s="29"/>
      <c r="JKM139" s="29"/>
      <c r="JKN139" s="29"/>
      <c r="JKO139" s="29"/>
      <c r="JKP139" s="29"/>
      <c r="JKQ139" s="29"/>
      <c r="JKR139" s="29"/>
      <c r="JKS139" s="29"/>
      <c r="JKT139" s="29"/>
      <c r="JKU139" s="29"/>
      <c r="JKV139" s="29"/>
      <c r="JKW139" s="29"/>
      <c r="JKX139" s="29"/>
      <c r="JKY139" s="29"/>
      <c r="JKZ139" s="29"/>
      <c r="JLA139" s="29"/>
      <c r="JLB139" s="29"/>
      <c r="JLC139" s="29"/>
      <c r="JLD139" s="29"/>
      <c r="JLE139" s="29"/>
      <c r="JLF139" s="29"/>
      <c r="JLG139" s="29"/>
      <c r="JLH139" s="29"/>
      <c r="JLI139" s="29"/>
      <c r="JLJ139" s="29"/>
      <c r="JLK139" s="29"/>
      <c r="JLL139" s="29"/>
      <c r="JLM139" s="29"/>
      <c r="JLN139" s="29"/>
      <c r="JLO139" s="29"/>
      <c r="JLP139" s="29"/>
      <c r="JLQ139" s="29"/>
      <c r="JLR139" s="29"/>
      <c r="JLS139" s="29"/>
      <c r="JLT139" s="29"/>
      <c r="JLU139" s="29"/>
      <c r="JLV139" s="29"/>
      <c r="JLW139" s="29"/>
      <c r="JLX139" s="29"/>
      <c r="JLY139" s="29"/>
      <c r="JLZ139" s="29"/>
      <c r="JMA139" s="29"/>
      <c r="JMB139" s="29"/>
      <c r="JMC139" s="29"/>
      <c r="JMD139" s="29"/>
      <c r="JME139" s="29"/>
      <c r="JMF139" s="29"/>
      <c r="JMG139" s="29"/>
      <c r="JMH139" s="29"/>
      <c r="JMI139" s="29"/>
      <c r="JMJ139" s="29"/>
      <c r="JMK139" s="29"/>
      <c r="JML139" s="29"/>
      <c r="JMM139" s="29"/>
      <c r="JMN139" s="29"/>
      <c r="JMO139" s="29"/>
      <c r="JMP139" s="29"/>
      <c r="JMQ139" s="29"/>
      <c r="JMR139" s="29"/>
      <c r="JMS139" s="29"/>
      <c r="JMT139" s="29"/>
      <c r="JMU139" s="29"/>
      <c r="JMV139" s="29"/>
      <c r="JMW139" s="29"/>
      <c r="JMX139" s="29"/>
      <c r="JMY139" s="29"/>
      <c r="JMZ139" s="29"/>
      <c r="JNA139" s="29"/>
      <c r="JNB139" s="29"/>
      <c r="JNC139" s="29"/>
      <c r="JND139" s="29"/>
      <c r="JNE139" s="29"/>
      <c r="JNF139" s="29"/>
      <c r="JNG139" s="29"/>
      <c r="JNH139" s="29"/>
      <c r="JNI139" s="29"/>
      <c r="JNJ139" s="29"/>
      <c r="JNK139" s="29"/>
      <c r="JNL139" s="29"/>
      <c r="JNM139" s="29"/>
      <c r="JNN139" s="29"/>
      <c r="JNO139" s="29"/>
      <c r="JNP139" s="29"/>
      <c r="JNQ139" s="29"/>
      <c r="JNR139" s="29"/>
      <c r="JNS139" s="29"/>
      <c r="JNT139" s="29"/>
      <c r="JNU139" s="29"/>
      <c r="JNV139" s="29"/>
      <c r="JNW139" s="29"/>
      <c r="JNX139" s="29"/>
      <c r="JNY139" s="29"/>
      <c r="JNZ139" s="29"/>
      <c r="JOA139" s="29"/>
      <c r="JOB139" s="29"/>
      <c r="JOC139" s="29"/>
      <c r="JOD139" s="29"/>
      <c r="JOE139" s="29"/>
      <c r="JOF139" s="29"/>
      <c r="JOG139" s="29"/>
      <c r="JOH139" s="29"/>
      <c r="JOI139" s="29"/>
      <c r="JOJ139" s="29"/>
      <c r="JOK139" s="29"/>
      <c r="JOL139" s="29"/>
      <c r="JOM139" s="29"/>
      <c r="JON139" s="29"/>
      <c r="JOO139" s="29"/>
      <c r="JOP139" s="29"/>
      <c r="JOQ139" s="29"/>
      <c r="JOR139" s="29"/>
      <c r="JOS139" s="29"/>
      <c r="JOT139" s="29"/>
      <c r="JOU139" s="29"/>
      <c r="JOV139" s="29"/>
      <c r="JOW139" s="29"/>
      <c r="JOX139" s="29"/>
      <c r="JOY139" s="29"/>
      <c r="JOZ139" s="29"/>
      <c r="JPA139" s="29"/>
      <c r="JPB139" s="29"/>
      <c r="JPC139" s="29"/>
      <c r="JPD139" s="29"/>
      <c r="JPE139" s="29"/>
      <c r="JPF139" s="29"/>
      <c r="JPG139" s="29"/>
      <c r="JPH139" s="29"/>
      <c r="JPI139" s="29"/>
      <c r="JPJ139" s="29"/>
      <c r="JPK139" s="29"/>
      <c r="JPL139" s="29"/>
      <c r="JPM139" s="29"/>
      <c r="JPN139" s="29"/>
      <c r="JPO139" s="29"/>
      <c r="JPP139" s="29"/>
      <c r="JPQ139" s="29"/>
      <c r="JPR139" s="29"/>
      <c r="JPS139" s="29"/>
      <c r="JPT139" s="29"/>
      <c r="JPU139" s="29"/>
      <c r="JPV139" s="29"/>
      <c r="JPW139" s="29"/>
      <c r="JPX139" s="29"/>
      <c r="JPY139" s="29"/>
      <c r="JPZ139" s="29"/>
      <c r="JQA139" s="29"/>
      <c r="JQB139" s="29"/>
      <c r="JQC139" s="29"/>
      <c r="JQD139" s="29"/>
      <c r="JQE139" s="29"/>
      <c r="JQF139" s="29"/>
      <c r="JQG139" s="29"/>
      <c r="JQH139" s="29"/>
      <c r="JQI139" s="29"/>
      <c r="JQJ139" s="29"/>
      <c r="JQK139" s="29"/>
      <c r="JQL139" s="29"/>
      <c r="JQM139" s="29"/>
      <c r="JQN139" s="29"/>
      <c r="JQO139" s="29"/>
      <c r="JQP139" s="29"/>
      <c r="JQQ139" s="29"/>
      <c r="JQR139" s="29"/>
      <c r="JQS139" s="29"/>
      <c r="JQT139" s="29"/>
      <c r="JQU139" s="29"/>
      <c r="JQV139" s="29"/>
      <c r="JQW139" s="29"/>
      <c r="JQX139" s="29"/>
      <c r="JQY139" s="29"/>
      <c r="JQZ139" s="29"/>
      <c r="JRA139" s="29"/>
      <c r="JRB139" s="29"/>
      <c r="JRC139" s="29"/>
      <c r="JRD139" s="29"/>
      <c r="JRE139" s="29"/>
      <c r="JRF139" s="29"/>
      <c r="JRG139" s="29"/>
      <c r="JRH139" s="29"/>
      <c r="JRI139" s="29"/>
      <c r="JRJ139" s="29"/>
      <c r="JRK139" s="29"/>
      <c r="JRL139" s="29"/>
      <c r="JRM139" s="29"/>
      <c r="JRN139" s="29"/>
      <c r="JRO139" s="29"/>
      <c r="JRP139" s="29"/>
      <c r="JRQ139" s="29"/>
      <c r="JRR139" s="29"/>
      <c r="JRS139" s="29"/>
      <c r="JRT139" s="29"/>
      <c r="JRU139" s="29"/>
      <c r="JRV139" s="29"/>
      <c r="JRW139" s="29"/>
      <c r="JRX139" s="29"/>
      <c r="JRY139" s="29"/>
      <c r="JRZ139" s="29"/>
      <c r="JSA139" s="29"/>
      <c r="JSB139" s="29"/>
      <c r="JSC139" s="29"/>
      <c r="JSD139" s="29"/>
      <c r="JSE139" s="29"/>
      <c r="JSF139" s="29"/>
      <c r="JSG139" s="29"/>
      <c r="JSH139" s="29"/>
      <c r="JSI139" s="29"/>
      <c r="JSJ139" s="29"/>
      <c r="JSK139" s="29"/>
      <c r="JSL139" s="29"/>
      <c r="JSM139" s="29"/>
      <c r="JSN139" s="29"/>
      <c r="JSO139" s="29"/>
      <c r="JSP139" s="29"/>
      <c r="JSQ139" s="29"/>
      <c r="JSR139" s="29"/>
      <c r="JSS139" s="29"/>
      <c r="JST139" s="29"/>
      <c r="JSU139" s="29"/>
      <c r="JSV139" s="29"/>
      <c r="JSW139" s="29"/>
      <c r="JSX139" s="29"/>
      <c r="JSY139" s="29"/>
      <c r="JSZ139" s="29"/>
      <c r="JTA139" s="29"/>
      <c r="JTB139" s="29"/>
      <c r="JTC139" s="29"/>
      <c r="JTD139" s="29"/>
      <c r="JTE139" s="29"/>
      <c r="JTF139" s="29"/>
      <c r="JTG139" s="29"/>
      <c r="JTH139" s="29"/>
      <c r="JTI139" s="29"/>
      <c r="JTJ139" s="29"/>
      <c r="JTK139" s="29"/>
      <c r="JTL139" s="29"/>
      <c r="JTM139" s="29"/>
      <c r="JTN139" s="29"/>
      <c r="JTO139" s="29"/>
      <c r="JTP139" s="29"/>
      <c r="JTQ139" s="29"/>
      <c r="JTR139" s="29"/>
      <c r="JTS139" s="29"/>
      <c r="JTT139" s="29"/>
      <c r="JTU139" s="29"/>
      <c r="JTV139" s="29"/>
      <c r="JTW139" s="29"/>
      <c r="JTX139" s="29"/>
      <c r="JTY139" s="29"/>
      <c r="JTZ139" s="29"/>
      <c r="JUA139" s="29"/>
      <c r="JUB139" s="29"/>
      <c r="JUC139" s="29"/>
      <c r="JUD139" s="29"/>
      <c r="JUE139" s="29"/>
      <c r="JUF139" s="29"/>
      <c r="JUG139" s="29"/>
      <c r="JUH139" s="29"/>
      <c r="JUI139" s="29"/>
      <c r="JUJ139" s="29"/>
      <c r="JUK139" s="29"/>
      <c r="JUL139" s="29"/>
      <c r="JUM139" s="29"/>
      <c r="JUN139" s="29"/>
      <c r="JUO139" s="29"/>
      <c r="JUP139" s="29"/>
      <c r="JUQ139" s="29"/>
      <c r="JUR139" s="29"/>
      <c r="JUS139" s="29"/>
      <c r="JUT139" s="29"/>
      <c r="JUU139" s="29"/>
      <c r="JUV139" s="29"/>
      <c r="JUW139" s="29"/>
      <c r="JUX139" s="29"/>
      <c r="JUY139" s="29"/>
      <c r="JUZ139" s="29"/>
      <c r="JVA139" s="29"/>
      <c r="JVB139" s="29"/>
      <c r="JVC139" s="29"/>
      <c r="JVD139" s="29"/>
      <c r="JVE139" s="29"/>
      <c r="JVF139" s="29"/>
      <c r="JVG139" s="29"/>
      <c r="JVH139" s="29"/>
      <c r="JVI139" s="29"/>
      <c r="JVJ139" s="29"/>
      <c r="JVK139" s="29"/>
      <c r="JVL139" s="29"/>
      <c r="JVM139" s="29"/>
      <c r="JVN139" s="29"/>
      <c r="JVO139" s="29"/>
      <c r="JVP139" s="29"/>
      <c r="JVQ139" s="29"/>
      <c r="JVR139" s="29"/>
      <c r="JVS139" s="29"/>
      <c r="JVT139" s="29"/>
      <c r="JVU139" s="29"/>
      <c r="JVV139" s="29"/>
      <c r="JVW139" s="29"/>
      <c r="JVX139" s="29"/>
      <c r="JVY139" s="29"/>
      <c r="JVZ139" s="29"/>
      <c r="JWA139" s="29"/>
      <c r="JWB139" s="29"/>
      <c r="JWC139" s="29"/>
      <c r="JWD139" s="29"/>
      <c r="JWE139" s="29"/>
      <c r="JWF139" s="29"/>
      <c r="JWG139" s="29"/>
      <c r="JWH139" s="29"/>
      <c r="JWI139" s="29"/>
      <c r="JWJ139" s="29"/>
      <c r="JWK139" s="29"/>
      <c r="JWL139" s="29"/>
      <c r="JWM139" s="29"/>
      <c r="JWN139" s="29"/>
      <c r="JWO139" s="29"/>
      <c r="JWP139" s="29"/>
      <c r="JWQ139" s="29"/>
      <c r="JWR139" s="29"/>
      <c r="JWS139" s="29"/>
      <c r="JWT139" s="29"/>
      <c r="JWU139" s="29"/>
      <c r="JWV139" s="29"/>
      <c r="JWW139" s="29"/>
      <c r="JWX139" s="29"/>
      <c r="JWY139" s="29"/>
      <c r="JWZ139" s="29"/>
      <c r="JXA139" s="29"/>
      <c r="JXB139" s="29"/>
      <c r="JXC139" s="29"/>
      <c r="JXD139" s="29"/>
      <c r="JXE139" s="29"/>
      <c r="JXF139" s="29"/>
      <c r="JXG139" s="29"/>
      <c r="JXH139" s="29"/>
      <c r="JXI139" s="29"/>
      <c r="JXJ139" s="29"/>
      <c r="JXK139" s="29"/>
      <c r="JXL139" s="29"/>
      <c r="JXM139" s="29"/>
      <c r="JXN139" s="29"/>
      <c r="JXO139" s="29"/>
      <c r="JXP139" s="29"/>
      <c r="JXQ139" s="29"/>
      <c r="JXR139" s="29"/>
      <c r="JXS139" s="29"/>
      <c r="JXT139" s="29"/>
      <c r="JXU139" s="29"/>
      <c r="JXV139" s="29"/>
      <c r="JXW139" s="29"/>
      <c r="JXX139" s="29"/>
      <c r="JXY139" s="29"/>
      <c r="JXZ139" s="29"/>
      <c r="JYA139" s="29"/>
      <c r="JYB139" s="29"/>
      <c r="JYC139" s="29"/>
      <c r="JYD139" s="29"/>
      <c r="JYE139" s="29"/>
      <c r="JYF139" s="29"/>
      <c r="JYG139" s="29"/>
      <c r="JYH139" s="29"/>
      <c r="JYI139" s="29"/>
      <c r="JYJ139" s="29"/>
      <c r="JYK139" s="29"/>
      <c r="JYL139" s="29"/>
      <c r="JYM139" s="29"/>
      <c r="JYN139" s="29"/>
      <c r="JYO139" s="29"/>
      <c r="JYP139" s="29"/>
      <c r="JYQ139" s="29"/>
      <c r="JYR139" s="29"/>
      <c r="JYS139" s="29"/>
      <c r="JYT139" s="29"/>
      <c r="JYU139" s="29"/>
      <c r="JYV139" s="29"/>
      <c r="JYW139" s="29"/>
      <c r="JYX139" s="29"/>
      <c r="JYY139" s="29"/>
      <c r="JYZ139" s="29"/>
      <c r="JZA139" s="29"/>
      <c r="JZB139" s="29"/>
      <c r="JZC139" s="29"/>
      <c r="JZD139" s="29"/>
      <c r="JZE139" s="29"/>
      <c r="JZF139" s="29"/>
      <c r="JZG139" s="29"/>
      <c r="JZH139" s="29"/>
      <c r="JZI139" s="29"/>
      <c r="JZJ139" s="29"/>
      <c r="JZK139" s="29"/>
      <c r="JZL139" s="29"/>
      <c r="JZM139" s="29"/>
      <c r="JZN139" s="29"/>
      <c r="JZO139" s="29"/>
      <c r="JZP139" s="29"/>
      <c r="JZQ139" s="29"/>
      <c r="JZR139" s="29"/>
      <c r="JZS139" s="29"/>
      <c r="JZT139" s="29"/>
      <c r="JZU139" s="29"/>
      <c r="JZV139" s="29"/>
      <c r="JZW139" s="29"/>
      <c r="JZX139" s="29"/>
      <c r="JZY139" s="29"/>
      <c r="JZZ139" s="29"/>
      <c r="KAA139" s="29"/>
      <c r="KAB139" s="29"/>
      <c r="KAC139" s="29"/>
      <c r="KAD139" s="29"/>
      <c r="KAE139" s="29"/>
      <c r="KAF139" s="29"/>
      <c r="KAG139" s="29"/>
      <c r="KAH139" s="29"/>
      <c r="KAI139" s="29"/>
      <c r="KAJ139" s="29"/>
      <c r="KAK139" s="29"/>
      <c r="KAL139" s="29"/>
      <c r="KAM139" s="29"/>
      <c r="KAN139" s="29"/>
      <c r="KAO139" s="29"/>
      <c r="KAP139" s="29"/>
      <c r="KAQ139" s="29"/>
      <c r="KAR139" s="29"/>
      <c r="KAS139" s="29"/>
      <c r="KAT139" s="29"/>
      <c r="KAU139" s="29"/>
      <c r="KAV139" s="29"/>
      <c r="KAW139" s="29"/>
      <c r="KAX139" s="29"/>
      <c r="KAY139" s="29"/>
      <c r="KAZ139" s="29"/>
      <c r="KBA139" s="29"/>
      <c r="KBB139" s="29"/>
      <c r="KBC139" s="29"/>
      <c r="KBD139" s="29"/>
      <c r="KBE139" s="29"/>
      <c r="KBF139" s="29"/>
      <c r="KBG139" s="29"/>
      <c r="KBH139" s="29"/>
      <c r="KBI139" s="29"/>
      <c r="KBJ139" s="29"/>
      <c r="KBK139" s="29"/>
      <c r="KBL139" s="29"/>
      <c r="KBM139" s="29"/>
      <c r="KBN139" s="29"/>
      <c r="KBO139" s="29"/>
      <c r="KBP139" s="29"/>
      <c r="KBQ139" s="29"/>
      <c r="KBR139" s="29"/>
      <c r="KBS139" s="29"/>
      <c r="KBT139" s="29"/>
      <c r="KBU139" s="29"/>
      <c r="KBV139" s="29"/>
      <c r="KBW139" s="29"/>
      <c r="KBX139" s="29"/>
      <c r="KBY139" s="29"/>
      <c r="KBZ139" s="29"/>
      <c r="KCA139" s="29"/>
      <c r="KCB139" s="29"/>
      <c r="KCC139" s="29"/>
      <c r="KCD139" s="29"/>
      <c r="KCE139" s="29"/>
      <c r="KCF139" s="29"/>
      <c r="KCG139" s="29"/>
      <c r="KCH139" s="29"/>
      <c r="KCI139" s="29"/>
      <c r="KCJ139" s="29"/>
      <c r="KCK139" s="29"/>
      <c r="KCL139" s="29"/>
      <c r="KCM139" s="29"/>
      <c r="KCN139" s="29"/>
      <c r="KCO139" s="29"/>
      <c r="KCP139" s="29"/>
      <c r="KCQ139" s="29"/>
      <c r="KCR139" s="29"/>
      <c r="KCS139" s="29"/>
      <c r="KCT139" s="29"/>
      <c r="KCU139" s="29"/>
      <c r="KCV139" s="29"/>
      <c r="KCW139" s="29"/>
      <c r="KCX139" s="29"/>
      <c r="KCY139" s="29"/>
      <c r="KCZ139" s="29"/>
      <c r="KDA139" s="29"/>
      <c r="KDB139" s="29"/>
      <c r="KDC139" s="29"/>
      <c r="KDD139" s="29"/>
      <c r="KDE139" s="29"/>
      <c r="KDF139" s="29"/>
      <c r="KDG139" s="29"/>
      <c r="KDH139" s="29"/>
      <c r="KDI139" s="29"/>
      <c r="KDJ139" s="29"/>
      <c r="KDK139" s="29"/>
      <c r="KDL139" s="29"/>
      <c r="KDM139" s="29"/>
      <c r="KDN139" s="29"/>
      <c r="KDO139" s="29"/>
      <c r="KDP139" s="29"/>
      <c r="KDQ139" s="29"/>
      <c r="KDR139" s="29"/>
      <c r="KDS139" s="29"/>
      <c r="KDT139" s="29"/>
      <c r="KDU139" s="29"/>
      <c r="KDV139" s="29"/>
      <c r="KDW139" s="29"/>
      <c r="KDX139" s="29"/>
      <c r="KDY139" s="29"/>
      <c r="KDZ139" s="29"/>
      <c r="KEA139" s="29"/>
      <c r="KEB139" s="29"/>
      <c r="KEC139" s="29"/>
      <c r="KED139" s="29"/>
      <c r="KEE139" s="29"/>
      <c r="KEF139" s="29"/>
      <c r="KEG139" s="29"/>
      <c r="KEH139" s="29"/>
      <c r="KEI139" s="29"/>
      <c r="KEJ139" s="29"/>
      <c r="KEK139" s="29"/>
      <c r="KEL139" s="29"/>
      <c r="KEM139" s="29"/>
      <c r="KEN139" s="29"/>
      <c r="KEO139" s="29"/>
      <c r="KEP139" s="29"/>
      <c r="KEQ139" s="29"/>
      <c r="KER139" s="29"/>
      <c r="KES139" s="29"/>
      <c r="KET139" s="29"/>
      <c r="KEU139" s="29"/>
      <c r="KEV139" s="29"/>
      <c r="KEW139" s="29"/>
      <c r="KEX139" s="29"/>
      <c r="KEY139" s="29"/>
      <c r="KEZ139" s="29"/>
      <c r="KFA139" s="29"/>
      <c r="KFB139" s="29"/>
      <c r="KFC139" s="29"/>
      <c r="KFD139" s="29"/>
      <c r="KFE139" s="29"/>
      <c r="KFF139" s="29"/>
      <c r="KFG139" s="29"/>
      <c r="KFH139" s="29"/>
      <c r="KFI139" s="29"/>
      <c r="KFJ139" s="29"/>
      <c r="KFK139" s="29"/>
      <c r="KFL139" s="29"/>
      <c r="KFM139" s="29"/>
      <c r="KFN139" s="29"/>
      <c r="KFO139" s="29"/>
      <c r="KFP139" s="29"/>
      <c r="KFQ139" s="29"/>
      <c r="KFR139" s="29"/>
      <c r="KFS139" s="29"/>
      <c r="KFT139" s="29"/>
      <c r="KFU139" s="29"/>
      <c r="KFV139" s="29"/>
      <c r="KFW139" s="29"/>
      <c r="KFX139" s="29"/>
      <c r="KFY139" s="29"/>
      <c r="KFZ139" s="29"/>
      <c r="KGA139" s="29"/>
      <c r="KGB139" s="29"/>
      <c r="KGC139" s="29"/>
      <c r="KGD139" s="29"/>
      <c r="KGE139" s="29"/>
      <c r="KGF139" s="29"/>
      <c r="KGG139" s="29"/>
      <c r="KGH139" s="29"/>
      <c r="KGI139" s="29"/>
      <c r="KGJ139" s="29"/>
      <c r="KGK139" s="29"/>
      <c r="KGL139" s="29"/>
      <c r="KGM139" s="29"/>
      <c r="KGN139" s="29"/>
      <c r="KGO139" s="29"/>
      <c r="KGP139" s="29"/>
      <c r="KGQ139" s="29"/>
      <c r="KGR139" s="29"/>
      <c r="KGS139" s="29"/>
      <c r="KGT139" s="29"/>
      <c r="KGU139" s="29"/>
      <c r="KGV139" s="29"/>
      <c r="KGW139" s="29"/>
      <c r="KGX139" s="29"/>
      <c r="KGY139" s="29"/>
      <c r="KGZ139" s="29"/>
      <c r="KHA139" s="29"/>
      <c r="KHB139" s="29"/>
      <c r="KHC139" s="29"/>
      <c r="KHD139" s="29"/>
      <c r="KHE139" s="29"/>
      <c r="KHF139" s="29"/>
      <c r="KHG139" s="29"/>
      <c r="KHH139" s="29"/>
      <c r="KHI139" s="29"/>
      <c r="KHJ139" s="29"/>
      <c r="KHK139" s="29"/>
      <c r="KHL139" s="29"/>
      <c r="KHM139" s="29"/>
      <c r="KHN139" s="29"/>
      <c r="KHO139" s="29"/>
      <c r="KHP139" s="29"/>
      <c r="KHQ139" s="29"/>
      <c r="KHR139" s="29"/>
      <c r="KHS139" s="29"/>
      <c r="KHT139" s="29"/>
      <c r="KHU139" s="29"/>
      <c r="KHV139" s="29"/>
      <c r="KHW139" s="29"/>
      <c r="KHX139" s="29"/>
      <c r="KHY139" s="29"/>
      <c r="KHZ139" s="29"/>
      <c r="KIA139" s="29"/>
      <c r="KIB139" s="29"/>
      <c r="KIC139" s="29"/>
      <c r="KID139" s="29"/>
      <c r="KIE139" s="29"/>
      <c r="KIF139" s="29"/>
      <c r="KIG139" s="29"/>
      <c r="KIH139" s="29"/>
      <c r="KII139" s="29"/>
      <c r="KIJ139" s="29"/>
      <c r="KIK139" s="29"/>
      <c r="KIL139" s="29"/>
      <c r="KIM139" s="29"/>
      <c r="KIN139" s="29"/>
      <c r="KIO139" s="29"/>
      <c r="KIP139" s="29"/>
      <c r="KIQ139" s="29"/>
      <c r="KIR139" s="29"/>
      <c r="KIS139" s="29"/>
      <c r="KIT139" s="29"/>
      <c r="KIU139" s="29"/>
      <c r="KIV139" s="29"/>
      <c r="KIW139" s="29"/>
      <c r="KIX139" s="29"/>
      <c r="KIY139" s="29"/>
      <c r="KIZ139" s="29"/>
      <c r="KJA139" s="29"/>
      <c r="KJB139" s="29"/>
      <c r="KJC139" s="29"/>
      <c r="KJD139" s="29"/>
      <c r="KJE139" s="29"/>
      <c r="KJF139" s="29"/>
      <c r="KJG139" s="29"/>
      <c r="KJH139" s="29"/>
      <c r="KJI139" s="29"/>
      <c r="KJJ139" s="29"/>
      <c r="KJK139" s="29"/>
      <c r="KJL139" s="29"/>
      <c r="KJM139" s="29"/>
      <c r="KJN139" s="29"/>
      <c r="KJO139" s="29"/>
      <c r="KJP139" s="29"/>
      <c r="KJQ139" s="29"/>
      <c r="KJR139" s="29"/>
      <c r="KJS139" s="29"/>
      <c r="KJT139" s="29"/>
      <c r="KJU139" s="29"/>
      <c r="KJV139" s="29"/>
      <c r="KJW139" s="29"/>
      <c r="KJX139" s="29"/>
      <c r="KJY139" s="29"/>
      <c r="KJZ139" s="29"/>
      <c r="KKA139" s="29"/>
      <c r="KKB139" s="29"/>
      <c r="KKC139" s="29"/>
      <c r="KKD139" s="29"/>
      <c r="KKE139" s="29"/>
      <c r="KKF139" s="29"/>
      <c r="KKG139" s="29"/>
      <c r="KKH139" s="29"/>
      <c r="KKI139" s="29"/>
      <c r="KKJ139" s="29"/>
      <c r="KKK139" s="29"/>
      <c r="KKL139" s="29"/>
      <c r="KKM139" s="29"/>
      <c r="KKN139" s="29"/>
      <c r="KKO139" s="29"/>
      <c r="KKP139" s="29"/>
      <c r="KKQ139" s="29"/>
      <c r="KKR139" s="29"/>
      <c r="KKS139" s="29"/>
      <c r="KKT139" s="29"/>
      <c r="KKU139" s="29"/>
      <c r="KKV139" s="29"/>
      <c r="KKW139" s="29"/>
      <c r="KKX139" s="29"/>
      <c r="KKY139" s="29"/>
      <c r="KKZ139" s="29"/>
      <c r="KLA139" s="29"/>
      <c r="KLB139" s="29"/>
      <c r="KLC139" s="29"/>
      <c r="KLD139" s="29"/>
      <c r="KLE139" s="29"/>
      <c r="KLF139" s="29"/>
      <c r="KLG139" s="29"/>
      <c r="KLH139" s="29"/>
      <c r="KLI139" s="29"/>
      <c r="KLJ139" s="29"/>
      <c r="KLK139" s="29"/>
      <c r="KLL139" s="29"/>
      <c r="KLM139" s="29"/>
      <c r="KLN139" s="29"/>
      <c r="KLO139" s="29"/>
      <c r="KLP139" s="29"/>
      <c r="KLQ139" s="29"/>
      <c r="KLR139" s="29"/>
      <c r="KLS139" s="29"/>
      <c r="KLT139" s="29"/>
      <c r="KLU139" s="29"/>
      <c r="KLV139" s="29"/>
      <c r="KLW139" s="29"/>
      <c r="KLX139" s="29"/>
      <c r="KLY139" s="29"/>
      <c r="KLZ139" s="29"/>
      <c r="KMA139" s="29"/>
      <c r="KMB139" s="29"/>
      <c r="KMC139" s="29"/>
      <c r="KMD139" s="29"/>
      <c r="KME139" s="29"/>
      <c r="KMF139" s="29"/>
      <c r="KMG139" s="29"/>
      <c r="KMH139" s="29"/>
      <c r="KMI139" s="29"/>
      <c r="KMJ139" s="29"/>
      <c r="KMK139" s="29"/>
      <c r="KML139" s="29"/>
      <c r="KMM139" s="29"/>
      <c r="KMN139" s="29"/>
      <c r="KMO139" s="29"/>
      <c r="KMP139" s="29"/>
      <c r="KMQ139" s="29"/>
      <c r="KMR139" s="29"/>
      <c r="KMS139" s="29"/>
      <c r="KMT139" s="29"/>
      <c r="KMU139" s="29"/>
      <c r="KMV139" s="29"/>
      <c r="KMW139" s="29"/>
      <c r="KMX139" s="29"/>
      <c r="KMY139" s="29"/>
      <c r="KMZ139" s="29"/>
      <c r="KNA139" s="29"/>
      <c r="KNB139" s="29"/>
      <c r="KNC139" s="29"/>
      <c r="KND139" s="29"/>
      <c r="KNE139" s="29"/>
      <c r="KNF139" s="29"/>
      <c r="KNG139" s="29"/>
      <c r="KNH139" s="29"/>
      <c r="KNI139" s="29"/>
      <c r="KNJ139" s="29"/>
      <c r="KNK139" s="29"/>
      <c r="KNL139" s="29"/>
      <c r="KNM139" s="29"/>
      <c r="KNN139" s="29"/>
      <c r="KNO139" s="29"/>
      <c r="KNP139" s="29"/>
      <c r="KNQ139" s="29"/>
      <c r="KNR139" s="29"/>
      <c r="KNS139" s="29"/>
      <c r="KNT139" s="29"/>
      <c r="KNU139" s="29"/>
      <c r="KNV139" s="29"/>
      <c r="KNW139" s="29"/>
      <c r="KNX139" s="29"/>
      <c r="KNY139" s="29"/>
      <c r="KNZ139" s="29"/>
      <c r="KOA139" s="29"/>
      <c r="KOB139" s="29"/>
      <c r="KOC139" s="29"/>
      <c r="KOD139" s="29"/>
      <c r="KOE139" s="29"/>
      <c r="KOF139" s="29"/>
      <c r="KOG139" s="29"/>
      <c r="KOH139" s="29"/>
      <c r="KOI139" s="29"/>
      <c r="KOJ139" s="29"/>
      <c r="KOK139" s="29"/>
      <c r="KOL139" s="29"/>
      <c r="KOM139" s="29"/>
      <c r="KON139" s="29"/>
      <c r="KOO139" s="29"/>
      <c r="KOP139" s="29"/>
      <c r="KOQ139" s="29"/>
      <c r="KOR139" s="29"/>
      <c r="KOS139" s="29"/>
      <c r="KOT139" s="29"/>
      <c r="KOU139" s="29"/>
      <c r="KOV139" s="29"/>
      <c r="KOW139" s="29"/>
      <c r="KOX139" s="29"/>
      <c r="KOY139" s="29"/>
      <c r="KOZ139" s="29"/>
      <c r="KPA139" s="29"/>
      <c r="KPB139" s="29"/>
      <c r="KPC139" s="29"/>
      <c r="KPD139" s="29"/>
      <c r="KPE139" s="29"/>
      <c r="KPF139" s="29"/>
      <c r="KPG139" s="29"/>
      <c r="KPH139" s="29"/>
      <c r="KPI139" s="29"/>
      <c r="KPJ139" s="29"/>
      <c r="KPK139" s="29"/>
      <c r="KPL139" s="29"/>
      <c r="KPM139" s="29"/>
      <c r="KPN139" s="29"/>
      <c r="KPO139" s="29"/>
      <c r="KPP139" s="29"/>
      <c r="KPQ139" s="29"/>
      <c r="KPR139" s="29"/>
      <c r="KPS139" s="29"/>
      <c r="KPT139" s="29"/>
      <c r="KPU139" s="29"/>
      <c r="KPV139" s="29"/>
      <c r="KPW139" s="29"/>
      <c r="KPX139" s="29"/>
      <c r="KPY139" s="29"/>
      <c r="KPZ139" s="29"/>
      <c r="KQA139" s="29"/>
      <c r="KQB139" s="29"/>
      <c r="KQC139" s="29"/>
      <c r="KQD139" s="29"/>
      <c r="KQE139" s="29"/>
      <c r="KQF139" s="29"/>
      <c r="KQG139" s="29"/>
      <c r="KQH139" s="29"/>
      <c r="KQI139" s="29"/>
      <c r="KQJ139" s="29"/>
      <c r="KQK139" s="29"/>
      <c r="KQL139" s="29"/>
      <c r="KQM139" s="29"/>
      <c r="KQN139" s="29"/>
      <c r="KQO139" s="29"/>
      <c r="KQP139" s="29"/>
      <c r="KQQ139" s="29"/>
      <c r="KQR139" s="29"/>
      <c r="KQS139" s="29"/>
      <c r="KQT139" s="29"/>
      <c r="KQU139" s="29"/>
      <c r="KQV139" s="29"/>
      <c r="KQW139" s="29"/>
      <c r="KQX139" s="29"/>
      <c r="KQY139" s="29"/>
      <c r="KQZ139" s="29"/>
      <c r="KRA139" s="29"/>
      <c r="KRB139" s="29"/>
      <c r="KRC139" s="29"/>
      <c r="KRD139" s="29"/>
      <c r="KRE139" s="29"/>
      <c r="KRF139" s="29"/>
      <c r="KRG139" s="29"/>
      <c r="KRH139" s="29"/>
      <c r="KRI139" s="29"/>
      <c r="KRJ139" s="29"/>
      <c r="KRK139" s="29"/>
      <c r="KRL139" s="29"/>
      <c r="KRM139" s="29"/>
      <c r="KRN139" s="29"/>
      <c r="KRO139" s="29"/>
      <c r="KRP139" s="29"/>
      <c r="KRQ139" s="29"/>
      <c r="KRR139" s="29"/>
      <c r="KRS139" s="29"/>
      <c r="KRT139" s="29"/>
      <c r="KRU139" s="29"/>
      <c r="KRV139" s="29"/>
      <c r="KRW139" s="29"/>
      <c r="KRX139" s="29"/>
      <c r="KRY139" s="29"/>
      <c r="KRZ139" s="29"/>
      <c r="KSA139" s="29"/>
      <c r="KSB139" s="29"/>
      <c r="KSC139" s="29"/>
      <c r="KSD139" s="29"/>
      <c r="KSE139" s="29"/>
      <c r="KSF139" s="29"/>
      <c r="KSG139" s="29"/>
      <c r="KSH139" s="29"/>
      <c r="KSI139" s="29"/>
      <c r="KSJ139" s="29"/>
      <c r="KSK139" s="29"/>
      <c r="KSL139" s="29"/>
      <c r="KSM139" s="29"/>
      <c r="KSN139" s="29"/>
      <c r="KSO139" s="29"/>
      <c r="KSP139" s="29"/>
      <c r="KSQ139" s="29"/>
      <c r="KSR139" s="29"/>
      <c r="KSS139" s="29"/>
      <c r="KST139" s="29"/>
      <c r="KSU139" s="29"/>
      <c r="KSV139" s="29"/>
      <c r="KSW139" s="29"/>
      <c r="KSX139" s="29"/>
      <c r="KSY139" s="29"/>
      <c r="KSZ139" s="29"/>
      <c r="KTA139" s="29"/>
      <c r="KTB139" s="29"/>
      <c r="KTC139" s="29"/>
      <c r="KTD139" s="29"/>
      <c r="KTE139" s="29"/>
      <c r="KTF139" s="29"/>
      <c r="KTG139" s="29"/>
      <c r="KTH139" s="29"/>
      <c r="KTI139" s="29"/>
      <c r="KTJ139" s="29"/>
      <c r="KTK139" s="29"/>
      <c r="KTL139" s="29"/>
      <c r="KTM139" s="29"/>
      <c r="KTN139" s="29"/>
      <c r="KTO139" s="29"/>
      <c r="KTP139" s="29"/>
      <c r="KTQ139" s="29"/>
      <c r="KTR139" s="29"/>
      <c r="KTS139" s="29"/>
      <c r="KTT139" s="29"/>
      <c r="KTU139" s="29"/>
      <c r="KTV139" s="29"/>
      <c r="KTW139" s="29"/>
      <c r="KTX139" s="29"/>
      <c r="KTY139" s="29"/>
      <c r="KTZ139" s="29"/>
      <c r="KUA139" s="29"/>
      <c r="KUB139" s="29"/>
      <c r="KUC139" s="29"/>
      <c r="KUD139" s="29"/>
      <c r="KUE139" s="29"/>
      <c r="KUF139" s="29"/>
      <c r="KUG139" s="29"/>
      <c r="KUH139" s="29"/>
      <c r="KUI139" s="29"/>
      <c r="KUJ139" s="29"/>
      <c r="KUK139" s="29"/>
      <c r="KUL139" s="29"/>
      <c r="KUM139" s="29"/>
      <c r="KUN139" s="29"/>
      <c r="KUO139" s="29"/>
      <c r="KUP139" s="29"/>
      <c r="KUQ139" s="29"/>
      <c r="KUR139" s="29"/>
      <c r="KUS139" s="29"/>
      <c r="KUT139" s="29"/>
      <c r="KUU139" s="29"/>
      <c r="KUV139" s="29"/>
      <c r="KUW139" s="29"/>
      <c r="KUX139" s="29"/>
      <c r="KUY139" s="29"/>
      <c r="KUZ139" s="29"/>
      <c r="KVA139" s="29"/>
      <c r="KVB139" s="29"/>
      <c r="KVC139" s="29"/>
      <c r="KVD139" s="29"/>
      <c r="KVE139" s="29"/>
      <c r="KVF139" s="29"/>
      <c r="KVG139" s="29"/>
      <c r="KVH139" s="29"/>
      <c r="KVI139" s="29"/>
      <c r="KVJ139" s="29"/>
      <c r="KVK139" s="29"/>
      <c r="KVL139" s="29"/>
      <c r="KVM139" s="29"/>
      <c r="KVN139" s="29"/>
      <c r="KVO139" s="29"/>
      <c r="KVP139" s="29"/>
      <c r="KVQ139" s="29"/>
      <c r="KVR139" s="29"/>
      <c r="KVS139" s="29"/>
      <c r="KVT139" s="29"/>
      <c r="KVU139" s="29"/>
      <c r="KVV139" s="29"/>
      <c r="KVW139" s="29"/>
      <c r="KVX139" s="29"/>
      <c r="KVY139" s="29"/>
      <c r="KVZ139" s="29"/>
      <c r="KWA139" s="29"/>
      <c r="KWB139" s="29"/>
      <c r="KWC139" s="29"/>
      <c r="KWD139" s="29"/>
      <c r="KWE139" s="29"/>
      <c r="KWF139" s="29"/>
      <c r="KWG139" s="29"/>
      <c r="KWH139" s="29"/>
      <c r="KWI139" s="29"/>
      <c r="KWJ139" s="29"/>
      <c r="KWK139" s="29"/>
      <c r="KWL139" s="29"/>
      <c r="KWM139" s="29"/>
      <c r="KWN139" s="29"/>
      <c r="KWO139" s="29"/>
      <c r="KWP139" s="29"/>
      <c r="KWQ139" s="29"/>
      <c r="KWR139" s="29"/>
      <c r="KWS139" s="29"/>
      <c r="KWT139" s="29"/>
      <c r="KWU139" s="29"/>
      <c r="KWV139" s="29"/>
      <c r="KWW139" s="29"/>
      <c r="KWX139" s="29"/>
      <c r="KWY139" s="29"/>
      <c r="KWZ139" s="29"/>
      <c r="KXA139" s="29"/>
      <c r="KXB139" s="29"/>
      <c r="KXC139" s="29"/>
      <c r="KXD139" s="29"/>
      <c r="KXE139" s="29"/>
      <c r="KXF139" s="29"/>
      <c r="KXG139" s="29"/>
      <c r="KXH139" s="29"/>
      <c r="KXI139" s="29"/>
      <c r="KXJ139" s="29"/>
      <c r="KXK139" s="29"/>
      <c r="KXL139" s="29"/>
      <c r="KXM139" s="29"/>
      <c r="KXN139" s="29"/>
      <c r="KXO139" s="29"/>
      <c r="KXP139" s="29"/>
      <c r="KXQ139" s="29"/>
      <c r="KXR139" s="29"/>
      <c r="KXS139" s="29"/>
      <c r="KXT139" s="29"/>
      <c r="KXU139" s="29"/>
      <c r="KXV139" s="29"/>
      <c r="KXW139" s="29"/>
      <c r="KXX139" s="29"/>
      <c r="KXY139" s="29"/>
      <c r="KXZ139" s="29"/>
      <c r="KYA139" s="29"/>
      <c r="KYB139" s="29"/>
      <c r="KYC139" s="29"/>
      <c r="KYD139" s="29"/>
      <c r="KYE139" s="29"/>
      <c r="KYF139" s="29"/>
      <c r="KYG139" s="29"/>
      <c r="KYH139" s="29"/>
      <c r="KYI139" s="29"/>
      <c r="KYJ139" s="29"/>
      <c r="KYK139" s="29"/>
      <c r="KYL139" s="29"/>
      <c r="KYM139" s="29"/>
      <c r="KYN139" s="29"/>
      <c r="KYO139" s="29"/>
      <c r="KYP139" s="29"/>
      <c r="KYQ139" s="29"/>
      <c r="KYR139" s="29"/>
      <c r="KYS139" s="29"/>
      <c r="KYT139" s="29"/>
      <c r="KYU139" s="29"/>
      <c r="KYV139" s="29"/>
      <c r="KYW139" s="29"/>
      <c r="KYX139" s="29"/>
      <c r="KYY139" s="29"/>
      <c r="KYZ139" s="29"/>
      <c r="KZA139" s="29"/>
      <c r="KZB139" s="29"/>
      <c r="KZC139" s="29"/>
      <c r="KZD139" s="29"/>
      <c r="KZE139" s="29"/>
      <c r="KZF139" s="29"/>
      <c r="KZG139" s="29"/>
      <c r="KZH139" s="29"/>
      <c r="KZI139" s="29"/>
      <c r="KZJ139" s="29"/>
      <c r="KZK139" s="29"/>
      <c r="KZL139" s="29"/>
      <c r="KZM139" s="29"/>
      <c r="KZN139" s="29"/>
      <c r="KZO139" s="29"/>
      <c r="KZP139" s="29"/>
      <c r="KZQ139" s="29"/>
      <c r="KZR139" s="29"/>
      <c r="KZS139" s="29"/>
      <c r="KZT139" s="29"/>
      <c r="KZU139" s="29"/>
      <c r="KZV139" s="29"/>
      <c r="KZW139" s="29"/>
      <c r="KZX139" s="29"/>
      <c r="KZY139" s="29"/>
      <c r="KZZ139" s="29"/>
      <c r="LAA139" s="29"/>
      <c r="LAB139" s="29"/>
      <c r="LAC139" s="29"/>
      <c r="LAD139" s="29"/>
      <c r="LAE139" s="29"/>
      <c r="LAF139" s="29"/>
      <c r="LAG139" s="29"/>
      <c r="LAH139" s="29"/>
      <c r="LAI139" s="29"/>
      <c r="LAJ139" s="29"/>
      <c r="LAK139" s="29"/>
      <c r="LAL139" s="29"/>
      <c r="LAM139" s="29"/>
      <c r="LAN139" s="29"/>
      <c r="LAO139" s="29"/>
      <c r="LAP139" s="29"/>
      <c r="LAQ139" s="29"/>
      <c r="LAR139" s="29"/>
      <c r="LAS139" s="29"/>
      <c r="LAT139" s="29"/>
      <c r="LAU139" s="29"/>
      <c r="LAV139" s="29"/>
      <c r="LAW139" s="29"/>
      <c r="LAX139" s="29"/>
      <c r="LAY139" s="29"/>
      <c r="LAZ139" s="29"/>
      <c r="LBA139" s="29"/>
      <c r="LBB139" s="29"/>
      <c r="LBC139" s="29"/>
      <c r="LBD139" s="29"/>
      <c r="LBE139" s="29"/>
      <c r="LBF139" s="29"/>
      <c r="LBG139" s="29"/>
      <c r="LBH139" s="29"/>
      <c r="LBI139" s="29"/>
      <c r="LBJ139" s="29"/>
      <c r="LBK139" s="29"/>
      <c r="LBL139" s="29"/>
      <c r="LBM139" s="29"/>
      <c r="LBN139" s="29"/>
      <c r="LBO139" s="29"/>
      <c r="LBP139" s="29"/>
      <c r="LBQ139" s="29"/>
      <c r="LBR139" s="29"/>
      <c r="LBS139" s="29"/>
      <c r="LBT139" s="29"/>
      <c r="LBU139" s="29"/>
      <c r="LBV139" s="29"/>
      <c r="LBW139" s="29"/>
      <c r="LBX139" s="29"/>
      <c r="LBY139" s="29"/>
      <c r="LBZ139" s="29"/>
      <c r="LCA139" s="29"/>
      <c r="LCB139" s="29"/>
      <c r="LCC139" s="29"/>
      <c r="LCD139" s="29"/>
      <c r="LCE139" s="29"/>
      <c r="LCF139" s="29"/>
      <c r="LCG139" s="29"/>
      <c r="LCH139" s="29"/>
      <c r="LCI139" s="29"/>
      <c r="LCJ139" s="29"/>
      <c r="LCK139" s="29"/>
      <c r="LCL139" s="29"/>
      <c r="LCM139" s="29"/>
      <c r="LCN139" s="29"/>
      <c r="LCO139" s="29"/>
      <c r="LCP139" s="29"/>
      <c r="LCQ139" s="29"/>
      <c r="LCR139" s="29"/>
      <c r="LCS139" s="29"/>
      <c r="LCT139" s="29"/>
      <c r="LCU139" s="29"/>
      <c r="LCV139" s="29"/>
      <c r="LCW139" s="29"/>
      <c r="LCX139" s="29"/>
      <c r="LCY139" s="29"/>
      <c r="LCZ139" s="29"/>
      <c r="LDA139" s="29"/>
      <c r="LDB139" s="29"/>
      <c r="LDC139" s="29"/>
      <c r="LDD139" s="29"/>
      <c r="LDE139" s="29"/>
      <c r="LDF139" s="29"/>
      <c r="LDG139" s="29"/>
      <c r="LDH139" s="29"/>
      <c r="LDI139" s="29"/>
      <c r="LDJ139" s="29"/>
      <c r="LDK139" s="29"/>
      <c r="LDL139" s="29"/>
      <c r="LDM139" s="29"/>
      <c r="LDN139" s="29"/>
      <c r="LDO139" s="29"/>
      <c r="LDP139" s="29"/>
      <c r="LDQ139" s="29"/>
      <c r="LDR139" s="29"/>
      <c r="LDS139" s="29"/>
      <c r="LDT139" s="29"/>
      <c r="LDU139" s="29"/>
      <c r="LDV139" s="29"/>
      <c r="LDW139" s="29"/>
      <c r="LDX139" s="29"/>
      <c r="LDY139" s="29"/>
      <c r="LDZ139" s="29"/>
      <c r="LEA139" s="29"/>
      <c r="LEB139" s="29"/>
      <c r="LEC139" s="29"/>
      <c r="LED139" s="29"/>
      <c r="LEE139" s="29"/>
      <c r="LEF139" s="29"/>
      <c r="LEG139" s="29"/>
      <c r="LEH139" s="29"/>
      <c r="LEI139" s="29"/>
      <c r="LEJ139" s="29"/>
      <c r="LEK139" s="29"/>
      <c r="LEL139" s="29"/>
      <c r="LEM139" s="29"/>
      <c r="LEN139" s="29"/>
      <c r="LEO139" s="29"/>
      <c r="LEP139" s="29"/>
      <c r="LEQ139" s="29"/>
      <c r="LER139" s="29"/>
      <c r="LES139" s="29"/>
      <c r="LET139" s="29"/>
      <c r="LEU139" s="29"/>
      <c r="LEV139" s="29"/>
      <c r="LEW139" s="29"/>
      <c r="LEX139" s="29"/>
      <c r="LEY139" s="29"/>
      <c r="LEZ139" s="29"/>
      <c r="LFA139" s="29"/>
      <c r="LFB139" s="29"/>
      <c r="LFC139" s="29"/>
      <c r="LFD139" s="29"/>
      <c r="LFE139" s="29"/>
      <c r="LFF139" s="29"/>
      <c r="LFG139" s="29"/>
      <c r="LFH139" s="29"/>
      <c r="LFI139" s="29"/>
      <c r="LFJ139" s="29"/>
      <c r="LFK139" s="29"/>
      <c r="LFL139" s="29"/>
      <c r="LFM139" s="29"/>
      <c r="LFN139" s="29"/>
      <c r="LFO139" s="29"/>
      <c r="LFP139" s="29"/>
      <c r="LFQ139" s="29"/>
      <c r="LFR139" s="29"/>
      <c r="LFS139" s="29"/>
      <c r="LFT139" s="29"/>
      <c r="LFU139" s="29"/>
      <c r="LFV139" s="29"/>
      <c r="LFW139" s="29"/>
      <c r="LFX139" s="29"/>
      <c r="LFY139" s="29"/>
      <c r="LFZ139" s="29"/>
      <c r="LGA139" s="29"/>
      <c r="LGB139" s="29"/>
      <c r="LGC139" s="29"/>
      <c r="LGD139" s="29"/>
      <c r="LGE139" s="29"/>
      <c r="LGF139" s="29"/>
      <c r="LGG139" s="29"/>
      <c r="LGH139" s="29"/>
      <c r="LGI139" s="29"/>
      <c r="LGJ139" s="29"/>
      <c r="LGK139" s="29"/>
      <c r="LGL139" s="29"/>
      <c r="LGM139" s="29"/>
      <c r="LGN139" s="29"/>
      <c r="LGO139" s="29"/>
      <c r="LGP139" s="29"/>
      <c r="LGQ139" s="29"/>
      <c r="LGR139" s="29"/>
      <c r="LGS139" s="29"/>
      <c r="LGT139" s="29"/>
      <c r="LGU139" s="29"/>
      <c r="LGV139" s="29"/>
      <c r="LGW139" s="29"/>
      <c r="LGX139" s="29"/>
      <c r="LGY139" s="29"/>
      <c r="LGZ139" s="29"/>
      <c r="LHA139" s="29"/>
      <c r="LHB139" s="29"/>
      <c r="LHC139" s="29"/>
      <c r="LHD139" s="29"/>
      <c r="LHE139" s="29"/>
      <c r="LHF139" s="29"/>
      <c r="LHG139" s="29"/>
      <c r="LHH139" s="29"/>
      <c r="LHI139" s="29"/>
      <c r="LHJ139" s="29"/>
      <c r="LHK139" s="29"/>
      <c r="LHL139" s="29"/>
      <c r="LHM139" s="29"/>
      <c r="LHN139" s="29"/>
      <c r="LHO139" s="29"/>
      <c r="LHP139" s="29"/>
      <c r="LHQ139" s="29"/>
      <c r="LHR139" s="29"/>
      <c r="LHS139" s="29"/>
      <c r="LHT139" s="29"/>
      <c r="LHU139" s="29"/>
      <c r="LHV139" s="29"/>
      <c r="LHW139" s="29"/>
      <c r="LHX139" s="29"/>
      <c r="LHY139" s="29"/>
      <c r="LHZ139" s="29"/>
      <c r="LIA139" s="29"/>
      <c r="LIB139" s="29"/>
      <c r="LIC139" s="29"/>
      <c r="LID139" s="29"/>
      <c r="LIE139" s="29"/>
      <c r="LIF139" s="29"/>
      <c r="LIG139" s="29"/>
      <c r="LIH139" s="29"/>
      <c r="LII139" s="29"/>
      <c r="LIJ139" s="29"/>
      <c r="LIK139" s="29"/>
      <c r="LIL139" s="29"/>
      <c r="LIM139" s="29"/>
      <c r="LIN139" s="29"/>
      <c r="LIO139" s="29"/>
      <c r="LIP139" s="29"/>
      <c r="LIQ139" s="29"/>
      <c r="LIR139" s="29"/>
      <c r="LIS139" s="29"/>
      <c r="LIT139" s="29"/>
      <c r="LIU139" s="29"/>
      <c r="LIV139" s="29"/>
      <c r="LIW139" s="29"/>
      <c r="LIX139" s="29"/>
      <c r="LIY139" s="29"/>
      <c r="LIZ139" s="29"/>
      <c r="LJA139" s="29"/>
      <c r="LJB139" s="29"/>
      <c r="LJC139" s="29"/>
      <c r="LJD139" s="29"/>
      <c r="LJE139" s="29"/>
      <c r="LJF139" s="29"/>
      <c r="LJG139" s="29"/>
      <c r="LJH139" s="29"/>
      <c r="LJI139" s="29"/>
      <c r="LJJ139" s="29"/>
      <c r="LJK139" s="29"/>
      <c r="LJL139" s="29"/>
      <c r="LJM139" s="29"/>
      <c r="LJN139" s="29"/>
      <c r="LJO139" s="29"/>
      <c r="LJP139" s="29"/>
      <c r="LJQ139" s="29"/>
      <c r="LJR139" s="29"/>
      <c r="LJS139" s="29"/>
      <c r="LJT139" s="29"/>
      <c r="LJU139" s="29"/>
      <c r="LJV139" s="29"/>
      <c r="LJW139" s="29"/>
      <c r="LJX139" s="29"/>
      <c r="LJY139" s="29"/>
      <c r="LJZ139" s="29"/>
      <c r="LKA139" s="29"/>
      <c r="LKB139" s="29"/>
      <c r="LKC139" s="29"/>
      <c r="LKD139" s="29"/>
      <c r="LKE139" s="29"/>
      <c r="LKF139" s="29"/>
      <c r="LKG139" s="29"/>
      <c r="LKH139" s="29"/>
      <c r="LKI139" s="29"/>
      <c r="LKJ139" s="29"/>
      <c r="LKK139" s="29"/>
      <c r="LKL139" s="29"/>
      <c r="LKM139" s="29"/>
      <c r="LKN139" s="29"/>
      <c r="LKO139" s="29"/>
      <c r="LKP139" s="29"/>
      <c r="LKQ139" s="29"/>
      <c r="LKR139" s="29"/>
      <c r="LKS139" s="29"/>
      <c r="LKT139" s="29"/>
      <c r="LKU139" s="29"/>
      <c r="LKV139" s="29"/>
      <c r="LKW139" s="29"/>
      <c r="LKX139" s="29"/>
      <c r="LKY139" s="29"/>
      <c r="LKZ139" s="29"/>
      <c r="LLA139" s="29"/>
      <c r="LLB139" s="29"/>
      <c r="LLC139" s="29"/>
      <c r="LLD139" s="29"/>
      <c r="LLE139" s="29"/>
      <c r="LLF139" s="29"/>
      <c r="LLG139" s="29"/>
      <c r="LLH139" s="29"/>
      <c r="LLI139" s="29"/>
      <c r="LLJ139" s="29"/>
      <c r="LLK139" s="29"/>
      <c r="LLL139" s="29"/>
      <c r="LLM139" s="29"/>
      <c r="LLN139" s="29"/>
      <c r="LLO139" s="29"/>
      <c r="LLP139" s="29"/>
      <c r="LLQ139" s="29"/>
      <c r="LLR139" s="29"/>
      <c r="LLS139" s="29"/>
      <c r="LLT139" s="29"/>
      <c r="LLU139" s="29"/>
      <c r="LLV139" s="29"/>
      <c r="LLW139" s="29"/>
      <c r="LLX139" s="29"/>
      <c r="LLY139" s="29"/>
      <c r="LLZ139" s="29"/>
      <c r="LMA139" s="29"/>
      <c r="LMB139" s="29"/>
      <c r="LMC139" s="29"/>
      <c r="LMD139" s="29"/>
      <c r="LME139" s="29"/>
      <c r="LMF139" s="29"/>
      <c r="LMG139" s="29"/>
      <c r="LMH139" s="29"/>
      <c r="LMI139" s="29"/>
      <c r="LMJ139" s="29"/>
      <c r="LMK139" s="29"/>
      <c r="LML139" s="29"/>
      <c r="LMM139" s="29"/>
      <c r="LMN139" s="29"/>
      <c r="LMO139" s="29"/>
      <c r="LMP139" s="29"/>
      <c r="LMQ139" s="29"/>
      <c r="LMR139" s="29"/>
      <c r="LMS139" s="29"/>
      <c r="LMT139" s="29"/>
      <c r="LMU139" s="29"/>
      <c r="LMV139" s="29"/>
      <c r="LMW139" s="29"/>
      <c r="LMX139" s="29"/>
      <c r="LMY139" s="29"/>
      <c r="LMZ139" s="29"/>
      <c r="LNA139" s="29"/>
      <c r="LNB139" s="29"/>
      <c r="LNC139" s="29"/>
      <c r="LND139" s="29"/>
      <c r="LNE139" s="29"/>
      <c r="LNF139" s="29"/>
      <c r="LNG139" s="29"/>
      <c r="LNH139" s="29"/>
      <c r="LNI139" s="29"/>
      <c r="LNJ139" s="29"/>
      <c r="LNK139" s="29"/>
      <c r="LNL139" s="29"/>
      <c r="LNM139" s="29"/>
      <c r="LNN139" s="29"/>
      <c r="LNO139" s="29"/>
      <c r="LNP139" s="29"/>
      <c r="LNQ139" s="29"/>
      <c r="LNR139" s="29"/>
      <c r="LNS139" s="29"/>
      <c r="LNT139" s="29"/>
      <c r="LNU139" s="29"/>
      <c r="LNV139" s="29"/>
      <c r="LNW139" s="29"/>
      <c r="LNX139" s="29"/>
      <c r="LNY139" s="29"/>
      <c r="LNZ139" s="29"/>
      <c r="LOA139" s="29"/>
      <c r="LOB139" s="29"/>
      <c r="LOC139" s="29"/>
      <c r="LOD139" s="29"/>
      <c r="LOE139" s="29"/>
      <c r="LOF139" s="29"/>
      <c r="LOG139" s="29"/>
      <c r="LOH139" s="29"/>
      <c r="LOI139" s="29"/>
      <c r="LOJ139" s="29"/>
      <c r="LOK139" s="29"/>
      <c r="LOL139" s="29"/>
      <c r="LOM139" s="29"/>
      <c r="LON139" s="29"/>
      <c r="LOO139" s="29"/>
      <c r="LOP139" s="29"/>
      <c r="LOQ139" s="29"/>
      <c r="LOR139" s="29"/>
      <c r="LOS139" s="29"/>
      <c r="LOT139" s="29"/>
      <c r="LOU139" s="29"/>
      <c r="LOV139" s="29"/>
      <c r="LOW139" s="29"/>
      <c r="LOX139" s="29"/>
      <c r="LOY139" s="29"/>
      <c r="LOZ139" s="29"/>
      <c r="LPA139" s="29"/>
      <c r="LPB139" s="29"/>
      <c r="LPC139" s="29"/>
      <c r="LPD139" s="29"/>
      <c r="LPE139" s="29"/>
      <c r="LPF139" s="29"/>
      <c r="LPG139" s="29"/>
      <c r="LPH139" s="29"/>
      <c r="LPI139" s="29"/>
      <c r="LPJ139" s="29"/>
      <c r="LPK139" s="29"/>
      <c r="LPL139" s="29"/>
      <c r="LPM139" s="29"/>
      <c r="LPN139" s="29"/>
      <c r="LPO139" s="29"/>
      <c r="LPP139" s="29"/>
      <c r="LPQ139" s="29"/>
      <c r="LPR139" s="29"/>
      <c r="LPS139" s="29"/>
      <c r="LPT139" s="29"/>
      <c r="LPU139" s="29"/>
      <c r="LPV139" s="29"/>
      <c r="LPW139" s="29"/>
      <c r="LPX139" s="29"/>
      <c r="LPY139" s="29"/>
      <c r="LPZ139" s="29"/>
      <c r="LQA139" s="29"/>
      <c r="LQB139" s="29"/>
      <c r="LQC139" s="29"/>
      <c r="LQD139" s="29"/>
      <c r="LQE139" s="29"/>
      <c r="LQF139" s="29"/>
      <c r="LQG139" s="29"/>
      <c r="LQH139" s="29"/>
      <c r="LQI139" s="29"/>
      <c r="LQJ139" s="29"/>
      <c r="LQK139" s="29"/>
      <c r="LQL139" s="29"/>
      <c r="LQM139" s="29"/>
      <c r="LQN139" s="29"/>
      <c r="LQO139" s="29"/>
      <c r="LQP139" s="29"/>
      <c r="LQQ139" s="29"/>
      <c r="LQR139" s="29"/>
      <c r="LQS139" s="29"/>
      <c r="LQT139" s="29"/>
      <c r="LQU139" s="29"/>
      <c r="LQV139" s="29"/>
      <c r="LQW139" s="29"/>
      <c r="LQX139" s="29"/>
      <c r="LQY139" s="29"/>
      <c r="LQZ139" s="29"/>
      <c r="LRA139" s="29"/>
      <c r="LRB139" s="29"/>
      <c r="LRC139" s="29"/>
      <c r="LRD139" s="29"/>
      <c r="LRE139" s="29"/>
      <c r="LRF139" s="29"/>
      <c r="LRG139" s="29"/>
      <c r="LRH139" s="29"/>
      <c r="LRI139" s="29"/>
      <c r="LRJ139" s="29"/>
      <c r="LRK139" s="29"/>
      <c r="LRL139" s="29"/>
      <c r="LRM139" s="29"/>
      <c r="LRN139" s="29"/>
      <c r="LRO139" s="29"/>
      <c r="LRP139" s="29"/>
      <c r="LRQ139" s="29"/>
      <c r="LRR139" s="29"/>
      <c r="LRS139" s="29"/>
      <c r="LRT139" s="29"/>
      <c r="LRU139" s="29"/>
      <c r="LRV139" s="29"/>
      <c r="LRW139" s="29"/>
      <c r="LRX139" s="29"/>
      <c r="LRY139" s="29"/>
      <c r="LRZ139" s="29"/>
      <c r="LSA139" s="29"/>
      <c r="LSB139" s="29"/>
      <c r="LSC139" s="29"/>
      <c r="LSD139" s="29"/>
      <c r="LSE139" s="29"/>
      <c r="LSF139" s="29"/>
      <c r="LSG139" s="29"/>
      <c r="LSH139" s="29"/>
      <c r="LSI139" s="29"/>
      <c r="LSJ139" s="29"/>
      <c r="LSK139" s="29"/>
      <c r="LSL139" s="29"/>
      <c r="LSM139" s="29"/>
      <c r="LSN139" s="29"/>
      <c r="LSO139" s="29"/>
      <c r="LSP139" s="29"/>
      <c r="LSQ139" s="29"/>
      <c r="LSR139" s="29"/>
      <c r="LSS139" s="29"/>
      <c r="LST139" s="29"/>
      <c r="LSU139" s="29"/>
      <c r="LSV139" s="29"/>
      <c r="LSW139" s="29"/>
      <c r="LSX139" s="29"/>
      <c r="LSY139" s="29"/>
      <c r="LSZ139" s="29"/>
      <c r="LTA139" s="29"/>
      <c r="LTB139" s="29"/>
      <c r="LTC139" s="29"/>
      <c r="LTD139" s="29"/>
      <c r="LTE139" s="29"/>
      <c r="LTF139" s="29"/>
      <c r="LTG139" s="29"/>
      <c r="LTH139" s="29"/>
      <c r="LTI139" s="29"/>
      <c r="LTJ139" s="29"/>
      <c r="LTK139" s="29"/>
      <c r="LTL139" s="29"/>
      <c r="LTM139" s="29"/>
      <c r="LTN139" s="29"/>
      <c r="LTO139" s="29"/>
      <c r="LTP139" s="29"/>
      <c r="LTQ139" s="29"/>
      <c r="LTR139" s="29"/>
      <c r="LTS139" s="29"/>
      <c r="LTT139" s="29"/>
      <c r="LTU139" s="29"/>
      <c r="LTV139" s="29"/>
      <c r="LTW139" s="29"/>
      <c r="LTX139" s="29"/>
      <c r="LTY139" s="29"/>
      <c r="LTZ139" s="29"/>
      <c r="LUA139" s="29"/>
      <c r="LUB139" s="29"/>
      <c r="LUC139" s="29"/>
      <c r="LUD139" s="29"/>
      <c r="LUE139" s="29"/>
      <c r="LUF139" s="29"/>
      <c r="LUG139" s="29"/>
      <c r="LUH139" s="29"/>
      <c r="LUI139" s="29"/>
      <c r="LUJ139" s="29"/>
      <c r="LUK139" s="29"/>
      <c r="LUL139" s="29"/>
      <c r="LUM139" s="29"/>
      <c r="LUN139" s="29"/>
      <c r="LUO139" s="29"/>
      <c r="LUP139" s="29"/>
      <c r="LUQ139" s="29"/>
      <c r="LUR139" s="29"/>
      <c r="LUS139" s="29"/>
      <c r="LUT139" s="29"/>
      <c r="LUU139" s="29"/>
      <c r="LUV139" s="29"/>
      <c r="LUW139" s="29"/>
      <c r="LUX139" s="29"/>
      <c r="LUY139" s="29"/>
      <c r="LUZ139" s="29"/>
      <c r="LVA139" s="29"/>
      <c r="LVB139" s="29"/>
      <c r="LVC139" s="29"/>
      <c r="LVD139" s="29"/>
      <c r="LVE139" s="29"/>
      <c r="LVF139" s="29"/>
      <c r="LVG139" s="29"/>
      <c r="LVH139" s="29"/>
      <c r="LVI139" s="29"/>
      <c r="LVJ139" s="29"/>
      <c r="LVK139" s="29"/>
      <c r="LVL139" s="29"/>
      <c r="LVM139" s="29"/>
      <c r="LVN139" s="29"/>
      <c r="LVO139" s="29"/>
      <c r="LVP139" s="29"/>
      <c r="LVQ139" s="29"/>
      <c r="LVR139" s="29"/>
      <c r="LVS139" s="29"/>
      <c r="LVT139" s="29"/>
      <c r="LVU139" s="29"/>
      <c r="LVV139" s="29"/>
      <c r="LVW139" s="29"/>
      <c r="LVX139" s="29"/>
      <c r="LVY139" s="29"/>
      <c r="LVZ139" s="29"/>
      <c r="LWA139" s="29"/>
      <c r="LWB139" s="29"/>
      <c r="LWC139" s="29"/>
      <c r="LWD139" s="29"/>
      <c r="LWE139" s="29"/>
      <c r="LWF139" s="29"/>
      <c r="LWG139" s="29"/>
      <c r="LWH139" s="29"/>
      <c r="LWI139" s="29"/>
      <c r="LWJ139" s="29"/>
      <c r="LWK139" s="29"/>
      <c r="LWL139" s="29"/>
      <c r="LWM139" s="29"/>
      <c r="LWN139" s="29"/>
      <c r="LWO139" s="29"/>
      <c r="LWP139" s="29"/>
      <c r="LWQ139" s="29"/>
      <c r="LWR139" s="29"/>
      <c r="LWS139" s="29"/>
      <c r="LWT139" s="29"/>
      <c r="LWU139" s="29"/>
      <c r="LWV139" s="29"/>
      <c r="LWW139" s="29"/>
      <c r="LWX139" s="29"/>
      <c r="LWY139" s="29"/>
      <c r="LWZ139" s="29"/>
      <c r="LXA139" s="29"/>
      <c r="LXB139" s="29"/>
      <c r="LXC139" s="29"/>
      <c r="LXD139" s="29"/>
      <c r="LXE139" s="29"/>
      <c r="LXF139" s="29"/>
      <c r="LXG139" s="29"/>
      <c r="LXH139" s="29"/>
      <c r="LXI139" s="29"/>
      <c r="LXJ139" s="29"/>
      <c r="LXK139" s="29"/>
      <c r="LXL139" s="29"/>
      <c r="LXM139" s="29"/>
      <c r="LXN139" s="29"/>
      <c r="LXO139" s="29"/>
      <c r="LXP139" s="29"/>
      <c r="LXQ139" s="29"/>
      <c r="LXR139" s="29"/>
      <c r="LXS139" s="29"/>
      <c r="LXT139" s="29"/>
      <c r="LXU139" s="29"/>
      <c r="LXV139" s="29"/>
      <c r="LXW139" s="29"/>
      <c r="LXX139" s="29"/>
      <c r="LXY139" s="29"/>
      <c r="LXZ139" s="29"/>
      <c r="LYA139" s="29"/>
      <c r="LYB139" s="29"/>
      <c r="LYC139" s="29"/>
      <c r="LYD139" s="29"/>
      <c r="LYE139" s="29"/>
      <c r="LYF139" s="29"/>
      <c r="LYG139" s="29"/>
      <c r="LYH139" s="29"/>
      <c r="LYI139" s="29"/>
      <c r="LYJ139" s="29"/>
      <c r="LYK139" s="29"/>
      <c r="LYL139" s="29"/>
      <c r="LYM139" s="29"/>
      <c r="LYN139" s="29"/>
      <c r="LYO139" s="29"/>
      <c r="LYP139" s="29"/>
      <c r="LYQ139" s="29"/>
      <c r="LYR139" s="29"/>
      <c r="LYS139" s="29"/>
      <c r="LYT139" s="29"/>
      <c r="LYU139" s="29"/>
      <c r="LYV139" s="29"/>
      <c r="LYW139" s="29"/>
      <c r="LYX139" s="29"/>
      <c r="LYY139" s="29"/>
      <c r="LYZ139" s="29"/>
      <c r="LZA139" s="29"/>
      <c r="LZB139" s="29"/>
      <c r="LZC139" s="29"/>
      <c r="LZD139" s="29"/>
      <c r="LZE139" s="29"/>
      <c r="LZF139" s="29"/>
      <c r="LZG139" s="29"/>
      <c r="LZH139" s="29"/>
      <c r="LZI139" s="29"/>
      <c r="LZJ139" s="29"/>
      <c r="LZK139" s="29"/>
      <c r="LZL139" s="29"/>
      <c r="LZM139" s="29"/>
      <c r="LZN139" s="29"/>
      <c r="LZO139" s="29"/>
      <c r="LZP139" s="29"/>
      <c r="LZQ139" s="29"/>
      <c r="LZR139" s="29"/>
      <c r="LZS139" s="29"/>
      <c r="LZT139" s="29"/>
      <c r="LZU139" s="29"/>
      <c r="LZV139" s="29"/>
      <c r="LZW139" s="29"/>
      <c r="LZX139" s="29"/>
      <c r="LZY139" s="29"/>
      <c r="LZZ139" s="29"/>
      <c r="MAA139" s="29"/>
      <c r="MAB139" s="29"/>
      <c r="MAC139" s="29"/>
      <c r="MAD139" s="29"/>
      <c r="MAE139" s="29"/>
      <c r="MAF139" s="29"/>
      <c r="MAG139" s="29"/>
      <c r="MAH139" s="29"/>
      <c r="MAI139" s="29"/>
      <c r="MAJ139" s="29"/>
      <c r="MAK139" s="29"/>
      <c r="MAL139" s="29"/>
      <c r="MAM139" s="29"/>
      <c r="MAN139" s="29"/>
      <c r="MAO139" s="29"/>
      <c r="MAP139" s="29"/>
      <c r="MAQ139" s="29"/>
      <c r="MAR139" s="29"/>
      <c r="MAS139" s="29"/>
      <c r="MAT139" s="29"/>
      <c r="MAU139" s="29"/>
      <c r="MAV139" s="29"/>
      <c r="MAW139" s="29"/>
      <c r="MAX139" s="29"/>
      <c r="MAY139" s="29"/>
      <c r="MAZ139" s="29"/>
      <c r="MBA139" s="29"/>
      <c r="MBB139" s="29"/>
      <c r="MBC139" s="29"/>
      <c r="MBD139" s="29"/>
      <c r="MBE139" s="29"/>
      <c r="MBF139" s="29"/>
      <c r="MBG139" s="29"/>
      <c r="MBH139" s="29"/>
      <c r="MBI139" s="29"/>
      <c r="MBJ139" s="29"/>
      <c r="MBK139" s="29"/>
      <c r="MBL139" s="29"/>
      <c r="MBM139" s="29"/>
      <c r="MBN139" s="29"/>
      <c r="MBO139" s="29"/>
      <c r="MBP139" s="29"/>
      <c r="MBQ139" s="29"/>
      <c r="MBR139" s="29"/>
      <c r="MBS139" s="29"/>
      <c r="MBT139" s="29"/>
      <c r="MBU139" s="29"/>
      <c r="MBV139" s="29"/>
      <c r="MBW139" s="29"/>
      <c r="MBX139" s="29"/>
      <c r="MBY139" s="29"/>
      <c r="MBZ139" s="29"/>
      <c r="MCA139" s="29"/>
      <c r="MCB139" s="29"/>
      <c r="MCC139" s="29"/>
      <c r="MCD139" s="29"/>
      <c r="MCE139" s="29"/>
      <c r="MCF139" s="29"/>
      <c r="MCG139" s="29"/>
      <c r="MCH139" s="29"/>
      <c r="MCI139" s="29"/>
      <c r="MCJ139" s="29"/>
      <c r="MCK139" s="29"/>
      <c r="MCL139" s="29"/>
      <c r="MCM139" s="29"/>
      <c r="MCN139" s="29"/>
      <c r="MCO139" s="29"/>
      <c r="MCP139" s="29"/>
      <c r="MCQ139" s="29"/>
      <c r="MCR139" s="29"/>
      <c r="MCS139" s="29"/>
      <c r="MCT139" s="29"/>
      <c r="MCU139" s="29"/>
      <c r="MCV139" s="29"/>
      <c r="MCW139" s="29"/>
      <c r="MCX139" s="29"/>
      <c r="MCY139" s="29"/>
      <c r="MCZ139" s="29"/>
      <c r="MDA139" s="29"/>
      <c r="MDB139" s="29"/>
      <c r="MDC139" s="29"/>
      <c r="MDD139" s="29"/>
      <c r="MDE139" s="29"/>
      <c r="MDF139" s="29"/>
      <c r="MDG139" s="29"/>
      <c r="MDH139" s="29"/>
      <c r="MDI139" s="29"/>
      <c r="MDJ139" s="29"/>
      <c r="MDK139" s="29"/>
      <c r="MDL139" s="29"/>
      <c r="MDM139" s="29"/>
      <c r="MDN139" s="29"/>
      <c r="MDO139" s="29"/>
      <c r="MDP139" s="29"/>
      <c r="MDQ139" s="29"/>
      <c r="MDR139" s="29"/>
      <c r="MDS139" s="29"/>
      <c r="MDT139" s="29"/>
      <c r="MDU139" s="29"/>
      <c r="MDV139" s="29"/>
      <c r="MDW139" s="29"/>
      <c r="MDX139" s="29"/>
      <c r="MDY139" s="29"/>
      <c r="MDZ139" s="29"/>
      <c r="MEA139" s="29"/>
      <c r="MEB139" s="29"/>
      <c r="MEC139" s="29"/>
      <c r="MED139" s="29"/>
      <c r="MEE139" s="29"/>
      <c r="MEF139" s="29"/>
      <c r="MEG139" s="29"/>
      <c r="MEH139" s="29"/>
      <c r="MEI139" s="29"/>
      <c r="MEJ139" s="29"/>
      <c r="MEK139" s="29"/>
      <c r="MEL139" s="29"/>
      <c r="MEM139" s="29"/>
      <c r="MEN139" s="29"/>
      <c r="MEO139" s="29"/>
      <c r="MEP139" s="29"/>
      <c r="MEQ139" s="29"/>
      <c r="MER139" s="29"/>
      <c r="MES139" s="29"/>
      <c r="MET139" s="29"/>
      <c r="MEU139" s="29"/>
      <c r="MEV139" s="29"/>
      <c r="MEW139" s="29"/>
      <c r="MEX139" s="29"/>
      <c r="MEY139" s="29"/>
      <c r="MEZ139" s="29"/>
      <c r="MFA139" s="29"/>
      <c r="MFB139" s="29"/>
      <c r="MFC139" s="29"/>
      <c r="MFD139" s="29"/>
      <c r="MFE139" s="29"/>
      <c r="MFF139" s="29"/>
      <c r="MFG139" s="29"/>
      <c r="MFH139" s="29"/>
      <c r="MFI139" s="29"/>
      <c r="MFJ139" s="29"/>
      <c r="MFK139" s="29"/>
      <c r="MFL139" s="29"/>
      <c r="MFM139" s="29"/>
      <c r="MFN139" s="29"/>
      <c r="MFO139" s="29"/>
      <c r="MFP139" s="29"/>
      <c r="MFQ139" s="29"/>
      <c r="MFR139" s="29"/>
      <c r="MFS139" s="29"/>
      <c r="MFT139" s="29"/>
      <c r="MFU139" s="29"/>
      <c r="MFV139" s="29"/>
      <c r="MFW139" s="29"/>
      <c r="MFX139" s="29"/>
      <c r="MFY139" s="29"/>
      <c r="MFZ139" s="29"/>
      <c r="MGA139" s="29"/>
      <c r="MGB139" s="29"/>
      <c r="MGC139" s="29"/>
      <c r="MGD139" s="29"/>
      <c r="MGE139" s="29"/>
      <c r="MGF139" s="29"/>
      <c r="MGG139" s="29"/>
      <c r="MGH139" s="29"/>
      <c r="MGI139" s="29"/>
      <c r="MGJ139" s="29"/>
      <c r="MGK139" s="29"/>
      <c r="MGL139" s="29"/>
      <c r="MGM139" s="29"/>
      <c r="MGN139" s="29"/>
      <c r="MGO139" s="29"/>
      <c r="MGP139" s="29"/>
      <c r="MGQ139" s="29"/>
      <c r="MGR139" s="29"/>
      <c r="MGS139" s="29"/>
      <c r="MGT139" s="29"/>
      <c r="MGU139" s="29"/>
      <c r="MGV139" s="29"/>
      <c r="MGW139" s="29"/>
      <c r="MGX139" s="29"/>
      <c r="MGY139" s="29"/>
      <c r="MGZ139" s="29"/>
      <c r="MHA139" s="29"/>
      <c r="MHB139" s="29"/>
      <c r="MHC139" s="29"/>
      <c r="MHD139" s="29"/>
      <c r="MHE139" s="29"/>
      <c r="MHF139" s="29"/>
      <c r="MHG139" s="29"/>
      <c r="MHH139" s="29"/>
      <c r="MHI139" s="29"/>
      <c r="MHJ139" s="29"/>
      <c r="MHK139" s="29"/>
      <c r="MHL139" s="29"/>
      <c r="MHM139" s="29"/>
      <c r="MHN139" s="29"/>
      <c r="MHO139" s="29"/>
      <c r="MHP139" s="29"/>
      <c r="MHQ139" s="29"/>
      <c r="MHR139" s="29"/>
      <c r="MHS139" s="29"/>
      <c r="MHT139" s="29"/>
      <c r="MHU139" s="29"/>
      <c r="MHV139" s="29"/>
      <c r="MHW139" s="29"/>
      <c r="MHX139" s="29"/>
      <c r="MHY139" s="29"/>
      <c r="MHZ139" s="29"/>
      <c r="MIA139" s="29"/>
      <c r="MIB139" s="29"/>
      <c r="MIC139" s="29"/>
      <c r="MID139" s="29"/>
      <c r="MIE139" s="29"/>
      <c r="MIF139" s="29"/>
      <c r="MIG139" s="29"/>
      <c r="MIH139" s="29"/>
      <c r="MII139" s="29"/>
      <c r="MIJ139" s="29"/>
      <c r="MIK139" s="29"/>
      <c r="MIL139" s="29"/>
      <c r="MIM139" s="29"/>
      <c r="MIN139" s="29"/>
      <c r="MIO139" s="29"/>
      <c r="MIP139" s="29"/>
      <c r="MIQ139" s="29"/>
      <c r="MIR139" s="29"/>
      <c r="MIS139" s="29"/>
      <c r="MIT139" s="29"/>
      <c r="MIU139" s="29"/>
      <c r="MIV139" s="29"/>
      <c r="MIW139" s="29"/>
      <c r="MIX139" s="29"/>
      <c r="MIY139" s="29"/>
      <c r="MIZ139" s="29"/>
      <c r="MJA139" s="29"/>
      <c r="MJB139" s="29"/>
      <c r="MJC139" s="29"/>
      <c r="MJD139" s="29"/>
      <c r="MJE139" s="29"/>
      <c r="MJF139" s="29"/>
      <c r="MJG139" s="29"/>
      <c r="MJH139" s="29"/>
      <c r="MJI139" s="29"/>
      <c r="MJJ139" s="29"/>
      <c r="MJK139" s="29"/>
      <c r="MJL139" s="29"/>
      <c r="MJM139" s="29"/>
      <c r="MJN139" s="29"/>
      <c r="MJO139" s="29"/>
      <c r="MJP139" s="29"/>
      <c r="MJQ139" s="29"/>
      <c r="MJR139" s="29"/>
      <c r="MJS139" s="29"/>
      <c r="MJT139" s="29"/>
      <c r="MJU139" s="29"/>
      <c r="MJV139" s="29"/>
      <c r="MJW139" s="29"/>
      <c r="MJX139" s="29"/>
      <c r="MJY139" s="29"/>
      <c r="MJZ139" s="29"/>
      <c r="MKA139" s="29"/>
      <c r="MKB139" s="29"/>
      <c r="MKC139" s="29"/>
      <c r="MKD139" s="29"/>
      <c r="MKE139" s="29"/>
      <c r="MKF139" s="29"/>
      <c r="MKG139" s="29"/>
      <c r="MKH139" s="29"/>
      <c r="MKI139" s="29"/>
      <c r="MKJ139" s="29"/>
      <c r="MKK139" s="29"/>
      <c r="MKL139" s="29"/>
      <c r="MKM139" s="29"/>
      <c r="MKN139" s="29"/>
      <c r="MKO139" s="29"/>
      <c r="MKP139" s="29"/>
      <c r="MKQ139" s="29"/>
      <c r="MKR139" s="29"/>
      <c r="MKS139" s="29"/>
      <c r="MKT139" s="29"/>
      <c r="MKU139" s="29"/>
      <c r="MKV139" s="29"/>
      <c r="MKW139" s="29"/>
      <c r="MKX139" s="29"/>
      <c r="MKY139" s="29"/>
      <c r="MKZ139" s="29"/>
      <c r="MLA139" s="29"/>
      <c r="MLB139" s="29"/>
      <c r="MLC139" s="29"/>
      <c r="MLD139" s="29"/>
      <c r="MLE139" s="29"/>
      <c r="MLF139" s="29"/>
      <c r="MLG139" s="29"/>
      <c r="MLH139" s="29"/>
      <c r="MLI139" s="29"/>
      <c r="MLJ139" s="29"/>
      <c r="MLK139" s="29"/>
      <c r="MLL139" s="29"/>
      <c r="MLM139" s="29"/>
      <c r="MLN139" s="29"/>
      <c r="MLO139" s="29"/>
      <c r="MLP139" s="29"/>
      <c r="MLQ139" s="29"/>
      <c r="MLR139" s="29"/>
      <c r="MLS139" s="29"/>
      <c r="MLT139" s="29"/>
      <c r="MLU139" s="29"/>
      <c r="MLV139" s="29"/>
      <c r="MLW139" s="29"/>
      <c r="MLX139" s="29"/>
      <c r="MLY139" s="29"/>
      <c r="MLZ139" s="29"/>
      <c r="MMA139" s="29"/>
      <c r="MMB139" s="29"/>
      <c r="MMC139" s="29"/>
      <c r="MMD139" s="29"/>
      <c r="MME139" s="29"/>
      <c r="MMF139" s="29"/>
      <c r="MMG139" s="29"/>
      <c r="MMH139" s="29"/>
      <c r="MMI139" s="29"/>
      <c r="MMJ139" s="29"/>
      <c r="MMK139" s="29"/>
      <c r="MML139" s="29"/>
      <c r="MMM139" s="29"/>
      <c r="MMN139" s="29"/>
      <c r="MMO139" s="29"/>
      <c r="MMP139" s="29"/>
      <c r="MMQ139" s="29"/>
      <c r="MMR139" s="29"/>
      <c r="MMS139" s="29"/>
      <c r="MMT139" s="29"/>
      <c r="MMU139" s="29"/>
      <c r="MMV139" s="29"/>
      <c r="MMW139" s="29"/>
      <c r="MMX139" s="29"/>
      <c r="MMY139" s="29"/>
      <c r="MMZ139" s="29"/>
      <c r="MNA139" s="29"/>
      <c r="MNB139" s="29"/>
      <c r="MNC139" s="29"/>
      <c r="MND139" s="29"/>
      <c r="MNE139" s="29"/>
      <c r="MNF139" s="29"/>
      <c r="MNG139" s="29"/>
      <c r="MNH139" s="29"/>
      <c r="MNI139" s="29"/>
      <c r="MNJ139" s="29"/>
      <c r="MNK139" s="29"/>
      <c r="MNL139" s="29"/>
      <c r="MNM139" s="29"/>
      <c r="MNN139" s="29"/>
      <c r="MNO139" s="29"/>
      <c r="MNP139" s="29"/>
      <c r="MNQ139" s="29"/>
      <c r="MNR139" s="29"/>
      <c r="MNS139" s="29"/>
      <c r="MNT139" s="29"/>
      <c r="MNU139" s="29"/>
      <c r="MNV139" s="29"/>
      <c r="MNW139" s="29"/>
      <c r="MNX139" s="29"/>
      <c r="MNY139" s="29"/>
      <c r="MNZ139" s="29"/>
      <c r="MOA139" s="29"/>
      <c r="MOB139" s="29"/>
      <c r="MOC139" s="29"/>
      <c r="MOD139" s="29"/>
      <c r="MOE139" s="29"/>
      <c r="MOF139" s="29"/>
      <c r="MOG139" s="29"/>
      <c r="MOH139" s="29"/>
      <c r="MOI139" s="29"/>
      <c r="MOJ139" s="29"/>
      <c r="MOK139" s="29"/>
      <c r="MOL139" s="29"/>
      <c r="MOM139" s="29"/>
      <c r="MON139" s="29"/>
      <c r="MOO139" s="29"/>
      <c r="MOP139" s="29"/>
      <c r="MOQ139" s="29"/>
      <c r="MOR139" s="29"/>
      <c r="MOS139" s="29"/>
      <c r="MOT139" s="29"/>
      <c r="MOU139" s="29"/>
      <c r="MOV139" s="29"/>
      <c r="MOW139" s="29"/>
      <c r="MOX139" s="29"/>
      <c r="MOY139" s="29"/>
      <c r="MOZ139" s="29"/>
      <c r="MPA139" s="29"/>
      <c r="MPB139" s="29"/>
      <c r="MPC139" s="29"/>
      <c r="MPD139" s="29"/>
      <c r="MPE139" s="29"/>
      <c r="MPF139" s="29"/>
      <c r="MPG139" s="29"/>
      <c r="MPH139" s="29"/>
      <c r="MPI139" s="29"/>
      <c r="MPJ139" s="29"/>
      <c r="MPK139" s="29"/>
      <c r="MPL139" s="29"/>
      <c r="MPM139" s="29"/>
      <c r="MPN139" s="29"/>
      <c r="MPO139" s="29"/>
      <c r="MPP139" s="29"/>
      <c r="MPQ139" s="29"/>
      <c r="MPR139" s="29"/>
      <c r="MPS139" s="29"/>
      <c r="MPT139" s="29"/>
      <c r="MPU139" s="29"/>
      <c r="MPV139" s="29"/>
      <c r="MPW139" s="29"/>
      <c r="MPX139" s="29"/>
      <c r="MPY139" s="29"/>
      <c r="MPZ139" s="29"/>
      <c r="MQA139" s="29"/>
      <c r="MQB139" s="29"/>
      <c r="MQC139" s="29"/>
      <c r="MQD139" s="29"/>
      <c r="MQE139" s="29"/>
      <c r="MQF139" s="29"/>
      <c r="MQG139" s="29"/>
      <c r="MQH139" s="29"/>
      <c r="MQI139" s="29"/>
      <c r="MQJ139" s="29"/>
      <c r="MQK139" s="29"/>
      <c r="MQL139" s="29"/>
      <c r="MQM139" s="29"/>
      <c r="MQN139" s="29"/>
      <c r="MQO139" s="29"/>
      <c r="MQP139" s="29"/>
      <c r="MQQ139" s="29"/>
      <c r="MQR139" s="29"/>
      <c r="MQS139" s="29"/>
      <c r="MQT139" s="29"/>
      <c r="MQU139" s="29"/>
      <c r="MQV139" s="29"/>
      <c r="MQW139" s="29"/>
      <c r="MQX139" s="29"/>
      <c r="MQY139" s="29"/>
      <c r="MQZ139" s="29"/>
      <c r="MRA139" s="29"/>
      <c r="MRB139" s="29"/>
      <c r="MRC139" s="29"/>
      <c r="MRD139" s="29"/>
      <c r="MRE139" s="29"/>
      <c r="MRF139" s="29"/>
      <c r="MRG139" s="29"/>
      <c r="MRH139" s="29"/>
      <c r="MRI139" s="29"/>
      <c r="MRJ139" s="29"/>
      <c r="MRK139" s="29"/>
      <c r="MRL139" s="29"/>
      <c r="MRM139" s="29"/>
      <c r="MRN139" s="29"/>
      <c r="MRO139" s="29"/>
      <c r="MRP139" s="29"/>
      <c r="MRQ139" s="29"/>
      <c r="MRR139" s="29"/>
      <c r="MRS139" s="29"/>
      <c r="MRT139" s="29"/>
      <c r="MRU139" s="29"/>
      <c r="MRV139" s="29"/>
      <c r="MRW139" s="29"/>
      <c r="MRX139" s="29"/>
      <c r="MRY139" s="29"/>
      <c r="MRZ139" s="29"/>
      <c r="MSA139" s="29"/>
      <c r="MSB139" s="29"/>
      <c r="MSC139" s="29"/>
      <c r="MSD139" s="29"/>
      <c r="MSE139" s="29"/>
      <c r="MSF139" s="29"/>
      <c r="MSG139" s="29"/>
      <c r="MSH139" s="29"/>
      <c r="MSI139" s="29"/>
      <c r="MSJ139" s="29"/>
      <c r="MSK139" s="29"/>
      <c r="MSL139" s="29"/>
      <c r="MSM139" s="29"/>
      <c r="MSN139" s="29"/>
      <c r="MSO139" s="29"/>
      <c r="MSP139" s="29"/>
      <c r="MSQ139" s="29"/>
      <c r="MSR139" s="29"/>
      <c r="MSS139" s="29"/>
      <c r="MST139" s="29"/>
      <c r="MSU139" s="29"/>
      <c r="MSV139" s="29"/>
      <c r="MSW139" s="29"/>
      <c r="MSX139" s="29"/>
      <c r="MSY139" s="29"/>
      <c r="MSZ139" s="29"/>
      <c r="MTA139" s="29"/>
      <c r="MTB139" s="29"/>
      <c r="MTC139" s="29"/>
      <c r="MTD139" s="29"/>
      <c r="MTE139" s="29"/>
      <c r="MTF139" s="29"/>
      <c r="MTG139" s="29"/>
      <c r="MTH139" s="29"/>
      <c r="MTI139" s="29"/>
      <c r="MTJ139" s="29"/>
      <c r="MTK139" s="29"/>
      <c r="MTL139" s="29"/>
      <c r="MTM139" s="29"/>
      <c r="MTN139" s="29"/>
      <c r="MTO139" s="29"/>
      <c r="MTP139" s="29"/>
      <c r="MTQ139" s="29"/>
      <c r="MTR139" s="29"/>
      <c r="MTS139" s="29"/>
      <c r="MTT139" s="29"/>
      <c r="MTU139" s="29"/>
      <c r="MTV139" s="29"/>
      <c r="MTW139" s="29"/>
      <c r="MTX139" s="29"/>
      <c r="MTY139" s="29"/>
      <c r="MTZ139" s="29"/>
      <c r="MUA139" s="29"/>
      <c r="MUB139" s="29"/>
      <c r="MUC139" s="29"/>
      <c r="MUD139" s="29"/>
      <c r="MUE139" s="29"/>
      <c r="MUF139" s="29"/>
      <c r="MUG139" s="29"/>
      <c r="MUH139" s="29"/>
      <c r="MUI139" s="29"/>
      <c r="MUJ139" s="29"/>
      <c r="MUK139" s="29"/>
      <c r="MUL139" s="29"/>
      <c r="MUM139" s="29"/>
      <c r="MUN139" s="29"/>
      <c r="MUO139" s="29"/>
      <c r="MUP139" s="29"/>
      <c r="MUQ139" s="29"/>
      <c r="MUR139" s="29"/>
      <c r="MUS139" s="29"/>
      <c r="MUT139" s="29"/>
      <c r="MUU139" s="29"/>
      <c r="MUV139" s="29"/>
      <c r="MUW139" s="29"/>
      <c r="MUX139" s="29"/>
      <c r="MUY139" s="29"/>
      <c r="MUZ139" s="29"/>
      <c r="MVA139" s="29"/>
      <c r="MVB139" s="29"/>
      <c r="MVC139" s="29"/>
      <c r="MVD139" s="29"/>
      <c r="MVE139" s="29"/>
      <c r="MVF139" s="29"/>
      <c r="MVG139" s="29"/>
      <c r="MVH139" s="29"/>
      <c r="MVI139" s="29"/>
      <c r="MVJ139" s="29"/>
      <c r="MVK139" s="29"/>
      <c r="MVL139" s="29"/>
      <c r="MVM139" s="29"/>
      <c r="MVN139" s="29"/>
      <c r="MVO139" s="29"/>
      <c r="MVP139" s="29"/>
      <c r="MVQ139" s="29"/>
      <c r="MVR139" s="29"/>
      <c r="MVS139" s="29"/>
      <c r="MVT139" s="29"/>
      <c r="MVU139" s="29"/>
      <c r="MVV139" s="29"/>
      <c r="MVW139" s="29"/>
      <c r="MVX139" s="29"/>
      <c r="MVY139" s="29"/>
      <c r="MVZ139" s="29"/>
      <c r="MWA139" s="29"/>
      <c r="MWB139" s="29"/>
      <c r="MWC139" s="29"/>
      <c r="MWD139" s="29"/>
      <c r="MWE139" s="29"/>
      <c r="MWF139" s="29"/>
      <c r="MWG139" s="29"/>
      <c r="MWH139" s="29"/>
      <c r="MWI139" s="29"/>
      <c r="MWJ139" s="29"/>
      <c r="MWK139" s="29"/>
      <c r="MWL139" s="29"/>
      <c r="MWM139" s="29"/>
      <c r="MWN139" s="29"/>
      <c r="MWO139" s="29"/>
      <c r="MWP139" s="29"/>
      <c r="MWQ139" s="29"/>
      <c r="MWR139" s="29"/>
      <c r="MWS139" s="29"/>
      <c r="MWT139" s="29"/>
      <c r="MWU139" s="29"/>
      <c r="MWV139" s="29"/>
      <c r="MWW139" s="29"/>
      <c r="MWX139" s="29"/>
      <c r="MWY139" s="29"/>
      <c r="MWZ139" s="29"/>
      <c r="MXA139" s="29"/>
      <c r="MXB139" s="29"/>
      <c r="MXC139" s="29"/>
      <c r="MXD139" s="29"/>
      <c r="MXE139" s="29"/>
      <c r="MXF139" s="29"/>
      <c r="MXG139" s="29"/>
      <c r="MXH139" s="29"/>
      <c r="MXI139" s="29"/>
      <c r="MXJ139" s="29"/>
      <c r="MXK139" s="29"/>
      <c r="MXL139" s="29"/>
      <c r="MXM139" s="29"/>
      <c r="MXN139" s="29"/>
      <c r="MXO139" s="29"/>
      <c r="MXP139" s="29"/>
      <c r="MXQ139" s="29"/>
      <c r="MXR139" s="29"/>
      <c r="MXS139" s="29"/>
      <c r="MXT139" s="29"/>
      <c r="MXU139" s="29"/>
      <c r="MXV139" s="29"/>
      <c r="MXW139" s="29"/>
      <c r="MXX139" s="29"/>
      <c r="MXY139" s="29"/>
      <c r="MXZ139" s="29"/>
      <c r="MYA139" s="29"/>
      <c r="MYB139" s="29"/>
      <c r="MYC139" s="29"/>
      <c r="MYD139" s="29"/>
      <c r="MYE139" s="29"/>
      <c r="MYF139" s="29"/>
      <c r="MYG139" s="29"/>
      <c r="MYH139" s="29"/>
      <c r="MYI139" s="29"/>
      <c r="MYJ139" s="29"/>
      <c r="MYK139" s="29"/>
      <c r="MYL139" s="29"/>
      <c r="MYM139" s="29"/>
      <c r="MYN139" s="29"/>
      <c r="MYO139" s="29"/>
      <c r="MYP139" s="29"/>
      <c r="MYQ139" s="29"/>
      <c r="MYR139" s="29"/>
      <c r="MYS139" s="29"/>
      <c r="MYT139" s="29"/>
      <c r="MYU139" s="29"/>
      <c r="MYV139" s="29"/>
      <c r="MYW139" s="29"/>
      <c r="MYX139" s="29"/>
      <c r="MYY139" s="29"/>
      <c r="MYZ139" s="29"/>
      <c r="MZA139" s="29"/>
      <c r="MZB139" s="29"/>
      <c r="MZC139" s="29"/>
      <c r="MZD139" s="29"/>
      <c r="MZE139" s="29"/>
      <c r="MZF139" s="29"/>
      <c r="MZG139" s="29"/>
      <c r="MZH139" s="29"/>
      <c r="MZI139" s="29"/>
      <c r="MZJ139" s="29"/>
      <c r="MZK139" s="29"/>
      <c r="MZL139" s="29"/>
      <c r="MZM139" s="29"/>
      <c r="MZN139" s="29"/>
      <c r="MZO139" s="29"/>
      <c r="MZP139" s="29"/>
      <c r="MZQ139" s="29"/>
      <c r="MZR139" s="29"/>
      <c r="MZS139" s="29"/>
      <c r="MZT139" s="29"/>
      <c r="MZU139" s="29"/>
      <c r="MZV139" s="29"/>
      <c r="MZW139" s="29"/>
      <c r="MZX139" s="29"/>
      <c r="MZY139" s="29"/>
      <c r="MZZ139" s="29"/>
      <c r="NAA139" s="29"/>
      <c r="NAB139" s="29"/>
      <c r="NAC139" s="29"/>
      <c r="NAD139" s="29"/>
      <c r="NAE139" s="29"/>
      <c r="NAF139" s="29"/>
      <c r="NAG139" s="29"/>
      <c r="NAH139" s="29"/>
      <c r="NAI139" s="29"/>
      <c r="NAJ139" s="29"/>
      <c r="NAK139" s="29"/>
      <c r="NAL139" s="29"/>
      <c r="NAM139" s="29"/>
      <c r="NAN139" s="29"/>
      <c r="NAO139" s="29"/>
      <c r="NAP139" s="29"/>
      <c r="NAQ139" s="29"/>
      <c r="NAR139" s="29"/>
      <c r="NAS139" s="29"/>
      <c r="NAT139" s="29"/>
      <c r="NAU139" s="29"/>
      <c r="NAV139" s="29"/>
      <c r="NAW139" s="29"/>
      <c r="NAX139" s="29"/>
      <c r="NAY139" s="29"/>
      <c r="NAZ139" s="29"/>
      <c r="NBA139" s="29"/>
      <c r="NBB139" s="29"/>
      <c r="NBC139" s="29"/>
      <c r="NBD139" s="29"/>
      <c r="NBE139" s="29"/>
      <c r="NBF139" s="29"/>
      <c r="NBG139" s="29"/>
      <c r="NBH139" s="29"/>
      <c r="NBI139" s="29"/>
      <c r="NBJ139" s="29"/>
      <c r="NBK139" s="29"/>
      <c r="NBL139" s="29"/>
      <c r="NBM139" s="29"/>
      <c r="NBN139" s="29"/>
      <c r="NBO139" s="29"/>
      <c r="NBP139" s="29"/>
      <c r="NBQ139" s="29"/>
      <c r="NBR139" s="29"/>
      <c r="NBS139" s="29"/>
      <c r="NBT139" s="29"/>
      <c r="NBU139" s="29"/>
      <c r="NBV139" s="29"/>
      <c r="NBW139" s="29"/>
      <c r="NBX139" s="29"/>
      <c r="NBY139" s="29"/>
      <c r="NBZ139" s="29"/>
      <c r="NCA139" s="29"/>
      <c r="NCB139" s="29"/>
      <c r="NCC139" s="29"/>
      <c r="NCD139" s="29"/>
      <c r="NCE139" s="29"/>
      <c r="NCF139" s="29"/>
      <c r="NCG139" s="29"/>
      <c r="NCH139" s="29"/>
      <c r="NCI139" s="29"/>
      <c r="NCJ139" s="29"/>
      <c r="NCK139" s="29"/>
      <c r="NCL139" s="29"/>
      <c r="NCM139" s="29"/>
      <c r="NCN139" s="29"/>
      <c r="NCO139" s="29"/>
      <c r="NCP139" s="29"/>
      <c r="NCQ139" s="29"/>
      <c r="NCR139" s="29"/>
      <c r="NCS139" s="29"/>
      <c r="NCT139" s="29"/>
      <c r="NCU139" s="29"/>
      <c r="NCV139" s="29"/>
      <c r="NCW139" s="29"/>
      <c r="NCX139" s="29"/>
      <c r="NCY139" s="29"/>
      <c r="NCZ139" s="29"/>
      <c r="NDA139" s="29"/>
      <c r="NDB139" s="29"/>
      <c r="NDC139" s="29"/>
      <c r="NDD139" s="29"/>
      <c r="NDE139" s="29"/>
      <c r="NDF139" s="29"/>
      <c r="NDG139" s="29"/>
      <c r="NDH139" s="29"/>
      <c r="NDI139" s="29"/>
      <c r="NDJ139" s="29"/>
      <c r="NDK139" s="29"/>
      <c r="NDL139" s="29"/>
      <c r="NDM139" s="29"/>
      <c r="NDN139" s="29"/>
      <c r="NDO139" s="29"/>
      <c r="NDP139" s="29"/>
      <c r="NDQ139" s="29"/>
      <c r="NDR139" s="29"/>
      <c r="NDS139" s="29"/>
      <c r="NDT139" s="29"/>
      <c r="NDU139" s="29"/>
      <c r="NDV139" s="29"/>
      <c r="NDW139" s="29"/>
      <c r="NDX139" s="29"/>
      <c r="NDY139" s="29"/>
      <c r="NDZ139" s="29"/>
      <c r="NEA139" s="29"/>
      <c r="NEB139" s="29"/>
      <c r="NEC139" s="29"/>
      <c r="NED139" s="29"/>
      <c r="NEE139" s="29"/>
      <c r="NEF139" s="29"/>
      <c r="NEG139" s="29"/>
      <c r="NEH139" s="29"/>
      <c r="NEI139" s="29"/>
      <c r="NEJ139" s="29"/>
      <c r="NEK139" s="29"/>
      <c r="NEL139" s="29"/>
      <c r="NEM139" s="29"/>
      <c r="NEN139" s="29"/>
      <c r="NEO139" s="29"/>
      <c r="NEP139" s="29"/>
      <c r="NEQ139" s="29"/>
      <c r="NER139" s="29"/>
      <c r="NES139" s="29"/>
      <c r="NET139" s="29"/>
      <c r="NEU139" s="29"/>
      <c r="NEV139" s="29"/>
      <c r="NEW139" s="29"/>
      <c r="NEX139" s="29"/>
      <c r="NEY139" s="29"/>
      <c r="NEZ139" s="29"/>
      <c r="NFA139" s="29"/>
      <c r="NFB139" s="29"/>
      <c r="NFC139" s="29"/>
      <c r="NFD139" s="29"/>
      <c r="NFE139" s="29"/>
      <c r="NFF139" s="29"/>
      <c r="NFG139" s="29"/>
      <c r="NFH139" s="29"/>
      <c r="NFI139" s="29"/>
      <c r="NFJ139" s="29"/>
      <c r="NFK139" s="29"/>
      <c r="NFL139" s="29"/>
      <c r="NFM139" s="29"/>
      <c r="NFN139" s="29"/>
      <c r="NFO139" s="29"/>
      <c r="NFP139" s="29"/>
      <c r="NFQ139" s="29"/>
      <c r="NFR139" s="29"/>
      <c r="NFS139" s="29"/>
      <c r="NFT139" s="29"/>
      <c r="NFU139" s="29"/>
      <c r="NFV139" s="29"/>
      <c r="NFW139" s="29"/>
      <c r="NFX139" s="29"/>
      <c r="NFY139" s="29"/>
      <c r="NFZ139" s="29"/>
      <c r="NGA139" s="29"/>
      <c r="NGB139" s="29"/>
      <c r="NGC139" s="29"/>
      <c r="NGD139" s="29"/>
      <c r="NGE139" s="29"/>
      <c r="NGF139" s="29"/>
      <c r="NGG139" s="29"/>
      <c r="NGH139" s="29"/>
      <c r="NGI139" s="29"/>
      <c r="NGJ139" s="29"/>
      <c r="NGK139" s="29"/>
      <c r="NGL139" s="29"/>
      <c r="NGM139" s="29"/>
      <c r="NGN139" s="29"/>
      <c r="NGO139" s="29"/>
      <c r="NGP139" s="29"/>
      <c r="NGQ139" s="29"/>
      <c r="NGR139" s="29"/>
      <c r="NGS139" s="29"/>
      <c r="NGT139" s="29"/>
      <c r="NGU139" s="29"/>
      <c r="NGV139" s="29"/>
      <c r="NGW139" s="29"/>
      <c r="NGX139" s="29"/>
      <c r="NGY139" s="29"/>
      <c r="NGZ139" s="29"/>
      <c r="NHA139" s="29"/>
      <c r="NHB139" s="29"/>
      <c r="NHC139" s="29"/>
      <c r="NHD139" s="29"/>
      <c r="NHE139" s="29"/>
      <c r="NHF139" s="29"/>
      <c r="NHG139" s="29"/>
      <c r="NHH139" s="29"/>
      <c r="NHI139" s="29"/>
      <c r="NHJ139" s="29"/>
      <c r="NHK139" s="29"/>
      <c r="NHL139" s="29"/>
      <c r="NHM139" s="29"/>
      <c r="NHN139" s="29"/>
      <c r="NHO139" s="29"/>
      <c r="NHP139" s="29"/>
      <c r="NHQ139" s="29"/>
      <c r="NHR139" s="29"/>
      <c r="NHS139" s="29"/>
      <c r="NHT139" s="29"/>
      <c r="NHU139" s="29"/>
      <c r="NHV139" s="29"/>
      <c r="NHW139" s="29"/>
      <c r="NHX139" s="29"/>
      <c r="NHY139" s="29"/>
      <c r="NHZ139" s="29"/>
      <c r="NIA139" s="29"/>
      <c r="NIB139" s="29"/>
      <c r="NIC139" s="29"/>
      <c r="NID139" s="29"/>
      <c r="NIE139" s="29"/>
      <c r="NIF139" s="29"/>
      <c r="NIG139" s="29"/>
      <c r="NIH139" s="29"/>
      <c r="NII139" s="29"/>
      <c r="NIJ139" s="29"/>
      <c r="NIK139" s="29"/>
      <c r="NIL139" s="29"/>
      <c r="NIM139" s="29"/>
      <c r="NIN139" s="29"/>
      <c r="NIO139" s="29"/>
      <c r="NIP139" s="29"/>
      <c r="NIQ139" s="29"/>
      <c r="NIR139" s="29"/>
      <c r="NIS139" s="29"/>
      <c r="NIT139" s="29"/>
      <c r="NIU139" s="29"/>
      <c r="NIV139" s="29"/>
      <c r="NIW139" s="29"/>
      <c r="NIX139" s="29"/>
      <c r="NIY139" s="29"/>
      <c r="NIZ139" s="29"/>
      <c r="NJA139" s="29"/>
      <c r="NJB139" s="29"/>
      <c r="NJC139" s="29"/>
      <c r="NJD139" s="29"/>
      <c r="NJE139" s="29"/>
      <c r="NJF139" s="29"/>
      <c r="NJG139" s="29"/>
      <c r="NJH139" s="29"/>
      <c r="NJI139" s="29"/>
      <c r="NJJ139" s="29"/>
      <c r="NJK139" s="29"/>
      <c r="NJL139" s="29"/>
      <c r="NJM139" s="29"/>
      <c r="NJN139" s="29"/>
      <c r="NJO139" s="29"/>
      <c r="NJP139" s="29"/>
      <c r="NJQ139" s="29"/>
      <c r="NJR139" s="29"/>
      <c r="NJS139" s="29"/>
      <c r="NJT139" s="29"/>
      <c r="NJU139" s="29"/>
      <c r="NJV139" s="29"/>
      <c r="NJW139" s="29"/>
      <c r="NJX139" s="29"/>
      <c r="NJY139" s="29"/>
      <c r="NJZ139" s="29"/>
      <c r="NKA139" s="29"/>
      <c r="NKB139" s="29"/>
      <c r="NKC139" s="29"/>
      <c r="NKD139" s="29"/>
      <c r="NKE139" s="29"/>
      <c r="NKF139" s="29"/>
      <c r="NKG139" s="29"/>
      <c r="NKH139" s="29"/>
      <c r="NKI139" s="29"/>
      <c r="NKJ139" s="29"/>
      <c r="NKK139" s="29"/>
      <c r="NKL139" s="29"/>
      <c r="NKM139" s="29"/>
      <c r="NKN139" s="29"/>
      <c r="NKO139" s="29"/>
      <c r="NKP139" s="29"/>
      <c r="NKQ139" s="29"/>
      <c r="NKR139" s="29"/>
      <c r="NKS139" s="29"/>
      <c r="NKT139" s="29"/>
      <c r="NKU139" s="29"/>
      <c r="NKV139" s="29"/>
      <c r="NKW139" s="29"/>
      <c r="NKX139" s="29"/>
      <c r="NKY139" s="29"/>
      <c r="NKZ139" s="29"/>
      <c r="NLA139" s="29"/>
      <c r="NLB139" s="29"/>
      <c r="NLC139" s="29"/>
      <c r="NLD139" s="29"/>
      <c r="NLE139" s="29"/>
      <c r="NLF139" s="29"/>
      <c r="NLG139" s="29"/>
      <c r="NLH139" s="29"/>
      <c r="NLI139" s="29"/>
      <c r="NLJ139" s="29"/>
      <c r="NLK139" s="29"/>
      <c r="NLL139" s="29"/>
      <c r="NLM139" s="29"/>
      <c r="NLN139" s="29"/>
      <c r="NLO139" s="29"/>
      <c r="NLP139" s="29"/>
      <c r="NLQ139" s="29"/>
      <c r="NLR139" s="29"/>
      <c r="NLS139" s="29"/>
      <c r="NLT139" s="29"/>
      <c r="NLU139" s="29"/>
      <c r="NLV139" s="29"/>
      <c r="NLW139" s="29"/>
      <c r="NLX139" s="29"/>
      <c r="NLY139" s="29"/>
      <c r="NLZ139" s="29"/>
      <c r="NMA139" s="29"/>
      <c r="NMB139" s="29"/>
      <c r="NMC139" s="29"/>
      <c r="NMD139" s="29"/>
      <c r="NME139" s="29"/>
      <c r="NMF139" s="29"/>
      <c r="NMG139" s="29"/>
      <c r="NMH139" s="29"/>
      <c r="NMI139" s="29"/>
      <c r="NMJ139" s="29"/>
      <c r="NMK139" s="29"/>
      <c r="NML139" s="29"/>
      <c r="NMM139" s="29"/>
      <c r="NMN139" s="29"/>
      <c r="NMO139" s="29"/>
      <c r="NMP139" s="29"/>
      <c r="NMQ139" s="29"/>
      <c r="NMR139" s="29"/>
      <c r="NMS139" s="29"/>
      <c r="NMT139" s="29"/>
      <c r="NMU139" s="29"/>
      <c r="NMV139" s="29"/>
      <c r="NMW139" s="29"/>
      <c r="NMX139" s="29"/>
      <c r="NMY139" s="29"/>
      <c r="NMZ139" s="29"/>
      <c r="NNA139" s="29"/>
      <c r="NNB139" s="29"/>
      <c r="NNC139" s="29"/>
      <c r="NND139" s="29"/>
      <c r="NNE139" s="29"/>
      <c r="NNF139" s="29"/>
      <c r="NNG139" s="29"/>
      <c r="NNH139" s="29"/>
      <c r="NNI139" s="29"/>
      <c r="NNJ139" s="29"/>
      <c r="NNK139" s="29"/>
      <c r="NNL139" s="29"/>
      <c r="NNM139" s="29"/>
      <c r="NNN139" s="29"/>
      <c r="NNO139" s="29"/>
      <c r="NNP139" s="29"/>
      <c r="NNQ139" s="29"/>
      <c r="NNR139" s="29"/>
      <c r="NNS139" s="29"/>
      <c r="NNT139" s="29"/>
      <c r="NNU139" s="29"/>
      <c r="NNV139" s="29"/>
      <c r="NNW139" s="29"/>
      <c r="NNX139" s="29"/>
      <c r="NNY139" s="29"/>
      <c r="NNZ139" s="29"/>
      <c r="NOA139" s="29"/>
      <c r="NOB139" s="29"/>
      <c r="NOC139" s="29"/>
      <c r="NOD139" s="29"/>
      <c r="NOE139" s="29"/>
      <c r="NOF139" s="29"/>
      <c r="NOG139" s="29"/>
      <c r="NOH139" s="29"/>
      <c r="NOI139" s="29"/>
      <c r="NOJ139" s="29"/>
      <c r="NOK139" s="29"/>
      <c r="NOL139" s="29"/>
      <c r="NOM139" s="29"/>
      <c r="NON139" s="29"/>
      <c r="NOO139" s="29"/>
      <c r="NOP139" s="29"/>
      <c r="NOQ139" s="29"/>
      <c r="NOR139" s="29"/>
      <c r="NOS139" s="29"/>
      <c r="NOT139" s="29"/>
      <c r="NOU139" s="29"/>
      <c r="NOV139" s="29"/>
      <c r="NOW139" s="29"/>
      <c r="NOX139" s="29"/>
      <c r="NOY139" s="29"/>
      <c r="NOZ139" s="29"/>
      <c r="NPA139" s="29"/>
      <c r="NPB139" s="29"/>
      <c r="NPC139" s="29"/>
      <c r="NPD139" s="29"/>
      <c r="NPE139" s="29"/>
      <c r="NPF139" s="29"/>
      <c r="NPG139" s="29"/>
      <c r="NPH139" s="29"/>
      <c r="NPI139" s="29"/>
      <c r="NPJ139" s="29"/>
      <c r="NPK139" s="29"/>
      <c r="NPL139" s="29"/>
      <c r="NPM139" s="29"/>
      <c r="NPN139" s="29"/>
      <c r="NPO139" s="29"/>
      <c r="NPP139" s="29"/>
      <c r="NPQ139" s="29"/>
      <c r="NPR139" s="29"/>
      <c r="NPS139" s="29"/>
      <c r="NPT139" s="29"/>
      <c r="NPU139" s="29"/>
      <c r="NPV139" s="29"/>
      <c r="NPW139" s="29"/>
      <c r="NPX139" s="29"/>
      <c r="NPY139" s="29"/>
      <c r="NPZ139" s="29"/>
      <c r="NQA139" s="29"/>
      <c r="NQB139" s="29"/>
      <c r="NQC139" s="29"/>
      <c r="NQD139" s="29"/>
      <c r="NQE139" s="29"/>
      <c r="NQF139" s="29"/>
      <c r="NQG139" s="29"/>
      <c r="NQH139" s="29"/>
      <c r="NQI139" s="29"/>
      <c r="NQJ139" s="29"/>
      <c r="NQK139" s="29"/>
      <c r="NQL139" s="29"/>
      <c r="NQM139" s="29"/>
      <c r="NQN139" s="29"/>
      <c r="NQO139" s="29"/>
      <c r="NQP139" s="29"/>
      <c r="NQQ139" s="29"/>
      <c r="NQR139" s="29"/>
      <c r="NQS139" s="29"/>
      <c r="NQT139" s="29"/>
      <c r="NQU139" s="29"/>
      <c r="NQV139" s="29"/>
      <c r="NQW139" s="29"/>
      <c r="NQX139" s="29"/>
      <c r="NQY139" s="29"/>
      <c r="NQZ139" s="29"/>
      <c r="NRA139" s="29"/>
      <c r="NRB139" s="29"/>
      <c r="NRC139" s="29"/>
      <c r="NRD139" s="29"/>
      <c r="NRE139" s="29"/>
      <c r="NRF139" s="29"/>
      <c r="NRG139" s="29"/>
      <c r="NRH139" s="29"/>
      <c r="NRI139" s="29"/>
      <c r="NRJ139" s="29"/>
      <c r="NRK139" s="29"/>
      <c r="NRL139" s="29"/>
      <c r="NRM139" s="29"/>
      <c r="NRN139" s="29"/>
      <c r="NRO139" s="29"/>
      <c r="NRP139" s="29"/>
      <c r="NRQ139" s="29"/>
      <c r="NRR139" s="29"/>
      <c r="NRS139" s="29"/>
      <c r="NRT139" s="29"/>
      <c r="NRU139" s="29"/>
      <c r="NRV139" s="29"/>
      <c r="NRW139" s="29"/>
      <c r="NRX139" s="29"/>
      <c r="NRY139" s="29"/>
      <c r="NRZ139" s="29"/>
      <c r="NSA139" s="29"/>
      <c r="NSB139" s="29"/>
      <c r="NSC139" s="29"/>
      <c r="NSD139" s="29"/>
      <c r="NSE139" s="29"/>
      <c r="NSF139" s="29"/>
      <c r="NSG139" s="29"/>
      <c r="NSH139" s="29"/>
      <c r="NSI139" s="29"/>
      <c r="NSJ139" s="29"/>
      <c r="NSK139" s="29"/>
      <c r="NSL139" s="29"/>
      <c r="NSM139" s="29"/>
      <c r="NSN139" s="29"/>
      <c r="NSO139" s="29"/>
      <c r="NSP139" s="29"/>
      <c r="NSQ139" s="29"/>
      <c r="NSR139" s="29"/>
      <c r="NSS139" s="29"/>
      <c r="NST139" s="29"/>
      <c r="NSU139" s="29"/>
      <c r="NSV139" s="29"/>
      <c r="NSW139" s="29"/>
      <c r="NSX139" s="29"/>
      <c r="NSY139" s="29"/>
      <c r="NSZ139" s="29"/>
      <c r="NTA139" s="29"/>
      <c r="NTB139" s="29"/>
      <c r="NTC139" s="29"/>
      <c r="NTD139" s="29"/>
      <c r="NTE139" s="29"/>
      <c r="NTF139" s="29"/>
      <c r="NTG139" s="29"/>
      <c r="NTH139" s="29"/>
      <c r="NTI139" s="29"/>
      <c r="NTJ139" s="29"/>
      <c r="NTK139" s="29"/>
      <c r="NTL139" s="29"/>
      <c r="NTM139" s="29"/>
      <c r="NTN139" s="29"/>
      <c r="NTO139" s="29"/>
      <c r="NTP139" s="29"/>
      <c r="NTQ139" s="29"/>
      <c r="NTR139" s="29"/>
      <c r="NTS139" s="29"/>
      <c r="NTT139" s="29"/>
      <c r="NTU139" s="29"/>
      <c r="NTV139" s="29"/>
      <c r="NTW139" s="29"/>
      <c r="NTX139" s="29"/>
      <c r="NTY139" s="29"/>
      <c r="NTZ139" s="29"/>
      <c r="NUA139" s="29"/>
      <c r="NUB139" s="29"/>
      <c r="NUC139" s="29"/>
      <c r="NUD139" s="29"/>
      <c r="NUE139" s="29"/>
      <c r="NUF139" s="29"/>
      <c r="NUG139" s="29"/>
      <c r="NUH139" s="29"/>
      <c r="NUI139" s="29"/>
      <c r="NUJ139" s="29"/>
      <c r="NUK139" s="29"/>
      <c r="NUL139" s="29"/>
      <c r="NUM139" s="29"/>
      <c r="NUN139" s="29"/>
      <c r="NUO139" s="29"/>
      <c r="NUP139" s="29"/>
      <c r="NUQ139" s="29"/>
      <c r="NUR139" s="29"/>
      <c r="NUS139" s="29"/>
      <c r="NUT139" s="29"/>
      <c r="NUU139" s="29"/>
      <c r="NUV139" s="29"/>
      <c r="NUW139" s="29"/>
      <c r="NUX139" s="29"/>
      <c r="NUY139" s="29"/>
      <c r="NUZ139" s="29"/>
      <c r="NVA139" s="29"/>
      <c r="NVB139" s="29"/>
      <c r="NVC139" s="29"/>
      <c r="NVD139" s="29"/>
      <c r="NVE139" s="29"/>
      <c r="NVF139" s="29"/>
      <c r="NVG139" s="29"/>
      <c r="NVH139" s="29"/>
      <c r="NVI139" s="29"/>
      <c r="NVJ139" s="29"/>
      <c r="NVK139" s="29"/>
      <c r="NVL139" s="29"/>
      <c r="NVM139" s="29"/>
      <c r="NVN139" s="29"/>
      <c r="NVO139" s="29"/>
      <c r="NVP139" s="29"/>
      <c r="NVQ139" s="29"/>
      <c r="NVR139" s="29"/>
      <c r="NVS139" s="29"/>
      <c r="NVT139" s="29"/>
      <c r="NVU139" s="29"/>
      <c r="NVV139" s="29"/>
      <c r="NVW139" s="29"/>
      <c r="NVX139" s="29"/>
      <c r="NVY139" s="29"/>
      <c r="NVZ139" s="29"/>
      <c r="NWA139" s="29"/>
      <c r="NWB139" s="29"/>
      <c r="NWC139" s="29"/>
      <c r="NWD139" s="29"/>
      <c r="NWE139" s="29"/>
      <c r="NWF139" s="29"/>
      <c r="NWG139" s="29"/>
      <c r="NWH139" s="29"/>
      <c r="NWI139" s="29"/>
      <c r="NWJ139" s="29"/>
      <c r="NWK139" s="29"/>
      <c r="NWL139" s="29"/>
      <c r="NWM139" s="29"/>
      <c r="NWN139" s="29"/>
      <c r="NWO139" s="29"/>
      <c r="NWP139" s="29"/>
      <c r="NWQ139" s="29"/>
      <c r="NWR139" s="29"/>
      <c r="NWS139" s="29"/>
      <c r="NWT139" s="29"/>
      <c r="NWU139" s="29"/>
      <c r="NWV139" s="29"/>
      <c r="NWW139" s="29"/>
      <c r="NWX139" s="29"/>
      <c r="NWY139" s="29"/>
      <c r="NWZ139" s="29"/>
      <c r="NXA139" s="29"/>
      <c r="NXB139" s="29"/>
      <c r="NXC139" s="29"/>
      <c r="NXD139" s="29"/>
      <c r="NXE139" s="29"/>
      <c r="NXF139" s="29"/>
      <c r="NXG139" s="29"/>
      <c r="NXH139" s="29"/>
      <c r="NXI139" s="29"/>
      <c r="NXJ139" s="29"/>
      <c r="NXK139" s="29"/>
      <c r="NXL139" s="29"/>
      <c r="NXM139" s="29"/>
      <c r="NXN139" s="29"/>
      <c r="NXO139" s="29"/>
      <c r="NXP139" s="29"/>
      <c r="NXQ139" s="29"/>
      <c r="NXR139" s="29"/>
      <c r="NXS139" s="29"/>
      <c r="NXT139" s="29"/>
      <c r="NXU139" s="29"/>
      <c r="NXV139" s="29"/>
      <c r="NXW139" s="29"/>
      <c r="NXX139" s="29"/>
      <c r="NXY139" s="29"/>
      <c r="NXZ139" s="29"/>
      <c r="NYA139" s="29"/>
      <c r="NYB139" s="29"/>
      <c r="NYC139" s="29"/>
      <c r="NYD139" s="29"/>
      <c r="NYE139" s="29"/>
      <c r="NYF139" s="29"/>
      <c r="NYG139" s="29"/>
      <c r="NYH139" s="29"/>
      <c r="NYI139" s="29"/>
      <c r="NYJ139" s="29"/>
      <c r="NYK139" s="29"/>
      <c r="NYL139" s="29"/>
      <c r="NYM139" s="29"/>
      <c r="NYN139" s="29"/>
      <c r="NYO139" s="29"/>
      <c r="NYP139" s="29"/>
      <c r="NYQ139" s="29"/>
      <c r="NYR139" s="29"/>
      <c r="NYS139" s="29"/>
      <c r="NYT139" s="29"/>
      <c r="NYU139" s="29"/>
      <c r="NYV139" s="29"/>
      <c r="NYW139" s="29"/>
      <c r="NYX139" s="29"/>
      <c r="NYY139" s="29"/>
      <c r="NYZ139" s="29"/>
      <c r="NZA139" s="29"/>
      <c r="NZB139" s="29"/>
      <c r="NZC139" s="29"/>
      <c r="NZD139" s="29"/>
      <c r="NZE139" s="29"/>
      <c r="NZF139" s="29"/>
      <c r="NZG139" s="29"/>
      <c r="NZH139" s="29"/>
      <c r="NZI139" s="29"/>
      <c r="NZJ139" s="29"/>
      <c r="NZK139" s="29"/>
      <c r="NZL139" s="29"/>
      <c r="NZM139" s="29"/>
      <c r="NZN139" s="29"/>
      <c r="NZO139" s="29"/>
      <c r="NZP139" s="29"/>
      <c r="NZQ139" s="29"/>
      <c r="NZR139" s="29"/>
      <c r="NZS139" s="29"/>
      <c r="NZT139" s="29"/>
      <c r="NZU139" s="29"/>
      <c r="NZV139" s="29"/>
      <c r="NZW139" s="29"/>
      <c r="NZX139" s="29"/>
      <c r="NZY139" s="29"/>
      <c r="NZZ139" s="29"/>
      <c r="OAA139" s="29"/>
      <c r="OAB139" s="29"/>
      <c r="OAC139" s="29"/>
      <c r="OAD139" s="29"/>
      <c r="OAE139" s="29"/>
      <c r="OAF139" s="29"/>
      <c r="OAG139" s="29"/>
      <c r="OAH139" s="29"/>
      <c r="OAI139" s="29"/>
      <c r="OAJ139" s="29"/>
      <c r="OAK139" s="29"/>
      <c r="OAL139" s="29"/>
      <c r="OAM139" s="29"/>
      <c r="OAN139" s="29"/>
      <c r="OAO139" s="29"/>
      <c r="OAP139" s="29"/>
      <c r="OAQ139" s="29"/>
      <c r="OAR139" s="29"/>
      <c r="OAS139" s="29"/>
      <c r="OAT139" s="29"/>
      <c r="OAU139" s="29"/>
      <c r="OAV139" s="29"/>
      <c r="OAW139" s="29"/>
      <c r="OAX139" s="29"/>
      <c r="OAY139" s="29"/>
      <c r="OAZ139" s="29"/>
      <c r="OBA139" s="29"/>
      <c r="OBB139" s="29"/>
      <c r="OBC139" s="29"/>
      <c r="OBD139" s="29"/>
      <c r="OBE139" s="29"/>
      <c r="OBF139" s="29"/>
      <c r="OBG139" s="29"/>
      <c r="OBH139" s="29"/>
      <c r="OBI139" s="29"/>
      <c r="OBJ139" s="29"/>
      <c r="OBK139" s="29"/>
      <c r="OBL139" s="29"/>
      <c r="OBM139" s="29"/>
      <c r="OBN139" s="29"/>
      <c r="OBO139" s="29"/>
      <c r="OBP139" s="29"/>
      <c r="OBQ139" s="29"/>
      <c r="OBR139" s="29"/>
      <c r="OBS139" s="29"/>
      <c r="OBT139" s="29"/>
      <c r="OBU139" s="29"/>
      <c r="OBV139" s="29"/>
      <c r="OBW139" s="29"/>
      <c r="OBX139" s="29"/>
      <c r="OBY139" s="29"/>
      <c r="OBZ139" s="29"/>
      <c r="OCA139" s="29"/>
      <c r="OCB139" s="29"/>
      <c r="OCC139" s="29"/>
      <c r="OCD139" s="29"/>
      <c r="OCE139" s="29"/>
      <c r="OCF139" s="29"/>
      <c r="OCG139" s="29"/>
      <c r="OCH139" s="29"/>
      <c r="OCI139" s="29"/>
      <c r="OCJ139" s="29"/>
      <c r="OCK139" s="29"/>
      <c r="OCL139" s="29"/>
      <c r="OCM139" s="29"/>
      <c r="OCN139" s="29"/>
      <c r="OCO139" s="29"/>
      <c r="OCP139" s="29"/>
      <c r="OCQ139" s="29"/>
      <c r="OCR139" s="29"/>
      <c r="OCS139" s="29"/>
      <c r="OCT139" s="29"/>
      <c r="OCU139" s="29"/>
      <c r="OCV139" s="29"/>
      <c r="OCW139" s="29"/>
      <c r="OCX139" s="29"/>
      <c r="OCY139" s="29"/>
      <c r="OCZ139" s="29"/>
      <c r="ODA139" s="29"/>
      <c r="ODB139" s="29"/>
      <c r="ODC139" s="29"/>
      <c r="ODD139" s="29"/>
      <c r="ODE139" s="29"/>
      <c r="ODF139" s="29"/>
      <c r="ODG139" s="29"/>
      <c r="ODH139" s="29"/>
      <c r="ODI139" s="29"/>
      <c r="ODJ139" s="29"/>
      <c r="ODK139" s="29"/>
      <c r="ODL139" s="29"/>
      <c r="ODM139" s="29"/>
      <c r="ODN139" s="29"/>
      <c r="ODO139" s="29"/>
      <c r="ODP139" s="29"/>
      <c r="ODQ139" s="29"/>
      <c r="ODR139" s="29"/>
      <c r="ODS139" s="29"/>
      <c r="ODT139" s="29"/>
      <c r="ODU139" s="29"/>
      <c r="ODV139" s="29"/>
      <c r="ODW139" s="29"/>
      <c r="ODX139" s="29"/>
      <c r="ODY139" s="29"/>
      <c r="ODZ139" s="29"/>
      <c r="OEA139" s="29"/>
      <c r="OEB139" s="29"/>
      <c r="OEC139" s="29"/>
      <c r="OED139" s="29"/>
      <c r="OEE139" s="29"/>
      <c r="OEF139" s="29"/>
      <c r="OEG139" s="29"/>
      <c r="OEH139" s="29"/>
      <c r="OEI139" s="29"/>
      <c r="OEJ139" s="29"/>
      <c r="OEK139" s="29"/>
      <c r="OEL139" s="29"/>
      <c r="OEM139" s="29"/>
      <c r="OEN139" s="29"/>
      <c r="OEO139" s="29"/>
      <c r="OEP139" s="29"/>
      <c r="OEQ139" s="29"/>
      <c r="OER139" s="29"/>
      <c r="OES139" s="29"/>
      <c r="OET139" s="29"/>
      <c r="OEU139" s="29"/>
      <c r="OEV139" s="29"/>
      <c r="OEW139" s="29"/>
      <c r="OEX139" s="29"/>
      <c r="OEY139" s="29"/>
      <c r="OEZ139" s="29"/>
      <c r="OFA139" s="29"/>
      <c r="OFB139" s="29"/>
      <c r="OFC139" s="29"/>
      <c r="OFD139" s="29"/>
      <c r="OFE139" s="29"/>
      <c r="OFF139" s="29"/>
      <c r="OFG139" s="29"/>
      <c r="OFH139" s="29"/>
      <c r="OFI139" s="29"/>
      <c r="OFJ139" s="29"/>
      <c r="OFK139" s="29"/>
      <c r="OFL139" s="29"/>
      <c r="OFM139" s="29"/>
      <c r="OFN139" s="29"/>
      <c r="OFO139" s="29"/>
      <c r="OFP139" s="29"/>
      <c r="OFQ139" s="29"/>
      <c r="OFR139" s="29"/>
      <c r="OFS139" s="29"/>
      <c r="OFT139" s="29"/>
      <c r="OFU139" s="29"/>
      <c r="OFV139" s="29"/>
      <c r="OFW139" s="29"/>
      <c r="OFX139" s="29"/>
      <c r="OFY139" s="29"/>
      <c r="OFZ139" s="29"/>
      <c r="OGA139" s="29"/>
      <c r="OGB139" s="29"/>
      <c r="OGC139" s="29"/>
      <c r="OGD139" s="29"/>
      <c r="OGE139" s="29"/>
      <c r="OGF139" s="29"/>
      <c r="OGG139" s="29"/>
      <c r="OGH139" s="29"/>
      <c r="OGI139" s="29"/>
      <c r="OGJ139" s="29"/>
      <c r="OGK139" s="29"/>
      <c r="OGL139" s="29"/>
      <c r="OGM139" s="29"/>
      <c r="OGN139" s="29"/>
      <c r="OGO139" s="29"/>
      <c r="OGP139" s="29"/>
      <c r="OGQ139" s="29"/>
      <c r="OGR139" s="29"/>
      <c r="OGS139" s="29"/>
      <c r="OGT139" s="29"/>
      <c r="OGU139" s="29"/>
      <c r="OGV139" s="29"/>
      <c r="OGW139" s="29"/>
      <c r="OGX139" s="29"/>
      <c r="OGY139" s="29"/>
      <c r="OGZ139" s="29"/>
      <c r="OHA139" s="29"/>
      <c r="OHB139" s="29"/>
      <c r="OHC139" s="29"/>
      <c r="OHD139" s="29"/>
      <c r="OHE139" s="29"/>
      <c r="OHF139" s="29"/>
      <c r="OHG139" s="29"/>
      <c r="OHH139" s="29"/>
      <c r="OHI139" s="29"/>
      <c r="OHJ139" s="29"/>
      <c r="OHK139" s="29"/>
      <c r="OHL139" s="29"/>
      <c r="OHM139" s="29"/>
      <c r="OHN139" s="29"/>
      <c r="OHO139" s="29"/>
      <c r="OHP139" s="29"/>
      <c r="OHQ139" s="29"/>
      <c r="OHR139" s="29"/>
      <c r="OHS139" s="29"/>
      <c r="OHT139" s="29"/>
      <c r="OHU139" s="29"/>
      <c r="OHV139" s="29"/>
      <c r="OHW139" s="29"/>
      <c r="OHX139" s="29"/>
      <c r="OHY139" s="29"/>
      <c r="OHZ139" s="29"/>
      <c r="OIA139" s="29"/>
      <c r="OIB139" s="29"/>
      <c r="OIC139" s="29"/>
      <c r="OID139" s="29"/>
      <c r="OIE139" s="29"/>
      <c r="OIF139" s="29"/>
      <c r="OIG139" s="29"/>
      <c r="OIH139" s="29"/>
      <c r="OII139" s="29"/>
      <c r="OIJ139" s="29"/>
      <c r="OIK139" s="29"/>
      <c r="OIL139" s="29"/>
      <c r="OIM139" s="29"/>
      <c r="OIN139" s="29"/>
      <c r="OIO139" s="29"/>
      <c r="OIP139" s="29"/>
      <c r="OIQ139" s="29"/>
      <c r="OIR139" s="29"/>
      <c r="OIS139" s="29"/>
      <c r="OIT139" s="29"/>
      <c r="OIU139" s="29"/>
      <c r="OIV139" s="29"/>
      <c r="OIW139" s="29"/>
      <c r="OIX139" s="29"/>
      <c r="OIY139" s="29"/>
      <c r="OIZ139" s="29"/>
      <c r="OJA139" s="29"/>
      <c r="OJB139" s="29"/>
      <c r="OJC139" s="29"/>
      <c r="OJD139" s="29"/>
      <c r="OJE139" s="29"/>
      <c r="OJF139" s="29"/>
      <c r="OJG139" s="29"/>
      <c r="OJH139" s="29"/>
      <c r="OJI139" s="29"/>
      <c r="OJJ139" s="29"/>
      <c r="OJK139" s="29"/>
      <c r="OJL139" s="29"/>
      <c r="OJM139" s="29"/>
      <c r="OJN139" s="29"/>
      <c r="OJO139" s="29"/>
      <c r="OJP139" s="29"/>
      <c r="OJQ139" s="29"/>
      <c r="OJR139" s="29"/>
      <c r="OJS139" s="29"/>
      <c r="OJT139" s="29"/>
      <c r="OJU139" s="29"/>
      <c r="OJV139" s="29"/>
      <c r="OJW139" s="29"/>
      <c r="OJX139" s="29"/>
      <c r="OJY139" s="29"/>
      <c r="OJZ139" s="29"/>
      <c r="OKA139" s="29"/>
      <c r="OKB139" s="29"/>
      <c r="OKC139" s="29"/>
      <c r="OKD139" s="29"/>
      <c r="OKE139" s="29"/>
      <c r="OKF139" s="29"/>
      <c r="OKG139" s="29"/>
      <c r="OKH139" s="29"/>
      <c r="OKI139" s="29"/>
      <c r="OKJ139" s="29"/>
      <c r="OKK139" s="29"/>
      <c r="OKL139" s="29"/>
      <c r="OKM139" s="29"/>
      <c r="OKN139" s="29"/>
      <c r="OKO139" s="29"/>
      <c r="OKP139" s="29"/>
      <c r="OKQ139" s="29"/>
      <c r="OKR139" s="29"/>
      <c r="OKS139" s="29"/>
      <c r="OKT139" s="29"/>
      <c r="OKU139" s="29"/>
      <c r="OKV139" s="29"/>
      <c r="OKW139" s="29"/>
      <c r="OKX139" s="29"/>
      <c r="OKY139" s="29"/>
      <c r="OKZ139" s="29"/>
      <c r="OLA139" s="29"/>
      <c r="OLB139" s="29"/>
      <c r="OLC139" s="29"/>
      <c r="OLD139" s="29"/>
      <c r="OLE139" s="29"/>
      <c r="OLF139" s="29"/>
      <c r="OLG139" s="29"/>
      <c r="OLH139" s="29"/>
      <c r="OLI139" s="29"/>
      <c r="OLJ139" s="29"/>
      <c r="OLK139" s="29"/>
      <c r="OLL139" s="29"/>
      <c r="OLM139" s="29"/>
      <c r="OLN139" s="29"/>
      <c r="OLO139" s="29"/>
      <c r="OLP139" s="29"/>
      <c r="OLQ139" s="29"/>
      <c r="OLR139" s="29"/>
      <c r="OLS139" s="29"/>
      <c r="OLT139" s="29"/>
      <c r="OLU139" s="29"/>
      <c r="OLV139" s="29"/>
      <c r="OLW139" s="29"/>
      <c r="OLX139" s="29"/>
      <c r="OLY139" s="29"/>
      <c r="OLZ139" s="29"/>
      <c r="OMA139" s="29"/>
      <c r="OMB139" s="29"/>
      <c r="OMC139" s="29"/>
      <c r="OMD139" s="29"/>
      <c r="OME139" s="29"/>
      <c r="OMF139" s="29"/>
      <c r="OMG139" s="29"/>
      <c r="OMH139" s="29"/>
      <c r="OMI139" s="29"/>
      <c r="OMJ139" s="29"/>
      <c r="OMK139" s="29"/>
      <c r="OML139" s="29"/>
      <c r="OMM139" s="29"/>
      <c r="OMN139" s="29"/>
      <c r="OMO139" s="29"/>
      <c r="OMP139" s="29"/>
      <c r="OMQ139" s="29"/>
      <c r="OMR139" s="29"/>
      <c r="OMS139" s="29"/>
      <c r="OMT139" s="29"/>
      <c r="OMU139" s="29"/>
      <c r="OMV139" s="29"/>
      <c r="OMW139" s="29"/>
      <c r="OMX139" s="29"/>
      <c r="OMY139" s="29"/>
      <c r="OMZ139" s="29"/>
      <c r="ONA139" s="29"/>
      <c r="ONB139" s="29"/>
      <c r="ONC139" s="29"/>
      <c r="OND139" s="29"/>
      <c r="ONE139" s="29"/>
      <c r="ONF139" s="29"/>
      <c r="ONG139" s="29"/>
      <c r="ONH139" s="29"/>
      <c r="ONI139" s="29"/>
      <c r="ONJ139" s="29"/>
      <c r="ONK139" s="29"/>
      <c r="ONL139" s="29"/>
      <c r="ONM139" s="29"/>
      <c r="ONN139" s="29"/>
      <c r="ONO139" s="29"/>
      <c r="ONP139" s="29"/>
      <c r="ONQ139" s="29"/>
      <c r="ONR139" s="29"/>
      <c r="ONS139" s="29"/>
      <c r="ONT139" s="29"/>
      <c r="ONU139" s="29"/>
      <c r="ONV139" s="29"/>
      <c r="ONW139" s="29"/>
      <c r="ONX139" s="29"/>
      <c r="ONY139" s="29"/>
      <c r="ONZ139" s="29"/>
      <c r="OOA139" s="29"/>
      <c r="OOB139" s="29"/>
      <c r="OOC139" s="29"/>
      <c r="OOD139" s="29"/>
      <c r="OOE139" s="29"/>
      <c r="OOF139" s="29"/>
      <c r="OOG139" s="29"/>
      <c r="OOH139" s="29"/>
      <c r="OOI139" s="29"/>
      <c r="OOJ139" s="29"/>
      <c r="OOK139" s="29"/>
      <c r="OOL139" s="29"/>
      <c r="OOM139" s="29"/>
      <c r="OON139" s="29"/>
      <c r="OOO139" s="29"/>
      <c r="OOP139" s="29"/>
      <c r="OOQ139" s="29"/>
      <c r="OOR139" s="29"/>
      <c r="OOS139" s="29"/>
      <c r="OOT139" s="29"/>
      <c r="OOU139" s="29"/>
      <c r="OOV139" s="29"/>
      <c r="OOW139" s="29"/>
      <c r="OOX139" s="29"/>
      <c r="OOY139" s="29"/>
      <c r="OOZ139" s="29"/>
      <c r="OPA139" s="29"/>
      <c r="OPB139" s="29"/>
      <c r="OPC139" s="29"/>
      <c r="OPD139" s="29"/>
      <c r="OPE139" s="29"/>
      <c r="OPF139" s="29"/>
      <c r="OPG139" s="29"/>
      <c r="OPH139" s="29"/>
      <c r="OPI139" s="29"/>
      <c r="OPJ139" s="29"/>
      <c r="OPK139" s="29"/>
      <c r="OPL139" s="29"/>
      <c r="OPM139" s="29"/>
      <c r="OPN139" s="29"/>
      <c r="OPO139" s="29"/>
      <c r="OPP139" s="29"/>
      <c r="OPQ139" s="29"/>
      <c r="OPR139" s="29"/>
      <c r="OPS139" s="29"/>
      <c r="OPT139" s="29"/>
      <c r="OPU139" s="29"/>
      <c r="OPV139" s="29"/>
      <c r="OPW139" s="29"/>
      <c r="OPX139" s="29"/>
      <c r="OPY139" s="29"/>
      <c r="OPZ139" s="29"/>
      <c r="OQA139" s="29"/>
      <c r="OQB139" s="29"/>
      <c r="OQC139" s="29"/>
      <c r="OQD139" s="29"/>
      <c r="OQE139" s="29"/>
      <c r="OQF139" s="29"/>
      <c r="OQG139" s="29"/>
      <c r="OQH139" s="29"/>
      <c r="OQI139" s="29"/>
      <c r="OQJ139" s="29"/>
      <c r="OQK139" s="29"/>
      <c r="OQL139" s="29"/>
      <c r="OQM139" s="29"/>
      <c r="OQN139" s="29"/>
      <c r="OQO139" s="29"/>
      <c r="OQP139" s="29"/>
      <c r="OQQ139" s="29"/>
      <c r="OQR139" s="29"/>
      <c r="OQS139" s="29"/>
      <c r="OQT139" s="29"/>
      <c r="OQU139" s="29"/>
      <c r="OQV139" s="29"/>
      <c r="OQW139" s="29"/>
      <c r="OQX139" s="29"/>
      <c r="OQY139" s="29"/>
      <c r="OQZ139" s="29"/>
      <c r="ORA139" s="29"/>
      <c r="ORB139" s="29"/>
      <c r="ORC139" s="29"/>
      <c r="ORD139" s="29"/>
      <c r="ORE139" s="29"/>
      <c r="ORF139" s="29"/>
      <c r="ORG139" s="29"/>
      <c r="ORH139" s="29"/>
      <c r="ORI139" s="29"/>
      <c r="ORJ139" s="29"/>
      <c r="ORK139" s="29"/>
      <c r="ORL139" s="29"/>
      <c r="ORM139" s="29"/>
      <c r="ORN139" s="29"/>
      <c r="ORO139" s="29"/>
      <c r="ORP139" s="29"/>
      <c r="ORQ139" s="29"/>
      <c r="ORR139" s="29"/>
      <c r="ORS139" s="29"/>
      <c r="ORT139" s="29"/>
      <c r="ORU139" s="29"/>
      <c r="ORV139" s="29"/>
      <c r="ORW139" s="29"/>
      <c r="ORX139" s="29"/>
      <c r="ORY139" s="29"/>
      <c r="ORZ139" s="29"/>
      <c r="OSA139" s="29"/>
      <c r="OSB139" s="29"/>
      <c r="OSC139" s="29"/>
      <c r="OSD139" s="29"/>
      <c r="OSE139" s="29"/>
      <c r="OSF139" s="29"/>
      <c r="OSG139" s="29"/>
      <c r="OSH139" s="29"/>
      <c r="OSI139" s="29"/>
      <c r="OSJ139" s="29"/>
      <c r="OSK139" s="29"/>
      <c r="OSL139" s="29"/>
      <c r="OSM139" s="29"/>
      <c r="OSN139" s="29"/>
      <c r="OSO139" s="29"/>
      <c r="OSP139" s="29"/>
      <c r="OSQ139" s="29"/>
      <c r="OSR139" s="29"/>
      <c r="OSS139" s="29"/>
      <c r="OST139" s="29"/>
      <c r="OSU139" s="29"/>
      <c r="OSV139" s="29"/>
      <c r="OSW139" s="29"/>
      <c r="OSX139" s="29"/>
      <c r="OSY139" s="29"/>
      <c r="OSZ139" s="29"/>
      <c r="OTA139" s="29"/>
      <c r="OTB139" s="29"/>
      <c r="OTC139" s="29"/>
      <c r="OTD139" s="29"/>
      <c r="OTE139" s="29"/>
      <c r="OTF139" s="29"/>
      <c r="OTG139" s="29"/>
      <c r="OTH139" s="29"/>
      <c r="OTI139" s="29"/>
      <c r="OTJ139" s="29"/>
      <c r="OTK139" s="29"/>
      <c r="OTL139" s="29"/>
      <c r="OTM139" s="29"/>
      <c r="OTN139" s="29"/>
      <c r="OTO139" s="29"/>
      <c r="OTP139" s="29"/>
      <c r="OTQ139" s="29"/>
      <c r="OTR139" s="29"/>
      <c r="OTS139" s="29"/>
      <c r="OTT139" s="29"/>
      <c r="OTU139" s="29"/>
      <c r="OTV139" s="29"/>
      <c r="OTW139" s="29"/>
      <c r="OTX139" s="29"/>
      <c r="OTY139" s="29"/>
      <c r="OTZ139" s="29"/>
      <c r="OUA139" s="29"/>
      <c r="OUB139" s="29"/>
      <c r="OUC139" s="29"/>
      <c r="OUD139" s="29"/>
      <c r="OUE139" s="29"/>
      <c r="OUF139" s="29"/>
      <c r="OUG139" s="29"/>
      <c r="OUH139" s="29"/>
      <c r="OUI139" s="29"/>
      <c r="OUJ139" s="29"/>
      <c r="OUK139" s="29"/>
      <c r="OUL139" s="29"/>
      <c r="OUM139" s="29"/>
      <c r="OUN139" s="29"/>
      <c r="OUO139" s="29"/>
      <c r="OUP139" s="29"/>
      <c r="OUQ139" s="29"/>
      <c r="OUR139" s="29"/>
      <c r="OUS139" s="29"/>
      <c r="OUT139" s="29"/>
      <c r="OUU139" s="29"/>
      <c r="OUV139" s="29"/>
      <c r="OUW139" s="29"/>
      <c r="OUX139" s="29"/>
      <c r="OUY139" s="29"/>
      <c r="OUZ139" s="29"/>
      <c r="OVA139" s="29"/>
      <c r="OVB139" s="29"/>
      <c r="OVC139" s="29"/>
      <c r="OVD139" s="29"/>
      <c r="OVE139" s="29"/>
      <c r="OVF139" s="29"/>
      <c r="OVG139" s="29"/>
      <c r="OVH139" s="29"/>
      <c r="OVI139" s="29"/>
      <c r="OVJ139" s="29"/>
      <c r="OVK139" s="29"/>
      <c r="OVL139" s="29"/>
      <c r="OVM139" s="29"/>
      <c r="OVN139" s="29"/>
      <c r="OVO139" s="29"/>
      <c r="OVP139" s="29"/>
      <c r="OVQ139" s="29"/>
      <c r="OVR139" s="29"/>
      <c r="OVS139" s="29"/>
      <c r="OVT139" s="29"/>
      <c r="OVU139" s="29"/>
      <c r="OVV139" s="29"/>
      <c r="OVW139" s="29"/>
      <c r="OVX139" s="29"/>
      <c r="OVY139" s="29"/>
      <c r="OVZ139" s="29"/>
      <c r="OWA139" s="29"/>
      <c r="OWB139" s="29"/>
      <c r="OWC139" s="29"/>
      <c r="OWD139" s="29"/>
      <c r="OWE139" s="29"/>
      <c r="OWF139" s="29"/>
      <c r="OWG139" s="29"/>
      <c r="OWH139" s="29"/>
      <c r="OWI139" s="29"/>
      <c r="OWJ139" s="29"/>
      <c r="OWK139" s="29"/>
      <c r="OWL139" s="29"/>
      <c r="OWM139" s="29"/>
      <c r="OWN139" s="29"/>
      <c r="OWO139" s="29"/>
      <c r="OWP139" s="29"/>
      <c r="OWQ139" s="29"/>
      <c r="OWR139" s="29"/>
      <c r="OWS139" s="29"/>
      <c r="OWT139" s="29"/>
      <c r="OWU139" s="29"/>
      <c r="OWV139" s="29"/>
      <c r="OWW139" s="29"/>
      <c r="OWX139" s="29"/>
      <c r="OWY139" s="29"/>
      <c r="OWZ139" s="29"/>
      <c r="OXA139" s="29"/>
      <c r="OXB139" s="29"/>
      <c r="OXC139" s="29"/>
      <c r="OXD139" s="29"/>
      <c r="OXE139" s="29"/>
      <c r="OXF139" s="29"/>
      <c r="OXG139" s="29"/>
      <c r="OXH139" s="29"/>
      <c r="OXI139" s="29"/>
      <c r="OXJ139" s="29"/>
      <c r="OXK139" s="29"/>
      <c r="OXL139" s="29"/>
      <c r="OXM139" s="29"/>
      <c r="OXN139" s="29"/>
      <c r="OXO139" s="29"/>
      <c r="OXP139" s="29"/>
      <c r="OXQ139" s="29"/>
      <c r="OXR139" s="29"/>
      <c r="OXS139" s="29"/>
      <c r="OXT139" s="29"/>
      <c r="OXU139" s="29"/>
      <c r="OXV139" s="29"/>
      <c r="OXW139" s="29"/>
      <c r="OXX139" s="29"/>
      <c r="OXY139" s="29"/>
      <c r="OXZ139" s="29"/>
      <c r="OYA139" s="29"/>
      <c r="OYB139" s="29"/>
      <c r="OYC139" s="29"/>
      <c r="OYD139" s="29"/>
      <c r="OYE139" s="29"/>
      <c r="OYF139" s="29"/>
      <c r="OYG139" s="29"/>
      <c r="OYH139" s="29"/>
      <c r="OYI139" s="29"/>
      <c r="OYJ139" s="29"/>
      <c r="OYK139" s="29"/>
      <c r="OYL139" s="29"/>
      <c r="OYM139" s="29"/>
      <c r="OYN139" s="29"/>
      <c r="OYO139" s="29"/>
      <c r="OYP139" s="29"/>
      <c r="OYQ139" s="29"/>
      <c r="OYR139" s="29"/>
      <c r="OYS139" s="29"/>
      <c r="OYT139" s="29"/>
      <c r="OYU139" s="29"/>
      <c r="OYV139" s="29"/>
      <c r="OYW139" s="29"/>
      <c r="OYX139" s="29"/>
      <c r="OYY139" s="29"/>
      <c r="OYZ139" s="29"/>
      <c r="OZA139" s="29"/>
      <c r="OZB139" s="29"/>
      <c r="OZC139" s="29"/>
      <c r="OZD139" s="29"/>
      <c r="OZE139" s="29"/>
      <c r="OZF139" s="29"/>
      <c r="OZG139" s="29"/>
      <c r="OZH139" s="29"/>
      <c r="OZI139" s="29"/>
      <c r="OZJ139" s="29"/>
      <c r="OZK139" s="29"/>
      <c r="OZL139" s="29"/>
      <c r="OZM139" s="29"/>
      <c r="OZN139" s="29"/>
      <c r="OZO139" s="29"/>
      <c r="OZP139" s="29"/>
      <c r="OZQ139" s="29"/>
      <c r="OZR139" s="29"/>
      <c r="OZS139" s="29"/>
      <c r="OZT139" s="29"/>
      <c r="OZU139" s="29"/>
      <c r="OZV139" s="29"/>
      <c r="OZW139" s="29"/>
      <c r="OZX139" s="29"/>
      <c r="OZY139" s="29"/>
      <c r="OZZ139" s="29"/>
      <c r="PAA139" s="29"/>
      <c r="PAB139" s="29"/>
      <c r="PAC139" s="29"/>
      <c r="PAD139" s="29"/>
      <c r="PAE139" s="29"/>
      <c r="PAF139" s="29"/>
      <c r="PAG139" s="29"/>
      <c r="PAH139" s="29"/>
      <c r="PAI139" s="29"/>
      <c r="PAJ139" s="29"/>
      <c r="PAK139" s="29"/>
      <c r="PAL139" s="29"/>
      <c r="PAM139" s="29"/>
      <c r="PAN139" s="29"/>
      <c r="PAO139" s="29"/>
      <c r="PAP139" s="29"/>
      <c r="PAQ139" s="29"/>
      <c r="PAR139" s="29"/>
      <c r="PAS139" s="29"/>
      <c r="PAT139" s="29"/>
      <c r="PAU139" s="29"/>
      <c r="PAV139" s="29"/>
      <c r="PAW139" s="29"/>
      <c r="PAX139" s="29"/>
      <c r="PAY139" s="29"/>
      <c r="PAZ139" s="29"/>
      <c r="PBA139" s="29"/>
      <c r="PBB139" s="29"/>
      <c r="PBC139" s="29"/>
      <c r="PBD139" s="29"/>
      <c r="PBE139" s="29"/>
      <c r="PBF139" s="29"/>
      <c r="PBG139" s="29"/>
      <c r="PBH139" s="29"/>
      <c r="PBI139" s="29"/>
      <c r="PBJ139" s="29"/>
      <c r="PBK139" s="29"/>
      <c r="PBL139" s="29"/>
      <c r="PBM139" s="29"/>
      <c r="PBN139" s="29"/>
      <c r="PBO139" s="29"/>
      <c r="PBP139" s="29"/>
      <c r="PBQ139" s="29"/>
      <c r="PBR139" s="29"/>
      <c r="PBS139" s="29"/>
      <c r="PBT139" s="29"/>
      <c r="PBU139" s="29"/>
      <c r="PBV139" s="29"/>
      <c r="PBW139" s="29"/>
      <c r="PBX139" s="29"/>
      <c r="PBY139" s="29"/>
      <c r="PBZ139" s="29"/>
      <c r="PCA139" s="29"/>
      <c r="PCB139" s="29"/>
      <c r="PCC139" s="29"/>
      <c r="PCD139" s="29"/>
      <c r="PCE139" s="29"/>
      <c r="PCF139" s="29"/>
      <c r="PCG139" s="29"/>
      <c r="PCH139" s="29"/>
      <c r="PCI139" s="29"/>
      <c r="PCJ139" s="29"/>
      <c r="PCK139" s="29"/>
      <c r="PCL139" s="29"/>
      <c r="PCM139" s="29"/>
      <c r="PCN139" s="29"/>
      <c r="PCO139" s="29"/>
      <c r="PCP139" s="29"/>
      <c r="PCQ139" s="29"/>
      <c r="PCR139" s="29"/>
      <c r="PCS139" s="29"/>
      <c r="PCT139" s="29"/>
      <c r="PCU139" s="29"/>
      <c r="PCV139" s="29"/>
      <c r="PCW139" s="29"/>
      <c r="PCX139" s="29"/>
      <c r="PCY139" s="29"/>
      <c r="PCZ139" s="29"/>
      <c r="PDA139" s="29"/>
      <c r="PDB139" s="29"/>
      <c r="PDC139" s="29"/>
      <c r="PDD139" s="29"/>
      <c r="PDE139" s="29"/>
      <c r="PDF139" s="29"/>
      <c r="PDG139" s="29"/>
      <c r="PDH139" s="29"/>
      <c r="PDI139" s="29"/>
      <c r="PDJ139" s="29"/>
      <c r="PDK139" s="29"/>
      <c r="PDL139" s="29"/>
      <c r="PDM139" s="29"/>
      <c r="PDN139" s="29"/>
      <c r="PDO139" s="29"/>
      <c r="PDP139" s="29"/>
      <c r="PDQ139" s="29"/>
      <c r="PDR139" s="29"/>
      <c r="PDS139" s="29"/>
      <c r="PDT139" s="29"/>
      <c r="PDU139" s="29"/>
      <c r="PDV139" s="29"/>
      <c r="PDW139" s="29"/>
      <c r="PDX139" s="29"/>
      <c r="PDY139" s="29"/>
      <c r="PDZ139" s="29"/>
      <c r="PEA139" s="29"/>
      <c r="PEB139" s="29"/>
      <c r="PEC139" s="29"/>
      <c r="PED139" s="29"/>
      <c r="PEE139" s="29"/>
      <c r="PEF139" s="29"/>
      <c r="PEG139" s="29"/>
      <c r="PEH139" s="29"/>
      <c r="PEI139" s="29"/>
      <c r="PEJ139" s="29"/>
      <c r="PEK139" s="29"/>
      <c r="PEL139" s="29"/>
      <c r="PEM139" s="29"/>
      <c r="PEN139" s="29"/>
      <c r="PEO139" s="29"/>
      <c r="PEP139" s="29"/>
      <c r="PEQ139" s="29"/>
      <c r="PER139" s="29"/>
      <c r="PES139" s="29"/>
      <c r="PET139" s="29"/>
      <c r="PEU139" s="29"/>
      <c r="PEV139" s="29"/>
      <c r="PEW139" s="29"/>
      <c r="PEX139" s="29"/>
      <c r="PEY139" s="29"/>
      <c r="PEZ139" s="29"/>
      <c r="PFA139" s="29"/>
      <c r="PFB139" s="29"/>
      <c r="PFC139" s="29"/>
      <c r="PFD139" s="29"/>
      <c r="PFE139" s="29"/>
      <c r="PFF139" s="29"/>
      <c r="PFG139" s="29"/>
      <c r="PFH139" s="29"/>
      <c r="PFI139" s="29"/>
      <c r="PFJ139" s="29"/>
      <c r="PFK139" s="29"/>
      <c r="PFL139" s="29"/>
      <c r="PFM139" s="29"/>
      <c r="PFN139" s="29"/>
      <c r="PFO139" s="29"/>
      <c r="PFP139" s="29"/>
      <c r="PFQ139" s="29"/>
      <c r="PFR139" s="29"/>
      <c r="PFS139" s="29"/>
      <c r="PFT139" s="29"/>
      <c r="PFU139" s="29"/>
      <c r="PFV139" s="29"/>
      <c r="PFW139" s="29"/>
      <c r="PFX139" s="29"/>
      <c r="PFY139" s="29"/>
      <c r="PFZ139" s="29"/>
      <c r="PGA139" s="29"/>
      <c r="PGB139" s="29"/>
      <c r="PGC139" s="29"/>
      <c r="PGD139" s="29"/>
      <c r="PGE139" s="29"/>
      <c r="PGF139" s="29"/>
      <c r="PGG139" s="29"/>
      <c r="PGH139" s="29"/>
      <c r="PGI139" s="29"/>
      <c r="PGJ139" s="29"/>
      <c r="PGK139" s="29"/>
      <c r="PGL139" s="29"/>
      <c r="PGM139" s="29"/>
      <c r="PGN139" s="29"/>
      <c r="PGO139" s="29"/>
      <c r="PGP139" s="29"/>
      <c r="PGQ139" s="29"/>
      <c r="PGR139" s="29"/>
      <c r="PGS139" s="29"/>
      <c r="PGT139" s="29"/>
      <c r="PGU139" s="29"/>
      <c r="PGV139" s="29"/>
      <c r="PGW139" s="29"/>
      <c r="PGX139" s="29"/>
      <c r="PGY139" s="29"/>
      <c r="PGZ139" s="29"/>
      <c r="PHA139" s="29"/>
      <c r="PHB139" s="29"/>
      <c r="PHC139" s="29"/>
      <c r="PHD139" s="29"/>
      <c r="PHE139" s="29"/>
      <c r="PHF139" s="29"/>
      <c r="PHG139" s="29"/>
      <c r="PHH139" s="29"/>
      <c r="PHI139" s="29"/>
      <c r="PHJ139" s="29"/>
      <c r="PHK139" s="29"/>
      <c r="PHL139" s="29"/>
      <c r="PHM139" s="29"/>
      <c r="PHN139" s="29"/>
      <c r="PHO139" s="29"/>
      <c r="PHP139" s="29"/>
      <c r="PHQ139" s="29"/>
      <c r="PHR139" s="29"/>
      <c r="PHS139" s="29"/>
      <c r="PHT139" s="29"/>
      <c r="PHU139" s="29"/>
      <c r="PHV139" s="29"/>
      <c r="PHW139" s="29"/>
      <c r="PHX139" s="29"/>
      <c r="PHY139" s="29"/>
      <c r="PHZ139" s="29"/>
      <c r="PIA139" s="29"/>
      <c r="PIB139" s="29"/>
      <c r="PIC139" s="29"/>
      <c r="PID139" s="29"/>
      <c r="PIE139" s="29"/>
      <c r="PIF139" s="29"/>
      <c r="PIG139" s="29"/>
      <c r="PIH139" s="29"/>
      <c r="PII139" s="29"/>
      <c r="PIJ139" s="29"/>
      <c r="PIK139" s="29"/>
      <c r="PIL139" s="29"/>
      <c r="PIM139" s="29"/>
      <c r="PIN139" s="29"/>
      <c r="PIO139" s="29"/>
      <c r="PIP139" s="29"/>
      <c r="PIQ139" s="29"/>
      <c r="PIR139" s="29"/>
      <c r="PIS139" s="29"/>
      <c r="PIT139" s="29"/>
      <c r="PIU139" s="29"/>
      <c r="PIV139" s="29"/>
      <c r="PIW139" s="29"/>
      <c r="PIX139" s="29"/>
      <c r="PIY139" s="29"/>
      <c r="PIZ139" s="29"/>
      <c r="PJA139" s="29"/>
      <c r="PJB139" s="29"/>
      <c r="PJC139" s="29"/>
      <c r="PJD139" s="29"/>
      <c r="PJE139" s="29"/>
      <c r="PJF139" s="29"/>
      <c r="PJG139" s="29"/>
      <c r="PJH139" s="29"/>
      <c r="PJI139" s="29"/>
      <c r="PJJ139" s="29"/>
      <c r="PJK139" s="29"/>
      <c r="PJL139" s="29"/>
      <c r="PJM139" s="29"/>
      <c r="PJN139" s="29"/>
      <c r="PJO139" s="29"/>
      <c r="PJP139" s="29"/>
      <c r="PJQ139" s="29"/>
      <c r="PJR139" s="29"/>
      <c r="PJS139" s="29"/>
      <c r="PJT139" s="29"/>
      <c r="PJU139" s="29"/>
      <c r="PJV139" s="29"/>
      <c r="PJW139" s="29"/>
      <c r="PJX139" s="29"/>
      <c r="PJY139" s="29"/>
      <c r="PJZ139" s="29"/>
      <c r="PKA139" s="29"/>
      <c r="PKB139" s="29"/>
      <c r="PKC139" s="29"/>
      <c r="PKD139" s="29"/>
      <c r="PKE139" s="29"/>
      <c r="PKF139" s="29"/>
      <c r="PKG139" s="29"/>
      <c r="PKH139" s="29"/>
      <c r="PKI139" s="29"/>
      <c r="PKJ139" s="29"/>
      <c r="PKK139" s="29"/>
      <c r="PKL139" s="29"/>
      <c r="PKM139" s="29"/>
      <c r="PKN139" s="29"/>
      <c r="PKO139" s="29"/>
      <c r="PKP139" s="29"/>
      <c r="PKQ139" s="29"/>
      <c r="PKR139" s="29"/>
      <c r="PKS139" s="29"/>
      <c r="PKT139" s="29"/>
      <c r="PKU139" s="29"/>
      <c r="PKV139" s="29"/>
      <c r="PKW139" s="29"/>
      <c r="PKX139" s="29"/>
      <c r="PKY139" s="29"/>
      <c r="PKZ139" s="29"/>
      <c r="PLA139" s="29"/>
      <c r="PLB139" s="29"/>
      <c r="PLC139" s="29"/>
      <c r="PLD139" s="29"/>
      <c r="PLE139" s="29"/>
      <c r="PLF139" s="29"/>
      <c r="PLG139" s="29"/>
      <c r="PLH139" s="29"/>
      <c r="PLI139" s="29"/>
      <c r="PLJ139" s="29"/>
      <c r="PLK139" s="29"/>
      <c r="PLL139" s="29"/>
      <c r="PLM139" s="29"/>
      <c r="PLN139" s="29"/>
      <c r="PLO139" s="29"/>
      <c r="PLP139" s="29"/>
      <c r="PLQ139" s="29"/>
      <c r="PLR139" s="29"/>
      <c r="PLS139" s="29"/>
      <c r="PLT139" s="29"/>
      <c r="PLU139" s="29"/>
      <c r="PLV139" s="29"/>
      <c r="PLW139" s="29"/>
      <c r="PLX139" s="29"/>
      <c r="PLY139" s="29"/>
      <c r="PLZ139" s="29"/>
      <c r="PMA139" s="29"/>
      <c r="PMB139" s="29"/>
      <c r="PMC139" s="29"/>
      <c r="PMD139" s="29"/>
      <c r="PME139" s="29"/>
      <c r="PMF139" s="29"/>
      <c r="PMG139" s="29"/>
      <c r="PMH139" s="29"/>
      <c r="PMI139" s="29"/>
      <c r="PMJ139" s="29"/>
      <c r="PMK139" s="29"/>
      <c r="PML139" s="29"/>
      <c r="PMM139" s="29"/>
      <c r="PMN139" s="29"/>
      <c r="PMO139" s="29"/>
      <c r="PMP139" s="29"/>
      <c r="PMQ139" s="29"/>
      <c r="PMR139" s="29"/>
      <c r="PMS139" s="29"/>
      <c r="PMT139" s="29"/>
      <c r="PMU139" s="29"/>
      <c r="PMV139" s="29"/>
      <c r="PMW139" s="29"/>
      <c r="PMX139" s="29"/>
      <c r="PMY139" s="29"/>
      <c r="PMZ139" s="29"/>
      <c r="PNA139" s="29"/>
      <c r="PNB139" s="29"/>
      <c r="PNC139" s="29"/>
      <c r="PND139" s="29"/>
      <c r="PNE139" s="29"/>
      <c r="PNF139" s="29"/>
      <c r="PNG139" s="29"/>
      <c r="PNH139" s="29"/>
      <c r="PNI139" s="29"/>
      <c r="PNJ139" s="29"/>
      <c r="PNK139" s="29"/>
      <c r="PNL139" s="29"/>
      <c r="PNM139" s="29"/>
      <c r="PNN139" s="29"/>
      <c r="PNO139" s="29"/>
      <c r="PNP139" s="29"/>
      <c r="PNQ139" s="29"/>
      <c r="PNR139" s="29"/>
      <c r="PNS139" s="29"/>
      <c r="PNT139" s="29"/>
      <c r="PNU139" s="29"/>
      <c r="PNV139" s="29"/>
      <c r="PNW139" s="29"/>
      <c r="PNX139" s="29"/>
      <c r="PNY139" s="29"/>
      <c r="PNZ139" s="29"/>
      <c r="POA139" s="29"/>
      <c r="POB139" s="29"/>
      <c r="POC139" s="29"/>
      <c r="POD139" s="29"/>
      <c r="POE139" s="29"/>
      <c r="POF139" s="29"/>
      <c r="POG139" s="29"/>
      <c r="POH139" s="29"/>
      <c r="POI139" s="29"/>
      <c r="POJ139" s="29"/>
      <c r="POK139" s="29"/>
      <c r="POL139" s="29"/>
      <c r="POM139" s="29"/>
      <c r="PON139" s="29"/>
      <c r="POO139" s="29"/>
      <c r="POP139" s="29"/>
      <c r="POQ139" s="29"/>
      <c r="POR139" s="29"/>
      <c r="POS139" s="29"/>
      <c r="POT139" s="29"/>
      <c r="POU139" s="29"/>
      <c r="POV139" s="29"/>
      <c r="POW139" s="29"/>
      <c r="POX139" s="29"/>
      <c r="POY139" s="29"/>
      <c r="POZ139" s="29"/>
      <c r="PPA139" s="29"/>
      <c r="PPB139" s="29"/>
      <c r="PPC139" s="29"/>
      <c r="PPD139" s="29"/>
      <c r="PPE139" s="29"/>
      <c r="PPF139" s="29"/>
      <c r="PPG139" s="29"/>
      <c r="PPH139" s="29"/>
      <c r="PPI139" s="29"/>
      <c r="PPJ139" s="29"/>
      <c r="PPK139" s="29"/>
      <c r="PPL139" s="29"/>
      <c r="PPM139" s="29"/>
      <c r="PPN139" s="29"/>
      <c r="PPO139" s="29"/>
      <c r="PPP139" s="29"/>
      <c r="PPQ139" s="29"/>
      <c r="PPR139" s="29"/>
      <c r="PPS139" s="29"/>
      <c r="PPT139" s="29"/>
      <c r="PPU139" s="29"/>
      <c r="PPV139" s="29"/>
      <c r="PPW139" s="29"/>
      <c r="PPX139" s="29"/>
      <c r="PPY139" s="29"/>
      <c r="PPZ139" s="29"/>
      <c r="PQA139" s="29"/>
      <c r="PQB139" s="29"/>
      <c r="PQC139" s="29"/>
      <c r="PQD139" s="29"/>
      <c r="PQE139" s="29"/>
      <c r="PQF139" s="29"/>
      <c r="PQG139" s="29"/>
      <c r="PQH139" s="29"/>
      <c r="PQI139" s="29"/>
      <c r="PQJ139" s="29"/>
      <c r="PQK139" s="29"/>
      <c r="PQL139" s="29"/>
      <c r="PQM139" s="29"/>
      <c r="PQN139" s="29"/>
      <c r="PQO139" s="29"/>
      <c r="PQP139" s="29"/>
      <c r="PQQ139" s="29"/>
      <c r="PQR139" s="29"/>
      <c r="PQS139" s="29"/>
      <c r="PQT139" s="29"/>
      <c r="PQU139" s="29"/>
      <c r="PQV139" s="29"/>
      <c r="PQW139" s="29"/>
      <c r="PQX139" s="29"/>
      <c r="PQY139" s="29"/>
      <c r="PQZ139" s="29"/>
      <c r="PRA139" s="29"/>
      <c r="PRB139" s="29"/>
      <c r="PRC139" s="29"/>
      <c r="PRD139" s="29"/>
      <c r="PRE139" s="29"/>
      <c r="PRF139" s="29"/>
      <c r="PRG139" s="29"/>
      <c r="PRH139" s="29"/>
      <c r="PRI139" s="29"/>
      <c r="PRJ139" s="29"/>
      <c r="PRK139" s="29"/>
      <c r="PRL139" s="29"/>
      <c r="PRM139" s="29"/>
      <c r="PRN139" s="29"/>
      <c r="PRO139" s="29"/>
      <c r="PRP139" s="29"/>
      <c r="PRQ139" s="29"/>
      <c r="PRR139" s="29"/>
      <c r="PRS139" s="29"/>
      <c r="PRT139" s="29"/>
      <c r="PRU139" s="29"/>
      <c r="PRV139" s="29"/>
      <c r="PRW139" s="29"/>
      <c r="PRX139" s="29"/>
      <c r="PRY139" s="29"/>
      <c r="PRZ139" s="29"/>
      <c r="PSA139" s="29"/>
      <c r="PSB139" s="29"/>
      <c r="PSC139" s="29"/>
      <c r="PSD139" s="29"/>
      <c r="PSE139" s="29"/>
      <c r="PSF139" s="29"/>
      <c r="PSG139" s="29"/>
      <c r="PSH139" s="29"/>
      <c r="PSI139" s="29"/>
      <c r="PSJ139" s="29"/>
      <c r="PSK139" s="29"/>
      <c r="PSL139" s="29"/>
      <c r="PSM139" s="29"/>
      <c r="PSN139" s="29"/>
      <c r="PSO139" s="29"/>
      <c r="PSP139" s="29"/>
      <c r="PSQ139" s="29"/>
      <c r="PSR139" s="29"/>
      <c r="PSS139" s="29"/>
      <c r="PST139" s="29"/>
      <c r="PSU139" s="29"/>
      <c r="PSV139" s="29"/>
      <c r="PSW139" s="29"/>
      <c r="PSX139" s="29"/>
      <c r="PSY139" s="29"/>
      <c r="PSZ139" s="29"/>
      <c r="PTA139" s="29"/>
      <c r="PTB139" s="29"/>
      <c r="PTC139" s="29"/>
      <c r="PTD139" s="29"/>
      <c r="PTE139" s="29"/>
      <c r="PTF139" s="29"/>
      <c r="PTG139" s="29"/>
      <c r="PTH139" s="29"/>
      <c r="PTI139" s="29"/>
      <c r="PTJ139" s="29"/>
      <c r="PTK139" s="29"/>
      <c r="PTL139" s="29"/>
      <c r="PTM139" s="29"/>
      <c r="PTN139" s="29"/>
      <c r="PTO139" s="29"/>
      <c r="PTP139" s="29"/>
      <c r="PTQ139" s="29"/>
      <c r="PTR139" s="29"/>
      <c r="PTS139" s="29"/>
      <c r="PTT139" s="29"/>
      <c r="PTU139" s="29"/>
      <c r="PTV139" s="29"/>
      <c r="PTW139" s="29"/>
      <c r="PTX139" s="29"/>
      <c r="PTY139" s="29"/>
      <c r="PTZ139" s="29"/>
      <c r="PUA139" s="29"/>
      <c r="PUB139" s="29"/>
      <c r="PUC139" s="29"/>
      <c r="PUD139" s="29"/>
      <c r="PUE139" s="29"/>
      <c r="PUF139" s="29"/>
      <c r="PUG139" s="29"/>
      <c r="PUH139" s="29"/>
      <c r="PUI139" s="29"/>
      <c r="PUJ139" s="29"/>
      <c r="PUK139" s="29"/>
      <c r="PUL139" s="29"/>
      <c r="PUM139" s="29"/>
      <c r="PUN139" s="29"/>
      <c r="PUO139" s="29"/>
      <c r="PUP139" s="29"/>
      <c r="PUQ139" s="29"/>
      <c r="PUR139" s="29"/>
      <c r="PUS139" s="29"/>
      <c r="PUT139" s="29"/>
      <c r="PUU139" s="29"/>
      <c r="PUV139" s="29"/>
      <c r="PUW139" s="29"/>
      <c r="PUX139" s="29"/>
      <c r="PUY139" s="29"/>
      <c r="PUZ139" s="29"/>
      <c r="PVA139" s="29"/>
      <c r="PVB139" s="29"/>
      <c r="PVC139" s="29"/>
      <c r="PVD139" s="29"/>
      <c r="PVE139" s="29"/>
      <c r="PVF139" s="29"/>
      <c r="PVG139" s="29"/>
      <c r="PVH139" s="29"/>
      <c r="PVI139" s="29"/>
      <c r="PVJ139" s="29"/>
      <c r="PVK139" s="29"/>
      <c r="PVL139" s="29"/>
      <c r="PVM139" s="29"/>
      <c r="PVN139" s="29"/>
      <c r="PVO139" s="29"/>
      <c r="PVP139" s="29"/>
      <c r="PVQ139" s="29"/>
      <c r="PVR139" s="29"/>
      <c r="PVS139" s="29"/>
      <c r="PVT139" s="29"/>
      <c r="PVU139" s="29"/>
      <c r="PVV139" s="29"/>
      <c r="PVW139" s="29"/>
      <c r="PVX139" s="29"/>
      <c r="PVY139" s="29"/>
      <c r="PVZ139" s="29"/>
      <c r="PWA139" s="29"/>
      <c r="PWB139" s="29"/>
      <c r="PWC139" s="29"/>
      <c r="PWD139" s="29"/>
      <c r="PWE139" s="29"/>
      <c r="PWF139" s="29"/>
      <c r="PWG139" s="29"/>
      <c r="PWH139" s="29"/>
      <c r="PWI139" s="29"/>
      <c r="PWJ139" s="29"/>
      <c r="PWK139" s="29"/>
      <c r="PWL139" s="29"/>
      <c r="PWM139" s="29"/>
      <c r="PWN139" s="29"/>
      <c r="PWO139" s="29"/>
      <c r="PWP139" s="29"/>
      <c r="PWQ139" s="29"/>
      <c r="PWR139" s="29"/>
      <c r="PWS139" s="29"/>
      <c r="PWT139" s="29"/>
      <c r="PWU139" s="29"/>
      <c r="PWV139" s="29"/>
      <c r="PWW139" s="29"/>
      <c r="PWX139" s="29"/>
      <c r="PWY139" s="29"/>
      <c r="PWZ139" s="29"/>
      <c r="PXA139" s="29"/>
      <c r="PXB139" s="29"/>
      <c r="PXC139" s="29"/>
      <c r="PXD139" s="29"/>
      <c r="PXE139" s="29"/>
      <c r="PXF139" s="29"/>
      <c r="PXG139" s="29"/>
      <c r="PXH139" s="29"/>
      <c r="PXI139" s="29"/>
      <c r="PXJ139" s="29"/>
      <c r="PXK139" s="29"/>
      <c r="PXL139" s="29"/>
      <c r="PXM139" s="29"/>
      <c r="PXN139" s="29"/>
      <c r="PXO139" s="29"/>
      <c r="PXP139" s="29"/>
      <c r="PXQ139" s="29"/>
      <c r="PXR139" s="29"/>
      <c r="PXS139" s="29"/>
      <c r="PXT139" s="29"/>
      <c r="PXU139" s="29"/>
      <c r="PXV139" s="29"/>
      <c r="PXW139" s="29"/>
      <c r="PXX139" s="29"/>
      <c r="PXY139" s="29"/>
      <c r="PXZ139" s="29"/>
      <c r="PYA139" s="29"/>
      <c r="PYB139" s="29"/>
      <c r="PYC139" s="29"/>
      <c r="PYD139" s="29"/>
      <c r="PYE139" s="29"/>
      <c r="PYF139" s="29"/>
      <c r="PYG139" s="29"/>
      <c r="PYH139" s="29"/>
      <c r="PYI139" s="29"/>
      <c r="PYJ139" s="29"/>
      <c r="PYK139" s="29"/>
      <c r="PYL139" s="29"/>
      <c r="PYM139" s="29"/>
      <c r="PYN139" s="29"/>
      <c r="PYO139" s="29"/>
      <c r="PYP139" s="29"/>
      <c r="PYQ139" s="29"/>
      <c r="PYR139" s="29"/>
      <c r="PYS139" s="29"/>
      <c r="PYT139" s="29"/>
      <c r="PYU139" s="29"/>
      <c r="PYV139" s="29"/>
      <c r="PYW139" s="29"/>
      <c r="PYX139" s="29"/>
      <c r="PYY139" s="29"/>
      <c r="PYZ139" s="29"/>
      <c r="PZA139" s="29"/>
      <c r="PZB139" s="29"/>
      <c r="PZC139" s="29"/>
      <c r="PZD139" s="29"/>
      <c r="PZE139" s="29"/>
      <c r="PZF139" s="29"/>
      <c r="PZG139" s="29"/>
      <c r="PZH139" s="29"/>
      <c r="PZI139" s="29"/>
      <c r="PZJ139" s="29"/>
      <c r="PZK139" s="29"/>
      <c r="PZL139" s="29"/>
      <c r="PZM139" s="29"/>
      <c r="PZN139" s="29"/>
      <c r="PZO139" s="29"/>
      <c r="PZP139" s="29"/>
      <c r="PZQ139" s="29"/>
      <c r="PZR139" s="29"/>
      <c r="PZS139" s="29"/>
      <c r="PZT139" s="29"/>
      <c r="PZU139" s="29"/>
      <c r="PZV139" s="29"/>
      <c r="PZW139" s="29"/>
      <c r="PZX139" s="29"/>
      <c r="PZY139" s="29"/>
      <c r="PZZ139" s="29"/>
      <c r="QAA139" s="29"/>
      <c r="QAB139" s="29"/>
      <c r="QAC139" s="29"/>
      <c r="QAD139" s="29"/>
      <c r="QAE139" s="29"/>
      <c r="QAF139" s="29"/>
      <c r="QAG139" s="29"/>
      <c r="QAH139" s="29"/>
      <c r="QAI139" s="29"/>
      <c r="QAJ139" s="29"/>
      <c r="QAK139" s="29"/>
      <c r="QAL139" s="29"/>
      <c r="QAM139" s="29"/>
      <c r="QAN139" s="29"/>
      <c r="QAO139" s="29"/>
      <c r="QAP139" s="29"/>
      <c r="QAQ139" s="29"/>
      <c r="QAR139" s="29"/>
      <c r="QAS139" s="29"/>
      <c r="QAT139" s="29"/>
      <c r="QAU139" s="29"/>
      <c r="QAV139" s="29"/>
      <c r="QAW139" s="29"/>
      <c r="QAX139" s="29"/>
      <c r="QAY139" s="29"/>
      <c r="QAZ139" s="29"/>
      <c r="QBA139" s="29"/>
      <c r="QBB139" s="29"/>
      <c r="QBC139" s="29"/>
      <c r="QBD139" s="29"/>
      <c r="QBE139" s="29"/>
      <c r="QBF139" s="29"/>
      <c r="QBG139" s="29"/>
      <c r="QBH139" s="29"/>
      <c r="QBI139" s="29"/>
      <c r="QBJ139" s="29"/>
      <c r="QBK139" s="29"/>
      <c r="QBL139" s="29"/>
      <c r="QBM139" s="29"/>
      <c r="QBN139" s="29"/>
      <c r="QBO139" s="29"/>
      <c r="QBP139" s="29"/>
      <c r="QBQ139" s="29"/>
      <c r="QBR139" s="29"/>
      <c r="QBS139" s="29"/>
      <c r="QBT139" s="29"/>
      <c r="QBU139" s="29"/>
      <c r="QBV139" s="29"/>
      <c r="QBW139" s="29"/>
      <c r="QBX139" s="29"/>
      <c r="QBY139" s="29"/>
      <c r="QBZ139" s="29"/>
      <c r="QCA139" s="29"/>
      <c r="QCB139" s="29"/>
      <c r="QCC139" s="29"/>
      <c r="QCD139" s="29"/>
      <c r="QCE139" s="29"/>
      <c r="QCF139" s="29"/>
      <c r="QCG139" s="29"/>
      <c r="QCH139" s="29"/>
      <c r="QCI139" s="29"/>
      <c r="QCJ139" s="29"/>
      <c r="QCK139" s="29"/>
      <c r="QCL139" s="29"/>
      <c r="QCM139" s="29"/>
      <c r="QCN139" s="29"/>
      <c r="QCO139" s="29"/>
      <c r="QCP139" s="29"/>
      <c r="QCQ139" s="29"/>
      <c r="QCR139" s="29"/>
      <c r="QCS139" s="29"/>
      <c r="QCT139" s="29"/>
      <c r="QCU139" s="29"/>
      <c r="QCV139" s="29"/>
      <c r="QCW139" s="29"/>
      <c r="QCX139" s="29"/>
      <c r="QCY139" s="29"/>
      <c r="QCZ139" s="29"/>
      <c r="QDA139" s="29"/>
      <c r="QDB139" s="29"/>
      <c r="QDC139" s="29"/>
      <c r="QDD139" s="29"/>
      <c r="QDE139" s="29"/>
      <c r="QDF139" s="29"/>
      <c r="QDG139" s="29"/>
      <c r="QDH139" s="29"/>
      <c r="QDI139" s="29"/>
      <c r="QDJ139" s="29"/>
      <c r="QDK139" s="29"/>
      <c r="QDL139" s="29"/>
      <c r="QDM139" s="29"/>
      <c r="QDN139" s="29"/>
      <c r="QDO139" s="29"/>
      <c r="QDP139" s="29"/>
      <c r="QDQ139" s="29"/>
      <c r="QDR139" s="29"/>
      <c r="QDS139" s="29"/>
      <c r="QDT139" s="29"/>
      <c r="QDU139" s="29"/>
      <c r="QDV139" s="29"/>
      <c r="QDW139" s="29"/>
      <c r="QDX139" s="29"/>
      <c r="QDY139" s="29"/>
      <c r="QDZ139" s="29"/>
      <c r="QEA139" s="29"/>
      <c r="QEB139" s="29"/>
      <c r="QEC139" s="29"/>
      <c r="QED139" s="29"/>
      <c r="QEE139" s="29"/>
      <c r="QEF139" s="29"/>
      <c r="QEG139" s="29"/>
      <c r="QEH139" s="29"/>
      <c r="QEI139" s="29"/>
      <c r="QEJ139" s="29"/>
      <c r="QEK139" s="29"/>
      <c r="QEL139" s="29"/>
      <c r="QEM139" s="29"/>
      <c r="QEN139" s="29"/>
      <c r="QEO139" s="29"/>
      <c r="QEP139" s="29"/>
      <c r="QEQ139" s="29"/>
      <c r="QER139" s="29"/>
      <c r="QES139" s="29"/>
      <c r="QET139" s="29"/>
      <c r="QEU139" s="29"/>
      <c r="QEV139" s="29"/>
      <c r="QEW139" s="29"/>
      <c r="QEX139" s="29"/>
      <c r="QEY139" s="29"/>
      <c r="QEZ139" s="29"/>
      <c r="QFA139" s="29"/>
      <c r="QFB139" s="29"/>
      <c r="QFC139" s="29"/>
      <c r="QFD139" s="29"/>
      <c r="QFE139" s="29"/>
      <c r="QFF139" s="29"/>
      <c r="QFG139" s="29"/>
      <c r="QFH139" s="29"/>
      <c r="QFI139" s="29"/>
      <c r="QFJ139" s="29"/>
      <c r="QFK139" s="29"/>
      <c r="QFL139" s="29"/>
      <c r="QFM139" s="29"/>
      <c r="QFN139" s="29"/>
      <c r="QFO139" s="29"/>
      <c r="QFP139" s="29"/>
      <c r="QFQ139" s="29"/>
      <c r="QFR139" s="29"/>
      <c r="QFS139" s="29"/>
      <c r="QFT139" s="29"/>
      <c r="QFU139" s="29"/>
      <c r="QFV139" s="29"/>
      <c r="QFW139" s="29"/>
      <c r="QFX139" s="29"/>
      <c r="QFY139" s="29"/>
      <c r="QFZ139" s="29"/>
      <c r="QGA139" s="29"/>
      <c r="QGB139" s="29"/>
      <c r="QGC139" s="29"/>
      <c r="QGD139" s="29"/>
      <c r="QGE139" s="29"/>
      <c r="QGF139" s="29"/>
      <c r="QGG139" s="29"/>
      <c r="QGH139" s="29"/>
      <c r="QGI139" s="29"/>
      <c r="QGJ139" s="29"/>
      <c r="QGK139" s="29"/>
      <c r="QGL139" s="29"/>
      <c r="QGM139" s="29"/>
      <c r="QGN139" s="29"/>
      <c r="QGO139" s="29"/>
      <c r="QGP139" s="29"/>
      <c r="QGQ139" s="29"/>
      <c r="QGR139" s="29"/>
      <c r="QGS139" s="29"/>
      <c r="QGT139" s="29"/>
      <c r="QGU139" s="29"/>
      <c r="QGV139" s="29"/>
      <c r="QGW139" s="29"/>
      <c r="QGX139" s="29"/>
      <c r="QGY139" s="29"/>
      <c r="QGZ139" s="29"/>
      <c r="QHA139" s="29"/>
      <c r="QHB139" s="29"/>
      <c r="QHC139" s="29"/>
      <c r="QHD139" s="29"/>
      <c r="QHE139" s="29"/>
      <c r="QHF139" s="29"/>
      <c r="QHG139" s="29"/>
      <c r="QHH139" s="29"/>
      <c r="QHI139" s="29"/>
      <c r="QHJ139" s="29"/>
      <c r="QHK139" s="29"/>
      <c r="QHL139" s="29"/>
      <c r="QHM139" s="29"/>
      <c r="QHN139" s="29"/>
      <c r="QHO139" s="29"/>
      <c r="QHP139" s="29"/>
      <c r="QHQ139" s="29"/>
      <c r="QHR139" s="29"/>
      <c r="QHS139" s="29"/>
      <c r="QHT139" s="29"/>
      <c r="QHU139" s="29"/>
      <c r="QHV139" s="29"/>
      <c r="QHW139" s="29"/>
      <c r="QHX139" s="29"/>
      <c r="QHY139" s="29"/>
      <c r="QHZ139" s="29"/>
      <c r="QIA139" s="29"/>
      <c r="QIB139" s="29"/>
      <c r="QIC139" s="29"/>
      <c r="QID139" s="29"/>
      <c r="QIE139" s="29"/>
      <c r="QIF139" s="29"/>
      <c r="QIG139" s="29"/>
      <c r="QIH139" s="29"/>
      <c r="QII139" s="29"/>
      <c r="QIJ139" s="29"/>
      <c r="QIK139" s="29"/>
      <c r="QIL139" s="29"/>
      <c r="QIM139" s="29"/>
      <c r="QIN139" s="29"/>
      <c r="QIO139" s="29"/>
      <c r="QIP139" s="29"/>
      <c r="QIQ139" s="29"/>
      <c r="QIR139" s="29"/>
      <c r="QIS139" s="29"/>
      <c r="QIT139" s="29"/>
      <c r="QIU139" s="29"/>
      <c r="QIV139" s="29"/>
      <c r="QIW139" s="29"/>
      <c r="QIX139" s="29"/>
      <c r="QIY139" s="29"/>
      <c r="QIZ139" s="29"/>
      <c r="QJA139" s="29"/>
      <c r="QJB139" s="29"/>
      <c r="QJC139" s="29"/>
      <c r="QJD139" s="29"/>
      <c r="QJE139" s="29"/>
      <c r="QJF139" s="29"/>
      <c r="QJG139" s="29"/>
      <c r="QJH139" s="29"/>
      <c r="QJI139" s="29"/>
      <c r="QJJ139" s="29"/>
      <c r="QJK139" s="29"/>
      <c r="QJL139" s="29"/>
      <c r="QJM139" s="29"/>
      <c r="QJN139" s="29"/>
      <c r="QJO139" s="29"/>
      <c r="QJP139" s="29"/>
      <c r="QJQ139" s="29"/>
      <c r="QJR139" s="29"/>
      <c r="QJS139" s="29"/>
      <c r="QJT139" s="29"/>
      <c r="QJU139" s="29"/>
      <c r="QJV139" s="29"/>
      <c r="QJW139" s="29"/>
      <c r="QJX139" s="29"/>
      <c r="QJY139" s="29"/>
      <c r="QJZ139" s="29"/>
      <c r="QKA139" s="29"/>
      <c r="QKB139" s="29"/>
      <c r="QKC139" s="29"/>
      <c r="QKD139" s="29"/>
      <c r="QKE139" s="29"/>
      <c r="QKF139" s="29"/>
      <c r="QKG139" s="29"/>
      <c r="QKH139" s="29"/>
      <c r="QKI139" s="29"/>
      <c r="QKJ139" s="29"/>
      <c r="QKK139" s="29"/>
      <c r="QKL139" s="29"/>
      <c r="QKM139" s="29"/>
      <c r="QKN139" s="29"/>
      <c r="QKO139" s="29"/>
      <c r="QKP139" s="29"/>
      <c r="QKQ139" s="29"/>
      <c r="QKR139" s="29"/>
      <c r="QKS139" s="29"/>
      <c r="QKT139" s="29"/>
      <c r="QKU139" s="29"/>
      <c r="QKV139" s="29"/>
      <c r="QKW139" s="29"/>
      <c r="QKX139" s="29"/>
      <c r="QKY139" s="29"/>
      <c r="QKZ139" s="29"/>
      <c r="QLA139" s="29"/>
      <c r="QLB139" s="29"/>
      <c r="QLC139" s="29"/>
      <c r="QLD139" s="29"/>
      <c r="QLE139" s="29"/>
      <c r="QLF139" s="29"/>
      <c r="QLG139" s="29"/>
      <c r="QLH139" s="29"/>
      <c r="QLI139" s="29"/>
      <c r="QLJ139" s="29"/>
      <c r="QLK139" s="29"/>
      <c r="QLL139" s="29"/>
      <c r="QLM139" s="29"/>
      <c r="QLN139" s="29"/>
      <c r="QLO139" s="29"/>
      <c r="QLP139" s="29"/>
      <c r="QLQ139" s="29"/>
      <c r="QLR139" s="29"/>
      <c r="QLS139" s="29"/>
      <c r="QLT139" s="29"/>
      <c r="QLU139" s="29"/>
      <c r="QLV139" s="29"/>
      <c r="QLW139" s="29"/>
      <c r="QLX139" s="29"/>
      <c r="QLY139" s="29"/>
      <c r="QLZ139" s="29"/>
      <c r="QMA139" s="29"/>
      <c r="QMB139" s="29"/>
      <c r="QMC139" s="29"/>
      <c r="QMD139" s="29"/>
      <c r="QME139" s="29"/>
      <c r="QMF139" s="29"/>
      <c r="QMG139" s="29"/>
      <c r="QMH139" s="29"/>
      <c r="QMI139" s="29"/>
      <c r="QMJ139" s="29"/>
      <c r="QMK139" s="29"/>
      <c r="QML139" s="29"/>
      <c r="QMM139" s="29"/>
      <c r="QMN139" s="29"/>
      <c r="QMO139" s="29"/>
      <c r="QMP139" s="29"/>
      <c r="QMQ139" s="29"/>
      <c r="QMR139" s="29"/>
      <c r="QMS139" s="29"/>
      <c r="QMT139" s="29"/>
      <c r="QMU139" s="29"/>
      <c r="QMV139" s="29"/>
      <c r="QMW139" s="29"/>
      <c r="QMX139" s="29"/>
      <c r="QMY139" s="29"/>
      <c r="QMZ139" s="29"/>
      <c r="QNA139" s="29"/>
      <c r="QNB139" s="29"/>
      <c r="QNC139" s="29"/>
      <c r="QND139" s="29"/>
      <c r="QNE139" s="29"/>
      <c r="QNF139" s="29"/>
      <c r="QNG139" s="29"/>
      <c r="QNH139" s="29"/>
      <c r="QNI139" s="29"/>
      <c r="QNJ139" s="29"/>
      <c r="QNK139" s="29"/>
      <c r="QNL139" s="29"/>
      <c r="QNM139" s="29"/>
      <c r="QNN139" s="29"/>
      <c r="QNO139" s="29"/>
      <c r="QNP139" s="29"/>
      <c r="QNQ139" s="29"/>
      <c r="QNR139" s="29"/>
      <c r="QNS139" s="29"/>
      <c r="QNT139" s="29"/>
      <c r="QNU139" s="29"/>
      <c r="QNV139" s="29"/>
      <c r="QNW139" s="29"/>
      <c r="QNX139" s="29"/>
      <c r="QNY139" s="29"/>
      <c r="QNZ139" s="29"/>
      <c r="QOA139" s="29"/>
      <c r="QOB139" s="29"/>
      <c r="QOC139" s="29"/>
      <c r="QOD139" s="29"/>
      <c r="QOE139" s="29"/>
      <c r="QOF139" s="29"/>
      <c r="QOG139" s="29"/>
      <c r="QOH139" s="29"/>
      <c r="QOI139" s="29"/>
      <c r="QOJ139" s="29"/>
      <c r="QOK139" s="29"/>
      <c r="QOL139" s="29"/>
      <c r="QOM139" s="29"/>
      <c r="QON139" s="29"/>
      <c r="QOO139" s="29"/>
      <c r="QOP139" s="29"/>
      <c r="QOQ139" s="29"/>
      <c r="QOR139" s="29"/>
      <c r="QOS139" s="29"/>
      <c r="QOT139" s="29"/>
      <c r="QOU139" s="29"/>
      <c r="QOV139" s="29"/>
      <c r="QOW139" s="29"/>
      <c r="QOX139" s="29"/>
      <c r="QOY139" s="29"/>
      <c r="QOZ139" s="29"/>
      <c r="QPA139" s="29"/>
      <c r="QPB139" s="29"/>
      <c r="QPC139" s="29"/>
      <c r="QPD139" s="29"/>
      <c r="QPE139" s="29"/>
      <c r="QPF139" s="29"/>
      <c r="QPG139" s="29"/>
      <c r="QPH139" s="29"/>
      <c r="QPI139" s="29"/>
      <c r="QPJ139" s="29"/>
      <c r="QPK139" s="29"/>
      <c r="QPL139" s="29"/>
      <c r="QPM139" s="29"/>
      <c r="QPN139" s="29"/>
      <c r="QPO139" s="29"/>
      <c r="QPP139" s="29"/>
      <c r="QPQ139" s="29"/>
      <c r="QPR139" s="29"/>
      <c r="QPS139" s="29"/>
      <c r="QPT139" s="29"/>
      <c r="QPU139" s="29"/>
      <c r="QPV139" s="29"/>
      <c r="QPW139" s="29"/>
      <c r="QPX139" s="29"/>
      <c r="QPY139" s="29"/>
      <c r="QPZ139" s="29"/>
      <c r="QQA139" s="29"/>
      <c r="QQB139" s="29"/>
      <c r="QQC139" s="29"/>
      <c r="QQD139" s="29"/>
      <c r="QQE139" s="29"/>
      <c r="QQF139" s="29"/>
      <c r="QQG139" s="29"/>
      <c r="QQH139" s="29"/>
      <c r="QQI139" s="29"/>
      <c r="QQJ139" s="29"/>
      <c r="QQK139" s="29"/>
      <c r="QQL139" s="29"/>
      <c r="QQM139" s="29"/>
      <c r="QQN139" s="29"/>
      <c r="QQO139" s="29"/>
      <c r="QQP139" s="29"/>
      <c r="QQQ139" s="29"/>
      <c r="QQR139" s="29"/>
      <c r="QQS139" s="29"/>
      <c r="QQT139" s="29"/>
      <c r="QQU139" s="29"/>
      <c r="QQV139" s="29"/>
      <c r="QQW139" s="29"/>
      <c r="QQX139" s="29"/>
      <c r="QQY139" s="29"/>
      <c r="QQZ139" s="29"/>
      <c r="QRA139" s="29"/>
      <c r="QRB139" s="29"/>
      <c r="QRC139" s="29"/>
      <c r="QRD139" s="29"/>
      <c r="QRE139" s="29"/>
      <c r="QRF139" s="29"/>
      <c r="QRG139" s="29"/>
      <c r="QRH139" s="29"/>
      <c r="QRI139" s="29"/>
      <c r="QRJ139" s="29"/>
      <c r="QRK139" s="29"/>
      <c r="QRL139" s="29"/>
      <c r="QRM139" s="29"/>
      <c r="QRN139" s="29"/>
      <c r="QRO139" s="29"/>
      <c r="QRP139" s="29"/>
      <c r="QRQ139" s="29"/>
      <c r="QRR139" s="29"/>
      <c r="QRS139" s="29"/>
      <c r="QRT139" s="29"/>
      <c r="QRU139" s="29"/>
      <c r="QRV139" s="29"/>
      <c r="QRW139" s="29"/>
      <c r="QRX139" s="29"/>
      <c r="QRY139" s="29"/>
      <c r="QRZ139" s="29"/>
      <c r="QSA139" s="29"/>
      <c r="QSB139" s="29"/>
      <c r="QSC139" s="29"/>
      <c r="QSD139" s="29"/>
      <c r="QSE139" s="29"/>
      <c r="QSF139" s="29"/>
      <c r="QSG139" s="29"/>
      <c r="QSH139" s="29"/>
      <c r="QSI139" s="29"/>
      <c r="QSJ139" s="29"/>
      <c r="QSK139" s="29"/>
      <c r="QSL139" s="29"/>
      <c r="QSM139" s="29"/>
      <c r="QSN139" s="29"/>
      <c r="QSO139" s="29"/>
      <c r="QSP139" s="29"/>
      <c r="QSQ139" s="29"/>
      <c r="QSR139" s="29"/>
      <c r="QSS139" s="29"/>
      <c r="QST139" s="29"/>
      <c r="QSU139" s="29"/>
      <c r="QSV139" s="29"/>
      <c r="QSW139" s="29"/>
      <c r="QSX139" s="29"/>
      <c r="QSY139" s="29"/>
      <c r="QSZ139" s="29"/>
      <c r="QTA139" s="29"/>
      <c r="QTB139" s="29"/>
      <c r="QTC139" s="29"/>
      <c r="QTD139" s="29"/>
      <c r="QTE139" s="29"/>
      <c r="QTF139" s="29"/>
      <c r="QTG139" s="29"/>
      <c r="QTH139" s="29"/>
      <c r="QTI139" s="29"/>
      <c r="QTJ139" s="29"/>
      <c r="QTK139" s="29"/>
      <c r="QTL139" s="29"/>
      <c r="QTM139" s="29"/>
      <c r="QTN139" s="29"/>
      <c r="QTO139" s="29"/>
      <c r="QTP139" s="29"/>
      <c r="QTQ139" s="29"/>
      <c r="QTR139" s="29"/>
      <c r="QTS139" s="29"/>
      <c r="QTT139" s="29"/>
      <c r="QTU139" s="29"/>
      <c r="QTV139" s="29"/>
      <c r="QTW139" s="29"/>
      <c r="QTX139" s="29"/>
      <c r="QTY139" s="29"/>
      <c r="QTZ139" s="29"/>
      <c r="QUA139" s="29"/>
      <c r="QUB139" s="29"/>
      <c r="QUC139" s="29"/>
      <c r="QUD139" s="29"/>
      <c r="QUE139" s="29"/>
      <c r="QUF139" s="29"/>
      <c r="QUG139" s="29"/>
      <c r="QUH139" s="29"/>
      <c r="QUI139" s="29"/>
      <c r="QUJ139" s="29"/>
      <c r="QUK139" s="29"/>
      <c r="QUL139" s="29"/>
      <c r="QUM139" s="29"/>
      <c r="QUN139" s="29"/>
      <c r="QUO139" s="29"/>
      <c r="QUP139" s="29"/>
      <c r="QUQ139" s="29"/>
      <c r="QUR139" s="29"/>
      <c r="QUS139" s="29"/>
      <c r="QUT139" s="29"/>
      <c r="QUU139" s="29"/>
      <c r="QUV139" s="29"/>
      <c r="QUW139" s="29"/>
      <c r="QUX139" s="29"/>
      <c r="QUY139" s="29"/>
      <c r="QUZ139" s="29"/>
      <c r="QVA139" s="29"/>
      <c r="QVB139" s="29"/>
      <c r="QVC139" s="29"/>
      <c r="QVD139" s="29"/>
      <c r="QVE139" s="29"/>
      <c r="QVF139" s="29"/>
      <c r="QVG139" s="29"/>
      <c r="QVH139" s="29"/>
      <c r="QVI139" s="29"/>
      <c r="QVJ139" s="29"/>
      <c r="QVK139" s="29"/>
      <c r="QVL139" s="29"/>
      <c r="QVM139" s="29"/>
      <c r="QVN139" s="29"/>
      <c r="QVO139" s="29"/>
      <c r="QVP139" s="29"/>
      <c r="QVQ139" s="29"/>
      <c r="QVR139" s="29"/>
      <c r="QVS139" s="29"/>
      <c r="QVT139" s="29"/>
      <c r="QVU139" s="29"/>
      <c r="QVV139" s="29"/>
      <c r="QVW139" s="29"/>
      <c r="QVX139" s="29"/>
      <c r="QVY139" s="29"/>
      <c r="QVZ139" s="29"/>
      <c r="QWA139" s="29"/>
      <c r="QWB139" s="29"/>
      <c r="QWC139" s="29"/>
      <c r="QWD139" s="29"/>
      <c r="QWE139" s="29"/>
      <c r="QWF139" s="29"/>
      <c r="QWG139" s="29"/>
      <c r="QWH139" s="29"/>
      <c r="QWI139" s="29"/>
      <c r="QWJ139" s="29"/>
      <c r="QWK139" s="29"/>
      <c r="QWL139" s="29"/>
      <c r="QWM139" s="29"/>
      <c r="QWN139" s="29"/>
      <c r="QWO139" s="29"/>
      <c r="QWP139" s="29"/>
      <c r="QWQ139" s="29"/>
      <c r="QWR139" s="29"/>
      <c r="QWS139" s="29"/>
      <c r="QWT139" s="29"/>
      <c r="QWU139" s="29"/>
      <c r="QWV139" s="29"/>
      <c r="QWW139" s="29"/>
      <c r="QWX139" s="29"/>
      <c r="QWY139" s="29"/>
      <c r="QWZ139" s="29"/>
      <c r="QXA139" s="29"/>
      <c r="QXB139" s="29"/>
      <c r="QXC139" s="29"/>
      <c r="QXD139" s="29"/>
      <c r="QXE139" s="29"/>
      <c r="QXF139" s="29"/>
      <c r="QXG139" s="29"/>
      <c r="QXH139" s="29"/>
      <c r="QXI139" s="29"/>
      <c r="QXJ139" s="29"/>
      <c r="QXK139" s="29"/>
      <c r="QXL139" s="29"/>
      <c r="QXM139" s="29"/>
      <c r="QXN139" s="29"/>
      <c r="QXO139" s="29"/>
      <c r="QXP139" s="29"/>
      <c r="QXQ139" s="29"/>
      <c r="QXR139" s="29"/>
      <c r="QXS139" s="29"/>
      <c r="QXT139" s="29"/>
      <c r="QXU139" s="29"/>
      <c r="QXV139" s="29"/>
      <c r="QXW139" s="29"/>
      <c r="QXX139" s="29"/>
      <c r="QXY139" s="29"/>
      <c r="QXZ139" s="29"/>
      <c r="QYA139" s="29"/>
      <c r="QYB139" s="29"/>
      <c r="QYC139" s="29"/>
      <c r="QYD139" s="29"/>
      <c r="QYE139" s="29"/>
      <c r="QYF139" s="29"/>
      <c r="QYG139" s="29"/>
      <c r="QYH139" s="29"/>
      <c r="QYI139" s="29"/>
      <c r="QYJ139" s="29"/>
      <c r="QYK139" s="29"/>
      <c r="QYL139" s="29"/>
      <c r="QYM139" s="29"/>
      <c r="QYN139" s="29"/>
      <c r="QYO139" s="29"/>
      <c r="QYP139" s="29"/>
      <c r="QYQ139" s="29"/>
      <c r="QYR139" s="29"/>
      <c r="QYS139" s="29"/>
      <c r="QYT139" s="29"/>
      <c r="QYU139" s="29"/>
      <c r="QYV139" s="29"/>
      <c r="QYW139" s="29"/>
      <c r="QYX139" s="29"/>
      <c r="QYY139" s="29"/>
      <c r="QYZ139" s="29"/>
      <c r="QZA139" s="29"/>
      <c r="QZB139" s="29"/>
      <c r="QZC139" s="29"/>
      <c r="QZD139" s="29"/>
      <c r="QZE139" s="29"/>
      <c r="QZF139" s="29"/>
      <c r="QZG139" s="29"/>
      <c r="QZH139" s="29"/>
      <c r="QZI139" s="29"/>
      <c r="QZJ139" s="29"/>
      <c r="QZK139" s="29"/>
      <c r="QZL139" s="29"/>
      <c r="QZM139" s="29"/>
      <c r="QZN139" s="29"/>
      <c r="QZO139" s="29"/>
      <c r="QZP139" s="29"/>
      <c r="QZQ139" s="29"/>
      <c r="QZR139" s="29"/>
      <c r="QZS139" s="29"/>
      <c r="QZT139" s="29"/>
      <c r="QZU139" s="29"/>
      <c r="QZV139" s="29"/>
      <c r="QZW139" s="29"/>
      <c r="QZX139" s="29"/>
      <c r="QZY139" s="29"/>
      <c r="QZZ139" s="29"/>
      <c r="RAA139" s="29"/>
      <c r="RAB139" s="29"/>
      <c r="RAC139" s="29"/>
      <c r="RAD139" s="29"/>
      <c r="RAE139" s="29"/>
      <c r="RAF139" s="29"/>
      <c r="RAG139" s="29"/>
      <c r="RAH139" s="29"/>
      <c r="RAI139" s="29"/>
      <c r="RAJ139" s="29"/>
      <c r="RAK139" s="29"/>
      <c r="RAL139" s="29"/>
      <c r="RAM139" s="29"/>
      <c r="RAN139" s="29"/>
      <c r="RAO139" s="29"/>
      <c r="RAP139" s="29"/>
      <c r="RAQ139" s="29"/>
      <c r="RAR139" s="29"/>
      <c r="RAS139" s="29"/>
      <c r="RAT139" s="29"/>
      <c r="RAU139" s="29"/>
      <c r="RAV139" s="29"/>
      <c r="RAW139" s="29"/>
      <c r="RAX139" s="29"/>
      <c r="RAY139" s="29"/>
      <c r="RAZ139" s="29"/>
      <c r="RBA139" s="29"/>
      <c r="RBB139" s="29"/>
      <c r="RBC139" s="29"/>
      <c r="RBD139" s="29"/>
      <c r="RBE139" s="29"/>
      <c r="RBF139" s="29"/>
      <c r="RBG139" s="29"/>
      <c r="RBH139" s="29"/>
      <c r="RBI139" s="29"/>
      <c r="RBJ139" s="29"/>
      <c r="RBK139" s="29"/>
      <c r="RBL139" s="29"/>
      <c r="RBM139" s="29"/>
      <c r="RBN139" s="29"/>
      <c r="RBO139" s="29"/>
      <c r="RBP139" s="29"/>
      <c r="RBQ139" s="29"/>
      <c r="RBR139" s="29"/>
      <c r="RBS139" s="29"/>
      <c r="RBT139" s="29"/>
      <c r="RBU139" s="29"/>
      <c r="RBV139" s="29"/>
      <c r="RBW139" s="29"/>
      <c r="RBX139" s="29"/>
      <c r="RBY139" s="29"/>
      <c r="RBZ139" s="29"/>
      <c r="RCA139" s="29"/>
      <c r="RCB139" s="29"/>
      <c r="RCC139" s="29"/>
      <c r="RCD139" s="29"/>
      <c r="RCE139" s="29"/>
      <c r="RCF139" s="29"/>
      <c r="RCG139" s="29"/>
      <c r="RCH139" s="29"/>
      <c r="RCI139" s="29"/>
      <c r="RCJ139" s="29"/>
      <c r="RCK139" s="29"/>
      <c r="RCL139" s="29"/>
      <c r="RCM139" s="29"/>
      <c r="RCN139" s="29"/>
      <c r="RCO139" s="29"/>
      <c r="RCP139" s="29"/>
      <c r="RCQ139" s="29"/>
      <c r="RCR139" s="29"/>
      <c r="RCS139" s="29"/>
      <c r="RCT139" s="29"/>
      <c r="RCU139" s="29"/>
      <c r="RCV139" s="29"/>
      <c r="RCW139" s="29"/>
      <c r="RCX139" s="29"/>
      <c r="RCY139" s="29"/>
      <c r="RCZ139" s="29"/>
      <c r="RDA139" s="29"/>
      <c r="RDB139" s="29"/>
      <c r="RDC139" s="29"/>
      <c r="RDD139" s="29"/>
      <c r="RDE139" s="29"/>
      <c r="RDF139" s="29"/>
      <c r="RDG139" s="29"/>
      <c r="RDH139" s="29"/>
      <c r="RDI139" s="29"/>
      <c r="RDJ139" s="29"/>
      <c r="RDK139" s="29"/>
      <c r="RDL139" s="29"/>
      <c r="RDM139" s="29"/>
      <c r="RDN139" s="29"/>
      <c r="RDO139" s="29"/>
      <c r="RDP139" s="29"/>
      <c r="RDQ139" s="29"/>
      <c r="RDR139" s="29"/>
      <c r="RDS139" s="29"/>
      <c r="RDT139" s="29"/>
      <c r="RDU139" s="29"/>
      <c r="RDV139" s="29"/>
      <c r="RDW139" s="29"/>
      <c r="RDX139" s="29"/>
      <c r="RDY139" s="29"/>
      <c r="RDZ139" s="29"/>
      <c r="REA139" s="29"/>
      <c r="REB139" s="29"/>
      <c r="REC139" s="29"/>
      <c r="RED139" s="29"/>
      <c r="REE139" s="29"/>
      <c r="REF139" s="29"/>
      <c r="REG139" s="29"/>
      <c r="REH139" s="29"/>
      <c r="REI139" s="29"/>
      <c r="REJ139" s="29"/>
      <c r="REK139" s="29"/>
      <c r="REL139" s="29"/>
      <c r="REM139" s="29"/>
      <c r="REN139" s="29"/>
      <c r="REO139" s="29"/>
      <c r="REP139" s="29"/>
      <c r="REQ139" s="29"/>
      <c r="RER139" s="29"/>
      <c r="RES139" s="29"/>
      <c r="RET139" s="29"/>
      <c r="REU139" s="29"/>
      <c r="REV139" s="29"/>
      <c r="REW139" s="29"/>
      <c r="REX139" s="29"/>
      <c r="REY139" s="29"/>
      <c r="REZ139" s="29"/>
      <c r="RFA139" s="29"/>
      <c r="RFB139" s="29"/>
      <c r="RFC139" s="29"/>
      <c r="RFD139" s="29"/>
      <c r="RFE139" s="29"/>
      <c r="RFF139" s="29"/>
      <c r="RFG139" s="29"/>
      <c r="RFH139" s="29"/>
      <c r="RFI139" s="29"/>
      <c r="RFJ139" s="29"/>
      <c r="RFK139" s="29"/>
      <c r="RFL139" s="29"/>
      <c r="RFM139" s="29"/>
      <c r="RFN139" s="29"/>
      <c r="RFO139" s="29"/>
      <c r="RFP139" s="29"/>
      <c r="RFQ139" s="29"/>
      <c r="RFR139" s="29"/>
      <c r="RFS139" s="29"/>
      <c r="RFT139" s="29"/>
      <c r="RFU139" s="29"/>
      <c r="RFV139" s="29"/>
      <c r="RFW139" s="29"/>
      <c r="RFX139" s="29"/>
      <c r="RFY139" s="29"/>
      <c r="RFZ139" s="29"/>
      <c r="RGA139" s="29"/>
      <c r="RGB139" s="29"/>
      <c r="RGC139" s="29"/>
      <c r="RGD139" s="29"/>
      <c r="RGE139" s="29"/>
      <c r="RGF139" s="29"/>
      <c r="RGG139" s="29"/>
      <c r="RGH139" s="29"/>
      <c r="RGI139" s="29"/>
      <c r="RGJ139" s="29"/>
      <c r="RGK139" s="29"/>
      <c r="RGL139" s="29"/>
      <c r="RGM139" s="29"/>
      <c r="RGN139" s="29"/>
      <c r="RGO139" s="29"/>
      <c r="RGP139" s="29"/>
      <c r="RGQ139" s="29"/>
      <c r="RGR139" s="29"/>
      <c r="RGS139" s="29"/>
      <c r="RGT139" s="29"/>
      <c r="RGU139" s="29"/>
      <c r="RGV139" s="29"/>
      <c r="RGW139" s="29"/>
      <c r="RGX139" s="29"/>
      <c r="RGY139" s="29"/>
      <c r="RGZ139" s="29"/>
      <c r="RHA139" s="29"/>
      <c r="RHB139" s="29"/>
      <c r="RHC139" s="29"/>
      <c r="RHD139" s="29"/>
      <c r="RHE139" s="29"/>
      <c r="RHF139" s="29"/>
      <c r="RHG139" s="29"/>
      <c r="RHH139" s="29"/>
      <c r="RHI139" s="29"/>
      <c r="RHJ139" s="29"/>
      <c r="RHK139" s="29"/>
      <c r="RHL139" s="29"/>
      <c r="RHM139" s="29"/>
      <c r="RHN139" s="29"/>
      <c r="RHO139" s="29"/>
      <c r="RHP139" s="29"/>
      <c r="RHQ139" s="29"/>
      <c r="RHR139" s="29"/>
      <c r="RHS139" s="29"/>
      <c r="RHT139" s="29"/>
      <c r="RHU139" s="29"/>
      <c r="RHV139" s="29"/>
      <c r="RHW139" s="29"/>
      <c r="RHX139" s="29"/>
      <c r="RHY139" s="29"/>
      <c r="RHZ139" s="29"/>
      <c r="RIA139" s="29"/>
      <c r="RIB139" s="29"/>
      <c r="RIC139" s="29"/>
      <c r="RID139" s="29"/>
      <c r="RIE139" s="29"/>
      <c r="RIF139" s="29"/>
      <c r="RIG139" s="29"/>
      <c r="RIH139" s="29"/>
      <c r="RII139" s="29"/>
      <c r="RIJ139" s="29"/>
      <c r="RIK139" s="29"/>
      <c r="RIL139" s="29"/>
      <c r="RIM139" s="29"/>
      <c r="RIN139" s="29"/>
      <c r="RIO139" s="29"/>
      <c r="RIP139" s="29"/>
      <c r="RIQ139" s="29"/>
      <c r="RIR139" s="29"/>
      <c r="RIS139" s="29"/>
      <c r="RIT139" s="29"/>
      <c r="RIU139" s="29"/>
      <c r="RIV139" s="29"/>
      <c r="RIW139" s="29"/>
      <c r="RIX139" s="29"/>
      <c r="RIY139" s="29"/>
      <c r="RIZ139" s="29"/>
      <c r="RJA139" s="29"/>
      <c r="RJB139" s="29"/>
      <c r="RJC139" s="29"/>
      <c r="RJD139" s="29"/>
      <c r="RJE139" s="29"/>
      <c r="RJF139" s="29"/>
      <c r="RJG139" s="29"/>
      <c r="RJH139" s="29"/>
      <c r="RJI139" s="29"/>
      <c r="RJJ139" s="29"/>
      <c r="RJK139" s="29"/>
      <c r="RJL139" s="29"/>
      <c r="RJM139" s="29"/>
      <c r="RJN139" s="29"/>
      <c r="RJO139" s="29"/>
      <c r="RJP139" s="29"/>
      <c r="RJQ139" s="29"/>
      <c r="RJR139" s="29"/>
      <c r="RJS139" s="29"/>
      <c r="RJT139" s="29"/>
      <c r="RJU139" s="29"/>
      <c r="RJV139" s="29"/>
      <c r="RJW139" s="29"/>
      <c r="RJX139" s="29"/>
      <c r="RJY139" s="29"/>
      <c r="RJZ139" s="29"/>
      <c r="RKA139" s="29"/>
      <c r="RKB139" s="29"/>
      <c r="RKC139" s="29"/>
      <c r="RKD139" s="29"/>
      <c r="RKE139" s="29"/>
      <c r="RKF139" s="29"/>
      <c r="RKG139" s="29"/>
      <c r="RKH139" s="29"/>
      <c r="RKI139" s="29"/>
      <c r="RKJ139" s="29"/>
      <c r="RKK139" s="29"/>
      <c r="RKL139" s="29"/>
      <c r="RKM139" s="29"/>
      <c r="RKN139" s="29"/>
      <c r="RKO139" s="29"/>
      <c r="RKP139" s="29"/>
      <c r="RKQ139" s="29"/>
      <c r="RKR139" s="29"/>
      <c r="RKS139" s="29"/>
      <c r="RKT139" s="29"/>
      <c r="RKU139" s="29"/>
      <c r="RKV139" s="29"/>
      <c r="RKW139" s="29"/>
      <c r="RKX139" s="29"/>
      <c r="RKY139" s="29"/>
      <c r="RKZ139" s="29"/>
      <c r="RLA139" s="29"/>
      <c r="RLB139" s="29"/>
      <c r="RLC139" s="29"/>
      <c r="RLD139" s="29"/>
      <c r="RLE139" s="29"/>
      <c r="RLF139" s="29"/>
      <c r="RLG139" s="29"/>
      <c r="RLH139" s="29"/>
      <c r="RLI139" s="29"/>
      <c r="RLJ139" s="29"/>
      <c r="RLK139" s="29"/>
      <c r="RLL139" s="29"/>
      <c r="RLM139" s="29"/>
      <c r="RLN139" s="29"/>
      <c r="RLO139" s="29"/>
      <c r="RLP139" s="29"/>
      <c r="RLQ139" s="29"/>
      <c r="RLR139" s="29"/>
      <c r="RLS139" s="29"/>
      <c r="RLT139" s="29"/>
      <c r="RLU139" s="29"/>
      <c r="RLV139" s="29"/>
      <c r="RLW139" s="29"/>
      <c r="RLX139" s="29"/>
      <c r="RLY139" s="29"/>
      <c r="RLZ139" s="29"/>
      <c r="RMA139" s="29"/>
      <c r="RMB139" s="29"/>
      <c r="RMC139" s="29"/>
      <c r="RMD139" s="29"/>
      <c r="RME139" s="29"/>
      <c r="RMF139" s="29"/>
      <c r="RMG139" s="29"/>
      <c r="RMH139" s="29"/>
      <c r="RMI139" s="29"/>
      <c r="RMJ139" s="29"/>
      <c r="RMK139" s="29"/>
      <c r="RML139" s="29"/>
      <c r="RMM139" s="29"/>
      <c r="RMN139" s="29"/>
      <c r="RMO139" s="29"/>
      <c r="RMP139" s="29"/>
      <c r="RMQ139" s="29"/>
      <c r="RMR139" s="29"/>
      <c r="RMS139" s="29"/>
      <c r="RMT139" s="29"/>
      <c r="RMU139" s="29"/>
      <c r="RMV139" s="29"/>
      <c r="RMW139" s="29"/>
      <c r="RMX139" s="29"/>
      <c r="RMY139" s="29"/>
      <c r="RMZ139" s="29"/>
      <c r="RNA139" s="29"/>
      <c r="RNB139" s="29"/>
      <c r="RNC139" s="29"/>
      <c r="RND139" s="29"/>
      <c r="RNE139" s="29"/>
      <c r="RNF139" s="29"/>
      <c r="RNG139" s="29"/>
      <c r="RNH139" s="29"/>
      <c r="RNI139" s="29"/>
      <c r="RNJ139" s="29"/>
      <c r="RNK139" s="29"/>
      <c r="RNL139" s="29"/>
      <c r="RNM139" s="29"/>
      <c r="RNN139" s="29"/>
      <c r="RNO139" s="29"/>
      <c r="RNP139" s="29"/>
      <c r="RNQ139" s="29"/>
      <c r="RNR139" s="29"/>
      <c r="RNS139" s="29"/>
      <c r="RNT139" s="29"/>
      <c r="RNU139" s="29"/>
      <c r="RNV139" s="29"/>
      <c r="RNW139" s="29"/>
      <c r="RNX139" s="29"/>
      <c r="RNY139" s="29"/>
      <c r="RNZ139" s="29"/>
      <c r="ROA139" s="29"/>
      <c r="ROB139" s="29"/>
      <c r="ROC139" s="29"/>
      <c r="ROD139" s="29"/>
      <c r="ROE139" s="29"/>
      <c r="ROF139" s="29"/>
      <c r="ROG139" s="29"/>
      <c r="ROH139" s="29"/>
      <c r="ROI139" s="29"/>
      <c r="ROJ139" s="29"/>
      <c r="ROK139" s="29"/>
      <c r="ROL139" s="29"/>
      <c r="ROM139" s="29"/>
      <c r="RON139" s="29"/>
      <c r="ROO139" s="29"/>
      <c r="ROP139" s="29"/>
      <c r="ROQ139" s="29"/>
      <c r="ROR139" s="29"/>
      <c r="ROS139" s="29"/>
      <c r="ROT139" s="29"/>
      <c r="ROU139" s="29"/>
      <c r="ROV139" s="29"/>
      <c r="ROW139" s="29"/>
      <c r="ROX139" s="29"/>
      <c r="ROY139" s="29"/>
      <c r="ROZ139" s="29"/>
      <c r="RPA139" s="29"/>
      <c r="RPB139" s="29"/>
      <c r="RPC139" s="29"/>
      <c r="RPD139" s="29"/>
      <c r="RPE139" s="29"/>
      <c r="RPF139" s="29"/>
      <c r="RPG139" s="29"/>
      <c r="RPH139" s="29"/>
      <c r="RPI139" s="29"/>
      <c r="RPJ139" s="29"/>
      <c r="RPK139" s="29"/>
      <c r="RPL139" s="29"/>
      <c r="RPM139" s="29"/>
      <c r="RPN139" s="29"/>
      <c r="RPO139" s="29"/>
      <c r="RPP139" s="29"/>
      <c r="RPQ139" s="29"/>
      <c r="RPR139" s="29"/>
      <c r="RPS139" s="29"/>
      <c r="RPT139" s="29"/>
      <c r="RPU139" s="29"/>
      <c r="RPV139" s="29"/>
      <c r="RPW139" s="29"/>
      <c r="RPX139" s="29"/>
      <c r="RPY139" s="29"/>
      <c r="RPZ139" s="29"/>
      <c r="RQA139" s="29"/>
      <c r="RQB139" s="29"/>
      <c r="RQC139" s="29"/>
      <c r="RQD139" s="29"/>
      <c r="RQE139" s="29"/>
      <c r="RQF139" s="29"/>
      <c r="RQG139" s="29"/>
      <c r="RQH139" s="29"/>
      <c r="RQI139" s="29"/>
      <c r="RQJ139" s="29"/>
      <c r="RQK139" s="29"/>
      <c r="RQL139" s="29"/>
      <c r="RQM139" s="29"/>
      <c r="RQN139" s="29"/>
      <c r="RQO139" s="29"/>
      <c r="RQP139" s="29"/>
      <c r="RQQ139" s="29"/>
      <c r="RQR139" s="29"/>
      <c r="RQS139" s="29"/>
      <c r="RQT139" s="29"/>
      <c r="RQU139" s="29"/>
      <c r="RQV139" s="29"/>
      <c r="RQW139" s="29"/>
      <c r="RQX139" s="29"/>
      <c r="RQY139" s="29"/>
      <c r="RQZ139" s="29"/>
      <c r="RRA139" s="29"/>
      <c r="RRB139" s="29"/>
      <c r="RRC139" s="29"/>
      <c r="RRD139" s="29"/>
      <c r="RRE139" s="29"/>
      <c r="RRF139" s="29"/>
      <c r="RRG139" s="29"/>
      <c r="RRH139" s="29"/>
      <c r="RRI139" s="29"/>
      <c r="RRJ139" s="29"/>
      <c r="RRK139" s="29"/>
      <c r="RRL139" s="29"/>
      <c r="RRM139" s="29"/>
      <c r="RRN139" s="29"/>
      <c r="RRO139" s="29"/>
      <c r="RRP139" s="29"/>
      <c r="RRQ139" s="29"/>
      <c r="RRR139" s="29"/>
      <c r="RRS139" s="29"/>
      <c r="RRT139" s="29"/>
      <c r="RRU139" s="29"/>
      <c r="RRV139" s="29"/>
      <c r="RRW139" s="29"/>
      <c r="RRX139" s="29"/>
      <c r="RRY139" s="29"/>
      <c r="RRZ139" s="29"/>
      <c r="RSA139" s="29"/>
      <c r="RSB139" s="29"/>
      <c r="RSC139" s="29"/>
      <c r="RSD139" s="29"/>
      <c r="RSE139" s="29"/>
      <c r="RSF139" s="29"/>
      <c r="RSG139" s="29"/>
      <c r="RSH139" s="29"/>
      <c r="RSI139" s="29"/>
      <c r="RSJ139" s="29"/>
      <c r="RSK139" s="29"/>
      <c r="RSL139" s="29"/>
      <c r="RSM139" s="29"/>
      <c r="RSN139" s="29"/>
      <c r="RSO139" s="29"/>
      <c r="RSP139" s="29"/>
      <c r="RSQ139" s="29"/>
      <c r="RSR139" s="29"/>
      <c r="RSS139" s="29"/>
      <c r="RST139" s="29"/>
      <c r="RSU139" s="29"/>
      <c r="RSV139" s="29"/>
      <c r="RSW139" s="29"/>
      <c r="RSX139" s="29"/>
      <c r="RSY139" s="29"/>
      <c r="RSZ139" s="29"/>
      <c r="RTA139" s="29"/>
      <c r="RTB139" s="29"/>
      <c r="RTC139" s="29"/>
      <c r="RTD139" s="29"/>
      <c r="RTE139" s="29"/>
      <c r="RTF139" s="29"/>
      <c r="RTG139" s="29"/>
      <c r="RTH139" s="29"/>
      <c r="RTI139" s="29"/>
      <c r="RTJ139" s="29"/>
      <c r="RTK139" s="29"/>
      <c r="RTL139" s="29"/>
      <c r="RTM139" s="29"/>
      <c r="RTN139" s="29"/>
      <c r="RTO139" s="29"/>
      <c r="RTP139" s="29"/>
      <c r="RTQ139" s="29"/>
      <c r="RTR139" s="29"/>
      <c r="RTS139" s="29"/>
      <c r="RTT139" s="29"/>
      <c r="RTU139" s="29"/>
      <c r="RTV139" s="29"/>
      <c r="RTW139" s="29"/>
      <c r="RTX139" s="29"/>
      <c r="RTY139" s="29"/>
      <c r="RTZ139" s="29"/>
      <c r="RUA139" s="29"/>
      <c r="RUB139" s="29"/>
      <c r="RUC139" s="29"/>
      <c r="RUD139" s="29"/>
      <c r="RUE139" s="29"/>
      <c r="RUF139" s="29"/>
      <c r="RUG139" s="29"/>
      <c r="RUH139" s="29"/>
      <c r="RUI139" s="29"/>
      <c r="RUJ139" s="29"/>
      <c r="RUK139" s="29"/>
      <c r="RUL139" s="29"/>
      <c r="RUM139" s="29"/>
      <c r="RUN139" s="29"/>
      <c r="RUO139" s="29"/>
      <c r="RUP139" s="29"/>
      <c r="RUQ139" s="29"/>
      <c r="RUR139" s="29"/>
      <c r="RUS139" s="29"/>
      <c r="RUT139" s="29"/>
      <c r="RUU139" s="29"/>
      <c r="RUV139" s="29"/>
      <c r="RUW139" s="29"/>
      <c r="RUX139" s="29"/>
      <c r="RUY139" s="29"/>
      <c r="RUZ139" s="29"/>
      <c r="RVA139" s="29"/>
      <c r="RVB139" s="29"/>
      <c r="RVC139" s="29"/>
      <c r="RVD139" s="29"/>
      <c r="RVE139" s="29"/>
      <c r="RVF139" s="29"/>
      <c r="RVG139" s="29"/>
      <c r="RVH139" s="29"/>
      <c r="RVI139" s="29"/>
      <c r="RVJ139" s="29"/>
      <c r="RVK139" s="29"/>
      <c r="RVL139" s="29"/>
      <c r="RVM139" s="29"/>
      <c r="RVN139" s="29"/>
      <c r="RVO139" s="29"/>
      <c r="RVP139" s="29"/>
      <c r="RVQ139" s="29"/>
      <c r="RVR139" s="29"/>
      <c r="RVS139" s="29"/>
      <c r="RVT139" s="29"/>
      <c r="RVU139" s="29"/>
      <c r="RVV139" s="29"/>
      <c r="RVW139" s="29"/>
      <c r="RVX139" s="29"/>
      <c r="RVY139" s="29"/>
      <c r="RVZ139" s="29"/>
      <c r="RWA139" s="29"/>
      <c r="RWB139" s="29"/>
      <c r="RWC139" s="29"/>
      <c r="RWD139" s="29"/>
      <c r="RWE139" s="29"/>
      <c r="RWF139" s="29"/>
      <c r="RWG139" s="29"/>
      <c r="RWH139" s="29"/>
      <c r="RWI139" s="29"/>
      <c r="RWJ139" s="29"/>
      <c r="RWK139" s="29"/>
      <c r="RWL139" s="29"/>
      <c r="RWM139" s="29"/>
      <c r="RWN139" s="29"/>
      <c r="RWO139" s="29"/>
      <c r="RWP139" s="29"/>
      <c r="RWQ139" s="29"/>
      <c r="RWR139" s="29"/>
      <c r="RWS139" s="29"/>
      <c r="RWT139" s="29"/>
      <c r="RWU139" s="29"/>
      <c r="RWV139" s="29"/>
      <c r="RWW139" s="29"/>
      <c r="RWX139" s="29"/>
      <c r="RWY139" s="29"/>
      <c r="RWZ139" s="29"/>
      <c r="RXA139" s="29"/>
      <c r="RXB139" s="29"/>
      <c r="RXC139" s="29"/>
      <c r="RXD139" s="29"/>
      <c r="RXE139" s="29"/>
      <c r="RXF139" s="29"/>
      <c r="RXG139" s="29"/>
      <c r="RXH139" s="29"/>
      <c r="RXI139" s="29"/>
      <c r="RXJ139" s="29"/>
      <c r="RXK139" s="29"/>
      <c r="RXL139" s="29"/>
      <c r="RXM139" s="29"/>
      <c r="RXN139" s="29"/>
      <c r="RXO139" s="29"/>
      <c r="RXP139" s="29"/>
      <c r="RXQ139" s="29"/>
      <c r="RXR139" s="29"/>
      <c r="RXS139" s="29"/>
      <c r="RXT139" s="29"/>
      <c r="RXU139" s="29"/>
      <c r="RXV139" s="29"/>
      <c r="RXW139" s="29"/>
      <c r="RXX139" s="29"/>
      <c r="RXY139" s="29"/>
      <c r="RXZ139" s="29"/>
      <c r="RYA139" s="29"/>
      <c r="RYB139" s="29"/>
      <c r="RYC139" s="29"/>
      <c r="RYD139" s="29"/>
      <c r="RYE139" s="29"/>
      <c r="RYF139" s="29"/>
      <c r="RYG139" s="29"/>
      <c r="RYH139" s="29"/>
      <c r="RYI139" s="29"/>
      <c r="RYJ139" s="29"/>
      <c r="RYK139" s="29"/>
      <c r="RYL139" s="29"/>
      <c r="RYM139" s="29"/>
      <c r="RYN139" s="29"/>
      <c r="RYO139" s="29"/>
      <c r="RYP139" s="29"/>
      <c r="RYQ139" s="29"/>
      <c r="RYR139" s="29"/>
      <c r="RYS139" s="29"/>
      <c r="RYT139" s="29"/>
      <c r="RYU139" s="29"/>
      <c r="RYV139" s="29"/>
      <c r="RYW139" s="29"/>
      <c r="RYX139" s="29"/>
      <c r="RYY139" s="29"/>
      <c r="RYZ139" s="29"/>
      <c r="RZA139" s="29"/>
      <c r="RZB139" s="29"/>
      <c r="RZC139" s="29"/>
      <c r="RZD139" s="29"/>
      <c r="RZE139" s="29"/>
      <c r="RZF139" s="29"/>
      <c r="RZG139" s="29"/>
      <c r="RZH139" s="29"/>
      <c r="RZI139" s="29"/>
      <c r="RZJ139" s="29"/>
      <c r="RZK139" s="29"/>
      <c r="RZL139" s="29"/>
      <c r="RZM139" s="29"/>
      <c r="RZN139" s="29"/>
      <c r="RZO139" s="29"/>
      <c r="RZP139" s="29"/>
      <c r="RZQ139" s="29"/>
      <c r="RZR139" s="29"/>
      <c r="RZS139" s="29"/>
      <c r="RZT139" s="29"/>
      <c r="RZU139" s="29"/>
      <c r="RZV139" s="29"/>
      <c r="RZW139" s="29"/>
      <c r="RZX139" s="29"/>
      <c r="RZY139" s="29"/>
      <c r="RZZ139" s="29"/>
      <c r="SAA139" s="29"/>
      <c r="SAB139" s="29"/>
      <c r="SAC139" s="29"/>
      <c r="SAD139" s="29"/>
      <c r="SAE139" s="29"/>
      <c r="SAF139" s="29"/>
      <c r="SAG139" s="29"/>
      <c r="SAH139" s="29"/>
      <c r="SAI139" s="29"/>
      <c r="SAJ139" s="29"/>
      <c r="SAK139" s="29"/>
      <c r="SAL139" s="29"/>
      <c r="SAM139" s="29"/>
      <c r="SAN139" s="29"/>
      <c r="SAO139" s="29"/>
      <c r="SAP139" s="29"/>
      <c r="SAQ139" s="29"/>
      <c r="SAR139" s="29"/>
      <c r="SAS139" s="29"/>
      <c r="SAT139" s="29"/>
      <c r="SAU139" s="29"/>
      <c r="SAV139" s="29"/>
      <c r="SAW139" s="29"/>
      <c r="SAX139" s="29"/>
      <c r="SAY139" s="29"/>
      <c r="SAZ139" s="29"/>
      <c r="SBA139" s="29"/>
      <c r="SBB139" s="29"/>
      <c r="SBC139" s="29"/>
      <c r="SBD139" s="29"/>
      <c r="SBE139" s="29"/>
      <c r="SBF139" s="29"/>
      <c r="SBG139" s="29"/>
      <c r="SBH139" s="29"/>
      <c r="SBI139" s="29"/>
      <c r="SBJ139" s="29"/>
      <c r="SBK139" s="29"/>
      <c r="SBL139" s="29"/>
      <c r="SBM139" s="29"/>
      <c r="SBN139" s="29"/>
      <c r="SBO139" s="29"/>
      <c r="SBP139" s="29"/>
      <c r="SBQ139" s="29"/>
      <c r="SBR139" s="29"/>
      <c r="SBS139" s="29"/>
      <c r="SBT139" s="29"/>
      <c r="SBU139" s="29"/>
      <c r="SBV139" s="29"/>
      <c r="SBW139" s="29"/>
      <c r="SBX139" s="29"/>
      <c r="SBY139" s="29"/>
      <c r="SBZ139" s="29"/>
      <c r="SCA139" s="29"/>
      <c r="SCB139" s="29"/>
      <c r="SCC139" s="29"/>
      <c r="SCD139" s="29"/>
      <c r="SCE139" s="29"/>
      <c r="SCF139" s="29"/>
      <c r="SCG139" s="29"/>
      <c r="SCH139" s="29"/>
      <c r="SCI139" s="29"/>
      <c r="SCJ139" s="29"/>
      <c r="SCK139" s="29"/>
      <c r="SCL139" s="29"/>
      <c r="SCM139" s="29"/>
      <c r="SCN139" s="29"/>
      <c r="SCO139" s="29"/>
      <c r="SCP139" s="29"/>
      <c r="SCQ139" s="29"/>
      <c r="SCR139" s="29"/>
      <c r="SCS139" s="29"/>
      <c r="SCT139" s="29"/>
      <c r="SCU139" s="29"/>
      <c r="SCV139" s="29"/>
      <c r="SCW139" s="29"/>
      <c r="SCX139" s="29"/>
      <c r="SCY139" s="29"/>
      <c r="SCZ139" s="29"/>
      <c r="SDA139" s="29"/>
      <c r="SDB139" s="29"/>
      <c r="SDC139" s="29"/>
      <c r="SDD139" s="29"/>
      <c r="SDE139" s="29"/>
      <c r="SDF139" s="29"/>
      <c r="SDG139" s="29"/>
      <c r="SDH139" s="29"/>
      <c r="SDI139" s="29"/>
      <c r="SDJ139" s="29"/>
      <c r="SDK139" s="29"/>
      <c r="SDL139" s="29"/>
      <c r="SDM139" s="29"/>
      <c r="SDN139" s="29"/>
      <c r="SDO139" s="29"/>
      <c r="SDP139" s="29"/>
      <c r="SDQ139" s="29"/>
      <c r="SDR139" s="29"/>
      <c r="SDS139" s="29"/>
      <c r="SDT139" s="29"/>
      <c r="SDU139" s="29"/>
      <c r="SDV139" s="29"/>
      <c r="SDW139" s="29"/>
      <c r="SDX139" s="29"/>
      <c r="SDY139" s="29"/>
      <c r="SDZ139" s="29"/>
      <c r="SEA139" s="29"/>
      <c r="SEB139" s="29"/>
      <c r="SEC139" s="29"/>
      <c r="SED139" s="29"/>
      <c r="SEE139" s="29"/>
      <c r="SEF139" s="29"/>
      <c r="SEG139" s="29"/>
      <c r="SEH139" s="29"/>
      <c r="SEI139" s="29"/>
      <c r="SEJ139" s="29"/>
      <c r="SEK139" s="29"/>
      <c r="SEL139" s="29"/>
      <c r="SEM139" s="29"/>
      <c r="SEN139" s="29"/>
      <c r="SEO139" s="29"/>
      <c r="SEP139" s="29"/>
      <c r="SEQ139" s="29"/>
      <c r="SER139" s="29"/>
      <c r="SES139" s="29"/>
      <c r="SET139" s="29"/>
      <c r="SEU139" s="29"/>
      <c r="SEV139" s="29"/>
      <c r="SEW139" s="29"/>
      <c r="SEX139" s="29"/>
      <c r="SEY139" s="29"/>
      <c r="SEZ139" s="29"/>
      <c r="SFA139" s="29"/>
      <c r="SFB139" s="29"/>
      <c r="SFC139" s="29"/>
      <c r="SFD139" s="29"/>
      <c r="SFE139" s="29"/>
      <c r="SFF139" s="29"/>
      <c r="SFG139" s="29"/>
      <c r="SFH139" s="29"/>
      <c r="SFI139" s="29"/>
      <c r="SFJ139" s="29"/>
      <c r="SFK139" s="29"/>
      <c r="SFL139" s="29"/>
      <c r="SFM139" s="29"/>
      <c r="SFN139" s="29"/>
      <c r="SFO139" s="29"/>
      <c r="SFP139" s="29"/>
      <c r="SFQ139" s="29"/>
      <c r="SFR139" s="29"/>
      <c r="SFS139" s="29"/>
      <c r="SFT139" s="29"/>
      <c r="SFU139" s="29"/>
      <c r="SFV139" s="29"/>
      <c r="SFW139" s="29"/>
      <c r="SFX139" s="29"/>
      <c r="SFY139" s="29"/>
      <c r="SFZ139" s="29"/>
      <c r="SGA139" s="29"/>
      <c r="SGB139" s="29"/>
      <c r="SGC139" s="29"/>
      <c r="SGD139" s="29"/>
      <c r="SGE139" s="29"/>
      <c r="SGF139" s="29"/>
      <c r="SGG139" s="29"/>
      <c r="SGH139" s="29"/>
      <c r="SGI139" s="29"/>
      <c r="SGJ139" s="29"/>
      <c r="SGK139" s="29"/>
      <c r="SGL139" s="29"/>
      <c r="SGM139" s="29"/>
      <c r="SGN139" s="29"/>
      <c r="SGO139" s="29"/>
      <c r="SGP139" s="29"/>
      <c r="SGQ139" s="29"/>
      <c r="SGR139" s="29"/>
      <c r="SGS139" s="29"/>
      <c r="SGT139" s="29"/>
      <c r="SGU139" s="29"/>
      <c r="SGV139" s="29"/>
      <c r="SGW139" s="29"/>
      <c r="SGX139" s="29"/>
      <c r="SGY139" s="29"/>
      <c r="SGZ139" s="29"/>
      <c r="SHA139" s="29"/>
      <c r="SHB139" s="29"/>
      <c r="SHC139" s="29"/>
      <c r="SHD139" s="29"/>
      <c r="SHE139" s="29"/>
      <c r="SHF139" s="29"/>
      <c r="SHG139" s="29"/>
      <c r="SHH139" s="29"/>
      <c r="SHI139" s="29"/>
      <c r="SHJ139" s="29"/>
      <c r="SHK139" s="29"/>
      <c r="SHL139" s="29"/>
      <c r="SHM139" s="29"/>
      <c r="SHN139" s="29"/>
      <c r="SHO139" s="29"/>
      <c r="SHP139" s="29"/>
      <c r="SHQ139" s="29"/>
      <c r="SHR139" s="29"/>
      <c r="SHS139" s="29"/>
      <c r="SHT139" s="29"/>
      <c r="SHU139" s="29"/>
      <c r="SHV139" s="29"/>
      <c r="SHW139" s="29"/>
      <c r="SHX139" s="29"/>
      <c r="SHY139" s="29"/>
      <c r="SHZ139" s="29"/>
      <c r="SIA139" s="29"/>
      <c r="SIB139" s="29"/>
      <c r="SIC139" s="29"/>
      <c r="SID139" s="29"/>
      <c r="SIE139" s="29"/>
      <c r="SIF139" s="29"/>
      <c r="SIG139" s="29"/>
      <c r="SIH139" s="29"/>
      <c r="SII139" s="29"/>
      <c r="SIJ139" s="29"/>
      <c r="SIK139" s="29"/>
      <c r="SIL139" s="29"/>
      <c r="SIM139" s="29"/>
      <c r="SIN139" s="29"/>
      <c r="SIO139" s="29"/>
      <c r="SIP139" s="29"/>
      <c r="SIQ139" s="29"/>
      <c r="SIR139" s="29"/>
      <c r="SIS139" s="29"/>
      <c r="SIT139" s="29"/>
      <c r="SIU139" s="29"/>
      <c r="SIV139" s="29"/>
      <c r="SIW139" s="29"/>
      <c r="SIX139" s="29"/>
      <c r="SIY139" s="29"/>
      <c r="SIZ139" s="29"/>
      <c r="SJA139" s="29"/>
      <c r="SJB139" s="29"/>
      <c r="SJC139" s="29"/>
      <c r="SJD139" s="29"/>
      <c r="SJE139" s="29"/>
      <c r="SJF139" s="29"/>
      <c r="SJG139" s="29"/>
      <c r="SJH139" s="29"/>
      <c r="SJI139" s="29"/>
      <c r="SJJ139" s="29"/>
      <c r="SJK139" s="29"/>
      <c r="SJL139" s="29"/>
      <c r="SJM139" s="29"/>
      <c r="SJN139" s="29"/>
      <c r="SJO139" s="29"/>
      <c r="SJP139" s="29"/>
      <c r="SJQ139" s="29"/>
      <c r="SJR139" s="29"/>
      <c r="SJS139" s="29"/>
      <c r="SJT139" s="29"/>
      <c r="SJU139" s="29"/>
      <c r="SJV139" s="29"/>
      <c r="SJW139" s="29"/>
      <c r="SJX139" s="29"/>
      <c r="SJY139" s="29"/>
      <c r="SJZ139" s="29"/>
      <c r="SKA139" s="29"/>
      <c r="SKB139" s="29"/>
      <c r="SKC139" s="29"/>
      <c r="SKD139" s="29"/>
      <c r="SKE139" s="29"/>
      <c r="SKF139" s="29"/>
      <c r="SKG139" s="29"/>
      <c r="SKH139" s="29"/>
      <c r="SKI139" s="29"/>
      <c r="SKJ139" s="29"/>
      <c r="SKK139" s="29"/>
      <c r="SKL139" s="29"/>
      <c r="SKM139" s="29"/>
      <c r="SKN139" s="29"/>
      <c r="SKO139" s="29"/>
      <c r="SKP139" s="29"/>
      <c r="SKQ139" s="29"/>
      <c r="SKR139" s="29"/>
      <c r="SKS139" s="29"/>
      <c r="SKT139" s="29"/>
      <c r="SKU139" s="29"/>
      <c r="SKV139" s="29"/>
      <c r="SKW139" s="29"/>
      <c r="SKX139" s="29"/>
      <c r="SKY139" s="29"/>
      <c r="SKZ139" s="29"/>
      <c r="SLA139" s="29"/>
      <c r="SLB139" s="29"/>
      <c r="SLC139" s="29"/>
      <c r="SLD139" s="29"/>
      <c r="SLE139" s="29"/>
      <c r="SLF139" s="29"/>
      <c r="SLG139" s="29"/>
      <c r="SLH139" s="29"/>
      <c r="SLI139" s="29"/>
      <c r="SLJ139" s="29"/>
      <c r="SLK139" s="29"/>
      <c r="SLL139" s="29"/>
      <c r="SLM139" s="29"/>
      <c r="SLN139" s="29"/>
      <c r="SLO139" s="29"/>
      <c r="SLP139" s="29"/>
      <c r="SLQ139" s="29"/>
      <c r="SLR139" s="29"/>
      <c r="SLS139" s="29"/>
      <c r="SLT139" s="29"/>
      <c r="SLU139" s="29"/>
      <c r="SLV139" s="29"/>
      <c r="SLW139" s="29"/>
      <c r="SLX139" s="29"/>
      <c r="SLY139" s="29"/>
      <c r="SLZ139" s="29"/>
      <c r="SMA139" s="29"/>
      <c r="SMB139" s="29"/>
      <c r="SMC139" s="29"/>
      <c r="SMD139" s="29"/>
      <c r="SME139" s="29"/>
      <c r="SMF139" s="29"/>
      <c r="SMG139" s="29"/>
      <c r="SMH139" s="29"/>
      <c r="SMI139" s="29"/>
      <c r="SMJ139" s="29"/>
      <c r="SMK139" s="29"/>
      <c r="SML139" s="29"/>
      <c r="SMM139" s="29"/>
      <c r="SMN139" s="29"/>
      <c r="SMO139" s="29"/>
      <c r="SMP139" s="29"/>
      <c r="SMQ139" s="29"/>
      <c r="SMR139" s="29"/>
      <c r="SMS139" s="29"/>
      <c r="SMT139" s="29"/>
      <c r="SMU139" s="29"/>
      <c r="SMV139" s="29"/>
      <c r="SMW139" s="29"/>
      <c r="SMX139" s="29"/>
      <c r="SMY139" s="29"/>
      <c r="SMZ139" s="29"/>
      <c r="SNA139" s="29"/>
      <c r="SNB139" s="29"/>
      <c r="SNC139" s="29"/>
      <c r="SND139" s="29"/>
      <c r="SNE139" s="29"/>
      <c r="SNF139" s="29"/>
      <c r="SNG139" s="29"/>
      <c r="SNH139" s="29"/>
      <c r="SNI139" s="29"/>
      <c r="SNJ139" s="29"/>
      <c r="SNK139" s="29"/>
      <c r="SNL139" s="29"/>
      <c r="SNM139" s="29"/>
      <c r="SNN139" s="29"/>
      <c r="SNO139" s="29"/>
      <c r="SNP139" s="29"/>
      <c r="SNQ139" s="29"/>
      <c r="SNR139" s="29"/>
      <c r="SNS139" s="29"/>
      <c r="SNT139" s="29"/>
      <c r="SNU139" s="29"/>
      <c r="SNV139" s="29"/>
      <c r="SNW139" s="29"/>
      <c r="SNX139" s="29"/>
      <c r="SNY139" s="29"/>
      <c r="SNZ139" s="29"/>
      <c r="SOA139" s="29"/>
      <c r="SOB139" s="29"/>
      <c r="SOC139" s="29"/>
      <c r="SOD139" s="29"/>
      <c r="SOE139" s="29"/>
      <c r="SOF139" s="29"/>
      <c r="SOG139" s="29"/>
      <c r="SOH139" s="29"/>
      <c r="SOI139" s="29"/>
      <c r="SOJ139" s="29"/>
      <c r="SOK139" s="29"/>
      <c r="SOL139" s="29"/>
      <c r="SOM139" s="29"/>
      <c r="SON139" s="29"/>
      <c r="SOO139" s="29"/>
      <c r="SOP139" s="29"/>
      <c r="SOQ139" s="29"/>
      <c r="SOR139" s="29"/>
      <c r="SOS139" s="29"/>
      <c r="SOT139" s="29"/>
      <c r="SOU139" s="29"/>
      <c r="SOV139" s="29"/>
      <c r="SOW139" s="29"/>
      <c r="SOX139" s="29"/>
      <c r="SOY139" s="29"/>
      <c r="SOZ139" s="29"/>
      <c r="SPA139" s="29"/>
      <c r="SPB139" s="29"/>
      <c r="SPC139" s="29"/>
      <c r="SPD139" s="29"/>
      <c r="SPE139" s="29"/>
      <c r="SPF139" s="29"/>
      <c r="SPG139" s="29"/>
      <c r="SPH139" s="29"/>
      <c r="SPI139" s="29"/>
      <c r="SPJ139" s="29"/>
      <c r="SPK139" s="29"/>
      <c r="SPL139" s="29"/>
      <c r="SPM139" s="29"/>
      <c r="SPN139" s="29"/>
      <c r="SPO139" s="29"/>
      <c r="SPP139" s="29"/>
      <c r="SPQ139" s="29"/>
      <c r="SPR139" s="29"/>
      <c r="SPS139" s="29"/>
      <c r="SPT139" s="29"/>
      <c r="SPU139" s="29"/>
      <c r="SPV139" s="29"/>
      <c r="SPW139" s="29"/>
      <c r="SPX139" s="29"/>
      <c r="SPY139" s="29"/>
      <c r="SPZ139" s="29"/>
      <c r="SQA139" s="29"/>
      <c r="SQB139" s="29"/>
      <c r="SQC139" s="29"/>
      <c r="SQD139" s="29"/>
      <c r="SQE139" s="29"/>
      <c r="SQF139" s="29"/>
      <c r="SQG139" s="29"/>
      <c r="SQH139" s="29"/>
      <c r="SQI139" s="29"/>
      <c r="SQJ139" s="29"/>
      <c r="SQK139" s="29"/>
      <c r="SQL139" s="29"/>
      <c r="SQM139" s="29"/>
      <c r="SQN139" s="29"/>
      <c r="SQO139" s="29"/>
      <c r="SQP139" s="29"/>
      <c r="SQQ139" s="29"/>
      <c r="SQR139" s="29"/>
      <c r="SQS139" s="29"/>
      <c r="SQT139" s="29"/>
      <c r="SQU139" s="29"/>
      <c r="SQV139" s="29"/>
      <c r="SQW139" s="29"/>
      <c r="SQX139" s="29"/>
      <c r="SQY139" s="29"/>
      <c r="SQZ139" s="29"/>
      <c r="SRA139" s="29"/>
      <c r="SRB139" s="29"/>
      <c r="SRC139" s="29"/>
      <c r="SRD139" s="29"/>
      <c r="SRE139" s="29"/>
      <c r="SRF139" s="29"/>
      <c r="SRG139" s="29"/>
      <c r="SRH139" s="29"/>
      <c r="SRI139" s="29"/>
      <c r="SRJ139" s="29"/>
      <c r="SRK139" s="29"/>
      <c r="SRL139" s="29"/>
      <c r="SRM139" s="29"/>
      <c r="SRN139" s="29"/>
      <c r="SRO139" s="29"/>
      <c r="SRP139" s="29"/>
      <c r="SRQ139" s="29"/>
      <c r="SRR139" s="29"/>
      <c r="SRS139" s="29"/>
      <c r="SRT139" s="29"/>
      <c r="SRU139" s="29"/>
      <c r="SRV139" s="29"/>
      <c r="SRW139" s="29"/>
      <c r="SRX139" s="29"/>
      <c r="SRY139" s="29"/>
      <c r="SRZ139" s="29"/>
      <c r="SSA139" s="29"/>
      <c r="SSB139" s="29"/>
      <c r="SSC139" s="29"/>
      <c r="SSD139" s="29"/>
      <c r="SSE139" s="29"/>
      <c r="SSF139" s="29"/>
      <c r="SSG139" s="29"/>
      <c r="SSH139" s="29"/>
      <c r="SSI139" s="29"/>
      <c r="SSJ139" s="29"/>
      <c r="SSK139" s="29"/>
      <c r="SSL139" s="29"/>
      <c r="SSM139" s="29"/>
      <c r="SSN139" s="29"/>
      <c r="SSO139" s="29"/>
      <c r="SSP139" s="29"/>
      <c r="SSQ139" s="29"/>
      <c r="SSR139" s="29"/>
      <c r="SSS139" s="29"/>
      <c r="SST139" s="29"/>
      <c r="SSU139" s="29"/>
      <c r="SSV139" s="29"/>
      <c r="SSW139" s="29"/>
      <c r="SSX139" s="29"/>
      <c r="SSY139" s="29"/>
      <c r="SSZ139" s="29"/>
      <c r="STA139" s="29"/>
      <c r="STB139" s="29"/>
      <c r="STC139" s="29"/>
      <c r="STD139" s="29"/>
      <c r="STE139" s="29"/>
      <c r="STF139" s="29"/>
      <c r="STG139" s="29"/>
      <c r="STH139" s="29"/>
      <c r="STI139" s="29"/>
      <c r="STJ139" s="29"/>
      <c r="STK139" s="29"/>
      <c r="STL139" s="29"/>
      <c r="STM139" s="29"/>
      <c r="STN139" s="29"/>
      <c r="STO139" s="29"/>
      <c r="STP139" s="29"/>
      <c r="STQ139" s="29"/>
      <c r="STR139" s="29"/>
      <c r="STS139" s="29"/>
      <c r="STT139" s="29"/>
      <c r="STU139" s="29"/>
      <c r="STV139" s="29"/>
      <c r="STW139" s="29"/>
      <c r="STX139" s="29"/>
      <c r="STY139" s="29"/>
      <c r="STZ139" s="29"/>
      <c r="SUA139" s="29"/>
      <c r="SUB139" s="29"/>
      <c r="SUC139" s="29"/>
      <c r="SUD139" s="29"/>
      <c r="SUE139" s="29"/>
      <c r="SUF139" s="29"/>
      <c r="SUG139" s="29"/>
      <c r="SUH139" s="29"/>
      <c r="SUI139" s="29"/>
      <c r="SUJ139" s="29"/>
      <c r="SUK139" s="29"/>
      <c r="SUL139" s="29"/>
      <c r="SUM139" s="29"/>
      <c r="SUN139" s="29"/>
      <c r="SUO139" s="29"/>
      <c r="SUP139" s="29"/>
      <c r="SUQ139" s="29"/>
      <c r="SUR139" s="29"/>
      <c r="SUS139" s="29"/>
      <c r="SUT139" s="29"/>
      <c r="SUU139" s="29"/>
      <c r="SUV139" s="29"/>
      <c r="SUW139" s="29"/>
      <c r="SUX139" s="29"/>
      <c r="SUY139" s="29"/>
      <c r="SUZ139" s="29"/>
      <c r="SVA139" s="29"/>
      <c r="SVB139" s="29"/>
      <c r="SVC139" s="29"/>
      <c r="SVD139" s="29"/>
      <c r="SVE139" s="29"/>
      <c r="SVF139" s="29"/>
      <c r="SVG139" s="29"/>
      <c r="SVH139" s="29"/>
      <c r="SVI139" s="29"/>
      <c r="SVJ139" s="29"/>
      <c r="SVK139" s="29"/>
      <c r="SVL139" s="29"/>
      <c r="SVM139" s="29"/>
      <c r="SVN139" s="29"/>
      <c r="SVO139" s="29"/>
      <c r="SVP139" s="29"/>
      <c r="SVQ139" s="29"/>
      <c r="SVR139" s="29"/>
      <c r="SVS139" s="29"/>
      <c r="SVT139" s="29"/>
      <c r="SVU139" s="29"/>
      <c r="SVV139" s="29"/>
      <c r="SVW139" s="29"/>
      <c r="SVX139" s="29"/>
      <c r="SVY139" s="29"/>
      <c r="SVZ139" s="29"/>
      <c r="SWA139" s="29"/>
      <c r="SWB139" s="29"/>
      <c r="SWC139" s="29"/>
      <c r="SWD139" s="29"/>
      <c r="SWE139" s="29"/>
      <c r="SWF139" s="29"/>
      <c r="SWG139" s="29"/>
      <c r="SWH139" s="29"/>
      <c r="SWI139" s="29"/>
      <c r="SWJ139" s="29"/>
      <c r="SWK139" s="29"/>
      <c r="SWL139" s="29"/>
      <c r="SWM139" s="29"/>
      <c r="SWN139" s="29"/>
      <c r="SWO139" s="29"/>
      <c r="SWP139" s="29"/>
      <c r="SWQ139" s="29"/>
      <c r="SWR139" s="29"/>
      <c r="SWS139" s="29"/>
      <c r="SWT139" s="29"/>
      <c r="SWU139" s="29"/>
      <c r="SWV139" s="29"/>
      <c r="SWW139" s="29"/>
      <c r="SWX139" s="29"/>
      <c r="SWY139" s="29"/>
      <c r="SWZ139" s="29"/>
      <c r="SXA139" s="29"/>
      <c r="SXB139" s="29"/>
      <c r="SXC139" s="29"/>
      <c r="SXD139" s="29"/>
      <c r="SXE139" s="29"/>
      <c r="SXF139" s="29"/>
      <c r="SXG139" s="29"/>
      <c r="SXH139" s="29"/>
      <c r="SXI139" s="29"/>
      <c r="SXJ139" s="29"/>
      <c r="SXK139" s="29"/>
      <c r="SXL139" s="29"/>
      <c r="SXM139" s="29"/>
      <c r="SXN139" s="29"/>
      <c r="SXO139" s="29"/>
      <c r="SXP139" s="29"/>
      <c r="SXQ139" s="29"/>
      <c r="SXR139" s="29"/>
      <c r="SXS139" s="29"/>
      <c r="SXT139" s="29"/>
      <c r="SXU139" s="29"/>
      <c r="SXV139" s="29"/>
      <c r="SXW139" s="29"/>
      <c r="SXX139" s="29"/>
      <c r="SXY139" s="29"/>
      <c r="SXZ139" s="29"/>
      <c r="SYA139" s="29"/>
      <c r="SYB139" s="29"/>
      <c r="SYC139" s="29"/>
      <c r="SYD139" s="29"/>
      <c r="SYE139" s="29"/>
      <c r="SYF139" s="29"/>
      <c r="SYG139" s="29"/>
      <c r="SYH139" s="29"/>
      <c r="SYI139" s="29"/>
      <c r="SYJ139" s="29"/>
      <c r="SYK139" s="29"/>
      <c r="SYL139" s="29"/>
      <c r="SYM139" s="29"/>
      <c r="SYN139" s="29"/>
      <c r="SYO139" s="29"/>
      <c r="SYP139" s="29"/>
      <c r="SYQ139" s="29"/>
      <c r="SYR139" s="29"/>
      <c r="SYS139" s="29"/>
      <c r="SYT139" s="29"/>
      <c r="SYU139" s="29"/>
      <c r="SYV139" s="29"/>
      <c r="SYW139" s="29"/>
      <c r="SYX139" s="29"/>
      <c r="SYY139" s="29"/>
      <c r="SYZ139" s="29"/>
      <c r="SZA139" s="29"/>
      <c r="SZB139" s="29"/>
      <c r="SZC139" s="29"/>
      <c r="SZD139" s="29"/>
      <c r="SZE139" s="29"/>
      <c r="SZF139" s="29"/>
      <c r="SZG139" s="29"/>
      <c r="SZH139" s="29"/>
      <c r="SZI139" s="29"/>
      <c r="SZJ139" s="29"/>
      <c r="SZK139" s="29"/>
      <c r="SZL139" s="29"/>
      <c r="SZM139" s="29"/>
      <c r="SZN139" s="29"/>
      <c r="SZO139" s="29"/>
      <c r="SZP139" s="29"/>
      <c r="SZQ139" s="29"/>
      <c r="SZR139" s="29"/>
      <c r="SZS139" s="29"/>
      <c r="SZT139" s="29"/>
      <c r="SZU139" s="29"/>
      <c r="SZV139" s="29"/>
      <c r="SZW139" s="29"/>
      <c r="SZX139" s="29"/>
      <c r="SZY139" s="29"/>
      <c r="SZZ139" s="29"/>
      <c r="TAA139" s="29"/>
      <c r="TAB139" s="29"/>
      <c r="TAC139" s="29"/>
      <c r="TAD139" s="29"/>
      <c r="TAE139" s="29"/>
      <c r="TAF139" s="29"/>
      <c r="TAG139" s="29"/>
      <c r="TAH139" s="29"/>
      <c r="TAI139" s="29"/>
      <c r="TAJ139" s="29"/>
      <c r="TAK139" s="29"/>
      <c r="TAL139" s="29"/>
      <c r="TAM139" s="29"/>
      <c r="TAN139" s="29"/>
      <c r="TAO139" s="29"/>
      <c r="TAP139" s="29"/>
      <c r="TAQ139" s="29"/>
      <c r="TAR139" s="29"/>
      <c r="TAS139" s="29"/>
      <c r="TAT139" s="29"/>
      <c r="TAU139" s="29"/>
      <c r="TAV139" s="29"/>
      <c r="TAW139" s="29"/>
      <c r="TAX139" s="29"/>
      <c r="TAY139" s="29"/>
      <c r="TAZ139" s="29"/>
      <c r="TBA139" s="29"/>
      <c r="TBB139" s="29"/>
      <c r="TBC139" s="29"/>
      <c r="TBD139" s="29"/>
      <c r="TBE139" s="29"/>
      <c r="TBF139" s="29"/>
      <c r="TBG139" s="29"/>
      <c r="TBH139" s="29"/>
      <c r="TBI139" s="29"/>
      <c r="TBJ139" s="29"/>
      <c r="TBK139" s="29"/>
      <c r="TBL139" s="29"/>
      <c r="TBM139" s="29"/>
      <c r="TBN139" s="29"/>
      <c r="TBO139" s="29"/>
      <c r="TBP139" s="29"/>
      <c r="TBQ139" s="29"/>
      <c r="TBR139" s="29"/>
      <c r="TBS139" s="29"/>
      <c r="TBT139" s="29"/>
      <c r="TBU139" s="29"/>
      <c r="TBV139" s="29"/>
      <c r="TBW139" s="29"/>
      <c r="TBX139" s="29"/>
      <c r="TBY139" s="29"/>
      <c r="TBZ139" s="29"/>
      <c r="TCA139" s="29"/>
      <c r="TCB139" s="29"/>
      <c r="TCC139" s="29"/>
      <c r="TCD139" s="29"/>
      <c r="TCE139" s="29"/>
      <c r="TCF139" s="29"/>
      <c r="TCG139" s="29"/>
      <c r="TCH139" s="29"/>
      <c r="TCI139" s="29"/>
      <c r="TCJ139" s="29"/>
      <c r="TCK139" s="29"/>
      <c r="TCL139" s="29"/>
      <c r="TCM139" s="29"/>
      <c r="TCN139" s="29"/>
      <c r="TCO139" s="29"/>
      <c r="TCP139" s="29"/>
      <c r="TCQ139" s="29"/>
      <c r="TCR139" s="29"/>
      <c r="TCS139" s="29"/>
      <c r="TCT139" s="29"/>
      <c r="TCU139" s="29"/>
      <c r="TCV139" s="29"/>
      <c r="TCW139" s="29"/>
      <c r="TCX139" s="29"/>
      <c r="TCY139" s="29"/>
      <c r="TCZ139" s="29"/>
      <c r="TDA139" s="29"/>
      <c r="TDB139" s="29"/>
      <c r="TDC139" s="29"/>
      <c r="TDD139" s="29"/>
      <c r="TDE139" s="29"/>
      <c r="TDF139" s="29"/>
      <c r="TDG139" s="29"/>
      <c r="TDH139" s="29"/>
      <c r="TDI139" s="29"/>
      <c r="TDJ139" s="29"/>
      <c r="TDK139" s="29"/>
      <c r="TDL139" s="29"/>
      <c r="TDM139" s="29"/>
      <c r="TDN139" s="29"/>
      <c r="TDO139" s="29"/>
      <c r="TDP139" s="29"/>
      <c r="TDQ139" s="29"/>
      <c r="TDR139" s="29"/>
      <c r="TDS139" s="29"/>
      <c r="TDT139" s="29"/>
      <c r="TDU139" s="29"/>
      <c r="TDV139" s="29"/>
      <c r="TDW139" s="29"/>
      <c r="TDX139" s="29"/>
      <c r="TDY139" s="29"/>
      <c r="TDZ139" s="29"/>
      <c r="TEA139" s="29"/>
      <c r="TEB139" s="29"/>
      <c r="TEC139" s="29"/>
      <c r="TED139" s="29"/>
      <c r="TEE139" s="29"/>
      <c r="TEF139" s="29"/>
      <c r="TEG139" s="29"/>
      <c r="TEH139" s="29"/>
      <c r="TEI139" s="29"/>
      <c r="TEJ139" s="29"/>
      <c r="TEK139" s="29"/>
      <c r="TEL139" s="29"/>
      <c r="TEM139" s="29"/>
      <c r="TEN139" s="29"/>
      <c r="TEO139" s="29"/>
      <c r="TEP139" s="29"/>
      <c r="TEQ139" s="29"/>
      <c r="TER139" s="29"/>
      <c r="TES139" s="29"/>
      <c r="TET139" s="29"/>
      <c r="TEU139" s="29"/>
      <c r="TEV139" s="29"/>
      <c r="TEW139" s="29"/>
      <c r="TEX139" s="29"/>
      <c r="TEY139" s="29"/>
      <c r="TEZ139" s="29"/>
      <c r="TFA139" s="29"/>
      <c r="TFB139" s="29"/>
      <c r="TFC139" s="29"/>
      <c r="TFD139" s="29"/>
      <c r="TFE139" s="29"/>
      <c r="TFF139" s="29"/>
      <c r="TFG139" s="29"/>
      <c r="TFH139" s="29"/>
      <c r="TFI139" s="29"/>
      <c r="TFJ139" s="29"/>
      <c r="TFK139" s="29"/>
      <c r="TFL139" s="29"/>
      <c r="TFM139" s="29"/>
      <c r="TFN139" s="29"/>
      <c r="TFO139" s="29"/>
      <c r="TFP139" s="29"/>
      <c r="TFQ139" s="29"/>
      <c r="TFR139" s="29"/>
      <c r="TFS139" s="29"/>
      <c r="TFT139" s="29"/>
      <c r="TFU139" s="29"/>
      <c r="TFV139" s="29"/>
      <c r="TFW139" s="29"/>
      <c r="TFX139" s="29"/>
      <c r="TFY139" s="29"/>
      <c r="TFZ139" s="29"/>
      <c r="TGA139" s="29"/>
      <c r="TGB139" s="29"/>
      <c r="TGC139" s="29"/>
      <c r="TGD139" s="29"/>
      <c r="TGE139" s="29"/>
      <c r="TGF139" s="29"/>
      <c r="TGG139" s="29"/>
      <c r="TGH139" s="29"/>
      <c r="TGI139" s="29"/>
      <c r="TGJ139" s="29"/>
      <c r="TGK139" s="29"/>
      <c r="TGL139" s="29"/>
      <c r="TGM139" s="29"/>
      <c r="TGN139" s="29"/>
      <c r="TGO139" s="29"/>
      <c r="TGP139" s="29"/>
      <c r="TGQ139" s="29"/>
      <c r="TGR139" s="29"/>
      <c r="TGS139" s="29"/>
      <c r="TGT139" s="29"/>
      <c r="TGU139" s="29"/>
      <c r="TGV139" s="29"/>
      <c r="TGW139" s="29"/>
      <c r="TGX139" s="29"/>
      <c r="TGY139" s="29"/>
      <c r="TGZ139" s="29"/>
      <c r="THA139" s="29"/>
      <c r="THB139" s="29"/>
      <c r="THC139" s="29"/>
      <c r="THD139" s="29"/>
      <c r="THE139" s="29"/>
      <c r="THF139" s="29"/>
      <c r="THG139" s="29"/>
      <c r="THH139" s="29"/>
      <c r="THI139" s="29"/>
      <c r="THJ139" s="29"/>
      <c r="THK139" s="29"/>
      <c r="THL139" s="29"/>
      <c r="THM139" s="29"/>
      <c r="THN139" s="29"/>
      <c r="THO139" s="29"/>
      <c r="THP139" s="29"/>
      <c r="THQ139" s="29"/>
      <c r="THR139" s="29"/>
      <c r="THS139" s="29"/>
      <c r="THT139" s="29"/>
      <c r="THU139" s="29"/>
      <c r="THV139" s="29"/>
      <c r="THW139" s="29"/>
      <c r="THX139" s="29"/>
      <c r="THY139" s="29"/>
      <c r="THZ139" s="29"/>
      <c r="TIA139" s="29"/>
      <c r="TIB139" s="29"/>
      <c r="TIC139" s="29"/>
      <c r="TID139" s="29"/>
      <c r="TIE139" s="29"/>
      <c r="TIF139" s="29"/>
      <c r="TIG139" s="29"/>
      <c r="TIH139" s="29"/>
      <c r="TII139" s="29"/>
      <c r="TIJ139" s="29"/>
      <c r="TIK139" s="29"/>
      <c r="TIL139" s="29"/>
      <c r="TIM139" s="29"/>
      <c r="TIN139" s="29"/>
      <c r="TIO139" s="29"/>
      <c r="TIP139" s="29"/>
      <c r="TIQ139" s="29"/>
      <c r="TIR139" s="29"/>
      <c r="TIS139" s="29"/>
      <c r="TIT139" s="29"/>
      <c r="TIU139" s="29"/>
      <c r="TIV139" s="29"/>
      <c r="TIW139" s="29"/>
      <c r="TIX139" s="29"/>
      <c r="TIY139" s="29"/>
      <c r="TIZ139" s="29"/>
      <c r="TJA139" s="29"/>
      <c r="TJB139" s="29"/>
      <c r="TJC139" s="29"/>
      <c r="TJD139" s="29"/>
      <c r="TJE139" s="29"/>
      <c r="TJF139" s="29"/>
      <c r="TJG139" s="29"/>
      <c r="TJH139" s="29"/>
      <c r="TJI139" s="29"/>
      <c r="TJJ139" s="29"/>
      <c r="TJK139" s="29"/>
      <c r="TJL139" s="29"/>
      <c r="TJM139" s="29"/>
      <c r="TJN139" s="29"/>
      <c r="TJO139" s="29"/>
      <c r="TJP139" s="29"/>
      <c r="TJQ139" s="29"/>
      <c r="TJR139" s="29"/>
      <c r="TJS139" s="29"/>
      <c r="TJT139" s="29"/>
      <c r="TJU139" s="29"/>
      <c r="TJV139" s="29"/>
      <c r="TJW139" s="29"/>
      <c r="TJX139" s="29"/>
      <c r="TJY139" s="29"/>
      <c r="TJZ139" s="29"/>
      <c r="TKA139" s="29"/>
      <c r="TKB139" s="29"/>
      <c r="TKC139" s="29"/>
      <c r="TKD139" s="29"/>
      <c r="TKE139" s="29"/>
      <c r="TKF139" s="29"/>
      <c r="TKG139" s="29"/>
      <c r="TKH139" s="29"/>
      <c r="TKI139" s="29"/>
      <c r="TKJ139" s="29"/>
      <c r="TKK139" s="29"/>
      <c r="TKL139" s="29"/>
      <c r="TKM139" s="29"/>
      <c r="TKN139" s="29"/>
      <c r="TKO139" s="29"/>
      <c r="TKP139" s="29"/>
      <c r="TKQ139" s="29"/>
      <c r="TKR139" s="29"/>
      <c r="TKS139" s="29"/>
      <c r="TKT139" s="29"/>
      <c r="TKU139" s="29"/>
      <c r="TKV139" s="29"/>
      <c r="TKW139" s="29"/>
      <c r="TKX139" s="29"/>
      <c r="TKY139" s="29"/>
      <c r="TKZ139" s="29"/>
      <c r="TLA139" s="29"/>
      <c r="TLB139" s="29"/>
      <c r="TLC139" s="29"/>
      <c r="TLD139" s="29"/>
      <c r="TLE139" s="29"/>
      <c r="TLF139" s="29"/>
      <c r="TLG139" s="29"/>
      <c r="TLH139" s="29"/>
      <c r="TLI139" s="29"/>
      <c r="TLJ139" s="29"/>
      <c r="TLK139" s="29"/>
      <c r="TLL139" s="29"/>
      <c r="TLM139" s="29"/>
      <c r="TLN139" s="29"/>
      <c r="TLO139" s="29"/>
      <c r="TLP139" s="29"/>
      <c r="TLQ139" s="29"/>
      <c r="TLR139" s="29"/>
      <c r="TLS139" s="29"/>
      <c r="TLT139" s="29"/>
      <c r="TLU139" s="29"/>
      <c r="TLV139" s="29"/>
      <c r="TLW139" s="29"/>
      <c r="TLX139" s="29"/>
      <c r="TLY139" s="29"/>
      <c r="TLZ139" s="29"/>
      <c r="TMA139" s="29"/>
      <c r="TMB139" s="29"/>
      <c r="TMC139" s="29"/>
      <c r="TMD139" s="29"/>
      <c r="TME139" s="29"/>
      <c r="TMF139" s="29"/>
      <c r="TMG139" s="29"/>
      <c r="TMH139" s="29"/>
      <c r="TMI139" s="29"/>
      <c r="TMJ139" s="29"/>
      <c r="TMK139" s="29"/>
      <c r="TML139" s="29"/>
      <c r="TMM139" s="29"/>
      <c r="TMN139" s="29"/>
      <c r="TMO139" s="29"/>
      <c r="TMP139" s="29"/>
      <c r="TMQ139" s="29"/>
      <c r="TMR139" s="29"/>
      <c r="TMS139" s="29"/>
      <c r="TMT139" s="29"/>
      <c r="TMU139" s="29"/>
      <c r="TMV139" s="29"/>
      <c r="TMW139" s="29"/>
      <c r="TMX139" s="29"/>
      <c r="TMY139" s="29"/>
      <c r="TMZ139" s="29"/>
      <c r="TNA139" s="29"/>
      <c r="TNB139" s="29"/>
      <c r="TNC139" s="29"/>
      <c r="TND139" s="29"/>
      <c r="TNE139" s="29"/>
      <c r="TNF139" s="29"/>
      <c r="TNG139" s="29"/>
      <c r="TNH139" s="29"/>
      <c r="TNI139" s="29"/>
      <c r="TNJ139" s="29"/>
      <c r="TNK139" s="29"/>
      <c r="TNL139" s="29"/>
      <c r="TNM139" s="29"/>
      <c r="TNN139" s="29"/>
      <c r="TNO139" s="29"/>
      <c r="TNP139" s="29"/>
      <c r="TNQ139" s="29"/>
      <c r="TNR139" s="29"/>
      <c r="TNS139" s="29"/>
      <c r="TNT139" s="29"/>
      <c r="TNU139" s="29"/>
      <c r="TNV139" s="29"/>
      <c r="TNW139" s="29"/>
      <c r="TNX139" s="29"/>
      <c r="TNY139" s="29"/>
      <c r="TNZ139" s="29"/>
      <c r="TOA139" s="29"/>
      <c r="TOB139" s="29"/>
      <c r="TOC139" s="29"/>
      <c r="TOD139" s="29"/>
      <c r="TOE139" s="29"/>
      <c r="TOF139" s="29"/>
      <c r="TOG139" s="29"/>
      <c r="TOH139" s="29"/>
      <c r="TOI139" s="29"/>
      <c r="TOJ139" s="29"/>
      <c r="TOK139" s="29"/>
      <c r="TOL139" s="29"/>
      <c r="TOM139" s="29"/>
      <c r="TON139" s="29"/>
      <c r="TOO139" s="29"/>
      <c r="TOP139" s="29"/>
      <c r="TOQ139" s="29"/>
      <c r="TOR139" s="29"/>
      <c r="TOS139" s="29"/>
      <c r="TOT139" s="29"/>
      <c r="TOU139" s="29"/>
      <c r="TOV139" s="29"/>
      <c r="TOW139" s="29"/>
      <c r="TOX139" s="29"/>
      <c r="TOY139" s="29"/>
      <c r="TOZ139" s="29"/>
      <c r="TPA139" s="29"/>
      <c r="TPB139" s="29"/>
      <c r="TPC139" s="29"/>
      <c r="TPD139" s="29"/>
      <c r="TPE139" s="29"/>
      <c r="TPF139" s="29"/>
      <c r="TPG139" s="29"/>
      <c r="TPH139" s="29"/>
      <c r="TPI139" s="29"/>
      <c r="TPJ139" s="29"/>
      <c r="TPK139" s="29"/>
      <c r="TPL139" s="29"/>
      <c r="TPM139" s="29"/>
      <c r="TPN139" s="29"/>
      <c r="TPO139" s="29"/>
      <c r="TPP139" s="29"/>
      <c r="TPQ139" s="29"/>
      <c r="TPR139" s="29"/>
      <c r="TPS139" s="29"/>
      <c r="TPT139" s="29"/>
      <c r="TPU139" s="29"/>
      <c r="TPV139" s="29"/>
      <c r="TPW139" s="29"/>
      <c r="TPX139" s="29"/>
      <c r="TPY139" s="29"/>
      <c r="TPZ139" s="29"/>
      <c r="TQA139" s="29"/>
      <c r="TQB139" s="29"/>
      <c r="TQC139" s="29"/>
      <c r="TQD139" s="29"/>
      <c r="TQE139" s="29"/>
      <c r="TQF139" s="29"/>
      <c r="TQG139" s="29"/>
      <c r="TQH139" s="29"/>
      <c r="TQI139" s="29"/>
      <c r="TQJ139" s="29"/>
      <c r="TQK139" s="29"/>
      <c r="TQL139" s="29"/>
      <c r="TQM139" s="29"/>
      <c r="TQN139" s="29"/>
      <c r="TQO139" s="29"/>
      <c r="TQP139" s="29"/>
      <c r="TQQ139" s="29"/>
      <c r="TQR139" s="29"/>
      <c r="TQS139" s="29"/>
      <c r="TQT139" s="29"/>
      <c r="TQU139" s="29"/>
      <c r="TQV139" s="29"/>
      <c r="TQW139" s="29"/>
      <c r="TQX139" s="29"/>
      <c r="TQY139" s="29"/>
      <c r="TQZ139" s="29"/>
      <c r="TRA139" s="29"/>
      <c r="TRB139" s="29"/>
      <c r="TRC139" s="29"/>
      <c r="TRD139" s="29"/>
      <c r="TRE139" s="29"/>
      <c r="TRF139" s="29"/>
      <c r="TRG139" s="29"/>
      <c r="TRH139" s="29"/>
      <c r="TRI139" s="29"/>
      <c r="TRJ139" s="29"/>
      <c r="TRK139" s="29"/>
      <c r="TRL139" s="29"/>
      <c r="TRM139" s="29"/>
      <c r="TRN139" s="29"/>
      <c r="TRO139" s="29"/>
      <c r="TRP139" s="29"/>
      <c r="TRQ139" s="29"/>
      <c r="TRR139" s="29"/>
      <c r="TRS139" s="29"/>
      <c r="TRT139" s="29"/>
      <c r="TRU139" s="29"/>
      <c r="TRV139" s="29"/>
      <c r="TRW139" s="29"/>
      <c r="TRX139" s="29"/>
      <c r="TRY139" s="29"/>
      <c r="TRZ139" s="29"/>
      <c r="TSA139" s="29"/>
      <c r="TSB139" s="29"/>
      <c r="TSC139" s="29"/>
      <c r="TSD139" s="29"/>
      <c r="TSE139" s="29"/>
      <c r="TSF139" s="29"/>
      <c r="TSG139" s="29"/>
      <c r="TSH139" s="29"/>
      <c r="TSI139" s="29"/>
      <c r="TSJ139" s="29"/>
      <c r="TSK139" s="29"/>
      <c r="TSL139" s="29"/>
      <c r="TSM139" s="29"/>
      <c r="TSN139" s="29"/>
      <c r="TSO139" s="29"/>
      <c r="TSP139" s="29"/>
      <c r="TSQ139" s="29"/>
      <c r="TSR139" s="29"/>
      <c r="TSS139" s="29"/>
      <c r="TST139" s="29"/>
      <c r="TSU139" s="29"/>
      <c r="TSV139" s="29"/>
      <c r="TSW139" s="29"/>
      <c r="TSX139" s="29"/>
      <c r="TSY139" s="29"/>
      <c r="TSZ139" s="29"/>
      <c r="TTA139" s="29"/>
      <c r="TTB139" s="29"/>
      <c r="TTC139" s="29"/>
      <c r="TTD139" s="29"/>
      <c r="TTE139" s="29"/>
      <c r="TTF139" s="29"/>
      <c r="TTG139" s="29"/>
      <c r="TTH139" s="29"/>
      <c r="TTI139" s="29"/>
      <c r="TTJ139" s="29"/>
      <c r="TTK139" s="29"/>
      <c r="TTL139" s="29"/>
      <c r="TTM139" s="29"/>
      <c r="TTN139" s="29"/>
      <c r="TTO139" s="29"/>
      <c r="TTP139" s="29"/>
      <c r="TTQ139" s="29"/>
      <c r="TTR139" s="29"/>
      <c r="TTS139" s="29"/>
      <c r="TTT139" s="29"/>
      <c r="TTU139" s="29"/>
      <c r="TTV139" s="29"/>
      <c r="TTW139" s="29"/>
      <c r="TTX139" s="29"/>
      <c r="TTY139" s="29"/>
      <c r="TTZ139" s="29"/>
      <c r="TUA139" s="29"/>
      <c r="TUB139" s="29"/>
      <c r="TUC139" s="29"/>
      <c r="TUD139" s="29"/>
      <c r="TUE139" s="29"/>
      <c r="TUF139" s="29"/>
      <c r="TUG139" s="29"/>
      <c r="TUH139" s="29"/>
      <c r="TUI139" s="29"/>
      <c r="TUJ139" s="29"/>
      <c r="TUK139" s="29"/>
      <c r="TUL139" s="29"/>
      <c r="TUM139" s="29"/>
      <c r="TUN139" s="29"/>
      <c r="TUO139" s="29"/>
      <c r="TUP139" s="29"/>
      <c r="TUQ139" s="29"/>
      <c r="TUR139" s="29"/>
      <c r="TUS139" s="29"/>
      <c r="TUT139" s="29"/>
      <c r="TUU139" s="29"/>
      <c r="TUV139" s="29"/>
      <c r="TUW139" s="29"/>
      <c r="TUX139" s="29"/>
      <c r="TUY139" s="29"/>
      <c r="TUZ139" s="29"/>
      <c r="TVA139" s="29"/>
      <c r="TVB139" s="29"/>
      <c r="TVC139" s="29"/>
      <c r="TVD139" s="29"/>
      <c r="TVE139" s="29"/>
      <c r="TVF139" s="29"/>
      <c r="TVG139" s="29"/>
      <c r="TVH139" s="29"/>
      <c r="TVI139" s="29"/>
      <c r="TVJ139" s="29"/>
      <c r="TVK139" s="29"/>
      <c r="TVL139" s="29"/>
      <c r="TVM139" s="29"/>
      <c r="TVN139" s="29"/>
      <c r="TVO139" s="29"/>
      <c r="TVP139" s="29"/>
      <c r="TVQ139" s="29"/>
      <c r="TVR139" s="29"/>
      <c r="TVS139" s="29"/>
      <c r="TVT139" s="29"/>
      <c r="TVU139" s="29"/>
      <c r="TVV139" s="29"/>
      <c r="TVW139" s="29"/>
      <c r="TVX139" s="29"/>
      <c r="TVY139" s="29"/>
      <c r="TVZ139" s="29"/>
      <c r="TWA139" s="29"/>
      <c r="TWB139" s="29"/>
      <c r="TWC139" s="29"/>
      <c r="TWD139" s="29"/>
      <c r="TWE139" s="29"/>
      <c r="TWF139" s="29"/>
      <c r="TWG139" s="29"/>
      <c r="TWH139" s="29"/>
      <c r="TWI139" s="29"/>
      <c r="TWJ139" s="29"/>
      <c r="TWK139" s="29"/>
      <c r="TWL139" s="29"/>
      <c r="TWM139" s="29"/>
      <c r="TWN139" s="29"/>
      <c r="TWO139" s="29"/>
      <c r="TWP139" s="29"/>
      <c r="TWQ139" s="29"/>
      <c r="TWR139" s="29"/>
      <c r="TWS139" s="29"/>
      <c r="TWT139" s="29"/>
      <c r="TWU139" s="29"/>
      <c r="TWV139" s="29"/>
      <c r="TWW139" s="29"/>
      <c r="TWX139" s="29"/>
      <c r="TWY139" s="29"/>
      <c r="TWZ139" s="29"/>
      <c r="TXA139" s="29"/>
      <c r="TXB139" s="29"/>
      <c r="TXC139" s="29"/>
      <c r="TXD139" s="29"/>
      <c r="TXE139" s="29"/>
      <c r="TXF139" s="29"/>
      <c r="TXG139" s="29"/>
      <c r="TXH139" s="29"/>
      <c r="TXI139" s="29"/>
      <c r="TXJ139" s="29"/>
      <c r="TXK139" s="29"/>
      <c r="TXL139" s="29"/>
      <c r="TXM139" s="29"/>
      <c r="TXN139" s="29"/>
      <c r="TXO139" s="29"/>
      <c r="TXP139" s="29"/>
      <c r="TXQ139" s="29"/>
      <c r="TXR139" s="29"/>
      <c r="TXS139" s="29"/>
      <c r="TXT139" s="29"/>
      <c r="TXU139" s="29"/>
      <c r="TXV139" s="29"/>
      <c r="TXW139" s="29"/>
      <c r="TXX139" s="29"/>
      <c r="TXY139" s="29"/>
      <c r="TXZ139" s="29"/>
      <c r="TYA139" s="29"/>
      <c r="TYB139" s="29"/>
      <c r="TYC139" s="29"/>
      <c r="TYD139" s="29"/>
      <c r="TYE139" s="29"/>
      <c r="TYF139" s="29"/>
      <c r="TYG139" s="29"/>
      <c r="TYH139" s="29"/>
      <c r="TYI139" s="29"/>
      <c r="TYJ139" s="29"/>
      <c r="TYK139" s="29"/>
      <c r="TYL139" s="29"/>
      <c r="TYM139" s="29"/>
      <c r="TYN139" s="29"/>
      <c r="TYO139" s="29"/>
      <c r="TYP139" s="29"/>
      <c r="TYQ139" s="29"/>
      <c r="TYR139" s="29"/>
      <c r="TYS139" s="29"/>
      <c r="TYT139" s="29"/>
      <c r="TYU139" s="29"/>
      <c r="TYV139" s="29"/>
      <c r="TYW139" s="29"/>
      <c r="TYX139" s="29"/>
      <c r="TYY139" s="29"/>
      <c r="TYZ139" s="29"/>
      <c r="TZA139" s="29"/>
      <c r="TZB139" s="29"/>
      <c r="TZC139" s="29"/>
      <c r="TZD139" s="29"/>
      <c r="TZE139" s="29"/>
      <c r="TZF139" s="29"/>
      <c r="TZG139" s="29"/>
      <c r="TZH139" s="29"/>
      <c r="TZI139" s="29"/>
      <c r="TZJ139" s="29"/>
      <c r="TZK139" s="29"/>
      <c r="TZL139" s="29"/>
      <c r="TZM139" s="29"/>
      <c r="TZN139" s="29"/>
      <c r="TZO139" s="29"/>
      <c r="TZP139" s="29"/>
      <c r="TZQ139" s="29"/>
      <c r="TZR139" s="29"/>
      <c r="TZS139" s="29"/>
      <c r="TZT139" s="29"/>
      <c r="TZU139" s="29"/>
      <c r="TZV139" s="29"/>
      <c r="TZW139" s="29"/>
      <c r="TZX139" s="29"/>
      <c r="TZY139" s="29"/>
      <c r="TZZ139" s="29"/>
      <c r="UAA139" s="29"/>
      <c r="UAB139" s="29"/>
      <c r="UAC139" s="29"/>
      <c r="UAD139" s="29"/>
      <c r="UAE139" s="29"/>
      <c r="UAF139" s="29"/>
      <c r="UAG139" s="29"/>
      <c r="UAH139" s="29"/>
      <c r="UAI139" s="29"/>
      <c r="UAJ139" s="29"/>
      <c r="UAK139" s="29"/>
      <c r="UAL139" s="29"/>
      <c r="UAM139" s="29"/>
      <c r="UAN139" s="29"/>
      <c r="UAO139" s="29"/>
      <c r="UAP139" s="29"/>
      <c r="UAQ139" s="29"/>
      <c r="UAR139" s="29"/>
      <c r="UAS139" s="29"/>
      <c r="UAT139" s="29"/>
      <c r="UAU139" s="29"/>
      <c r="UAV139" s="29"/>
      <c r="UAW139" s="29"/>
      <c r="UAX139" s="29"/>
      <c r="UAY139" s="29"/>
      <c r="UAZ139" s="29"/>
      <c r="UBA139" s="29"/>
      <c r="UBB139" s="29"/>
      <c r="UBC139" s="29"/>
      <c r="UBD139" s="29"/>
      <c r="UBE139" s="29"/>
      <c r="UBF139" s="29"/>
      <c r="UBG139" s="29"/>
      <c r="UBH139" s="29"/>
      <c r="UBI139" s="29"/>
      <c r="UBJ139" s="29"/>
      <c r="UBK139" s="29"/>
      <c r="UBL139" s="29"/>
      <c r="UBM139" s="29"/>
      <c r="UBN139" s="29"/>
      <c r="UBO139" s="29"/>
      <c r="UBP139" s="29"/>
      <c r="UBQ139" s="29"/>
      <c r="UBR139" s="29"/>
      <c r="UBS139" s="29"/>
      <c r="UBT139" s="29"/>
      <c r="UBU139" s="29"/>
      <c r="UBV139" s="29"/>
      <c r="UBW139" s="29"/>
      <c r="UBX139" s="29"/>
      <c r="UBY139" s="29"/>
      <c r="UBZ139" s="29"/>
      <c r="UCA139" s="29"/>
      <c r="UCB139" s="29"/>
      <c r="UCC139" s="29"/>
      <c r="UCD139" s="29"/>
      <c r="UCE139" s="29"/>
      <c r="UCF139" s="29"/>
      <c r="UCG139" s="29"/>
      <c r="UCH139" s="29"/>
      <c r="UCI139" s="29"/>
      <c r="UCJ139" s="29"/>
      <c r="UCK139" s="29"/>
      <c r="UCL139" s="29"/>
      <c r="UCM139" s="29"/>
      <c r="UCN139" s="29"/>
      <c r="UCO139" s="29"/>
      <c r="UCP139" s="29"/>
      <c r="UCQ139" s="29"/>
      <c r="UCR139" s="29"/>
      <c r="UCS139" s="29"/>
      <c r="UCT139" s="29"/>
      <c r="UCU139" s="29"/>
      <c r="UCV139" s="29"/>
      <c r="UCW139" s="29"/>
      <c r="UCX139" s="29"/>
      <c r="UCY139" s="29"/>
      <c r="UCZ139" s="29"/>
      <c r="UDA139" s="29"/>
      <c r="UDB139" s="29"/>
      <c r="UDC139" s="29"/>
      <c r="UDD139" s="29"/>
      <c r="UDE139" s="29"/>
      <c r="UDF139" s="29"/>
      <c r="UDG139" s="29"/>
      <c r="UDH139" s="29"/>
      <c r="UDI139" s="29"/>
      <c r="UDJ139" s="29"/>
      <c r="UDK139" s="29"/>
      <c r="UDL139" s="29"/>
      <c r="UDM139" s="29"/>
      <c r="UDN139" s="29"/>
      <c r="UDO139" s="29"/>
      <c r="UDP139" s="29"/>
      <c r="UDQ139" s="29"/>
      <c r="UDR139" s="29"/>
      <c r="UDS139" s="29"/>
      <c r="UDT139" s="29"/>
      <c r="UDU139" s="29"/>
      <c r="UDV139" s="29"/>
      <c r="UDW139" s="29"/>
      <c r="UDX139" s="29"/>
      <c r="UDY139" s="29"/>
      <c r="UDZ139" s="29"/>
      <c r="UEA139" s="29"/>
      <c r="UEB139" s="29"/>
      <c r="UEC139" s="29"/>
      <c r="UED139" s="29"/>
      <c r="UEE139" s="29"/>
      <c r="UEF139" s="29"/>
      <c r="UEG139" s="29"/>
      <c r="UEH139" s="29"/>
      <c r="UEI139" s="29"/>
      <c r="UEJ139" s="29"/>
      <c r="UEK139" s="29"/>
      <c r="UEL139" s="29"/>
      <c r="UEM139" s="29"/>
      <c r="UEN139" s="29"/>
      <c r="UEO139" s="29"/>
      <c r="UEP139" s="29"/>
      <c r="UEQ139" s="29"/>
      <c r="UER139" s="29"/>
      <c r="UES139" s="29"/>
      <c r="UET139" s="29"/>
      <c r="UEU139" s="29"/>
      <c r="UEV139" s="29"/>
      <c r="UEW139" s="29"/>
      <c r="UEX139" s="29"/>
      <c r="UEY139" s="29"/>
      <c r="UEZ139" s="29"/>
      <c r="UFA139" s="29"/>
      <c r="UFB139" s="29"/>
      <c r="UFC139" s="29"/>
      <c r="UFD139" s="29"/>
      <c r="UFE139" s="29"/>
      <c r="UFF139" s="29"/>
      <c r="UFG139" s="29"/>
      <c r="UFH139" s="29"/>
      <c r="UFI139" s="29"/>
      <c r="UFJ139" s="29"/>
      <c r="UFK139" s="29"/>
      <c r="UFL139" s="29"/>
      <c r="UFM139" s="29"/>
      <c r="UFN139" s="29"/>
      <c r="UFO139" s="29"/>
      <c r="UFP139" s="29"/>
      <c r="UFQ139" s="29"/>
      <c r="UFR139" s="29"/>
      <c r="UFS139" s="29"/>
      <c r="UFT139" s="29"/>
      <c r="UFU139" s="29"/>
      <c r="UFV139" s="29"/>
      <c r="UFW139" s="29"/>
      <c r="UFX139" s="29"/>
      <c r="UFY139" s="29"/>
      <c r="UFZ139" s="29"/>
      <c r="UGA139" s="29"/>
      <c r="UGB139" s="29"/>
      <c r="UGC139" s="29"/>
      <c r="UGD139" s="29"/>
      <c r="UGE139" s="29"/>
      <c r="UGF139" s="29"/>
      <c r="UGG139" s="29"/>
      <c r="UGH139" s="29"/>
      <c r="UGI139" s="29"/>
      <c r="UGJ139" s="29"/>
      <c r="UGK139" s="29"/>
      <c r="UGL139" s="29"/>
      <c r="UGM139" s="29"/>
      <c r="UGN139" s="29"/>
      <c r="UGO139" s="29"/>
      <c r="UGP139" s="29"/>
      <c r="UGQ139" s="29"/>
      <c r="UGR139" s="29"/>
      <c r="UGS139" s="29"/>
      <c r="UGT139" s="29"/>
      <c r="UGU139" s="29"/>
      <c r="UGV139" s="29"/>
      <c r="UGW139" s="29"/>
      <c r="UGX139" s="29"/>
      <c r="UGY139" s="29"/>
      <c r="UGZ139" s="29"/>
      <c r="UHA139" s="29"/>
      <c r="UHB139" s="29"/>
      <c r="UHC139" s="29"/>
      <c r="UHD139" s="29"/>
      <c r="UHE139" s="29"/>
      <c r="UHF139" s="29"/>
      <c r="UHG139" s="29"/>
      <c r="UHH139" s="29"/>
      <c r="UHI139" s="29"/>
      <c r="UHJ139" s="29"/>
      <c r="UHK139" s="29"/>
      <c r="UHL139" s="29"/>
      <c r="UHM139" s="29"/>
      <c r="UHN139" s="29"/>
      <c r="UHO139" s="29"/>
      <c r="UHP139" s="29"/>
      <c r="UHQ139" s="29"/>
      <c r="UHR139" s="29"/>
      <c r="UHS139" s="29"/>
      <c r="UHT139" s="29"/>
      <c r="UHU139" s="29"/>
      <c r="UHV139" s="29"/>
      <c r="UHW139" s="29"/>
      <c r="UHX139" s="29"/>
      <c r="UHY139" s="29"/>
      <c r="UHZ139" s="29"/>
      <c r="UIA139" s="29"/>
      <c r="UIB139" s="29"/>
      <c r="UIC139" s="29"/>
      <c r="UID139" s="29"/>
      <c r="UIE139" s="29"/>
      <c r="UIF139" s="29"/>
      <c r="UIG139" s="29"/>
      <c r="UIH139" s="29"/>
      <c r="UII139" s="29"/>
      <c r="UIJ139" s="29"/>
      <c r="UIK139" s="29"/>
      <c r="UIL139" s="29"/>
      <c r="UIM139" s="29"/>
      <c r="UIN139" s="29"/>
      <c r="UIO139" s="29"/>
      <c r="UIP139" s="29"/>
      <c r="UIQ139" s="29"/>
      <c r="UIR139" s="29"/>
      <c r="UIS139" s="29"/>
      <c r="UIT139" s="29"/>
      <c r="UIU139" s="29"/>
      <c r="UIV139" s="29"/>
      <c r="UIW139" s="29"/>
      <c r="UIX139" s="29"/>
      <c r="UIY139" s="29"/>
      <c r="UIZ139" s="29"/>
      <c r="UJA139" s="29"/>
      <c r="UJB139" s="29"/>
      <c r="UJC139" s="29"/>
      <c r="UJD139" s="29"/>
      <c r="UJE139" s="29"/>
      <c r="UJF139" s="29"/>
      <c r="UJG139" s="29"/>
      <c r="UJH139" s="29"/>
      <c r="UJI139" s="29"/>
      <c r="UJJ139" s="29"/>
      <c r="UJK139" s="29"/>
      <c r="UJL139" s="29"/>
      <c r="UJM139" s="29"/>
      <c r="UJN139" s="29"/>
      <c r="UJO139" s="29"/>
      <c r="UJP139" s="29"/>
      <c r="UJQ139" s="29"/>
      <c r="UJR139" s="29"/>
      <c r="UJS139" s="29"/>
      <c r="UJT139" s="29"/>
      <c r="UJU139" s="29"/>
      <c r="UJV139" s="29"/>
      <c r="UJW139" s="29"/>
      <c r="UJX139" s="29"/>
      <c r="UJY139" s="29"/>
      <c r="UJZ139" s="29"/>
      <c r="UKA139" s="29"/>
      <c r="UKB139" s="29"/>
      <c r="UKC139" s="29"/>
      <c r="UKD139" s="29"/>
      <c r="UKE139" s="29"/>
      <c r="UKF139" s="29"/>
      <c r="UKG139" s="29"/>
      <c r="UKH139" s="29"/>
      <c r="UKI139" s="29"/>
      <c r="UKJ139" s="29"/>
      <c r="UKK139" s="29"/>
      <c r="UKL139" s="29"/>
      <c r="UKM139" s="29"/>
      <c r="UKN139" s="29"/>
      <c r="UKO139" s="29"/>
      <c r="UKP139" s="29"/>
      <c r="UKQ139" s="29"/>
      <c r="UKR139" s="29"/>
      <c r="UKS139" s="29"/>
      <c r="UKT139" s="29"/>
      <c r="UKU139" s="29"/>
      <c r="UKV139" s="29"/>
      <c r="UKW139" s="29"/>
      <c r="UKX139" s="29"/>
      <c r="UKY139" s="29"/>
      <c r="UKZ139" s="29"/>
      <c r="ULA139" s="29"/>
      <c r="ULB139" s="29"/>
      <c r="ULC139" s="29"/>
      <c r="ULD139" s="29"/>
      <c r="ULE139" s="29"/>
      <c r="ULF139" s="29"/>
      <c r="ULG139" s="29"/>
      <c r="ULH139" s="29"/>
      <c r="ULI139" s="29"/>
      <c r="ULJ139" s="29"/>
      <c r="ULK139" s="29"/>
      <c r="ULL139" s="29"/>
      <c r="ULM139" s="29"/>
      <c r="ULN139" s="29"/>
      <c r="ULO139" s="29"/>
      <c r="ULP139" s="29"/>
      <c r="ULQ139" s="29"/>
      <c r="ULR139" s="29"/>
      <c r="ULS139" s="29"/>
      <c r="ULT139" s="29"/>
      <c r="ULU139" s="29"/>
      <c r="ULV139" s="29"/>
      <c r="ULW139" s="29"/>
      <c r="ULX139" s="29"/>
      <c r="ULY139" s="29"/>
      <c r="ULZ139" s="29"/>
      <c r="UMA139" s="29"/>
      <c r="UMB139" s="29"/>
      <c r="UMC139" s="29"/>
      <c r="UMD139" s="29"/>
      <c r="UME139" s="29"/>
      <c r="UMF139" s="29"/>
      <c r="UMG139" s="29"/>
      <c r="UMH139" s="29"/>
      <c r="UMI139" s="29"/>
      <c r="UMJ139" s="29"/>
      <c r="UMK139" s="29"/>
      <c r="UML139" s="29"/>
      <c r="UMM139" s="29"/>
      <c r="UMN139" s="29"/>
      <c r="UMO139" s="29"/>
      <c r="UMP139" s="29"/>
      <c r="UMQ139" s="29"/>
      <c r="UMR139" s="29"/>
      <c r="UMS139" s="29"/>
      <c r="UMT139" s="29"/>
      <c r="UMU139" s="29"/>
      <c r="UMV139" s="29"/>
      <c r="UMW139" s="29"/>
      <c r="UMX139" s="29"/>
      <c r="UMY139" s="29"/>
      <c r="UMZ139" s="29"/>
      <c r="UNA139" s="29"/>
      <c r="UNB139" s="29"/>
      <c r="UNC139" s="29"/>
      <c r="UND139" s="29"/>
      <c r="UNE139" s="29"/>
      <c r="UNF139" s="29"/>
      <c r="UNG139" s="29"/>
      <c r="UNH139" s="29"/>
      <c r="UNI139" s="29"/>
      <c r="UNJ139" s="29"/>
      <c r="UNK139" s="29"/>
      <c r="UNL139" s="29"/>
      <c r="UNM139" s="29"/>
      <c r="UNN139" s="29"/>
      <c r="UNO139" s="29"/>
      <c r="UNP139" s="29"/>
      <c r="UNQ139" s="29"/>
      <c r="UNR139" s="29"/>
      <c r="UNS139" s="29"/>
      <c r="UNT139" s="29"/>
      <c r="UNU139" s="29"/>
      <c r="UNV139" s="29"/>
      <c r="UNW139" s="29"/>
      <c r="UNX139" s="29"/>
      <c r="UNY139" s="29"/>
      <c r="UNZ139" s="29"/>
      <c r="UOA139" s="29"/>
      <c r="UOB139" s="29"/>
      <c r="UOC139" s="29"/>
      <c r="UOD139" s="29"/>
      <c r="UOE139" s="29"/>
      <c r="UOF139" s="29"/>
      <c r="UOG139" s="29"/>
      <c r="UOH139" s="29"/>
      <c r="UOI139" s="29"/>
      <c r="UOJ139" s="29"/>
      <c r="UOK139" s="29"/>
      <c r="UOL139" s="29"/>
      <c r="UOM139" s="29"/>
      <c r="UON139" s="29"/>
      <c r="UOO139" s="29"/>
      <c r="UOP139" s="29"/>
      <c r="UOQ139" s="29"/>
      <c r="UOR139" s="29"/>
      <c r="UOS139" s="29"/>
      <c r="UOT139" s="29"/>
      <c r="UOU139" s="29"/>
      <c r="UOV139" s="29"/>
      <c r="UOW139" s="29"/>
      <c r="UOX139" s="29"/>
      <c r="UOY139" s="29"/>
      <c r="UOZ139" s="29"/>
      <c r="UPA139" s="29"/>
      <c r="UPB139" s="29"/>
      <c r="UPC139" s="29"/>
      <c r="UPD139" s="29"/>
      <c r="UPE139" s="29"/>
      <c r="UPF139" s="29"/>
      <c r="UPG139" s="29"/>
      <c r="UPH139" s="29"/>
      <c r="UPI139" s="29"/>
      <c r="UPJ139" s="29"/>
      <c r="UPK139" s="29"/>
      <c r="UPL139" s="29"/>
      <c r="UPM139" s="29"/>
      <c r="UPN139" s="29"/>
      <c r="UPO139" s="29"/>
      <c r="UPP139" s="29"/>
      <c r="UPQ139" s="29"/>
      <c r="UPR139" s="29"/>
      <c r="UPS139" s="29"/>
      <c r="UPT139" s="29"/>
      <c r="UPU139" s="29"/>
      <c r="UPV139" s="29"/>
      <c r="UPW139" s="29"/>
      <c r="UPX139" s="29"/>
      <c r="UPY139" s="29"/>
      <c r="UPZ139" s="29"/>
      <c r="UQA139" s="29"/>
      <c r="UQB139" s="29"/>
      <c r="UQC139" s="29"/>
      <c r="UQD139" s="29"/>
      <c r="UQE139" s="29"/>
      <c r="UQF139" s="29"/>
      <c r="UQG139" s="29"/>
      <c r="UQH139" s="29"/>
      <c r="UQI139" s="29"/>
      <c r="UQJ139" s="29"/>
      <c r="UQK139" s="29"/>
      <c r="UQL139" s="29"/>
      <c r="UQM139" s="29"/>
      <c r="UQN139" s="29"/>
      <c r="UQO139" s="29"/>
      <c r="UQP139" s="29"/>
      <c r="UQQ139" s="29"/>
      <c r="UQR139" s="29"/>
      <c r="UQS139" s="29"/>
      <c r="UQT139" s="29"/>
      <c r="UQU139" s="29"/>
      <c r="UQV139" s="29"/>
      <c r="UQW139" s="29"/>
      <c r="UQX139" s="29"/>
      <c r="UQY139" s="29"/>
      <c r="UQZ139" s="29"/>
      <c r="URA139" s="29"/>
      <c r="URB139" s="29"/>
      <c r="URC139" s="29"/>
      <c r="URD139" s="29"/>
      <c r="URE139" s="29"/>
      <c r="URF139" s="29"/>
      <c r="URG139" s="29"/>
      <c r="URH139" s="29"/>
      <c r="URI139" s="29"/>
      <c r="URJ139" s="29"/>
      <c r="URK139" s="29"/>
      <c r="URL139" s="29"/>
      <c r="URM139" s="29"/>
      <c r="URN139" s="29"/>
      <c r="URO139" s="29"/>
      <c r="URP139" s="29"/>
      <c r="URQ139" s="29"/>
      <c r="URR139" s="29"/>
      <c r="URS139" s="29"/>
      <c r="URT139" s="29"/>
      <c r="URU139" s="29"/>
      <c r="URV139" s="29"/>
      <c r="URW139" s="29"/>
      <c r="URX139" s="29"/>
      <c r="URY139" s="29"/>
      <c r="URZ139" s="29"/>
      <c r="USA139" s="29"/>
      <c r="USB139" s="29"/>
      <c r="USC139" s="29"/>
      <c r="USD139" s="29"/>
      <c r="USE139" s="29"/>
      <c r="USF139" s="29"/>
      <c r="USG139" s="29"/>
      <c r="USH139" s="29"/>
      <c r="USI139" s="29"/>
      <c r="USJ139" s="29"/>
      <c r="USK139" s="29"/>
      <c r="USL139" s="29"/>
      <c r="USM139" s="29"/>
      <c r="USN139" s="29"/>
      <c r="USO139" s="29"/>
      <c r="USP139" s="29"/>
      <c r="USQ139" s="29"/>
      <c r="USR139" s="29"/>
      <c r="USS139" s="29"/>
      <c r="UST139" s="29"/>
      <c r="USU139" s="29"/>
      <c r="USV139" s="29"/>
      <c r="USW139" s="29"/>
      <c r="USX139" s="29"/>
      <c r="USY139" s="29"/>
      <c r="USZ139" s="29"/>
      <c r="UTA139" s="29"/>
      <c r="UTB139" s="29"/>
      <c r="UTC139" s="29"/>
      <c r="UTD139" s="29"/>
      <c r="UTE139" s="29"/>
      <c r="UTF139" s="29"/>
      <c r="UTG139" s="29"/>
      <c r="UTH139" s="29"/>
      <c r="UTI139" s="29"/>
      <c r="UTJ139" s="29"/>
      <c r="UTK139" s="29"/>
      <c r="UTL139" s="29"/>
      <c r="UTM139" s="29"/>
      <c r="UTN139" s="29"/>
      <c r="UTO139" s="29"/>
      <c r="UTP139" s="29"/>
      <c r="UTQ139" s="29"/>
      <c r="UTR139" s="29"/>
      <c r="UTS139" s="29"/>
      <c r="UTT139" s="29"/>
      <c r="UTU139" s="29"/>
      <c r="UTV139" s="29"/>
      <c r="UTW139" s="29"/>
      <c r="UTX139" s="29"/>
      <c r="UTY139" s="29"/>
      <c r="UTZ139" s="29"/>
      <c r="UUA139" s="29"/>
      <c r="UUB139" s="29"/>
      <c r="UUC139" s="29"/>
      <c r="UUD139" s="29"/>
      <c r="UUE139" s="29"/>
      <c r="UUF139" s="29"/>
      <c r="UUG139" s="29"/>
      <c r="UUH139" s="29"/>
      <c r="UUI139" s="29"/>
      <c r="UUJ139" s="29"/>
      <c r="UUK139" s="29"/>
      <c r="UUL139" s="29"/>
      <c r="UUM139" s="29"/>
      <c r="UUN139" s="29"/>
      <c r="UUO139" s="29"/>
      <c r="UUP139" s="29"/>
      <c r="UUQ139" s="29"/>
      <c r="UUR139" s="29"/>
      <c r="UUS139" s="29"/>
      <c r="UUT139" s="29"/>
      <c r="UUU139" s="29"/>
      <c r="UUV139" s="29"/>
      <c r="UUW139" s="29"/>
      <c r="UUX139" s="29"/>
      <c r="UUY139" s="29"/>
      <c r="UUZ139" s="29"/>
      <c r="UVA139" s="29"/>
      <c r="UVB139" s="29"/>
      <c r="UVC139" s="29"/>
      <c r="UVD139" s="29"/>
      <c r="UVE139" s="29"/>
      <c r="UVF139" s="29"/>
      <c r="UVG139" s="29"/>
      <c r="UVH139" s="29"/>
      <c r="UVI139" s="29"/>
      <c r="UVJ139" s="29"/>
      <c r="UVK139" s="29"/>
      <c r="UVL139" s="29"/>
      <c r="UVM139" s="29"/>
      <c r="UVN139" s="29"/>
      <c r="UVO139" s="29"/>
      <c r="UVP139" s="29"/>
      <c r="UVQ139" s="29"/>
      <c r="UVR139" s="29"/>
      <c r="UVS139" s="29"/>
      <c r="UVT139" s="29"/>
      <c r="UVU139" s="29"/>
      <c r="UVV139" s="29"/>
      <c r="UVW139" s="29"/>
      <c r="UVX139" s="29"/>
      <c r="UVY139" s="29"/>
      <c r="UVZ139" s="29"/>
      <c r="UWA139" s="29"/>
      <c r="UWB139" s="29"/>
      <c r="UWC139" s="29"/>
      <c r="UWD139" s="29"/>
      <c r="UWE139" s="29"/>
      <c r="UWF139" s="29"/>
      <c r="UWG139" s="29"/>
      <c r="UWH139" s="29"/>
      <c r="UWI139" s="29"/>
      <c r="UWJ139" s="29"/>
      <c r="UWK139" s="29"/>
      <c r="UWL139" s="29"/>
      <c r="UWM139" s="29"/>
      <c r="UWN139" s="29"/>
      <c r="UWO139" s="29"/>
      <c r="UWP139" s="29"/>
      <c r="UWQ139" s="29"/>
      <c r="UWR139" s="29"/>
      <c r="UWS139" s="29"/>
      <c r="UWT139" s="29"/>
      <c r="UWU139" s="29"/>
      <c r="UWV139" s="29"/>
      <c r="UWW139" s="29"/>
      <c r="UWX139" s="29"/>
      <c r="UWY139" s="29"/>
      <c r="UWZ139" s="29"/>
      <c r="UXA139" s="29"/>
      <c r="UXB139" s="29"/>
      <c r="UXC139" s="29"/>
      <c r="UXD139" s="29"/>
      <c r="UXE139" s="29"/>
      <c r="UXF139" s="29"/>
      <c r="UXG139" s="29"/>
      <c r="UXH139" s="29"/>
      <c r="UXI139" s="29"/>
      <c r="UXJ139" s="29"/>
      <c r="UXK139" s="29"/>
      <c r="UXL139" s="29"/>
      <c r="UXM139" s="29"/>
      <c r="UXN139" s="29"/>
      <c r="UXO139" s="29"/>
      <c r="UXP139" s="29"/>
      <c r="UXQ139" s="29"/>
      <c r="UXR139" s="29"/>
      <c r="UXS139" s="29"/>
      <c r="UXT139" s="29"/>
      <c r="UXU139" s="29"/>
      <c r="UXV139" s="29"/>
      <c r="UXW139" s="29"/>
      <c r="UXX139" s="29"/>
      <c r="UXY139" s="29"/>
      <c r="UXZ139" s="29"/>
      <c r="UYA139" s="29"/>
      <c r="UYB139" s="29"/>
      <c r="UYC139" s="29"/>
      <c r="UYD139" s="29"/>
      <c r="UYE139" s="29"/>
      <c r="UYF139" s="29"/>
      <c r="UYG139" s="29"/>
      <c r="UYH139" s="29"/>
      <c r="UYI139" s="29"/>
      <c r="UYJ139" s="29"/>
      <c r="UYK139" s="29"/>
      <c r="UYL139" s="29"/>
      <c r="UYM139" s="29"/>
      <c r="UYN139" s="29"/>
      <c r="UYO139" s="29"/>
      <c r="UYP139" s="29"/>
      <c r="UYQ139" s="29"/>
      <c r="UYR139" s="29"/>
      <c r="UYS139" s="29"/>
      <c r="UYT139" s="29"/>
      <c r="UYU139" s="29"/>
      <c r="UYV139" s="29"/>
      <c r="UYW139" s="29"/>
      <c r="UYX139" s="29"/>
      <c r="UYY139" s="29"/>
      <c r="UYZ139" s="29"/>
      <c r="UZA139" s="29"/>
      <c r="UZB139" s="29"/>
      <c r="UZC139" s="29"/>
      <c r="UZD139" s="29"/>
      <c r="UZE139" s="29"/>
      <c r="UZF139" s="29"/>
      <c r="UZG139" s="29"/>
      <c r="UZH139" s="29"/>
      <c r="UZI139" s="29"/>
      <c r="UZJ139" s="29"/>
      <c r="UZK139" s="29"/>
      <c r="UZL139" s="29"/>
      <c r="UZM139" s="29"/>
      <c r="UZN139" s="29"/>
      <c r="UZO139" s="29"/>
      <c r="UZP139" s="29"/>
      <c r="UZQ139" s="29"/>
      <c r="UZR139" s="29"/>
      <c r="UZS139" s="29"/>
      <c r="UZT139" s="29"/>
      <c r="UZU139" s="29"/>
      <c r="UZV139" s="29"/>
      <c r="UZW139" s="29"/>
      <c r="UZX139" s="29"/>
      <c r="UZY139" s="29"/>
      <c r="UZZ139" s="29"/>
      <c r="VAA139" s="29"/>
      <c r="VAB139" s="29"/>
      <c r="VAC139" s="29"/>
      <c r="VAD139" s="29"/>
      <c r="VAE139" s="29"/>
      <c r="VAF139" s="29"/>
      <c r="VAG139" s="29"/>
      <c r="VAH139" s="29"/>
      <c r="VAI139" s="29"/>
      <c r="VAJ139" s="29"/>
      <c r="VAK139" s="29"/>
      <c r="VAL139" s="29"/>
      <c r="VAM139" s="29"/>
      <c r="VAN139" s="29"/>
      <c r="VAO139" s="29"/>
      <c r="VAP139" s="29"/>
      <c r="VAQ139" s="29"/>
      <c r="VAR139" s="29"/>
      <c r="VAS139" s="29"/>
      <c r="VAT139" s="29"/>
      <c r="VAU139" s="29"/>
      <c r="VAV139" s="29"/>
      <c r="VAW139" s="29"/>
      <c r="VAX139" s="29"/>
      <c r="VAY139" s="29"/>
      <c r="VAZ139" s="29"/>
      <c r="VBA139" s="29"/>
      <c r="VBB139" s="29"/>
      <c r="VBC139" s="29"/>
      <c r="VBD139" s="29"/>
      <c r="VBE139" s="29"/>
      <c r="VBF139" s="29"/>
      <c r="VBG139" s="29"/>
      <c r="VBH139" s="29"/>
      <c r="VBI139" s="29"/>
      <c r="VBJ139" s="29"/>
      <c r="VBK139" s="29"/>
      <c r="VBL139" s="29"/>
      <c r="VBM139" s="29"/>
      <c r="VBN139" s="29"/>
      <c r="VBO139" s="29"/>
      <c r="VBP139" s="29"/>
      <c r="VBQ139" s="29"/>
      <c r="VBR139" s="29"/>
      <c r="VBS139" s="29"/>
      <c r="VBT139" s="29"/>
      <c r="VBU139" s="29"/>
      <c r="VBV139" s="29"/>
      <c r="VBW139" s="29"/>
      <c r="VBX139" s="29"/>
      <c r="VBY139" s="29"/>
      <c r="VBZ139" s="29"/>
      <c r="VCA139" s="29"/>
      <c r="VCB139" s="29"/>
      <c r="VCC139" s="29"/>
      <c r="VCD139" s="29"/>
      <c r="VCE139" s="29"/>
      <c r="VCF139" s="29"/>
      <c r="VCG139" s="29"/>
      <c r="VCH139" s="29"/>
      <c r="VCI139" s="29"/>
      <c r="VCJ139" s="29"/>
      <c r="VCK139" s="29"/>
      <c r="VCL139" s="29"/>
      <c r="VCM139" s="29"/>
      <c r="VCN139" s="29"/>
      <c r="VCO139" s="29"/>
      <c r="VCP139" s="29"/>
      <c r="VCQ139" s="29"/>
      <c r="VCR139" s="29"/>
      <c r="VCS139" s="29"/>
      <c r="VCT139" s="29"/>
      <c r="VCU139" s="29"/>
      <c r="VCV139" s="29"/>
      <c r="VCW139" s="29"/>
      <c r="VCX139" s="29"/>
      <c r="VCY139" s="29"/>
      <c r="VCZ139" s="29"/>
      <c r="VDA139" s="29"/>
      <c r="VDB139" s="29"/>
      <c r="VDC139" s="29"/>
      <c r="VDD139" s="29"/>
      <c r="VDE139" s="29"/>
      <c r="VDF139" s="29"/>
      <c r="VDG139" s="29"/>
      <c r="VDH139" s="29"/>
      <c r="VDI139" s="29"/>
      <c r="VDJ139" s="29"/>
      <c r="VDK139" s="29"/>
      <c r="VDL139" s="29"/>
      <c r="VDM139" s="29"/>
      <c r="VDN139" s="29"/>
      <c r="VDO139" s="29"/>
      <c r="VDP139" s="29"/>
      <c r="VDQ139" s="29"/>
      <c r="VDR139" s="29"/>
      <c r="VDS139" s="29"/>
      <c r="VDT139" s="29"/>
      <c r="VDU139" s="29"/>
      <c r="VDV139" s="29"/>
      <c r="VDW139" s="29"/>
      <c r="VDX139" s="29"/>
      <c r="VDY139" s="29"/>
      <c r="VDZ139" s="29"/>
      <c r="VEA139" s="29"/>
      <c r="VEB139" s="29"/>
      <c r="VEC139" s="29"/>
      <c r="VED139" s="29"/>
      <c r="VEE139" s="29"/>
      <c r="VEF139" s="29"/>
      <c r="VEG139" s="29"/>
      <c r="VEH139" s="29"/>
      <c r="VEI139" s="29"/>
      <c r="VEJ139" s="29"/>
      <c r="VEK139" s="29"/>
      <c r="VEL139" s="29"/>
      <c r="VEM139" s="29"/>
      <c r="VEN139" s="29"/>
      <c r="VEO139" s="29"/>
      <c r="VEP139" s="29"/>
      <c r="VEQ139" s="29"/>
      <c r="VER139" s="29"/>
      <c r="VES139" s="29"/>
      <c r="VET139" s="29"/>
      <c r="VEU139" s="29"/>
      <c r="VEV139" s="29"/>
      <c r="VEW139" s="29"/>
      <c r="VEX139" s="29"/>
      <c r="VEY139" s="29"/>
      <c r="VEZ139" s="29"/>
      <c r="VFA139" s="29"/>
      <c r="VFB139" s="29"/>
      <c r="VFC139" s="29"/>
      <c r="VFD139" s="29"/>
      <c r="VFE139" s="29"/>
      <c r="VFF139" s="29"/>
      <c r="VFG139" s="29"/>
      <c r="VFH139" s="29"/>
      <c r="VFI139" s="29"/>
      <c r="VFJ139" s="29"/>
      <c r="VFK139" s="29"/>
      <c r="VFL139" s="29"/>
      <c r="VFM139" s="29"/>
      <c r="VFN139" s="29"/>
      <c r="VFO139" s="29"/>
      <c r="VFP139" s="29"/>
      <c r="VFQ139" s="29"/>
      <c r="VFR139" s="29"/>
      <c r="VFS139" s="29"/>
      <c r="VFT139" s="29"/>
      <c r="VFU139" s="29"/>
      <c r="VFV139" s="29"/>
      <c r="VFW139" s="29"/>
      <c r="VFX139" s="29"/>
      <c r="VFY139" s="29"/>
      <c r="VFZ139" s="29"/>
      <c r="VGA139" s="29"/>
      <c r="VGB139" s="29"/>
      <c r="VGC139" s="29"/>
      <c r="VGD139" s="29"/>
      <c r="VGE139" s="29"/>
      <c r="VGF139" s="29"/>
      <c r="VGG139" s="29"/>
      <c r="VGH139" s="29"/>
      <c r="VGI139" s="29"/>
      <c r="VGJ139" s="29"/>
      <c r="VGK139" s="29"/>
      <c r="VGL139" s="29"/>
      <c r="VGM139" s="29"/>
      <c r="VGN139" s="29"/>
      <c r="VGO139" s="29"/>
      <c r="VGP139" s="29"/>
      <c r="VGQ139" s="29"/>
      <c r="VGR139" s="29"/>
      <c r="VGS139" s="29"/>
      <c r="VGT139" s="29"/>
      <c r="VGU139" s="29"/>
      <c r="VGV139" s="29"/>
      <c r="VGW139" s="29"/>
      <c r="VGX139" s="29"/>
      <c r="VGY139" s="29"/>
      <c r="VGZ139" s="29"/>
      <c r="VHA139" s="29"/>
      <c r="VHB139" s="29"/>
      <c r="VHC139" s="29"/>
      <c r="VHD139" s="29"/>
      <c r="VHE139" s="29"/>
      <c r="VHF139" s="29"/>
      <c r="VHG139" s="29"/>
      <c r="VHH139" s="29"/>
      <c r="VHI139" s="29"/>
      <c r="VHJ139" s="29"/>
      <c r="VHK139" s="29"/>
      <c r="VHL139" s="29"/>
      <c r="VHM139" s="29"/>
      <c r="VHN139" s="29"/>
      <c r="VHO139" s="29"/>
      <c r="VHP139" s="29"/>
      <c r="VHQ139" s="29"/>
      <c r="VHR139" s="29"/>
      <c r="VHS139" s="29"/>
      <c r="VHT139" s="29"/>
      <c r="VHU139" s="29"/>
      <c r="VHV139" s="29"/>
      <c r="VHW139" s="29"/>
      <c r="VHX139" s="29"/>
      <c r="VHY139" s="29"/>
      <c r="VHZ139" s="29"/>
      <c r="VIA139" s="29"/>
      <c r="VIB139" s="29"/>
      <c r="VIC139" s="29"/>
      <c r="VID139" s="29"/>
      <c r="VIE139" s="29"/>
      <c r="VIF139" s="29"/>
      <c r="VIG139" s="29"/>
      <c r="VIH139" s="29"/>
      <c r="VII139" s="29"/>
      <c r="VIJ139" s="29"/>
      <c r="VIK139" s="29"/>
      <c r="VIL139" s="29"/>
      <c r="VIM139" s="29"/>
      <c r="VIN139" s="29"/>
      <c r="VIO139" s="29"/>
      <c r="VIP139" s="29"/>
      <c r="VIQ139" s="29"/>
      <c r="VIR139" s="29"/>
      <c r="VIS139" s="29"/>
      <c r="VIT139" s="29"/>
      <c r="VIU139" s="29"/>
      <c r="VIV139" s="29"/>
      <c r="VIW139" s="29"/>
      <c r="VIX139" s="29"/>
      <c r="VIY139" s="29"/>
      <c r="VIZ139" s="29"/>
      <c r="VJA139" s="29"/>
      <c r="VJB139" s="29"/>
      <c r="VJC139" s="29"/>
      <c r="VJD139" s="29"/>
      <c r="VJE139" s="29"/>
      <c r="VJF139" s="29"/>
      <c r="VJG139" s="29"/>
      <c r="VJH139" s="29"/>
      <c r="VJI139" s="29"/>
      <c r="VJJ139" s="29"/>
      <c r="VJK139" s="29"/>
      <c r="VJL139" s="29"/>
      <c r="VJM139" s="29"/>
      <c r="VJN139" s="29"/>
      <c r="VJO139" s="29"/>
      <c r="VJP139" s="29"/>
      <c r="VJQ139" s="29"/>
      <c r="VJR139" s="29"/>
      <c r="VJS139" s="29"/>
      <c r="VJT139" s="29"/>
      <c r="VJU139" s="29"/>
      <c r="VJV139" s="29"/>
      <c r="VJW139" s="29"/>
      <c r="VJX139" s="29"/>
      <c r="VJY139" s="29"/>
      <c r="VJZ139" s="29"/>
      <c r="VKA139" s="29"/>
      <c r="VKB139" s="29"/>
      <c r="VKC139" s="29"/>
      <c r="VKD139" s="29"/>
      <c r="VKE139" s="29"/>
      <c r="VKF139" s="29"/>
      <c r="VKG139" s="29"/>
      <c r="VKH139" s="29"/>
      <c r="VKI139" s="29"/>
      <c r="VKJ139" s="29"/>
      <c r="VKK139" s="29"/>
      <c r="VKL139" s="29"/>
      <c r="VKM139" s="29"/>
      <c r="VKN139" s="29"/>
      <c r="VKO139" s="29"/>
      <c r="VKP139" s="29"/>
      <c r="VKQ139" s="29"/>
      <c r="VKR139" s="29"/>
      <c r="VKS139" s="29"/>
      <c r="VKT139" s="29"/>
      <c r="VKU139" s="29"/>
      <c r="VKV139" s="29"/>
      <c r="VKW139" s="29"/>
      <c r="VKX139" s="29"/>
      <c r="VKY139" s="29"/>
      <c r="VKZ139" s="29"/>
      <c r="VLA139" s="29"/>
      <c r="VLB139" s="29"/>
      <c r="VLC139" s="29"/>
      <c r="VLD139" s="29"/>
      <c r="VLE139" s="29"/>
      <c r="VLF139" s="29"/>
      <c r="VLG139" s="29"/>
      <c r="VLH139" s="29"/>
      <c r="VLI139" s="29"/>
      <c r="VLJ139" s="29"/>
      <c r="VLK139" s="29"/>
      <c r="VLL139" s="29"/>
      <c r="VLM139" s="29"/>
      <c r="VLN139" s="29"/>
      <c r="VLO139" s="29"/>
      <c r="VLP139" s="29"/>
      <c r="VLQ139" s="29"/>
      <c r="VLR139" s="29"/>
      <c r="VLS139" s="29"/>
      <c r="VLT139" s="29"/>
      <c r="VLU139" s="29"/>
      <c r="VLV139" s="29"/>
      <c r="VLW139" s="29"/>
      <c r="VLX139" s="29"/>
      <c r="VLY139" s="29"/>
      <c r="VLZ139" s="29"/>
      <c r="VMA139" s="29"/>
      <c r="VMB139" s="29"/>
      <c r="VMC139" s="29"/>
      <c r="VMD139" s="29"/>
      <c r="VME139" s="29"/>
      <c r="VMF139" s="29"/>
      <c r="VMG139" s="29"/>
      <c r="VMH139" s="29"/>
      <c r="VMI139" s="29"/>
      <c r="VMJ139" s="29"/>
      <c r="VMK139" s="29"/>
      <c r="VML139" s="29"/>
      <c r="VMM139" s="29"/>
      <c r="VMN139" s="29"/>
      <c r="VMO139" s="29"/>
      <c r="VMP139" s="29"/>
      <c r="VMQ139" s="29"/>
      <c r="VMR139" s="29"/>
      <c r="VMS139" s="29"/>
      <c r="VMT139" s="29"/>
      <c r="VMU139" s="29"/>
      <c r="VMV139" s="29"/>
      <c r="VMW139" s="29"/>
      <c r="VMX139" s="29"/>
      <c r="VMY139" s="29"/>
      <c r="VMZ139" s="29"/>
      <c r="VNA139" s="29"/>
      <c r="VNB139" s="29"/>
      <c r="VNC139" s="29"/>
      <c r="VND139" s="29"/>
      <c r="VNE139" s="29"/>
      <c r="VNF139" s="29"/>
      <c r="VNG139" s="29"/>
      <c r="VNH139" s="29"/>
      <c r="VNI139" s="29"/>
      <c r="VNJ139" s="29"/>
      <c r="VNK139" s="29"/>
      <c r="VNL139" s="29"/>
      <c r="VNM139" s="29"/>
      <c r="VNN139" s="29"/>
      <c r="VNO139" s="29"/>
      <c r="VNP139" s="29"/>
      <c r="VNQ139" s="29"/>
      <c r="VNR139" s="29"/>
      <c r="VNS139" s="29"/>
      <c r="VNT139" s="29"/>
      <c r="VNU139" s="29"/>
      <c r="VNV139" s="29"/>
      <c r="VNW139" s="29"/>
      <c r="VNX139" s="29"/>
      <c r="VNY139" s="29"/>
      <c r="VNZ139" s="29"/>
      <c r="VOA139" s="29"/>
      <c r="VOB139" s="29"/>
      <c r="VOC139" s="29"/>
      <c r="VOD139" s="29"/>
      <c r="VOE139" s="29"/>
      <c r="VOF139" s="29"/>
      <c r="VOG139" s="29"/>
      <c r="VOH139" s="29"/>
      <c r="VOI139" s="29"/>
      <c r="VOJ139" s="29"/>
      <c r="VOK139" s="29"/>
      <c r="VOL139" s="29"/>
      <c r="VOM139" s="29"/>
      <c r="VON139" s="29"/>
      <c r="VOO139" s="29"/>
      <c r="VOP139" s="29"/>
      <c r="VOQ139" s="29"/>
      <c r="VOR139" s="29"/>
      <c r="VOS139" s="29"/>
      <c r="VOT139" s="29"/>
      <c r="VOU139" s="29"/>
      <c r="VOV139" s="29"/>
      <c r="VOW139" s="29"/>
      <c r="VOX139" s="29"/>
      <c r="VOY139" s="29"/>
      <c r="VOZ139" s="29"/>
      <c r="VPA139" s="29"/>
      <c r="VPB139" s="29"/>
      <c r="VPC139" s="29"/>
      <c r="VPD139" s="29"/>
      <c r="VPE139" s="29"/>
      <c r="VPF139" s="29"/>
      <c r="VPG139" s="29"/>
      <c r="VPH139" s="29"/>
      <c r="VPI139" s="29"/>
      <c r="VPJ139" s="29"/>
      <c r="VPK139" s="29"/>
      <c r="VPL139" s="29"/>
      <c r="VPM139" s="29"/>
      <c r="VPN139" s="29"/>
      <c r="VPO139" s="29"/>
      <c r="VPP139" s="29"/>
      <c r="VPQ139" s="29"/>
      <c r="VPR139" s="29"/>
      <c r="VPS139" s="29"/>
      <c r="VPT139" s="29"/>
      <c r="VPU139" s="29"/>
      <c r="VPV139" s="29"/>
      <c r="VPW139" s="29"/>
      <c r="VPX139" s="29"/>
      <c r="VPY139" s="29"/>
      <c r="VPZ139" s="29"/>
      <c r="VQA139" s="29"/>
      <c r="VQB139" s="29"/>
      <c r="VQC139" s="29"/>
      <c r="VQD139" s="29"/>
      <c r="VQE139" s="29"/>
      <c r="VQF139" s="29"/>
      <c r="VQG139" s="29"/>
      <c r="VQH139" s="29"/>
      <c r="VQI139" s="29"/>
      <c r="VQJ139" s="29"/>
      <c r="VQK139" s="29"/>
      <c r="VQL139" s="29"/>
      <c r="VQM139" s="29"/>
      <c r="VQN139" s="29"/>
      <c r="VQO139" s="29"/>
      <c r="VQP139" s="29"/>
      <c r="VQQ139" s="29"/>
      <c r="VQR139" s="29"/>
      <c r="VQS139" s="29"/>
      <c r="VQT139" s="29"/>
      <c r="VQU139" s="29"/>
      <c r="VQV139" s="29"/>
      <c r="VQW139" s="29"/>
      <c r="VQX139" s="29"/>
      <c r="VQY139" s="29"/>
      <c r="VQZ139" s="29"/>
      <c r="VRA139" s="29"/>
      <c r="VRB139" s="29"/>
      <c r="VRC139" s="29"/>
      <c r="VRD139" s="29"/>
      <c r="VRE139" s="29"/>
      <c r="VRF139" s="29"/>
      <c r="VRG139" s="29"/>
      <c r="VRH139" s="29"/>
      <c r="VRI139" s="29"/>
      <c r="VRJ139" s="29"/>
      <c r="VRK139" s="29"/>
      <c r="VRL139" s="29"/>
      <c r="VRM139" s="29"/>
      <c r="VRN139" s="29"/>
      <c r="VRO139" s="29"/>
      <c r="VRP139" s="29"/>
      <c r="VRQ139" s="29"/>
      <c r="VRR139" s="29"/>
      <c r="VRS139" s="29"/>
      <c r="VRT139" s="29"/>
      <c r="VRU139" s="29"/>
      <c r="VRV139" s="29"/>
      <c r="VRW139" s="29"/>
      <c r="VRX139" s="29"/>
      <c r="VRY139" s="29"/>
      <c r="VRZ139" s="29"/>
      <c r="VSA139" s="29"/>
      <c r="VSB139" s="29"/>
      <c r="VSC139" s="29"/>
      <c r="VSD139" s="29"/>
      <c r="VSE139" s="29"/>
      <c r="VSF139" s="29"/>
      <c r="VSG139" s="29"/>
      <c r="VSH139" s="29"/>
      <c r="VSI139" s="29"/>
      <c r="VSJ139" s="29"/>
      <c r="VSK139" s="29"/>
      <c r="VSL139" s="29"/>
      <c r="VSM139" s="29"/>
      <c r="VSN139" s="29"/>
      <c r="VSO139" s="29"/>
      <c r="VSP139" s="29"/>
      <c r="VSQ139" s="29"/>
      <c r="VSR139" s="29"/>
      <c r="VSS139" s="29"/>
      <c r="VST139" s="29"/>
      <c r="VSU139" s="29"/>
      <c r="VSV139" s="29"/>
      <c r="VSW139" s="29"/>
      <c r="VSX139" s="29"/>
      <c r="VSY139" s="29"/>
      <c r="VSZ139" s="29"/>
      <c r="VTA139" s="29"/>
      <c r="VTB139" s="29"/>
      <c r="VTC139" s="29"/>
      <c r="VTD139" s="29"/>
      <c r="VTE139" s="29"/>
      <c r="VTF139" s="29"/>
      <c r="VTG139" s="29"/>
      <c r="VTH139" s="29"/>
      <c r="VTI139" s="29"/>
      <c r="VTJ139" s="29"/>
      <c r="VTK139" s="29"/>
      <c r="VTL139" s="29"/>
      <c r="VTM139" s="29"/>
      <c r="VTN139" s="29"/>
      <c r="VTO139" s="29"/>
      <c r="VTP139" s="29"/>
      <c r="VTQ139" s="29"/>
      <c r="VTR139" s="29"/>
      <c r="VTS139" s="29"/>
      <c r="VTT139" s="29"/>
      <c r="VTU139" s="29"/>
      <c r="VTV139" s="29"/>
      <c r="VTW139" s="29"/>
      <c r="VTX139" s="29"/>
      <c r="VTY139" s="29"/>
      <c r="VTZ139" s="29"/>
      <c r="VUA139" s="29"/>
      <c r="VUB139" s="29"/>
      <c r="VUC139" s="29"/>
      <c r="VUD139" s="29"/>
      <c r="VUE139" s="29"/>
      <c r="VUF139" s="29"/>
      <c r="VUG139" s="29"/>
      <c r="VUH139" s="29"/>
      <c r="VUI139" s="29"/>
      <c r="VUJ139" s="29"/>
      <c r="VUK139" s="29"/>
      <c r="VUL139" s="29"/>
      <c r="VUM139" s="29"/>
      <c r="VUN139" s="29"/>
      <c r="VUO139" s="29"/>
      <c r="VUP139" s="29"/>
      <c r="VUQ139" s="29"/>
      <c r="VUR139" s="29"/>
      <c r="VUS139" s="29"/>
      <c r="VUT139" s="29"/>
      <c r="VUU139" s="29"/>
      <c r="VUV139" s="29"/>
      <c r="VUW139" s="29"/>
      <c r="VUX139" s="29"/>
      <c r="VUY139" s="29"/>
      <c r="VUZ139" s="29"/>
      <c r="VVA139" s="29"/>
      <c r="VVB139" s="29"/>
      <c r="VVC139" s="29"/>
      <c r="VVD139" s="29"/>
      <c r="VVE139" s="29"/>
      <c r="VVF139" s="29"/>
      <c r="VVG139" s="29"/>
      <c r="VVH139" s="29"/>
      <c r="VVI139" s="29"/>
      <c r="VVJ139" s="29"/>
      <c r="VVK139" s="29"/>
      <c r="VVL139" s="29"/>
      <c r="VVM139" s="29"/>
      <c r="VVN139" s="29"/>
      <c r="VVO139" s="29"/>
      <c r="VVP139" s="29"/>
      <c r="VVQ139" s="29"/>
      <c r="VVR139" s="29"/>
      <c r="VVS139" s="29"/>
      <c r="VVT139" s="29"/>
      <c r="VVU139" s="29"/>
      <c r="VVV139" s="29"/>
      <c r="VVW139" s="29"/>
      <c r="VVX139" s="29"/>
      <c r="VVY139" s="29"/>
      <c r="VVZ139" s="29"/>
      <c r="VWA139" s="29"/>
      <c r="VWB139" s="29"/>
      <c r="VWC139" s="29"/>
      <c r="VWD139" s="29"/>
      <c r="VWE139" s="29"/>
      <c r="VWF139" s="29"/>
      <c r="VWG139" s="29"/>
      <c r="VWH139" s="29"/>
      <c r="VWI139" s="29"/>
      <c r="VWJ139" s="29"/>
      <c r="VWK139" s="29"/>
      <c r="VWL139" s="29"/>
      <c r="VWM139" s="29"/>
      <c r="VWN139" s="29"/>
      <c r="VWO139" s="29"/>
      <c r="VWP139" s="29"/>
      <c r="VWQ139" s="29"/>
      <c r="VWR139" s="29"/>
      <c r="VWS139" s="29"/>
      <c r="VWT139" s="29"/>
      <c r="VWU139" s="29"/>
      <c r="VWV139" s="29"/>
      <c r="VWW139" s="29"/>
      <c r="VWX139" s="29"/>
      <c r="VWY139" s="29"/>
      <c r="VWZ139" s="29"/>
      <c r="VXA139" s="29"/>
      <c r="VXB139" s="29"/>
      <c r="VXC139" s="29"/>
      <c r="VXD139" s="29"/>
      <c r="VXE139" s="29"/>
      <c r="VXF139" s="29"/>
      <c r="VXG139" s="29"/>
      <c r="VXH139" s="29"/>
      <c r="VXI139" s="29"/>
      <c r="VXJ139" s="29"/>
      <c r="VXK139" s="29"/>
      <c r="VXL139" s="29"/>
      <c r="VXM139" s="29"/>
      <c r="VXN139" s="29"/>
      <c r="VXO139" s="29"/>
      <c r="VXP139" s="29"/>
      <c r="VXQ139" s="29"/>
      <c r="VXR139" s="29"/>
      <c r="VXS139" s="29"/>
      <c r="VXT139" s="29"/>
      <c r="VXU139" s="29"/>
      <c r="VXV139" s="29"/>
      <c r="VXW139" s="29"/>
      <c r="VXX139" s="29"/>
      <c r="VXY139" s="29"/>
      <c r="VXZ139" s="29"/>
      <c r="VYA139" s="29"/>
      <c r="VYB139" s="29"/>
      <c r="VYC139" s="29"/>
      <c r="VYD139" s="29"/>
      <c r="VYE139" s="29"/>
      <c r="VYF139" s="29"/>
      <c r="VYG139" s="29"/>
      <c r="VYH139" s="29"/>
      <c r="VYI139" s="29"/>
      <c r="VYJ139" s="29"/>
      <c r="VYK139" s="29"/>
      <c r="VYL139" s="29"/>
      <c r="VYM139" s="29"/>
      <c r="VYN139" s="29"/>
      <c r="VYO139" s="29"/>
      <c r="VYP139" s="29"/>
      <c r="VYQ139" s="29"/>
      <c r="VYR139" s="29"/>
      <c r="VYS139" s="29"/>
      <c r="VYT139" s="29"/>
      <c r="VYU139" s="29"/>
      <c r="VYV139" s="29"/>
      <c r="VYW139" s="29"/>
      <c r="VYX139" s="29"/>
      <c r="VYY139" s="29"/>
      <c r="VYZ139" s="29"/>
      <c r="VZA139" s="29"/>
      <c r="VZB139" s="29"/>
      <c r="VZC139" s="29"/>
      <c r="VZD139" s="29"/>
      <c r="VZE139" s="29"/>
      <c r="VZF139" s="29"/>
      <c r="VZG139" s="29"/>
      <c r="VZH139" s="29"/>
      <c r="VZI139" s="29"/>
      <c r="VZJ139" s="29"/>
      <c r="VZK139" s="29"/>
      <c r="VZL139" s="29"/>
      <c r="VZM139" s="29"/>
      <c r="VZN139" s="29"/>
      <c r="VZO139" s="29"/>
      <c r="VZP139" s="29"/>
      <c r="VZQ139" s="29"/>
      <c r="VZR139" s="29"/>
      <c r="VZS139" s="29"/>
      <c r="VZT139" s="29"/>
      <c r="VZU139" s="29"/>
      <c r="VZV139" s="29"/>
      <c r="VZW139" s="29"/>
      <c r="VZX139" s="29"/>
      <c r="VZY139" s="29"/>
      <c r="VZZ139" s="29"/>
      <c r="WAA139" s="29"/>
      <c r="WAB139" s="29"/>
      <c r="WAC139" s="29"/>
      <c r="WAD139" s="29"/>
      <c r="WAE139" s="29"/>
      <c r="WAF139" s="29"/>
      <c r="WAG139" s="29"/>
      <c r="WAH139" s="29"/>
      <c r="WAI139" s="29"/>
      <c r="WAJ139" s="29"/>
      <c r="WAK139" s="29"/>
      <c r="WAL139" s="29"/>
      <c r="WAM139" s="29"/>
      <c r="WAN139" s="29"/>
      <c r="WAO139" s="29"/>
      <c r="WAP139" s="29"/>
      <c r="WAQ139" s="29"/>
      <c r="WAR139" s="29"/>
      <c r="WAS139" s="29"/>
      <c r="WAT139" s="29"/>
      <c r="WAU139" s="29"/>
      <c r="WAV139" s="29"/>
      <c r="WAW139" s="29"/>
      <c r="WAX139" s="29"/>
      <c r="WAY139" s="29"/>
      <c r="WAZ139" s="29"/>
      <c r="WBA139" s="29"/>
      <c r="WBB139" s="29"/>
      <c r="WBC139" s="29"/>
      <c r="WBD139" s="29"/>
      <c r="WBE139" s="29"/>
      <c r="WBF139" s="29"/>
      <c r="WBG139" s="29"/>
      <c r="WBH139" s="29"/>
      <c r="WBI139" s="29"/>
      <c r="WBJ139" s="29"/>
      <c r="WBK139" s="29"/>
      <c r="WBL139" s="29"/>
      <c r="WBM139" s="29"/>
      <c r="WBN139" s="29"/>
      <c r="WBO139" s="29"/>
      <c r="WBP139" s="29"/>
      <c r="WBQ139" s="29"/>
      <c r="WBR139" s="29"/>
      <c r="WBS139" s="29"/>
      <c r="WBT139" s="29"/>
      <c r="WBU139" s="29"/>
      <c r="WBV139" s="29"/>
      <c r="WBW139" s="29"/>
      <c r="WBX139" s="29"/>
      <c r="WBY139" s="29"/>
      <c r="WBZ139" s="29"/>
      <c r="WCA139" s="29"/>
      <c r="WCB139" s="29"/>
      <c r="WCC139" s="29"/>
      <c r="WCD139" s="29"/>
      <c r="WCE139" s="29"/>
      <c r="WCF139" s="29"/>
      <c r="WCG139" s="29"/>
      <c r="WCH139" s="29"/>
      <c r="WCI139" s="29"/>
      <c r="WCJ139" s="29"/>
      <c r="WCK139" s="29"/>
      <c r="WCL139" s="29"/>
      <c r="WCM139" s="29"/>
      <c r="WCN139" s="29"/>
      <c r="WCO139" s="29"/>
      <c r="WCP139" s="29"/>
      <c r="WCQ139" s="29"/>
      <c r="WCR139" s="29"/>
      <c r="WCS139" s="29"/>
      <c r="WCT139" s="29"/>
      <c r="WCU139" s="29"/>
      <c r="WCV139" s="29"/>
      <c r="WCW139" s="29"/>
      <c r="WCX139" s="29"/>
      <c r="WCY139" s="29"/>
      <c r="WCZ139" s="29"/>
      <c r="WDA139" s="29"/>
      <c r="WDB139" s="29"/>
      <c r="WDC139" s="29"/>
      <c r="WDD139" s="29"/>
      <c r="WDE139" s="29"/>
      <c r="WDF139" s="29"/>
      <c r="WDG139" s="29"/>
      <c r="WDH139" s="29"/>
      <c r="WDI139" s="29"/>
      <c r="WDJ139" s="29"/>
      <c r="WDK139" s="29"/>
      <c r="WDL139" s="29"/>
      <c r="WDM139" s="29"/>
      <c r="WDN139" s="29"/>
      <c r="WDO139" s="29"/>
      <c r="WDP139" s="29"/>
      <c r="WDQ139" s="29"/>
      <c r="WDR139" s="29"/>
      <c r="WDS139" s="29"/>
      <c r="WDT139" s="29"/>
      <c r="WDU139" s="29"/>
      <c r="WDV139" s="29"/>
      <c r="WDW139" s="29"/>
      <c r="WDX139" s="29"/>
      <c r="WDY139" s="29"/>
      <c r="WDZ139" s="29"/>
      <c r="WEA139" s="29"/>
      <c r="WEB139" s="29"/>
      <c r="WEC139" s="29"/>
      <c r="WED139" s="29"/>
      <c r="WEE139" s="29"/>
      <c r="WEF139" s="29"/>
      <c r="WEG139" s="29"/>
      <c r="WEH139" s="29"/>
      <c r="WEI139" s="29"/>
      <c r="WEJ139" s="29"/>
      <c r="WEK139" s="29"/>
      <c r="WEL139" s="29"/>
      <c r="WEM139" s="29"/>
      <c r="WEN139" s="29"/>
      <c r="WEO139" s="29"/>
      <c r="WEP139" s="29"/>
      <c r="WEQ139" s="29"/>
      <c r="WER139" s="29"/>
      <c r="WES139" s="29"/>
      <c r="WET139" s="29"/>
      <c r="WEU139" s="29"/>
      <c r="WEV139" s="29"/>
      <c r="WEW139" s="29"/>
      <c r="WEX139" s="29"/>
      <c r="WEY139" s="29"/>
      <c r="WEZ139" s="29"/>
      <c r="WFA139" s="29"/>
      <c r="WFB139" s="29"/>
      <c r="WFC139" s="29"/>
      <c r="WFD139" s="29"/>
      <c r="WFE139" s="29"/>
      <c r="WFF139" s="29"/>
      <c r="WFG139" s="29"/>
      <c r="WFH139" s="29"/>
      <c r="WFI139" s="29"/>
      <c r="WFJ139" s="29"/>
      <c r="WFK139" s="29"/>
      <c r="WFL139" s="29"/>
      <c r="WFM139" s="29"/>
      <c r="WFN139" s="29"/>
      <c r="WFO139" s="29"/>
      <c r="WFP139" s="29"/>
      <c r="WFQ139" s="29"/>
      <c r="WFR139" s="29"/>
      <c r="WFS139" s="29"/>
      <c r="WFT139" s="29"/>
      <c r="WFU139" s="29"/>
      <c r="WFV139" s="29"/>
      <c r="WFW139" s="29"/>
      <c r="WFX139" s="29"/>
      <c r="WFY139" s="29"/>
      <c r="WFZ139" s="29"/>
      <c r="WGA139" s="29"/>
      <c r="WGB139" s="29"/>
      <c r="WGC139" s="29"/>
      <c r="WGD139" s="29"/>
      <c r="WGE139" s="29"/>
      <c r="WGF139" s="29"/>
      <c r="WGG139" s="29"/>
      <c r="WGH139" s="29"/>
      <c r="WGI139" s="29"/>
      <c r="WGJ139" s="29"/>
      <c r="WGK139" s="29"/>
      <c r="WGL139" s="29"/>
      <c r="WGM139" s="29"/>
      <c r="WGN139" s="29"/>
      <c r="WGO139" s="29"/>
      <c r="WGP139" s="29"/>
      <c r="WGQ139" s="29"/>
      <c r="WGR139" s="29"/>
      <c r="WGS139" s="29"/>
      <c r="WGT139" s="29"/>
      <c r="WGU139" s="29"/>
      <c r="WGV139" s="29"/>
      <c r="WGW139" s="29"/>
      <c r="WGX139" s="29"/>
      <c r="WGY139" s="29"/>
      <c r="WGZ139" s="29"/>
      <c r="WHA139" s="29"/>
      <c r="WHB139" s="29"/>
      <c r="WHC139" s="29"/>
      <c r="WHD139" s="29"/>
      <c r="WHE139" s="29"/>
      <c r="WHF139" s="29"/>
      <c r="WHG139" s="29"/>
      <c r="WHH139" s="29"/>
      <c r="WHI139" s="29"/>
      <c r="WHJ139" s="29"/>
      <c r="WHK139" s="29"/>
      <c r="WHL139" s="29"/>
      <c r="WHM139" s="29"/>
      <c r="WHN139" s="29"/>
      <c r="WHO139" s="29"/>
      <c r="WHP139" s="29"/>
      <c r="WHQ139" s="29"/>
      <c r="WHR139" s="29"/>
      <c r="WHS139" s="29"/>
      <c r="WHT139" s="29"/>
      <c r="WHU139" s="29"/>
      <c r="WHV139" s="29"/>
      <c r="WHW139" s="29"/>
      <c r="WHX139" s="29"/>
      <c r="WHY139" s="29"/>
      <c r="WHZ139" s="29"/>
      <c r="WIA139" s="29"/>
      <c r="WIB139" s="29"/>
      <c r="WIC139" s="29"/>
      <c r="WID139" s="29"/>
      <c r="WIE139" s="29"/>
      <c r="WIF139" s="29"/>
      <c r="WIG139" s="29"/>
      <c r="WIH139" s="29"/>
      <c r="WII139" s="29"/>
      <c r="WIJ139" s="29"/>
      <c r="WIK139" s="29"/>
      <c r="WIL139" s="29"/>
      <c r="WIM139" s="29"/>
      <c r="WIN139" s="29"/>
      <c r="WIO139" s="29"/>
      <c r="WIP139" s="29"/>
      <c r="WIQ139" s="29"/>
      <c r="WIR139" s="29"/>
      <c r="WIS139" s="29"/>
      <c r="WIT139" s="29"/>
      <c r="WIU139" s="29"/>
      <c r="WIV139" s="29"/>
      <c r="WIW139" s="29"/>
      <c r="WIX139" s="29"/>
      <c r="WIY139" s="29"/>
      <c r="WIZ139" s="29"/>
      <c r="WJA139" s="29"/>
      <c r="WJB139" s="29"/>
      <c r="WJC139" s="29"/>
      <c r="WJD139" s="29"/>
      <c r="WJE139" s="29"/>
      <c r="WJF139" s="29"/>
      <c r="WJG139" s="29"/>
      <c r="WJH139" s="29"/>
      <c r="WJI139" s="29"/>
      <c r="WJJ139" s="29"/>
      <c r="WJK139" s="29"/>
      <c r="WJL139" s="29"/>
      <c r="WJM139" s="29"/>
      <c r="WJN139" s="29"/>
      <c r="WJO139" s="29"/>
      <c r="WJP139" s="29"/>
      <c r="WJQ139" s="29"/>
      <c r="WJR139" s="29"/>
      <c r="WJS139" s="29"/>
      <c r="WJT139" s="29"/>
      <c r="WJU139" s="29"/>
      <c r="WJV139" s="29"/>
      <c r="WJW139" s="29"/>
      <c r="WJX139" s="29"/>
      <c r="WJY139" s="29"/>
      <c r="WJZ139" s="29"/>
      <c r="WKA139" s="29"/>
      <c r="WKB139" s="29"/>
      <c r="WKC139" s="29"/>
      <c r="WKD139" s="29"/>
      <c r="WKE139" s="29"/>
      <c r="WKF139" s="29"/>
      <c r="WKG139" s="29"/>
      <c r="WKH139" s="29"/>
      <c r="WKI139" s="29"/>
      <c r="WKJ139" s="29"/>
      <c r="WKK139" s="29"/>
      <c r="WKL139" s="29"/>
      <c r="WKM139" s="29"/>
      <c r="WKN139" s="29"/>
      <c r="WKO139" s="29"/>
      <c r="WKP139" s="29"/>
      <c r="WKQ139" s="29"/>
      <c r="WKR139" s="29"/>
      <c r="WKS139" s="29"/>
      <c r="WKT139" s="29"/>
      <c r="WKU139" s="29"/>
      <c r="WKV139" s="29"/>
      <c r="WKW139" s="29"/>
      <c r="WKX139" s="29"/>
      <c r="WKY139" s="29"/>
      <c r="WKZ139" s="29"/>
      <c r="WLA139" s="29"/>
      <c r="WLB139" s="29"/>
      <c r="WLC139" s="29"/>
      <c r="WLD139" s="29"/>
      <c r="WLE139" s="29"/>
      <c r="WLF139" s="29"/>
      <c r="WLG139" s="29"/>
      <c r="WLH139" s="29"/>
      <c r="WLI139" s="29"/>
      <c r="WLJ139" s="29"/>
      <c r="WLK139" s="29"/>
      <c r="WLL139" s="29"/>
      <c r="WLM139" s="29"/>
      <c r="WLN139" s="29"/>
      <c r="WLO139" s="29"/>
      <c r="WLP139" s="29"/>
      <c r="WLQ139" s="29"/>
      <c r="WLR139" s="29"/>
      <c r="WLS139" s="29"/>
      <c r="WLT139" s="29"/>
      <c r="WLU139" s="29"/>
      <c r="WLV139" s="29"/>
      <c r="WLW139" s="29"/>
      <c r="WLX139" s="29"/>
      <c r="WLY139" s="29"/>
      <c r="WLZ139" s="29"/>
      <c r="WMA139" s="29"/>
      <c r="WMB139" s="29"/>
      <c r="WMC139" s="29"/>
      <c r="WMD139" s="29"/>
      <c r="WME139" s="29"/>
      <c r="WMF139" s="29"/>
      <c r="WMG139" s="29"/>
      <c r="WMH139" s="29"/>
      <c r="WMI139" s="29"/>
      <c r="WMJ139" s="29"/>
      <c r="WMK139" s="29"/>
      <c r="WML139" s="29"/>
      <c r="WMM139" s="29"/>
      <c r="WMN139" s="29"/>
      <c r="WMO139" s="29"/>
      <c r="WMP139" s="29"/>
      <c r="WMQ139" s="29"/>
      <c r="WMR139" s="29"/>
      <c r="WMS139" s="29"/>
      <c r="WMT139" s="29"/>
      <c r="WMU139" s="29"/>
      <c r="WMV139" s="29"/>
      <c r="WMW139" s="29"/>
      <c r="WMX139" s="29"/>
      <c r="WMY139" s="29"/>
      <c r="WMZ139" s="29"/>
      <c r="WNA139" s="29"/>
      <c r="WNB139" s="29"/>
      <c r="WNC139" s="29"/>
      <c r="WND139" s="29"/>
      <c r="WNE139" s="29"/>
      <c r="WNF139" s="29"/>
      <c r="WNG139" s="29"/>
      <c r="WNH139" s="29"/>
      <c r="WNI139" s="29"/>
      <c r="WNJ139" s="29"/>
      <c r="WNK139" s="29"/>
      <c r="WNL139" s="29"/>
      <c r="WNM139" s="29"/>
      <c r="WNN139" s="29"/>
      <c r="WNO139" s="29"/>
      <c r="WNP139" s="29"/>
      <c r="WNQ139" s="29"/>
      <c r="WNR139" s="29"/>
      <c r="WNS139" s="29"/>
      <c r="WNT139" s="29"/>
      <c r="WNU139" s="29"/>
      <c r="WNV139" s="29"/>
      <c r="WNW139" s="29"/>
      <c r="WNX139" s="29"/>
      <c r="WNY139" s="29"/>
      <c r="WNZ139" s="29"/>
      <c r="WOA139" s="29"/>
      <c r="WOB139" s="29"/>
      <c r="WOC139" s="29"/>
      <c r="WOD139" s="29"/>
      <c r="WOE139" s="29"/>
      <c r="WOF139" s="29"/>
      <c r="WOG139" s="29"/>
      <c r="WOH139" s="29"/>
      <c r="WOI139" s="29"/>
      <c r="WOJ139" s="29"/>
      <c r="WOK139" s="29"/>
      <c r="WOL139" s="29"/>
      <c r="WOM139" s="29"/>
      <c r="WON139" s="29"/>
      <c r="WOO139" s="29"/>
      <c r="WOP139" s="29"/>
      <c r="WOQ139" s="29"/>
      <c r="WOR139" s="29"/>
      <c r="WOS139" s="29"/>
      <c r="WOT139" s="29"/>
      <c r="WOU139" s="29"/>
      <c r="WOV139" s="29"/>
      <c r="WOW139" s="29"/>
      <c r="WOX139" s="29"/>
      <c r="WOY139" s="29"/>
      <c r="WOZ139" s="29"/>
      <c r="WPA139" s="29"/>
      <c r="WPB139" s="29"/>
      <c r="WPC139" s="29"/>
      <c r="WPD139" s="29"/>
      <c r="WPE139" s="29"/>
      <c r="WPF139" s="29"/>
      <c r="WPG139" s="29"/>
      <c r="WPH139" s="29"/>
      <c r="WPI139" s="29"/>
      <c r="WPJ139" s="29"/>
      <c r="WPK139" s="29"/>
      <c r="WPL139" s="29"/>
      <c r="WPM139" s="29"/>
      <c r="WPN139" s="29"/>
      <c r="WPO139" s="29"/>
      <c r="WPP139" s="29"/>
      <c r="WPQ139" s="29"/>
      <c r="WPR139" s="29"/>
      <c r="WPS139" s="29"/>
      <c r="WPT139" s="29"/>
      <c r="WPU139" s="29"/>
      <c r="WPV139" s="29"/>
      <c r="WPW139" s="29"/>
      <c r="WPX139" s="29"/>
      <c r="WPY139" s="29"/>
      <c r="WPZ139" s="29"/>
      <c r="WQA139" s="29"/>
      <c r="WQB139" s="29"/>
      <c r="WQC139" s="29"/>
      <c r="WQD139" s="29"/>
      <c r="WQE139" s="29"/>
      <c r="WQF139" s="29"/>
      <c r="WQG139" s="29"/>
      <c r="WQH139" s="29"/>
      <c r="WQI139" s="29"/>
      <c r="WQJ139" s="29"/>
      <c r="WQK139" s="29"/>
      <c r="WQL139" s="29"/>
      <c r="WQM139" s="29"/>
      <c r="WQN139" s="29"/>
      <c r="WQO139" s="29"/>
      <c r="WQP139" s="29"/>
      <c r="WQQ139" s="29"/>
      <c r="WQR139" s="29"/>
      <c r="WQS139" s="29"/>
      <c r="WQT139" s="29"/>
      <c r="WQU139" s="29"/>
      <c r="WQV139" s="29"/>
      <c r="WQW139" s="29"/>
      <c r="WQX139" s="29"/>
      <c r="WQY139" s="29"/>
      <c r="WQZ139" s="29"/>
      <c r="WRA139" s="29"/>
      <c r="WRB139" s="29"/>
      <c r="WRC139" s="29"/>
      <c r="WRD139" s="29"/>
      <c r="WRE139" s="29"/>
      <c r="WRF139" s="29"/>
      <c r="WRG139" s="29"/>
      <c r="WRH139" s="29"/>
      <c r="WRI139" s="29"/>
      <c r="WRJ139" s="29"/>
      <c r="WRK139" s="29"/>
      <c r="WRL139" s="29"/>
      <c r="WRM139" s="29"/>
      <c r="WRN139" s="29"/>
      <c r="WRO139" s="29"/>
      <c r="WRP139" s="29"/>
      <c r="WRQ139" s="29"/>
      <c r="WRR139" s="29"/>
      <c r="WRS139" s="29"/>
      <c r="WRT139" s="29"/>
      <c r="WRU139" s="29"/>
      <c r="WRV139" s="29"/>
      <c r="WRW139" s="29"/>
      <c r="WRX139" s="29"/>
      <c r="WRY139" s="29"/>
      <c r="WRZ139" s="29"/>
      <c r="WSA139" s="29"/>
      <c r="WSB139" s="29"/>
      <c r="WSC139" s="29"/>
      <c r="WSD139" s="29"/>
      <c r="WSE139" s="29"/>
      <c r="WSF139" s="29"/>
      <c r="WSG139" s="29"/>
      <c r="WSH139" s="29"/>
      <c r="WSI139" s="29"/>
      <c r="WSJ139" s="29"/>
      <c r="WSK139" s="29"/>
      <c r="WSL139" s="29"/>
      <c r="WSM139" s="29"/>
      <c r="WSN139" s="29"/>
      <c r="WSO139" s="29"/>
      <c r="WSP139" s="29"/>
      <c r="WSQ139" s="29"/>
      <c r="WSR139" s="29"/>
      <c r="WSS139" s="29"/>
      <c r="WST139" s="29"/>
      <c r="WSU139" s="29"/>
      <c r="WSV139" s="29"/>
      <c r="WSW139" s="29"/>
      <c r="WSX139" s="29"/>
      <c r="WSY139" s="29"/>
      <c r="WSZ139" s="29"/>
      <c r="WTA139" s="29"/>
      <c r="WTB139" s="29"/>
      <c r="WTC139" s="29"/>
      <c r="WTD139" s="29"/>
      <c r="WTE139" s="29"/>
      <c r="WTF139" s="29"/>
      <c r="WTG139" s="29"/>
      <c r="WTH139" s="29"/>
      <c r="WTI139" s="29"/>
      <c r="WTJ139" s="29"/>
      <c r="WTK139" s="29"/>
      <c r="WTL139" s="29"/>
      <c r="WTM139" s="29"/>
      <c r="WTN139" s="29"/>
      <c r="WTO139" s="29"/>
      <c r="WTP139" s="29"/>
      <c r="WTQ139" s="29"/>
      <c r="WTR139" s="29"/>
      <c r="WTS139" s="29"/>
      <c r="WTT139" s="29"/>
      <c r="WTU139" s="29"/>
      <c r="WTV139" s="29"/>
      <c r="WTW139" s="29"/>
      <c r="WTX139" s="29"/>
      <c r="WTY139" s="29"/>
      <c r="WTZ139" s="29"/>
      <c r="WUA139" s="29"/>
      <c r="WUB139" s="29"/>
      <c r="WUC139" s="29"/>
      <c r="WUD139" s="29"/>
      <c r="WUE139" s="29"/>
      <c r="WUF139" s="29"/>
      <c r="WUG139" s="29"/>
      <c r="WUH139" s="29"/>
      <c r="WUI139" s="29"/>
      <c r="WUJ139" s="29"/>
      <c r="WUK139" s="29"/>
      <c r="WUL139" s="29"/>
      <c r="WUM139" s="29"/>
      <c r="WUN139" s="29"/>
      <c r="WUO139" s="29"/>
      <c r="WUP139" s="29"/>
      <c r="WUQ139" s="29"/>
      <c r="WUR139" s="29"/>
      <c r="WUS139" s="29"/>
    </row>
    <row r="140" spans="1:16113" ht="20.149999999999999" customHeight="1" x14ac:dyDescent="0.35">
      <c r="A140" s="110" t="s">
        <v>894</v>
      </c>
      <c r="B140" s="21" t="s">
        <v>134</v>
      </c>
      <c r="C140" s="21" t="s">
        <v>727</v>
      </c>
      <c r="D140" s="21" t="s">
        <v>728</v>
      </c>
      <c r="E140" s="21" t="s">
        <v>729</v>
      </c>
      <c r="F140" s="41" t="s">
        <v>895</v>
      </c>
      <c r="G140" s="21" t="s">
        <v>731</v>
      </c>
      <c r="H140" s="14" t="s">
        <v>732</v>
      </c>
      <c r="I140" s="14" t="s">
        <v>733</v>
      </c>
      <c r="J140" s="12" t="s">
        <v>904</v>
      </c>
      <c r="K140" s="12" t="s">
        <v>905</v>
      </c>
      <c r="L140" s="14" t="s">
        <v>906</v>
      </c>
      <c r="M140" s="12" t="s">
        <v>907</v>
      </c>
      <c r="N140" s="14" t="s">
        <v>908</v>
      </c>
      <c r="O140" s="124" t="s">
        <v>261</v>
      </c>
      <c r="P140" s="125"/>
      <c r="Q140" s="125"/>
      <c r="R140" s="125"/>
      <c r="S140" s="125"/>
      <c r="T140" s="125"/>
      <c r="U140" s="125"/>
      <c r="V140" s="125"/>
      <c r="W140" s="126"/>
      <c r="X140" s="126"/>
      <c r="Y140" s="125"/>
      <c r="Z140" s="125"/>
      <c r="AA140" s="125"/>
      <c r="AB140" s="132">
        <v>0.9</v>
      </c>
      <c r="AC140" s="127">
        <v>2</v>
      </c>
      <c r="AD140" s="128" t="s">
        <v>900</v>
      </c>
      <c r="AE140" s="129" t="s">
        <v>901</v>
      </c>
      <c r="AF140" s="129" t="s">
        <v>901</v>
      </c>
      <c r="AG140" s="337" t="s">
        <v>909</v>
      </c>
    </row>
    <row r="141" spans="1:16113" ht="20.149999999999999" customHeight="1" thickBot="1" x14ac:dyDescent="0.4">
      <c r="A141" s="110" t="s">
        <v>894</v>
      </c>
      <c r="B141" s="21" t="s">
        <v>134</v>
      </c>
      <c r="C141" s="21" t="s">
        <v>727</v>
      </c>
      <c r="D141" s="21" t="s">
        <v>728</v>
      </c>
      <c r="E141" s="21" t="s">
        <v>729</v>
      </c>
      <c r="F141" s="41" t="s">
        <v>895</v>
      </c>
      <c r="G141" s="21" t="s">
        <v>731</v>
      </c>
      <c r="H141" s="14" t="s">
        <v>732</v>
      </c>
      <c r="I141" s="14" t="s">
        <v>733</v>
      </c>
      <c r="J141" s="72" t="s">
        <v>910</v>
      </c>
      <c r="K141" s="12" t="s">
        <v>911</v>
      </c>
      <c r="L141" s="14" t="s">
        <v>912</v>
      </c>
      <c r="M141" s="12" t="s">
        <v>913</v>
      </c>
      <c r="N141" s="14" t="s">
        <v>899</v>
      </c>
      <c r="O141" s="124" t="s">
        <v>261</v>
      </c>
      <c r="P141" s="133"/>
      <c r="Q141" s="133"/>
      <c r="R141" s="133"/>
      <c r="S141" s="125"/>
      <c r="T141" s="125"/>
      <c r="U141" s="125"/>
      <c r="V141" s="125"/>
      <c r="W141" s="126"/>
      <c r="X141" s="126"/>
      <c r="Y141" s="125"/>
      <c r="Z141" s="125"/>
      <c r="AA141" s="125"/>
      <c r="AB141" s="17">
        <v>1</v>
      </c>
      <c r="AC141" s="134">
        <v>2</v>
      </c>
      <c r="AD141" s="128" t="s">
        <v>914</v>
      </c>
      <c r="AE141" s="130" t="s">
        <v>915</v>
      </c>
      <c r="AF141" s="130" t="s">
        <v>916</v>
      </c>
      <c r="AG141" s="338" t="s">
        <v>917</v>
      </c>
    </row>
    <row r="142" spans="1:16113" ht="20.149999999999999" customHeight="1" thickBot="1" x14ac:dyDescent="0.4">
      <c r="A142" s="110" t="s">
        <v>894</v>
      </c>
      <c r="B142" s="20" t="s">
        <v>53</v>
      </c>
      <c r="C142" s="10" t="s">
        <v>54</v>
      </c>
      <c r="D142" s="21" t="s">
        <v>55</v>
      </c>
      <c r="E142" s="21" t="s">
        <v>56</v>
      </c>
      <c r="F142" s="21" t="s">
        <v>358</v>
      </c>
      <c r="G142" s="10" t="s">
        <v>639</v>
      </c>
      <c r="H142" s="22" t="s">
        <v>59</v>
      </c>
      <c r="I142" s="10" t="s">
        <v>229</v>
      </c>
      <c r="J142" s="136" t="s">
        <v>918</v>
      </c>
      <c r="K142" s="12" t="s">
        <v>919</v>
      </c>
      <c r="L142" s="14" t="s">
        <v>906</v>
      </c>
      <c r="M142" s="12" t="s">
        <v>907</v>
      </c>
      <c r="N142" s="14" t="s">
        <v>908</v>
      </c>
      <c r="O142" s="124" t="s">
        <v>789</v>
      </c>
      <c r="P142" s="133"/>
      <c r="Q142" s="133"/>
      <c r="R142" s="133"/>
      <c r="S142" s="126">
        <f>1/1</f>
        <v>1</v>
      </c>
      <c r="T142" s="125"/>
      <c r="U142" s="125"/>
      <c r="V142" s="125"/>
      <c r="W142" s="126"/>
      <c r="X142" s="133"/>
      <c r="Y142" s="125"/>
      <c r="Z142" s="125"/>
      <c r="AA142" s="126"/>
      <c r="AB142" s="132">
        <v>0.9</v>
      </c>
      <c r="AC142" s="127">
        <v>3</v>
      </c>
      <c r="AD142" s="137" t="s">
        <v>914</v>
      </c>
      <c r="AE142" s="138" t="s">
        <v>920</v>
      </c>
      <c r="AF142" s="139" t="s">
        <v>901</v>
      </c>
      <c r="AG142" s="339" t="s">
        <v>909</v>
      </c>
    </row>
    <row r="143" spans="1:16113" ht="20.149999999999999" customHeight="1" thickBot="1" x14ac:dyDescent="0.4">
      <c r="A143" s="110" t="s">
        <v>894</v>
      </c>
      <c r="B143" s="20" t="s">
        <v>53</v>
      </c>
      <c r="C143" s="10" t="s">
        <v>54</v>
      </c>
      <c r="D143" s="21" t="s">
        <v>55</v>
      </c>
      <c r="E143" s="21" t="s">
        <v>56</v>
      </c>
      <c r="F143" s="21" t="s">
        <v>358</v>
      </c>
      <c r="G143" s="10" t="s">
        <v>639</v>
      </c>
      <c r="H143" s="22" t="s">
        <v>59</v>
      </c>
      <c r="I143" s="10" t="s">
        <v>229</v>
      </c>
      <c r="J143" s="136" t="s">
        <v>921</v>
      </c>
      <c r="K143" s="41" t="s">
        <v>922</v>
      </c>
      <c r="L143" s="14" t="s">
        <v>923</v>
      </c>
      <c r="M143" s="12" t="s">
        <v>924</v>
      </c>
      <c r="N143" s="14" t="s">
        <v>908</v>
      </c>
      <c r="O143" s="124" t="s">
        <v>261</v>
      </c>
      <c r="P143" s="133"/>
      <c r="Q143" s="133"/>
      <c r="R143" s="133"/>
      <c r="S143" s="133"/>
      <c r="T143" s="125"/>
      <c r="U143" s="125"/>
      <c r="V143" s="125"/>
      <c r="W143" s="125"/>
      <c r="X143" s="133"/>
      <c r="Y143" s="126"/>
      <c r="Z143" s="133"/>
      <c r="AA143" s="133"/>
      <c r="AB143" s="132">
        <v>0.9</v>
      </c>
      <c r="AC143" s="127">
        <v>1</v>
      </c>
      <c r="AD143" s="137" t="s">
        <v>914</v>
      </c>
      <c r="AE143" s="138" t="s">
        <v>925</v>
      </c>
      <c r="AF143" s="139" t="s">
        <v>901</v>
      </c>
      <c r="AG143" s="340" t="s">
        <v>917</v>
      </c>
    </row>
    <row r="144" spans="1:16113" ht="20.149999999999999" customHeight="1" thickBot="1" x14ac:dyDescent="0.4">
      <c r="A144" s="110" t="s">
        <v>894</v>
      </c>
      <c r="B144" s="20" t="s">
        <v>53</v>
      </c>
      <c r="C144" s="10" t="s">
        <v>54</v>
      </c>
      <c r="D144" s="21" t="s">
        <v>55</v>
      </c>
      <c r="E144" s="21" t="s">
        <v>56</v>
      </c>
      <c r="F144" s="21" t="s">
        <v>358</v>
      </c>
      <c r="G144" s="10" t="s">
        <v>639</v>
      </c>
      <c r="H144" s="22" t="s">
        <v>59</v>
      </c>
      <c r="I144" s="10" t="s">
        <v>229</v>
      </c>
      <c r="J144" s="136" t="s">
        <v>926</v>
      </c>
      <c r="K144" s="41" t="s">
        <v>927</v>
      </c>
      <c r="L144" s="14" t="s">
        <v>928</v>
      </c>
      <c r="M144" s="12" t="s">
        <v>929</v>
      </c>
      <c r="N144" s="14" t="s">
        <v>899</v>
      </c>
      <c r="O144" s="124" t="s">
        <v>261</v>
      </c>
      <c r="P144" s="133"/>
      <c r="Q144" s="133"/>
      <c r="R144" s="133"/>
      <c r="S144" s="133"/>
      <c r="T144" s="125"/>
      <c r="U144" s="125"/>
      <c r="V144" s="125"/>
      <c r="W144" s="125"/>
      <c r="X144" s="133"/>
      <c r="Y144" s="126"/>
      <c r="Z144" s="133"/>
      <c r="AA144" s="133"/>
      <c r="AB144" s="132">
        <v>1</v>
      </c>
      <c r="AC144" s="127">
        <v>1</v>
      </c>
      <c r="AD144" s="137" t="s">
        <v>914</v>
      </c>
      <c r="AE144" s="138" t="s">
        <v>925</v>
      </c>
      <c r="AF144" s="139" t="s">
        <v>901</v>
      </c>
      <c r="AG144" s="340" t="s">
        <v>917</v>
      </c>
    </row>
    <row r="145" spans="1:33" ht="20.149999999999999" customHeight="1" thickBot="1" x14ac:dyDescent="0.4">
      <c r="A145" s="110" t="s">
        <v>894</v>
      </c>
      <c r="B145" s="20" t="s">
        <v>53</v>
      </c>
      <c r="C145" s="10" t="s">
        <v>54</v>
      </c>
      <c r="D145" s="21" t="s">
        <v>55</v>
      </c>
      <c r="E145" s="21" t="s">
        <v>56</v>
      </c>
      <c r="F145" s="21" t="s">
        <v>358</v>
      </c>
      <c r="G145" s="12" t="s">
        <v>340</v>
      </c>
      <c r="H145" s="22" t="s">
        <v>59</v>
      </c>
      <c r="I145" s="10" t="s">
        <v>229</v>
      </c>
      <c r="J145" s="140" t="s">
        <v>930</v>
      </c>
      <c r="K145" s="71" t="s">
        <v>931</v>
      </c>
      <c r="L145" s="141" t="s">
        <v>932</v>
      </c>
      <c r="M145" s="71" t="s">
        <v>933</v>
      </c>
      <c r="N145" s="14" t="s">
        <v>899</v>
      </c>
      <c r="O145" s="124" t="s">
        <v>261</v>
      </c>
      <c r="P145" s="133"/>
      <c r="Q145" s="133"/>
      <c r="R145" s="133"/>
      <c r="S145" s="133"/>
      <c r="T145" s="126">
        <f>1/1</f>
        <v>1</v>
      </c>
      <c r="U145" s="125"/>
      <c r="V145" s="125"/>
      <c r="W145" s="125"/>
      <c r="X145" s="133"/>
      <c r="Y145" s="133"/>
      <c r="Z145" s="133"/>
      <c r="AA145" s="133"/>
      <c r="AB145" s="132">
        <v>1</v>
      </c>
      <c r="AC145" s="134">
        <v>1</v>
      </c>
      <c r="AD145" s="137" t="s">
        <v>914</v>
      </c>
      <c r="AE145" s="138" t="s">
        <v>901</v>
      </c>
      <c r="AF145" s="138" t="s">
        <v>934</v>
      </c>
      <c r="AG145" s="340" t="s">
        <v>935</v>
      </c>
    </row>
    <row r="146" spans="1:33" ht="20.149999999999999" customHeight="1" thickBot="1" x14ac:dyDescent="0.4">
      <c r="A146" s="110" t="s">
        <v>894</v>
      </c>
      <c r="B146" s="20" t="s">
        <v>53</v>
      </c>
      <c r="C146" s="10" t="s">
        <v>54</v>
      </c>
      <c r="D146" s="21" t="s">
        <v>55</v>
      </c>
      <c r="E146" s="21" t="s">
        <v>56</v>
      </c>
      <c r="F146" s="21" t="s">
        <v>358</v>
      </c>
      <c r="G146" s="12" t="s">
        <v>340</v>
      </c>
      <c r="H146" s="22" t="s">
        <v>59</v>
      </c>
      <c r="I146" s="10" t="s">
        <v>229</v>
      </c>
      <c r="J146" s="12" t="s">
        <v>936</v>
      </c>
      <c r="K146" s="71" t="s">
        <v>937</v>
      </c>
      <c r="L146" s="141" t="s">
        <v>938</v>
      </c>
      <c r="M146" s="71" t="s">
        <v>939</v>
      </c>
      <c r="N146" s="14" t="s">
        <v>899</v>
      </c>
      <c r="O146" s="124" t="s">
        <v>261</v>
      </c>
      <c r="P146" s="133"/>
      <c r="Q146" s="133"/>
      <c r="R146" s="133"/>
      <c r="S146" s="133"/>
      <c r="T146" s="133"/>
      <c r="U146" s="126">
        <f>520/520</f>
        <v>1</v>
      </c>
      <c r="V146" s="125"/>
      <c r="W146" s="125"/>
      <c r="X146" s="133"/>
      <c r="Y146" s="133"/>
      <c r="Z146" s="133"/>
      <c r="AA146" s="133"/>
      <c r="AB146" s="132">
        <v>1</v>
      </c>
      <c r="AC146" s="134">
        <v>1</v>
      </c>
      <c r="AD146" s="137" t="s">
        <v>914</v>
      </c>
      <c r="AE146" s="138" t="s">
        <v>901</v>
      </c>
      <c r="AF146" s="138" t="s">
        <v>940</v>
      </c>
      <c r="AG146" s="340" t="s">
        <v>941</v>
      </c>
    </row>
    <row r="147" spans="1:33" ht="20.149999999999999" customHeight="1" x14ac:dyDescent="0.35">
      <c r="A147" s="110" t="s">
        <v>894</v>
      </c>
      <c r="B147" s="20" t="s">
        <v>53</v>
      </c>
      <c r="C147" s="10" t="s">
        <v>54</v>
      </c>
      <c r="D147" s="21" t="s">
        <v>55</v>
      </c>
      <c r="E147" s="21" t="s">
        <v>56</v>
      </c>
      <c r="F147" s="21" t="s">
        <v>358</v>
      </c>
      <c r="G147" s="12" t="s">
        <v>340</v>
      </c>
      <c r="H147" s="22" t="s">
        <v>59</v>
      </c>
      <c r="I147" s="10" t="s">
        <v>229</v>
      </c>
      <c r="J147" s="72" t="s">
        <v>942</v>
      </c>
      <c r="K147" s="71" t="s">
        <v>943</v>
      </c>
      <c r="L147" s="141" t="s">
        <v>944</v>
      </c>
      <c r="M147" s="71" t="s">
        <v>945</v>
      </c>
      <c r="N147" s="14" t="s">
        <v>899</v>
      </c>
      <c r="O147" s="124" t="s">
        <v>261</v>
      </c>
      <c r="P147" s="133"/>
      <c r="Q147" s="133"/>
      <c r="R147" s="133"/>
      <c r="S147" s="133"/>
      <c r="T147" s="133"/>
      <c r="U147" s="133"/>
      <c r="V147" s="133"/>
      <c r="W147" s="126"/>
      <c r="X147" s="133"/>
      <c r="Y147" s="133"/>
      <c r="Z147" s="133"/>
      <c r="AA147" s="133"/>
      <c r="AB147" s="132">
        <v>1</v>
      </c>
      <c r="AC147" s="134">
        <v>1</v>
      </c>
      <c r="AD147" s="137" t="s">
        <v>914</v>
      </c>
      <c r="AE147" s="138" t="s">
        <v>946</v>
      </c>
      <c r="AF147" s="138" t="s">
        <v>901</v>
      </c>
      <c r="AG147" s="340" t="s">
        <v>947</v>
      </c>
    </row>
    <row r="148" spans="1:33" ht="20.149999999999999" customHeight="1" x14ac:dyDescent="0.35">
      <c r="A148" s="110" t="s">
        <v>894</v>
      </c>
      <c r="B148" s="21" t="s">
        <v>134</v>
      </c>
      <c r="C148" s="21" t="s">
        <v>727</v>
      </c>
      <c r="D148" s="21" t="s">
        <v>728</v>
      </c>
      <c r="E148" s="21" t="s">
        <v>729</v>
      </c>
      <c r="F148" s="142" t="s">
        <v>730</v>
      </c>
      <c r="G148" s="21" t="s">
        <v>731</v>
      </c>
      <c r="H148" s="14" t="s">
        <v>732</v>
      </c>
      <c r="I148" s="14" t="s">
        <v>733</v>
      </c>
      <c r="J148" s="41" t="s">
        <v>948</v>
      </c>
      <c r="K148" s="12" t="s">
        <v>949</v>
      </c>
      <c r="L148" s="14" t="s">
        <v>736</v>
      </c>
      <c r="M148" s="14" t="s">
        <v>737</v>
      </c>
      <c r="N148" s="14" t="s">
        <v>899</v>
      </c>
      <c r="O148" s="124" t="s">
        <v>261</v>
      </c>
      <c r="P148" s="56"/>
      <c r="Q148" s="56"/>
      <c r="R148" s="56"/>
      <c r="S148" s="133"/>
      <c r="T148" s="133"/>
      <c r="U148" s="133"/>
      <c r="V148" s="133"/>
      <c r="W148" s="133"/>
      <c r="X148" s="133"/>
      <c r="Y148" s="126"/>
      <c r="Z148" s="133"/>
      <c r="AA148" s="133"/>
      <c r="AB148" s="132">
        <v>1</v>
      </c>
      <c r="AC148" s="58">
        <v>1</v>
      </c>
      <c r="AD148" s="128" t="s">
        <v>950</v>
      </c>
      <c r="AE148" s="130" t="s">
        <v>951</v>
      </c>
      <c r="AF148" s="130" t="s">
        <v>952</v>
      </c>
      <c r="AG148" s="337" t="s">
        <v>953</v>
      </c>
    </row>
    <row r="149" spans="1:33" ht="20.149999999999999" customHeight="1" x14ac:dyDescent="0.35">
      <c r="A149" s="110" t="s">
        <v>894</v>
      </c>
      <c r="B149" s="21" t="s">
        <v>134</v>
      </c>
      <c r="C149" s="21" t="s">
        <v>727</v>
      </c>
      <c r="D149" s="21" t="s">
        <v>728</v>
      </c>
      <c r="E149" s="21" t="s">
        <v>729</v>
      </c>
      <c r="F149" s="142" t="s">
        <v>730</v>
      </c>
      <c r="G149" s="21" t="s">
        <v>731</v>
      </c>
      <c r="H149" s="14" t="s">
        <v>732</v>
      </c>
      <c r="I149" s="14" t="s">
        <v>733</v>
      </c>
      <c r="J149" s="41" t="s">
        <v>954</v>
      </c>
      <c r="K149" s="14" t="s">
        <v>955</v>
      </c>
      <c r="L149" s="14" t="s">
        <v>956</v>
      </c>
      <c r="M149" s="14" t="s">
        <v>957</v>
      </c>
      <c r="N149" s="12" t="s">
        <v>908</v>
      </c>
      <c r="O149" s="124" t="s">
        <v>261</v>
      </c>
      <c r="P149" s="56"/>
      <c r="Q149" s="56"/>
      <c r="R149" s="56"/>
      <c r="S149" s="133"/>
      <c r="T149" s="133"/>
      <c r="U149" s="133"/>
      <c r="V149" s="133"/>
      <c r="W149" s="133"/>
      <c r="X149" s="133"/>
      <c r="Y149" s="133"/>
      <c r="Z149" s="126"/>
      <c r="AA149" s="133"/>
      <c r="AB149" s="17">
        <v>0.9</v>
      </c>
      <c r="AC149" s="58">
        <v>1</v>
      </c>
      <c r="AD149" s="128" t="s">
        <v>914</v>
      </c>
      <c r="AE149" s="130" t="s">
        <v>958</v>
      </c>
      <c r="AF149" s="130" t="s">
        <v>959</v>
      </c>
      <c r="AG149" s="338" t="s">
        <v>917</v>
      </c>
    </row>
    <row r="150" spans="1:33" ht="20.149999999999999" customHeight="1" x14ac:dyDescent="0.35">
      <c r="A150" s="110" t="s">
        <v>894</v>
      </c>
      <c r="B150" s="21" t="s">
        <v>134</v>
      </c>
      <c r="C150" s="21" t="s">
        <v>727</v>
      </c>
      <c r="D150" s="21" t="s">
        <v>728</v>
      </c>
      <c r="E150" s="21" t="s">
        <v>729</v>
      </c>
      <c r="F150" s="142" t="s">
        <v>960</v>
      </c>
      <c r="G150" s="21" t="s">
        <v>731</v>
      </c>
      <c r="H150" s="14" t="s">
        <v>732</v>
      </c>
      <c r="I150" s="14" t="s">
        <v>733</v>
      </c>
      <c r="J150" s="143" t="s">
        <v>961</v>
      </c>
      <c r="K150" s="41" t="s">
        <v>962</v>
      </c>
      <c r="L150" s="41" t="s">
        <v>963</v>
      </c>
      <c r="M150" s="14" t="s">
        <v>964</v>
      </c>
      <c r="N150" s="14" t="s">
        <v>899</v>
      </c>
      <c r="O150" s="144" t="s">
        <v>261</v>
      </c>
      <c r="P150" s="56"/>
      <c r="Q150" s="56"/>
      <c r="R150" s="56"/>
      <c r="S150" s="133"/>
      <c r="T150" s="133"/>
      <c r="U150" s="133"/>
      <c r="V150" s="133"/>
      <c r="W150" s="126"/>
      <c r="X150" s="133"/>
      <c r="Y150" s="133"/>
      <c r="Z150" s="133"/>
      <c r="AA150" s="133"/>
      <c r="AB150" s="132">
        <v>1</v>
      </c>
      <c r="AC150" s="58">
        <v>1</v>
      </c>
      <c r="AD150" s="128" t="s">
        <v>950</v>
      </c>
      <c r="AE150" s="130" t="s">
        <v>965</v>
      </c>
      <c r="AF150" s="145" t="s">
        <v>966</v>
      </c>
      <c r="AG150" s="337" t="s">
        <v>967</v>
      </c>
    </row>
    <row r="151" spans="1:33" ht="20.149999999999999" customHeight="1" x14ac:dyDescent="0.35">
      <c r="A151" s="110" t="s">
        <v>894</v>
      </c>
      <c r="B151" s="21" t="s">
        <v>134</v>
      </c>
      <c r="C151" s="21" t="s">
        <v>727</v>
      </c>
      <c r="D151" s="21" t="s">
        <v>728</v>
      </c>
      <c r="E151" s="21" t="s">
        <v>729</v>
      </c>
      <c r="F151" s="142" t="s">
        <v>960</v>
      </c>
      <c r="G151" s="21" t="s">
        <v>731</v>
      </c>
      <c r="H151" s="14" t="s">
        <v>732</v>
      </c>
      <c r="I151" s="14" t="s">
        <v>733</v>
      </c>
      <c r="J151" s="12" t="s">
        <v>968</v>
      </c>
      <c r="K151" s="14" t="s">
        <v>969</v>
      </c>
      <c r="L151" s="14" t="s">
        <v>970</v>
      </c>
      <c r="M151" s="14" t="s">
        <v>971</v>
      </c>
      <c r="N151" s="14" t="s">
        <v>908</v>
      </c>
      <c r="O151" s="124" t="s">
        <v>66</v>
      </c>
      <c r="P151" s="56"/>
      <c r="Q151" s="56"/>
      <c r="R151" s="56"/>
      <c r="S151" s="133"/>
      <c r="T151" s="133"/>
      <c r="U151" s="133"/>
      <c r="V151" s="133"/>
      <c r="W151" s="133"/>
      <c r="X151" s="126"/>
      <c r="Y151" s="133"/>
      <c r="Z151" s="133"/>
      <c r="AA151" s="133"/>
      <c r="AB151" s="17">
        <v>1</v>
      </c>
      <c r="AC151" s="58">
        <v>1</v>
      </c>
      <c r="AD151" s="128" t="s">
        <v>914</v>
      </c>
      <c r="AE151" s="130" t="s">
        <v>958</v>
      </c>
      <c r="AF151" s="130" t="s">
        <v>959</v>
      </c>
      <c r="AG151" s="338" t="s">
        <v>917</v>
      </c>
    </row>
    <row r="152" spans="1:33" ht="20.149999999999999" customHeight="1" x14ac:dyDescent="0.35">
      <c r="A152" s="110" t="s">
        <v>894</v>
      </c>
      <c r="B152" s="21" t="s">
        <v>134</v>
      </c>
      <c r="C152" s="21" t="s">
        <v>727</v>
      </c>
      <c r="D152" s="21" t="s">
        <v>728</v>
      </c>
      <c r="E152" s="21" t="s">
        <v>729</v>
      </c>
      <c r="F152" s="142" t="s">
        <v>972</v>
      </c>
      <c r="G152" s="21" t="s">
        <v>731</v>
      </c>
      <c r="H152" s="14" t="s">
        <v>732</v>
      </c>
      <c r="I152" s="14" t="s">
        <v>733</v>
      </c>
      <c r="J152" s="41" t="s">
        <v>973</v>
      </c>
      <c r="K152" s="14" t="s">
        <v>974</v>
      </c>
      <c r="L152" s="12" t="s">
        <v>975</v>
      </c>
      <c r="M152" s="14" t="s">
        <v>975</v>
      </c>
      <c r="N152" s="14" t="s">
        <v>899</v>
      </c>
      <c r="O152" s="144" t="s">
        <v>261</v>
      </c>
      <c r="P152" s="56"/>
      <c r="Q152" s="56"/>
      <c r="R152" s="56"/>
      <c r="S152" s="133"/>
      <c r="T152" s="133"/>
      <c r="U152" s="133"/>
      <c r="V152" s="133"/>
      <c r="W152" s="133"/>
      <c r="X152" s="133"/>
      <c r="Y152" s="133"/>
      <c r="Z152" s="133"/>
      <c r="AA152" s="126"/>
      <c r="AB152" s="132">
        <v>1</v>
      </c>
      <c r="AC152" s="127">
        <v>1</v>
      </c>
      <c r="AD152" s="128" t="s">
        <v>950</v>
      </c>
      <c r="AE152" s="135" t="s">
        <v>976</v>
      </c>
      <c r="AF152" s="135" t="s">
        <v>977</v>
      </c>
      <c r="AG152" s="337" t="s">
        <v>978</v>
      </c>
    </row>
    <row r="153" spans="1:33" ht="20.149999999999999" customHeight="1" x14ac:dyDescent="0.35">
      <c r="A153" s="110" t="s">
        <v>894</v>
      </c>
      <c r="B153" s="21" t="s">
        <v>134</v>
      </c>
      <c r="C153" s="146" t="s">
        <v>727</v>
      </c>
      <c r="D153" s="146" t="s">
        <v>728</v>
      </c>
      <c r="E153" s="146" t="s">
        <v>729</v>
      </c>
      <c r="F153" s="142" t="s">
        <v>972</v>
      </c>
      <c r="G153" s="146" t="s">
        <v>731</v>
      </c>
      <c r="H153" s="147" t="s">
        <v>732</v>
      </c>
      <c r="I153" s="147" t="s">
        <v>733</v>
      </c>
      <c r="J153" s="148" t="s">
        <v>979</v>
      </c>
      <c r="K153" s="148" t="s">
        <v>980</v>
      </c>
      <c r="L153" s="147" t="s">
        <v>981</v>
      </c>
      <c r="M153" s="147" t="s">
        <v>982</v>
      </c>
      <c r="N153" s="14" t="s">
        <v>899</v>
      </c>
      <c r="O153" s="147" t="s">
        <v>66</v>
      </c>
      <c r="P153" s="149"/>
      <c r="Q153" s="149"/>
      <c r="R153" s="149"/>
      <c r="S153" s="133"/>
      <c r="T153" s="133"/>
      <c r="U153" s="133"/>
      <c r="V153" s="133"/>
      <c r="W153" s="133"/>
      <c r="X153" s="133"/>
      <c r="Y153" s="133"/>
      <c r="Z153" s="133"/>
      <c r="AA153" s="126"/>
      <c r="AB153" s="132">
        <v>1</v>
      </c>
      <c r="AC153" s="127">
        <v>1</v>
      </c>
      <c r="AD153" s="150" t="s">
        <v>950</v>
      </c>
      <c r="AE153" s="151" t="s">
        <v>983</v>
      </c>
      <c r="AF153" s="151" t="s">
        <v>984</v>
      </c>
      <c r="AG153" s="341" t="s">
        <v>985</v>
      </c>
    </row>
    <row r="154" spans="1:33" ht="20.149999999999999" customHeight="1" x14ac:dyDescent="0.35">
      <c r="A154" s="110" t="s">
        <v>894</v>
      </c>
      <c r="B154" s="21" t="s">
        <v>134</v>
      </c>
      <c r="C154" s="21" t="s">
        <v>727</v>
      </c>
      <c r="D154" s="21" t="s">
        <v>728</v>
      </c>
      <c r="E154" s="21" t="s">
        <v>729</v>
      </c>
      <c r="F154" s="152" t="s">
        <v>986</v>
      </c>
      <c r="G154" s="21" t="s">
        <v>731</v>
      </c>
      <c r="H154" s="14" t="s">
        <v>732</v>
      </c>
      <c r="I154" s="14" t="s">
        <v>733</v>
      </c>
      <c r="J154" s="12" t="str">
        <f>F154</f>
        <v>Medir línea base de ausentismo laboral</v>
      </c>
      <c r="K154" s="148" t="s">
        <v>987</v>
      </c>
      <c r="L154" s="147" t="s">
        <v>981</v>
      </c>
      <c r="M154" s="147" t="s">
        <v>982</v>
      </c>
      <c r="N154" s="14" t="s">
        <v>899</v>
      </c>
      <c r="O154" s="147" t="s">
        <v>66</v>
      </c>
      <c r="P154" s="149"/>
      <c r="Q154" s="149"/>
      <c r="R154" s="149"/>
      <c r="S154" s="133"/>
      <c r="T154" s="133"/>
      <c r="U154" s="133"/>
      <c r="V154" s="133"/>
      <c r="W154" s="133"/>
      <c r="X154" s="133"/>
      <c r="Y154" s="133"/>
      <c r="Z154" s="133"/>
      <c r="AA154" s="126"/>
      <c r="AB154" s="132">
        <v>1</v>
      </c>
      <c r="AC154" s="127">
        <v>1</v>
      </c>
      <c r="AD154" s="150" t="s">
        <v>950</v>
      </c>
      <c r="AE154" s="151" t="s">
        <v>983</v>
      </c>
      <c r="AF154" s="12" t="s">
        <v>273</v>
      </c>
      <c r="AG154" s="328" t="s">
        <v>988</v>
      </c>
    </row>
    <row r="155" spans="1:33" ht="20.149999999999999" customHeight="1" x14ac:dyDescent="0.35">
      <c r="A155" s="110" t="s">
        <v>894</v>
      </c>
      <c r="B155" s="21" t="s">
        <v>134</v>
      </c>
      <c r="C155" s="153" t="s">
        <v>727</v>
      </c>
      <c r="D155" s="153" t="s">
        <v>728</v>
      </c>
      <c r="E155" s="153" t="s">
        <v>729</v>
      </c>
      <c r="F155" s="142" t="s">
        <v>989</v>
      </c>
      <c r="G155" s="153" t="s">
        <v>731</v>
      </c>
      <c r="H155" s="141" t="s">
        <v>732</v>
      </c>
      <c r="I155" s="141" t="s">
        <v>990</v>
      </c>
      <c r="J155" s="154" t="s">
        <v>991</v>
      </c>
      <c r="K155" s="71" t="s">
        <v>992</v>
      </c>
      <c r="L155" s="141" t="s">
        <v>981</v>
      </c>
      <c r="M155" s="141" t="s">
        <v>993</v>
      </c>
      <c r="N155" s="14" t="s">
        <v>899</v>
      </c>
      <c r="O155" s="155" t="s">
        <v>261</v>
      </c>
      <c r="P155" s="156"/>
      <c r="Q155" s="156"/>
      <c r="R155" s="126">
        <f>1/1</f>
        <v>1</v>
      </c>
      <c r="S155" s="133"/>
      <c r="T155" s="133"/>
      <c r="U155" s="133"/>
      <c r="V155" s="133"/>
      <c r="W155" s="133"/>
      <c r="X155" s="133"/>
      <c r="Y155" s="133"/>
      <c r="Z155" s="133"/>
      <c r="AA155" s="133"/>
      <c r="AB155" s="132">
        <v>1</v>
      </c>
      <c r="AC155" s="157">
        <v>1</v>
      </c>
      <c r="AD155" s="158" t="s">
        <v>950</v>
      </c>
      <c r="AE155" s="159" t="s">
        <v>994</v>
      </c>
      <c r="AF155" s="160" t="s">
        <v>995</v>
      </c>
      <c r="AG155" s="342" t="s">
        <v>996</v>
      </c>
    </row>
    <row r="156" spans="1:33" ht="20.149999999999999" customHeight="1" x14ac:dyDescent="0.35">
      <c r="A156" s="110" t="s">
        <v>894</v>
      </c>
      <c r="B156" s="21" t="s">
        <v>134</v>
      </c>
      <c r="C156" s="21" t="s">
        <v>727</v>
      </c>
      <c r="D156" s="21" t="s">
        <v>728</v>
      </c>
      <c r="E156" s="21" t="s">
        <v>729</v>
      </c>
      <c r="F156" s="142" t="s">
        <v>997</v>
      </c>
      <c r="G156" s="21" t="s">
        <v>731</v>
      </c>
      <c r="H156" s="14" t="s">
        <v>732</v>
      </c>
      <c r="I156" s="14" t="s">
        <v>998</v>
      </c>
      <c r="J156" s="41" t="s">
        <v>999</v>
      </c>
      <c r="K156" s="12" t="s">
        <v>1000</v>
      </c>
      <c r="L156" s="14" t="s">
        <v>982</v>
      </c>
      <c r="M156" s="14" t="s">
        <v>1001</v>
      </c>
      <c r="N156" s="14" t="s">
        <v>899</v>
      </c>
      <c r="O156" s="124" t="s">
        <v>261</v>
      </c>
      <c r="P156" s="56"/>
      <c r="Q156" s="56"/>
      <c r="R156" s="126">
        <f>1/1</f>
        <v>1</v>
      </c>
      <c r="S156" s="133"/>
      <c r="T156" s="133"/>
      <c r="U156" s="133"/>
      <c r="V156" s="133"/>
      <c r="W156" s="133"/>
      <c r="X156" s="133"/>
      <c r="Y156" s="133"/>
      <c r="Z156" s="133"/>
      <c r="AA156" s="133"/>
      <c r="AB156" s="132">
        <v>1</v>
      </c>
      <c r="AC156" s="58">
        <v>1</v>
      </c>
      <c r="AD156" s="128" t="s">
        <v>950</v>
      </c>
      <c r="AE156" s="130" t="s">
        <v>1002</v>
      </c>
      <c r="AF156" s="135" t="s">
        <v>1003</v>
      </c>
      <c r="AG156" s="338" t="s">
        <v>1004</v>
      </c>
    </row>
    <row r="157" spans="1:33" ht="20.149999999999999" customHeight="1" x14ac:dyDescent="0.35">
      <c r="A157" s="110" t="s">
        <v>894</v>
      </c>
      <c r="B157" s="21" t="s">
        <v>134</v>
      </c>
      <c r="C157" s="21" t="s">
        <v>727</v>
      </c>
      <c r="D157" s="21" t="s">
        <v>728</v>
      </c>
      <c r="E157" s="21" t="s">
        <v>729</v>
      </c>
      <c r="F157" s="142" t="s">
        <v>1005</v>
      </c>
      <c r="G157" s="21" t="s">
        <v>731</v>
      </c>
      <c r="H157" s="14" t="s">
        <v>732</v>
      </c>
      <c r="I157" s="14" t="s">
        <v>998</v>
      </c>
      <c r="J157" s="12" t="s">
        <v>1006</v>
      </c>
      <c r="K157" s="12" t="s">
        <v>1007</v>
      </c>
      <c r="L157" s="14" t="s">
        <v>981</v>
      </c>
      <c r="M157" s="14" t="s">
        <v>993</v>
      </c>
      <c r="N157" s="14" t="s">
        <v>899</v>
      </c>
      <c r="O157" s="124" t="s">
        <v>261</v>
      </c>
      <c r="P157" s="56"/>
      <c r="Q157" s="56"/>
      <c r="R157" s="56"/>
      <c r="S157" s="133"/>
      <c r="T157" s="133"/>
      <c r="U157" s="133"/>
      <c r="V157" s="133"/>
      <c r="W157" s="126">
        <f>1/1</f>
        <v>1</v>
      </c>
      <c r="X157" s="133"/>
      <c r="Y157" s="133"/>
      <c r="Z157" s="133"/>
      <c r="AA157" s="133"/>
      <c r="AB157" s="132">
        <v>1</v>
      </c>
      <c r="AC157" s="58">
        <v>1</v>
      </c>
      <c r="AD157" s="128" t="s">
        <v>950</v>
      </c>
      <c r="AE157" s="130" t="s">
        <v>946</v>
      </c>
      <c r="AF157" s="135" t="s">
        <v>1008</v>
      </c>
      <c r="AG157" s="338" t="s">
        <v>1009</v>
      </c>
    </row>
    <row r="158" spans="1:33" ht="20.149999999999999" customHeight="1" x14ac:dyDescent="0.35">
      <c r="A158" s="110" t="s">
        <v>894</v>
      </c>
      <c r="B158" s="21" t="s">
        <v>134</v>
      </c>
      <c r="C158" s="21" t="s">
        <v>727</v>
      </c>
      <c r="D158" s="21" t="s">
        <v>728</v>
      </c>
      <c r="E158" s="21" t="s">
        <v>729</v>
      </c>
      <c r="F158" s="142" t="s">
        <v>1010</v>
      </c>
      <c r="G158" s="21" t="s">
        <v>731</v>
      </c>
      <c r="H158" s="14" t="s">
        <v>732</v>
      </c>
      <c r="I158" s="12" t="s">
        <v>1011</v>
      </c>
      <c r="J158" s="161" t="s">
        <v>1012</v>
      </c>
      <c r="K158" s="162" t="s">
        <v>1013</v>
      </c>
      <c r="L158" s="21" t="s">
        <v>1014</v>
      </c>
      <c r="M158" s="14" t="s">
        <v>1015</v>
      </c>
      <c r="N158" s="14" t="s">
        <v>899</v>
      </c>
      <c r="O158" s="124" t="s">
        <v>261</v>
      </c>
      <c r="P158" s="56"/>
      <c r="Q158" s="56"/>
      <c r="R158" s="56"/>
      <c r="S158" s="133"/>
      <c r="T158" s="133"/>
      <c r="U158" s="133"/>
      <c r="V158" s="133"/>
      <c r="W158" s="126"/>
      <c r="X158" s="133"/>
      <c r="Y158" s="133"/>
      <c r="Z158" s="133"/>
      <c r="AA158" s="133"/>
      <c r="AB158" s="132">
        <v>1</v>
      </c>
      <c r="AC158" s="58">
        <v>1</v>
      </c>
      <c r="AD158" s="128" t="s">
        <v>950</v>
      </c>
      <c r="AE158" s="130" t="s">
        <v>994</v>
      </c>
      <c r="AF158" s="135" t="s">
        <v>1016</v>
      </c>
      <c r="AG158" s="338" t="s">
        <v>1017</v>
      </c>
    </row>
    <row r="159" spans="1:33" ht="20.149999999999999" customHeight="1" x14ac:dyDescent="0.35">
      <c r="A159" s="110" t="s">
        <v>894</v>
      </c>
      <c r="B159" s="21" t="s">
        <v>134</v>
      </c>
      <c r="C159" s="21" t="s">
        <v>727</v>
      </c>
      <c r="D159" s="21" t="s">
        <v>728</v>
      </c>
      <c r="E159" s="21" t="s">
        <v>729</v>
      </c>
      <c r="F159" s="142" t="s">
        <v>1010</v>
      </c>
      <c r="G159" s="21" t="s">
        <v>731</v>
      </c>
      <c r="H159" s="14" t="s">
        <v>732</v>
      </c>
      <c r="I159" s="12" t="s">
        <v>1011</v>
      </c>
      <c r="J159" s="12" t="s">
        <v>1018</v>
      </c>
      <c r="K159" s="12" t="s">
        <v>1019</v>
      </c>
      <c r="L159" s="21" t="s">
        <v>1020</v>
      </c>
      <c r="M159" s="163" t="s">
        <v>1021</v>
      </c>
      <c r="N159" s="14" t="s">
        <v>899</v>
      </c>
      <c r="O159" s="124" t="s">
        <v>261</v>
      </c>
      <c r="P159" s="56"/>
      <c r="Q159" s="56"/>
      <c r="R159" s="56"/>
      <c r="S159" s="133"/>
      <c r="T159" s="133"/>
      <c r="U159" s="133"/>
      <c r="V159" s="133"/>
      <c r="W159" s="133"/>
      <c r="X159" s="126"/>
      <c r="Y159" s="133"/>
      <c r="Z159" s="133"/>
      <c r="AA159" s="133"/>
      <c r="AB159" s="132">
        <v>1</v>
      </c>
      <c r="AC159" s="58">
        <v>1</v>
      </c>
      <c r="AD159" s="128" t="s">
        <v>950</v>
      </c>
      <c r="AE159" s="130" t="s">
        <v>1022</v>
      </c>
      <c r="AF159" s="135" t="s">
        <v>1023</v>
      </c>
      <c r="AG159" s="338" t="s">
        <v>1024</v>
      </c>
    </row>
    <row r="160" spans="1:33" ht="20.149999999999999" customHeight="1" x14ac:dyDescent="0.35">
      <c r="A160" s="110" t="s">
        <v>894</v>
      </c>
      <c r="B160" s="21" t="s">
        <v>134</v>
      </c>
      <c r="C160" s="21" t="s">
        <v>727</v>
      </c>
      <c r="D160" s="21" t="s">
        <v>728</v>
      </c>
      <c r="E160" s="21" t="s">
        <v>729</v>
      </c>
      <c r="F160" s="142" t="s">
        <v>1010</v>
      </c>
      <c r="G160" s="21" t="s">
        <v>731</v>
      </c>
      <c r="H160" s="14" t="s">
        <v>732</v>
      </c>
      <c r="I160" s="12" t="s">
        <v>1011</v>
      </c>
      <c r="J160" s="12" t="s">
        <v>1025</v>
      </c>
      <c r="K160" s="12" t="s">
        <v>1026</v>
      </c>
      <c r="L160" s="21" t="s">
        <v>1027</v>
      </c>
      <c r="M160" s="21" t="s">
        <v>1028</v>
      </c>
      <c r="N160" s="14" t="s">
        <v>908</v>
      </c>
      <c r="O160" s="124" t="s">
        <v>261</v>
      </c>
      <c r="P160" s="56"/>
      <c r="Q160" s="56"/>
      <c r="R160" s="56"/>
      <c r="S160" s="133"/>
      <c r="T160" s="133"/>
      <c r="U160" s="133"/>
      <c r="V160" s="133"/>
      <c r="W160" s="133"/>
      <c r="X160" s="133"/>
      <c r="Y160" s="133"/>
      <c r="Z160" s="133"/>
      <c r="AA160" s="126"/>
      <c r="AB160" s="132">
        <v>0.9</v>
      </c>
      <c r="AC160" s="127">
        <v>1</v>
      </c>
      <c r="AD160" s="128" t="s">
        <v>950</v>
      </c>
      <c r="AE160" s="130" t="s">
        <v>994</v>
      </c>
      <c r="AF160" s="135" t="s">
        <v>1024</v>
      </c>
      <c r="AG160" s="338" t="s">
        <v>1029</v>
      </c>
    </row>
    <row r="161" spans="1:16113" ht="20.149999999999999" customHeight="1" x14ac:dyDescent="0.35">
      <c r="A161" s="110" t="s">
        <v>894</v>
      </c>
      <c r="B161" s="21" t="s">
        <v>134</v>
      </c>
      <c r="C161" s="21" t="s">
        <v>727</v>
      </c>
      <c r="D161" s="21" t="s">
        <v>728</v>
      </c>
      <c r="E161" s="21" t="s">
        <v>729</v>
      </c>
      <c r="F161" s="142" t="s">
        <v>1030</v>
      </c>
      <c r="G161" s="21" t="s">
        <v>731</v>
      </c>
      <c r="H161" s="14" t="s">
        <v>732</v>
      </c>
      <c r="I161" s="12" t="s">
        <v>1031</v>
      </c>
      <c r="J161" s="12" t="s">
        <v>1032</v>
      </c>
      <c r="K161" s="12" t="s">
        <v>1033</v>
      </c>
      <c r="L161" s="14" t="s">
        <v>981</v>
      </c>
      <c r="M161" s="14" t="s">
        <v>993</v>
      </c>
      <c r="N161" s="14" t="s">
        <v>908</v>
      </c>
      <c r="O161" s="14" t="s">
        <v>261</v>
      </c>
      <c r="P161" s="56"/>
      <c r="Q161" s="56"/>
      <c r="R161" s="56"/>
      <c r="S161" s="133"/>
      <c r="T161" s="133"/>
      <c r="U161" s="133"/>
      <c r="V161" s="133"/>
      <c r="W161" s="133"/>
      <c r="X161" s="133"/>
      <c r="Y161" s="133"/>
      <c r="Z161" s="126"/>
      <c r="AA161" s="133"/>
      <c r="AB161" s="132">
        <v>0.9</v>
      </c>
      <c r="AC161" s="58">
        <v>1</v>
      </c>
      <c r="AD161" s="128" t="s">
        <v>950</v>
      </c>
      <c r="AE161" s="135" t="s">
        <v>1034</v>
      </c>
      <c r="AF161" s="145" t="s">
        <v>966</v>
      </c>
      <c r="AG161" s="338" t="s">
        <v>1035</v>
      </c>
    </row>
    <row r="162" spans="1:16113" ht="20.149999999999999" customHeight="1" x14ac:dyDescent="0.35">
      <c r="A162" s="110" t="s">
        <v>894</v>
      </c>
      <c r="B162" s="21" t="s">
        <v>134</v>
      </c>
      <c r="C162" s="21" t="s">
        <v>727</v>
      </c>
      <c r="D162" s="21" t="s">
        <v>728</v>
      </c>
      <c r="E162" s="21" t="s">
        <v>729</v>
      </c>
      <c r="F162" s="142" t="s">
        <v>1030</v>
      </c>
      <c r="G162" s="21" t="s">
        <v>731</v>
      </c>
      <c r="H162" s="14" t="s">
        <v>732</v>
      </c>
      <c r="I162" s="12" t="s">
        <v>1031</v>
      </c>
      <c r="J162" s="12" t="s">
        <v>1036</v>
      </c>
      <c r="K162" s="14" t="s">
        <v>1037</v>
      </c>
      <c r="L162" s="164" t="s">
        <v>1038</v>
      </c>
      <c r="M162" s="14" t="s">
        <v>1039</v>
      </c>
      <c r="N162" s="14" t="s">
        <v>899</v>
      </c>
      <c r="O162" s="124" t="s">
        <v>261</v>
      </c>
      <c r="P162" s="56"/>
      <c r="Q162" s="56"/>
      <c r="R162" s="56"/>
      <c r="S162" s="133"/>
      <c r="T162" s="133"/>
      <c r="U162" s="133"/>
      <c r="V162" s="133"/>
      <c r="W162" s="133"/>
      <c r="X162" s="133"/>
      <c r="Y162" s="133"/>
      <c r="Z162" s="133"/>
      <c r="AA162" s="126"/>
      <c r="AB162" s="132">
        <v>1</v>
      </c>
      <c r="AC162" s="127">
        <v>1</v>
      </c>
      <c r="AD162" s="128" t="s">
        <v>950</v>
      </c>
      <c r="AE162" s="130" t="s">
        <v>1040</v>
      </c>
      <c r="AF162" s="135" t="s">
        <v>1041</v>
      </c>
      <c r="AG162" s="338" t="s">
        <v>1042</v>
      </c>
    </row>
    <row r="163" spans="1:16113" ht="20.149999999999999" customHeight="1" thickBot="1" x14ac:dyDescent="0.4">
      <c r="A163" s="110" t="s">
        <v>894</v>
      </c>
      <c r="B163" s="21" t="s">
        <v>134</v>
      </c>
      <c r="C163" s="21" t="s">
        <v>727</v>
      </c>
      <c r="D163" s="21" t="s">
        <v>728</v>
      </c>
      <c r="E163" s="21" t="s">
        <v>729</v>
      </c>
      <c r="F163" s="142" t="s">
        <v>1030</v>
      </c>
      <c r="G163" s="21" t="s">
        <v>731</v>
      </c>
      <c r="H163" s="14" t="s">
        <v>732</v>
      </c>
      <c r="I163" s="12" t="s">
        <v>1031</v>
      </c>
      <c r="J163" s="41" t="s">
        <v>1043</v>
      </c>
      <c r="K163" s="41" t="s">
        <v>1044</v>
      </c>
      <c r="L163" s="14" t="s">
        <v>1045</v>
      </c>
      <c r="M163" s="14" t="s">
        <v>1046</v>
      </c>
      <c r="N163" s="14" t="s">
        <v>908</v>
      </c>
      <c r="O163" s="14" t="s">
        <v>1047</v>
      </c>
      <c r="P163" s="125"/>
      <c r="Q163" s="56"/>
      <c r="R163" s="56"/>
      <c r="S163" s="133"/>
      <c r="T163" s="126">
        <f>1/1</f>
        <v>1</v>
      </c>
      <c r="U163" s="133"/>
      <c r="V163" s="133"/>
      <c r="W163" s="133"/>
      <c r="X163" s="133"/>
      <c r="Y163" s="126"/>
      <c r="Z163" s="133"/>
      <c r="AA163" s="133"/>
      <c r="AB163" s="132">
        <v>0.9</v>
      </c>
      <c r="AC163" s="127">
        <v>2</v>
      </c>
      <c r="AD163" s="165" t="s">
        <v>1048</v>
      </c>
      <c r="AE163" s="130" t="s">
        <v>1049</v>
      </c>
      <c r="AF163" s="130" t="s">
        <v>1050</v>
      </c>
      <c r="AG163" s="337" t="s">
        <v>1051</v>
      </c>
    </row>
    <row r="164" spans="1:16113" ht="20.149999999999999" customHeight="1" thickBot="1" x14ac:dyDescent="0.4">
      <c r="A164" s="110" t="s">
        <v>894</v>
      </c>
      <c r="B164" s="20" t="s">
        <v>53</v>
      </c>
      <c r="C164" s="10" t="s">
        <v>54</v>
      </c>
      <c r="D164" s="21" t="s">
        <v>55</v>
      </c>
      <c r="E164" s="21" t="s">
        <v>56</v>
      </c>
      <c r="F164" s="21" t="s">
        <v>358</v>
      </c>
      <c r="G164" s="12" t="s">
        <v>340</v>
      </c>
      <c r="H164" s="22" t="s">
        <v>59</v>
      </c>
      <c r="I164" s="10" t="s">
        <v>229</v>
      </c>
      <c r="J164" s="41" t="s">
        <v>1052</v>
      </c>
      <c r="K164" s="41" t="s">
        <v>1053</v>
      </c>
      <c r="L164" s="14" t="s">
        <v>1054</v>
      </c>
      <c r="M164" s="14" t="s">
        <v>1055</v>
      </c>
      <c r="N164" s="12" t="s">
        <v>908</v>
      </c>
      <c r="O164" s="14" t="s">
        <v>645</v>
      </c>
      <c r="P164" s="125"/>
      <c r="Q164" s="56"/>
      <c r="R164" s="126">
        <f>1/1</f>
        <v>1</v>
      </c>
      <c r="S164" s="133"/>
      <c r="T164" s="133"/>
      <c r="U164" s="126">
        <f>1/1</f>
        <v>1</v>
      </c>
      <c r="V164" s="133"/>
      <c r="W164" s="133"/>
      <c r="X164" s="126"/>
      <c r="Y164" s="133"/>
      <c r="Z164" s="133"/>
      <c r="AA164" s="126"/>
      <c r="AB164" s="132">
        <v>0.9</v>
      </c>
      <c r="AC164" s="127">
        <v>4</v>
      </c>
      <c r="AD164" s="128" t="s">
        <v>950</v>
      </c>
      <c r="AE164" s="130" t="s">
        <v>1056</v>
      </c>
      <c r="AF164" s="130" t="s">
        <v>1057</v>
      </c>
      <c r="AG164" s="337" t="s">
        <v>1058</v>
      </c>
    </row>
    <row r="165" spans="1:16113" ht="20.149999999999999" customHeight="1" thickBot="1" x14ac:dyDescent="0.4">
      <c r="A165" s="110" t="s">
        <v>894</v>
      </c>
      <c r="B165" s="20" t="s">
        <v>53</v>
      </c>
      <c r="C165" s="10" t="s">
        <v>54</v>
      </c>
      <c r="D165" s="21" t="s">
        <v>55</v>
      </c>
      <c r="E165" s="21" t="s">
        <v>56</v>
      </c>
      <c r="F165" s="21" t="s">
        <v>358</v>
      </c>
      <c r="G165" s="12" t="s">
        <v>340</v>
      </c>
      <c r="H165" s="22" t="s">
        <v>59</v>
      </c>
      <c r="I165" s="10" t="s">
        <v>229</v>
      </c>
      <c r="J165" s="41" t="s">
        <v>1059</v>
      </c>
      <c r="K165" s="41" t="s">
        <v>1060</v>
      </c>
      <c r="L165" s="14" t="s">
        <v>1054</v>
      </c>
      <c r="M165" s="14" t="s">
        <v>1055</v>
      </c>
      <c r="N165" s="12" t="s">
        <v>908</v>
      </c>
      <c r="O165" s="14" t="s">
        <v>1061</v>
      </c>
      <c r="P165" s="125"/>
      <c r="Q165" s="56"/>
      <c r="R165" s="56"/>
      <c r="S165" s="133"/>
      <c r="T165" s="133"/>
      <c r="U165" s="133"/>
      <c r="V165" s="133"/>
      <c r="W165" s="126"/>
      <c r="X165" s="133"/>
      <c r="Y165" s="133"/>
      <c r="Z165" s="133"/>
      <c r="AA165" s="126"/>
      <c r="AB165" s="132">
        <v>0.9</v>
      </c>
      <c r="AC165" s="127">
        <v>2</v>
      </c>
      <c r="AD165" s="128" t="s">
        <v>950</v>
      </c>
      <c r="AE165" s="130" t="s">
        <v>1062</v>
      </c>
      <c r="AF165" s="130" t="s">
        <v>1057</v>
      </c>
      <c r="AG165" s="337" t="s">
        <v>1058</v>
      </c>
    </row>
    <row r="166" spans="1:16113" ht="20.149999999999999" customHeight="1" thickBot="1" x14ac:dyDescent="0.4">
      <c r="A166" s="110" t="s">
        <v>894</v>
      </c>
      <c r="B166" s="20" t="s">
        <v>53</v>
      </c>
      <c r="C166" s="10" t="s">
        <v>54</v>
      </c>
      <c r="D166" s="21" t="s">
        <v>55</v>
      </c>
      <c r="E166" s="21" t="s">
        <v>56</v>
      </c>
      <c r="F166" s="21" t="s">
        <v>358</v>
      </c>
      <c r="G166" s="12" t="s">
        <v>340</v>
      </c>
      <c r="H166" s="22" t="s">
        <v>59</v>
      </c>
      <c r="I166" s="10" t="s">
        <v>229</v>
      </c>
      <c r="J166" s="41" t="s">
        <v>1063</v>
      </c>
      <c r="K166" s="41" t="s">
        <v>1064</v>
      </c>
      <c r="L166" s="14" t="s">
        <v>1054</v>
      </c>
      <c r="M166" s="14" t="s">
        <v>1055</v>
      </c>
      <c r="N166" s="14" t="s">
        <v>899</v>
      </c>
      <c r="O166" s="14" t="s">
        <v>1065</v>
      </c>
      <c r="P166" s="126">
        <f>1/1</f>
        <v>1</v>
      </c>
      <c r="Q166" s="126">
        <f t="shared" ref="Q166:U166" si="16">1/1</f>
        <v>1</v>
      </c>
      <c r="R166" s="126">
        <f t="shared" si="16"/>
        <v>1</v>
      </c>
      <c r="S166" s="126">
        <f t="shared" si="16"/>
        <v>1</v>
      </c>
      <c r="T166" s="126">
        <f t="shared" si="16"/>
        <v>1</v>
      </c>
      <c r="U166" s="126">
        <f t="shared" si="16"/>
        <v>1</v>
      </c>
      <c r="V166" s="126"/>
      <c r="W166" s="126"/>
      <c r="X166" s="126"/>
      <c r="Y166" s="126"/>
      <c r="Z166" s="126"/>
      <c r="AA166" s="126"/>
      <c r="AB166" s="132">
        <v>1</v>
      </c>
      <c r="AC166" s="127">
        <v>12</v>
      </c>
      <c r="AD166" s="128" t="s">
        <v>950</v>
      </c>
      <c r="AE166" s="130" t="s">
        <v>1062</v>
      </c>
      <c r="AF166" s="130" t="s">
        <v>1057</v>
      </c>
      <c r="AG166" s="337" t="s">
        <v>1058</v>
      </c>
    </row>
    <row r="167" spans="1:16113" ht="20.149999999999999" customHeight="1" x14ac:dyDescent="0.35">
      <c r="A167" s="110" t="s">
        <v>894</v>
      </c>
      <c r="B167" s="20" t="s">
        <v>53</v>
      </c>
      <c r="C167" s="10" t="s">
        <v>54</v>
      </c>
      <c r="D167" s="21" t="s">
        <v>55</v>
      </c>
      <c r="E167" s="21" t="s">
        <v>56</v>
      </c>
      <c r="F167" s="21" t="s">
        <v>358</v>
      </c>
      <c r="G167" s="21" t="s">
        <v>1066</v>
      </c>
      <c r="H167" s="22" t="s">
        <v>59</v>
      </c>
      <c r="I167" s="10" t="s">
        <v>229</v>
      </c>
      <c r="J167" s="166" t="s">
        <v>1067</v>
      </c>
      <c r="K167" s="21" t="s">
        <v>1068</v>
      </c>
      <c r="L167" s="21" t="s">
        <v>1069</v>
      </c>
      <c r="M167" s="14" t="s">
        <v>1070</v>
      </c>
      <c r="N167" s="14" t="s">
        <v>899</v>
      </c>
      <c r="O167" s="124" t="s">
        <v>261</v>
      </c>
      <c r="P167" s="56"/>
      <c r="Q167" s="56"/>
      <c r="R167" s="56"/>
      <c r="S167" s="56"/>
      <c r="T167" s="56"/>
      <c r="U167" s="56"/>
      <c r="V167" s="56"/>
      <c r="W167" s="56"/>
      <c r="X167" s="56"/>
      <c r="Y167" s="56"/>
      <c r="Z167" s="56"/>
      <c r="AA167" s="126"/>
      <c r="AB167" s="132">
        <v>1</v>
      </c>
      <c r="AC167" s="127">
        <v>1</v>
      </c>
      <c r="AD167" s="128" t="s">
        <v>950</v>
      </c>
      <c r="AE167" s="167" t="s">
        <v>273</v>
      </c>
      <c r="AF167" s="167" t="s">
        <v>273</v>
      </c>
      <c r="AG167" s="329" t="s">
        <v>1071</v>
      </c>
    </row>
    <row r="168" spans="1:16113" ht="20.149999999999999" customHeight="1" thickBot="1" x14ac:dyDescent="0.4">
      <c r="A168" s="110" t="s">
        <v>1072</v>
      </c>
      <c r="B168" s="9" t="s">
        <v>36</v>
      </c>
      <c r="C168" s="10" t="s">
        <v>37</v>
      </c>
      <c r="D168" s="40" t="s">
        <v>1073</v>
      </c>
      <c r="E168" s="40" t="s">
        <v>1074</v>
      </c>
      <c r="F168" s="168" t="s">
        <v>1075</v>
      </c>
      <c r="G168" s="168" t="s">
        <v>1076</v>
      </c>
      <c r="H168" s="12" t="s">
        <v>1077</v>
      </c>
      <c r="I168" s="61" t="s">
        <v>1078</v>
      </c>
      <c r="J168" s="169" t="s">
        <v>1079</v>
      </c>
      <c r="K168" s="169" t="s">
        <v>1080</v>
      </c>
      <c r="L168" s="40" t="s">
        <v>1081</v>
      </c>
      <c r="M168" s="40" t="s">
        <v>1082</v>
      </c>
      <c r="N168" s="40" t="s">
        <v>1083</v>
      </c>
      <c r="O168" s="40" t="s">
        <v>272</v>
      </c>
      <c r="P168" s="170">
        <f>420/64</f>
        <v>6.5625</v>
      </c>
      <c r="Q168" s="170">
        <f>680/201</f>
        <v>3.383084577114428</v>
      </c>
      <c r="R168" s="170">
        <f>951/214</f>
        <v>4.44392523364486</v>
      </c>
      <c r="S168" s="170">
        <f>1772/201</f>
        <v>8.8159203980099505</v>
      </c>
      <c r="T168" s="170">
        <f>2025/206</f>
        <v>9.8300970873786415</v>
      </c>
      <c r="U168" s="170">
        <f>1629/253</f>
        <v>6.4387351778656123</v>
      </c>
      <c r="V168" s="170"/>
      <c r="W168" s="170"/>
      <c r="X168" s="170"/>
      <c r="Y168" s="170"/>
      <c r="Z168" s="170"/>
      <c r="AA168" s="170"/>
      <c r="AB168" s="132">
        <v>1</v>
      </c>
      <c r="AC168" s="171">
        <v>12</v>
      </c>
      <c r="AD168" s="172" t="s">
        <v>1084</v>
      </c>
      <c r="AE168" s="173" t="s">
        <v>1085</v>
      </c>
      <c r="AF168" s="173" t="s">
        <v>1086</v>
      </c>
      <c r="AG168" s="343" t="s">
        <v>1087</v>
      </c>
    </row>
    <row r="169" spans="1:16113" customFormat="1" ht="20.149999999999999" customHeight="1" x14ac:dyDescent="0.35">
      <c r="A169" s="110" t="s">
        <v>1072</v>
      </c>
      <c r="B169" s="20" t="s">
        <v>53</v>
      </c>
      <c r="C169" s="10" t="s">
        <v>54</v>
      </c>
      <c r="D169" s="21" t="s">
        <v>55</v>
      </c>
      <c r="E169" s="21" t="s">
        <v>56</v>
      </c>
      <c r="F169" s="21" t="s">
        <v>57</v>
      </c>
      <c r="G169" s="10" t="s">
        <v>58</v>
      </c>
      <c r="H169" s="22" t="s">
        <v>59</v>
      </c>
      <c r="I169" s="10" t="s">
        <v>60</v>
      </c>
      <c r="J169" s="23" t="s">
        <v>1088</v>
      </c>
      <c r="K169" s="21" t="s">
        <v>62</v>
      </c>
      <c r="L169" s="21" t="s">
        <v>63</v>
      </c>
      <c r="M169" s="21" t="s">
        <v>64</v>
      </c>
      <c r="N169" s="21" t="s">
        <v>65</v>
      </c>
      <c r="O169" s="21" t="s">
        <v>66</v>
      </c>
      <c r="P169" s="24">
        <v>1</v>
      </c>
      <c r="Q169" s="25"/>
      <c r="R169" s="26"/>
      <c r="S169" s="9"/>
      <c r="T169" s="9"/>
      <c r="U169" s="9"/>
      <c r="V169" s="9"/>
      <c r="W169" s="9"/>
      <c r="X169" s="9"/>
      <c r="Y169" s="9"/>
      <c r="Z169" s="9"/>
      <c r="AA169" s="9"/>
      <c r="AB169" s="17">
        <v>1</v>
      </c>
      <c r="AC169" s="27">
        <v>1</v>
      </c>
      <c r="AD169" s="28" t="s">
        <v>67</v>
      </c>
      <c r="AE169" s="23" t="s">
        <v>68</v>
      </c>
      <c r="AF169" s="23" t="s">
        <v>68</v>
      </c>
      <c r="AG169" s="329" t="s">
        <v>69</v>
      </c>
      <c r="AH169" s="29"/>
      <c r="AI169" s="29"/>
      <c r="AJ169" s="29"/>
      <c r="AK169" s="29"/>
      <c r="AL169" s="29"/>
      <c r="AM169" s="29"/>
      <c r="AN169" s="29"/>
      <c r="AO169" s="29"/>
      <c r="AP169" s="29"/>
      <c r="AQ169" s="29"/>
      <c r="AR169" s="29"/>
      <c r="AS169" s="29"/>
      <c r="AT169" s="29"/>
      <c r="AU169" s="29"/>
      <c r="AV169" s="29"/>
      <c r="AW169" s="29"/>
      <c r="AX169" s="29"/>
      <c r="AY169" s="29"/>
      <c r="AZ169" s="29"/>
      <c r="BA169" s="29"/>
      <c r="BB169" s="29"/>
      <c r="BC169" s="29"/>
      <c r="BD169" s="29"/>
      <c r="BE169" s="29"/>
      <c r="BF169" s="29"/>
      <c r="BG169" s="29"/>
      <c r="BH169" s="29"/>
      <c r="BI169" s="29"/>
      <c r="BJ169" s="29"/>
      <c r="BK169" s="29"/>
      <c r="BL169" s="29"/>
      <c r="BM169" s="29"/>
      <c r="BN169" s="29"/>
      <c r="BO169" s="29"/>
      <c r="BP169" s="29"/>
      <c r="BQ169" s="29"/>
      <c r="BR169" s="29"/>
      <c r="BS169" s="29"/>
      <c r="BT169" s="29"/>
      <c r="BU169" s="29"/>
      <c r="BV169" s="29"/>
      <c r="BW169" s="29"/>
      <c r="BX169" s="29"/>
      <c r="BY169" s="29"/>
      <c r="BZ169" s="29"/>
      <c r="CA169" s="29"/>
      <c r="CB169" s="29"/>
      <c r="CC169" s="29"/>
      <c r="CD169" s="29"/>
      <c r="CE169" s="29"/>
      <c r="CF169" s="29"/>
      <c r="CG169" s="29"/>
      <c r="CH169" s="29"/>
      <c r="CI169" s="29"/>
      <c r="CJ169" s="29"/>
      <c r="CK169" s="29"/>
      <c r="CL169" s="29"/>
      <c r="CM169" s="29"/>
      <c r="CN169" s="29"/>
      <c r="CO169" s="29"/>
      <c r="CP169" s="29"/>
      <c r="CQ169" s="29"/>
      <c r="CR169" s="29"/>
      <c r="CS169" s="29"/>
      <c r="CT169" s="29"/>
      <c r="CU169" s="29"/>
      <c r="CV169" s="29"/>
      <c r="CW169" s="29"/>
      <c r="CX169" s="29"/>
      <c r="CY169" s="29"/>
      <c r="CZ169" s="29"/>
      <c r="DA169" s="29"/>
      <c r="DB169" s="29"/>
      <c r="DC169" s="29"/>
      <c r="DD169" s="29"/>
      <c r="DE169" s="29"/>
      <c r="DF169" s="29"/>
      <c r="DG169" s="29"/>
      <c r="DH169" s="29"/>
      <c r="DI169" s="29"/>
      <c r="DJ169" s="29"/>
      <c r="DK169" s="29"/>
      <c r="DL169" s="29"/>
      <c r="DM169" s="29"/>
      <c r="DN169" s="29"/>
      <c r="DO169" s="29"/>
      <c r="DP169" s="29"/>
      <c r="DQ169" s="29"/>
      <c r="DR169" s="29"/>
      <c r="DS169" s="29"/>
      <c r="DT169" s="29"/>
      <c r="DU169" s="29"/>
      <c r="DV169" s="29"/>
      <c r="DW169" s="29"/>
      <c r="DX169" s="29"/>
      <c r="DY169" s="29"/>
      <c r="DZ169" s="29"/>
      <c r="EA169" s="29"/>
      <c r="EB169" s="29"/>
      <c r="EC169" s="29"/>
      <c r="ED169" s="29"/>
      <c r="EE169" s="29"/>
      <c r="EF169" s="29"/>
      <c r="EG169" s="29"/>
      <c r="EH169" s="29"/>
      <c r="EI169" s="29"/>
      <c r="EJ169" s="29"/>
      <c r="EK169" s="29"/>
      <c r="EL169" s="29"/>
      <c r="EM169" s="29"/>
      <c r="EN169" s="29"/>
      <c r="EO169" s="29"/>
      <c r="EP169" s="29"/>
      <c r="EQ169" s="29"/>
      <c r="ER169" s="29"/>
      <c r="ES169" s="29"/>
      <c r="ET169" s="29"/>
      <c r="EU169" s="29"/>
      <c r="EV169" s="29"/>
      <c r="EW169" s="29"/>
      <c r="EX169" s="29"/>
      <c r="EY169" s="29"/>
      <c r="EZ169" s="29"/>
      <c r="FA169" s="29"/>
      <c r="FB169" s="29"/>
      <c r="FC169" s="29"/>
      <c r="FD169" s="29"/>
      <c r="FE169" s="29"/>
      <c r="FF169" s="29"/>
      <c r="FG169" s="29"/>
      <c r="FH169" s="29"/>
      <c r="FI169" s="29"/>
      <c r="FJ169" s="29"/>
      <c r="FK169" s="29"/>
      <c r="FL169" s="29"/>
      <c r="FM169" s="29"/>
      <c r="FN169" s="29"/>
      <c r="FO169" s="29"/>
      <c r="FP169" s="29"/>
      <c r="FQ169" s="29"/>
      <c r="FR169" s="29"/>
      <c r="FS169" s="29"/>
      <c r="FT169" s="29"/>
      <c r="FU169" s="29"/>
      <c r="FV169" s="29"/>
      <c r="FW169" s="29"/>
      <c r="FX169" s="29"/>
      <c r="FY169" s="29"/>
      <c r="FZ169" s="29"/>
      <c r="GA169" s="29"/>
      <c r="GB169" s="29"/>
      <c r="GC169" s="29"/>
      <c r="GD169" s="29"/>
      <c r="GE169" s="29"/>
      <c r="GF169" s="29"/>
      <c r="GG169" s="29"/>
      <c r="GH169" s="29"/>
      <c r="GI169" s="29"/>
      <c r="GJ169" s="29"/>
      <c r="GK169" s="29"/>
      <c r="GL169" s="29"/>
      <c r="GM169" s="29"/>
      <c r="GN169" s="29"/>
      <c r="GO169" s="29"/>
      <c r="GP169" s="29"/>
      <c r="GQ169" s="29"/>
      <c r="GR169" s="29"/>
      <c r="GS169" s="29"/>
      <c r="GT169" s="29"/>
      <c r="GU169" s="29"/>
      <c r="GV169" s="29"/>
      <c r="GW169" s="29"/>
      <c r="GX169" s="29"/>
      <c r="GY169" s="29"/>
      <c r="GZ169" s="29"/>
      <c r="HA169" s="29"/>
      <c r="HB169" s="29"/>
      <c r="HC169" s="29"/>
      <c r="HD169" s="29"/>
      <c r="HE169" s="29"/>
      <c r="HF169" s="29"/>
      <c r="HG169" s="29"/>
      <c r="HH169" s="29"/>
      <c r="HI169" s="29"/>
      <c r="HJ169" s="29"/>
      <c r="HK169" s="29"/>
      <c r="HL169" s="29"/>
      <c r="HM169" s="29"/>
      <c r="HN169" s="29"/>
      <c r="HO169" s="29"/>
      <c r="HP169" s="29"/>
      <c r="HQ169" s="29"/>
      <c r="HR169" s="29"/>
      <c r="HS169" s="29"/>
      <c r="HT169" s="29"/>
      <c r="HU169" s="29"/>
      <c r="HV169" s="29"/>
      <c r="HW169" s="29"/>
      <c r="HX169" s="29"/>
      <c r="HY169" s="29"/>
      <c r="HZ169" s="29"/>
      <c r="IA169" s="29"/>
      <c r="IB169" s="29"/>
      <c r="IC169" s="29"/>
      <c r="ID169" s="29"/>
      <c r="IE169" s="29"/>
      <c r="IF169" s="29"/>
      <c r="IG169" s="29"/>
      <c r="IH169" s="29"/>
      <c r="II169" s="29"/>
      <c r="IJ169" s="29"/>
      <c r="IK169" s="29"/>
      <c r="IL169" s="29"/>
      <c r="IM169" s="29"/>
      <c r="IN169" s="29"/>
      <c r="IO169" s="29"/>
      <c r="IP169" s="29"/>
      <c r="IQ169" s="29"/>
      <c r="IR169" s="29"/>
      <c r="IS169" s="29"/>
      <c r="IT169" s="29"/>
      <c r="IU169" s="29"/>
      <c r="IV169" s="29"/>
      <c r="IW169" s="29"/>
      <c r="IX169" s="29"/>
      <c r="IY169" s="29"/>
      <c r="IZ169" s="29"/>
      <c r="JA169" s="29"/>
      <c r="JB169" s="29"/>
      <c r="JC169" s="29"/>
      <c r="JD169" s="29"/>
      <c r="JE169" s="29"/>
      <c r="JF169" s="29"/>
      <c r="JG169" s="29"/>
      <c r="JH169" s="29"/>
      <c r="JI169" s="29"/>
      <c r="JJ169" s="29"/>
      <c r="JK169" s="29"/>
      <c r="JL169" s="29"/>
      <c r="JM169" s="29"/>
      <c r="JN169" s="29"/>
      <c r="JO169" s="29"/>
      <c r="JP169" s="29"/>
      <c r="JQ169" s="29"/>
      <c r="JR169" s="29"/>
      <c r="JS169" s="29"/>
      <c r="JT169" s="29"/>
      <c r="JU169" s="29"/>
      <c r="JV169" s="29"/>
      <c r="JW169" s="29"/>
      <c r="JX169" s="29"/>
      <c r="JY169" s="29"/>
      <c r="JZ169" s="29"/>
      <c r="KA169" s="29"/>
      <c r="KB169" s="29"/>
      <c r="KC169" s="29"/>
      <c r="KD169" s="29"/>
      <c r="KE169" s="29"/>
      <c r="KF169" s="29"/>
      <c r="KG169" s="29"/>
      <c r="KH169" s="29"/>
      <c r="KI169" s="29"/>
      <c r="KJ169" s="29"/>
      <c r="KK169" s="29"/>
      <c r="KL169" s="29"/>
      <c r="KM169" s="29"/>
      <c r="KN169" s="29"/>
      <c r="KO169" s="29"/>
      <c r="KP169" s="29"/>
      <c r="KQ169" s="29"/>
      <c r="KR169" s="29"/>
      <c r="KS169" s="29"/>
      <c r="KT169" s="29"/>
      <c r="KU169" s="29"/>
      <c r="KV169" s="29"/>
      <c r="KW169" s="29"/>
      <c r="KX169" s="29"/>
      <c r="KY169" s="29"/>
      <c r="KZ169" s="29"/>
      <c r="LA169" s="29"/>
      <c r="LB169" s="29"/>
      <c r="LC169" s="29"/>
      <c r="LD169" s="29"/>
      <c r="LE169" s="29"/>
      <c r="LF169" s="29"/>
      <c r="LG169" s="29"/>
      <c r="LH169" s="29"/>
      <c r="LI169" s="29"/>
      <c r="LJ169" s="29"/>
      <c r="LK169" s="29"/>
      <c r="LL169" s="29"/>
      <c r="LM169" s="29"/>
      <c r="LN169" s="29"/>
      <c r="LO169" s="29"/>
      <c r="LP169" s="29"/>
      <c r="LQ169" s="29"/>
      <c r="LR169" s="29"/>
      <c r="LS169" s="29"/>
      <c r="LT169" s="29"/>
      <c r="LU169" s="29"/>
      <c r="LV169" s="29"/>
      <c r="LW169" s="29"/>
      <c r="LX169" s="29"/>
      <c r="LY169" s="29"/>
      <c r="LZ169" s="29"/>
      <c r="MA169" s="29"/>
      <c r="MB169" s="29"/>
      <c r="MC169" s="29"/>
      <c r="MD169" s="29"/>
      <c r="ME169" s="29"/>
      <c r="MF169" s="29"/>
      <c r="MG169" s="29"/>
      <c r="MH169" s="29"/>
      <c r="MI169" s="29"/>
      <c r="MJ169" s="29"/>
      <c r="MK169" s="29"/>
      <c r="ML169" s="29"/>
      <c r="MM169" s="29"/>
      <c r="MN169" s="29"/>
      <c r="MO169" s="29"/>
      <c r="MP169" s="29"/>
      <c r="MQ169" s="29"/>
      <c r="MR169" s="29"/>
      <c r="MS169" s="29"/>
      <c r="MT169" s="29"/>
      <c r="MU169" s="29"/>
      <c r="MV169" s="29"/>
      <c r="MW169" s="29"/>
      <c r="MX169" s="29"/>
      <c r="MY169" s="29"/>
      <c r="MZ169" s="29"/>
      <c r="NA169" s="29"/>
      <c r="NB169" s="29"/>
      <c r="NC169" s="29"/>
      <c r="ND169" s="29"/>
      <c r="NE169" s="29"/>
      <c r="NF169" s="29"/>
      <c r="NG169" s="29"/>
      <c r="NH169" s="29"/>
      <c r="NI169" s="29"/>
      <c r="NJ169" s="29"/>
      <c r="NK169" s="29"/>
      <c r="NL169" s="29"/>
      <c r="NM169" s="29"/>
      <c r="NN169" s="29"/>
      <c r="NO169" s="29"/>
      <c r="NP169" s="29"/>
      <c r="NQ169" s="29"/>
      <c r="NR169" s="29"/>
      <c r="NS169" s="29"/>
      <c r="NT169" s="29"/>
      <c r="NU169" s="29"/>
      <c r="NV169" s="29"/>
      <c r="NW169" s="29"/>
      <c r="NX169" s="29"/>
      <c r="NY169" s="29"/>
      <c r="NZ169" s="29"/>
      <c r="OA169" s="29"/>
      <c r="OB169" s="29"/>
      <c r="OC169" s="29"/>
      <c r="OD169" s="29"/>
      <c r="OE169" s="29"/>
      <c r="OF169" s="29"/>
      <c r="OG169" s="29"/>
      <c r="OH169" s="29"/>
      <c r="OI169" s="29"/>
      <c r="OJ169" s="29"/>
      <c r="OK169" s="29"/>
      <c r="OL169" s="29"/>
      <c r="OM169" s="29"/>
      <c r="ON169" s="29"/>
      <c r="OO169" s="29"/>
      <c r="OP169" s="29"/>
      <c r="OQ169" s="29"/>
      <c r="OR169" s="29"/>
      <c r="OS169" s="29"/>
      <c r="OT169" s="29"/>
      <c r="OU169" s="29"/>
      <c r="OV169" s="29"/>
      <c r="OW169" s="29"/>
      <c r="OX169" s="29"/>
      <c r="OY169" s="29"/>
      <c r="OZ169" s="29"/>
      <c r="PA169" s="29"/>
      <c r="PB169" s="29"/>
      <c r="PC169" s="29"/>
      <c r="PD169" s="29"/>
      <c r="PE169" s="29"/>
      <c r="PF169" s="29"/>
      <c r="PG169" s="29"/>
      <c r="PH169" s="29"/>
      <c r="PI169" s="29"/>
      <c r="PJ169" s="29"/>
      <c r="PK169" s="29"/>
      <c r="PL169" s="29"/>
      <c r="PM169" s="29"/>
      <c r="PN169" s="29"/>
      <c r="PO169" s="29"/>
      <c r="PP169" s="29"/>
      <c r="PQ169" s="29"/>
      <c r="PR169" s="29"/>
      <c r="PS169" s="29"/>
      <c r="PT169" s="29"/>
      <c r="PU169" s="29"/>
      <c r="PV169" s="29"/>
      <c r="PW169" s="29"/>
      <c r="PX169" s="29"/>
      <c r="PY169" s="29"/>
      <c r="PZ169" s="29"/>
      <c r="QA169" s="29"/>
      <c r="QB169" s="29"/>
      <c r="QC169" s="29"/>
      <c r="QD169" s="29"/>
      <c r="QE169" s="29"/>
      <c r="QF169" s="29"/>
      <c r="QG169" s="29"/>
      <c r="QH169" s="29"/>
      <c r="QI169" s="29"/>
      <c r="QJ169" s="29"/>
      <c r="QK169" s="29"/>
      <c r="QL169" s="29"/>
      <c r="QM169" s="29"/>
      <c r="QN169" s="29"/>
      <c r="QO169" s="29"/>
      <c r="QP169" s="29"/>
      <c r="QQ169" s="29"/>
      <c r="QR169" s="29"/>
      <c r="QS169" s="29"/>
      <c r="QT169" s="29"/>
      <c r="QU169" s="29"/>
      <c r="QV169" s="29"/>
      <c r="QW169" s="29"/>
      <c r="QX169" s="29"/>
      <c r="QY169" s="29"/>
      <c r="QZ169" s="29"/>
      <c r="RA169" s="29"/>
      <c r="RB169" s="29"/>
      <c r="RC169" s="29"/>
      <c r="RD169" s="29"/>
      <c r="RE169" s="29"/>
      <c r="RF169" s="29"/>
      <c r="RG169" s="29"/>
      <c r="RH169" s="29"/>
      <c r="RI169" s="29"/>
      <c r="RJ169" s="29"/>
      <c r="RK169" s="29"/>
      <c r="RL169" s="29"/>
      <c r="RM169" s="29"/>
      <c r="RN169" s="29"/>
      <c r="RO169" s="29"/>
      <c r="RP169" s="29"/>
      <c r="RQ169" s="29"/>
      <c r="RR169" s="29"/>
      <c r="RS169" s="29"/>
      <c r="RT169" s="29"/>
      <c r="RU169" s="29"/>
      <c r="RV169" s="29"/>
      <c r="RW169" s="29"/>
      <c r="RX169" s="29"/>
      <c r="RY169" s="29"/>
      <c r="RZ169" s="29"/>
      <c r="SA169" s="29"/>
      <c r="SB169" s="29"/>
      <c r="SC169" s="29"/>
      <c r="SD169" s="29"/>
      <c r="SE169" s="29"/>
      <c r="SF169" s="29"/>
      <c r="SG169" s="29"/>
      <c r="SH169" s="29"/>
      <c r="SI169" s="29"/>
      <c r="SJ169" s="29"/>
      <c r="SK169" s="29"/>
      <c r="SL169" s="29"/>
      <c r="SM169" s="29"/>
      <c r="SN169" s="29"/>
      <c r="SO169" s="29"/>
      <c r="SP169" s="29"/>
      <c r="SQ169" s="29"/>
      <c r="SR169" s="29"/>
      <c r="SS169" s="29"/>
      <c r="ST169" s="29"/>
      <c r="SU169" s="29"/>
      <c r="SV169" s="29"/>
      <c r="SW169" s="29"/>
      <c r="SX169" s="29"/>
      <c r="SY169" s="29"/>
      <c r="SZ169" s="29"/>
      <c r="TA169" s="29"/>
      <c r="TB169" s="29"/>
      <c r="TC169" s="29"/>
      <c r="TD169" s="29"/>
      <c r="TE169" s="29"/>
      <c r="TF169" s="29"/>
      <c r="TG169" s="29"/>
      <c r="TH169" s="29"/>
      <c r="TI169" s="29"/>
      <c r="TJ169" s="29"/>
      <c r="TK169" s="29"/>
      <c r="TL169" s="29"/>
      <c r="TM169" s="29"/>
      <c r="TN169" s="29"/>
      <c r="TO169" s="29"/>
      <c r="TP169" s="29"/>
      <c r="TQ169" s="29"/>
      <c r="TR169" s="29"/>
      <c r="TS169" s="29"/>
      <c r="TT169" s="29"/>
      <c r="TU169" s="29"/>
      <c r="TV169" s="29"/>
      <c r="TW169" s="29"/>
      <c r="TX169" s="29"/>
      <c r="TY169" s="29"/>
      <c r="TZ169" s="29"/>
      <c r="UA169" s="29"/>
      <c r="UB169" s="29"/>
      <c r="UC169" s="29"/>
      <c r="UD169" s="29"/>
      <c r="UE169" s="29"/>
      <c r="UF169" s="29"/>
      <c r="UG169" s="29"/>
      <c r="UH169" s="29"/>
      <c r="UI169" s="29"/>
      <c r="UJ169" s="29"/>
      <c r="UK169" s="29"/>
      <c r="UL169" s="29"/>
      <c r="UM169" s="29"/>
      <c r="UN169" s="29"/>
      <c r="UO169" s="29"/>
      <c r="UP169" s="29"/>
      <c r="UQ169" s="29"/>
      <c r="UR169" s="29"/>
      <c r="US169" s="29"/>
      <c r="UT169" s="29"/>
      <c r="UU169" s="29"/>
      <c r="UV169" s="29"/>
      <c r="UW169" s="29"/>
      <c r="UX169" s="29"/>
      <c r="UY169" s="29"/>
      <c r="UZ169" s="29"/>
      <c r="VA169" s="29"/>
      <c r="VB169" s="29"/>
      <c r="VC169" s="29"/>
      <c r="VD169" s="29"/>
      <c r="VE169" s="29"/>
      <c r="VF169" s="29"/>
      <c r="VG169" s="29"/>
      <c r="VH169" s="29"/>
      <c r="VI169" s="29"/>
      <c r="VJ169" s="29"/>
      <c r="VK169" s="29"/>
      <c r="VL169" s="29"/>
      <c r="VM169" s="29"/>
      <c r="VN169" s="29"/>
      <c r="VO169" s="29"/>
      <c r="VP169" s="29"/>
      <c r="VQ169" s="29"/>
      <c r="VR169" s="29"/>
      <c r="VS169" s="29"/>
      <c r="VT169" s="29"/>
      <c r="VU169" s="29"/>
      <c r="VV169" s="29"/>
      <c r="VW169" s="29"/>
      <c r="VX169" s="29"/>
      <c r="VY169" s="29"/>
      <c r="VZ169" s="29"/>
      <c r="WA169" s="29"/>
      <c r="WB169" s="29"/>
      <c r="WC169" s="29"/>
      <c r="WD169" s="29"/>
      <c r="WE169" s="29"/>
      <c r="WF169" s="29"/>
      <c r="WG169" s="29"/>
      <c r="WH169" s="29"/>
      <c r="WI169" s="29"/>
      <c r="WJ169" s="29"/>
      <c r="WK169" s="29"/>
      <c r="WL169" s="29"/>
      <c r="WM169" s="29"/>
      <c r="WN169" s="29"/>
      <c r="WO169" s="29"/>
      <c r="WP169" s="29"/>
      <c r="WQ169" s="29"/>
      <c r="WR169" s="29"/>
      <c r="WS169" s="29"/>
      <c r="WT169" s="29"/>
      <c r="WU169" s="29"/>
      <c r="WV169" s="29"/>
      <c r="WW169" s="29"/>
      <c r="WX169" s="29"/>
      <c r="WY169" s="29"/>
      <c r="WZ169" s="29"/>
      <c r="XA169" s="29"/>
      <c r="XB169" s="29"/>
      <c r="XC169" s="29"/>
      <c r="XD169" s="29"/>
      <c r="XE169" s="29"/>
      <c r="XF169" s="29"/>
      <c r="XG169" s="29"/>
      <c r="XH169" s="29"/>
      <c r="XI169" s="29"/>
      <c r="XJ169" s="29"/>
      <c r="XK169" s="29"/>
      <c r="XL169" s="29"/>
      <c r="XM169" s="29"/>
      <c r="XN169" s="29"/>
      <c r="XO169" s="29"/>
      <c r="XP169" s="29"/>
      <c r="XQ169" s="29"/>
      <c r="XR169" s="29"/>
      <c r="XS169" s="29"/>
      <c r="XT169" s="29"/>
      <c r="XU169" s="29"/>
      <c r="XV169" s="29"/>
      <c r="XW169" s="29"/>
      <c r="XX169" s="29"/>
      <c r="XY169" s="29"/>
      <c r="XZ169" s="29"/>
      <c r="YA169" s="29"/>
      <c r="YB169" s="29"/>
      <c r="YC169" s="29"/>
      <c r="YD169" s="29"/>
      <c r="YE169" s="29"/>
      <c r="YF169" s="29"/>
      <c r="YG169" s="29"/>
      <c r="YH169" s="29"/>
      <c r="YI169" s="29"/>
      <c r="YJ169" s="29"/>
      <c r="YK169" s="29"/>
      <c r="YL169" s="29"/>
      <c r="YM169" s="29"/>
      <c r="YN169" s="29"/>
      <c r="YO169" s="29"/>
      <c r="YP169" s="29"/>
      <c r="YQ169" s="29"/>
      <c r="YR169" s="29"/>
      <c r="YS169" s="29"/>
      <c r="YT169" s="29"/>
      <c r="YU169" s="29"/>
      <c r="YV169" s="29"/>
      <c r="YW169" s="29"/>
      <c r="YX169" s="29"/>
      <c r="YY169" s="29"/>
      <c r="YZ169" s="29"/>
      <c r="ZA169" s="29"/>
      <c r="ZB169" s="29"/>
      <c r="ZC169" s="29"/>
      <c r="ZD169" s="29"/>
      <c r="ZE169" s="29"/>
      <c r="ZF169" s="29"/>
      <c r="ZG169" s="29"/>
      <c r="ZH169" s="29"/>
      <c r="ZI169" s="29"/>
      <c r="ZJ169" s="29"/>
      <c r="ZK169" s="29"/>
      <c r="ZL169" s="29"/>
      <c r="ZM169" s="29"/>
      <c r="ZN169" s="29"/>
      <c r="ZO169" s="29"/>
      <c r="ZP169" s="29"/>
      <c r="ZQ169" s="29"/>
      <c r="ZR169" s="29"/>
      <c r="ZS169" s="29"/>
      <c r="ZT169" s="29"/>
      <c r="ZU169" s="29"/>
      <c r="ZV169" s="29"/>
      <c r="ZW169" s="29"/>
      <c r="ZX169" s="29"/>
      <c r="ZY169" s="29"/>
      <c r="ZZ169" s="29"/>
      <c r="AAA169" s="29"/>
      <c r="AAB169" s="29"/>
      <c r="AAC169" s="29"/>
      <c r="AAD169" s="29"/>
      <c r="AAE169" s="29"/>
      <c r="AAF169" s="29"/>
      <c r="AAG169" s="29"/>
      <c r="AAH169" s="29"/>
      <c r="AAI169" s="29"/>
      <c r="AAJ169" s="29"/>
      <c r="AAK169" s="29"/>
      <c r="AAL169" s="29"/>
      <c r="AAM169" s="29"/>
      <c r="AAN169" s="29"/>
      <c r="AAO169" s="29"/>
      <c r="AAP169" s="29"/>
      <c r="AAQ169" s="29"/>
      <c r="AAR169" s="29"/>
      <c r="AAS169" s="29"/>
      <c r="AAT169" s="29"/>
      <c r="AAU169" s="29"/>
      <c r="AAV169" s="29"/>
      <c r="AAW169" s="29"/>
      <c r="AAX169" s="29"/>
      <c r="AAY169" s="29"/>
      <c r="AAZ169" s="29"/>
      <c r="ABA169" s="29"/>
      <c r="ABB169" s="29"/>
      <c r="ABC169" s="29"/>
      <c r="ABD169" s="29"/>
      <c r="ABE169" s="29"/>
      <c r="ABF169" s="29"/>
      <c r="ABG169" s="29"/>
      <c r="ABH169" s="29"/>
      <c r="ABI169" s="29"/>
      <c r="ABJ169" s="29"/>
      <c r="ABK169" s="29"/>
      <c r="ABL169" s="29"/>
      <c r="ABM169" s="29"/>
      <c r="ABN169" s="29"/>
      <c r="ABO169" s="29"/>
      <c r="ABP169" s="29"/>
      <c r="ABQ169" s="29"/>
      <c r="ABR169" s="29"/>
      <c r="ABS169" s="29"/>
      <c r="ABT169" s="29"/>
      <c r="ABU169" s="29"/>
      <c r="ABV169" s="29"/>
      <c r="ABW169" s="29"/>
      <c r="ABX169" s="29"/>
      <c r="ABY169" s="29"/>
      <c r="ABZ169" s="29"/>
      <c r="ACA169" s="29"/>
      <c r="ACB169" s="29"/>
      <c r="ACC169" s="29"/>
      <c r="ACD169" s="29"/>
      <c r="ACE169" s="29"/>
      <c r="ACF169" s="29"/>
      <c r="ACG169" s="29"/>
      <c r="ACH169" s="29"/>
      <c r="ACI169" s="29"/>
      <c r="ACJ169" s="29"/>
      <c r="ACK169" s="29"/>
      <c r="ACL169" s="29"/>
      <c r="ACM169" s="29"/>
      <c r="ACN169" s="29"/>
      <c r="ACO169" s="29"/>
      <c r="ACP169" s="29"/>
      <c r="ACQ169" s="29"/>
      <c r="ACR169" s="29"/>
      <c r="ACS169" s="29"/>
      <c r="ACT169" s="29"/>
      <c r="ACU169" s="29"/>
      <c r="ACV169" s="29"/>
      <c r="ACW169" s="29"/>
      <c r="ACX169" s="29"/>
      <c r="ACY169" s="29"/>
      <c r="ACZ169" s="29"/>
      <c r="ADA169" s="29"/>
      <c r="ADB169" s="29"/>
      <c r="ADC169" s="29"/>
      <c r="ADD169" s="29"/>
      <c r="ADE169" s="29"/>
      <c r="ADF169" s="29"/>
      <c r="ADG169" s="29"/>
      <c r="ADH169" s="29"/>
      <c r="ADI169" s="29"/>
      <c r="ADJ169" s="29"/>
      <c r="ADK169" s="29"/>
      <c r="ADL169" s="29"/>
      <c r="ADM169" s="29"/>
      <c r="ADN169" s="29"/>
      <c r="ADO169" s="29"/>
      <c r="ADP169" s="29"/>
      <c r="ADQ169" s="29"/>
      <c r="ADR169" s="29"/>
      <c r="ADS169" s="29"/>
      <c r="ADT169" s="29"/>
      <c r="ADU169" s="29"/>
      <c r="ADV169" s="29"/>
      <c r="ADW169" s="29"/>
      <c r="ADX169" s="29"/>
      <c r="ADY169" s="29"/>
      <c r="ADZ169" s="29"/>
      <c r="AEA169" s="29"/>
      <c r="AEB169" s="29"/>
      <c r="AEC169" s="29"/>
      <c r="AED169" s="29"/>
      <c r="AEE169" s="29"/>
      <c r="AEF169" s="29"/>
      <c r="AEG169" s="29"/>
      <c r="AEH169" s="29"/>
      <c r="AEI169" s="29"/>
      <c r="AEJ169" s="29"/>
      <c r="AEK169" s="29"/>
      <c r="AEL169" s="29"/>
      <c r="AEM169" s="29"/>
      <c r="AEN169" s="29"/>
      <c r="AEO169" s="29"/>
      <c r="AEP169" s="29"/>
      <c r="AEQ169" s="29"/>
      <c r="AER169" s="29"/>
      <c r="AES169" s="29"/>
      <c r="AET169" s="29"/>
      <c r="AEU169" s="29"/>
      <c r="AEV169" s="29"/>
      <c r="AEW169" s="29"/>
      <c r="AEX169" s="29"/>
      <c r="AEY169" s="29"/>
      <c r="AEZ169" s="29"/>
      <c r="AFA169" s="29"/>
      <c r="AFB169" s="29"/>
      <c r="AFC169" s="29"/>
      <c r="AFD169" s="29"/>
      <c r="AFE169" s="29"/>
      <c r="AFF169" s="29"/>
      <c r="AFG169" s="29"/>
      <c r="AFH169" s="29"/>
      <c r="AFI169" s="29"/>
      <c r="AFJ169" s="29"/>
      <c r="AFK169" s="29"/>
      <c r="AFL169" s="29"/>
      <c r="AFM169" s="29"/>
      <c r="AFN169" s="29"/>
      <c r="AFO169" s="29"/>
      <c r="AFP169" s="29"/>
      <c r="AFQ169" s="29"/>
      <c r="AFR169" s="29"/>
      <c r="AFS169" s="29"/>
      <c r="AFT169" s="29"/>
      <c r="AFU169" s="29"/>
      <c r="AFV169" s="29"/>
      <c r="AFW169" s="29"/>
      <c r="AFX169" s="29"/>
      <c r="AFY169" s="29"/>
      <c r="AFZ169" s="29"/>
      <c r="AGA169" s="29"/>
      <c r="AGB169" s="29"/>
      <c r="AGC169" s="29"/>
      <c r="AGD169" s="29"/>
      <c r="AGE169" s="29"/>
      <c r="AGF169" s="29"/>
      <c r="AGG169" s="29"/>
      <c r="AGH169" s="29"/>
      <c r="AGI169" s="29"/>
      <c r="AGJ169" s="29"/>
      <c r="AGK169" s="29"/>
      <c r="AGL169" s="29"/>
      <c r="AGM169" s="29"/>
      <c r="AGN169" s="29"/>
      <c r="AGO169" s="29"/>
      <c r="AGP169" s="29"/>
      <c r="AGQ169" s="29"/>
      <c r="AGR169" s="29"/>
      <c r="AGS169" s="29"/>
      <c r="AGT169" s="29"/>
      <c r="AGU169" s="29"/>
      <c r="AGV169" s="29"/>
      <c r="AGW169" s="29"/>
      <c r="AGX169" s="29"/>
      <c r="AGY169" s="29"/>
      <c r="AGZ169" s="29"/>
      <c r="AHA169" s="29"/>
      <c r="AHB169" s="29"/>
      <c r="AHC169" s="29"/>
      <c r="AHD169" s="29"/>
      <c r="AHE169" s="29"/>
      <c r="AHF169" s="29"/>
      <c r="AHG169" s="29"/>
      <c r="AHH169" s="29"/>
      <c r="AHI169" s="29"/>
      <c r="AHJ169" s="29"/>
      <c r="AHK169" s="29"/>
      <c r="AHL169" s="29"/>
      <c r="AHM169" s="29"/>
      <c r="AHN169" s="29"/>
      <c r="AHO169" s="29"/>
      <c r="AHP169" s="29"/>
      <c r="AHQ169" s="29"/>
      <c r="AHR169" s="29"/>
      <c r="AHS169" s="29"/>
      <c r="AHT169" s="29"/>
      <c r="AHU169" s="29"/>
      <c r="AHV169" s="29"/>
      <c r="AHW169" s="29"/>
      <c r="AHX169" s="29"/>
      <c r="AHY169" s="29"/>
      <c r="AHZ169" s="29"/>
      <c r="AIA169" s="29"/>
      <c r="AIB169" s="29"/>
      <c r="AIC169" s="29"/>
      <c r="AID169" s="29"/>
      <c r="AIE169" s="29"/>
      <c r="AIF169" s="29"/>
      <c r="AIG169" s="29"/>
      <c r="AIH169" s="29"/>
      <c r="AII169" s="29"/>
      <c r="AIJ169" s="29"/>
      <c r="AIK169" s="29"/>
      <c r="AIL169" s="29"/>
      <c r="AIM169" s="29"/>
      <c r="AIN169" s="29"/>
      <c r="AIO169" s="29"/>
      <c r="AIP169" s="29"/>
      <c r="AIQ169" s="29"/>
      <c r="AIR169" s="29"/>
      <c r="AIS169" s="29"/>
      <c r="AIT169" s="29"/>
      <c r="AIU169" s="29"/>
      <c r="AIV169" s="29"/>
      <c r="AIW169" s="29"/>
      <c r="AIX169" s="29"/>
      <c r="AIY169" s="29"/>
      <c r="AIZ169" s="29"/>
      <c r="AJA169" s="29"/>
      <c r="AJB169" s="29"/>
      <c r="AJC169" s="29"/>
      <c r="AJD169" s="29"/>
      <c r="AJE169" s="29"/>
      <c r="AJF169" s="29"/>
      <c r="AJG169" s="29"/>
      <c r="AJH169" s="29"/>
      <c r="AJI169" s="29"/>
      <c r="AJJ169" s="29"/>
      <c r="AJK169" s="29"/>
      <c r="AJL169" s="29"/>
      <c r="AJM169" s="29"/>
      <c r="AJN169" s="29"/>
      <c r="AJO169" s="29"/>
      <c r="AJP169" s="29"/>
      <c r="AJQ169" s="29"/>
      <c r="AJR169" s="29"/>
      <c r="AJS169" s="29"/>
      <c r="AJT169" s="29"/>
      <c r="AJU169" s="29"/>
      <c r="AJV169" s="29"/>
      <c r="AJW169" s="29"/>
      <c r="AJX169" s="29"/>
      <c r="AJY169" s="29"/>
      <c r="AJZ169" s="29"/>
      <c r="AKA169" s="29"/>
      <c r="AKB169" s="29"/>
      <c r="AKC169" s="29"/>
      <c r="AKD169" s="29"/>
      <c r="AKE169" s="29"/>
      <c r="AKF169" s="29"/>
      <c r="AKG169" s="29"/>
      <c r="AKH169" s="29"/>
      <c r="AKI169" s="29"/>
      <c r="AKJ169" s="29"/>
      <c r="AKK169" s="29"/>
      <c r="AKL169" s="29"/>
      <c r="AKM169" s="29"/>
      <c r="AKN169" s="29"/>
      <c r="AKO169" s="29"/>
      <c r="AKP169" s="29"/>
      <c r="AKQ169" s="29"/>
      <c r="AKR169" s="29"/>
      <c r="AKS169" s="29"/>
      <c r="AKT169" s="29"/>
      <c r="AKU169" s="29"/>
      <c r="AKV169" s="29"/>
      <c r="AKW169" s="29"/>
      <c r="AKX169" s="29"/>
      <c r="AKY169" s="29"/>
      <c r="AKZ169" s="29"/>
      <c r="ALA169" s="29"/>
      <c r="ALB169" s="29"/>
      <c r="ALC169" s="29"/>
      <c r="ALD169" s="29"/>
      <c r="ALE169" s="29"/>
      <c r="ALF169" s="29"/>
      <c r="ALG169" s="29"/>
      <c r="ALH169" s="29"/>
      <c r="ALI169" s="29"/>
      <c r="ALJ169" s="29"/>
      <c r="ALK169" s="29"/>
      <c r="ALL169" s="29"/>
      <c r="ALM169" s="29"/>
      <c r="ALN169" s="29"/>
      <c r="ALO169" s="29"/>
      <c r="ALP169" s="29"/>
      <c r="ALQ169" s="29"/>
      <c r="ALR169" s="29"/>
      <c r="ALS169" s="29"/>
      <c r="ALT169" s="29"/>
      <c r="ALU169" s="29"/>
      <c r="ALV169" s="29"/>
      <c r="ALW169" s="29"/>
      <c r="ALX169" s="29"/>
      <c r="ALY169" s="29"/>
      <c r="ALZ169" s="29"/>
      <c r="AMA169" s="29"/>
      <c r="AMB169" s="29"/>
      <c r="AMC169" s="29"/>
      <c r="AMD169" s="29"/>
      <c r="AME169" s="29"/>
      <c r="AMF169" s="29"/>
      <c r="AMG169" s="29"/>
      <c r="AMH169" s="29"/>
      <c r="AMI169" s="29"/>
      <c r="AMJ169" s="29"/>
      <c r="AMK169" s="29"/>
      <c r="AML169" s="29"/>
      <c r="AMM169" s="29"/>
      <c r="AMN169" s="29"/>
      <c r="AMO169" s="29"/>
      <c r="AMP169" s="29"/>
      <c r="AMQ169" s="29"/>
      <c r="AMR169" s="29"/>
      <c r="AMS169" s="29"/>
      <c r="AMT169" s="29"/>
      <c r="AMU169" s="29"/>
      <c r="AMV169" s="29"/>
      <c r="AMW169" s="29"/>
      <c r="AMX169" s="29"/>
      <c r="AMY169" s="29"/>
      <c r="AMZ169" s="29"/>
      <c r="ANA169" s="29"/>
      <c r="ANB169" s="29"/>
      <c r="ANC169" s="29"/>
      <c r="AND169" s="29"/>
      <c r="ANE169" s="29"/>
      <c r="ANF169" s="29"/>
      <c r="ANG169" s="29"/>
      <c r="ANH169" s="29"/>
      <c r="ANI169" s="29"/>
      <c r="ANJ169" s="29"/>
      <c r="ANK169" s="29"/>
      <c r="ANL169" s="29"/>
      <c r="ANM169" s="29"/>
      <c r="ANN169" s="29"/>
      <c r="ANO169" s="29"/>
      <c r="ANP169" s="29"/>
      <c r="ANQ169" s="29"/>
      <c r="ANR169" s="29"/>
      <c r="ANS169" s="29"/>
      <c r="ANT169" s="29"/>
      <c r="ANU169" s="29"/>
      <c r="ANV169" s="29"/>
      <c r="ANW169" s="29"/>
      <c r="ANX169" s="29"/>
      <c r="ANY169" s="29"/>
      <c r="ANZ169" s="29"/>
      <c r="AOA169" s="29"/>
      <c r="AOB169" s="29"/>
      <c r="AOC169" s="29"/>
      <c r="AOD169" s="29"/>
      <c r="AOE169" s="29"/>
      <c r="AOF169" s="29"/>
      <c r="AOG169" s="29"/>
      <c r="AOH169" s="29"/>
      <c r="AOI169" s="29"/>
      <c r="AOJ169" s="29"/>
      <c r="AOK169" s="29"/>
      <c r="AOL169" s="29"/>
      <c r="AOM169" s="29"/>
      <c r="AON169" s="29"/>
      <c r="AOO169" s="29"/>
      <c r="AOP169" s="29"/>
      <c r="AOQ169" s="29"/>
      <c r="AOR169" s="29"/>
      <c r="AOS169" s="29"/>
      <c r="AOT169" s="29"/>
      <c r="AOU169" s="29"/>
      <c r="AOV169" s="29"/>
      <c r="AOW169" s="29"/>
      <c r="AOX169" s="29"/>
      <c r="AOY169" s="29"/>
      <c r="AOZ169" s="29"/>
      <c r="APA169" s="29"/>
      <c r="APB169" s="29"/>
      <c r="APC169" s="29"/>
      <c r="APD169" s="29"/>
      <c r="APE169" s="29"/>
      <c r="APF169" s="29"/>
      <c r="APG169" s="29"/>
      <c r="APH169" s="29"/>
      <c r="API169" s="29"/>
      <c r="APJ169" s="29"/>
      <c r="APK169" s="29"/>
      <c r="APL169" s="29"/>
      <c r="APM169" s="29"/>
      <c r="APN169" s="29"/>
      <c r="APO169" s="29"/>
      <c r="APP169" s="29"/>
      <c r="APQ169" s="29"/>
      <c r="APR169" s="29"/>
      <c r="APS169" s="29"/>
      <c r="APT169" s="29"/>
      <c r="APU169" s="29"/>
      <c r="APV169" s="29"/>
      <c r="APW169" s="29"/>
      <c r="APX169" s="29"/>
      <c r="APY169" s="29"/>
      <c r="APZ169" s="29"/>
      <c r="AQA169" s="29"/>
      <c r="AQB169" s="29"/>
      <c r="AQC169" s="29"/>
      <c r="AQD169" s="29"/>
      <c r="AQE169" s="29"/>
      <c r="AQF169" s="29"/>
      <c r="AQG169" s="29"/>
      <c r="AQH169" s="29"/>
      <c r="AQI169" s="29"/>
      <c r="AQJ169" s="29"/>
      <c r="AQK169" s="29"/>
      <c r="AQL169" s="29"/>
      <c r="AQM169" s="29"/>
      <c r="AQN169" s="29"/>
      <c r="AQO169" s="29"/>
      <c r="AQP169" s="29"/>
      <c r="AQQ169" s="29"/>
      <c r="AQR169" s="29"/>
      <c r="AQS169" s="29"/>
      <c r="AQT169" s="29"/>
      <c r="AQU169" s="29"/>
      <c r="AQV169" s="29"/>
      <c r="AQW169" s="29"/>
      <c r="AQX169" s="29"/>
      <c r="AQY169" s="29"/>
      <c r="AQZ169" s="29"/>
      <c r="ARA169" s="29"/>
      <c r="ARB169" s="29"/>
      <c r="ARC169" s="29"/>
      <c r="ARD169" s="29"/>
      <c r="ARE169" s="29"/>
      <c r="ARF169" s="29"/>
      <c r="ARG169" s="29"/>
      <c r="ARH169" s="29"/>
      <c r="ARI169" s="29"/>
      <c r="ARJ169" s="29"/>
      <c r="ARK169" s="29"/>
      <c r="ARL169" s="29"/>
      <c r="ARM169" s="29"/>
      <c r="ARN169" s="29"/>
      <c r="ARO169" s="29"/>
      <c r="ARP169" s="29"/>
      <c r="ARQ169" s="29"/>
      <c r="ARR169" s="29"/>
      <c r="ARS169" s="29"/>
      <c r="ART169" s="29"/>
      <c r="ARU169" s="29"/>
      <c r="ARV169" s="29"/>
      <c r="ARW169" s="29"/>
      <c r="ARX169" s="29"/>
      <c r="ARY169" s="29"/>
      <c r="ARZ169" s="29"/>
      <c r="ASA169" s="29"/>
      <c r="ASB169" s="29"/>
      <c r="ASC169" s="29"/>
      <c r="ASD169" s="29"/>
      <c r="ASE169" s="29"/>
      <c r="ASF169" s="29"/>
      <c r="ASG169" s="29"/>
      <c r="ASH169" s="29"/>
      <c r="ASI169" s="29"/>
      <c r="ASJ169" s="29"/>
      <c r="ASK169" s="29"/>
      <c r="ASL169" s="29"/>
      <c r="ASM169" s="29"/>
      <c r="ASN169" s="29"/>
      <c r="ASO169" s="29"/>
      <c r="ASP169" s="29"/>
      <c r="ASQ169" s="29"/>
      <c r="ASR169" s="29"/>
      <c r="ASS169" s="29"/>
      <c r="AST169" s="29"/>
      <c r="ASU169" s="29"/>
      <c r="ASV169" s="29"/>
      <c r="ASW169" s="29"/>
      <c r="ASX169" s="29"/>
      <c r="ASY169" s="29"/>
      <c r="ASZ169" s="29"/>
      <c r="ATA169" s="29"/>
      <c r="ATB169" s="29"/>
      <c r="ATC169" s="29"/>
      <c r="ATD169" s="29"/>
      <c r="ATE169" s="29"/>
      <c r="ATF169" s="29"/>
      <c r="ATG169" s="29"/>
      <c r="ATH169" s="29"/>
      <c r="ATI169" s="29"/>
      <c r="ATJ169" s="29"/>
      <c r="ATK169" s="29"/>
      <c r="ATL169" s="29"/>
      <c r="ATM169" s="29"/>
      <c r="ATN169" s="29"/>
      <c r="ATO169" s="29"/>
      <c r="ATP169" s="29"/>
      <c r="ATQ169" s="29"/>
      <c r="ATR169" s="29"/>
      <c r="ATS169" s="29"/>
      <c r="ATT169" s="29"/>
      <c r="ATU169" s="29"/>
      <c r="ATV169" s="29"/>
      <c r="ATW169" s="29"/>
      <c r="ATX169" s="29"/>
      <c r="ATY169" s="29"/>
      <c r="ATZ169" s="29"/>
      <c r="AUA169" s="29"/>
      <c r="AUB169" s="29"/>
      <c r="AUC169" s="29"/>
      <c r="AUD169" s="29"/>
      <c r="AUE169" s="29"/>
      <c r="AUF169" s="29"/>
      <c r="AUG169" s="29"/>
      <c r="AUH169" s="29"/>
      <c r="AUI169" s="29"/>
      <c r="AUJ169" s="29"/>
      <c r="AUK169" s="29"/>
      <c r="AUL169" s="29"/>
      <c r="AUM169" s="29"/>
      <c r="AUN169" s="29"/>
      <c r="AUO169" s="29"/>
      <c r="AUP169" s="29"/>
      <c r="AUQ169" s="29"/>
      <c r="AUR169" s="29"/>
      <c r="AUS169" s="29"/>
      <c r="AUT169" s="29"/>
      <c r="AUU169" s="29"/>
      <c r="AUV169" s="29"/>
      <c r="AUW169" s="29"/>
      <c r="AUX169" s="29"/>
      <c r="AUY169" s="29"/>
      <c r="AUZ169" s="29"/>
      <c r="AVA169" s="29"/>
      <c r="AVB169" s="29"/>
      <c r="AVC169" s="29"/>
      <c r="AVD169" s="29"/>
      <c r="AVE169" s="29"/>
      <c r="AVF169" s="29"/>
      <c r="AVG169" s="29"/>
      <c r="AVH169" s="29"/>
      <c r="AVI169" s="29"/>
      <c r="AVJ169" s="29"/>
      <c r="AVK169" s="29"/>
      <c r="AVL169" s="29"/>
      <c r="AVM169" s="29"/>
      <c r="AVN169" s="29"/>
      <c r="AVO169" s="29"/>
      <c r="AVP169" s="29"/>
      <c r="AVQ169" s="29"/>
      <c r="AVR169" s="29"/>
      <c r="AVS169" s="29"/>
      <c r="AVT169" s="29"/>
      <c r="AVU169" s="29"/>
      <c r="AVV169" s="29"/>
      <c r="AVW169" s="29"/>
      <c r="AVX169" s="29"/>
      <c r="AVY169" s="29"/>
      <c r="AVZ169" s="29"/>
      <c r="AWA169" s="29"/>
      <c r="AWB169" s="29"/>
      <c r="AWC169" s="29"/>
      <c r="AWD169" s="29"/>
      <c r="AWE169" s="29"/>
      <c r="AWF169" s="29"/>
      <c r="AWG169" s="29"/>
      <c r="AWH169" s="29"/>
      <c r="AWI169" s="29"/>
      <c r="AWJ169" s="29"/>
      <c r="AWK169" s="29"/>
      <c r="AWL169" s="29"/>
      <c r="AWM169" s="29"/>
      <c r="AWN169" s="29"/>
      <c r="AWO169" s="29"/>
      <c r="AWP169" s="29"/>
      <c r="AWQ169" s="29"/>
      <c r="AWR169" s="29"/>
      <c r="AWS169" s="29"/>
      <c r="AWT169" s="29"/>
      <c r="AWU169" s="29"/>
      <c r="AWV169" s="29"/>
      <c r="AWW169" s="29"/>
      <c r="AWX169" s="29"/>
      <c r="AWY169" s="29"/>
      <c r="AWZ169" s="29"/>
      <c r="AXA169" s="29"/>
      <c r="AXB169" s="29"/>
      <c r="AXC169" s="29"/>
      <c r="AXD169" s="29"/>
      <c r="AXE169" s="29"/>
      <c r="AXF169" s="29"/>
      <c r="AXG169" s="29"/>
      <c r="AXH169" s="29"/>
      <c r="AXI169" s="29"/>
      <c r="AXJ169" s="29"/>
      <c r="AXK169" s="29"/>
      <c r="AXL169" s="29"/>
      <c r="AXM169" s="29"/>
      <c r="AXN169" s="29"/>
      <c r="AXO169" s="29"/>
      <c r="AXP169" s="29"/>
      <c r="AXQ169" s="29"/>
      <c r="AXR169" s="29"/>
      <c r="AXS169" s="29"/>
      <c r="AXT169" s="29"/>
      <c r="AXU169" s="29"/>
      <c r="AXV169" s="29"/>
      <c r="AXW169" s="29"/>
      <c r="AXX169" s="29"/>
      <c r="AXY169" s="29"/>
      <c r="AXZ169" s="29"/>
      <c r="AYA169" s="29"/>
      <c r="AYB169" s="29"/>
      <c r="AYC169" s="29"/>
      <c r="AYD169" s="29"/>
      <c r="AYE169" s="29"/>
      <c r="AYF169" s="29"/>
      <c r="AYG169" s="29"/>
      <c r="AYH169" s="29"/>
      <c r="AYI169" s="29"/>
      <c r="AYJ169" s="29"/>
      <c r="AYK169" s="29"/>
      <c r="AYL169" s="29"/>
      <c r="AYM169" s="29"/>
      <c r="AYN169" s="29"/>
      <c r="AYO169" s="29"/>
      <c r="AYP169" s="29"/>
      <c r="AYQ169" s="29"/>
      <c r="AYR169" s="29"/>
      <c r="AYS169" s="29"/>
      <c r="AYT169" s="29"/>
      <c r="AYU169" s="29"/>
      <c r="AYV169" s="29"/>
      <c r="AYW169" s="29"/>
      <c r="AYX169" s="29"/>
      <c r="AYY169" s="29"/>
      <c r="AYZ169" s="29"/>
      <c r="AZA169" s="29"/>
      <c r="AZB169" s="29"/>
      <c r="AZC169" s="29"/>
      <c r="AZD169" s="29"/>
      <c r="AZE169" s="29"/>
      <c r="AZF169" s="29"/>
      <c r="AZG169" s="29"/>
      <c r="AZH169" s="29"/>
      <c r="AZI169" s="29"/>
      <c r="AZJ169" s="29"/>
      <c r="AZK169" s="29"/>
      <c r="AZL169" s="29"/>
      <c r="AZM169" s="29"/>
      <c r="AZN169" s="29"/>
      <c r="AZO169" s="29"/>
      <c r="AZP169" s="29"/>
      <c r="AZQ169" s="29"/>
      <c r="AZR169" s="29"/>
      <c r="AZS169" s="29"/>
      <c r="AZT169" s="29"/>
      <c r="AZU169" s="29"/>
      <c r="AZV169" s="29"/>
      <c r="AZW169" s="29"/>
      <c r="AZX169" s="29"/>
      <c r="AZY169" s="29"/>
      <c r="AZZ169" s="29"/>
      <c r="BAA169" s="29"/>
      <c r="BAB169" s="29"/>
      <c r="BAC169" s="29"/>
      <c r="BAD169" s="29"/>
      <c r="BAE169" s="29"/>
      <c r="BAF169" s="29"/>
      <c r="BAG169" s="29"/>
      <c r="BAH169" s="29"/>
      <c r="BAI169" s="29"/>
      <c r="BAJ169" s="29"/>
      <c r="BAK169" s="29"/>
      <c r="BAL169" s="29"/>
      <c r="BAM169" s="29"/>
      <c r="BAN169" s="29"/>
      <c r="BAO169" s="29"/>
      <c r="BAP169" s="29"/>
      <c r="BAQ169" s="29"/>
      <c r="BAR169" s="29"/>
      <c r="BAS169" s="29"/>
      <c r="BAT169" s="29"/>
      <c r="BAU169" s="29"/>
      <c r="BAV169" s="29"/>
      <c r="BAW169" s="29"/>
      <c r="BAX169" s="29"/>
      <c r="BAY169" s="29"/>
      <c r="BAZ169" s="29"/>
      <c r="BBA169" s="29"/>
      <c r="BBB169" s="29"/>
      <c r="BBC169" s="29"/>
      <c r="BBD169" s="29"/>
      <c r="BBE169" s="29"/>
      <c r="BBF169" s="29"/>
      <c r="BBG169" s="29"/>
      <c r="BBH169" s="29"/>
      <c r="BBI169" s="29"/>
      <c r="BBJ169" s="29"/>
      <c r="BBK169" s="29"/>
      <c r="BBL169" s="29"/>
      <c r="BBM169" s="29"/>
      <c r="BBN169" s="29"/>
      <c r="BBO169" s="29"/>
      <c r="BBP169" s="29"/>
      <c r="BBQ169" s="29"/>
      <c r="BBR169" s="29"/>
      <c r="BBS169" s="29"/>
      <c r="BBT169" s="29"/>
      <c r="BBU169" s="29"/>
      <c r="BBV169" s="29"/>
      <c r="BBW169" s="29"/>
      <c r="BBX169" s="29"/>
      <c r="BBY169" s="29"/>
      <c r="BBZ169" s="29"/>
      <c r="BCA169" s="29"/>
      <c r="BCB169" s="29"/>
      <c r="BCC169" s="29"/>
      <c r="BCD169" s="29"/>
      <c r="BCE169" s="29"/>
      <c r="BCF169" s="29"/>
      <c r="BCG169" s="29"/>
      <c r="BCH169" s="29"/>
      <c r="BCI169" s="29"/>
      <c r="BCJ169" s="29"/>
      <c r="BCK169" s="29"/>
      <c r="BCL169" s="29"/>
      <c r="BCM169" s="29"/>
      <c r="BCN169" s="29"/>
      <c r="BCO169" s="29"/>
      <c r="BCP169" s="29"/>
      <c r="BCQ169" s="29"/>
      <c r="BCR169" s="29"/>
      <c r="BCS169" s="29"/>
      <c r="BCT169" s="29"/>
      <c r="BCU169" s="29"/>
      <c r="BCV169" s="29"/>
      <c r="BCW169" s="29"/>
      <c r="BCX169" s="29"/>
      <c r="BCY169" s="29"/>
      <c r="BCZ169" s="29"/>
      <c r="BDA169" s="29"/>
      <c r="BDB169" s="29"/>
      <c r="BDC169" s="29"/>
      <c r="BDD169" s="29"/>
      <c r="BDE169" s="29"/>
      <c r="BDF169" s="29"/>
      <c r="BDG169" s="29"/>
      <c r="BDH169" s="29"/>
      <c r="BDI169" s="29"/>
      <c r="BDJ169" s="29"/>
      <c r="BDK169" s="29"/>
      <c r="BDL169" s="29"/>
      <c r="BDM169" s="29"/>
      <c r="BDN169" s="29"/>
      <c r="BDO169" s="29"/>
      <c r="BDP169" s="29"/>
      <c r="BDQ169" s="29"/>
      <c r="BDR169" s="29"/>
      <c r="BDS169" s="29"/>
      <c r="BDT169" s="29"/>
      <c r="BDU169" s="29"/>
      <c r="BDV169" s="29"/>
      <c r="BDW169" s="29"/>
      <c r="BDX169" s="29"/>
      <c r="BDY169" s="29"/>
      <c r="BDZ169" s="29"/>
      <c r="BEA169" s="29"/>
      <c r="BEB169" s="29"/>
      <c r="BEC169" s="29"/>
      <c r="BED169" s="29"/>
      <c r="BEE169" s="29"/>
      <c r="BEF169" s="29"/>
      <c r="BEG169" s="29"/>
      <c r="BEH169" s="29"/>
      <c r="BEI169" s="29"/>
      <c r="BEJ169" s="29"/>
      <c r="BEK169" s="29"/>
      <c r="BEL169" s="29"/>
      <c r="BEM169" s="29"/>
      <c r="BEN169" s="29"/>
      <c r="BEO169" s="29"/>
      <c r="BEP169" s="29"/>
      <c r="BEQ169" s="29"/>
      <c r="BER169" s="29"/>
      <c r="BES169" s="29"/>
      <c r="BET169" s="29"/>
      <c r="BEU169" s="29"/>
      <c r="BEV169" s="29"/>
      <c r="BEW169" s="29"/>
      <c r="BEX169" s="29"/>
      <c r="BEY169" s="29"/>
      <c r="BEZ169" s="29"/>
      <c r="BFA169" s="29"/>
      <c r="BFB169" s="29"/>
      <c r="BFC169" s="29"/>
      <c r="BFD169" s="29"/>
      <c r="BFE169" s="29"/>
      <c r="BFF169" s="29"/>
      <c r="BFG169" s="29"/>
      <c r="BFH169" s="29"/>
      <c r="BFI169" s="29"/>
      <c r="BFJ169" s="29"/>
      <c r="BFK169" s="29"/>
      <c r="BFL169" s="29"/>
      <c r="BFM169" s="29"/>
      <c r="BFN169" s="29"/>
      <c r="BFO169" s="29"/>
      <c r="BFP169" s="29"/>
      <c r="BFQ169" s="29"/>
      <c r="BFR169" s="29"/>
      <c r="BFS169" s="29"/>
      <c r="BFT169" s="29"/>
      <c r="BFU169" s="29"/>
      <c r="BFV169" s="29"/>
      <c r="BFW169" s="29"/>
      <c r="BFX169" s="29"/>
      <c r="BFY169" s="29"/>
      <c r="BFZ169" s="29"/>
      <c r="BGA169" s="29"/>
      <c r="BGB169" s="29"/>
      <c r="BGC169" s="29"/>
      <c r="BGD169" s="29"/>
      <c r="BGE169" s="29"/>
      <c r="BGF169" s="29"/>
      <c r="BGG169" s="29"/>
      <c r="BGH169" s="29"/>
      <c r="BGI169" s="29"/>
      <c r="BGJ169" s="29"/>
      <c r="BGK169" s="29"/>
      <c r="BGL169" s="29"/>
      <c r="BGM169" s="29"/>
      <c r="BGN169" s="29"/>
      <c r="BGO169" s="29"/>
      <c r="BGP169" s="29"/>
      <c r="BGQ169" s="29"/>
      <c r="BGR169" s="29"/>
      <c r="BGS169" s="29"/>
      <c r="BGT169" s="29"/>
      <c r="BGU169" s="29"/>
      <c r="BGV169" s="29"/>
      <c r="BGW169" s="29"/>
      <c r="BGX169" s="29"/>
      <c r="BGY169" s="29"/>
      <c r="BGZ169" s="29"/>
      <c r="BHA169" s="29"/>
      <c r="BHB169" s="29"/>
      <c r="BHC169" s="29"/>
      <c r="BHD169" s="29"/>
      <c r="BHE169" s="29"/>
      <c r="BHF169" s="29"/>
      <c r="BHG169" s="29"/>
      <c r="BHH169" s="29"/>
      <c r="BHI169" s="29"/>
      <c r="BHJ169" s="29"/>
      <c r="BHK169" s="29"/>
      <c r="BHL169" s="29"/>
      <c r="BHM169" s="29"/>
      <c r="BHN169" s="29"/>
      <c r="BHO169" s="29"/>
      <c r="BHP169" s="29"/>
      <c r="BHQ169" s="29"/>
      <c r="BHR169" s="29"/>
      <c r="BHS169" s="29"/>
      <c r="BHT169" s="29"/>
      <c r="BHU169" s="29"/>
      <c r="BHV169" s="29"/>
      <c r="BHW169" s="29"/>
      <c r="BHX169" s="29"/>
      <c r="BHY169" s="29"/>
      <c r="BHZ169" s="29"/>
      <c r="BIA169" s="29"/>
      <c r="BIB169" s="29"/>
      <c r="BIC169" s="29"/>
      <c r="BID169" s="29"/>
      <c r="BIE169" s="29"/>
      <c r="BIF169" s="29"/>
      <c r="BIG169" s="29"/>
      <c r="BIH169" s="29"/>
      <c r="BII169" s="29"/>
      <c r="BIJ169" s="29"/>
      <c r="BIK169" s="29"/>
      <c r="BIL169" s="29"/>
      <c r="BIM169" s="29"/>
      <c r="BIN169" s="29"/>
      <c r="BIO169" s="29"/>
      <c r="BIP169" s="29"/>
      <c r="BIQ169" s="29"/>
      <c r="BIR169" s="29"/>
      <c r="BIS169" s="29"/>
      <c r="BIT169" s="29"/>
      <c r="BIU169" s="29"/>
      <c r="BIV169" s="29"/>
      <c r="BIW169" s="29"/>
      <c r="BIX169" s="29"/>
      <c r="BIY169" s="29"/>
      <c r="BIZ169" s="29"/>
      <c r="BJA169" s="29"/>
      <c r="BJB169" s="29"/>
      <c r="BJC169" s="29"/>
      <c r="BJD169" s="29"/>
      <c r="BJE169" s="29"/>
      <c r="BJF169" s="29"/>
      <c r="BJG169" s="29"/>
      <c r="BJH169" s="29"/>
      <c r="BJI169" s="29"/>
      <c r="BJJ169" s="29"/>
      <c r="BJK169" s="29"/>
      <c r="BJL169" s="29"/>
      <c r="BJM169" s="29"/>
      <c r="BJN169" s="29"/>
      <c r="BJO169" s="29"/>
      <c r="BJP169" s="29"/>
      <c r="BJQ169" s="29"/>
      <c r="BJR169" s="29"/>
      <c r="BJS169" s="29"/>
      <c r="BJT169" s="29"/>
      <c r="BJU169" s="29"/>
      <c r="BJV169" s="29"/>
      <c r="BJW169" s="29"/>
      <c r="BJX169" s="29"/>
      <c r="BJY169" s="29"/>
      <c r="BJZ169" s="29"/>
      <c r="BKA169" s="29"/>
      <c r="BKB169" s="29"/>
      <c r="BKC169" s="29"/>
      <c r="BKD169" s="29"/>
      <c r="BKE169" s="29"/>
      <c r="BKF169" s="29"/>
      <c r="BKG169" s="29"/>
      <c r="BKH169" s="29"/>
      <c r="BKI169" s="29"/>
      <c r="BKJ169" s="29"/>
      <c r="BKK169" s="29"/>
      <c r="BKL169" s="29"/>
      <c r="BKM169" s="29"/>
      <c r="BKN169" s="29"/>
      <c r="BKO169" s="29"/>
      <c r="BKP169" s="29"/>
      <c r="BKQ169" s="29"/>
      <c r="BKR169" s="29"/>
      <c r="BKS169" s="29"/>
      <c r="BKT169" s="29"/>
      <c r="BKU169" s="29"/>
      <c r="BKV169" s="29"/>
      <c r="BKW169" s="29"/>
      <c r="BKX169" s="29"/>
      <c r="BKY169" s="29"/>
      <c r="BKZ169" s="29"/>
      <c r="BLA169" s="29"/>
      <c r="BLB169" s="29"/>
      <c r="BLC169" s="29"/>
      <c r="BLD169" s="29"/>
      <c r="BLE169" s="29"/>
      <c r="BLF169" s="29"/>
      <c r="BLG169" s="29"/>
      <c r="BLH169" s="29"/>
      <c r="BLI169" s="29"/>
      <c r="BLJ169" s="29"/>
      <c r="BLK169" s="29"/>
      <c r="BLL169" s="29"/>
      <c r="BLM169" s="29"/>
      <c r="BLN169" s="29"/>
      <c r="BLO169" s="29"/>
      <c r="BLP169" s="29"/>
      <c r="BLQ169" s="29"/>
      <c r="BLR169" s="29"/>
      <c r="BLS169" s="29"/>
      <c r="BLT169" s="29"/>
      <c r="BLU169" s="29"/>
      <c r="BLV169" s="29"/>
      <c r="BLW169" s="29"/>
      <c r="BLX169" s="29"/>
      <c r="BLY169" s="29"/>
      <c r="BLZ169" s="29"/>
      <c r="BMA169" s="29"/>
      <c r="BMB169" s="29"/>
      <c r="BMC169" s="29"/>
      <c r="BMD169" s="29"/>
      <c r="BME169" s="29"/>
      <c r="BMF169" s="29"/>
      <c r="BMG169" s="29"/>
      <c r="BMH169" s="29"/>
      <c r="BMI169" s="29"/>
      <c r="BMJ169" s="29"/>
      <c r="BMK169" s="29"/>
      <c r="BML169" s="29"/>
      <c r="BMM169" s="29"/>
      <c r="BMN169" s="29"/>
      <c r="BMO169" s="29"/>
      <c r="BMP169" s="29"/>
      <c r="BMQ169" s="29"/>
      <c r="BMR169" s="29"/>
      <c r="BMS169" s="29"/>
      <c r="BMT169" s="29"/>
      <c r="BMU169" s="29"/>
      <c r="BMV169" s="29"/>
      <c r="BMW169" s="29"/>
      <c r="BMX169" s="29"/>
      <c r="BMY169" s="29"/>
      <c r="BMZ169" s="29"/>
      <c r="BNA169" s="29"/>
      <c r="BNB169" s="29"/>
      <c r="BNC169" s="29"/>
      <c r="BND169" s="29"/>
      <c r="BNE169" s="29"/>
      <c r="BNF169" s="29"/>
      <c r="BNG169" s="29"/>
      <c r="BNH169" s="29"/>
      <c r="BNI169" s="29"/>
      <c r="BNJ169" s="29"/>
      <c r="BNK169" s="29"/>
      <c r="BNL169" s="29"/>
      <c r="BNM169" s="29"/>
      <c r="BNN169" s="29"/>
      <c r="BNO169" s="29"/>
      <c r="BNP169" s="29"/>
      <c r="BNQ169" s="29"/>
      <c r="BNR169" s="29"/>
      <c r="BNS169" s="29"/>
      <c r="BNT169" s="29"/>
      <c r="BNU169" s="29"/>
      <c r="BNV169" s="29"/>
      <c r="BNW169" s="29"/>
      <c r="BNX169" s="29"/>
      <c r="BNY169" s="29"/>
      <c r="BNZ169" s="29"/>
      <c r="BOA169" s="29"/>
      <c r="BOB169" s="29"/>
      <c r="BOC169" s="29"/>
      <c r="BOD169" s="29"/>
      <c r="BOE169" s="29"/>
      <c r="BOF169" s="29"/>
      <c r="BOG169" s="29"/>
      <c r="BOH169" s="29"/>
      <c r="BOI169" s="29"/>
      <c r="BOJ169" s="29"/>
      <c r="BOK169" s="29"/>
      <c r="BOL169" s="29"/>
      <c r="BOM169" s="29"/>
      <c r="BON169" s="29"/>
      <c r="BOO169" s="29"/>
      <c r="BOP169" s="29"/>
      <c r="BOQ169" s="29"/>
      <c r="BOR169" s="29"/>
      <c r="BOS169" s="29"/>
      <c r="BOT169" s="29"/>
      <c r="BOU169" s="29"/>
      <c r="BOV169" s="29"/>
      <c r="BOW169" s="29"/>
      <c r="BOX169" s="29"/>
      <c r="BOY169" s="29"/>
      <c r="BOZ169" s="29"/>
      <c r="BPA169" s="29"/>
      <c r="BPB169" s="29"/>
      <c r="BPC169" s="29"/>
      <c r="BPD169" s="29"/>
      <c r="BPE169" s="29"/>
      <c r="BPF169" s="29"/>
      <c r="BPG169" s="29"/>
      <c r="BPH169" s="29"/>
      <c r="BPI169" s="29"/>
      <c r="BPJ169" s="29"/>
      <c r="BPK169" s="29"/>
      <c r="BPL169" s="29"/>
      <c r="BPM169" s="29"/>
      <c r="BPN169" s="29"/>
      <c r="BPO169" s="29"/>
      <c r="BPP169" s="29"/>
      <c r="BPQ169" s="29"/>
      <c r="BPR169" s="29"/>
      <c r="BPS169" s="29"/>
      <c r="BPT169" s="29"/>
      <c r="BPU169" s="29"/>
      <c r="BPV169" s="29"/>
      <c r="BPW169" s="29"/>
      <c r="BPX169" s="29"/>
      <c r="BPY169" s="29"/>
      <c r="BPZ169" s="29"/>
      <c r="BQA169" s="29"/>
      <c r="BQB169" s="29"/>
      <c r="BQC169" s="29"/>
      <c r="BQD169" s="29"/>
      <c r="BQE169" s="29"/>
      <c r="BQF169" s="29"/>
      <c r="BQG169" s="29"/>
      <c r="BQH169" s="29"/>
      <c r="BQI169" s="29"/>
      <c r="BQJ169" s="29"/>
      <c r="BQK169" s="29"/>
      <c r="BQL169" s="29"/>
      <c r="BQM169" s="29"/>
      <c r="BQN169" s="29"/>
      <c r="BQO169" s="29"/>
      <c r="BQP169" s="29"/>
      <c r="BQQ169" s="29"/>
      <c r="BQR169" s="29"/>
      <c r="BQS169" s="29"/>
      <c r="BQT169" s="29"/>
      <c r="BQU169" s="29"/>
      <c r="BQV169" s="29"/>
      <c r="BQW169" s="29"/>
      <c r="BQX169" s="29"/>
      <c r="BQY169" s="29"/>
      <c r="BQZ169" s="29"/>
      <c r="BRA169" s="29"/>
      <c r="BRB169" s="29"/>
      <c r="BRC169" s="29"/>
      <c r="BRD169" s="29"/>
      <c r="BRE169" s="29"/>
      <c r="BRF169" s="29"/>
      <c r="BRG169" s="29"/>
      <c r="BRH169" s="29"/>
      <c r="BRI169" s="29"/>
      <c r="BRJ169" s="29"/>
      <c r="BRK169" s="29"/>
      <c r="BRL169" s="29"/>
      <c r="BRM169" s="29"/>
      <c r="BRN169" s="29"/>
      <c r="BRO169" s="29"/>
      <c r="BRP169" s="29"/>
      <c r="BRQ169" s="29"/>
      <c r="BRR169" s="29"/>
      <c r="BRS169" s="29"/>
      <c r="BRT169" s="29"/>
      <c r="BRU169" s="29"/>
      <c r="BRV169" s="29"/>
      <c r="BRW169" s="29"/>
      <c r="BRX169" s="29"/>
      <c r="BRY169" s="29"/>
      <c r="BRZ169" s="29"/>
      <c r="BSA169" s="29"/>
      <c r="BSB169" s="29"/>
      <c r="BSC169" s="29"/>
      <c r="BSD169" s="29"/>
      <c r="BSE169" s="29"/>
      <c r="BSF169" s="29"/>
      <c r="BSG169" s="29"/>
      <c r="BSH169" s="29"/>
      <c r="BSI169" s="29"/>
      <c r="BSJ169" s="29"/>
      <c r="BSK169" s="29"/>
      <c r="BSL169" s="29"/>
      <c r="BSM169" s="29"/>
      <c r="BSN169" s="29"/>
      <c r="BSO169" s="29"/>
      <c r="BSP169" s="29"/>
      <c r="BSQ169" s="29"/>
      <c r="BSR169" s="29"/>
      <c r="BSS169" s="29"/>
      <c r="BST169" s="29"/>
      <c r="BSU169" s="29"/>
      <c r="BSV169" s="29"/>
      <c r="BSW169" s="29"/>
      <c r="BSX169" s="29"/>
      <c r="BSY169" s="29"/>
      <c r="BSZ169" s="29"/>
      <c r="BTA169" s="29"/>
      <c r="BTB169" s="29"/>
      <c r="BTC169" s="29"/>
      <c r="BTD169" s="29"/>
      <c r="BTE169" s="29"/>
      <c r="BTF169" s="29"/>
      <c r="BTG169" s="29"/>
      <c r="BTH169" s="29"/>
      <c r="BTI169" s="29"/>
      <c r="BTJ169" s="29"/>
      <c r="BTK169" s="29"/>
      <c r="BTL169" s="29"/>
      <c r="BTM169" s="29"/>
      <c r="BTN169" s="29"/>
      <c r="BTO169" s="29"/>
      <c r="BTP169" s="29"/>
      <c r="BTQ169" s="29"/>
      <c r="BTR169" s="29"/>
      <c r="BTS169" s="29"/>
      <c r="BTT169" s="29"/>
      <c r="BTU169" s="29"/>
      <c r="BTV169" s="29"/>
      <c r="BTW169" s="29"/>
      <c r="BTX169" s="29"/>
      <c r="BTY169" s="29"/>
      <c r="BTZ169" s="29"/>
      <c r="BUA169" s="29"/>
      <c r="BUB169" s="29"/>
      <c r="BUC169" s="29"/>
      <c r="BUD169" s="29"/>
      <c r="BUE169" s="29"/>
      <c r="BUF169" s="29"/>
      <c r="BUG169" s="29"/>
      <c r="BUH169" s="29"/>
      <c r="BUI169" s="29"/>
      <c r="BUJ169" s="29"/>
      <c r="BUK169" s="29"/>
      <c r="BUL169" s="29"/>
      <c r="BUM169" s="29"/>
      <c r="BUN169" s="29"/>
      <c r="BUO169" s="29"/>
      <c r="BUP169" s="29"/>
      <c r="BUQ169" s="29"/>
      <c r="BUR169" s="29"/>
      <c r="BUS169" s="29"/>
      <c r="BUT169" s="29"/>
      <c r="BUU169" s="29"/>
      <c r="BUV169" s="29"/>
      <c r="BUW169" s="29"/>
      <c r="BUX169" s="29"/>
      <c r="BUY169" s="29"/>
      <c r="BUZ169" s="29"/>
      <c r="BVA169" s="29"/>
      <c r="BVB169" s="29"/>
      <c r="BVC169" s="29"/>
      <c r="BVD169" s="29"/>
      <c r="BVE169" s="29"/>
      <c r="BVF169" s="29"/>
      <c r="BVG169" s="29"/>
      <c r="BVH169" s="29"/>
      <c r="BVI169" s="29"/>
      <c r="BVJ169" s="29"/>
      <c r="BVK169" s="29"/>
      <c r="BVL169" s="29"/>
      <c r="BVM169" s="29"/>
      <c r="BVN169" s="29"/>
      <c r="BVO169" s="29"/>
      <c r="BVP169" s="29"/>
      <c r="BVQ169" s="29"/>
      <c r="BVR169" s="29"/>
      <c r="BVS169" s="29"/>
      <c r="BVT169" s="29"/>
      <c r="BVU169" s="29"/>
      <c r="BVV169" s="29"/>
      <c r="BVW169" s="29"/>
      <c r="BVX169" s="29"/>
      <c r="BVY169" s="29"/>
      <c r="BVZ169" s="29"/>
      <c r="BWA169" s="29"/>
      <c r="BWB169" s="29"/>
      <c r="BWC169" s="29"/>
      <c r="BWD169" s="29"/>
      <c r="BWE169" s="29"/>
      <c r="BWF169" s="29"/>
      <c r="BWG169" s="29"/>
      <c r="BWH169" s="29"/>
      <c r="BWI169" s="29"/>
      <c r="BWJ169" s="29"/>
      <c r="BWK169" s="29"/>
      <c r="BWL169" s="29"/>
      <c r="BWM169" s="29"/>
      <c r="BWN169" s="29"/>
      <c r="BWO169" s="29"/>
      <c r="BWP169" s="29"/>
      <c r="BWQ169" s="29"/>
      <c r="BWR169" s="29"/>
      <c r="BWS169" s="29"/>
      <c r="BWT169" s="29"/>
      <c r="BWU169" s="29"/>
      <c r="BWV169" s="29"/>
      <c r="BWW169" s="29"/>
      <c r="BWX169" s="29"/>
      <c r="BWY169" s="29"/>
      <c r="BWZ169" s="29"/>
      <c r="BXA169" s="29"/>
      <c r="BXB169" s="29"/>
      <c r="BXC169" s="29"/>
      <c r="BXD169" s="29"/>
      <c r="BXE169" s="29"/>
      <c r="BXF169" s="29"/>
      <c r="BXG169" s="29"/>
      <c r="BXH169" s="29"/>
      <c r="BXI169" s="29"/>
      <c r="BXJ169" s="29"/>
      <c r="BXK169" s="29"/>
      <c r="BXL169" s="29"/>
      <c r="BXM169" s="29"/>
      <c r="BXN169" s="29"/>
      <c r="BXO169" s="29"/>
      <c r="BXP169" s="29"/>
      <c r="BXQ169" s="29"/>
      <c r="BXR169" s="29"/>
      <c r="BXS169" s="29"/>
      <c r="BXT169" s="29"/>
      <c r="BXU169" s="29"/>
      <c r="BXV169" s="29"/>
      <c r="BXW169" s="29"/>
      <c r="BXX169" s="29"/>
      <c r="BXY169" s="29"/>
      <c r="BXZ169" s="29"/>
      <c r="BYA169" s="29"/>
      <c r="BYB169" s="29"/>
      <c r="BYC169" s="29"/>
      <c r="BYD169" s="29"/>
      <c r="BYE169" s="29"/>
      <c r="BYF169" s="29"/>
      <c r="BYG169" s="29"/>
      <c r="BYH169" s="29"/>
      <c r="BYI169" s="29"/>
      <c r="BYJ169" s="29"/>
      <c r="BYK169" s="29"/>
      <c r="BYL169" s="29"/>
      <c r="BYM169" s="29"/>
      <c r="BYN169" s="29"/>
      <c r="BYO169" s="29"/>
      <c r="BYP169" s="29"/>
      <c r="BYQ169" s="29"/>
      <c r="BYR169" s="29"/>
      <c r="BYS169" s="29"/>
      <c r="BYT169" s="29"/>
      <c r="BYU169" s="29"/>
      <c r="BYV169" s="29"/>
      <c r="BYW169" s="29"/>
      <c r="BYX169" s="29"/>
      <c r="BYY169" s="29"/>
      <c r="BYZ169" s="29"/>
      <c r="BZA169" s="29"/>
      <c r="BZB169" s="29"/>
      <c r="BZC169" s="29"/>
      <c r="BZD169" s="29"/>
      <c r="BZE169" s="29"/>
      <c r="BZF169" s="29"/>
      <c r="BZG169" s="29"/>
      <c r="BZH169" s="29"/>
      <c r="BZI169" s="29"/>
      <c r="BZJ169" s="29"/>
      <c r="BZK169" s="29"/>
      <c r="BZL169" s="29"/>
      <c r="BZM169" s="29"/>
      <c r="BZN169" s="29"/>
      <c r="BZO169" s="29"/>
      <c r="BZP169" s="29"/>
      <c r="BZQ169" s="29"/>
      <c r="BZR169" s="29"/>
      <c r="BZS169" s="29"/>
      <c r="BZT169" s="29"/>
      <c r="BZU169" s="29"/>
      <c r="BZV169" s="29"/>
      <c r="BZW169" s="29"/>
      <c r="BZX169" s="29"/>
      <c r="BZY169" s="29"/>
      <c r="BZZ169" s="29"/>
      <c r="CAA169" s="29"/>
      <c r="CAB169" s="29"/>
      <c r="CAC169" s="29"/>
      <c r="CAD169" s="29"/>
      <c r="CAE169" s="29"/>
      <c r="CAF169" s="29"/>
      <c r="CAG169" s="29"/>
      <c r="CAH169" s="29"/>
      <c r="CAI169" s="29"/>
      <c r="CAJ169" s="29"/>
      <c r="CAK169" s="29"/>
      <c r="CAL169" s="29"/>
      <c r="CAM169" s="29"/>
      <c r="CAN169" s="29"/>
      <c r="CAO169" s="29"/>
      <c r="CAP169" s="29"/>
      <c r="CAQ169" s="29"/>
      <c r="CAR169" s="29"/>
      <c r="CAS169" s="29"/>
      <c r="CAT169" s="29"/>
      <c r="CAU169" s="29"/>
      <c r="CAV169" s="29"/>
      <c r="CAW169" s="29"/>
      <c r="CAX169" s="29"/>
      <c r="CAY169" s="29"/>
      <c r="CAZ169" s="29"/>
      <c r="CBA169" s="29"/>
      <c r="CBB169" s="29"/>
      <c r="CBC169" s="29"/>
      <c r="CBD169" s="29"/>
      <c r="CBE169" s="29"/>
      <c r="CBF169" s="29"/>
      <c r="CBG169" s="29"/>
      <c r="CBH169" s="29"/>
      <c r="CBI169" s="29"/>
      <c r="CBJ169" s="29"/>
      <c r="CBK169" s="29"/>
      <c r="CBL169" s="29"/>
      <c r="CBM169" s="29"/>
      <c r="CBN169" s="29"/>
      <c r="CBO169" s="29"/>
      <c r="CBP169" s="29"/>
      <c r="CBQ169" s="29"/>
      <c r="CBR169" s="29"/>
      <c r="CBS169" s="29"/>
      <c r="CBT169" s="29"/>
      <c r="CBU169" s="29"/>
      <c r="CBV169" s="29"/>
      <c r="CBW169" s="29"/>
      <c r="CBX169" s="29"/>
      <c r="CBY169" s="29"/>
      <c r="CBZ169" s="29"/>
      <c r="CCA169" s="29"/>
      <c r="CCB169" s="29"/>
      <c r="CCC169" s="29"/>
      <c r="CCD169" s="29"/>
      <c r="CCE169" s="29"/>
      <c r="CCF169" s="29"/>
      <c r="CCG169" s="29"/>
      <c r="CCH169" s="29"/>
      <c r="CCI169" s="29"/>
      <c r="CCJ169" s="29"/>
      <c r="CCK169" s="29"/>
      <c r="CCL169" s="29"/>
      <c r="CCM169" s="29"/>
      <c r="CCN169" s="29"/>
      <c r="CCO169" s="29"/>
      <c r="CCP169" s="29"/>
      <c r="CCQ169" s="29"/>
      <c r="CCR169" s="29"/>
      <c r="CCS169" s="29"/>
      <c r="CCT169" s="29"/>
      <c r="CCU169" s="29"/>
      <c r="CCV169" s="29"/>
      <c r="CCW169" s="29"/>
      <c r="CCX169" s="29"/>
      <c r="CCY169" s="29"/>
      <c r="CCZ169" s="29"/>
      <c r="CDA169" s="29"/>
      <c r="CDB169" s="29"/>
      <c r="CDC169" s="29"/>
      <c r="CDD169" s="29"/>
      <c r="CDE169" s="29"/>
      <c r="CDF169" s="29"/>
      <c r="CDG169" s="29"/>
      <c r="CDH169" s="29"/>
      <c r="CDI169" s="29"/>
      <c r="CDJ169" s="29"/>
      <c r="CDK169" s="29"/>
      <c r="CDL169" s="29"/>
      <c r="CDM169" s="29"/>
      <c r="CDN169" s="29"/>
      <c r="CDO169" s="29"/>
      <c r="CDP169" s="29"/>
      <c r="CDQ169" s="29"/>
      <c r="CDR169" s="29"/>
      <c r="CDS169" s="29"/>
      <c r="CDT169" s="29"/>
      <c r="CDU169" s="29"/>
      <c r="CDV169" s="29"/>
      <c r="CDW169" s="29"/>
      <c r="CDX169" s="29"/>
      <c r="CDY169" s="29"/>
      <c r="CDZ169" s="29"/>
      <c r="CEA169" s="29"/>
      <c r="CEB169" s="29"/>
      <c r="CEC169" s="29"/>
      <c r="CED169" s="29"/>
      <c r="CEE169" s="29"/>
      <c r="CEF169" s="29"/>
      <c r="CEG169" s="29"/>
      <c r="CEH169" s="29"/>
      <c r="CEI169" s="29"/>
      <c r="CEJ169" s="29"/>
      <c r="CEK169" s="29"/>
      <c r="CEL169" s="29"/>
      <c r="CEM169" s="29"/>
      <c r="CEN169" s="29"/>
      <c r="CEO169" s="29"/>
      <c r="CEP169" s="29"/>
      <c r="CEQ169" s="29"/>
      <c r="CER169" s="29"/>
      <c r="CES169" s="29"/>
      <c r="CET169" s="29"/>
      <c r="CEU169" s="29"/>
      <c r="CEV169" s="29"/>
      <c r="CEW169" s="29"/>
      <c r="CEX169" s="29"/>
      <c r="CEY169" s="29"/>
      <c r="CEZ169" s="29"/>
      <c r="CFA169" s="29"/>
      <c r="CFB169" s="29"/>
      <c r="CFC169" s="29"/>
      <c r="CFD169" s="29"/>
      <c r="CFE169" s="29"/>
      <c r="CFF169" s="29"/>
      <c r="CFG169" s="29"/>
      <c r="CFH169" s="29"/>
      <c r="CFI169" s="29"/>
      <c r="CFJ169" s="29"/>
      <c r="CFK169" s="29"/>
      <c r="CFL169" s="29"/>
      <c r="CFM169" s="29"/>
      <c r="CFN169" s="29"/>
      <c r="CFO169" s="29"/>
      <c r="CFP169" s="29"/>
      <c r="CFQ169" s="29"/>
      <c r="CFR169" s="29"/>
      <c r="CFS169" s="29"/>
      <c r="CFT169" s="29"/>
      <c r="CFU169" s="29"/>
      <c r="CFV169" s="29"/>
      <c r="CFW169" s="29"/>
      <c r="CFX169" s="29"/>
      <c r="CFY169" s="29"/>
      <c r="CFZ169" s="29"/>
      <c r="CGA169" s="29"/>
      <c r="CGB169" s="29"/>
      <c r="CGC169" s="29"/>
      <c r="CGD169" s="29"/>
      <c r="CGE169" s="29"/>
      <c r="CGF169" s="29"/>
      <c r="CGG169" s="29"/>
      <c r="CGH169" s="29"/>
      <c r="CGI169" s="29"/>
      <c r="CGJ169" s="29"/>
      <c r="CGK169" s="29"/>
      <c r="CGL169" s="29"/>
      <c r="CGM169" s="29"/>
      <c r="CGN169" s="29"/>
      <c r="CGO169" s="29"/>
      <c r="CGP169" s="29"/>
      <c r="CGQ169" s="29"/>
      <c r="CGR169" s="29"/>
      <c r="CGS169" s="29"/>
      <c r="CGT169" s="29"/>
      <c r="CGU169" s="29"/>
      <c r="CGV169" s="29"/>
      <c r="CGW169" s="29"/>
      <c r="CGX169" s="29"/>
      <c r="CGY169" s="29"/>
      <c r="CGZ169" s="29"/>
      <c r="CHA169" s="29"/>
      <c r="CHB169" s="29"/>
      <c r="CHC169" s="29"/>
      <c r="CHD169" s="29"/>
      <c r="CHE169" s="29"/>
      <c r="CHF169" s="29"/>
      <c r="CHG169" s="29"/>
      <c r="CHH169" s="29"/>
      <c r="CHI169" s="29"/>
      <c r="CHJ169" s="29"/>
      <c r="CHK169" s="29"/>
      <c r="CHL169" s="29"/>
      <c r="CHM169" s="29"/>
      <c r="CHN169" s="29"/>
      <c r="CHO169" s="29"/>
      <c r="CHP169" s="29"/>
      <c r="CHQ169" s="29"/>
      <c r="CHR169" s="29"/>
      <c r="CHS169" s="29"/>
      <c r="CHT169" s="29"/>
      <c r="CHU169" s="29"/>
      <c r="CHV169" s="29"/>
      <c r="CHW169" s="29"/>
      <c r="CHX169" s="29"/>
      <c r="CHY169" s="29"/>
      <c r="CHZ169" s="29"/>
      <c r="CIA169" s="29"/>
      <c r="CIB169" s="29"/>
      <c r="CIC169" s="29"/>
      <c r="CID169" s="29"/>
      <c r="CIE169" s="29"/>
      <c r="CIF169" s="29"/>
      <c r="CIG169" s="29"/>
      <c r="CIH169" s="29"/>
      <c r="CII169" s="29"/>
      <c r="CIJ169" s="29"/>
      <c r="CIK169" s="29"/>
      <c r="CIL169" s="29"/>
      <c r="CIM169" s="29"/>
      <c r="CIN169" s="29"/>
      <c r="CIO169" s="29"/>
      <c r="CIP169" s="29"/>
      <c r="CIQ169" s="29"/>
      <c r="CIR169" s="29"/>
      <c r="CIS169" s="29"/>
      <c r="CIT169" s="29"/>
      <c r="CIU169" s="29"/>
      <c r="CIV169" s="29"/>
      <c r="CIW169" s="29"/>
      <c r="CIX169" s="29"/>
      <c r="CIY169" s="29"/>
      <c r="CIZ169" s="29"/>
      <c r="CJA169" s="29"/>
      <c r="CJB169" s="29"/>
      <c r="CJC169" s="29"/>
      <c r="CJD169" s="29"/>
      <c r="CJE169" s="29"/>
      <c r="CJF169" s="29"/>
      <c r="CJG169" s="29"/>
      <c r="CJH169" s="29"/>
      <c r="CJI169" s="29"/>
      <c r="CJJ169" s="29"/>
      <c r="CJK169" s="29"/>
      <c r="CJL169" s="29"/>
      <c r="CJM169" s="29"/>
      <c r="CJN169" s="29"/>
      <c r="CJO169" s="29"/>
      <c r="CJP169" s="29"/>
      <c r="CJQ169" s="29"/>
      <c r="CJR169" s="29"/>
      <c r="CJS169" s="29"/>
      <c r="CJT169" s="29"/>
      <c r="CJU169" s="29"/>
      <c r="CJV169" s="29"/>
      <c r="CJW169" s="29"/>
      <c r="CJX169" s="29"/>
      <c r="CJY169" s="29"/>
      <c r="CJZ169" s="29"/>
      <c r="CKA169" s="29"/>
      <c r="CKB169" s="29"/>
      <c r="CKC169" s="29"/>
      <c r="CKD169" s="29"/>
      <c r="CKE169" s="29"/>
      <c r="CKF169" s="29"/>
      <c r="CKG169" s="29"/>
      <c r="CKH169" s="29"/>
      <c r="CKI169" s="29"/>
      <c r="CKJ169" s="29"/>
      <c r="CKK169" s="29"/>
      <c r="CKL169" s="29"/>
      <c r="CKM169" s="29"/>
      <c r="CKN169" s="29"/>
      <c r="CKO169" s="29"/>
      <c r="CKP169" s="29"/>
      <c r="CKQ169" s="29"/>
      <c r="CKR169" s="29"/>
      <c r="CKS169" s="29"/>
      <c r="CKT169" s="29"/>
      <c r="CKU169" s="29"/>
      <c r="CKV169" s="29"/>
      <c r="CKW169" s="29"/>
      <c r="CKX169" s="29"/>
      <c r="CKY169" s="29"/>
      <c r="CKZ169" s="29"/>
      <c r="CLA169" s="29"/>
      <c r="CLB169" s="29"/>
      <c r="CLC169" s="29"/>
      <c r="CLD169" s="29"/>
      <c r="CLE169" s="29"/>
      <c r="CLF169" s="29"/>
      <c r="CLG169" s="29"/>
      <c r="CLH169" s="29"/>
      <c r="CLI169" s="29"/>
      <c r="CLJ169" s="29"/>
      <c r="CLK169" s="29"/>
      <c r="CLL169" s="29"/>
      <c r="CLM169" s="29"/>
      <c r="CLN169" s="29"/>
      <c r="CLO169" s="29"/>
      <c r="CLP169" s="29"/>
      <c r="CLQ169" s="29"/>
      <c r="CLR169" s="29"/>
      <c r="CLS169" s="29"/>
      <c r="CLT169" s="29"/>
      <c r="CLU169" s="29"/>
      <c r="CLV169" s="29"/>
      <c r="CLW169" s="29"/>
      <c r="CLX169" s="29"/>
      <c r="CLY169" s="29"/>
      <c r="CLZ169" s="29"/>
      <c r="CMA169" s="29"/>
      <c r="CMB169" s="29"/>
      <c r="CMC169" s="29"/>
      <c r="CMD169" s="29"/>
      <c r="CME169" s="29"/>
      <c r="CMF169" s="29"/>
      <c r="CMG169" s="29"/>
      <c r="CMH169" s="29"/>
      <c r="CMI169" s="29"/>
      <c r="CMJ169" s="29"/>
      <c r="CMK169" s="29"/>
      <c r="CML169" s="29"/>
      <c r="CMM169" s="29"/>
      <c r="CMN169" s="29"/>
      <c r="CMO169" s="29"/>
      <c r="CMP169" s="29"/>
      <c r="CMQ169" s="29"/>
      <c r="CMR169" s="29"/>
      <c r="CMS169" s="29"/>
      <c r="CMT169" s="29"/>
      <c r="CMU169" s="29"/>
      <c r="CMV169" s="29"/>
      <c r="CMW169" s="29"/>
      <c r="CMX169" s="29"/>
      <c r="CMY169" s="29"/>
      <c r="CMZ169" s="29"/>
      <c r="CNA169" s="29"/>
      <c r="CNB169" s="29"/>
      <c r="CNC169" s="29"/>
      <c r="CND169" s="29"/>
      <c r="CNE169" s="29"/>
      <c r="CNF169" s="29"/>
      <c r="CNG169" s="29"/>
      <c r="CNH169" s="29"/>
      <c r="CNI169" s="29"/>
      <c r="CNJ169" s="29"/>
      <c r="CNK169" s="29"/>
      <c r="CNL169" s="29"/>
      <c r="CNM169" s="29"/>
      <c r="CNN169" s="29"/>
      <c r="CNO169" s="29"/>
      <c r="CNP169" s="29"/>
      <c r="CNQ169" s="29"/>
      <c r="CNR169" s="29"/>
      <c r="CNS169" s="29"/>
      <c r="CNT169" s="29"/>
      <c r="CNU169" s="29"/>
      <c r="CNV169" s="29"/>
      <c r="CNW169" s="29"/>
      <c r="CNX169" s="29"/>
      <c r="CNY169" s="29"/>
      <c r="CNZ169" s="29"/>
      <c r="COA169" s="29"/>
      <c r="COB169" s="29"/>
      <c r="COC169" s="29"/>
      <c r="COD169" s="29"/>
      <c r="COE169" s="29"/>
      <c r="COF169" s="29"/>
      <c r="COG169" s="29"/>
      <c r="COH169" s="29"/>
      <c r="COI169" s="29"/>
      <c r="COJ169" s="29"/>
      <c r="COK169" s="29"/>
      <c r="COL169" s="29"/>
      <c r="COM169" s="29"/>
      <c r="CON169" s="29"/>
      <c r="COO169" s="29"/>
      <c r="COP169" s="29"/>
      <c r="COQ169" s="29"/>
      <c r="COR169" s="29"/>
      <c r="COS169" s="29"/>
      <c r="COT169" s="29"/>
      <c r="COU169" s="29"/>
      <c r="COV169" s="29"/>
      <c r="COW169" s="29"/>
      <c r="COX169" s="29"/>
      <c r="COY169" s="29"/>
      <c r="COZ169" s="29"/>
      <c r="CPA169" s="29"/>
      <c r="CPB169" s="29"/>
      <c r="CPC169" s="29"/>
      <c r="CPD169" s="29"/>
      <c r="CPE169" s="29"/>
      <c r="CPF169" s="29"/>
      <c r="CPG169" s="29"/>
      <c r="CPH169" s="29"/>
      <c r="CPI169" s="29"/>
      <c r="CPJ169" s="29"/>
      <c r="CPK169" s="29"/>
      <c r="CPL169" s="29"/>
      <c r="CPM169" s="29"/>
      <c r="CPN169" s="29"/>
      <c r="CPO169" s="29"/>
      <c r="CPP169" s="29"/>
      <c r="CPQ169" s="29"/>
      <c r="CPR169" s="29"/>
      <c r="CPS169" s="29"/>
      <c r="CPT169" s="29"/>
      <c r="CPU169" s="29"/>
      <c r="CPV169" s="29"/>
      <c r="CPW169" s="29"/>
      <c r="CPX169" s="29"/>
      <c r="CPY169" s="29"/>
      <c r="CPZ169" s="29"/>
      <c r="CQA169" s="29"/>
      <c r="CQB169" s="29"/>
      <c r="CQC169" s="29"/>
      <c r="CQD169" s="29"/>
      <c r="CQE169" s="29"/>
      <c r="CQF169" s="29"/>
      <c r="CQG169" s="29"/>
      <c r="CQH169" s="29"/>
      <c r="CQI169" s="29"/>
      <c r="CQJ169" s="29"/>
      <c r="CQK169" s="29"/>
      <c r="CQL169" s="29"/>
      <c r="CQM169" s="29"/>
      <c r="CQN169" s="29"/>
      <c r="CQO169" s="29"/>
      <c r="CQP169" s="29"/>
      <c r="CQQ169" s="29"/>
      <c r="CQR169" s="29"/>
      <c r="CQS169" s="29"/>
      <c r="CQT169" s="29"/>
      <c r="CQU169" s="29"/>
      <c r="CQV169" s="29"/>
      <c r="CQW169" s="29"/>
      <c r="CQX169" s="29"/>
      <c r="CQY169" s="29"/>
      <c r="CQZ169" s="29"/>
      <c r="CRA169" s="29"/>
      <c r="CRB169" s="29"/>
      <c r="CRC169" s="29"/>
      <c r="CRD169" s="29"/>
      <c r="CRE169" s="29"/>
      <c r="CRF169" s="29"/>
      <c r="CRG169" s="29"/>
      <c r="CRH169" s="29"/>
      <c r="CRI169" s="29"/>
      <c r="CRJ169" s="29"/>
      <c r="CRK169" s="29"/>
      <c r="CRL169" s="29"/>
      <c r="CRM169" s="29"/>
      <c r="CRN169" s="29"/>
      <c r="CRO169" s="29"/>
      <c r="CRP169" s="29"/>
      <c r="CRQ169" s="29"/>
      <c r="CRR169" s="29"/>
      <c r="CRS169" s="29"/>
      <c r="CRT169" s="29"/>
      <c r="CRU169" s="29"/>
      <c r="CRV169" s="29"/>
      <c r="CRW169" s="29"/>
      <c r="CRX169" s="29"/>
      <c r="CRY169" s="29"/>
      <c r="CRZ169" s="29"/>
      <c r="CSA169" s="29"/>
      <c r="CSB169" s="29"/>
      <c r="CSC169" s="29"/>
      <c r="CSD169" s="29"/>
      <c r="CSE169" s="29"/>
      <c r="CSF169" s="29"/>
      <c r="CSG169" s="29"/>
      <c r="CSH169" s="29"/>
      <c r="CSI169" s="29"/>
      <c r="CSJ169" s="29"/>
      <c r="CSK169" s="29"/>
      <c r="CSL169" s="29"/>
      <c r="CSM169" s="29"/>
      <c r="CSN169" s="29"/>
      <c r="CSO169" s="29"/>
      <c r="CSP169" s="29"/>
      <c r="CSQ169" s="29"/>
      <c r="CSR169" s="29"/>
      <c r="CSS169" s="29"/>
      <c r="CST169" s="29"/>
      <c r="CSU169" s="29"/>
      <c r="CSV169" s="29"/>
      <c r="CSW169" s="29"/>
      <c r="CSX169" s="29"/>
      <c r="CSY169" s="29"/>
      <c r="CSZ169" s="29"/>
      <c r="CTA169" s="29"/>
      <c r="CTB169" s="29"/>
      <c r="CTC169" s="29"/>
      <c r="CTD169" s="29"/>
      <c r="CTE169" s="29"/>
      <c r="CTF169" s="29"/>
      <c r="CTG169" s="29"/>
      <c r="CTH169" s="29"/>
      <c r="CTI169" s="29"/>
      <c r="CTJ169" s="29"/>
      <c r="CTK169" s="29"/>
      <c r="CTL169" s="29"/>
      <c r="CTM169" s="29"/>
      <c r="CTN169" s="29"/>
      <c r="CTO169" s="29"/>
      <c r="CTP169" s="29"/>
      <c r="CTQ169" s="29"/>
      <c r="CTR169" s="29"/>
      <c r="CTS169" s="29"/>
      <c r="CTT169" s="29"/>
      <c r="CTU169" s="29"/>
      <c r="CTV169" s="29"/>
      <c r="CTW169" s="29"/>
      <c r="CTX169" s="29"/>
      <c r="CTY169" s="29"/>
      <c r="CTZ169" s="29"/>
      <c r="CUA169" s="29"/>
      <c r="CUB169" s="29"/>
      <c r="CUC169" s="29"/>
      <c r="CUD169" s="29"/>
      <c r="CUE169" s="29"/>
      <c r="CUF169" s="29"/>
      <c r="CUG169" s="29"/>
      <c r="CUH169" s="29"/>
      <c r="CUI169" s="29"/>
      <c r="CUJ169" s="29"/>
      <c r="CUK169" s="29"/>
      <c r="CUL169" s="29"/>
      <c r="CUM169" s="29"/>
      <c r="CUN169" s="29"/>
      <c r="CUO169" s="29"/>
      <c r="CUP169" s="29"/>
      <c r="CUQ169" s="29"/>
      <c r="CUR169" s="29"/>
      <c r="CUS169" s="29"/>
      <c r="CUT169" s="29"/>
      <c r="CUU169" s="29"/>
      <c r="CUV169" s="29"/>
      <c r="CUW169" s="29"/>
      <c r="CUX169" s="29"/>
      <c r="CUY169" s="29"/>
      <c r="CUZ169" s="29"/>
      <c r="CVA169" s="29"/>
      <c r="CVB169" s="29"/>
      <c r="CVC169" s="29"/>
      <c r="CVD169" s="29"/>
      <c r="CVE169" s="29"/>
      <c r="CVF169" s="29"/>
      <c r="CVG169" s="29"/>
      <c r="CVH169" s="29"/>
      <c r="CVI169" s="29"/>
      <c r="CVJ169" s="29"/>
      <c r="CVK169" s="29"/>
      <c r="CVL169" s="29"/>
      <c r="CVM169" s="29"/>
      <c r="CVN169" s="29"/>
      <c r="CVO169" s="29"/>
      <c r="CVP169" s="29"/>
      <c r="CVQ169" s="29"/>
      <c r="CVR169" s="29"/>
      <c r="CVS169" s="29"/>
      <c r="CVT169" s="29"/>
      <c r="CVU169" s="29"/>
      <c r="CVV169" s="29"/>
      <c r="CVW169" s="29"/>
      <c r="CVX169" s="29"/>
      <c r="CVY169" s="29"/>
      <c r="CVZ169" s="29"/>
      <c r="CWA169" s="29"/>
      <c r="CWB169" s="29"/>
      <c r="CWC169" s="29"/>
      <c r="CWD169" s="29"/>
      <c r="CWE169" s="29"/>
      <c r="CWF169" s="29"/>
      <c r="CWG169" s="29"/>
      <c r="CWH169" s="29"/>
      <c r="CWI169" s="29"/>
      <c r="CWJ169" s="29"/>
      <c r="CWK169" s="29"/>
      <c r="CWL169" s="29"/>
      <c r="CWM169" s="29"/>
      <c r="CWN169" s="29"/>
      <c r="CWO169" s="29"/>
      <c r="CWP169" s="29"/>
      <c r="CWQ169" s="29"/>
      <c r="CWR169" s="29"/>
      <c r="CWS169" s="29"/>
      <c r="CWT169" s="29"/>
      <c r="CWU169" s="29"/>
      <c r="CWV169" s="29"/>
      <c r="CWW169" s="29"/>
      <c r="CWX169" s="29"/>
      <c r="CWY169" s="29"/>
      <c r="CWZ169" s="29"/>
      <c r="CXA169" s="29"/>
      <c r="CXB169" s="29"/>
      <c r="CXC169" s="29"/>
      <c r="CXD169" s="29"/>
      <c r="CXE169" s="29"/>
      <c r="CXF169" s="29"/>
      <c r="CXG169" s="29"/>
      <c r="CXH169" s="29"/>
      <c r="CXI169" s="29"/>
      <c r="CXJ169" s="29"/>
      <c r="CXK169" s="29"/>
      <c r="CXL169" s="29"/>
      <c r="CXM169" s="29"/>
      <c r="CXN169" s="29"/>
      <c r="CXO169" s="29"/>
      <c r="CXP169" s="29"/>
      <c r="CXQ169" s="29"/>
      <c r="CXR169" s="29"/>
      <c r="CXS169" s="29"/>
      <c r="CXT169" s="29"/>
      <c r="CXU169" s="29"/>
      <c r="CXV169" s="29"/>
      <c r="CXW169" s="29"/>
      <c r="CXX169" s="29"/>
      <c r="CXY169" s="29"/>
      <c r="CXZ169" s="29"/>
      <c r="CYA169" s="29"/>
      <c r="CYB169" s="29"/>
      <c r="CYC169" s="29"/>
      <c r="CYD169" s="29"/>
      <c r="CYE169" s="29"/>
      <c r="CYF169" s="29"/>
      <c r="CYG169" s="29"/>
      <c r="CYH169" s="29"/>
      <c r="CYI169" s="29"/>
      <c r="CYJ169" s="29"/>
      <c r="CYK169" s="29"/>
      <c r="CYL169" s="29"/>
      <c r="CYM169" s="29"/>
      <c r="CYN169" s="29"/>
      <c r="CYO169" s="29"/>
      <c r="CYP169" s="29"/>
      <c r="CYQ169" s="29"/>
      <c r="CYR169" s="29"/>
      <c r="CYS169" s="29"/>
      <c r="CYT169" s="29"/>
      <c r="CYU169" s="29"/>
      <c r="CYV169" s="29"/>
      <c r="CYW169" s="29"/>
      <c r="CYX169" s="29"/>
      <c r="CYY169" s="29"/>
      <c r="CYZ169" s="29"/>
      <c r="CZA169" s="29"/>
      <c r="CZB169" s="29"/>
      <c r="CZC169" s="29"/>
      <c r="CZD169" s="29"/>
      <c r="CZE169" s="29"/>
      <c r="CZF169" s="29"/>
      <c r="CZG169" s="29"/>
      <c r="CZH169" s="29"/>
      <c r="CZI169" s="29"/>
      <c r="CZJ169" s="29"/>
      <c r="CZK169" s="29"/>
      <c r="CZL169" s="29"/>
      <c r="CZM169" s="29"/>
      <c r="CZN169" s="29"/>
      <c r="CZO169" s="29"/>
      <c r="CZP169" s="29"/>
      <c r="CZQ169" s="29"/>
      <c r="CZR169" s="29"/>
      <c r="CZS169" s="29"/>
      <c r="CZT169" s="29"/>
      <c r="CZU169" s="29"/>
      <c r="CZV169" s="29"/>
      <c r="CZW169" s="29"/>
      <c r="CZX169" s="29"/>
      <c r="CZY169" s="29"/>
      <c r="CZZ169" s="29"/>
      <c r="DAA169" s="29"/>
      <c r="DAB169" s="29"/>
      <c r="DAC169" s="29"/>
      <c r="DAD169" s="29"/>
      <c r="DAE169" s="29"/>
      <c r="DAF169" s="29"/>
      <c r="DAG169" s="29"/>
      <c r="DAH169" s="29"/>
      <c r="DAI169" s="29"/>
      <c r="DAJ169" s="29"/>
      <c r="DAK169" s="29"/>
      <c r="DAL169" s="29"/>
      <c r="DAM169" s="29"/>
      <c r="DAN169" s="29"/>
      <c r="DAO169" s="29"/>
      <c r="DAP169" s="29"/>
      <c r="DAQ169" s="29"/>
      <c r="DAR169" s="29"/>
      <c r="DAS169" s="29"/>
      <c r="DAT169" s="29"/>
      <c r="DAU169" s="29"/>
      <c r="DAV169" s="29"/>
      <c r="DAW169" s="29"/>
      <c r="DAX169" s="29"/>
      <c r="DAY169" s="29"/>
      <c r="DAZ169" s="29"/>
      <c r="DBA169" s="29"/>
      <c r="DBB169" s="29"/>
      <c r="DBC169" s="29"/>
      <c r="DBD169" s="29"/>
      <c r="DBE169" s="29"/>
      <c r="DBF169" s="29"/>
      <c r="DBG169" s="29"/>
      <c r="DBH169" s="29"/>
      <c r="DBI169" s="29"/>
      <c r="DBJ169" s="29"/>
      <c r="DBK169" s="29"/>
      <c r="DBL169" s="29"/>
      <c r="DBM169" s="29"/>
      <c r="DBN169" s="29"/>
      <c r="DBO169" s="29"/>
      <c r="DBP169" s="29"/>
      <c r="DBQ169" s="29"/>
      <c r="DBR169" s="29"/>
      <c r="DBS169" s="29"/>
      <c r="DBT169" s="29"/>
      <c r="DBU169" s="29"/>
      <c r="DBV169" s="29"/>
      <c r="DBW169" s="29"/>
      <c r="DBX169" s="29"/>
      <c r="DBY169" s="29"/>
      <c r="DBZ169" s="29"/>
      <c r="DCA169" s="29"/>
      <c r="DCB169" s="29"/>
      <c r="DCC169" s="29"/>
      <c r="DCD169" s="29"/>
      <c r="DCE169" s="29"/>
      <c r="DCF169" s="29"/>
      <c r="DCG169" s="29"/>
      <c r="DCH169" s="29"/>
      <c r="DCI169" s="29"/>
      <c r="DCJ169" s="29"/>
      <c r="DCK169" s="29"/>
      <c r="DCL169" s="29"/>
      <c r="DCM169" s="29"/>
      <c r="DCN169" s="29"/>
      <c r="DCO169" s="29"/>
      <c r="DCP169" s="29"/>
      <c r="DCQ169" s="29"/>
      <c r="DCR169" s="29"/>
      <c r="DCS169" s="29"/>
      <c r="DCT169" s="29"/>
      <c r="DCU169" s="29"/>
      <c r="DCV169" s="29"/>
      <c r="DCW169" s="29"/>
      <c r="DCX169" s="29"/>
      <c r="DCY169" s="29"/>
      <c r="DCZ169" s="29"/>
      <c r="DDA169" s="29"/>
      <c r="DDB169" s="29"/>
      <c r="DDC169" s="29"/>
      <c r="DDD169" s="29"/>
      <c r="DDE169" s="29"/>
      <c r="DDF169" s="29"/>
      <c r="DDG169" s="29"/>
      <c r="DDH169" s="29"/>
      <c r="DDI169" s="29"/>
      <c r="DDJ169" s="29"/>
      <c r="DDK169" s="29"/>
      <c r="DDL169" s="29"/>
      <c r="DDM169" s="29"/>
      <c r="DDN169" s="29"/>
      <c r="DDO169" s="29"/>
      <c r="DDP169" s="29"/>
      <c r="DDQ169" s="29"/>
      <c r="DDR169" s="29"/>
      <c r="DDS169" s="29"/>
      <c r="DDT169" s="29"/>
      <c r="DDU169" s="29"/>
      <c r="DDV169" s="29"/>
      <c r="DDW169" s="29"/>
      <c r="DDX169" s="29"/>
      <c r="DDY169" s="29"/>
      <c r="DDZ169" s="29"/>
      <c r="DEA169" s="29"/>
      <c r="DEB169" s="29"/>
      <c r="DEC169" s="29"/>
      <c r="DED169" s="29"/>
      <c r="DEE169" s="29"/>
      <c r="DEF169" s="29"/>
      <c r="DEG169" s="29"/>
      <c r="DEH169" s="29"/>
      <c r="DEI169" s="29"/>
      <c r="DEJ169" s="29"/>
      <c r="DEK169" s="29"/>
      <c r="DEL169" s="29"/>
      <c r="DEM169" s="29"/>
      <c r="DEN169" s="29"/>
      <c r="DEO169" s="29"/>
      <c r="DEP169" s="29"/>
      <c r="DEQ169" s="29"/>
      <c r="DER169" s="29"/>
      <c r="DES169" s="29"/>
      <c r="DET169" s="29"/>
      <c r="DEU169" s="29"/>
      <c r="DEV169" s="29"/>
      <c r="DEW169" s="29"/>
      <c r="DEX169" s="29"/>
      <c r="DEY169" s="29"/>
      <c r="DEZ169" s="29"/>
      <c r="DFA169" s="29"/>
      <c r="DFB169" s="29"/>
      <c r="DFC169" s="29"/>
      <c r="DFD169" s="29"/>
      <c r="DFE169" s="29"/>
      <c r="DFF169" s="29"/>
      <c r="DFG169" s="29"/>
      <c r="DFH169" s="29"/>
      <c r="DFI169" s="29"/>
      <c r="DFJ169" s="29"/>
      <c r="DFK169" s="29"/>
      <c r="DFL169" s="29"/>
      <c r="DFM169" s="29"/>
      <c r="DFN169" s="29"/>
      <c r="DFO169" s="29"/>
      <c r="DFP169" s="29"/>
      <c r="DFQ169" s="29"/>
      <c r="DFR169" s="29"/>
      <c r="DFS169" s="29"/>
      <c r="DFT169" s="29"/>
      <c r="DFU169" s="29"/>
      <c r="DFV169" s="29"/>
      <c r="DFW169" s="29"/>
      <c r="DFX169" s="29"/>
      <c r="DFY169" s="29"/>
      <c r="DFZ169" s="29"/>
      <c r="DGA169" s="29"/>
      <c r="DGB169" s="29"/>
      <c r="DGC169" s="29"/>
      <c r="DGD169" s="29"/>
      <c r="DGE169" s="29"/>
      <c r="DGF169" s="29"/>
      <c r="DGG169" s="29"/>
      <c r="DGH169" s="29"/>
      <c r="DGI169" s="29"/>
      <c r="DGJ169" s="29"/>
      <c r="DGK169" s="29"/>
      <c r="DGL169" s="29"/>
      <c r="DGM169" s="29"/>
      <c r="DGN169" s="29"/>
      <c r="DGO169" s="29"/>
      <c r="DGP169" s="29"/>
      <c r="DGQ169" s="29"/>
      <c r="DGR169" s="29"/>
      <c r="DGS169" s="29"/>
      <c r="DGT169" s="29"/>
      <c r="DGU169" s="29"/>
      <c r="DGV169" s="29"/>
      <c r="DGW169" s="29"/>
      <c r="DGX169" s="29"/>
      <c r="DGY169" s="29"/>
      <c r="DGZ169" s="29"/>
      <c r="DHA169" s="29"/>
      <c r="DHB169" s="29"/>
      <c r="DHC169" s="29"/>
      <c r="DHD169" s="29"/>
      <c r="DHE169" s="29"/>
      <c r="DHF169" s="29"/>
      <c r="DHG169" s="29"/>
      <c r="DHH169" s="29"/>
      <c r="DHI169" s="29"/>
      <c r="DHJ169" s="29"/>
      <c r="DHK169" s="29"/>
      <c r="DHL169" s="29"/>
      <c r="DHM169" s="29"/>
      <c r="DHN169" s="29"/>
      <c r="DHO169" s="29"/>
      <c r="DHP169" s="29"/>
      <c r="DHQ169" s="29"/>
      <c r="DHR169" s="29"/>
      <c r="DHS169" s="29"/>
      <c r="DHT169" s="29"/>
      <c r="DHU169" s="29"/>
      <c r="DHV169" s="29"/>
      <c r="DHW169" s="29"/>
      <c r="DHX169" s="29"/>
      <c r="DHY169" s="29"/>
      <c r="DHZ169" s="29"/>
      <c r="DIA169" s="29"/>
      <c r="DIB169" s="29"/>
      <c r="DIC169" s="29"/>
      <c r="DID169" s="29"/>
      <c r="DIE169" s="29"/>
      <c r="DIF169" s="29"/>
      <c r="DIG169" s="29"/>
      <c r="DIH169" s="29"/>
      <c r="DII169" s="29"/>
      <c r="DIJ169" s="29"/>
      <c r="DIK169" s="29"/>
      <c r="DIL169" s="29"/>
      <c r="DIM169" s="29"/>
      <c r="DIN169" s="29"/>
      <c r="DIO169" s="29"/>
      <c r="DIP169" s="29"/>
      <c r="DIQ169" s="29"/>
      <c r="DIR169" s="29"/>
      <c r="DIS169" s="29"/>
      <c r="DIT169" s="29"/>
      <c r="DIU169" s="29"/>
      <c r="DIV169" s="29"/>
      <c r="DIW169" s="29"/>
      <c r="DIX169" s="29"/>
      <c r="DIY169" s="29"/>
      <c r="DIZ169" s="29"/>
      <c r="DJA169" s="29"/>
      <c r="DJB169" s="29"/>
      <c r="DJC169" s="29"/>
      <c r="DJD169" s="29"/>
      <c r="DJE169" s="29"/>
      <c r="DJF169" s="29"/>
      <c r="DJG169" s="29"/>
      <c r="DJH169" s="29"/>
      <c r="DJI169" s="29"/>
      <c r="DJJ169" s="29"/>
      <c r="DJK169" s="29"/>
      <c r="DJL169" s="29"/>
      <c r="DJM169" s="29"/>
      <c r="DJN169" s="29"/>
      <c r="DJO169" s="29"/>
      <c r="DJP169" s="29"/>
      <c r="DJQ169" s="29"/>
      <c r="DJR169" s="29"/>
      <c r="DJS169" s="29"/>
      <c r="DJT169" s="29"/>
      <c r="DJU169" s="29"/>
      <c r="DJV169" s="29"/>
      <c r="DJW169" s="29"/>
      <c r="DJX169" s="29"/>
      <c r="DJY169" s="29"/>
      <c r="DJZ169" s="29"/>
      <c r="DKA169" s="29"/>
      <c r="DKB169" s="29"/>
      <c r="DKC169" s="29"/>
      <c r="DKD169" s="29"/>
      <c r="DKE169" s="29"/>
      <c r="DKF169" s="29"/>
      <c r="DKG169" s="29"/>
      <c r="DKH169" s="29"/>
      <c r="DKI169" s="29"/>
      <c r="DKJ169" s="29"/>
      <c r="DKK169" s="29"/>
      <c r="DKL169" s="29"/>
      <c r="DKM169" s="29"/>
      <c r="DKN169" s="29"/>
      <c r="DKO169" s="29"/>
      <c r="DKP169" s="29"/>
      <c r="DKQ169" s="29"/>
      <c r="DKR169" s="29"/>
      <c r="DKS169" s="29"/>
      <c r="DKT169" s="29"/>
      <c r="DKU169" s="29"/>
      <c r="DKV169" s="29"/>
      <c r="DKW169" s="29"/>
      <c r="DKX169" s="29"/>
      <c r="DKY169" s="29"/>
      <c r="DKZ169" s="29"/>
      <c r="DLA169" s="29"/>
      <c r="DLB169" s="29"/>
      <c r="DLC169" s="29"/>
      <c r="DLD169" s="29"/>
      <c r="DLE169" s="29"/>
      <c r="DLF169" s="29"/>
      <c r="DLG169" s="29"/>
      <c r="DLH169" s="29"/>
      <c r="DLI169" s="29"/>
      <c r="DLJ169" s="29"/>
      <c r="DLK169" s="29"/>
      <c r="DLL169" s="29"/>
      <c r="DLM169" s="29"/>
      <c r="DLN169" s="29"/>
      <c r="DLO169" s="29"/>
      <c r="DLP169" s="29"/>
      <c r="DLQ169" s="29"/>
      <c r="DLR169" s="29"/>
      <c r="DLS169" s="29"/>
      <c r="DLT169" s="29"/>
      <c r="DLU169" s="29"/>
      <c r="DLV169" s="29"/>
      <c r="DLW169" s="29"/>
      <c r="DLX169" s="29"/>
      <c r="DLY169" s="29"/>
      <c r="DLZ169" s="29"/>
      <c r="DMA169" s="29"/>
      <c r="DMB169" s="29"/>
      <c r="DMC169" s="29"/>
      <c r="DMD169" s="29"/>
      <c r="DME169" s="29"/>
      <c r="DMF169" s="29"/>
      <c r="DMG169" s="29"/>
      <c r="DMH169" s="29"/>
      <c r="DMI169" s="29"/>
      <c r="DMJ169" s="29"/>
      <c r="DMK169" s="29"/>
      <c r="DML169" s="29"/>
      <c r="DMM169" s="29"/>
      <c r="DMN169" s="29"/>
      <c r="DMO169" s="29"/>
      <c r="DMP169" s="29"/>
      <c r="DMQ169" s="29"/>
      <c r="DMR169" s="29"/>
      <c r="DMS169" s="29"/>
      <c r="DMT169" s="29"/>
      <c r="DMU169" s="29"/>
      <c r="DMV169" s="29"/>
      <c r="DMW169" s="29"/>
      <c r="DMX169" s="29"/>
      <c r="DMY169" s="29"/>
      <c r="DMZ169" s="29"/>
      <c r="DNA169" s="29"/>
      <c r="DNB169" s="29"/>
      <c r="DNC169" s="29"/>
      <c r="DND169" s="29"/>
      <c r="DNE169" s="29"/>
      <c r="DNF169" s="29"/>
      <c r="DNG169" s="29"/>
      <c r="DNH169" s="29"/>
      <c r="DNI169" s="29"/>
      <c r="DNJ169" s="29"/>
      <c r="DNK169" s="29"/>
      <c r="DNL169" s="29"/>
      <c r="DNM169" s="29"/>
      <c r="DNN169" s="29"/>
      <c r="DNO169" s="29"/>
      <c r="DNP169" s="29"/>
      <c r="DNQ169" s="29"/>
      <c r="DNR169" s="29"/>
      <c r="DNS169" s="29"/>
      <c r="DNT169" s="29"/>
      <c r="DNU169" s="29"/>
      <c r="DNV169" s="29"/>
      <c r="DNW169" s="29"/>
      <c r="DNX169" s="29"/>
      <c r="DNY169" s="29"/>
      <c r="DNZ169" s="29"/>
      <c r="DOA169" s="29"/>
      <c r="DOB169" s="29"/>
      <c r="DOC169" s="29"/>
      <c r="DOD169" s="29"/>
      <c r="DOE169" s="29"/>
      <c r="DOF169" s="29"/>
      <c r="DOG169" s="29"/>
      <c r="DOH169" s="29"/>
      <c r="DOI169" s="29"/>
      <c r="DOJ169" s="29"/>
      <c r="DOK169" s="29"/>
      <c r="DOL169" s="29"/>
      <c r="DOM169" s="29"/>
      <c r="DON169" s="29"/>
      <c r="DOO169" s="29"/>
      <c r="DOP169" s="29"/>
      <c r="DOQ169" s="29"/>
      <c r="DOR169" s="29"/>
      <c r="DOS169" s="29"/>
      <c r="DOT169" s="29"/>
      <c r="DOU169" s="29"/>
      <c r="DOV169" s="29"/>
      <c r="DOW169" s="29"/>
      <c r="DOX169" s="29"/>
      <c r="DOY169" s="29"/>
      <c r="DOZ169" s="29"/>
      <c r="DPA169" s="29"/>
      <c r="DPB169" s="29"/>
      <c r="DPC169" s="29"/>
      <c r="DPD169" s="29"/>
      <c r="DPE169" s="29"/>
      <c r="DPF169" s="29"/>
      <c r="DPG169" s="29"/>
      <c r="DPH169" s="29"/>
      <c r="DPI169" s="29"/>
      <c r="DPJ169" s="29"/>
      <c r="DPK169" s="29"/>
      <c r="DPL169" s="29"/>
      <c r="DPM169" s="29"/>
      <c r="DPN169" s="29"/>
      <c r="DPO169" s="29"/>
      <c r="DPP169" s="29"/>
      <c r="DPQ169" s="29"/>
      <c r="DPR169" s="29"/>
      <c r="DPS169" s="29"/>
      <c r="DPT169" s="29"/>
      <c r="DPU169" s="29"/>
      <c r="DPV169" s="29"/>
      <c r="DPW169" s="29"/>
      <c r="DPX169" s="29"/>
      <c r="DPY169" s="29"/>
      <c r="DPZ169" s="29"/>
      <c r="DQA169" s="29"/>
      <c r="DQB169" s="29"/>
      <c r="DQC169" s="29"/>
      <c r="DQD169" s="29"/>
      <c r="DQE169" s="29"/>
      <c r="DQF169" s="29"/>
      <c r="DQG169" s="29"/>
      <c r="DQH169" s="29"/>
      <c r="DQI169" s="29"/>
      <c r="DQJ169" s="29"/>
      <c r="DQK169" s="29"/>
      <c r="DQL169" s="29"/>
      <c r="DQM169" s="29"/>
      <c r="DQN169" s="29"/>
      <c r="DQO169" s="29"/>
      <c r="DQP169" s="29"/>
      <c r="DQQ169" s="29"/>
      <c r="DQR169" s="29"/>
      <c r="DQS169" s="29"/>
      <c r="DQT169" s="29"/>
      <c r="DQU169" s="29"/>
      <c r="DQV169" s="29"/>
      <c r="DQW169" s="29"/>
      <c r="DQX169" s="29"/>
      <c r="DQY169" s="29"/>
      <c r="DQZ169" s="29"/>
      <c r="DRA169" s="29"/>
      <c r="DRB169" s="29"/>
      <c r="DRC169" s="29"/>
      <c r="DRD169" s="29"/>
      <c r="DRE169" s="29"/>
      <c r="DRF169" s="29"/>
      <c r="DRG169" s="29"/>
      <c r="DRH169" s="29"/>
      <c r="DRI169" s="29"/>
      <c r="DRJ169" s="29"/>
      <c r="DRK169" s="29"/>
      <c r="DRL169" s="29"/>
      <c r="DRM169" s="29"/>
      <c r="DRN169" s="29"/>
      <c r="DRO169" s="29"/>
      <c r="DRP169" s="29"/>
      <c r="DRQ169" s="29"/>
      <c r="DRR169" s="29"/>
      <c r="DRS169" s="29"/>
      <c r="DRT169" s="29"/>
      <c r="DRU169" s="29"/>
      <c r="DRV169" s="29"/>
      <c r="DRW169" s="29"/>
      <c r="DRX169" s="29"/>
      <c r="DRY169" s="29"/>
      <c r="DRZ169" s="29"/>
      <c r="DSA169" s="29"/>
      <c r="DSB169" s="29"/>
      <c r="DSC169" s="29"/>
      <c r="DSD169" s="29"/>
      <c r="DSE169" s="29"/>
      <c r="DSF169" s="29"/>
      <c r="DSG169" s="29"/>
      <c r="DSH169" s="29"/>
      <c r="DSI169" s="29"/>
      <c r="DSJ169" s="29"/>
      <c r="DSK169" s="29"/>
      <c r="DSL169" s="29"/>
      <c r="DSM169" s="29"/>
      <c r="DSN169" s="29"/>
      <c r="DSO169" s="29"/>
      <c r="DSP169" s="29"/>
      <c r="DSQ169" s="29"/>
      <c r="DSR169" s="29"/>
      <c r="DSS169" s="29"/>
      <c r="DST169" s="29"/>
      <c r="DSU169" s="29"/>
      <c r="DSV169" s="29"/>
      <c r="DSW169" s="29"/>
      <c r="DSX169" s="29"/>
      <c r="DSY169" s="29"/>
      <c r="DSZ169" s="29"/>
      <c r="DTA169" s="29"/>
      <c r="DTB169" s="29"/>
      <c r="DTC169" s="29"/>
      <c r="DTD169" s="29"/>
      <c r="DTE169" s="29"/>
      <c r="DTF169" s="29"/>
      <c r="DTG169" s="29"/>
      <c r="DTH169" s="29"/>
      <c r="DTI169" s="29"/>
      <c r="DTJ169" s="29"/>
      <c r="DTK169" s="29"/>
      <c r="DTL169" s="29"/>
      <c r="DTM169" s="29"/>
      <c r="DTN169" s="29"/>
      <c r="DTO169" s="29"/>
      <c r="DTP169" s="29"/>
      <c r="DTQ169" s="29"/>
      <c r="DTR169" s="29"/>
      <c r="DTS169" s="29"/>
      <c r="DTT169" s="29"/>
      <c r="DTU169" s="29"/>
      <c r="DTV169" s="29"/>
      <c r="DTW169" s="29"/>
      <c r="DTX169" s="29"/>
      <c r="DTY169" s="29"/>
      <c r="DTZ169" s="29"/>
      <c r="DUA169" s="29"/>
      <c r="DUB169" s="29"/>
      <c r="DUC169" s="29"/>
      <c r="DUD169" s="29"/>
      <c r="DUE169" s="29"/>
      <c r="DUF169" s="29"/>
      <c r="DUG169" s="29"/>
      <c r="DUH169" s="29"/>
      <c r="DUI169" s="29"/>
      <c r="DUJ169" s="29"/>
      <c r="DUK169" s="29"/>
      <c r="DUL169" s="29"/>
      <c r="DUM169" s="29"/>
      <c r="DUN169" s="29"/>
      <c r="DUO169" s="29"/>
      <c r="DUP169" s="29"/>
      <c r="DUQ169" s="29"/>
      <c r="DUR169" s="29"/>
      <c r="DUS169" s="29"/>
      <c r="DUT169" s="29"/>
      <c r="DUU169" s="29"/>
      <c r="DUV169" s="29"/>
      <c r="DUW169" s="29"/>
      <c r="DUX169" s="29"/>
      <c r="DUY169" s="29"/>
      <c r="DUZ169" s="29"/>
      <c r="DVA169" s="29"/>
      <c r="DVB169" s="29"/>
      <c r="DVC169" s="29"/>
      <c r="DVD169" s="29"/>
      <c r="DVE169" s="29"/>
      <c r="DVF169" s="29"/>
      <c r="DVG169" s="29"/>
      <c r="DVH169" s="29"/>
      <c r="DVI169" s="29"/>
      <c r="DVJ169" s="29"/>
      <c r="DVK169" s="29"/>
      <c r="DVL169" s="29"/>
      <c r="DVM169" s="29"/>
      <c r="DVN169" s="29"/>
      <c r="DVO169" s="29"/>
      <c r="DVP169" s="29"/>
      <c r="DVQ169" s="29"/>
      <c r="DVR169" s="29"/>
      <c r="DVS169" s="29"/>
      <c r="DVT169" s="29"/>
      <c r="DVU169" s="29"/>
      <c r="DVV169" s="29"/>
      <c r="DVW169" s="29"/>
      <c r="DVX169" s="29"/>
      <c r="DVY169" s="29"/>
      <c r="DVZ169" s="29"/>
      <c r="DWA169" s="29"/>
      <c r="DWB169" s="29"/>
      <c r="DWC169" s="29"/>
      <c r="DWD169" s="29"/>
      <c r="DWE169" s="29"/>
      <c r="DWF169" s="29"/>
      <c r="DWG169" s="29"/>
      <c r="DWH169" s="29"/>
      <c r="DWI169" s="29"/>
      <c r="DWJ169" s="29"/>
      <c r="DWK169" s="29"/>
      <c r="DWL169" s="29"/>
      <c r="DWM169" s="29"/>
      <c r="DWN169" s="29"/>
      <c r="DWO169" s="29"/>
      <c r="DWP169" s="29"/>
      <c r="DWQ169" s="29"/>
      <c r="DWR169" s="29"/>
      <c r="DWS169" s="29"/>
      <c r="DWT169" s="29"/>
      <c r="DWU169" s="29"/>
      <c r="DWV169" s="29"/>
      <c r="DWW169" s="29"/>
      <c r="DWX169" s="29"/>
      <c r="DWY169" s="29"/>
      <c r="DWZ169" s="29"/>
      <c r="DXA169" s="29"/>
      <c r="DXB169" s="29"/>
      <c r="DXC169" s="29"/>
      <c r="DXD169" s="29"/>
      <c r="DXE169" s="29"/>
      <c r="DXF169" s="29"/>
      <c r="DXG169" s="29"/>
      <c r="DXH169" s="29"/>
      <c r="DXI169" s="29"/>
      <c r="DXJ169" s="29"/>
      <c r="DXK169" s="29"/>
      <c r="DXL169" s="29"/>
      <c r="DXM169" s="29"/>
      <c r="DXN169" s="29"/>
      <c r="DXO169" s="29"/>
      <c r="DXP169" s="29"/>
      <c r="DXQ169" s="29"/>
      <c r="DXR169" s="29"/>
      <c r="DXS169" s="29"/>
      <c r="DXT169" s="29"/>
      <c r="DXU169" s="29"/>
      <c r="DXV169" s="29"/>
      <c r="DXW169" s="29"/>
      <c r="DXX169" s="29"/>
      <c r="DXY169" s="29"/>
      <c r="DXZ169" s="29"/>
      <c r="DYA169" s="29"/>
      <c r="DYB169" s="29"/>
      <c r="DYC169" s="29"/>
      <c r="DYD169" s="29"/>
      <c r="DYE169" s="29"/>
      <c r="DYF169" s="29"/>
      <c r="DYG169" s="29"/>
      <c r="DYH169" s="29"/>
      <c r="DYI169" s="29"/>
      <c r="DYJ169" s="29"/>
      <c r="DYK169" s="29"/>
      <c r="DYL169" s="29"/>
      <c r="DYM169" s="29"/>
      <c r="DYN169" s="29"/>
      <c r="DYO169" s="29"/>
      <c r="DYP169" s="29"/>
      <c r="DYQ169" s="29"/>
      <c r="DYR169" s="29"/>
      <c r="DYS169" s="29"/>
      <c r="DYT169" s="29"/>
      <c r="DYU169" s="29"/>
      <c r="DYV169" s="29"/>
      <c r="DYW169" s="29"/>
      <c r="DYX169" s="29"/>
      <c r="DYY169" s="29"/>
      <c r="DYZ169" s="29"/>
      <c r="DZA169" s="29"/>
      <c r="DZB169" s="29"/>
      <c r="DZC169" s="29"/>
      <c r="DZD169" s="29"/>
      <c r="DZE169" s="29"/>
      <c r="DZF169" s="29"/>
      <c r="DZG169" s="29"/>
      <c r="DZH169" s="29"/>
      <c r="DZI169" s="29"/>
      <c r="DZJ169" s="29"/>
      <c r="DZK169" s="29"/>
      <c r="DZL169" s="29"/>
      <c r="DZM169" s="29"/>
      <c r="DZN169" s="29"/>
      <c r="DZO169" s="29"/>
      <c r="DZP169" s="29"/>
      <c r="DZQ169" s="29"/>
      <c r="DZR169" s="29"/>
      <c r="DZS169" s="29"/>
      <c r="DZT169" s="29"/>
      <c r="DZU169" s="29"/>
      <c r="DZV169" s="29"/>
      <c r="DZW169" s="29"/>
      <c r="DZX169" s="29"/>
      <c r="DZY169" s="29"/>
      <c r="DZZ169" s="29"/>
      <c r="EAA169" s="29"/>
      <c r="EAB169" s="29"/>
      <c r="EAC169" s="29"/>
      <c r="EAD169" s="29"/>
      <c r="EAE169" s="29"/>
      <c r="EAF169" s="29"/>
      <c r="EAG169" s="29"/>
      <c r="EAH169" s="29"/>
      <c r="EAI169" s="29"/>
      <c r="EAJ169" s="29"/>
      <c r="EAK169" s="29"/>
      <c r="EAL169" s="29"/>
      <c r="EAM169" s="29"/>
      <c r="EAN169" s="29"/>
      <c r="EAO169" s="29"/>
      <c r="EAP169" s="29"/>
      <c r="EAQ169" s="29"/>
      <c r="EAR169" s="29"/>
      <c r="EAS169" s="29"/>
      <c r="EAT169" s="29"/>
      <c r="EAU169" s="29"/>
      <c r="EAV169" s="29"/>
      <c r="EAW169" s="29"/>
      <c r="EAX169" s="29"/>
      <c r="EAY169" s="29"/>
      <c r="EAZ169" s="29"/>
      <c r="EBA169" s="29"/>
      <c r="EBB169" s="29"/>
      <c r="EBC169" s="29"/>
      <c r="EBD169" s="29"/>
      <c r="EBE169" s="29"/>
      <c r="EBF169" s="29"/>
      <c r="EBG169" s="29"/>
      <c r="EBH169" s="29"/>
      <c r="EBI169" s="29"/>
      <c r="EBJ169" s="29"/>
      <c r="EBK169" s="29"/>
      <c r="EBL169" s="29"/>
      <c r="EBM169" s="29"/>
      <c r="EBN169" s="29"/>
      <c r="EBO169" s="29"/>
      <c r="EBP169" s="29"/>
      <c r="EBQ169" s="29"/>
      <c r="EBR169" s="29"/>
      <c r="EBS169" s="29"/>
      <c r="EBT169" s="29"/>
      <c r="EBU169" s="29"/>
      <c r="EBV169" s="29"/>
      <c r="EBW169" s="29"/>
      <c r="EBX169" s="29"/>
      <c r="EBY169" s="29"/>
      <c r="EBZ169" s="29"/>
      <c r="ECA169" s="29"/>
      <c r="ECB169" s="29"/>
      <c r="ECC169" s="29"/>
      <c r="ECD169" s="29"/>
      <c r="ECE169" s="29"/>
      <c r="ECF169" s="29"/>
      <c r="ECG169" s="29"/>
      <c r="ECH169" s="29"/>
      <c r="ECI169" s="29"/>
      <c r="ECJ169" s="29"/>
      <c r="ECK169" s="29"/>
      <c r="ECL169" s="29"/>
      <c r="ECM169" s="29"/>
      <c r="ECN169" s="29"/>
      <c r="ECO169" s="29"/>
      <c r="ECP169" s="29"/>
      <c r="ECQ169" s="29"/>
      <c r="ECR169" s="29"/>
      <c r="ECS169" s="29"/>
      <c r="ECT169" s="29"/>
      <c r="ECU169" s="29"/>
      <c r="ECV169" s="29"/>
      <c r="ECW169" s="29"/>
      <c r="ECX169" s="29"/>
      <c r="ECY169" s="29"/>
      <c r="ECZ169" s="29"/>
      <c r="EDA169" s="29"/>
      <c r="EDB169" s="29"/>
      <c r="EDC169" s="29"/>
      <c r="EDD169" s="29"/>
      <c r="EDE169" s="29"/>
      <c r="EDF169" s="29"/>
      <c r="EDG169" s="29"/>
      <c r="EDH169" s="29"/>
      <c r="EDI169" s="29"/>
      <c r="EDJ169" s="29"/>
      <c r="EDK169" s="29"/>
      <c r="EDL169" s="29"/>
      <c r="EDM169" s="29"/>
      <c r="EDN169" s="29"/>
      <c r="EDO169" s="29"/>
      <c r="EDP169" s="29"/>
      <c r="EDQ169" s="29"/>
      <c r="EDR169" s="29"/>
      <c r="EDS169" s="29"/>
      <c r="EDT169" s="29"/>
      <c r="EDU169" s="29"/>
      <c r="EDV169" s="29"/>
      <c r="EDW169" s="29"/>
      <c r="EDX169" s="29"/>
      <c r="EDY169" s="29"/>
      <c r="EDZ169" s="29"/>
      <c r="EEA169" s="29"/>
      <c r="EEB169" s="29"/>
      <c r="EEC169" s="29"/>
      <c r="EED169" s="29"/>
      <c r="EEE169" s="29"/>
      <c r="EEF169" s="29"/>
      <c r="EEG169" s="29"/>
      <c r="EEH169" s="29"/>
      <c r="EEI169" s="29"/>
      <c r="EEJ169" s="29"/>
      <c r="EEK169" s="29"/>
      <c r="EEL169" s="29"/>
      <c r="EEM169" s="29"/>
      <c r="EEN169" s="29"/>
      <c r="EEO169" s="29"/>
      <c r="EEP169" s="29"/>
      <c r="EEQ169" s="29"/>
      <c r="EER169" s="29"/>
      <c r="EES169" s="29"/>
      <c r="EET169" s="29"/>
      <c r="EEU169" s="29"/>
      <c r="EEV169" s="29"/>
      <c r="EEW169" s="29"/>
      <c r="EEX169" s="29"/>
      <c r="EEY169" s="29"/>
      <c r="EEZ169" s="29"/>
      <c r="EFA169" s="29"/>
      <c r="EFB169" s="29"/>
      <c r="EFC169" s="29"/>
      <c r="EFD169" s="29"/>
      <c r="EFE169" s="29"/>
      <c r="EFF169" s="29"/>
      <c r="EFG169" s="29"/>
      <c r="EFH169" s="29"/>
      <c r="EFI169" s="29"/>
      <c r="EFJ169" s="29"/>
      <c r="EFK169" s="29"/>
      <c r="EFL169" s="29"/>
      <c r="EFM169" s="29"/>
      <c r="EFN169" s="29"/>
      <c r="EFO169" s="29"/>
      <c r="EFP169" s="29"/>
      <c r="EFQ169" s="29"/>
      <c r="EFR169" s="29"/>
      <c r="EFS169" s="29"/>
      <c r="EFT169" s="29"/>
      <c r="EFU169" s="29"/>
      <c r="EFV169" s="29"/>
      <c r="EFW169" s="29"/>
      <c r="EFX169" s="29"/>
      <c r="EFY169" s="29"/>
      <c r="EFZ169" s="29"/>
      <c r="EGA169" s="29"/>
      <c r="EGB169" s="29"/>
      <c r="EGC169" s="29"/>
      <c r="EGD169" s="29"/>
      <c r="EGE169" s="29"/>
      <c r="EGF169" s="29"/>
      <c r="EGG169" s="29"/>
      <c r="EGH169" s="29"/>
      <c r="EGI169" s="29"/>
      <c r="EGJ169" s="29"/>
      <c r="EGK169" s="29"/>
      <c r="EGL169" s="29"/>
      <c r="EGM169" s="29"/>
      <c r="EGN169" s="29"/>
      <c r="EGO169" s="29"/>
      <c r="EGP169" s="29"/>
      <c r="EGQ169" s="29"/>
      <c r="EGR169" s="29"/>
      <c r="EGS169" s="29"/>
      <c r="EGT169" s="29"/>
      <c r="EGU169" s="29"/>
      <c r="EGV169" s="29"/>
      <c r="EGW169" s="29"/>
      <c r="EGX169" s="29"/>
      <c r="EGY169" s="29"/>
      <c r="EGZ169" s="29"/>
      <c r="EHA169" s="29"/>
      <c r="EHB169" s="29"/>
      <c r="EHC169" s="29"/>
      <c r="EHD169" s="29"/>
      <c r="EHE169" s="29"/>
      <c r="EHF169" s="29"/>
      <c r="EHG169" s="29"/>
      <c r="EHH169" s="29"/>
      <c r="EHI169" s="29"/>
      <c r="EHJ169" s="29"/>
      <c r="EHK169" s="29"/>
      <c r="EHL169" s="29"/>
      <c r="EHM169" s="29"/>
      <c r="EHN169" s="29"/>
      <c r="EHO169" s="29"/>
      <c r="EHP169" s="29"/>
      <c r="EHQ169" s="29"/>
      <c r="EHR169" s="29"/>
      <c r="EHS169" s="29"/>
      <c r="EHT169" s="29"/>
      <c r="EHU169" s="29"/>
      <c r="EHV169" s="29"/>
      <c r="EHW169" s="29"/>
      <c r="EHX169" s="29"/>
      <c r="EHY169" s="29"/>
      <c r="EHZ169" s="29"/>
      <c r="EIA169" s="29"/>
      <c r="EIB169" s="29"/>
      <c r="EIC169" s="29"/>
      <c r="EID169" s="29"/>
      <c r="EIE169" s="29"/>
      <c r="EIF169" s="29"/>
      <c r="EIG169" s="29"/>
      <c r="EIH169" s="29"/>
      <c r="EII169" s="29"/>
      <c r="EIJ169" s="29"/>
      <c r="EIK169" s="29"/>
      <c r="EIL169" s="29"/>
      <c r="EIM169" s="29"/>
      <c r="EIN169" s="29"/>
      <c r="EIO169" s="29"/>
      <c r="EIP169" s="29"/>
      <c r="EIQ169" s="29"/>
      <c r="EIR169" s="29"/>
      <c r="EIS169" s="29"/>
      <c r="EIT169" s="29"/>
      <c r="EIU169" s="29"/>
      <c r="EIV169" s="29"/>
      <c r="EIW169" s="29"/>
      <c r="EIX169" s="29"/>
      <c r="EIY169" s="29"/>
      <c r="EIZ169" s="29"/>
      <c r="EJA169" s="29"/>
      <c r="EJB169" s="29"/>
      <c r="EJC169" s="29"/>
      <c r="EJD169" s="29"/>
      <c r="EJE169" s="29"/>
      <c r="EJF169" s="29"/>
      <c r="EJG169" s="29"/>
      <c r="EJH169" s="29"/>
      <c r="EJI169" s="29"/>
      <c r="EJJ169" s="29"/>
      <c r="EJK169" s="29"/>
      <c r="EJL169" s="29"/>
      <c r="EJM169" s="29"/>
      <c r="EJN169" s="29"/>
      <c r="EJO169" s="29"/>
      <c r="EJP169" s="29"/>
      <c r="EJQ169" s="29"/>
      <c r="EJR169" s="29"/>
      <c r="EJS169" s="29"/>
      <c r="EJT169" s="29"/>
      <c r="EJU169" s="29"/>
      <c r="EJV169" s="29"/>
      <c r="EJW169" s="29"/>
      <c r="EJX169" s="29"/>
      <c r="EJY169" s="29"/>
      <c r="EJZ169" s="29"/>
      <c r="EKA169" s="29"/>
      <c r="EKB169" s="29"/>
      <c r="EKC169" s="29"/>
      <c r="EKD169" s="29"/>
      <c r="EKE169" s="29"/>
      <c r="EKF169" s="29"/>
      <c r="EKG169" s="29"/>
      <c r="EKH169" s="29"/>
      <c r="EKI169" s="29"/>
      <c r="EKJ169" s="29"/>
      <c r="EKK169" s="29"/>
      <c r="EKL169" s="29"/>
      <c r="EKM169" s="29"/>
      <c r="EKN169" s="29"/>
      <c r="EKO169" s="29"/>
      <c r="EKP169" s="29"/>
      <c r="EKQ169" s="29"/>
      <c r="EKR169" s="29"/>
      <c r="EKS169" s="29"/>
      <c r="EKT169" s="29"/>
      <c r="EKU169" s="29"/>
      <c r="EKV169" s="29"/>
      <c r="EKW169" s="29"/>
      <c r="EKX169" s="29"/>
      <c r="EKY169" s="29"/>
      <c r="EKZ169" s="29"/>
      <c r="ELA169" s="29"/>
      <c r="ELB169" s="29"/>
      <c r="ELC169" s="29"/>
      <c r="ELD169" s="29"/>
      <c r="ELE169" s="29"/>
      <c r="ELF169" s="29"/>
      <c r="ELG169" s="29"/>
      <c r="ELH169" s="29"/>
      <c r="ELI169" s="29"/>
      <c r="ELJ169" s="29"/>
      <c r="ELK169" s="29"/>
      <c r="ELL169" s="29"/>
      <c r="ELM169" s="29"/>
      <c r="ELN169" s="29"/>
      <c r="ELO169" s="29"/>
      <c r="ELP169" s="29"/>
      <c r="ELQ169" s="29"/>
      <c r="ELR169" s="29"/>
      <c r="ELS169" s="29"/>
      <c r="ELT169" s="29"/>
      <c r="ELU169" s="29"/>
      <c r="ELV169" s="29"/>
      <c r="ELW169" s="29"/>
      <c r="ELX169" s="29"/>
      <c r="ELY169" s="29"/>
      <c r="ELZ169" s="29"/>
      <c r="EMA169" s="29"/>
      <c r="EMB169" s="29"/>
      <c r="EMC169" s="29"/>
      <c r="EMD169" s="29"/>
      <c r="EME169" s="29"/>
      <c r="EMF169" s="29"/>
      <c r="EMG169" s="29"/>
      <c r="EMH169" s="29"/>
      <c r="EMI169" s="29"/>
      <c r="EMJ169" s="29"/>
      <c r="EMK169" s="29"/>
      <c r="EML169" s="29"/>
      <c r="EMM169" s="29"/>
      <c r="EMN169" s="29"/>
      <c r="EMO169" s="29"/>
      <c r="EMP169" s="29"/>
      <c r="EMQ169" s="29"/>
      <c r="EMR169" s="29"/>
      <c r="EMS169" s="29"/>
      <c r="EMT169" s="29"/>
      <c r="EMU169" s="29"/>
      <c r="EMV169" s="29"/>
      <c r="EMW169" s="29"/>
      <c r="EMX169" s="29"/>
      <c r="EMY169" s="29"/>
      <c r="EMZ169" s="29"/>
      <c r="ENA169" s="29"/>
      <c r="ENB169" s="29"/>
      <c r="ENC169" s="29"/>
      <c r="END169" s="29"/>
      <c r="ENE169" s="29"/>
      <c r="ENF169" s="29"/>
      <c r="ENG169" s="29"/>
      <c r="ENH169" s="29"/>
      <c r="ENI169" s="29"/>
      <c r="ENJ169" s="29"/>
      <c r="ENK169" s="29"/>
      <c r="ENL169" s="29"/>
      <c r="ENM169" s="29"/>
      <c r="ENN169" s="29"/>
      <c r="ENO169" s="29"/>
      <c r="ENP169" s="29"/>
      <c r="ENQ169" s="29"/>
      <c r="ENR169" s="29"/>
      <c r="ENS169" s="29"/>
      <c r="ENT169" s="29"/>
      <c r="ENU169" s="29"/>
      <c r="ENV169" s="29"/>
      <c r="ENW169" s="29"/>
      <c r="ENX169" s="29"/>
      <c r="ENY169" s="29"/>
      <c r="ENZ169" s="29"/>
      <c r="EOA169" s="29"/>
      <c r="EOB169" s="29"/>
      <c r="EOC169" s="29"/>
      <c r="EOD169" s="29"/>
      <c r="EOE169" s="29"/>
      <c r="EOF169" s="29"/>
      <c r="EOG169" s="29"/>
      <c r="EOH169" s="29"/>
      <c r="EOI169" s="29"/>
      <c r="EOJ169" s="29"/>
      <c r="EOK169" s="29"/>
      <c r="EOL169" s="29"/>
      <c r="EOM169" s="29"/>
      <c r="EON169" s="29"/>
      <c r="EOO169" s="29"/>
      <c r="EOP169" s="29"/>
      <c r="EOQ169" s="29"/>
      <c r="EOR169" s="29"/>
      <c r="EOS169" s="29"/>
      <c r="EOT169" s="29"/>
      <c r="EOU169" s="29"/>
      <c r="EOV169" s="29"/>
      <c r="EOW169" s="29"/>
      <c r="EOX169" s="29"/>
      <c r="EOY169" s="29"/>
      <c r="EOZ169" s="29"/>
      <c r="EPA169" s="29"/>
      <c r="EPB169" s="29"/>
      <c r="EPC169" s="29"/>
      <c r="EPD169" s="29"/>
      <c r="EPE169" s="29"/>
      <c r="EPF169" s="29"/>
      <c r="EPG169" s="29"/>
      <c r="EPH169" s="29"/>
      <c r="EPI169" s="29"/>
      <c r="EPJ169" s="29"/>
      <c r="EPK169" s="29"/>
      <c r="EPL169" s="29"/>
      <c r="EPM169" s="29"/>
      <c r="EPN169" s="29"/>
      <c r="EPO169" s="29"/>
      <c r="EPP169" s="29"/>
      <c r="EPQ169" s="29"/>
      <c r="EPR169" s="29"/>
      <c r="EPS169" s="29"/>
      <c r="EPT169" s="29"/>
      <c r="EPU169" s="29"/>
      <c r="EPV169" s="29"/>
      <c r="EPW169" s="29"/>
      <c r="EPX169" s="29"/>
      <c r="EPY169" s="29"/>
      <c r="EPZ169" s="29"/>
      <c r="EQA169" s="29"/>
      <c r="EQB169" s="29"/>
      <c r="EQC169" s="29"/>
      <c r="EQD169" s="29"/>
      <c r="EQE169" s="29"/>
      <c r="EQF169" s="29"/>
      <c r="EQG169" s="29"/>
      <c r="EQH169" s="29"/>
      <c r="EQI169" s="29"/>
      <c r="EQJ169" s="29"/>
      <c r="EQK169" s="29"/>
      <c r="EQL169" s="29"/>
      <c r="EQM169" s="29"/>
      <c r="EQN169" s="29"/>
      <c r="EQO169" s="29"/>
      <c r="EQP169" s="29"/>
      <c r="EQQ169" s="29"/>
      <c r="EQR169" s="29"/>
      <c r="EQS169" s="29"/>
      <c r="EQT169" s="29"/>
      <c r="EQU169" s="29"/>
      <c r="EQV169" s="29"/>
      <c r="EQW169" s="29"/>
      <c r="EQX169" s="29"/>
      <c r="EQY169" s="29"/>
      <c r="EQZ169" s="29"/>
      <c r="ERA169" s="29"/>
      <c r="ERB169" s="29"/>
      <c r="ERC169" s="29"/>
      <c r="ERD169" s="29"/>
      <c r="ERE169" s="29"/>
      <c r="ERF169" s="29"/>
      <c r="ERG169" s="29"/>
      <c r="ERH169" s="29"/>
      <c r="ERI169" s="29"/>
      <c r="ERJ169" s="29"/>
      <c r="ERK169" s="29"/>
      <c r="ERL169" s="29"/>
      <c r="ERM169" s="29"/>
      <c r="ERN169" s="29"/>
      <c r="ERO169" s="29"/>
      <c r="ERP169" s="29"/>
      <c r="ERQ169" s="29"/>
      <c r="ERR169" s="29"/>
      <c r="ERS169" s="29"/>
      <c r="ERT169" s="29"/>
      <c r="ERU169" s="29"/>
      <c r="ERV169" s="29"/>
      <c r="ERW169" s="29"/>
      <c r="ERX169" s="29"/>
      <c r="ERY169" s="29"/>
      <c r="ERZ169" s="29"/>
      <c r="ESA169" s="29"/>
      <c r="ESB169" s="29"/>
      <c r="ESC169" s="29"/>
      <c r="ESD169" s="29"/>
      <c r="ESE169" s="29"/>
      <c r="ESF169" s="29"/>
      <c r="ESG169" s="29"/>
      <c r="ESH169" s="29"/>
      <c r="ESI169" s="29"/>
      <c r="ESJ169" s="29"/>
      <c r="ESK169" s="29"/>
      <c r="ESL169" s="29"/>
      <c r="ESM169" s="29"/>
      <c r="ESN169" s="29"/>
      <c r="ESO169" s="29"/>
      <c r="ESP169" s="29"/>
      <c r="ESQ169" s="29"/>
      <c r="ESR169" s="29"/>
      <c r="ESS169" s="29"/>
      <c r="EST169" s="29"/>
      <c r="ESU169" s="29"/>
      <c r="ESV169" s="29"/>
      <c r="ESW169" s="29"/>
      <c r="ESX169" s="29"/>
      <c r="ESY169" s="29"/>
      <c r="ESZ169" s="29"/>
      <c r="ETA169" s="29"/>
      <c r="ETB169" s="29"/>
      <c r="ETC169" s="29"/>
      <c r="ETD169" s="29"/>
      <c r="ETE169" s="29"/>
      <c r="ETF169" s="29"/>
      <c r="ETG169" s="29"/>
      <c r="ETH169" s="29"/>
      <c r="ETI169" s="29"/>
      <c r="ETJ169" s="29"/>
      <c r="ETK169" s="29"/>
      <c r="ETL169" s="29"/>
      <c r="ETM169" s="29"/>
      <c r="ETN169" s="29"/>
      <c r="ETO169" s="29"/>
      <c r="ETP169" s="29"/>
      <c r="ETQ169" s="29"/>
      <c r="ETR169" s="29"/>
      <c r="ETS169" s="29"/>
      <c r="ETT169" s="29"/>
      <c r="ETU169" s="29"/>
      <c r="ETV169" s="29"/>
      <c r="ETW169" s="29"/>
      <c r="ETX169" s="29"/>
      <c r="ETY169" s="29"/>
      <c r="ETZ169" s="29"/>
      <c r="EUA169" s="29"/>
      <c r="EUB169" s="29"/>
      <c r="EUC169" s="29"/>
      <c r="EUD169" s="29"/>
      <c r="EUE169" s="29"/>
      <c r="EUF169" s="29"/>
      <c r="EUG169" s="29"/>
      <c r="EUH169" s="29"/>
      <c r="EUI169" s="29"/>
      <c r="EUJ169" s="29"/>
      <c r="EUK169" s="29"/>
      <c r="EUL169" s="29"/>
      <c r="EUM169" s="29"/>
      <c r="EUN169" s="29"/>
      <c r="EUO169" s="29"/>
      <c r="EUP169" s="29"/>
      <c r="EUQ169" s="29"/>
      <c r="EUR169" s="29"/>
      <c r="EUS169" s="29"/>
      <c r="EUT169" s="29"/>
      <c r="EUU169" s="29"/>
      <c r="EUV169" s="29"/>
      <c r="EUW169" s="29"/>
      <c r="EUX169" s="29"/>
      <c r="EUY169" s="29"/>
      <c r="EUZ169" s="29"/>
      <c r="EVA169" s="29"/>
      <c r="EVB169" s="29"/>
      <c r="EVC169" s="29"/>
      <c r="EVD169" s="29"/>
      <c r="EVE169" s="29"/>
      <c r="EVF169" s="29"/>
      <c r="EVG169" s="29"/>
      <c r="EVH169" s="29"/>
      <c r="EVI169" s="29"/>
      <c r="EVJ169" s="29"/>
      <c r="EVK169" s="29"/>
      <c r="EVL169" s="29"/>
      <c r="EVM169" s="29"/>
      <c r="EVN169" s="29"/>
      <c r="EVO169" s="29"/>
      <c r="EVP169" s="29"/>
      <c r="EVQ169" s="29"/>
      <c r="EVR169" s="29"/>
      <c r="EVS169" s="29"/>
      <c r="EVT169" s="29"/>
      <c r="EVU169" s="29"/>
      <c r="EVV169" s="29"/>
      <c r="EVW169" s="29"/>
      <c r="EVX169" s="29"/>
      <c r="EVY169" s="29"/>
      <c r="EVZ169" s="29"/>
      <c r="EWA169" s="29"/>
      <c r="EWB169" s="29"/>
      <c r="EWC169" s="29"/>
      <c r="EWD169" s="29"/>
      <c r="EWE169" s="29"/>
      <c r="EWF169" s="29"/>
      <c r="EWG169" s="29"/>
      <c r="EWH169" s="29"/>
      <c r="EWI169" s="29"/>
      <c r="EWJ169" s="29"/>
      <c r="EWK169" s="29"/>
      <c r="EWL169" s="29"/>
      <c r="EWM169" s="29"/>
      <c r="EWN169" s="29"/>
      <c r="EWO169" s="29"/>
      <c r="EWP169" s="29"/>
      <c r="EWQ169" s="29"/>
      <c r="EWR169" s="29"/>
      <c r="EWS169" s="29"/>
      <c r="EWT169" s="29"/>
      <c r="EWU169" s="29"/>
      <c r="EWV169" s="29"/>
      <c r="EWW169" s="29"/>
      <c r="EWX169" s="29"/>
      <c r="EWY169" s="29"/>
      <c r="EWZ169" s="29"/>
      <c r="EXA169" s="29"/>
      <c r="EXB169" s="29"/>
      <c r="EXC169" s="29"/>
      <c r="EXD169" s="29"/>
      <c r="EXE169" s="29"/>
      <c r="EXF169" s="29"/>
      <c r="EXG169" s="29"/>
      <c r="EXH169" s="29"/>
      <c r="EXI169" s="29"/>
      <c r="EXJ169" s="29"/>
      <c r="EXK169" s="29"/>
      <c r="EXL169" s="29"/>
      <c r="EXM169" s="29"/>
      <c r="EXN169" s="29"/>
      <c r="EXO169" s="29"/>
      <c r="EXP169" s="29"/>
      <c r="EXQ169" s="29"/>
      <c r="EXR169" s="29"/>
      <c r="EXS169" s="29"/>
      <c r="EXT169" s="29"/>
      <c r="EXU169" s="29"/>
      <c r="EXV169" s="29"/>
      <c r="EXW169" s="29"/>
      <c r="EXX169" s="29"/>
      <c r="EXY169" s="29"/>
      <c r="EXZ169" s="29"/>
      <c r="EYA169" s="29"/>
      <c r="EYB169" s="29"/>
      <c r="EYC169" s="29"/>
      <c r="EYD169" s="29"/>
      <c r="EYE169" s="29"/>
      <c r="EYF169" s="29"/>
      <c r="EYG169" s="29"/>
      <c r="EYH169" s="29"/>
      <c r="EYI169" s="29"/>
      <c r="EYJ169" s="29"/>
      <c r="EYK169" s="29"/>
      <c r="EYL169" s="29"/>
      <c r="EYM169" s="29"/>
      <c r="EYN169" s="29"/>
      <c r="EYO169" s="29"/>
      <c r="EYP169" s="29"/>
      <c r="EYQ169" s="29"/>
      <c r="EYR169" s="29"/>
      <c r="EYS169" s="29"/>
      <c r="EYT169" s="29"/>
      <c r="EYU169" s="29"/>
      <c r="EYV169" s="29"/>
      <c r="EYW169" s="29"/>
      <c r="EYX169" s="29"/>
      <c r="EYY169" s="29"/>
      <c r="EYZ169" s="29"/>
      <c r="EZA169" s="29"/>
      <c r="EZB169" s="29"/>
      <c r="EZC169" s="29"/>
      <c r="EZD169" s="29"/>
      <c r="EZE169" s="29"/>
      <c r="EZF169" s="29"/>
      <c r="EZG169" s="29"/>
      <c r="EZH169" s="29"/>
      <c r="EZI169" s="29"/>
      <c r="EZJ169" s="29"/>
      <c r="EZK169" s="29"/>
      <c r="EZL169" s="29"/>
      <c r="EZM169" s="29"/>
      <c r="EZN169" s="29"/>
      <c r="EZO169" s="29"/>
      <c r="EZP169" s="29"/>
      <c r="EZQ169" s="29"/>
      <c r="EZR169" s="29"/>
      <c r="EZS169" s="29"/>
      <c r="EZT169" s="29"/>
      <c r="EZU169" s="29"/>
      <c r="EZV169" s="29"/>
      <c r="EZW169" s="29"/>
      <c r="EZX169" s="29"/>
      <c r="EZY169" s="29"/>
      <c r="EZZ169" s="29"/>
      <c r="FAA169" s="29"/>
      <c r="FAB169" s="29"/>
      <c r="FAC169" s="29"/>
      <c r="FAD169" s="29"/>
      <c r="FAE169" s="29"/>
      <c r="FAF169" s="29"/>
      <c r="FAG169" s="29"/>
      <c r="FAH169" s="29"/>
      <c r="FAI169" s="29"/>
      <c r="FAJ169" s="29"/>
      <c r="FAK169" s="29"/>
      <c r="FAL169" s="29"/>
      <c r="FAM169" s="29"/>
      <c r="FAN169" s="29"/>
      <c r="FAO169" s="29"/>
      <c r="FAP169" s="29"/>
      <c r="FAQ169" s="29"/>
      <c r="FAR169" s="29"/>
      <c r="FAS169" s="29"/>
      <c r="FAT169" s="29"/>
      <c r="FAU169" s="29"/>
      <c r="FAV169" s="29"/>
      <c r="FAW169" s="29"/>
      <c r="FAX169" s="29"/>
      <c r="FAY169" s="29"/>
      <c r="FAZ169" s="29"/>
      <c r="FBA169" s="29"/>
      <c r="FBB169" s="29"/>
      <c r="FBC169" s="29"/>
      <c r="FBD169" s="29"/>
      <c r="FBE169" s="29"/>
      <c r="FBF169" s="29"/>
      <c r="FBG169" s="29"/>
      <c r="FBH169" s="29"/>
      <c r="FBI169" s="29"/>
      <c r="FBJ169" s="29"/>
      <c r="FBK169" s="29"/>
      <c r="FBL169" s="29"/>
      <c r="FBM169" s="29"/>
      <c r="FBN169" s="29"/>
      <c r="FBO169" s="29"/>
      <c r="FBP169" s="29"/>
      <c r="FBQ169" s="29"/>
      <c r="FBR169" s="29"/>
      <c r="FBS169" s="29"/>
      <c r="FBT169" s="29"/>
      <c r="FBU169" s="29"/>
      <c r="FBV169" s="29"/>
      <c r="FBW169" s="29"/>
      <c r="FBX169" s="29"/>
      <c r="FBY169" s="29"/>
      <c r="FBZ169" s="29"/>
      <c r="FCA169" s="29"/>
      <c r="FCB169" s="29"/>
      <c r="FCC169" s="29"/>
      <c r="FCD169" s="29"/>
      <c r="FCE169" s="29"/>
      <c r="FCF169" s="29"/>
      <c r="FCG169" s="29"/>
      <c r="FCH169" s="29"/>
      <c r="FCI169" s="29"/>
      <c r="FCJ169" s="29"/>
      <c r="FCK169" s="29"/>
      <c r="FCL169" s="29"/>
      <c r="FCM169" s="29"/>
      <c r="FCN169" s="29"/>
      <c r="FCO169" s="29"/>
      <c r="FCP169" s="29"/>
      <c r="FCQ169" s="29"/>
      <c r="FCR169" s="29"/>
      <c r="FCS169" s="29"/>
      <c r="FCT169" s="29"/>
      <c r="FCU169" s="29"/>
      <c r="FCV169" s="29"/>
      <c r="FCW169" s="29"/>
      <c r="FCX169" s="29"/>
      <c r="FCY169" s="29"/>
      <c r="FCZ169" s="29"/>
      <c r="FDA169" s="29"/>
      <c r="FDB169" s="29"/>
      <c r="FDC169" s="29"/>
      <c r="FDD169" s="29"/>
      <c r="FDE169" s="29"/>
      <c r="FDF169" s="29"/>
      <c r="FDG169" s="29"/>
      <c r="FDH169" s="29"/>
      <c r="FDI169" s="29"/>
      <c r="FDJ169" s="29"/>
      <c r="FDK169" s="29"/>
      <c r="FDL169" s="29"/>
      <c r="FDM169" s="29"/>
      <c r="FDN169" s="29"/>
      <c r="FDO169" s="29"/>
      <c r="FDP169" s="29"/>
      <c r="FDQ169" s="29"/>
      <c r="FDR169" s="29"/>
      <c r="FDS169" s="29"/>
      <c r="FDT169" s="29"/>
      <c r="FDU169" s="29"/>
      <c r="FDV169" s="29"/>
      <c r="FDW169" s="29"/>
      <c r="FDX169" s="29"/>
      <c r="FDY169" s="29"/>
      <c r="FDZ169" s="29"/>
      <c r="FEA169" s="29"/>
      <c r="FEB169" s="29"/>
      <c r="FEC169" s="29"/>
      <c r="FED169" s="29"/>
      <c r="FEE169" s="29"/>
      <c r="FEF169" s="29"/>
      <c r="FEG169" s="29"/>
      <c r="FEH169" s="29"/>
      <c r="FEI169" s="29"/>
      <c r="FEJ169" s="29"/>
      <c r="FEK169" s="29"/>
      <c r="FEL169" s="29"/>
      <c r="FEM169" s="29"/>
      <c r="FEN169" s="29"/>
      <c r="FEO169" s="29"/>
      <c r="FEP169" s="29"/>
      <c r="FEQ169" s="29"/>
      <c r="FER169" s="29"/>
      <c r="FES169" s="29"/>
      <c r="FET169" s="29"/>
      <c r="FEU169" s="29"/>
      <c r="FEV169" s="29"/>
      <c r="FEW169" s="29"/>
      <c r="FEX169" s="29"/>
      <c r="FEY169" s="29"/>
      <c r="FEZ169" s="29"/>
      <c r="FFA169" s="29"/>
      <c r="FFB169" s="29"/>
      <c r="FFC169" s="29"/>
      <c r="FFD169" s="29"/>
      <c r="FFE169" s="29"/>
      <c r="FFF169" s="29"/>
      <c r="FFG169" s="29"/>
      <c r="FFH169" s="29"/>
      <c r="FFI169" s="29"/>
      <c r="FFJ169" s="29"/>
      <c r="FFK169" s="29"/>
      <c r="FFL169" s="29"/>
      <c r="FFM169" s="29"/>
      <c r="FFN169" s="29"/>
      <c r="FFO169" s="29"/>
      <c r="FFP169" s="29"/>
      <c r="FFQ169" s="29"/>
      <c r="FFR169" s="29"/>
      <c r="FFS169" s="29"/>
      <c r="FFT169" s="29"/>
      <c r="FFU169" s="29"/>
      <c r="FFV169" s="29"/>
      <c r="FFW169" s="29"/>
      <c r="FFX169" s="29"/>
      <c r="FFY169" s="29"/>
      <c r="FFZ169" s="29"/>
      <c r="FGA169" s="29"/>
      <c r="FGB169" s="29"/>
      <c r="FGC169" s="29"/>
      <c r="FGD169" s="29"/>
      <c r="FGE169" s="29"/>
      <c r="FGF169" s="29"/>
      <c r="FGG169" s="29"/>
      <c r="FGH169" s="29"/>
      <c r="FGI169" s="29"/>
      <c r="FGJ169" s="29"/>
      <c r="FGK169" s="29"/>
      <c r="FGL169" s="29"/>
      <c r="FGM169" s="29"/>
      <c r="FGN169" s="29"/>
      <c r="FGO169" s="29"/>
      <c r="FGP169" s="29"/>
      <c r="FGQ169" s="29"/>
      <c r="FGR169" s="29"/>
      <c r="FGS169" s="29"/>
      <c r="FGT169" s="29"/>
      <c r="FGU169" s="29"/>
      <c r="FGV169" s="29"/>
      <c r="FGW169" s="29"/>
      <c r="FGX169" s="29"/>
      <c r="FGY169" s="29"/>
      <c r="FGZ169" s="29"/>
      <c r="FHA169" s="29"/>
      <c r="FHB169" s="29"/>
      <c r="FHC169" s="29"/>
      <c r="FHD169" s="29"/>
      <c r="FHE169" s="29"/>
      <c r="FHF169" s="29"/>
      <c r="FHG169" s="29"/>
      <c r="FHH169" s="29"/>
      <c r="FHI169" s="29"/>
      <c r="FHJ169" s="29"/>
      <c r="FHK169" s="29"/>
      <c r="FHL169" s="29"/>
      <c r="FHM169" s="29"/>
      <c r="FHN169" s="29"/>
      <c r="FHO169" s="29"/>
      <c r="FHP169" s="29"/>
      <c r="FHQ169" s="29"/>
      <c r="FHR169" s="29"/>
      <c r="FHS169" s="29"/>
      <c r="FHT169" s="29"/>
      <c r="FHU169" s="29"/>
      <c r="FHV169" s="29"/>
      <c r="FHW169" s="29"/>
      <c r="FHX169" s="29"/>
      <c r="FHY169" s="29"/>
      <c r="FHZ169" s="29"/>
      <c r="FIA169" s="29"/>
      <c r="FIB169" s="29"/>
      <c r="FIC169" s="29"/>
      <c r="FID169" s="29"/>
      <c r="FIE169" s="29"/>
      <c r="FIF169" s="29"/>
      <c r="FIG169" s="29"/>
      <c r="FIH169" s="29"/>
      <c r="FII169" s="29"/>
      <c r="FIJ169" s="29"/>
      <c r="FIK169" s="29"/>
      <c r="FIL169" s="29"/>
      <c r="FIM169" s="29"/>
      <c r="FIN169" s="29"/>
      <c r="FIO169" s="29"/>
      <c r="FIP169" s="29"/>
      <c r="FIQ169" s="29"/>
      <c r="FIR169" s="29"/>
      <c r="FIS169" s="29"/>
      <c r="FIT169" s="29"/>
      <c r="FIU169" s="29"/>
      <c r="FIV169" s="29"/>
      <c r="FIW169" s="29"/>
      <c r="FIX169" s="29"/>
      <c r="FIY169" s="29"/>
      <c r="FIZ169" s="29"/>
      <c r="FJA169" s="29"/>
      <c r="FJB169" s="29"/>
      <c r="FJC169" s="29"/>
      <c r="FJD169" s="29"/>
      <c r="FJE169" s="29"/>
      <c r="FJF169" s="29"/>
      <c r="FJG169" s="29"/>
      <c r="FJH169" s="29"/>
      <c r="FJI169" s="29"/>
      <c r="FJJ169" s="29"/>
      <c r="FJK169" s="29"/>
      <c r="FJL169" s="29"/>
      <c r="FJM169" s="29"/>
      <c r="FJN169" s="29"/>
      <c r="FJO169" s="29"/>
      <c r="FJP169" s="29"/>
      <c r="FJQ169" s="29"/>
      <c r="FJR169" s="29"/>
      <c r="FJS169" s="29"/>
      <c r="FJT169" s="29"/>
      <c r="FJU169" s="29"/>
      <c r="FJV169" s="29"/>
      <c r="FJW169" s="29"/>
      <c r="FJX169" s="29"/>
      <c r="FJY169" s="29"/>
      <c r="FJZ169" s="29"/>
      <c r="FKA169" s="29"/>
      <c r="FKB169" s="29"/>
      <c r="FKC169" s="29"/>
      <c r="FKD169" s="29"/>
      <c r="FKE169" s="29"/>
      <c r="FKF169" s="29"/>
      <c r="FKG169" s="29"/>
      <c r="FKH169" s="29"/>
      <c r="FKI169" s="29"/>
      <c r="FKJ169" s="29"/>
      <c r="FKK169" s="29"/>
      <c r="FKL169" s="29"/>
      <c r="FKM169" s="29"/>
      <c r="FKN169" s="29"/>
      <c r="FKO169" s="29"/>
      <c r="FKP169" s="29"/>
      <c r="FKQ169" s="29"/>
      <c r="FKR169" s="29"/>
      <c r="FKS169" s="29"/>
      <c r="FKT169" s="29"/>
      <c r="FKU169" s="29"/>
      <c r="FKV169" s="29"/>
      <c r="FKW169" s="29"/>
      <c r="FKX169" s="29"/>
      <c r="FKY169" s="29"/>
      <c r="FKZ169" s="29"/>
      <c r="FLA169" s="29"/>
      <c r="FLB169" s="29"/>
      <c r="FLC169" s="29"/>
      <c r="FLD169" s="29"/>
      <c r="FLE169" s="29"/>
      <c r="FLF169" s="29"/>
      <c r="FLG169" s="29"/>
      <c r="FLH169" s="29"/>
      <c r="FLI169" s="29"/>
      <c r="FLJ169" s="29"/>
      <c r="FLK169" s="29"/>
      <c r="FLL169" s="29"/>
      <c r="FLM169" s="29"/>
      <c r="FLN169" s="29"/>
      <c r="FLO169" s="29"/>
      <c r="FLP169" s="29"/>
      <c r="FLQ169" s="29"/>
      <c r="FLR169" s="29"/>
      <c r="FLS169" s="29"/>
      <c r="FLT169" s="29"/>
      <c r="FLU169" s="29"/>
      <c r="FLV169" s="29"/>
      <c r="FLW169" s="29"/>
      <c r="FLX169" s="29"/>
      <c r="FLY169" s="29"/>
      <c r="FLZ169" s="29"/>
      <c r="FMA169" s="29"/>
      <c r="FMB169" s="29"/>
      <c r="FMC169" s="29"/>
      <c r="FMD169" s="29"/>
      <c r="FME169" s="29"/>
      <c r="FMF169" s="29"/>
      <c r="FMG169" s="29"/>
      <c r="FMH169" s="29"/>
      <c r="FMI169" s="29"/>
      <c r="FMJ169" s="29"/>
      <c r="FMK169" s="29"/>
      <c r="FML169" s="29"/>
      <c r="FMM169" s="29"/>
      <c r="FMN169" s="29"/>
      <c r="FMO169" s="29"/>
      <c r="FMP169" s="29"/>
      <c r="FMQ169" s="29"/>
      <c r="FMR169" s="29"/>
      <c r="FMS169" s="29"/>
      <c r="FMT169" s="29"/>
      <c r="FMU169" s="29"/>
      <c r="FMV169" s="29"/>
      <c r="FMW169" s="29"/>
      <c r="FMX169" s="29"/>
      <c r="FMY169" s="29"/>
      <c r="FMZ169" s="29"/>
      <c r="FNA169" s="29"/>
      <c r="FNB169" s="29"/>
      <c r="FNC169" s="29"/>
      <c r="FND169" s="29"/>
      <c r="FNE169" s="29"/>
      <c r="FNF169" s="29"/>
      <c r="FNG169" s="29"/>
      <c r="FNH169" s="29"/>
      <c r="FNI169" s="29"/>
      <c r="FNJ169" s="29"/>
      <c r="FNK169" s="29"/>
      <c r="FNL169" s="29"/>
      <c r="FNM169" s="29"/>
      <c r="FNN169" s="29"/>
      <c r="FNO169" s="29"/>
      <c r="FNP169" s="29"/>
      <c r="FNQ169" s="29"/>
      <c r="FNR169" s="29"/>
      <c r="FNS169" s="29"/>
      <c r="FNT169" s="29"/>
      <c r="FNU169" s="29"/>
      <c r="FNV169" s="29"/>
      <c r="FNW169" s="29"/>
      <c r="FNX169" s="29"/>
      <c r="FNY169" s="29"/>
      <c r="FNZ169" s="29"/>
      <c r="FOA169" s="29"/>
      <c r="FOB169" s="29"/>
      <c r="FOC169" s="29"/>
      <c r="FOD169" s="29"/>
      <c r="FOE169" s="29"/>
      <c r="FOF169" s="29"/>
      <c r="FOG169" s="29"/>
      <c r="FOH169" s="29"/>
      <c r="FOI169" s="29"/>
      <c r="FOJ169" s="29"/>
      <c r="FOK169" s="29"/>
      <c r="FOL169" s="29"/>
      <c r="FOM169" s="29"/>
      <c r="FON169" s="29"/>
      <c r="FOO169" s="29"/>
      <c r="FOP169" s="29"/>
      <c r="FOQ169" s="29"/>
      <c r="FOR169" s="29"/>
      <c r="FOS169" s="29"/>
      <c r="FOT169" s="29"/>
      <c r="FOU169" s="29"/>
      <c r="FOV169" s="29"/>
      <c r="FOW169" s="29"/>
      <c r="FOX169" s="29"/>
      <c r="FOY169" s="29"/>
      <c r="FOZ169" s="29"/>
      <c r="FPA169" s="29"/>
      <c r="FPB169" s="29"/>
      <c r="FPC169" s="29"/>
      <c r="FPD169" s="29"/>
      <c r="FPE169" s="29"/>
      <c r="FPF169" s="29"/>
      <c r="FPG169" s="29"/>
      <c r="FPH169" s="29"/>
      <c r="FPI169" s="29"/>
      <c r="FPJ169" s="29"/>
      <c r="FPK169" s="29"/>
      <c r="FPL169" s="29"/>
      <c r="FPM169" s="29"/>
      <c r="FPN169" s="29"/>
      <c r="FPO169" s="29"/>
      <c r="FPP169" s="29"/>
      <c r="FPQ169" s="29"/>
      <c r="FPR169" s="29"/>
      <c r="FPS169" s="29"/>
      <c r="FPT169" s="29"/>
      <c r="FPU169" s="29"/>
      <c r="FPV169" s="29"/>
      <c r="FPW169" s="29"/>
      <c r="FPX169" s="29"/>
      <c r="FPY169" s="29"/>
      <c r="FPZ169" s="29"/>
      <c r="FQA169" s="29"/>
      <c r="FQB169" s="29"/>
      <c r="FQC169" s="29"/>
      <c r="FQD169" s="29"/>
      <c r="FQE169" s="29"/>
      <c r="FQF169" s="29"/>
      <c r="FQG169" s="29"/>
      <c r="FQH169" s="29"/>
      <c r="FQI169" s="29"/>
      <c r="FQJ169" s="29"/>
      <c r="FQK169" s="29"/>
      <c r="FQL169" s="29"/>
      <c r="FQM169" s="29"/>
      <c r="FQN169" s="29"/>
      <c r="FQO169" s="29"/>
      <c r="FQP169" s="29"/>
      <c r="FQQ169" s="29"/>
      <c r="FQR169" s="29"/>
      <c r="FQS169" s="29"/>
      <c r="FQT169" s="29"/>
      <c r="FQU169" s="29"/>
      <c r="FQV169" s="29"/>
      <c r="FQW169" s="29"/>
      <c r="FQX169" s="29"/>
      <c r="FQY169" s="29"/>
      <c r="FQZ169" s="29"/>
      <c r="FRA169" s="29"/>
      <c r="FRB169" s="29"/>
      <c r="FRC169" s="29"/>
      <c r="FRD169" s="29"/>
      <c r="FRE169" s="29"/>
      <c r="FRF169" s="29"/>
      <c r="FRG169" s="29"/>
      <c r="FRH169" s="29"/>
      <c r="FRI169" s="29"/>
      <c r="FRJ169" s="29"/>
      <c r="FRK169" s="29"/>
      <c r="FRL169" s="29"/>
      <c r="FRM169" s="29"/>
      <c r="FRN169" s="29"/>
      <c r="FRO169" s="29"/>
      <c r="FRP169" s="29"/>
      <c r="FRQ169" s="29"/>
      <c r="FRR169" s="29"/>
      <c r="FRS169" s="29"/>
      <c r="FRT169" s="29"/>
      <c r="FRU169" s="29"/>
      <c r="FRV169" s="29"/>
      <c r="FRW169" s="29"/>
      <c r="FRX169" s="29"/>
      <c r="FRY169" s="29"/>
      <c r="FRZ169" s="29"/>
      <c r="FSA169" s="29"/>
      <c r="FSB169" s="29"/>
      <c r="FSC169" s="29"/>
      <c r="FSD169" s="29"/>
      <c r="FSE169" s="29"/>
      <c r="FSF169" s="29"/>
      <c r="FSG169" s="29"/>
      <c r="FSH169" s="29"/>
      <c r="FSI169" s="29"/>
      <c r="FSJ169" s="29"/>
      <c r="FSK169" s="29"/>
      <c r="FSL169" s="29"/>
      <c r="FSM169" s="29"/>
      <c r="FSN169" s="29"/>
      <c r="FSO169" s="29"/>
      <c r="FSP169" s="29"/>
      <c r="FSQ169" s="29"/>
      <c r="FSR169" s="29"/>
      <c r="FSS169" s="29"/>
      <c r="FST169" s="29"/>
      <c r="FSU169" s="29"/>
      <c r="FSV169" s="29"/>
      <c r="FSW169" s="29"/>
      <c r="FSX169" s="29"/>
      <c r="FSY169" s="29"/>
      <c r="FSZ169" s="29"/>
      <c r="FTA169" s="29"/>
      <c r="FTB169" s="29"/>
      <c r="FTC169" s="29"/>
      <c r="FTD169" s="29"/>
      <c r="FTE169" s="29"/>
      <c r="FTF169" s="29"/>
      <c r="FTG169" s="29"/>
      <c r="FTH169" s="29"/>
      <c r="FTI169" s="29"/>
      <c r="FTJ169" s="29"/>
      <c r="FTK169" s="29"/>
      <c r="FTL169" s="29"/>
      <c r="FTM169" s="29"/>
      <c r="FTN169" s="29"/>
      <c r="FTO169" s="29"/>
      <c r="FTP169" s="29"/>
      <c r="FTQ169" s="29"/>
      <c r="FTR169" s="29"/>
      <c r="FTS169" s="29"/>
      <c r="FTT169" s="29"/>
      <c r="FTU169" s="29"/>
      <c r="FTV169" s="29"/>
      <c r="FTW169" s="29"/>
      <c r="FTX169" s="29"/>
      <c r="FTY169" s="29"/>
      <c r="FTZ169" s="29"/>
      <c r="FUA169" s="29"/>
      <c r="FUB169" s="29"/>
      <c r="FUC169" s="29"/>
      <c r="FUD169" s="29"/>
      <c r="FUE169" s="29"/>
      <c r="FUF169" s="29"/>
      <c r="FUG169" s="29"/>
      <c r="FUH169" s="29"/>
      <c r="FUI169" s="29"/>
      <c r="FUJ169" s="29"/>
      <c r="FUK169" s="29"/>
      <c r="FUL169" s="29"/>
      <c r="FUM169" s="29"/>
      <c r="FUN169" s="29"/>
      <c r="FUO169" s="29"/>
      <c r="FUP169" s="29"/>
      <c r="FUQ169" s="29"/>
      <c r="FUR169" s="29"/>
      <c r="FUS169" s="29"/>
      <c r="FUT169" s="29"/>
      <c r="FUU169" s="29"/>
      <c r="FUV169" s="29"/>
      <c r="FUW169" s="29"/>
      <c r="FUX169" s="29"/>
      <c r="FUY169" s="29"/>
      <c r="FUZ169" s="29"/>
      <c r="FVA169" s="29"/>
      <c r="FVB169" s="29"/>
      <c r="FVC169" s="29"/>
      <c r="FVD169" s="29"/>
      <c r="FVE169" s="29"/>
      <c r="FVF169" s="29"/>
      <c r="FVG169" s="29"/>
      <c r="FVH169" s="29"/>
      <c r="FVI169" s="29"/>
      <c r="FVJ169" s="29"/>
      <c r="FVK169" s="29"/>
      <c r="FVL169" s="29"/>
      <c r="FVM169" s="29"/>
      <c r="FVN169" s="29"/>
      <c r="FVO169" s="29"/>
      <c r="FVP169" s="29"/>
      <c r="FVQ169" s="29"/>
      <c r="FVR169" s="29"/>
      <c r="FVS169" s="29"/>
      <c r="FVT169" s="29"/>
      <c r="FVU169" s="29"/>
      <c r="FVV169" s="29"/>
      <c r="FVW169" s="29"/>
      <c r="FVX169" s="29"/>
      <c r="FVY169" s="29"/>
      <c r="FVZ169" s="29"/>
      <c r="FWA169" s="29"/>
      <c r="FWB169" s="29"/>
      <c r="FWC169" s="29"/>
      <c r="FWD169" s="29"/>
      <c r="FWE169" s="29"/>
      <c r="FWF169" s="29"/>
      <c r="FWG169" s="29"/>
      <c r="FWH169" s="29"/>
      <c r="FWI169" s="29"/>
      <c r="FWJ169" s="29"/>
      <c r="FWK169" s="29"/>
      <c r="FWL169" s="29"/>
      <c r="FWM169" s="29"/>
      <c r="FWN169" s="29"/>
      <c r="FWO169" s="29"/>
      <c r="FWP169" s="29"/>
      <c r="FWQ169" s="29"/>
      <c r="FWR169" s="29"/>
      <c r="FWS169" s="29"/>
      <c r="FWT169" s="29"/>
      <c r="FWU169" s="29"/>
      <c r="FWV169" s="29"/>
      <c r="FWW169" s="29"/>
      <c r="FWX169" s="29"/>
      <c r="FWY169" s="29"/>
      <c r="FWZ169" s="29"/>
      <c r="FXA169" s="29"/>
      <c r="FXB169" s="29"/>
      <c r="FXC169" s="29"/>
      <c r="FXD169" s="29"/>
      <c r="FXE169" s="29"/>
      <c r="FXF169" s="29"/>
      <c r="FXG169" s="29"/>
      <c r="FXH169" s="29"/>
      <c r="FXI169" s="29"/>
      <c r="FXJ169" s="29"/>
      <c r="FXK169" s="29"/>
      <c r="FXL169" s="29"/>
      <c r="FXM169" s="29"/>
      <c r="FXN169" s="29"/>
      <c r="FXO169" s="29"/>
      <c r="FXP169" s="29"/>
      <c r="FXQ169" s="29"/>
      <c r="FXR169" s="29"/>
      <c r="FXS169" s="29"/>
      <c r="FXT169" s="29"/>
      <c r="FXU169" s="29"/>
      <c r="FXV169" s="29"/>
      <c r="FXW169" s="29"/>
      <c r="FXX169" s="29"/>
      <c r="FXY169" s="29"/>
      <c r="FXZ169" s="29"/>
      <c r="FYA169" s="29"/>
      <c r="FYB169" s="29"/>
      <c r="FYC169" s="29"/>
      <c r="FYD169" s="29"/>
      <c r="FYE169" s="29"/>
      <c r="FYF169" s="29"/>
      <c r="FYG169" s="29"/>
      <c r="FYH169" s="29"/>
      <c r="FYI169" s="29"/>
      <c r="FYJ169" s="29"/>
      <c r="FYK169" s="29"/>
      <c r="FYL169" s="29"/>
      <c r="FYM169" s="29"/>
      <c r="FYN169" s="29"/>
      <c r="FYO169" s="29"/>
      <c r="FYP169" s="29"/>
      <c r="FYQ169" s="29"/>
      <c r="FYR169" s="29"/>
      <c r="FYS169" s="29"/>
      <c r="FYT169" s="29"/>
      <c r="FYU169" s="29"/>
      <c r="FYV169" s="29"/>
      <c r="FYW169" s="29"/>
      <c r="FYX169" s="29"/>
      <c r="FYY169" s="29"/>
      <c r="FYZ169" s="29"/>
      <c r="FZA169" s="29"/>
      <c r="FZB169" s="29"/>
      <c r="FZC169" s="29"/>
      <c r="FZD169" s="29"/>
      <c r="FZE169" s="29"/>
      <c r="FZF169" s="29"/>
      <c r="FZG169" s="29"/>
      <c r="FZH169" s="29"/>
      <c r="FZI169" s="29"/>
      <c r="FZJ169" s="29"/>
      <c r="FZK169" s="29"/>
      <c r="FZL169" s="29"/>
      <c r="FZM169" s="29"/>
      <c r="FZN169" s="29"/>
      <c r="FZO169" s="29"/>
      <c r="FZP169" s="29"/>
      <c r="FZQ169" s="29"/>
      <c r="FZR169" s="29"/>
      <c r="FZS169" s="29"/>
      <c r="FZT169" s="29"/>
      <c r="FZU169" s="29"/>
      <c r="FZV169" s="29"/>
      <c r="FZW169" s="29"/>
      <c r="FZX169" s="29"/>
      <c r="FZY169" s="29"/>
      <c r="FZZ169" s="29"/>
      <c r="GAA169" s="29"/>
      <c r="GAB169" s="29"/>
      <c r="GAC169" s="29"/>
      <c r="GAD169" s="29"/>
      <c r="GAE169" s="29"/>
      <c r="GAF169" s="29"/>
      <c r="GAG169" s="29"/>
      <c r="GAH169" s="29"/>
      <c r="GAI169" s="29"/>
      <c r="GAJ169" s="29"/>
      <c r="GAK169" s="29"/>
      <c r="GAL169" s="29"/>
      <c r="GAM169" s="29"/>
      <c r="GAN169" s="29"/>
      <c r="GAO169" s="29"/>
      <c r="GAP169" s="29"/>
      <c r="GAQ169" s="29"/>
      <c r="GAR169" s="29"/>
      <c r="GAS169" s="29"/>
      <c r="GAT169" s="29"/>
      <c r="GAU169" s="29"/>
      <c r="GAV169" s="29"/>
      <c r="GAW169" s="29"/>
      <c r="GAX169" s="29"/>
      <c r="GAY169" s="29"/>
      <c r="GAZ169" s="29"/>
      <c r="GBA169" s="29"/>
      <c r="GBB169" s="29"/>
      <c r="GBC169" s="29"/>
      <c r="GBD169" s="29"/>
      <c r="GBE169" s="29"/>
      <c r="GBF169" s="29"/>
      <c r="GBG169" s="29"/>
      <c r="GBH169" s="29"/>
      <c r="GBI169" s="29"/>
      <c r="GBJ169" s="29"/>
      <c r="GBK169" s="29"/>
      <c r="GBL169" s="29"/>
      <c r="GBM169" s="29"/>
      <c r="GBN169" s="29"/>
      <c r="GBO169" s="29"/>
      <c r="GBP169" s="29"/>
      <c r="GBQ169" s="29"/>
      <c r="GBR169" s="29"/>
      <c r="GBS169" s="29"/>
      <c r="GBT169" s="29"/>
      <c r="GBU169" s="29"/>
      <c r="GBV169" s="29"/>
      <c r="GBW169" s="29"/>
      <c r="GBX169" s="29"/>
      <c r="GBY169" s="29"/>
      <c r="GBZ169" s="29"/>
      <c r="GCA169" s="29"/>
      <c r="GCB169" s="29"/>
      <c r="GCC169" s="29"/>
      <c r="GCD169" s="29"/>
      <c r="GCE169" s="29"/>
      <c r="GCF169" s="29"/>
      <c r="GCG169" s="29"/>
      <c r="GCH169" s="29"/>
      <c r="GCI169" s="29"/>
      <c r="GCJ169" s="29"/>
      <c r="GCK169" s="29"/>
      <c r="GCL169" s="29"/>
      <c r="GCM169" s="29"/>
      <c r="GCN169" s="29"/>
      <c r="GCO169" s="29"/>
      <c r="GCP169" s="29"/>
      <c r="GCQ169" s="29"/>
      <c r="GCR169" s="29"/>
      <c r="GCS169" s="29"/>
      <c r="GCT169" s="29"/>
      <c r="GCU169" s="29"/>
      <c r="GCV169" s="29"/>
      <c r="GCW169" s="29"/>
      <c r="GCX169" s="29"/>
      <c r="GCY169" s="29"/>
      <c r="GCZ169" s="29"/>
      <c r="GDA169" s="29"/>
      <c r="GDB169" s="29"/>
      <c r="GDC169" s="29"/>
      <c r="GDD169" s="29"/>
      <c r="GDE169" s="29"/>
      <c r="GDF169" s="29"/>
      <c r="GDG169" s="29"/>
      <c r="GDH169" s="29"/>
      <c r="GDI169" s="29"/>
      <c r="GDJ169" s="29"/>
      <c r="GDK169" s="29"/>
      <c r="GDL169" s="29"/>
      <c r="GDM169" s="29"/>
      <c r="GDN169" s="29"/>
      <c r="GDO169" s="29"/>
      <c r="GDP169" s="29"/>
      <c r="GDQ169" s="29"/>
      <c r="GDR169" s="29"/>
      <c r="GDS169" s="29"/>
      <c r="GDT169" s="29"/>
      <c r="GDU169" s="29"/>
      <c r="GDV169" s="29"/>
      <c r="GDW169" s="29"/>
      <c r="GDX169" s="29"/>
      <c r="GDY169" s="29"/>
      <c r="GDZ169" s="29"/>
      <c r="GEA169" s="29"/>
      <c r="GEB169" s="29"/>
      <c r="GEC169" s="29"/>
      <c r="GED169" s="29"/>
      <c r="GEE169" s="29"/>
      <c r="GEF169" s="29"/>
      <c r="GEG169" s="29"/>
      <c r="GEH169" s="29"/>
      <c r="GEI169" s="29"/>
      <c r="GEJ169" s="29"/>
      <c r="GEK169" s="29"/>
      <c r="GEL169" s="29"/>
      <c r="GEM169" s="29"/>
      <c r="GEN169" s="29"/>
      <c r="GEO169" s="29"/>
      <c r="GEP169" s="29"/>
      <c r="GEQ169" s="29"/>
      <c r="GER169" s="29"/>
      <c r="GES169" s="29"/>
      <c r="GET169" s="29"/>
      <c r="GEU169" s="29"/>
      <c r="GEV169" s="29"/>
      <c r="GEW169" s="29"/>
      <c r="GEX169" s="29"/>
      <c r="GEY169" s="29"/>
      <c r="GEZ169" s="29"/>
      <c r="GFA169" s="29"/>
      <c r="GFB169" s="29"/>
      <c r="GFC169" s="29"/>
      <c r="GFD169" s="29"/>
      <c r="GFE169" s="29"/>
      <c r="GFF169" s="29"/>
      <c r="GFG169" s="29"/>
      <c r="GFH169" s="29"/>
      <c r="GFI169" s="29"/>
      <c r="GFJ169" s="29"/>
      <c r="GFK169" s="29"/>
      <c r="GFL169" s="29"/>
      <c r="GFM169" s="29"/>
      <c r="GFN169" s="29"/>
      <c r="GFO169" s="29"/>
      <c r="GFP169" s="29"/>
      <c r="GFQ169" s="29"/>
      <c r="GFR169" s="29"/>
      <c r="GFS169" s="29"/>
      <c r="GFT169" s="29"/>
      <c r="GFU169" s="29"/>
      <c r="GFV169" s="29"/>
      <c r="GFW169" s="29"/>
      <c r="GFX169" s="29"/>
      <c r="GFY169" s="29"/>
      <c r="GFZ169" s="29"/>
      <c r="GGA169" s="29"/>
      <c r="GGB169" s="29"/>
      <c r="GGC169" s="29"/>
      <c r="GGD169" s="29"/>
      <c r="GGE169" s="29"/>
      <c r="GGF169" s="29"/>
      <c r="GGG169" s="29"/>
      <c r="GGH169" s="29"/>
      <c r="GGI169" s="29"/>
      <c r="GGJ169" s="29"/>
      <c r="GGK169" s="29"/>
      <c r="GGL169" s="29"/>
      <c r="GGM169" s="29"/>
      <c r="GGN169" s="29"/>
      <c r="GGO169" s="29"/>
      <c r="GGP169" s="29"/>
      <c r="GGQ169" s="29"/>
      <c r="GGR169" s="29"/>
      <c r="GGS169" s="29"/>
      <c r="GGT169" s="29"/>
      <c r="GGU169" s="29"/>
      <c r="GGV169" s="29"/>
      <c r="GGW169" s="29"/>
      <c r="GGX169" s="29"/>
      <c r="GGY169" s="29"/>
      <c r="GGZ169" s="29"/>
      <c r="GHA169" s="29"/>
      <c r="GHB169" s="29"/>
      <c r="GHC169" s="29"/>
      <c r="GHD169" s="29"/>
      <c r="GHE169" s="29"/>
      <c r="GHF169" s="29"/>
      <c r="GHG169" s="29"/>
      <c r="GHH169" s="29"/>
      <c r="GHI169" s="29"/>
      <c r="GHJ169" s="29"/>
      <c r="GHK169" s="29"/>
      <c r="GHL169" s="29"/>
      <c r="GHM169" s="29"/>
      <c r="GHN169" s="29"/>
      <c r="GHO169" s="29"/>
      <c r="GHP169" s="29"/>
      <c r="GHQ169" s="29"/>
      <c r="GHR169" s="29"/>
      <c r="GHS169" s="29"/>
      <c r="GHT169" s="29"/>
      <c r="GHU169" s="29"/>
      <c r="GHV169" s="29"/>
      <c r="GHW169" s="29"/>
      <c r="GHX169" s="29"/>
      <c r="GHY169" s="29"/>
      <c r="GHZ169" s="29"/>
      <c r="GIA169" s="29"/>
      <c r="GIB169" s="29"/>
      <c r="GIC169" s="29"/>
      <c r="GID169" s="29"/>
      <c r="GIE169" s="29"/>
      <c r="GIF169" s="29"/>
      <c r="GIG169" s="29"/>
      <c r="GIH169" s="29"/>
      <c r="GII169" s="29"/>
      <c r="GIJ169" s="29"/>
      <c r="GIK169" s="29"/>
      <c r="GIL169" s="29"/>
      <c r="GIM169" s="29"/>
      <c r="GIN169" s="29"/>
      <c r="GIO169" s="29"/>
      <c r="GIP169" s="29"/>
      <c r="GIQ169" s="29"/>
      <c r="GIR169" s="29"/>
      <c r="GIS169" s="29"/>
      <c r="GIT169" s="29"/>
      <c r="GIU169" s="29"/>
      <c r="GIV169" s="29"/>
      <c r="GIW169" s="29"/>
      <c r="GIX169" s="29"/>
      <c r="GIY169" s="29"/>
      <c r="GIZ169" s="29"/>
      <c r="GJA169" s="29"/>
      <c r="GJB169" s="29"/>
      <c r="GJC169" s="29"/>
      <c r="GJD169" s="29"/>
      <c r="GJE169" s="29"/>
      <c r="GJF169" s="29"/>
      <c r="GJG169" s="29"/>
      <c r="GJH169" s="29"/>
      <c r="GJI169" s="29"/>
      <c r="GJJ169" s="29"/>
      <c r="GJK169" s="29"/>
      <c r="GJL169" s="29"/>
      <c r="GJM169" s="29"/>
      <c r="GJN169" s="29"/>
      <c r="GJO169" s="29"/>
      <c r="GJP169" s="29"/>
      <c r="GJQ169" s="29"/>
      <c r="GJR169" s="29"/>
      <c r="GJS169" s="29"/>
      <c r="GJT169" s="29"/>
      <c r="GJU169" s="29"/>
      <c r="GJV169" s="29"/>
      <c r="GJW169" s="29"/>
      <c r="GJX169" s="29"/>
      <c r="GJY169" s="29"/>
      <c r="GJZ169" s="29"/>
      <c r="GKA169" s="29"/>
      <c r="GKB169" s="29"/>
      <c r="GKC169" s="29"/>
      <c r="GKD169" s="29"/>
      <c r="GKE169" s="29"/>
      <c r="GKF169" s="29"/>
      <c r="GKG169" s="29"/>
      <c r="GKH169" s="29"/>
      <c r="GKI169" s="29"/>
      <c r="GKJ169" s="29"/>
      <c r="GKK169" s="29"/>
      <c r="GKL169" s="29"/>
      <c r="GKM169" s="29"/>
      <c r="GKN169" s="29"/>
      <c r="GKO169" s="29"/>
      <c r="GKP169" s="29"/>
      <c r="GKQ169" s="29"/>
      <c r="GKR169" s="29"/>
      <c r="GKS169" s="29"/>
      <c r="GKT169" s="29"/>
      <c r="GKU169" s="29"/>
      <c r="GKV169" s="29"/>
      <c r="GKW169" s="29"/>
      <c r="GKX169" s="29"/>
      <c r="GKY169" s="29"/>
      <c r="GKZ169" s="29"/>
      <c r="GLA169" s="29"/>
      <c r="GLB169" s="29"/>
      <c r="GLC169" s="29"/>
      <c r="GLD169" s="29"/>
      <c r="GLE169" s="29"/>
      <c r="GLF169" s="29"/>
      <c r="GLG169" s="29"/>
      <c r="GLH169" s="29"/>
      <c r="GLI169" s="29"/>
      <c r="GLJ169" s="29"/>
      <c r="GLK169" s="29"/>
      <c r="GLL169" s="29"/>
      <c r="GLM169" s="29"/>
      <c r="GLN169" s="29"/>
      <c r="GLO169" s="29"/>
      <c r="GLP169" s="29"/>
      <c r="GLQ169" s="29"/>
      <c r="GLR169" s="29"/>
      <c r="GLS169" s="29"/>
      <c r="GLT169" s="29"/>
      <c r="GLU169" s="29"/>
      <c r="GLV169" s="29"/>
      <c r="GLW169" s="29"/>
      <c r="GLX169" s="29"/>
      <c r="GLY169" s="29"/>
      <c r="GLZ169" s="29"/>
      <c r="GMA169" s="29"/>
      <c r="GMB169" s="29"/>
      <c r="GMC169" s="29"/>
      <c r="GMD169" s="29"/>
      <c r="GME169" s="29"/>
      <c r="GMF169" s="29"/>
      <c r="GMG169" s="29"/>
      <c r="GMH169" s="29"/>
      <c r="GMI169" s="29"/>
      <c r="GMJ169" s="29"/>
      <c r="GMK169" s="29"/>
      <c r="GML169" s="29"/>
      <c r="GMM169" s="29"/>
      <c r="GMN169" s="29"/>
      <c r="GMO169" s="29"/>
      <c r="GMP169" s="29"/>
      <c r="GMQ169" s="29"/>
      <c r="GMR169" s="29"/>
      <c r="GMS169" s="29"/>
      <c r="GMT169" s="29"/>
      <c r="GMU169" s="29"/>
      <c r="GMV169" s="29"/>
      <c r="GMW169" s="29"/>
      <c r="GMX169" s="29"/>
      <c r="GMY169" s="29"/>
      <c r="GMZ169" s="29"/>
      <c r="GNA169" s="29"/>
      <c r="GNB169" s="29"/>
      <c r="GNC169" s="29"/>
      <c r="GND169" s="29"/>
      <c r="GNE169" s="29"/>
      <c r="GNF169" s="29"/>
      <c r="GNG169" s="29"/>
      <c r="GNH169" s="29"/>
      <c r="GNI169" s="29"/>
      <c r="GNJ169" s="29"/>
      <c r="GNK169" s="29"/>
      <c r="GNL169" s="29"/>
      <c r="GNM169" s="29"/>
      <c r="GNN169" s="29"/>
      <c r="GNO169" s="29"/>
      <c r="GNP169" s="29"/>
      <c r="GNQ169" s="29"/>
      <c r="GNR169" s="29"/>
      <c r="GNS169" s="29"/>
      <c r="GNT169" s="29"/>
      <c r="GNU169" s="29"/>
      <c r="GNV169" s="29"/>
      <c r="GNW169" s="29"/>
      <c r="GNX169" s="29"/>
      <c r="GNY169" s="29"/>
      <c r="GNZ169" s="29"/>
      <c r="GOA169" s="29"/>
      <c r="GOB169" s="29"/>
      <c r="GOC169" s="29"/>
      <c r="GOD169" s="29"/>
      <c r="GOE169" s="29"/>
      <c r="GOF169" s="29"/>
      <c r="GOG169" s="29"/>
      <c r="GOH169" s="29"/>
      <c r="GOI169" s="29"/>
      <c r="GOJ169" s="29"/>
      <c r="GOK169" s="29"/>
      <c r="GOL169" s="29"/>
      <c r="GOM169" s="29"/>
      <c r="GON169" s="29"/>
      <c r="GOO169" s="29"/>
      <c r="GOP169" s="29"/>
      <c r="GOQ169" s="29"/>
      <c r="GOR169" s="29"/>
      <c r="GOS169" s="29"/>
      <c r="GOT169" s="29"/>
      <c r="GOU169" s="29"/>
      <c r="GOV169" s="29"/>
      <c r="GOW169" s="29"/>
      <c r="GOX169" s="29"/>
      <c r="GOY169" s="29"/>
      <c r="GOZ169" s="29"/>
      <c r="GPA169" s="29"/>
      <c r="GPB169" s="29"/>
      <c r="GPC169" s="29"/>
      <c r="GPD169" s="29"/>
      <c r="GPE169" s="29"/>
      <c r="GPF169" s="29"/>
      <c r="GPG169" s="29"/>
      <c r="GPH169" s="29"/>
      <c r="GPI169" s="29"/>
      <c r="GPJ169" s="29"/>
      <c r="GPK169" s="29"/>
      <c r="GPL169" s="29"/>
      <c r="GPM169" s="29"/>
      <c r="GPN169" s="29"/>
      <c r="GPO169" s="29"/>
      <c r="GPP169" s="29"/>
      <c r="GPQ169" s="29"/>
      <c r="GPR169" s="29"/>
      <c r="GPS169" s="29"/>
      <c r="GPT169" s="29"/>
      <c r="GPU169" s="29"/>
      <c r="GPV169" s="29"/>
      <c r="GPW169" s="29"/>
      <c r="GPX169" s="29"/>
      <c r="GPY169" s="29"/>
      <c r="GPZ169" s="29"/>
      <c r="GQA169" s="29"/>
      <c r="GQB169" s="29"/>
      <c r="GQC169" s="29"/>
      <c r="GQD169" s="29"/>
      <c r="GQE169" s="29"/>
      <c r="GQF169" s="29"/>
      <c r="GQG169" s="29"/>
      <c r="GQH169" s="29"/>
      <c r="GQI169" s="29"/>
      <c r="GQJ169" s="29"/>
      <c r="GQK169" s="29"/>
      <c r="GQL169" s="29"/>
      <c r="GQM169" s="29"/>
      <c r="GQN169" s="29"/>
      <c r="GQO169" s="29"/>
      <c r="GQP169" s="29"/>
      <c r="GQQ169" s="29"/>
      <c r="GQR169" s="29"/>
      <c r="GQS169" s="29"/>
      <c r="GQT169" s="29"/>
      <c r="GQU169" s="29"/>
      <c r="GQV169" s="29"/>
      <c r="GQW169" s="29"/>
      <c r="GQX169" s="29"/>
      <c r="GQY169" s="29"/>
      <c r="GQZ169" s="29"/>
      <c r="GRA169" s="29"/>
      <c r="GRB169" s="29"/>
      <c r="GRC169" s="29"/>
      <c r="GRD169" s="29"/>
      <c r="GRE169" s="29"/>
      <c r="GRF169" s="29"/>
      <c r="GRG169" s="29"/>
      <c r="GRH169" s="29"/>
      <c r="GRI169" s="29"/>
      <c r="GRJ169" s="29"/>
      <c r="GRK169" s="29"/>
      <c r="GRL169" s="29"/>
      <c r="GRM169" s="29"/>
      <c r="GRN169" s="29"/>
      <c r="GRO169" s="29"/>
      <c r="GRP169" s="29"/>
      <c r="GRQ169" s="29"/>
      <c r="GRR169" s="29"/>
      <c r="GRS169" s="29"/>
      <c r="GRT169" s="29"/>
      <c r="GRU169" s="29"/>
      <c r="GRV169" s="29"/>
      <c r="GRW169" s="29"/>
      <c r="GRX169" s="29"/>
      <c r="GRY169" s="29"/>
      <c r="GRZ169" s="29"/>
      <c r="GSA169" s="29"/>
      <c r="GSB169" s="29"/>
      <c r="GSC169" s="29"/>
      <c r="GSD169" s="29"/>
      <c r="GSE169" s="29"/>
      <c r="GSF169" s="29"/>
      <c r="GSG169" s="29"/>
      <c r="GSH169" s="29"/>
      <c r="GSI169" s="29"/>
      <c r="GSJ169" s="29"/>
      <c r="GSK169" s="29"/>
      <c r="GSL169" s="29"/>
      <c r="GSM169" s="29"/>
      <c r="GSN169" s="29"/>
      <c r="GSO169" s="29"/>
      <c r="GSP169" s="29"/>
      <c r="GSQ169" s="29"/>
      <c r="GSR169" s="29"/>
      <c r="GSS169" s="29"/>
      <c r="GST169" s="29"/>
      <c r="GSU169" s="29"/>
      <c r="GSV169" s="29"/>
      <c r="GSW169" s="29"/>
      <c r="GSX169" s="29"/>
      <c r="GSY169" s="29"/>
      <c r="GSZ169" s="29"/>
      <c r="GTA169" s="29"/>
      <c r="GTB169" s="29"/>
      <c r="GTC169" s="29"/>
      <c r="GTD169" s="29"/>
      <c r="GTE169" s="29"/>
      <c r="GTF169" s="29"/>
      <c r="GTG169" s="29"/>
      <c r="GTH169" s="29"/>
      <c r="GTI169" s="29"/>
      <c r="GTJ169" s="29"/>
      <c r="GTK169" s="29"/>
      <c r="GTL169" s="29"/>
      <c r="GTM169" s="29"/>
      <c r="GTN169" s="29"/>
      <c r="GTO169" s="29"/>
      <c r="GTP169" s="29"/>
      <c r="GTQ169" s="29"/>
      <c r="GTR169" s="29"/>
      <c r="GTS169" s="29"/>
      <c r="GTT169" s="29"/>
      <c r="GTU169" s="29"/>
      <c r="GTV169" s="29"/>
      <c r="GTW169" s="29"/>
      <c r="GTX169" s="29"/>
      <c r="GTY169" s="29"/>
      <c r="GTZ169" s="29"/>
      <c r="GUA169" s="29"/>
      <c r="GUB169" s="29"/>
      <c r="GUC169" s="29"/>
      <c r="GUD169" s="29"/>
      <c r="GUE169" s="29"/>
      <c r="GUF169" s="29"/>
      <c r="GUG169" s="29"/>
      <c r="GUH169" s="29"/>
      <c r="GUI169" s="29"/>
      <c r="GUJ169" s="29"/>
      <c r="GUK169" s="29"/>
      <c r="GUL169" s="29"/>
      <c r="GUM169" s="29"/>
      <c r="GUN169" s="29"/>
      <c r="GUO169" s="29"/>
      <c r="GUP169" s="29"/>
      <c r="GUQ169" s="29"/>
      <c r="GUR169" s="29"/>
      <c r="GUS169" s="29"/>
      <c r="GUT169" s="29"/>
      <c r="GUU169" s="29"/>
      <c r="GUV169" s="29"/>
      <c r="GUW169" s="29"/>
      <c r="GUX169" s="29"/>
      <c r="GUY169" s="29"/>
      <c r="GUZ169" s="29"/>
      <c r="GVA169" s="29"/>
      <c r="GVB169" s="29"/>
      <c r="GVC169" s="29"/>
      <c r="GVD169" s="29"/>
      <c r="GVE169" s="29"/>
      <c r="GVF169" s="29"/>
      <c r="GVG169" s="29"/>
      <c r="GVH169" s="29"/>
      <c r="GVI169" s="29"/>
      <c r="GVJ169" s="29"/>
      <c r="GVK169" s="29"/>
      <c r="GVL169" s="29"/>
      <c r="GVM169" s="29"/>
      <c r="GVN169" s="29"/>
      <c r="GVO169" s="29"/>
      <c r="GVP169" s="29"/>
      <c r="GVQ169" s="29"/>
      <c r="GVR169" s="29"/>
      <c r="GVS169" s="29"/>
      <c r="GVT169" s="29"/>
      <c r="GVU169" s="29"/>
      <c r="GVV169" s="29"/>
      <c r="GVW169" s="29"/>
      <c r="GVX169" s="29"/>
      <c r="GVY169" s="29"/>
      <c r="GVZ169" s="29"/>
      <c r="GWA169" s="29"/>
      <c r="GWB169" s="29"/>
      <c r="GWC169" s="29"/>
      <c r="GWD169" s="29"/>
      <c r="GWE169" s="29"/>
      <c r="GWF169" s="29"/>
      <c r="GWG169" s="29"/>
      <c r="GWH169" s="29"/>
      <c r="GWI169" s="29"/>
      <c r="GWJ169" s="29"/>
      <c r="GWK169" s="29"/>
      <c r="GWL169" s="29"/>
      <c r="GWM169" s="29"/>
      <c r="GWN169" s="29"/>
      <c r="GWO169" s="29"/>
      <c r="GWP169" s="29"/>
      <c r="GWQ169" s="29"/>
      <c r="GWR169" s="29"/>
      <c r="GWS169" s="29"/>
      <c r="GWT169" s="29"/>
      <c r="GWU169" s="29"/>
      <c r="GWV169" s="29"/>
      <c r="GWW169" s="29"/>
      <c r="GWX169" s="29"/>
      <c r="GWY169" s="29"/>
      <c r="GWZ169" s="29"/>
      <c r="GXA169" s="29"/>
      <c r="GXB169" s="29"/>
      <c r="GXC169" s="29"/>
      <c r="GXD169" s="29"/>
      <c r="GXE169" s="29"/>
      <c r="GXF169" s="29"/>
      <c r="GXG169" s="29"/>
      <c r="GXH169" s="29"/>
      <c r="GXI169" s="29"/>
      <c r="GXJ169" s="29"/>
      <c r="GXK169" s="29"/>
      <c r="GXL169" s="29"/>
      <c r="GXM169" s="29"/>
      <c r="GXN169" s="29"/>
      <c r="GXO169" s="29"/>
      <c r="GXP169" s="29"/>
      <c r="GXQ169" s="29"/>
      <c r="GXR169" s="29"/>
      <c r="GXS169" s="29"/>
      <c r="GXT169" s="29"/>
      <c r="GXU169" s="29"/>
      <c r="GXV169" s="29"/>
      <c r="GXW169" s="29"/>
      <c r="GXX169" s="29"/>
      <c r="GXY169" s="29"/>
      <c r="GXZ169" s="29"/>
      <c r="GYA169" s="29"/>
      <c r="GYB169" s="29"/>
      <c r="GYC169" s="29"/>
      <c r="GYD169" s="29"/>
      <c r="GYE169" s="29"/>
      <c r="GYF169" s="29"/>
      <c r="GYG169" s="29"/>
      <c r="GYH169" s="29"/>
      <c r="GYI169" s="29"/>
      <c r="GYJ169" s="29"/>
      <c r="GYK169" s="29"/>
      <c r="GYL169" s="29"/>
      <c r="GYM169" s="29"/>
      <c r="GYN169" s="29"/>
      <c r="GYO169" s="29"/>
      <c r="GYP169" s="29"/>
      <c r="GYQ169" s="29"/>
      <c r="GYR169" s="29"/>
      <c r="GYS169" s="29"/>
      <c r="GYT169" s="29"/>
      <c r="GYU169" s="29"/>
      <c r="GYV169" s="29"/>
      <c r="GYW169" s="29"/>
      <c r="GYX169" s="29"/>
      <c r="GYY169" s="29"/>
      <c r="GYZ169" s="29"/>
      <c r="GZA169" s="29"/>
      <c r="GZB169" s="29"/>
      <c r="GZC169" s="29"/>
      <c r="GZD169" s="29"/>
      <c r="GZE169" s="29"/>
      <c r="GZF169" s="29"/>
      <c r="GZG169" s="29"/>
      <c r="GZH169" s="29"/>
      <c r="GZI169" s="29"/>
      <c r="GZJ169" s="29"/>
      <c r="GZK169" s="29"/>
      <c r="GZL169" s="29"/>
      <c r="GZM169" s="29"/>
      <c r="GZN169" s="29"/>
      <c r="GZO169" s="29"/>
      <c r="GZP169" s="29"/>
      <c r="GZQ169" s="29"/>
      <c r="GZR169" s="29"/>
      <c r="GZS169" s="29"/>
      <c r="GZT169" s="29"/>
      <c r="GZU169" s="29"/>
      <c r="GZV169" s="29"/>
      <c r="GZW169" s="29"/>
      <c r="GZX169" s="29"/>
      <c r="GZY169" s="29"/>
      <c r="GZZ169" s="29"/>
      <c r="HAA169" s="29"/>
      <c r="HAB169" s="29"/>
      <c r="HAC169" s="29"/>
      <c r="HAD169" s="29"/>
      <c r="HAE169" s="29"/>
      <c r="HAF169" s="29"/>
      <c r="HAG169" s="29"/>
      <c r="HAH169" s="29"/>
      <c r="HAI169" s="29"/>
      <c r="HAJ169" s="29"/>
      <c r="HAK169" s="29"/>
      <c r="HAL169" s="29"/>
      <c r="HAM169" s="29"/>
      <c r="HAN169" s="29"/>
      <c r="HAO169" s="29"/>
      <c r="HAP169" s="29"/>
      <c r="HAQ169" s="29"/>
      <c r="HAR169" s="29"/>
      <c r="HAS169" s="29"/>
      <c r="HAT169" s="29"/>
      <c r="HAU169" s="29"/>
      <c r="HAV169" s="29"/>
      <c r="HAW169" s="29"/>
      <c r="HAX169" s="29"/>
      <c r="HAY169" s="29"/>
      <c r="HAZ169" s="29"/>
      <c r="HBA169" s="29"/>
      <c r="HBB169" s="29"/>
      <c r="HBC169" s="29"/>
      <c r="HBD169" s="29"/>
      <c r="HBE169" s="29"/>
      <c r="HBF169" s="29"/>
      <c r="HBG169" s="29"/>
      <c r="HBH169" s="29"/>
      <c r="HBI169" s="29"/>
      <c r="HBJ169" s="29"/>
      <c r="HBK169" s="29"/>
      <c r="HBL169" s="29"/>
      <c r="HBM169" s="29"/>
      <c r="HBN169" s="29"/>
      <c r="HBO169" s="29"/>
      <c r="HBP169" s="29"/>
      <c r="HBQ169" s="29"/>
      <c r="HBR169" s="29"/>
      <c r="HBS169" s="29"/>
      <c r="HBT169" s="29"/>
      <c r="HBU169" s="29"/>
      <c r="HBV169" s="29"/>
      <c r="HBW169" s="29"/>
      <c r="HBX169" s="29"/>
      <c r="HBY169" s="29"/>
      <c r="HBZ169" s="29"/>
      <c r="HCA169" s="29"/>
      <c r="HCB169" s="29"/>
      <c r="HCC169" s="29"/>
      <c r="HCD169" s="29"/>
      <c r="HCE169" s="29"/>
      <c r="HCF169" s="29"/>
      <c r="HCG169" s="29"/>
      <c r="HCH169" s="29"/>
      <c r="HCI169" s="29"/>
      <c r="HCJ169" s="29"/>
      <c r="HCK169" s="29"/>
      <c r="HCL169" s="29"/>
      <c r="HCM169" s="29"/>
      <c r="HCN169" s="29"/>
      <c r="HCO169" s="29"/>
      <c r="HCP169" s="29"/>
      <c r="HCQ169" s="29"/>
      <c r="HCR169" s="29"/>
      <c r="HCS169" s="29"/>
      <c r="HCT169" s="29"/>
      <c r="HCU169" s="29"/>
      <c r="HCV169" s="29"/>
      <c r="HCW169" s="29"/>
      <c r="HCX169" s="29"/>
      <c r="HCY169" s="29"/>
      <c r="HCZ169" s="29"/>
      <c r="HDA169" s="29"/>
      <c r="HDB169" s="29"/>
      <c r="HDC169" s="29"/>
      <c r="HDD169" s="29"/>
      <c r="HDE169" s="29"/>
      <c r="HDF169" s="29"/>
      <c r="HDG169" s="29"/>
      <c r="HDH169" s="29"/>
      <c r="HDI169" s="29"/>
      <c r="HDJ169" s="29"/>
      <c r="HDK169" s="29"/>
      <c r="HDL169" s="29"/>
      <c r="HDM169" s="29"/>
      <c r="HDN169" s="29"/>
      <c r="HDO169" s="29"/>
      <c r="HDP169" s="29"/>
      <c r="HDQ169" s="29"/>
      <c r="HDR169" s="29"/>
      <c r="HDS169" s="29"/>
      <c r="HDT169" s="29"/>
      <c r="HDU169" s="29"/>
      <c r="HDV169" s="29"/>
      <c r="HDW169" s="29"/>
      <c r="HDX169" s="29"/>
      <c r="HDY169" s="29"/>
      <c r="HDZ169" s="29"/>
      <c r="HEA169" s="29"/>
      <c r="HEB169" s="29"/>
      <c r="HEC169" s="29"/>
      <c r="HED169" s="29"/>
      <c r="HEE169" s="29"/>
      <c r="HEF169" s="29"/>
      <c r="HEG169" s="29"/>
      <c r="HEH169" s="29"/>
      <c r="HEI169" s="29"/>
      <c r="HEJ169" s="29"/>
      <c r="HEK169" s="29"/>
      <c r="HEL169" s="29"/>
      <c r="HEM169" s="29"/>
      <c r="HEN169" s="29"/>
      <c r="HEO169" s="29"/>
      <c r="HEP169" s="29"/>
      <c r="HEQ169" s="29"/>
      <c r="HER169" s="29"/>
      <c r="HES169" s="29"/>
      <c r="HET169" s="29"/>
      <c r="HEU169" s="29"/>
      <c r="HEV169" s="29"/>
      <c r="HEW169" s="29"/>
      <c r="HEX169" s="29"/>
      <c r="HEY169" s="29"/>
      <c r="HEZ169" s="29"/>
      <c r="HFA169" s="29"/>
      <c r="HFB169" s="29"/>
      <c r="HFC169" s="29"/>
      <c r="HFD169" s="29"/>
      <c r="HFE169" s="29"/>
      <c r="HFF169" s="29"/>
      <c r="HFG169" s="29"/>
      <c r="HFH169" s="29"/>
      <c r="HFI169" s="29"/>
      <c r="HFJ169" s="29"/>
      <c r="HFK169" s="29"/>
      <c r="HFL169" s="29"/>
      <c r="HFM169" s="29"/>
      <c r="HFN169" s="29"/>
      <c r="HFO169" s="29"/>
      <c r="HFP169" s="29"/>
      <c r="HFQ169" s="29"/>
      <c r="HFR169" s="29"/>
      <c r="HFS169" s="29"/>
      <c r="HFT169" s="29"/>
      <c r="HFU169" s="29"/>
      <c r="HFV169" s="29"/>
      <c r="HFW169" s="29"/>
      <c r="HFX169" s="29"/>
      <c r="HFY169" s="29"/>
      <c r="HFZ169" s="29"/>
      <c r="HGA169" s="29"/>
      <c r="HGB169" s="29"/>
      <c r="HGC169" s="29"/>
      <c r="HGD169" s="29"/>
      <c r="HGE169" s="29"/>
      <c r="HGF169" s="29"/>
      <c r="HGG169" s="29"/>
      <c r="HGH169" s="29"/>
      <c r="HGI169" s="29"/>
      <c r="HGJ169" s="29"/>
      <c r="HGK169" s="29"/>
      <c r="HGL169" s="29"/>
      <c r="HGM169" s="29"/>
      <c r="HGN169" s="29"/>
      <c r="HGO169" s="29"/>
      <c r="HGP169" s="29"/>
      <c r="HGQ169" s="29"/>
      <c r="HGR169" s="29"/>
      <c r="HGS169" s="29"/>
      <c r="HGT169" s="29"/>
      <c r="HGU169" s="29"/>
      <c r="HGV169" s="29"/>
      <c r="HGW169" s="29"/>
      <c r="HGX169" s="29"/>
      <c r="HGY169" s="29"/>
      <c r="HGZ169" s="29"/>
      <c r="HHA169" s="29"/>
      <c r="HHB169" s="29"/>
      <c r="HHC169" s="29"/>
      <c r="HHD169" s="29"/>
      <c r="HHE169" s="29"/>
      <c r="HHF169" s="29"/>
      <c r="HHG169" s="29"/>
      <c r="HHH169" s="29"/>
      <c r="HHI169" s="29"/>
      <c r="HHJ169" s="29"/>
      <c r="HHK169" s="29"/>
      <c r="HHL169" s="29"/>
      <c r="HHM169" s="29"/>
      <c r="HHN169" s="29"/>
      <c r="HHO169" s="29"/>
      <c r="HHP169" s="29"/>
      <c r="HHQ169" s="29"/>
      <c r="HHR169" s="29"/>
      <c r="HHS169" s="29"/>
      <c r="HHT169" s="29"/>
      <c r="HHU169" s="29"/>
      <c r="HHV169" s="29"/>
      <c r="HHW169" s="29"/>
      <c r="HHX169" s="29"/>
      <c r="HHY169" s="29"/>
      <c r="HHZ169" s="29"/>
      <c r="HIA169" s="29"/>
      <c r="HIB169" s="29"/>
      <c r="HIC169" s="29"/>
      <c r="HID169" s="29"/>
      <c r="HIE169" s="29"/>
      <c r="HIF169" s="29"/>
      <c r="HIG169" s="29"/>
      <c r="HIH169" s="29"/>
      <c r="HII169" s="29"/>
      <c r="HIJ169" s="29"/>
      <c r="HIK169" s="29"/>
      <c r="HIL169" s="29"/>
      <c r="HIM169" s="29"/>
      <c r="HIN169" s="29"/>
      <c r="HIO169" s="29"/>
      <c r="HIP169" s="29"/>
      <c r="HIQ169" s="29"/>
      <c r="HIR169" s="29"/>
      <c r="HIS169" s="29"/>
      <c r="HIT169" s="29"/>
      <c r="HIU169" s="29"/>
      <c r="HIV169" s="29"/>
      <c r="HIW169" s="29"/>
      <c r="HIX169" s="29"/>
      <c r="HIY169" s="29"/>
      <c r="HIZ169" s="29"/>
      <c r="HJA169" s="29"/>
      <c r="HJB169" s="29"/>
      <c r="HJC169" s="29"/>
      <c r="HJD169" s="29"/>
      <c r="HJE169" s="29"/>
      <c r="HJF169" s="29"/>
      <c r="HJG169" s="29"/>
      <c r="HJH169" s="29"/>
      <c r="HJI169" s="29"/>
      <c r="HJJ169" s="29"/>
      <c r="HJK169" s="29"/>
      <c r="HJL169" s="29"/>
      <c r="HJM169" s="29"/>
      <c r="HJN169" s="29"/>
      <c r="HJO169" s="29"/>
      <c r="HJP169" s="29"/>
      <c r="HJQ169" s="29"/>
      <c r="HJR169" s="29"/>
      <c r="HJS169" s="29"/>
      <c r="HJT169" s="29"/>
      <c r="HJU169" s="29"/>
      <c r="HJV169" s="29"/>
      <c r="HJW169" s="29"/>
      <c r="HJX169" s="29"/>
      <c r="HJY169" s="29"/>
      <c r="HJZ169" s="29"/>
      <c r="HKA169" s="29"/>
      <c r="HKB169" s="29"/>
      <c r="HKC169" s="29"/>
      <c r="HKD169" s="29"/>
      <c r="HKE169" s="29"/>
      <c r="HKF169" s="29"/>
      <c r="HKG169" s="29"/>
      <c r="HKH169" s="29"/>
      <c r="HKI169" s="29"/>
      <c r="HKJ169" s="29"/>
      <c r="HKK169" s="29"/>
      <c r="HKL169" s="29"/>
      <c r="HKM169" s="29"/>
      <c r="HKN169" s="29"/>
      <c r="HKO169" s="29"/>
      <c r="HKP169" s="29"/>
      <c r="HKQ169" s="29"/>
      <c r="HKR169" s="29"/>
      <c r="HKS169" s="29"/>
      <c r="HKT169" s="29"/>
      <c r="HKU169" s="29"/>
      <c r="HKV169" s="29"/>
      <c r="HKW169" s="29"/>
      <c r="HKX169" s="29"/>
      <c r="HKY169" s="29"/>
      <c r="HKZ169" s="29"/>
      <c r="HLA169" s="29"/>
      <c r="HLB169" s="29"/>
      <c r="HLC169" s="29"/>
      <c r="HLD169" s="29"/>
      <c r="HLE169" s="29"/>
      <c r="HLF169" s="29"/>
      <c r="HLG169" s="29"/>
      <c r="HLH169" s="29"/>
      <c r="HLI169" s="29"/>
      <c r="HLJ169" s="29"/>
      <c r="HLK169" s="29"/>
      <c r="HLL169" s="29"/>
      <c r="HLM169" s="29"/>
      <c r="HLN169" s="29"/>
      <c r="HLO169" s="29"/>
      <c r="HLP169" s="29"/>
      <c r="HLQ169" s="29"/>
      <c r="HLR169" s="29"/>
      <c r="HLS169" s="29"/>
      <c r="HLT169" s="29"/>
      <c r="HLU169" s="29"/>
      <c r="HLV169" s="29"/>
      <c r="HLW169" s="29"/>
      <c r="HLX169" s="29"/>
      <c r="HLY169" s="29"/>
      <c r="HLZ169" s="29"/>
      <c r="HMA169" s="29"/>
      <c r="HMB169" s="29"/>
      <c r="HMC169" s="29"/>
      <c r="HMD169" s="29"/>
      <c r="HME169" s="29"/>
      <c r="HMF169" s="29"/>
      <c r="HMG169" s="29"/>
      <c r="HMH169" s="29"/>
      <c r="HMI169" s="29"/>
      <c r="HMJ169" s="29"/>
      <c r="HMK169" s="29"/>
      <c r="HML169" s="29"/>
      <c r="HMM169" s="29"/>
      <c r="HMN169" s="29"/>
      <c r="HMO169" s="29"/>
      <c r="HMP169" s="29"/>
      <c r="HMQ169" s="29"/>
      <c r="HMR169" s="29"/>
      <c r="HMS169" s="29"/>
      <c r="HMT169" s="29"/>
      <c r="HMU169" s="29"/>
      <c r="HMV169" s="29"/>
      <c r="HMW169" s="29"/>
      <c r="HMX169" s="29"/>
      <c r="HMY169" s="29"/>
      <c r="HMZ169" s="29"/>
      <c r="HNA169" s="29"/>
      <c r="HNB169" s="29"/>
      <c r="HNC169" s="29"/>
      <c r="HND169" s="29"/>
      <c r="HNE169" s="29"/>
      <c r="HNF169" s="29"/>
      <c r="HNG169" s="29"/>
      <c r="HNH169" s="29"/>
      <c r="HNI169" s="29"/>
      <c r="HNJ169" s="29"/>
      <c r="HNK169" s="29"/>
      <c r="HNL169" s="29"/>
      <c r="HNM169" s="29"/>
      <c r="HNN169" s="29"/>
      <c r="HNO169" s="29"/>
      <c r="HNP169" s="29"/>
      <c r="HNQ169" s="29"/>
      <c r="HNR169" s="29"/>
      <c r="HNS169" s="29"/>
      <c r="HNT169" s="29"/>
      <c r="HNU169" s="29"/>
      <c r="HNV169" s="29"/>
      <c r="HNW169" s="29"/>
      <c r="HNX169" s="29"/>
      <c r="HNY169" s="29"/>
      <c r="HNZ169" s="29"/>
      <c r="HOA169" s="29"/>
      <c r="HOB169" s="29"/>
      <c r="HOC169" s="29"/>
      <c r="HOD169" s="29"/>
      <c r="HOE169" s="29"/>
      <c r="HOF169" s="29"/>
      <c r="HOG169" s="29"/>
      <c r="HOH169" s="29"/>
      <c r="HOI169" s="29"/>
      <c r="HOJ169" s="29"/>
      <c r="HOK169" s="29"/>
      <c r="HOL169" s="29"/>
      <c r="HOM169" s="29"/>
      <c r="HON169" s="29"/>
      <c r="HOO169" s="29"/>
      <c r="HOP169" s="29"/>
      <c r="HOQ169" s="29"/>
      <c r="HOR169" s="29"/>
      <c r="HOS169" s="29"/>
      <c r="HOT169" s="29"/>
      <c r="HOU169" s="29"/>
      <c r="HOV169" s="29"/>
      <c r="HOW169" s="29"/>
      <c r="HOX169" s="29"/>
      <c r="HOY169" s="29"/>
      <c r="HOZ169" s="29"/>
      <c r="HPA169" s="29"/>
      <c r="HPB169" s="29"/>
      <c r="HPC169" s="29"/>
      <c r="HPD169" s="29"/>
      <c r="HPE169" s="29"/>
      <c r="HPF169" s="29"/>
      <c r="HPG169" s="29"/>
      <c r="HPH169" s="29"/>
      <c r="HPI169" s="29"/>
      <c r="HPJ169" s="29"/>
      <c r="HPK169" s="29"/>
      <c r="HPL169" s="29"/>
      <c r="HPM169" s="29"/>
      <c r="HPN169" s="29"/>
      <c r="HPO169" s="29"/>
      <c r="HPP169" s="29"/>
      <c r="HPQ169" s="29"/>
      <c r="HPR169" s="29"/>
      <c r="HPS169" s="29"/>
      <c r="HPT169" s="29"/>
      <c r="HPU169" s="29"/>
      <c r="HPV169" s="29"/>
      <c r="HPW169" s="29"/>
      <c r="HPX169" s="29"/>
      <c r="HPY169" s="29"/>
      <c r="HPZ169" s="29"/>
      <c r="HQA169" s="29"/>
      <c r="HQB169" s="29"/>
      <c r="HQC169" s="29"/>
      <c r="HQD169" s="29"/>
      <c r="HQE169" s="29"/>
      <c r="HQF169" s="29"/>
      <c r="HQG169" s="29"/>
      <c r="HQH169" s="29"/>
      <c r="HQI169" s="29"/>
      <c r="HQJ169" s="29"/>
      <c r="HQK169" s="29"/>
      <c r="HQL169" s="29"/>
      <c r="HQM169" s="29"/>
      <c r="HQN169" s="29"/>
      <c r="HQO169" s="29"/>
      <c r="HQP169" s="29"/>
      <c r="HQQ169" s="29"/>
      <c r="HQR169" s="29"/>
      <c r="HQS169" s="29"/>
      <c r="HQT169" s="29"/>
      <c r="HQU169" s="29"/>
      <c r="HQV169" s="29"/>
      <c r="HQW169" s="29"/>
      <c r="HQX169" s="29"/>
      <c r="HQY169" s="29"/>
      <c r="HQZ169" s="29"/>
      <c r="HRA169" s="29"/>
      <c r="HRB169" s="29"/>
      <c r="HRC169" s="29"/>
      <c r="HRD169" s="29"/>
      <c r="HRE169" s="29"/>
      <c r="HRF169" s="29"/>
      <c r="HRG169" s="29"/>
      <c r="HRH169" s="29"/>
      <c r="HRI169" s="29"/>
      <c r="HRJ169" s="29"/>
      <c r="HRK169" s="29"/>
      <c r="HRL169" s="29"/>
      <c r="HRM169" s="29"/>
      <c r="HRN169" s="29"/>
      <c r="HRO169" s="29"/>
      <c r="HRP169" s="29"/>
      <c r="HRQ169" s="29"/>
      <c r="HRR169" s="29"/>
      <c r="HRS169" s="29"/>
      <c r="HRT169" s="29"/>
      <c r="HRU169" s="29"/>
      <c r="HRV169" s="29"/>
      <c r="HRW169" s="29"/>
      <c r="HRX169" s="29"/>
      <c r="HRY169" s="29"/>
      <c r="HRZ169" s="29"/>
      <c r="HSA169" s="29"/>
      <c r="HSB169" s="29"/>
      <c r="HSC169" s="29"/>
      <c r="HSD169" s="29"/>
      <c r="HSE169" s="29"/>
      <c r="HSF169" s="29"/>
      <c r="HSG169" s="29"/>
      <c r="HSH169" s="29"/>
      <c r="HSI169" s="29"/>
      <c r="HSJ169" s="29"/>
      <c r="HSK169" s="29"/>
      <c r="HSL169" s="29"/>
      <c r="HSM169" s="29"/>
      <c r="HSN169" s="29"/>
      <c r="HSO169" s="29"/>
      <c r="HSP169" s="29"/>
      <c r="HSQ169" s="29"/>
      <c r="HSR169" s="29"/>
      <c r="HSS169" s="29"/>
      <c r="HST169" s="29"/>
      <c r="HSU169" s="29"/>
      <c r="HSV169" s="29"/>
      <c r="HSW169" s="29"/>
      <c r="HSX169" s="29"/>
      <c r="HSY169" s="29"/>
      <c r="HSZ169" s="29"/>
      <c r="HTA169" s="29"/>
      <c r="HTB169" s="29"/>
      <c r="HTC169" s="29"/>
      <c r="HTD169" s="29"/>
      <c r="HTE169" s="29"/>
      <c r="HTF169" s="29"/>
      <c r="HTG169" s="29"/>
      <c r="HTH169" s="29"/>
      <c r="HTI169" s="29"/>
      <c r="HTJ169" s="29"/>
      <c r="HTK169" s="29"/>
      <c r="HTL169" s="29"/>
      <c r="HTM169" s="29"/>
      <c r="HTN169" s="29"/>
      <c r="HTO169" s="29"/>
      <c r="HTP169" s="29"/>
      <c r="HTQ169" s="29"/>
      <c r="HTR169" s="29"/>
      <c r="HTS169" s="29"/>
      <c r="HTT169" s="29"/>
      <c r="HTU169" s="29"/>
      <c r="HTV169" s="29"/>
      <c r="HTW169" s="29"/>
      <c r="HTX169" s="29"/>
      <c r="HTY169" s="29"/>
      <c r="HTZ169" s="29"/>
      <c r="HUA169" s="29"/>
      <c r="HUB169" s="29"/>
      <c r="HUC169" s="29"/>
      <c r="HUD169" s="29"/>
      <c r="HUE169" s="29"/>
      <c r="HUF169" s="29"/>
      <c r="HUG169" s="29"/>
      <c r="HUH169" s="29"/>
      <c r="HUI169" s="29"/>
      <c r="HUJ169" s="29"/>
      <c r="HUK169" s="29"/>
      <c r="HUL169" s="29"/>
      <c r="HUM169" s="29"/>
      <c r="HUN169" s="29"/>
      <c r="HUO169" s="29"/>
      <c r="HUP169" s="29"/>
      <c r="HUQ169" s="29"/>
      <c r="HUR169" s="29"/>
      <c r="HUS169" s="29"/>
      <c r="HUT169" s="29"/>
      <c r="HUU169" s="29"/>
      <c r="HUV169" s="29"/>
      <c r="HUW169" s="29"/>
      <c r="HUX169" s="29"/>
      <c r="HUY169" s="29"/>
      <c r="HUZ169" s="29"/>
      <c r="HVA169" s="29"/>
      <c r="HVB169" s="29"/>
      <c r="HVC169" s="29"/>
      <c r="HVD169" s="29"/>
      <c r="HVE169" s="29"/>
      <c r="HVF169" s="29"/>
      <c r="HVG169" s="29"/>
      <c r="HVH169" s="29"/>
      <c r="HVI169" s="29"/>
      <c r="HVJ169" s="29"/>
      <c r="HVK169" s="29"/>
      <c r="HVL169" s="29"/>
      <c r="HVM169" s="29"/>
      <c r="HVN169" s="29"/>
      <c r="HVO169" s="29"/>
      <c r="HVP169" s="29"/>
      <c r="HVQ169" s="29"/>
      <c r="HVR169" s="29"/>
      <c r="HVS169" s="29"/>
      <c r="HVT169" s="29"/>
      <c r="HVU169" s="29"/>
      <c r="HVV169" s="29"/>
      <c r="HVW169" s="29"/>
      <c r="HVX169" s="29"/>
      <c r="HVY169" s="29"/>
      <c r="HVZ169" s="29"/>
      <c r="HWA169" s="29"/>
      <c r="HWB169" s="29"/>
      <c r="HWC169" s="29"/>
      <c r="HWD169" s="29"/>
      <c r="HWE169" s="29"/>
      <c r="HWF169" s="29"/>
      <c r="HWG169" s="29"/>
      <c r="HWH169" s="29"/>
      <c r="HWI169" s="29"/>
      <c r="HWJ169" s="29"/>
      <c r="HWK169" s="29"/>
      <c r="HWL169" s="29"/>
      <c r="HWM169" s="29"/>
      <c r="HWN169" s="29"/>
      <c r="HWO169" s="29"/>
      <c r="HWP169" s="29"/>
      <c r="HWQ169" s="29"/>
      <c r="HWR169" s="29"/>
      <c r="HWS169" s="29"/>
      <c r="HWT169" s="29"/>
      <c r="HWU169" s="29"/>
      <c r="HWV169" s="29"/>
      <c r="HWW169" s="29"/>
      <c r="HWX169" s="29"/>
      <c r="HWY169" s="29"/>
      <c r="HWZ169" s="29"/>
      <c r="HXA169" s="29"/>
      <c r="HXB169" s="29"/>
      <c r="HXC169" s="29"/>
      <c r="HXD169" s="29"/>
      <c r="HXE169" s="29"/>
      <c r="HXF169" s="29"/>
      <c r="HXG169" s="29"/>
      <c r="HXH169" s="29"/>
      <c r="HXI169" s="29"/>
      <c r="HXJ169" s="29"/>
      <c r="HXK169" s="29"/>
      <c r="HXL169" s="29"/>
      <c r="HXM169" s="29"/>
      <c r="HXN169" s="29"/>
      <c r="HXO169" s="29"/>
      <c r="HXP169" s="29"/>
      <c r="HXQ169" s="29"/>
      <c r="HXR169" s="29"/>
      <c r="HXS169" s="29"/>
      <c r="HXT169" s="29"/>
      <c r="HXU169" s="29"/>
      <c r="HXV169" s="29"/>
      <c r="HXW169" s="29"/>
      <c r="HXX169" s="29"/>
      <c r="HXY169" s="29"/>
      <c r="HXZ169" s="29"/>
      <c r="HYA169" s="29"/>
      <c r="HYB169" s="29"/>
      <c r="HYC169" s="29"/>
      <c r="HYD169" s="29"/>
      <c r="HYE169" s="29"/>
      <c r="HYF169" s="29"/>
      <c r="HYG169" s="29"/>
      <c r="HYH169" s="29"/>
      <c r="HYI169" s="29"/>
      <c r="HYJ169" s="29"/>
      <c r="HYK169" s="29"/>
      <c r="HYL169" s="29"/>
      <c r="HYM169" s="29"/>
      <c r="HYN169" s="29"/>
      <c r="HYO169" s="29"/>
      <c r="HYP169" s="29"/>
      <c r="HYQ169" s="29"/>
      <c r="HYR169" s="29"/>
      <c r="HYS169" s="29"/>
      <c r="HYT169" s="29"/>
      <c r="HYU169" s="29"/>
      <c r="HYV169" s="29"/>
      <c r="HYW169" s="29"/>
      <c r="HYX169" s="29"/>
      <c r="HYY169" s="29"/>
      <c r="HYZ169" s="29"/>
      <c r="HZA169" s="29"/>
      <c r="HZB169" s="29"/>
      <c r="HZC169" s="29"/>
      <c r="HZD169" s="29"/>
      <c r="HZE169" s="29"/>
      <c r="HZF169" s="29"/>
      <c r="HZG169" s="29"/>
      <c r="HZH169" s="29"/>
      <c r="HZI169" s="29"/>
      <c r="HZJ169" s="29"/>
      <c r="HZK169" s="29"/>
      <c r="HZL169" s="29"/>
      <c r="HZM169" s="29"/>
      <c r="HZN169" s="29"/>
      <c r="HZO169" s="29"/>
      <c r="HZP169" s="29"/>
      <c r="HZQ169" s="29"/>
      <c r="HZR169" s="29"/>
      <c r="HZS169" s="29"/>
      <c r="HZT169" s="29"/>
      <c r="HZU169" s="29"/>
      <c r="HZV169" s="29"/>
      <c r="HZW169" s="29"/>
      <c r="HZX169" s="29"/>
      <c r="HZY169" s="29"/>
      <c r="HZZ169" s="29"/>
      <c r="IAA169" s="29"/>
      <c r="IAB169" s="29"/>
      <c r="IAC169" s="29"/>
      <c r="IAD169" s="29"/>
      <c r="IAE169" s="29"/>
      <c r="IAF169" s="29"/>
      <c r="IAG169" s="29"/>
      <c r="IAH169" s="29"/>
      <c r="IAI169" s="29"/>
      <c r="IAJ169" s="29"/>
      <c r="IAK169" s="29"/>
      <c r="IAL169" s="29"/>
      <c r="IAM169" s="29"/>
      <c r="IAN169" s="29"/>
      <c r="IAO169" s="29"/>
      <c r="IAP169" s="29"/>
      <c r="IAQ169" s="29"/>
      <c r="IAR169" s="29"/>
      <c r="IAS169" s="29"/>
      <c r="IAT169" s="29"/>
      <c r="IAU169" s="29"/>
      <c r="IAV169" s="29"/>
      <c r="IAW169" s="29"/>
      <c r="IAX169" s="29"/>
      <c r="IAY169" s="29"/>
      <c r="IAZ169" s="29"/>
      <c r="IBA169" s="29"/>
      <c r="IBB169" s="29"/>
      <c r="IBC169" s="29"/>
      <c r="IBD169" s="29"/>
      <c r="IBE169" s="29"/>
      <c r="IBF169" s="29"/>
      <c r="IBG169" s="29"/>
      <c r="IBH169" s="29"/>
      <c r="IBI169" s="29"/>
      <c r="IBJ169" s="29"/>
      <c r="IBK169" s="29"/>
      <c r="IBL169" s="29"/>
      <c r="IBM169" s="29"/>
      <c r="IBN169" s="29"/>
      <c r="IBO169" s="29"/>
      <c r="IBP169" s="29"/>
      <c r="IBQ169" s="29"/>
      <c r="IBR169" s="29"/>
      <c r="IBS169" s="29"/>
      <c r="IBT169" s="29"/>
      <c r="IBU169" s="29"/>
      <c r="IBV169" s="29"/>
      <c r="IBW169" s="29"/>
      <c r="IBX169" s="29"/>
      <c r="IBY169" s="29"/>
      <c r="IBZ169" s="29"/>
      <c r="ICA169" s="29"/>
      <c r="ICB169" s="29"/>
      <c r="ICC169" s="29"/>
      <c r="ICD169" s="29"/>
      <c r="ICE169" s="29"/>
      <c r="ICF169" s="29"/>
      <c r="ICG169" s="29"/>
      <c r="ICH169" s="29"/>
      <c r="ICI169" s="29"/>
      <c r="ICJ169" s="29"/>
      <c r="ICK169" s="29"/>
      <c r="ICL169" s="29"/>
      <c r="ICM169" s="29"/>
      <c r="ICN169" s="29"/>
      <c r="ICO169" s="29"/>
      <c r="ICP169" s="29"/>
      <c r="ICQ169" s="29"/>
      <c r="ICR169" s="29"/>
      <c r="ICS169" s="29"/>
      <c r="ICT169" s="29"/>
      <c r="ICU169" s="29"/>
      <c r="ICV169" s="29"/>
      <c r="ICW169" s="29"/>
      <c r="ICX169" s="29"/>
      <c r="ICY169" s="29"/>
      <c r="ICZ169" s="29"/>
      <c r="IDA169" s="29"/>
      <c r="IDB169" s="29"/>
      <c r="IDC169" s="29"/>
      <c r="IDD169" s="29"/>
      <c r="IDE169" s="29"/>
      <c r="IDF169" s="29"/>
      <c r="IDG169" s="29"/>
      <c r="IDH169" s="29"/>
      <c r="IDI169" s="29"/>
      <c r="IDJ169" s="29"/>
      <c r="IDK169" s="29"/>
      <c r="IDL169" s="29"/>
      <c r="IDM169" s="29"/>
      <c r="IDN169" s="29"/>
      <c r="IDO169" s="29"/>
      <c r="IDP169" s="29"/>
      <c r="IDQ169" s="29"/>
      <c r="IDR169" s="29"/>
      <c r="IDS169" s="29"/>
      <c r="IDT169" s="29"/>
      <c r="IDU169" s="29"/>
      <c r="IDV169" s="29"/>
      <c r="IDW169" s="29"/>
      <c r="IDX169" s="29"/>
      <c r="IDY169" s="29"/>
      <c r="IDZ169" s="29"/>
      <c r="IEA169" s="29"/>
      <c r="IEB169" s="29"/>
      <c r="IEC169" s="29"/>
      <c r="IED169" s="29"/>
      <c r="IEE169" s="29"/>
      <c r="IEF169" s="29"/>
      <c r="IEG169" s="29"/>
      <c r="IEH169" s="29"/>
      <c r="IEI169" s="29"/>
      <c r="IEJ169" s="29"/>
      <c r="IEK169" s="29"/>
      <c r="IEL169" s="29"/>
      <c r="IEM169" s="29"/>
      <c r="IEN169" s="29"/>
      <c r="IEO169" s="29"/>
      <c r="IEP169" s="29"/>
      <c r="IEQ169" s="29"/>
      <c r="IER169" s="29"/>
      <c r="IES169" s="29"/>
      <c r="IET169" s="29"/>
      <c r="IEU169" s="29"/>
      <c r="IEV169" s="29"/>
      <c r="IEW169" s="29"/>
      <c r="IEX169" s="29"/>
      <c r="IEY169" s="29"/>
      <c r="IEZ169" s="29"/>
      <c r="IFA169" s="29"/>
      <c r="IFB169" s="29"/>
      <c r="IFC169" s="29"/>
      <c r="IFD169" s="29"/>
      <c r="IFE169" s="29"/>
      <c r="IFF169" s="29"/>
      <c r="IFG169" s="29"/>
      <c r="IFH169" s="29"/>
      <c r="IFI169" s="29"/>
      <c r="IFJ169" s="29"/>
      <c r="IFK169" s="29"/>
      <c r="IFL169" s="29"/>
      <c r="IFM169" s="29"/>
      <c r="IFN169" s="29"/>
      <c r="IFO169" s="29"/>
      <c r="IFP169" s="29"/>
      <c r="IFQ169" s="29"/>
      <c r="IFR169" s="29"/>
      <c r="IFS169" s="29"/>
      <c r="IFT169" s="29"/>
      <c r="IFU169" s="29"/>
      <c r="IFV169" s="29"/>
      <c r="IFW169" s="29"/>
      <c r="IFX169" s="29"/>
      <c r="IFY169" s="29"/>
      <c r="IFZ169" s="29"/>
      <c r="IGA169" s="29"/>
      <c r="IGB169" s="29"/>
      <c r="IGC169" s="29"/>
      <c r="IGD169" s="29"/>
      <c r="IGE169" s="29"/>
      <c r="IGF169" s="29"/>
      <c r="IGG169" s="29"/>
      <c r="IGH169" s="29"/>
      <c r="IGI169" s="29"/>
      <c r="IGJ169" s="29"/>
      <c r="IGK169" s="29"/>
      <c r="IGL169" s="29"/>
      <c r="IGM169" s="29"/>
      <c r="IGN169" s="29"/>
      <c r="IGO169" s="29"/>
      <c r="IGP169" s="29"/>
      <c r="IGQ169" s="29"/>
      <c r="IGR169" s="29"/>
      <c r="IGS169" s="29"/>
      <c r="IGT169" s="29"/>
      <c r="IGU169" s="29"/>
      <c r="IGV169" s="29"/>
      <c r="IGW169" s="29"/>
      <c r="IGX169" s="29"/>
      <c r="IGY169" s="29"/>
      <c r="IGZ169" s="29"/>
      <c r="IHA169" s="29"/>
      <c r="IHB169" s="29"/>
      <c r="IHC169" s="29"/>
      <c r="IHD169" s="29"/>
      <c r="IHE169" s="29"/>
      <c r="IHF169" s="29"/>
      <c r="IHG169" s="29"/>
      <c r="IHH169" s="29"/>
      <c r="IHI169" s="29"/>
      <c r="IHJ169" s="29"/>
      <c r="IHK169" s="29"/>
      <c r="IHL169" s="29"/>
      <c r="IHM169" s="29"/>
      <c r="IHN169" s="29"/>
      <c r="IHO169" s="29"/>
      <c r="IHP169" s="29"/>
      <c r="IHQ169" s="29"/>
      <c r="IHR169" s="29"/>
      <c r="IHS169" s="29"/>
      <c r="IHT169" s="29"/>
      <c r="IHU169" s="29"/>
      <c r="IHV169" s="29"/>
      <c r="IHW169" s="29"/>
      <c r="IHX169" s="29"/>
      <c r="IHY169" s="29"/>
      <c r="IHZ169" s="29"/>
      <c r="IIA169" s="29"/>
      <c r="IIB169" s="29"/>
      <c r="IIC169" s="29"/>
      <c r="IID169" s="29"/>
      <c r="IIE169" s="29"/>
      <c r="IIF169" s="29"/>
      <c r="IIG169" s="29"/>
      <c r="IIH169" s="29"/>
      <c r="III169" s="29"/>
      <c r="IIJ169" s="29"/>
      <c r="IIK169" s="29"/>
      <c r="IIL169" s="29"/>
      <c r="IIM169" s="29"/>
      <c r="IIN169" s="29"/>
      <c r="IIO169" s="29"/>
      <c r="IIP169" s="29"/>
      <c r="IIQ169" s="29"/>
      <c r="IIR169" s="29"/>
      <c r="IIS169" s="29"/>
      <c r="IIT169" s="29"/>
      <c r="IIU169" s="29"/>
      <c r="IIV169" s="29"/>
      <c r="IIW169" s="29"/>
      <c r="IIX169" s="29"/>
      <c r="IIY169" s="29"/>
      <c r="IIZ169" s="29"/>
      <c r="IJA169" s="29"/>
      <c r="IJB169" s="29"/>
      <c r="IJC169" s="29"/>
      <c r="IJD169" s="29"/>
      <c r="IJE169" s="29"/>
      <c r="IJF169" s="29"/>
      <c r="IJG169" s="29"/>
      <c r="IJH169" s="29"/>
      <c r="IJI169" s="29"/>
      <c r="IJJ169" s="29"/>
      <c r="IJK169" s="29"/>
      <c r="IJL169" s="29"/>
      <c r="IJM169" s="29"/>
      <c r="IJN169" s="29"/>
      <c r="IJO169" s="29"/>
      <c r="IJP169" s="29"/>
      <c r="IJQ169" s="29"/>
      <c r="IJR169" s="29"/>
      <c r="IJS169" s="29"/>
      <c r="IJT169" s="29"/>
      <c r="IJU169" s="29"/>
      <c r="IJV169" s="29"/>
      <c r="IJW169" s="29"/>
      <c r="IJX169" s="29"/>
      <c r="IJY169" s="29"/>
      <c r="IJZ169" s="29"/>
      <c r="IKA169" s="29"/>
      <c r="IKB169" s="29"/>
      <c r="IKC169" s="29"/>
      <c r="IKD169" s="29"/>
      <c r="IKE169" s="29"/>
      <c r="IKF169" s="29"/>
      <c r="IKG169" s="29"/>
      <c r="IKH169" s="29"/>
      <c r="IKI169" s="29"/>
      <c r="IKJ169" s="29"/>
      <c r="IKK169" s="29"/>
      <c r="IKL169" s="29"/>
      <c r="IKM169" s="29"/>
      <c r="IKN169" s="29"/>
      <c r="IKO169" s="29"/>
      <c r="IKP169" s="29"/>
      <c r="IKQ169" s="29"/>
      <c r="IKR169" s="29"/>
      <c r="IKS169" s="29"/>
      <c r="IKT169" s="29"/>
      <c r="IKU169" s="29"/>
      <c r="IKV169" s="29"/>
      <c r="IKW169" s="29"/>
      <c r="IKX169" s="29"/>
      <c r="IKY169" s="29"/>
      <c r="IKZ169" s="29"/>
      <c r="ILA169" s="29"/>
      <c r="ILB169" s="29"/>
      <c r="ILC169" s="29"/>
      <c r="ILD169" s="29"/>
      <c r="ILE169" s="29"/>
      <c r="ILF169" s="29"/>
      <c r="ILG169" s="29"/>
      <c r="ILH169" s="29"/>
      <c r="ILI169" s="29"/>
      <c r="ILJ169" s="29"/>
      <c r="ILK169" s="29"/>
      <c r="ILL169" s="29"/>
      <c r="ILM169" s="29"/>
      <c r="ILN169" s="29"/>
      <c r="ILO169" s="29"/>
      <c r="ILP169" s="29"/>
      <c r="ILQ169" s="29"/>
      <c r="ILR169" s="29"/>
      <c r="ILS169" s="29"/>
      <c r="ILT169" s="29"/>
      <c r="ILU169" s="29"/>
      <c r="ILV169" s="29"/>
      <c r="ILW169" s="29"/>
      <c r="ILX169" s="29"/>
      <c r="ILY169" s="29"/>
      <c r="ILZ169" s="29"/>
      <c r="IMA169" s="29"/>
      <c r="IMB169" s="29"/>
      <c r="IMC169" s="29"/>
      <c r="IMD169" s="29"/>
      <c r="IME169" s="29"/>
      <c r="IMF169" s="29"/>
      <c r="IMG169" s="29"/>
      <c r="IMH169" s="29"/>
      <c r="IMI169" s="29"/>
      <c r="IMJ169" s="29"/>
      <c r="IMK169" s="29"/>
      <c r="IML169" s="29"/>
      <c r="IMM169" s="29"/>
      <c r="IMN169" s="29"/>
      <c r="IMO169" s="29"/>
      <c r="IMP169" s="29"/>
      <c r="IMQ169" s="29"/>
      <c r="IMR169" s="29"/>
      <c r="IMS169" s="29"/>
      <c r="IMT169" s="29"/>
      <c r="IMU169" s="29"/>
      <c r="IMV169" s="29"/>
      <c r="IMW169" s="29"/>
      <c r="IMX169" s="29"/>
      <c r="IMY169" s="29"/>
      <c r="IMZ169" s="29"/>
      <c r="INA169" s="29"/>
      <c r="INB169" s="29"/>
      <c r="INC169" s="29"/>
      <c r="IND169" s="29"/>
      <c r="INE169" s="29"/>
      <c r="INF169" s="29"/>
      <c r="ING169" s="29"/>
      <c r="INH169" s="29"/>
      <c r="INI169" s="29"/>
      <c r="INJ169" s="29"/>
      <c r="INK169" s="29"/>
      <c r="INL169" s="29"/>
      <c r="INM169" s="29"/>
      <c r="INN169" s="29"/>
      <c r="INO169" s="29"/>
      <c r="INP169" s="29"/>
      <c r="INQ169" s="29"/>
      <c r="INR169" s="29"/>
      <c r="INS169" s="29"/>
      <c r="INT169" s="29"/>
      <c r="INU169" s="29"/>
      <c r="INV169" s="29"/>
      <c r="INW169" s="29"/>
      <c r="INX169" s="29"/>
      <c r="INY169" s="29"/>
      <c r="INZ169" s="29"/>
      <c r="IOA169" s="29"/>
      <c r="IOB169" s="29"/>
      <c r="IOC169" s="29"/>
      <c r="IOD169" s="29"/>
      <c r="IOE169" s="29"/>
      <c r="IOF169" s="29"/>
      <c r="IOG169" s="29"/>
      <c r="IOH169" s="29"/>
      <c r="IOI169" s="29"/>
      <c r="IOJ169" s="29"/>
      <c r="IOK169" s="29"/>
      <c r="IOL169" s="29"/>
      <c r="IOM169" s="29"/>
      <c r="ION169" s="29"/>
      <c r="IOO169" s="29"/>
      <c r="IOP169" s="29"/>
      <c r="IOQ169" s="29"/>
      <c r="IOR169" s="29"/>
      <c r="IOS169" s="29"/>
      <c r="IOT169" s="29"/>
      <c r="IOU169" s="29"/>
      <c r="IOV169" s="29"/>
      <c r="IOW169" s="29"/>
      <c r="IOX169" s="29"/>
      <c r="IOY169" s="29"/>
      <c r="IOZ169" s="29"/>
      <c r="IPA169" s="29"/>
      <c r="IPB169" s="29"/>
      <c r="IPC169" s="29"/>
      <c r="IPD169" s="29"/>
      <c r="IPE169" s="29"/>
      <c r="IPF169" s="29"/>
      <c r="IPG169" s="29"/>
      <c r="IPH169" s="29"/>
      <c r="IPI169" s="29"/>
      <c r="IPJ169" s="29"/>
      <c r="IPK169" s="29"/>
      <c r="IPL169" s="29"/>
      <c r="IPM169" s="29"/>
      <c r="IPN169" s="29"/>
      <c r="IPO169" s="29"/>
      <c r="IPP169" s="29"/>
      <c r="IPQ169" s="29"/>
      <c r="IPR169" s="29"/>
      <c r="IPS169" s="29"/>
      <c r="IPT169" s="29"/>
      <c r="IPU169" s="29"/>
      <c r="IPV169" s="29"/>
      <c r="IPW169" s="29"/>
      <c r="IPX169" s="29"/>
      <c r="IPY169" s="29"/>
      <c r="IPZ169" s="29"/>
      <c r="IQA169" s="29"/>
      <c r="IQB169" s="29"/>
      <c r="IQC169" s="29"/>
      <c r="IQD169" s="29"/>
      <c r="IQE169" s="29"/>
      <c r="IQF169" s="29"/>
      <c r="IQG169" s="29"/>
      <c r="IQH169" s="29"/>
      <c r="IQI169" s="29"/>
      <c r="IQJ169" s="29"/>
      <c r="IQK169" s="29"/>
      <c r="IQL169" s="29"/>
      <c r="IQM169" s="29"/>
      <c r="IQN169" s="29"/>
      <c r="IQO169" s="29"/>
      <c r="IQP169" s="29"/>
      <c r="IQQ169" s="29"/>
      <c r="IQR169" s="29"/>
      <c r="IQS169" s="29"/>
      <c r="IQT169" s="29"/>
      <c r="IQU169" s="29"/>
      <c r="IQV169" s="29"/>
      <c r="IQW169" s="29"/>
      <c r="IQX169" s="29"/>
      <c r="IQY169" s="29"/>
      <c r="IQZ169" s="29"/>
      <c r="IRA169" s="29"/>
      <c r="IRB169" s="29"/>
      <c r="IRC169" s="29"/>
      <c r="IRD169" s="29"/>
      <c r="IRE169" s="29"/>
      <c r="IRF169" s="29"/>
      <c r="IRG169" s="29"/>
      <c r="IRH169" s="29"/>
      <c r="IRI169" s="29"/>
      <c r="IRJ169" s="29"/>
      <c r="IRK169" s="29"/>
      <c r="IRL169" s="29"/>
      <c r="IRM169" s="29"/>
      <c r="IRN169" s="29"/>
      <c r="IRO169" s="29"/>
      <c r="IRP169" s="29"/>
      <c r="IRQ169" s="29"/>
      <c r="IRR169" s="29"/>
      <c r="IRS169" s="29"/>
      <c r="IRT169" s="29"/>
      <c r="IRU169" s="29"/>
      <c r="IRV169" s="29"/>
      <c r="IRW169" s="29"/>
      <c r="IRX169" s="29"/>
      <c r="IRY169" s="29"/>
      <c r="IRZ169" s="29"/>
      <c r="ISA169" s="29"/>
      <c r="ISB169" s="29"/>
      <c r="ISC169" s="29"/>
      <c r="ISD169" s="29"/>
      <c r="ISE169" s="29"/>
      <c r="ISF169" s="29"/>
      <c r="ISG169" s="29"/>
      <c r="ISH169" s="29"/>
      <c r="ISI169" s="29"/>
      <c r="ISJ169" s="29"/>
      <c r="ISK169" s="29"/>
      <c r="ISL169" s="29"/>
      <c r="ISM169" s="29"/>
      <c r="ISN169" s="29"/>
      <c r="ISO169" s="29"/>
      <c r="ISP169" s="29"/>
      <c r="ISQ169" s="29"/>
      <c r="ISR169" s="29"/>
      <c r="ISS169" s="29"/>
      <c r="IST169" s="29"/>
      <c r="ISU169" s="29"/>
      <c r="ISV169" s="29"/>
      <c r="ISW169" s="29"/>
      <c r="ISX169" s="29"/>
      <c r="ISY169" s="29"/>
      <c r="ISZ169" s="29"/>
      <c r="ITA169" s="29"/>
      <c r="ITB169" s="29"/>
      <c r="ITC169" s="29"/>
      <c r="ITD169" s="29"/>
      <c r="ITE169" s="29"/>
      <c r="ITF169" s="29"/>
      <c r="ITG169" s="29"/>
      <c r="ITH169" s="29"/>
      <c r="ITI169" s="29"/>
      <c r="ITJ169" s="29"/>
      <c r="ITK169" s="29"/>
      <c r="ITL169" s="29"/>
      <c r="ITM169" s="29"/>
      <c r="ITN169" s="29"/>
      <c r="ITO169" s="29"/>
      <c r="ITP169" s="29"/>
      <c r="ITQ169" s="29"/>
      <c r="ITR169" s="29"/>
      <c r="ITS169" s="29"/>
      <c r="ITT169" s="29"/>
      <c r="ITU169" s="29"/>
      <c r="ITV169" s="29"/>
      <c r="ITW169" s="29"/>
      <c r="ITX169" s="29"/>
      <c r="ITY169" s="29"/>
      <c r="ITZ169" s="29"/>
      <c r="IUA169" s="29"/>
      <c r="IUB169" s="29"/>
      <c r="IUC169" s="29"/>
      <c r="IUD169" s="29"/>
      <c r="IUE169" s="29"/>
      <c r="IUF169" s="29"/>
      <c r="IUG169" s="29"/>
      <c r="IUH169" s="29"/>
      <c r="IUI169" s="29"/>
      <c r="IUJ169" s="29"/>
      <c r="IUK169" s="29"/>
      <c r="IUL169" s="29"/>
      <c r="IUM169" s="29"/>
      <c r="IUN169" s="29"/>
      <c r="IUO169" s="29"/>
      <c r="IUP169" s="29"/>
      <c r="IUQ169" s="29"/>
      <c r="IUR169" s="29"/>
      <c r="IUS169" s="29"/>
      <c r="IUT169" s="29"/>
      <c r="IUU169" s="29"/>
      <c r="IUV169" s="29"/>
      <c r="IUW169" s="29"/>
      <c r="IUX169" s="29"/>
      <c r="IUY169" s="29"/>
      <c r="IUZ169" s="29"/>
      <c r="IVA169" s="29"/>
      <c r="IVB169" s="29"/>
      <c r="IVC169" s="29"/>
      <c r="IVD169" s="29"/>
      <c r="IVE169" s="29"/>
      <c r="IVF169" s="29"/>
      <c r="IVG169" s="29"/>
      <c r="IVH169" s="29"/>
      <c r="IVI169" s="29"/>
      <c r="IVJ169" s="29"/>
      <c r="IVK169" s="29"/>
      <c r="IVL169" s="29"/>
      <c r="IVM169" s="29"/>
      <c r="IVN169" s="29"/>
      <c r="IVO169" s="29"/>
      <c r="IVP169" s="29"/>
      <c r="IVQ169" s="29"/>
      <c r="IVR169" s="29"/>
      <c r="IVS169" s="29"/>
      <c r="IVT169" s="29"/>
      <c r="IVU169" s="29"/>
      <c r="IVV169" s="29"/>
      <c r="IVW169" s="29"/>
      <c r="IVX169" s="29"/>
      <c r="IVY169" s="29"/>
      <c r="IVZ169" s="29"/>
      <c r="IWA169" s="29"/>
      <c r="IWB169" s="29"/>
      <c r="IWC169" s="29"/>
      <c r="IWD169" s="29"/>
      <c r="IWE169" s="29"/>
      <c r="IWF169" s="29"/>
      <c r="IWG169" s="29"/>
      <c r="IWH169" s="29"/>
      <c r="IWI169" s="29"/>
      <c r="IWJ169" s="29"/>
      <c r="IWK169" s="29"/>
      <c r="IWL169" s="29"/>
      <c r="IWM169" s="29"/>
      <c r="IWN169" s="29"/>
      <c r="IWO169" s="29"/>
      <c r="IWP169" s="29"/>
      <c r="IWQ169" s="29"/>
      <c r="IWR169" s="29"/>
      <c r="IWS169" s="29"/>
      <c r="IWT169" s="29"/>
      <c r="IWU169" s="29"/>
      <c r="IWV169" s="29"/>
      <c r="IWW169" s="29"/>
      <c r="IWX169" s="29"/>
      <c r="IWY169" s="29"/>
      <c r="IWZ169" s="29"/>
      <c r="IXA169" s="29"/>
      <c r="IXB169" s="29"/>
      <c r="IXC169" s="29"/>
      <c r="IXD169" s="29"/>
      <c r="IXE169" s="29"/>
      <c r="IXF169" s="29"/>
      <c r="IXG169" s="29"/>
      <c r="IXH169" s="29"/>
      <c r="IXI169" s="29"/>
      <c r="IXJ169" s="29"/>
      <c r="IXK169" s="29"/>
      <c r="IXL169" s="29"/>
      <c r="IXM169" s="29"/>
      <c r="IXN169" s="29"/>
      <c r="IXO169" s="29"/>
      <c r="IXP169" s="29"/>
      <c r="IXQ169" s="29"/>
      <c r="IXR169" s="29"/>
      <c r="IXS169" s="29"/>
      <c r="IXT169" s="29"/>
      <c r="IXU169" s="29"/>
      <c r="IXV169" s="29"/>
      <c r="IXW169" s="29"/>
      <c r="IXX169" s="29"/>
      <c r="IXY169" s="29"/>
      <c r="IXZ169" s="29"/>
      <c r="IYA169" s="29"/>
      <c r="IYB169" s="29"/>
      <c r="IYC169" s="29"/>
      <c r="IYD169" s="29"/>
      <c r="IYE169" s="29"/>
      <c r="IYF169" s="29"/>
      <c r="IYG169" s="29"/>
      <c r="IYH169" s="29"/>
      <c r="IYI169" s="29"/>
      <c r="IYJ169" s="29"/>
      <c r="IYK169" s="29"/>
      <c r="IYL169" s="29"/>
      <c r="IYM169" s="29"/>
      <c r="IYN169" s="29"/>
      <c r="IYO169" s="29"/>
      <c r="IYP169" s="29"/>
      <c r="IYQ169" s="29"/>
      <c r="IYR169" s="29"/>
      <c r="IYS169" s="29"/>
      <c r="IYT169" s="29"/>
      <c r="IYU169" s="29"/>
      <c r="IYV169" s="29"/>
      <c r="IYW169" s="29"/>
      <c r="IYX169" s="29"/>
      <c r="IYY169" s="29"/>
      <c r="IYZ169" s="29"/>
      <c r="IZA169" s="29"/>
      <c r="IZB169" s="29"/>
      <c r="IZC169" s="29"/>
      <c r="IZD169" s="29"/>
      <c r="IZE169" s="29"/>
      <c r="IZF169" s="29"/>
      <c r="IZG169" s="29"/>
      <c r="IZH169" s="29"/>
      <c r="IZI169" s="29"/>
      <c r="IZJ169" s="29"/>
      <c r="IZK169" s="29"/>
      <c r="IZL169" s="29"/>
      <c r="IZM169" s="29"/>
      <c r="IZN169" s="29"/>
      <c r="IZO169" s="29"/>
      <c r="IZP169" s="29"/>
      <c r="IZQ169" s="29"/>
      <c r="IZR169" s="29"/>
      <c r="IZS169" s="29"/>
      <c r="IZT169" s="29"/>
      <c r="IZU169" s="29"/>
      <c r="IZV169" s="29"/>
      <c r="IZW169" s="29"/>
      <c r="IZX169" s="29"/>
      <c r="IZY169" s="29"/>
      <c r="IZZ169" s="29"/>
      <c r="JAA169" s="29"/>
      <c r="JAB169" s="29"/>
      <c r="JAC169" s="29"/>
      <c r="JAD169" s="29"/>
      <c r="JAE169" s="29"/>
      <c r="JAF169" s="29"/>
      <c r="JAG169" s="29"/>
      <c r="JAH169" s="29"/>
      <c r="JAI169" s="29"/>
      <c r="JAJ169" s="29"/>
      <c r="JAK169" s="29"/>
      <c r="JAL169" s="29"/>
      <c r="JAM169" s="29"/>
      <c r="JAN169" s="29"/>
      <c r="JAO169" s="29"/>
      <c r="JAP169" s="29"/>
      <c r="JAQ169" s="29"/>
      <c r="JAR169" s="29"/>
      <c r="JAS169" s="29"/>
      <c r="JAT169" s="29"/>
      <c r="JAU169" s="29"/>
      <c r="JAV169" s="29"/>
      <c r="JAW169" s="29"/>
      <c r="JAX169" s="29"/>
      <c r="JAY169" s="29"/>
      <c r="JAZ169" s="29"/>
      <c r="JBA169" s="29"/>
      <c r="JBB169" s="29"/>
      <c r="JBC169" s="29"/>
      <c r="JBD169" s="29"/>
      <c r="JBE169" s="29"/>
      <c r="JBF169" s="29"/>
      <c r="JBG169" s="29"/>
      <c r="JBH169" s="29"/>
      <c r="JBI169" s="29"/>
      <c r="JBJ169" s="29"/>
      <c r="JBK169" s="29"/>
      <c r="JBL169" s="29"/>
      <c r="JBM169" s="29"/>
      <c r="JBN169" s="29"/>
      <c r="JBO169" s="29"/>
      <c r="JBP169" s="29"/>
      <c r="JBQ169" s="29"/>
      <c r="JBR169" s="29"/>
      <c r="JBS169" s="29"/>
      <c r="JBT169" s="29"/>
      <c r="JBU169" s="29"/>
      <c r="JBV169" s="29"/>
      <c r="JBW169" s="29"/>
      <c r="JBX169" s="29"/>
      <c r="JBY169" s="29"/>
      <c r="JBZ169" s="29"/>
      <c r="JCA169" s="29"/>
      <c r="JCB169" s="29"/>
      <c r="JCC169" s="29"/>
      <c r="JCD169" s="29"/>
      <c r="JCE169" s="29"/>
      <c r="JCF169" s="29"/>
      <c r="JCG169" s="29"/>
      <c r="JCH169" s="29"/>
      <c r="JCI169" s="29"/>
      <c r="JCJ169" s="29"/>
      <c r="JCK169" s="29"/>
      <c r="JCL169" s="29"/>
      <c r="JCM169" s="29"/>
      <c r="JCN169" s="29"/>
      <c r="JCO169" s="29"/>
      <c r="JCP169" s="29"/>
      <c r="JCQ169" s="29"/>
      <c r="JCR169" s="29"/>
      <c r="JCS169" s="29"/>
      <c r="JCT169" s="29"/>
      <c r="JCU169" s="29"/>
      <c r="JCV169" s="29"/>
      <c r="JCW169" s="29"/>
      <c r="JCX169" s="29"/>
      <c r="JCY169" s="29"/>
      <c r="JCZ169" s="29"/>
      <c r="JDA169" s="29"/>
      <c r="JDB169" s="29"/>
      <c r="JDC169" s="29"/>
      <c r="JDD169" s="29"/>
      <c r="JDE169" s="29"/>
      <c r="JDF169" s="29"/>
      <c r="JDG169" s="29"/>
      <c r="JDH169" s="29"/>
      <c r="JDI169" s="29"/>
      <c r="JDJ169" s="29"/>
      <c r="JDK169" s="29"/>
      <c r="JDL169" s="29"/>
      <c r="JDM169" s="29"/>
      <c r="JDN169" s="29"/>
      <c r="JDO169" s="29"/>
      <c r="JDP169" s="29"/>
      <c r="JDQ169" s="29"/>
      <c r="JDR169" s="29"/>
      <c r="JDS169" s="29"/>
      <c r="JDT169" s="29"/>
      <c r="JDU169" s="29"/>
      <c r="JDV169" s="29"/>
      <c r="JDW169" s="29"/>
      <c r="JDX169" s="29"/>
      <c r="JDY169" s="29"/>
      <c r="JDZ169" s="29"/>
      <c r="JEA169" s="29"/>
      <c r="JEB169" s="29"/>
      <c r="JEC169" s="29"/>
      <c r="JED169" s="29"/>
      <c r="JEE169" s="29"/>
      <c r="JEF169" s="29"/>
      <c r="JEG169" s="29"/>
      <c r="JEH169" s="29"/>
      <c r="JEI169" s="29"/>
      <c r="JEJ169" s="29"/>
      <c r="JEK169" s="29"/>
      <c r="JEL169" s="29"/>
      <c r="JEM169" s="29"/>
      <c r="JEN169" s="29"/>
      <c r="JEO169" s="29"/>
      <c r="JEP169" s="29"/>
      <c r="JEQ169" s="29"/>
      <c r="JER169" s="29"/>
      <c r="JES169" s="29"/>
      <c r="JET169" s="29"/>
      <c r="JEU169" s="29"/>
      <c r="JEV169" s="29"/>
      <c r="JEW169" s="29"/>
      <c r="JEX169" s="29"/>
      <c r="JEY169" s="29"/>
      <c r="JEZ169" s="29"/>
      <c r="JFA169" s="29"/>
      <c r="JFB169" s="29"/>
      <c r="JFC169" s="29"/>
      <c r="JFD169" s="29"/>
      <c r="JFE169" s="29"/>
      <c r="JFF169" s="29"/>
      <c r="JFG169" s="29"/>
      <c r="JFH169" s="29"/>
      <c r="JFI169" s="29"/>
      <c r="JFJ169" s="29"/>
      <c r="JFK169" s="29"/>
      <c r="JFL169" s="29"/>
      <c r="JFM169" s="29"/>
      <c r="JFN169" s="29"/>
      <c r="JFO169" s="29"/>
      <c r="JFP169" s="29"/>
      <c r="JFQ169" s="29"/>
      <c r="JFR169" s="29"/>
      <c r="JFS169" s="29"/>
      <c r="JFT169" s="29"/>
      <c r="JFU169" s="29"/>
      <c r="JFV169" s="29"/>
      <c r="JFW169" s="29"/>
      <c r="JFX169" s="29"/>
      <c r="JFY169" s="29"/>
      <c r="JFZ169" s="29"/>
      <c r="JGA169" s="29"/>
      <c r="JGB169" s="29"/>
      <c r="JGC169" s="29"/>
      <c r="JGD169" s="29"/>
      <c r="JGE169" s="29"/>
      <c r="JGF169" s="29"/>
      <c r="JGG169" s="29"/>
      <c r="JGH169" s="29"/>
      <c r="JGI169" s="29"/>
      <c r="JGJ169" s="29"/>
      <c r="JGK169" s="29"/>
      <c r="JGL169" s="29"/>
      <c r="JGM169" s="29"/>
      <c r="JGN169" s="29"/>
      <c r="JGO169" s="29"/>
      <c r="JGP169" s="29"/>
      <c r="JGQ169" s="29"/>
      <c r="JGR169" s="29"/>
      <c r="JGS169" s="29"/>
      <c r="JGT169" s="29"/>
      <c r="JGU169" s="29"/>
      <c r="JGV169" s="29"/>
      <c r="JGW169" s="29"/>
      <c r="JGX169" s="29"/>
      <c r="JGY169" s="29"/>
      <c r="JGZ169" s="29"/>
      <c r="JHA169" s="29"/>
      <c r="JHB169" s="29"/>
      <c r="JHC169" s="29"/>
      <c r="JHD169" s="29"/>
      <c r="JHE169" s="29"/>
      <c r="JHF169" s="29"/>
      <c r="JHG169" s="29"/>
      <c r="JHH169" s="29"/>
      <c r="JHI169" s="29"/>
      <c r="JHJ169" s="29"/>
      <c r="JHK169" s="29"/>
      <c r="JHL169" s="29"/>
      <c r="JHM169" s="29"/>
      <c r="JHN169" s="29"/>
      <c r="JHO169" s="29"/>
      <c r="JHP169" s="29"/>
      <c r="JHQ169" s="29"/>
      <c r="JHR169" s="29"/>
      <c r="JHS169" s="29"/>
      <c r="JHT169" s="29"/>
      <c r="JHU169" s="29"/>
      <c r="JHV169" s="29"/>
      <c r="JHW169" s="29"/>
      <c r="JHX169" s="29"/>
      <c r="JHY169" s="29"/>
      <c r="JHZ169" s="29"/>
      <c r="JIA169" s="29"/>
      <c r="JIB169" s="29"/>
      <c r="JIC169" s="29"/>
      <c r="JID169" s="29"/>
      <c r="JIE169" s="29"/>
      <c r="JIF169" s="29"/>
      <c r="JIG169" s="29"/>
      <c r="JIH169" s="29"/>
      <c r="JII169" s="29"/>
      <c r="JIJ169" s="29"/>
      <c r="JIK169" s="29"/>
      <c r="JIL169" s="29"/>
      <c r="JIM169" s="29"/>
      <c r="JIN169" s="29"/>
      <c r="JIO169" s="29"/>
      <c r="JIP169" s="29"/>
      <c r="JIQ169" s="29"/>
      <c r="JIR169" s="29"/>
      <c r="JIS169" s="29"/>
      <c r="JIT169" s="29"/>
      <c r="JIU169" s="29"/>
      <c r="JIV169" s="29"/>
      <c r="JIW169" s="29"/>
      <c r="JIX169" s="29"/>
      <c r="JIY169" s="29"/>
      <c r="JIZ169" s="29"/>
      <c r="JJA169" s="29"/>
      <c r="JJB169" s="29"/>
      <c r="JJC169" s="29"/>
      <c r="JJD169" s="29"/>
      <c r="JJE169" s="29"/>
      <c r="JJF169" s="29"/>
      <c r="JJG169" s="29"/>
      <c r="JJH169" s="29"/>
      <c r="JJI169" s="29"/>
      <c r="JJJ169" s="29"/>
      <c r="JJK169" s="29"/>
      <c r="JJL169" s="29"/>
      <c r="JJM169" s="29"/>
      <c r="JJN169" s="29"/>
      <c r="JJO169" s="29"/>
      <c r="JJP169" s="29"/>
      <c r="JJQ169" s="29"/>
      <c r="JJR169" s="29"/>
      <c r="JJS169" s="29"/>
      <c r="JJT169" s="29"/>
      <c r="JJU169" s="29"/>
      <c r="JJV169" s="29"/>
      <c r="JJW169" s="29"/>
      <c r="JJX169" s="29"/>
      <c r="JJY169" s="29"/>
      <c r="JJZ169" s="29"/>
      <c r="JKA169" s="29"/>
      <c r="JKB169" s="29"/>
      <c r="JKC169" s="29"/>
      <c r="JKD169" s="29"/>
      <c r="JKE169" s="29"/>
      <c r="JKF169" s="29"/>
      <c r="JKG169" s="29"/>
      <c r="JKH169" s="29"/>
      <c r="JKI169" s="29"/>
      <c r="JKJ169" s="29"/>
      <c r="JKK169" s="29"/>
      <c r="JKL169" s="29"/>
      <c r="JKM169" s="29"/>
      <c r="JKN169" s="29"/>
      <c r="JKO169" s="29"/>
      <c r="JKP169" s="29"/>
      <c r="JKQ169" s="29"/>
      <c r="JKR169" s="29"/>
      <c r="JKS169" s="29"/>
      <c r="JKT169" s="29"/>
      <c r="JKU169" s="29"/>
      <c r="JKV169" s="29"/>
      <c r="JKW169" s="29"/>
      <c r="JKX169" s="29"/>
      <c r="JKY169" s="29"/>
      <c r="JKZ169" s="29"/>
      <c r="JLA169" s="29"/>
      <c r="JLB169" s="29"/>
      <c r="JLC169" s="29"/>
      <c r="JLD169" s="29"/>
      <c r="JLE169" s="29"/>
      <c r="JLF169" s="29"/>
      <c r="JLG169" s="29"/>
      <c r="JLH169" s="29"/>
      <c r="JLI169" s="29"/>
      <c r="JLJ169" s="29"/>
      <c r="JLK169" s="29"/>
      <c r="JLL169" s="29"/>
      <c r="JLM169" s="29"/>
      <c r="JLN169" s="29"/>
      <c r="JLO169" s="29"/>
      <c r="JLP169" s="29"/>
      <c r="JLQ169" s="29"/>
      <c r="JLR169" s="29"/>
      <c r="JLS169" s="29"/>
      <c r="JLT169" s="29"/>
      <c r="JLU169" s="29"/>
      <c r="JLV169" s="29"/>
      <c r="JLW169" s="29"/>
      <c r="JLX169" s="29"/>
      <c r="JLY169" s="29"/>
      <c r="JLZ169" s="29"/>
      <c r="JMA169" s="29"/>
      <c r="JMB169" s="29"/>
      <c r="JMC169" s="29"/>
      <c r="JMD169" s="29"/>
      <c r="JME169" s="29"/>
      <c r="JMF169" s="29"/>
      <c r="JMG169" s="29"/>
      <c r="JMH169" s="29"/>
      <c r="JMI169" s="29"/>
      <c r="JMJ169" s="29"/>
      <c r="JMK169" s="29"/>
      <c r="JML169" s="29"/>
      <c r="JMM169" s="29"/>
      <c r="JMN169" s="29"/>
      <c r="JMO169" s="29"/>
      <c r="JMP169" s="29"/>
      <c r="JMQ169" s="29"/>
      <c r="JMR169" s="29"/>
      <c r="JMS169" s="29"/>
      <c r="JMT169" s="29"/>
      <c r="JMU169" s="29"/>
      <c r="JMV169" s="29"/>
      <c r="JMW169" s="29"/>
      <c r="JMX169" s="29"/>
      <c r="JMY169" s="29"/>
      <c r="JMZ169" s="29"/>
      <c r="JNA169" s="29"/>
      <c r="JNB169" s="29"/>
      <c r="JNC169" s="29"/>
      <c r="JND169" s="29"/>
      <c r="JNE169" s="29"/>
      <c r="JNF169" s="29"/>
      <c r="JNG169" s="29"/>
      <c r="JNH169" s="29"/>
      <c r="JNI169" s="29"/>
      <c r="JNJ169" s="29"/>
      <c r="JNK169" s="29"/>
      <c r="JNL169" s="29"/>
      <c r="JNM169" s="29"/>
      <c r="JNN169" s="29"/>
      <c r="JNO169" s="29"/>
      <c r="JNP169" s="29"/>
      <c r="JNQ169" s="29"/>
      <c r="JNR169" s="29"/>
      <c r="JNS169" s="29"/>
      <c r="JNT169" s="29"/>
      <c r="JNU169" s="29"/>
      <c r="JNV169" s="29"/>
      <c r="JNW169" s="29"/>
      <c r="JNX169" s="29"/>
      <c r="JNY169" s="29"/>
      <c r="JNZ169" s="29"/>
      <c r="JOA169" s="29"/>
      <c r="JOB169" s="29"/>
      <c r="JOC169" s="29"/>
      <c r="JOD169" s="29"/>
      <c r="JOE169" s="29"/>
      <c r="JOF169" s="29"/>
      <c r="JOG169" s="29"/>
      <c r="JOH169" s="29"/>
      <c r="JOI169" s="29"/>
      <c r="JOJ169" s="29"/>
      <c r="JOK169" s="29"/>
      <c r="JOL169" s="29"/>
      <c r="JOM169" s="29"/>
      <c r="JON169" s="29"/>
      <c r="JOO169" s="29"/>
      <c r="JOP169" s="29"/>
      <c r="JOQ169" s="29"/>
      <c r="JOR169" s="29"/>
      <c r="JOS169" s="29"/>
      <c r="JOT169" s="29"/>
      <c r="JOU169" s="29"/>
      <c r="JOV169" s="29"/>
      <c r="JOW169" s="29"/>
      <c r="JOX169" s="29"/>
      <c r="JOY169" s="29"/>
      <c r="JOZ169" s="29"/>
      <c r="JPA169" s="29"/>
      <c r="JPB169" s="29"/>
      <c r="JPC169" s="29"/>
      <c r="JPD169" s="29"/>
      <c r="JPE169" s="29"/>
      <c r="JPF169" s="29"/>
      <c r="JPG169" s="29"/>
      <c r="JPH169" s="29"/>
      <c r="JPI169" s="29"/>
      <c r="JPJ169" s="29"/>
      <c r="JPK169" s="29"/>
      <c r="JPL169" s="29"/>
      <c r="JPM169" s="29"/>
      <c r="JPN169" s="29"/>
      <c r="JPO169" s="29"/>
      <c r="JPP169" s="29"/>
      <c r="JPQ169" s="29"/>
      <c r="JPR169" s="29"/>
      <c r="JPS169" s="29"/>
      <c r="JPT169" s="29"/>
      <c r="JPU169" s="29"/>
      <c r="JPV169" s="29"/>
      <c r="JPW169" s="29"/>
      <c r="JPX169" s="29"/>
      <c r="JPY169" s="29"/>
      <c r="JPZ169" s="29"/>
      <c r="JQA169" s="29"/>
      <c r="JQB169" s="29"/>
      <c r="JQC169" s="29"/>
      <c r="JQD169" s="29"/>
      <c r="JQE169" s="29"/>
      <c r="JQF169" s="29"/>
      <c r="JQG169" s="29"/>
      <c r="JQH169" s="29"/>
      <c r="JQI169" s="29"/>
      <c r="JQJ169" s="29"/>
      <c r="JQK169" s="29"/>
      <c r="JQL169" s="29"/>
      <c r="JQM169" s="29"/>
      <c r="JQN169" s="29"/>
      <c r="JQO169" s="29"/>
      <c r="JQP169" s="29"/>
      <c r="JQQ169" s="29"/>
      <c r="JQR169" s="29"/>
      <c r="JQS169" s="29"/>
      <c r="JQT169" s="29"/>
      <c r="JQU169" s="29"/>
      <c r="JQV169" s="29"/>
      <c r="JQW169" s="29"/>
      <c r="JQX169" s="29"/>
      <c r="JQY169" s="29"/>
      <c r="JQZ169" s="29"/>
      <c r="JRA169" s="29"/>
      <c r="JRB169" s="29"/>
      <c r="JRC169" s="29"/>
      <c r="JRD169" s="29"/>
      <c r="JRE169" s="29"/>
      <c r="JRF169" s="29"/>
      <c r="JRG169" s="29"/>
      <c r="JRH169" s="29"/>
      <c r="JRI169" s="29"/>
      <c r="JRJ169" s="29"/>
      <c r="JRK169" s="29"/>
      <c r="JRL169" s="29"/>
      <c r="JRM169" s="29"/>
      <c r="JRN169" s="29"/>
      <c r="JRO169" s="29"/>
      <c r="JRP169" s="29"/>
      <c r="JRQ169" s="29"/>
      <c r="JRR169" s="29"/>
      <c r="JRS169" s="29"/>
      <c r="JRT169" s="29"/>
      <c r="JRU169" s="29"/>
      <c r="JRV169" s="29"/>
      <c r="JRW169" s="29"/>
      <c r="JRX169" s="29"/>
      <c r="JRY169" s="29"/>
      <c r="JRZ169" s="29"/>
      <c r="JSA169" s="29"/>
      <c r="JSB169" s="29"/>
      <c r="JSC169" s="29"/>
      <c r="JSD169" s="29"/>
      <c r="JSE169" s="29"/>
      <c r="JSF169" s="29"/>
      <c r="JSG169" s="29"/>
      <c r="JSH169" s="29"/>
      <c r="JSI169" s="29"/>
      <c r="JSJ169" s="29"/>
      <c r="JSK169" s="29"/>
      <c r="JSL169" s="29"/>
      <c r="JSM169" s="29"/>
      <c r="JSN169" s="29"/>
      <c r="JSO169" s="29"/>
      <c r="JSP169" s="29"/>
      <c r="JSQ169" s="29"/>
      <c r="JSR169" s="29"/>
      <c r="JSS169" s="29"/>
      <c r="JST169" s="29"/>
      <c r="JSU169" s="29"/>
      <c r="JSV169" s="29"/>
      <c r="JSW169" s="29"/>
      <c r="JSX169" s="29"/>
      <c r="JSY169" s="29"/>
      <c r="JSZ169" s="29"/>
      <c r="JTA169" s="29"/>
      <c r="JTB169" s="29"/>
      <c r="JTC169" s="29"/>
      <c r="JTD169" s="29"/>
      <c r="JTE169" s="29"/>
      <c r="JTF169" s="29"/>
      <c r="JTG169" s="29"/>
      <c r="JTH169" s="29"/>
      <c r="JTI169" s="29"/>
      <c r="JTJ169" s="29"/>
      <c r="JTK169" s="29"/>
      <c r="JTL169" s="29"/>
      <c r="JTM169" s="29"/>
      <c r="JTN169" s="29"/>
      <c r="JTO169" s="29"/>
      <c r="JTP169" s="29"/>
      <c r="JTQ169" s="29"/>
      <c r="JTR169" s="29"/>
      <c r="JTS169" s="29"/>
      <c r="JTT169" s="29"/>
      <c r="JTU169" s="29"/>
      <c r="JTV169" s="29"/>
      <c r="JTW169" s="29"/>
      <c r="JTX169" s="29"/>
      <c r="JTY169" s="29"/>
      <c r="JTZ169" s="29"/>
      <c r="JUA169" s="29"/>
      <c r="JUB169" s="29"/>
      <c r="JUC169" s="29"/>
      <c r="JUD169" s="29"/>
      <c r="JUE169" s="29"/>
      <c r="JUF169" s="29"/>
      <c r="JUG169" s="29"/>
      <c r="JUH169" s="29"/>
      <c r="JUI169" s="29"/>
      <c r="JUJ169" s="29"/>
      <c r="JUK169" s="29"/>
      <c r="JUL169" s="29"/>
      <c r="JUM169" s="29"/>
      <c r="JUN169" s="29"/>
      <c r="JUO169" s="29"/>
      <c r="JUP169" s="29"/>
      <c r="JUQ169" s="29"/>
      <c r="JUR169" s="29"/>
      <c r="JUS169" s="29"/>
      <c r="JUT169" s="29"/>
      <c r="JUU169" s="29"/>
      <c r="JUV169" s="29"/>
      <c r="JUW169" s="29"/>
      <c r="JUX169" s="29"/>
      <c r="JUY169" s="29"/>
      <c r="JUZ169" s="29"/>
      <c r="JVA169" s="29"/>
      <c r="JVB169" s="29"/>
      <c r="JVC169" s="29"/>
      <c r="JVD169" s="29"/>
      <c r="JVE169" s="29"/>
      <c r="JVF169" s="29"/>
      <c r="JVG169" s="29"/>
      <c r="JVH169" s="29"/>
      <c r="JVI169" s="29"/>
      <c r="JVJ169" s="29"/>
      <c r="JVK169" s="29"/>
      <c r="JVL169" s="29"/>
      <c r="JVM169" s="29"/>
      <c r="JVN169" s="29"/>
      <c r="JVO169" s="29"/>
      <c r="JVP169" s="29"/>
      <c r="JVQ169" s="29"/>
      <c r="JVR169" s="29"/>
      <c r="JVS169" s="29"/>
      <c r="JVT169" s="29"/>
      <c r="JVU169" s="29"/>
      <c r="JVV169" s="29"/>
      <c r="JVW169" s="29"/>
      <c r="JVX169" s="29"/>
      <c r="JVY169" s="29"/>
      <c r="JVZ169" s="29"/>
      <c r="JWA169" s="29"/>
      <c r="JWB169" s="29"/>
      <c r="JWC169" s="29"/>
      <c r="JWD169" s="29"/>
      <c r="JWE169" s="29"/>
      <c r="JWF169" s="29"/>
      <c r="JWG169" s="29"/>
      <c r="JWH169" s="29"/>
      <c r="JWI169" s="29"/>
      <c r="JWJ169" s="29"/>
      <c r="JWK169" s="29"/>
      <c r="JWL169" s="29"/>
      <c r="JWM169" s="29"/>
      <c r="JWN169" s="29"/>
      <c r="JWO169" s="29"/>
      <c r="JWP169" s="29"/>
      <c r="JWQ169" s="29"/>
      <c r="JWR169" s="29"/>
      <c r="JWS169" s="29"/>
      <c r="JWT169" s="29"/>
      <c r="JWU169" s="29"/>
      <c r="JWV169" s="29"/>
      <c r="JWW169" s="29"/>
      <c r="JWX169" s="29"/>
      <c r="JWY169" s="29"/>
      <c r="JWZ169" s="29"/>
      <c r="JXA169" s="29"/>
      <c r="JXB169" s="29"/>
      <c r="JXC169" s="29"/>
      <c r="JXD169" s="29"/>
      <c r="JXE169" s="29"/>
      <c r="JXF169" s="29"/>
      <c r="JXG169" s="29"/>
      <c r="JXH169" s="29"/>
      <c r="JXI169" s="29"/>
      <c r="JXJ169" s="29"/>
      <c r="JXK169" s="29"/>
      <c r="JXL169" s="29"/>
      <c r="JXM169" s="29"/>
      <c r="JXN169" s="29"/>
      <c r="JXO169" s="29"/>
      <c r="JXP169" s="29"/>
      <c r="JXQ169" s="29"/>
      <c r="JXR169" s="29"/>
      <c r="JXS169" s="29"/>
      <c r="JXT169" s="29"/>
      <c r="JXU169" s="29"/>
      <c r="JXV169" s="29"/>
      <c r="JXW169" s="29"/>
      <c r="JXX169" s="29"/>
      <c r="JXY169" s="29"/>
      <c r="JXZ169" s="29"/>
      <c r="JYA169" s="29"/>
      <c r="JYB169" s="29"/>
      <c r="JYC169" s="29"/>
      <c r="JYD169" s="29"/>
      <c r="JYE169" s="29"/>
      <c r="JYF169" s="29"/>
      <c r="JYG169" s="29"/>
      <c r="JYH169" s="29"/>
      <c r="JYI169" s="29"/>
      <c r="JYJ169" s="29"/>
      <c r="JYK169" s="29"/>
      <c r="JYL169" s="29"/>
      <c r="JYM169" s="29"/>
      <c r="JYN169" s="29"/>
      <c r="JYO169" s="29"/>
      <c r="JYP169" s="29"/>
      <c r="JYQ169" s="29"/>
      <c r="JYR169" s="29"/>
      <c r="JYS169" s="29"/>
      <c r="JYT169" s="29"/>
      <c r="JYU169" s="29"/>
      <c r="JYV169" s="29"/>
      <c r="JYW169" s="29"/>
      <c r="JYX169" s="29"/>
      <c r="JYY169" s="29"/>
      <c r="JYZ169" s="29"/>
      <c r="JZA169" s="29"/>
      <c r="JZB169" s="29"/>
      <c r="JZC169" s="29"/>
      <c r="JZD169" s="29"/>
      <c r="JZE169" s="29"/>
      <c r="JZF169" s="29"/>
      <c r="JZG169" s="29"/>
      <c r="JZH169" s="29"/>
      <c r="JZI169" s="29"/>
      <c r="JZJ169" s="29"/>
      <c r="JZK169" s="29"/>
      <c r="JZL169" s="29"/>
      <c r="JZM169" s="29"/>
      <c r="JZN169" s="29"/>
      <c r="JZO169" s="29"/>
      <c r="JZP169" s="29"/>
      <c r="JZQ169" s="29"/>
      <c r="JZR169" s="29"/>
      <c r="JZS169" s="29"/>
      <c r="JZT169" s="29"/>
      <c r="JZU169" s="29"/>
      <c r="JZV169" s="29"/>
      <c r="JZW169" s="29"/>
      <c r="JZX169" s="29"/>
      <c r="JZY169" s="29"/>
      <c r="JZZ169" s="29"/>
      <c r="KAA169" s="29"/>
      <c r="KAB169" s="29"/>
      <c r="KAC169" s="29"/>
      <c r="KAD169" s="29"/>
      <c r="KAE169" s="29"/>
      <c r="KAF169" s="29"/>
      <c r="KAG169" s="29"/>
      <c r="KAH169" s="29"/>
      <c r="KAI169" s="29"/>
      <c r="KAJ169" s="29"/>
      <c r="KAK169" s="29"/>
      <c r="KAL169" s="29"/>
      <c r="KAM169" s="29"/>
      <c r="KAN169" s="29"/>
      <c r="KAO169" s="29"/>
      <c r="KAP169" s="29"/>
      <c r="KAQ169" s="29"/>
      <c r="KAR169" s="29"/>
      <c r="KAS169" s="29"/>
      <c r="KAT169" s="29"/>
      <c r="KAU169" s="29"/>
      <c r="KAV169" s="29"/>
      <c r="KAW169" s="29"/>
      <c r="KAX169" s="29"/>
      <c r="KAY169" s="29"/>
      <c r="KAZ169" s="29"/>
      <c r="KBA169" s="29"/>
      <c r="KBB169" s="29"/>
      <c r="KBC169" s="29"/>
      <c r="KBD169" s="29"/>
      <c r="KBE169" s="29"/>
      <c r="KBF169" s="29"/>
      <c r="KBG169" s="29"/>
      <c r="KBH169" s="29"/>
      <c r="KBI169" s="29"/>
      <c r="KBJ169" s="29"/>
      <c r="KBK169" s="29"/>
      <c r="KBL169" s="29"/>
      <c r="KBM169" s="29"/>
      <c r="KBN169" s="29"/>
      <c r="KBO169" s="29"/>
      <c r="KBP169" s="29"/>
      <c r="KBQ169" s="29"/>
      <c r="KBR169" s="29"/>
      <c r="KBS169" s="29"/>
      <c r="KBT169" s="29"/>
      <c r="KBU169" s="29"/>
      <c r="KBV169" s="29"/>
      <c r="KBW169" s="29"/>
      <c r="KBX169" s="29"/>
      <c r="KBY169" s="29"/>
      <c r="KBZ169" s="29"/>
      <c r="KCA169" s="29"/>
      <c r="KCB169" s="29"/>
      <c r="KCC169" s="29"/>
      <c r="KCD169" s="29"/>
      <c r="KCE169" s="29"/>
      <c r="KCF169" s="29"/>
      <c r="KCG169" s="29"/>
      <c r="KCH169" s="29"/>
      <c r="KCI169" s="29"/>
      <c r="KCJ169" s="29"/>
      <c r="KCK169" s="29"/>
      <c r="KCL169" s="29"/>
      <c r="KCM169" s="29"/>
      <c r="KCN169" s="29"/>
      <c r="KCO169" s="29"/>
      <c r="KCP169" s="29"/>
      <c r="KCQ169" s="29"/>
      <c r="KCR169" s="29"/>
      <c r="KCS169" s="29"/>
      <c r="KCT169" s="29"/>
      <c r="KCU169" s="29"/>
      <c r="KCV169" s="29"/>
      <c r="KCW169" s="29"/>
      <c r="KCX169" s="29"/>
      <c r="KCY169" s="29"/>
      <c r="KCZ169" s="29"/>
      <c r="KDA169" s="29"/>
      <c r="KDB169" s="29"/>
      <c r="KDC169" s="29"/>
      <c r="KDD169" s="29"/>
      <c r="KDE169" s="29"/>
      <c r="KDF169" s="29"/>
      <c r="KDG169" s="29"/>
      <c r="KDH169" s="29"/>
      <c r="KDI169" s="29"/>
      <c r="KDJ169" s="29"/>
      <c r="KDK169" s="29"/>
      <c r="KDL169" s="29"/>
      <c r="KDM169" s="29"/>
      <c r="KDN169" s="29"/>
      <c r="KDO169" s="29"/>
      <c r="KDP169" s="29"/>
      <c r="KDQ169" s="29"/>
      <c r="KDR169" s="29"/>
      <c r="KDS169" s="29"/>
      <c r="KDT169" s="29"/>
      <c r="KDU169" s="29"/>
      <c r="KDV169" s="29"/>
      <c r="KDW169" s="29"/>
      <c r="KDX169" s="29"/>
      <c r="KDY169" s="29"/>
      <c r="KDZ169" s="29"/>
      <c r="KEA169" s="29"/>
      <c r="KEB169" s="29"/>
      <c r="KEC169" s="29"/>
      <c r="KED169" s="29"/>
      <c r="KEE169" s="29"/>
      <c r="KEF169" s="29"/>
      <c r="KEG169" s="29"/>
      <c r="KEH169" s="29"/>
      <c r="KEI169" s="29"/>
      <c r="KEJ169" s="29"/>
      <c r="KEK169" s="29"/>
      <c r="KEL169" s="29"/>
      <c r="KEM169" s="29"/>
      <c r="KEN169" s="29"/>
      <c r="KEO169" s="29"/>
      <c r="KEP169" s="29"/>
      <c r="KEQ169" s="29"/>
      <c r="KER169" s="29"/>
      <c r="KES169" s="29"/>
      <c r="KET169" s="29"/>
      <c r="KEU169" s="29"/>
      <c r="KEV169" s="29"/>
      <c r="KEW169" s="29"/>
      <c r="KEX169" s="29"/>
      <c r="KEY169" s="29"/>
      <c r="KEZ169" s="29"/>
      <c r="KFA169" s="29"/>
      <c r="KFB169" s="29"/>
      <c r="KFC169" s="29"/>
      <c r="KFD169" s="29"/>
      <c r="KFE169" s="29"/>
      <c r="KFF169" s="29"/>
      <c r="KFG169" s="29"/>
      <c r="KFH169" s="29"/>
      <c r="KFI169" s="29"/>
      <c r="KFJ169" s="29"/>
      <c r="KFK169" s="29"/>
      <c r="KFL169" s="29"/>
      <c r="KFM169" s="29"/>
      <c r="KFN169" s="29"/>
      <c r="KFO169" s="29"/>
      <c r="KFP169" s="29"/>
      <c r="KFQ169" s="29"/>
      <c r="KFR169" s="29"/>
      <c r="KFS169" s="29"/>
      <c r="KFT169" s="29"/>
      <c r="KFU169" s="29"/>
      <c r="KFV169" s="29"/>
      <c r="KFW169" s="29"/>
      <c r="KFX169" s="29"/>
      <c r="KFY169" s="29"/>
      <c r="KFZ169" s="29"/>
      <c r="KGA169" s="29"/>
      <c r="KGB169" s="29"/>
      <c r="KGC169" s="29"/>
      <c r="KGD169" s="29"/>
      <c r="KGE169" s="29"/>
      <c r="KGF169" s="29"/>
      <c r="KGG169" s="29"/>
      <c r="KGH169" s="29"/>
      <c r="KGI169" s="29"/>
      <c r="KGJ169" s="29"/>
      <c r="KGK169" s="29"/>
      <c r="KGL169" s="29"/>
      <c r="KGM169" s="29"/>
      <c r="KGN169" s="29"/>
      <c r="KGO169" s="29"/>
      <c r="KGP169" s="29"/>
      <c r="KGQ169" s="29"/>
      <c r="KGR169" s="29"/>
      <c r="KGS169" s="29"/>
      <c r="KGT169" s="29"/>
      <c r="KGU169" s="29"/>
      <c r="KGV169" s="29"/>
      <c r="KGW169" s="29"/>
      <c r="KGX169" s="29"/>
      <c r="KGY169" s="29"/>
      <c r="KGZ169" s="29"/>
      <c r="KHA169" s="29"/>
      <c r="KHB169" s="29"/>
      <c r="KHC169" s="29"/>
      <c r="KHD169" s="29"/>
      <c r="KHE169" s="29"/>
      <c r="KHF169" s="29"/>
      <c r="KHG169" s="29"/>
      <c r="KHH169" s="29"/>
      <c r="KHI169" s="29"/>
      <c r="KHJ169" s="29"/>
      <c r="KHK169" s="29"/>
      <c r="KHL169" s="29"/>
      <c r="KHM169" s="29"/>
      <c r="KHN169" s="29"/>
      <c r="KHO169" s="29"/>
      <c r="KHP169" s="29"/>
      <c r="KHQ169" s="29"/>
      <c r="KHR169" s="29"/>
      <c r="KHS169" s="29"/>
      <c r="KHT169" s="29"/>
      <c r="KHU169" s="29"/>
      <c r="KHV169" s="29"/>
      <c r="KHW169" s="29"/>
      <c r="KHX169" s="29"/>
      <c r="KHY169" s="29"/>
      <c r="KHZ169" s="29"/>
      <c r="KIA169" s="29"/>
      <c r="KIB169" s="29"/>
      <c r="KIC169" s="29"/>
      <c r="KID169" s="29"/>
      <c r="KIE169" s="29"/>
      <c r="KIF169" s="29"/>
      <c r="KIG169" s="29"/>
      <c r="KIH169" s="29"/>
      <c r="KII169" s="29"/>
      <c r="KIJ169" s="29"/>
      <c r="KIK169" s="29"/>
      <c r="KIL169" s="29"/>
      <c r="KIM169" s="29"/>
      <c r="KIN169" s="29"/>
      <c r="KIO169" s="29"/>
      <c r="KIP169" s="29"/>
      <c r="KIQ169" s="29"/>
      <c r="KIR169" s="29"/>
      <c r="KIS169" s="29"/>
      <c r="KIT169" s="29"/>
      <c r="KIU169" s="29"/>
      <c r="KIV169" s="29"/>
      <c r="KIW169" s="29"/>
      <c r="KIX169" s="29"/>
      <c r="KIY169" s="29"/>
      <c r="KIZ169" s="29"/>
      <c r="KJA169" s="29"/>
      <c r="KJB169" s="29"/>
      <c r="KJC169" s="29"/>
      <c r="KJD169" s="29"/>
      <c r="KJE169" s="29"/>
      <c r="KJF169" s="29"/>
      <c r="KJG169" s="29"/>
      <c r="KJH169" s="29"/>
      <c r="KJI169" s="29"/>
      <c r="KJJ169" s="29"/>
      <c r="KJK169" s="29"/>
      <c r="KJL169" s="29"/>
      <c r="KJM169" s="29"/>
      <c r="KJN169" s="29"/>
      <c r="KJO169" s="29"/>
      <c r="KJP169" s="29"/>
      <c r="KJQ169" s="29"/>
      <c r="KJR169" s="29"/>
      <c r="KJS169" s="29"/>
      <c r="KJT169" s="29"/>
      <c r="KJU169" s="29"/>
      <c r="KJV169" s="29"/>
      <c r="KJW169" s="29"/>
      <c r="KJX169" s="29"/>
      <c r="KJY169" s="29"/>
      <c r="KJZ169" s="29"/>
      <c r="KKA169" s="29"/>
      <c r="KKB169" s="29"/>
      <c r="KKC169" s="29"/>
      <c r="KKD169" s="29"/>
      <c r="KKE169" s="29"/>
      <c r="KKF169" s="29"/>
      <c r="KKG169" s="29"/>
      <c r="KKH169" s="29"/>
      <c r="KKI169" s="29"/>
      <c r="KKJ169" s="29"/>
      <c r="KKK169" s="29"/>
      <c r="KKL169" s="29"/>
      <c r="KKM169" s="29"/>
      <c r="KKN169" s="29"/>
      <c r="KKO169" s="29"/>
      <c r="KKP169" s="29"/>
      <c r="KKQ169" s="29"/>
      <c r="KKR169" s="29"/>
      <c r="KKS169" s="29"/>
      <c r="KKT169" s="29"/>
      <c r="KKU169" s="29"/>
      <c r="KKV169" s="29"/>
      <c r="KKW169" s="29"/>
      <c r="KKX169" s="29"/>
      <c r="KKY169" s="29"/>
      <c r="KKZ169" s="29"/>
      <c r="KLA169" s="29"/>
      <c r="KLB169" s="29"/>
      <c r="KLC169" s="29"/>
      <c r="KLD169" s="29"/>
      <c r="KLE169" s="29"/>
      <c r="KLF169" s="29"/>
      <c r="KLG169" s="29"/>
      <c r="KLH169" s="29"/>
      <c r="KLI169" s="29"/>
      <c r="KLJ169" s="29"/>
      <c r="KLK169" s="29"/>
      <c r="KLL169" s="29"/>
      <c r="KLM169" s="29"/>
      <c r="KLN169" s="29"/>
      <c r="KLO169" s="29"/>
      <c r="KLP169" s="29"/>
      <c r="KLQ169" s="29"/>
      <c r="KLR169" s="29"/>
      <c r="KLS169" s="29"/>
      <c r="KLT169" s="29"/>
      <c r="KLU169" s="29"/>
      <c r="KLV169" s="29"/>
      <c r="KLW169" s="29"/>
      <c r="KLX169" s="29"/>
      <c r="KLY169" s="29"/>
      <c r="KLZ169" s="29"/>
      <c r="KMA169" s="29"/>
      <c r="KMB169" s="29"/>
      <c r="KMC169" s="29"/>
      <c r="KMD169" s="29"/>
      <c r="KME169" s="29"/>
      <c r="KMF169" s="29"/>
      <c r="KMG169" s="29"/>
      <c r="KMH169" s="29"/>
      <c r="KMI169" s="29"/>
      <c r="KMJ169" s="29"/>
      <c r="KMK169" s="29"/>
      <c r="KML169" s="29"/>
      <c r="KMM169" s="29"/>
      <c r="KMN169" s="29"/>
      <c r="KMO169" s="29"/>
      <c r="KMP169" s="29"/>
      <c r="KMQ169" s="29"/>
      <c r="KMR169" s="29"/>
      <c r="KMS169" s="29"/>
      <c r="KMT169" s="29"/>
      <c r="KMU169" s="29"/>
      <c r="KMV169" s="29"/>
      <c r="KMW169" s="29"/>
      <c r="KMX169" s="29"/>
      <c r="KMY169" s="29"/>
      <c r="KMZ169" s="29"/>
      <c r="KNA169" s="29"/>
      <c r="KNB169" s="29"/>
      <c r="KNC169" s="29"/>
      <c r="KND169" s="29"/>
      <c r="KNE169" s="29"/>
      <c r="KNF169" s="29"/>
      <c r="KNG169" s="29"/>
      <c r="KNH169" s="29"/>
      <c r="KNI169" s="29"/>
      <c r="KNJ169" s="29"/>
      <c r="KNK169" s="29"/>
      <c r="KNL169" s="29"/>
      <c r="KNM169" s="29"/>
      <c r="KNN169" s="29"/>
      <c r="KNO169" s="29"/>
      <c r="KNP169" s="29"/>
      <c r="KNQ169" s="29"/>
      <c r="KNR169" s="29"/>
      <c r="KNS169" s="29"/>
      <c r="KNT169" s="29"/>
      <c r="KNU169" s="29"/>
      <c r="KNV169" s="29"/>
      <c r="KNW169" s="29"/>
      <c r="KNX169" s="29"/>
      <c r="KNY169" s="29"/>
      <c r="KNZ169" s="29"/>
      <c r="KOA169" s="29"/>
      <c r="KOB169" s="29"/>
      <c r="KOC169" s="29"/>
      <c r="KOD169" s="29"/>
      <c r="KOE169" s="29"/>
      <c r="KOF169" s="29"/>
      <c r="KOG169" s="29"/>
      <c r="KOH169" s="29"/>
      <c r="KOI169" s="29"/>
      <c r="KOJ169" s="29"/>
      <c r="KOK169" s="29"/>
      <c r="KOL169" s="29"/>
      <c r="KOM169" s="29"/>
      <c r="KON169" s="29"/>
      <c r="KOO169" s="29"/>
      <c r="KOP169" s="29"/>
      <c r="KOQ169" s="29"/>
      <c r="KOR169" s="29"/>
      <c r="KOS169" s="29"/>
      <c r="KOT169" s="29"/>
      <c r="KOU169" s="29"/>
      <c r="KOV169" s="29"/>
      <c r="KOW169" s="29"/>
      <c r="KOX169" s="29"/>
      <c r="KOY169" s="29"/>
      <c r="KOZ169" s="29"/>
      <c r="KPA169" s="29"/>
      <c r="KPB169" s="29"/>
      <c r="KPC169" s="29"/>
      <c r="KPD169" s="29"/>
      <c r="KPE169" s="29"/>
      <c r="KPF169" s="29"/>
      <c r="KPG169" s="29"/>
      <c r="KPH169" s="29"/>
      <c r="KPI169" s="29"/>
      <c r="KPJ169" s="29"/>
      <c r="KPK169" s="29"/>
      <c r="KPL169" s="29"/>
      <c r="KPM169" s="29"/>
      <c r="KPN169" s="29"/>
      <c r="KPO169" s="29"/>
      <c r="KPP169" s="29"/>
      <c r="KPQ169" s="29"/>
      <c r="KPR169" s="29"/>
      <c r="KPS169" s="29"/>
      <c r="KPT169" s="29"/>
      <c r="KPU169" s="29"/>
      <c r="KPV169" s="29"/>
      <c r="KPW169" s="29"/>
      <c r="KPX169" s="29"/>
      <c r="KPY169" s="29"/>
      <c r="KPZ169" s="29"/>
      <c r="KQA169" s="29"/>
      <c r="KQB169" s="29"/>
      <c r="KQC169" s="29"/>
      <c r="KQD169" s="29"/>
      <c r="KQE169" s="29"/>
      <c r="KQF169" s="29"/>
      <c r="KQG169" s="29"/>
      <c r="KQH169" s="29"/>
      <c r="KQI169" s="29"/>
      <c r="KQJ169" s="29"/>
      <c r="KQK169" s="29"/>
      <c r="KQL169" s="29"/>
      <c r="KQM169" s="29"/>
      <c r="KQN169" s="29"/>
      <c r="KQO169" s="29"/>
      <c r="KQP169" s="29"/>
      <c r="KQQ169" s="29"/>
      <c r="KQR169" s="29"/>
      <c r="KQS169" s="29"/>
      <c r="KQT169" s="29"/>
      <c r="KQU169" s="29"/>
      <c r="KQV169" s="29"/>
      <c r="KQW169" s="29"/>
      <c r="KQX169" s="29"/>
      <c r="KQY169" s="29"/>
      <c r="KQZ169" s="29"/>
      <c r="KRA169" s="29"/>
      <c r="KRB169" s="29"/>
      <c r="KRC169" s="29"/>
      <c r="KRD169" s="29"/>
      <c r="KRE169" s="29"/>
      <c r="KRF169" s="29"/>
      <c r="KRG169" s="29"/>
      <c r="KRH169" s="29"/>
      <c r="KRI169" s="29"/>
      <c r="KRJ169" s="29"/>
      <c r="KRK169" s="29"/>
      <c r="KRL169" s="29"/>
      <c r="KRM169" s="29"/>
      <c r="KRN169" s="29"/>
      <c r="KRO169" s="29"/>
      <c r="KRP169" s="29"/>
      <c r="KRQ169" s="29"/>
      <c r="KRR169" s="29"/>
      <c r="KRS169" s="29"/>
      <c r="KRT169" s="29"/>
      <c r="KRU169" s="29"/>
      <c r="KRV169" s="29"/>
      <c r="KRW169" s="29"/>
      <c r="KRX169" s="29"/>
      <c r="KRY169" s="29"/>
      <c r="KRZ169" s="29"/>
      <c r="KSA169" s="29"/>
      <c r="KSB169" s="29"/>
      <c r="KSC169" s="29"/>
      <c r="KSD169" s="29"/>
      <c r="KSE169" s="29"/>
      <c r="KSF169" s="29"/>
      <c r="KSG169" s="29"/>
      <c r="KSH169" s="29"/>
      <c r="KSI169" s="29"/>
      <c r="KSJ169" s="29"/>
      <c r="KSK169" s="29"/>
      <c r="KSL169" s="29"/>
      <c r="KSM169" s="29"/>
      <c r="KSN169" s="29"/>
      <c r="KSO169" s="29"/>
      <c r="KSP169" s="29"/>
      <c r="KSQ169" s="29"/>
      <c r="KSR169" s="29"/>
      <c r="KSS169" s="29"/>
      <c r="KST169" s="29"/>
      <c r="KSU169" s="29"/>
      <c r="KSV169" s="29"/>
      <c r="KSW169" s="29"/>
      <c r="KSX169" s="29"/>
      <c r="KSY169" s="29"/>
      <c r="KSZ169" s="29"/>
      <c r="KTA169" s="29"/>
      <c r="KTB169" s="29"/>
      <c r="KTC169" s="29"/>
      <c r="KTD169" s="29"/>
      <c r="KTE169" s="29"/>
      <c r="KTF169" s="29"/>
      <c r="KTG169" s="29"/>
      <c r="KTH169" s="29"/>
      <c r="KTI169" s="29"/>
      <c r="KTJ169" s="29"/>
      <c r="KTK169" s="29"/>
      <c r="KTL169" s="29"/>
      <c r="KTM169" s="29"/>
      <c r="KTN169" s="29"/>
      <c r="KTO169" s="29"/>
      <c r="KTP169" s="29"/>
      <c r="KTQ169" s="29"/>
      <c r="KTR169" s="29"/>
      <c r="KTS169" s="29"/>
      <c r="KTT169" s="29"/>
      <c r="KTU169" s="29"/>
      <c r="KTV169" s="29"/>
      <c r="KTW169" s="29"/>
      <c r="KTX169" s="29"/>
      <c r="KTY169" s="29"/>
      <c r="KTZ169" s="29"/>
      <c r="KUA169" s="29"/>
      <c r="KUB169" s="29"/>
      <c r="KUC169" s="29"/>
      <c r="KUD169" s="29"/>
      <c r="KUE169" s="29"/>
      <c r="KUF169" s="29"/>
      <c r="KUG169" s="29"/>
      <c r="KUH169" s="29"/>
      <c r="KUI169" s="29"/>
      <c r="KUJ169" s="29"/>
      <c r="KUK169" s="29"/>
      <c r="KUL169" s="29"/>
      <c r="KUM169" s="29"/>
      <c r="KUN169" s="29"/>
      <c r="KUO169" s="29"/>
      <c r="KUP169" s="29"/>
      <c r="KUQ169" s="29"/>
      <c r="KUR169" s="29"/>
      <c r="KUS169" s="29"/>
      <c r="KUT169" s="29"/>
      <c r="KUU169" s="29"/>
      <c r="KUV169" s="29"/>
      <c r="KUW169" s="29"/>
      <c r="KUX169" s="29"/>
      <c r="KUY169" s="29"/>
      <c r="KUZ169" s="29"/>
      <c r="KVA169" s="29"/>
      <c r="KVB169" s="29"/>
      <c r="KVC169" s="29"/>
      <c r="KVD169" s="29"/>
      <c r="KVE169" s="29"/>
      <c r="KVF169" s="29"/>
      <c r="KVG169" s="29"/>
      <c r="KVH169" s="29"/>
      <c r="KVI169" s="29"/>
      <c r="KVJ169" s="29"/>
      <c r="KVK169" s="29"/>
      <c r="KVL169" s="29"/>
      <c r="KVM169" s="29"/>
      <c r="KVN169" s="29"/>
      <c r="KVO169" s="29"/>
      <c r="KVP169" s="29"/>
      <c r="KVQ169" s="29"/>
      <c r="KVR169" s="29"/>
      <c r="KVS169" s="29"/>
      <c r="KVT169" s="29"/>
      <c r="KVU169" s="29"/>
      <c r="KVV169" s="29"/>
      <c r="KVW169" s="29"/>
      <c r="KVX169" s="29"/>
      <c r="KVY169" s="29"/>
      <c r="KVZ169" s="29"/>
      <c r="KWA169" s="29"/>
      <c r="KWB169" s="29"/>
      <c r="KWC169" s="29"/>
      <c r="KWD169" s="29"/>
      <c r="KWE169" s="29"/>
      <c r="KWF169" s="29"/>
      <c r="KWG169" s="29"/>
      <c r="KWH169" s="29"/>
      <c r="KWI169" s="29"/>
      <c r="KWJ169" s="29"/>
      <c r="KWK169" s="29"/>
      <c r="KWL169" s="29"/>
      <c r="KWM169" s="29"/>
      <c r="KWN169" s="29"/>
      <c r="KWO169" s="29"/>
      <c r="KWP169" s="29"/>
      <c r="KWQ169" s="29"/>
      <c r="KWR169" s="29"/>
      <c r="KWS169" s="29"/>
      <c r="KWT169" s="29"/>
      <c r="KWU169" s="29"/>
      <c r="KWV169" s="29"/>
      <c r="KWW169" s="29"/>
      <c r="KWX169" s="29"/>
      <c r="KWY169" s="29"/>
      <c r="KWZ169" s="29"/>
      <c r="KXA169" s="29"/>
      <c r="KXB169" s="29"/>
      <c r="KXC169" s="29"/>
      <c r="KXD169" s="29"/>
      <c r="KXE169" s="29"/>
      <c r="KXF169" s="29"/>
      <c r="KXG169" s="29"/>
      <c r="KXH169" s="29"/>
      <c r="KXI169" s="29"/>
      <c r="KXJ169" s="29"/>
      <c r="KXK169" s="29"/>
      <c r="KXL169" s="29"/>
      <c r="KXM169" s="29"/>
      <c r="KXN169" s="29"/>
      <c r="KXO169" s="29"/>
      <c r="KXP169" s="29"/>
      <c r="KXQ169" s="29"/>
      <c r="KXR169" s="29"/>
      <c r="KXS169" s="29"/>
      <c r="KXT169" s="29"/>
      <c r="KXU169" s="29"/>
      <c r="KXV169" s="29"/>
      <c r="KXW169" s="29"/>
      <c r="KXX169" s="29"/>
      <c r="KXY169" s="29"/>
      <c r="KXZ169" s="29"/>
      <c r="KYA169" s="29"/>
      <c r="KYB169" s="29"/>
      <c r="KYC169" s="29"/>
      <c r="KYD169" s="29"/>
      <c r="KYE169" s="29"/>
      <c r="KYF169" s="29"/>
      <c r="KYG169" s="29"/>
      <c r="KYH169" s="29"/>
      <c r="KYI169" s="29"/>
      <c r="KYJ169" s="29"/>
      <c r="KYK169" s="29"/>
      <c r="KYL169" s="29"/>
      <c r="KYM169" s="29"/>
      <c r="KYN169" s="29"/>
      <c r="KYO169" s="29"/>
      <c r="KYP169" s="29"/>
      <c r="KYQ169" s="29"/>
      <c r="KYR169" s="29"/>
      <c r="KYS169" s="29"/>
      <c r="KYT169" s="29"/>
      <c r="KYU169" s="29"/>
      <c r="KYV169" s="29"/>
      <c r="KYW169" s="29"/>
      <c r="KYX169" s="29"/>
      <c r="KYY169" s="29"/>
      <c r="KYZ169" s="29"/>
      <c r="KZA169" s="29"/>
      <c r="KZB169" s="29"/>
      <c r="KZC169" s="29"/>
      <c r="KZD169" s="29"/>
      <c r="KZE169" s="29"/>
      <c r="KZF169" s="29"/>
      <c r="KZG169" s="29"/>
      <c r="KZH169" s="29"/>
      <c r="KZI169" s="29"/>
      <c r="KZJ169" s="29"/>
      <c r="KZK169" s="29"/>
      <c r="KZL169" s="29"/>
      <c r="KZM169" s="29"/>
      <c r="KZN169" s="29"/>
      <c r="KZO169" s="29"/>
      <c r="KZP169" s="29"/>
      <c r="KZQ169" s="29"/>
      <c r="KZR169" s="29"/>
      <c r="KZS169" s="29"/>
      <c r="KZT169" s="29"/>
      <c r="KZU169" s="29"/>
      <c r="KZV169" s="29"/>
      <c r="KZW169" s="29"/>
      <c r="KZX169" s="29"/>
      <c r="KZY169" s="29"/>
      <c r="KZZ169" s="29"/>
      <c r="LAA169" s="29"/>
      <c r="LAB169" s="29"/>
      <c r="LAC169" s="29"/>
      <c r="LAD169" s="29"/>
      <c r="LAE169" s="29"/>
      <c r="LAF169" s="29"/>
      <c r="LAG169" s="29"/>
      <c r="LAH169" s="29"/>
      <c r="LAI169" s="29"/>
      <c r="LAJ169" s="29"/>
      <c r="LAK169" s="29"/>
      <c r="LAL169" s="29"/>
      <c r="LAM169" s="29"/>
      <c r="LAN169" s="29"/>
      <c r="LAO169" s="29"/>
      <c r="LAP169" s="29"/>
      <c r="LAQ169" s="29"/>
      <c r="LAR169" s="29"/>
      <c r="LAS169" s="29"/>
      <c r="LAT169" s="29"/>
      <c r="LAU169" s="29"/>
      <c r="LAV169" s="29"/>
      <c r="LAW169" s="29"/>
      <c r="LAX169" s="29"/>
      <c r="LAY169" s="29"/>
      <c r="LAZ169" s="29"/>
      <c r="LBA169" s="29"/>
      <c r="LBB169" s="29"/>
      <c r="LBC169" s="29"/>
      <c r="LBD169" s="29"/>
      <c r="LBE169" s="29"/>
      <c r="LBF169" s="29"/>
      <c r="LBG169" s="29"/>
      <c r="LBH169" s="29"/>
      <c r="LBI169" s="29"/>
      <c r="LBJ169" s="29"/>
      <c r="LBK169" s="29"/>
      <c r="LBL169" s="29"/>
      <c r="LBM169" s="29"/>
      <c r="LBN169" s="29"/>
      <c r="LBO169" s="29"/>
      <c r="LBP169" s="29"/>
      <c r="LBQ169" s="29"/>
      <c r="LBR169" s="29"/>
      <c r="LBS169" s="29"/>
      <c r="LBT169" s="29"/>
      <c r="LBU169" s="29"/>
      <c r="LBV169" s="29"/>
      <c r="LBW169" s="29"/>
      <c r="LBX169" s="29"/>
      <c r="LBY169" s="29"/>
      <c r="LBZ169" s="29"/>
      <c r="LCA169" s="29"/>
      <c r="LCB169" s="29"/>
      <c r="LCC169" s="29"/>
      <c r="LCD169" s="29"/>
      <c r="LCE169" s="29"/>
      <c r="LCF169" s="29"/>
      <c r="LCG169" s="29"/>
      <c r="LCH169" s="29"/>
      <c r="LCI169" s="29"/>
      <c r="LCJ169" s="29"/>
      <c r="LCK169" s="29"/>
      <c r="LCL169" s="29"/>
      <c r="LCM169" s="29"/>
      <c r="LCN169" s="29"/>
      <c r="LCO169" s="29"/>
      <c r="LCP169" s="29"/>
      <c r="LCQ169" s="29"/>
      <c r="LCR169" s="29"/>
      <c r="LCS169" s="29"/>
      <c r="LCT169" s="29"/>
      <c r="LCU169" s="29"/>
      <c r="LCV169" s="29"/>
      <c r="LCW169" s="29"/>
      <c r="LCX169" s="29"/>
      <c r="LCY169" s="29"/>
      <c r="LCZ169" s="29"/>
      <c r="LDA169" s="29"/>
      <c r="LDB169" s="29"/>
      <c r="LDC169" s="29"/>
      <c r="LDD169" s="29"/>
      <c r="LDE169" s="29"/>
      <c r="LDF169" s="29"/>
      <c r="LDG169" s="29"/>
      <c r="LDH169" s="29"/>
      <c r="LDI169" s="29"/>
      <c r="LDJ169" s="29"/>
      <c r="LDK169" s="29"/>
      <c r="LDL169" s="29"/>
      <c r="LDM169" s="29"/>
      <c r="LDN169" s="29"/>
      <c r="LDO169" s="29"/>
      <c r="LDP169" s="29"/>
      <c r="LDQ169" s="29"/>
      <c r="LDR169" s="29"/>
      <c r="LDS169" s="29"/>
      <c r="LDT169" s="29"/>
      <c r="LDU169" s="29"/>
      <c r="LDV169" s="29"/>
      <c r="LDW169" s="29"/>
      <c r="LDX169" s="29"/>
      <c r="LDY169" s="29"/>
      <c r="LDZ169" s="29"/>
      <c r="LEA169" s="29"/>
      <c r="LEB169" s="29"/>
      <c r="LEC169" s="29"/>
      <c r="LED169" s="29"/>
      <c r="LEE169" s="29"/>
      <c r="LEF169" s="29"/>
      <c r="LEG169" s="29"/>
      <c r="LEH169" s="29"/>
      <c r="LEI169" s="29"/>
      <c r="LEJ169" s="29"/>
      <c r="LEK169" s="29"/>
      <c r="LEL169" s="29"/>
      <c r="LEM169" s="29"/>
      <c r="LEN169" s="29"/>
      <c r="LEO169" s="29"/>
      <c r="LEP169" s="29"/>
      <c r="LEQ169" s="29"/>
      <c r="LER169" s="29"/>
      <c r="LES169" s="29"/>
      <c r="LET169" s="29"/>
      <c r="LEU169" s="29"/>
      <c r="LEV169" s="29"/>
      <c r="LEW169" s="29"/>
      <c r="LEX169" s="29"/>
      <c r="LEY169" s="29"/>
      <c r="LEZ169" s="29"/>
      <c r="LFA169" s="29"/>
      <c r="LFB169" s="29"/>
      <c r="LFC169" s="29"/>
      <c r="LFD169" s="29"/>
      <c r="LFE169" s="29"/>
      <c r="LFF169" s="29"/>
      <c r="LFG169" s="29"/>
      <c r="LFH169" s="29"/>
      <c r="LFI169" s="29"/>
      <c r="LFJ169" s="29"/>
      <c r="LFK169" s="29"/>
      <c r="LFL169" s="29"/>
      <c r="LFM169" s="29"/>
      <c r="LFN169" s="29"/>
      <c r="LFO169" s="29"/>
      <c r="LFP169" s="29"/>
      <c r="LFQ169" s="29"/>
      <c r="LFR169" s="29"/>
      <c r="LFS169" s="29"/>
      <c r="LFT169" s="29"/>
      <c r="LFU169" s="29"/>
      <c r="LFV169" s="29"/>
      <c r="LFW169" s="29"/>
      <c r="LFX169" s="29"/>
      <c r="LFY169" s="29"/>
      <c r="LFZ169" s="29"/>
      <c r="LGA169" s="29"/>
      <c r="LGB169" s="29"/>
      <c r="LGC169" s="29"/>
      <c r="LGD169" s="29"/>
      <c r="LGE169" s="29"/>
      <c r="LGF169" s="29"/>
      <c r="LGG169" s="29"/>
      <c r="LGH169" s="29"/>
      <c r="LGI169" s="29"/>
      <c r="LGJ169" s="29"/>
      <c r="LGK169" s="29"/>
      <c r="LGL169" s="29"/>
      <c r="LGM169" s="29"/>
      <c r="LGN169" s="29"/>
      <c r="LGO169" s="29"/>
      <c r="LGP169" s="29"/>
      <c r="LGQ169" s="29"/>
      <c r="LGR169" s="29"/>
      <c r="LGS169" s="29"/>
      <c r="LGT169" s="29"/>
      <c r="LGU169" s="29"/>
      <c r="LGV169" s="29"/>
      <c r="LGW169" s="29"/>
      <c r="LGX169" s="29"/>
      <c r="LGY169" s="29"/>
      <c r="LGZ169" s="29"/>
      <c r="LHA169" s="29"/>
      <c r="LHB169" s="29"/>
      <c r="LHC169" s="29"/>
      <c r="LHD169" s="29"/>
      <c r="LHE169" s="29"/>
      <c r="LHF169" s="29"/>
      <c r="LHG169" s="29"/>
      <c r="LHH169" s="29"/>
      <c r="LHI169" s="29"/>
      <c r="LHJ169" s="29"/>
      <c r="LHK169" s="29"/>
      <c r="LHL169" s="29"/>
      <c r="LHM169" s="29"/>
      <c r="LHN169" s="29"/>
      <c r="LHO169" s="29"/>
      <c r="LHP169" s="29"/>
      <c r="LHQ169" s="29"/>
      <c r="LHR169" s="29"/>
      <c r="LHS169" s="29"/>
      <c r="LHT169" s="29"/>
      <c r="LHU169" s="29"/>
      <c r="LHV169" s="29"/>
      <c r="LHW169" s="29"/>
      <c r="LHX169" s="29"/>
      <c r="LHY169" s="29"/>
      <c r="LHZ169" s="29"/>
      <c r="LIA169" s="29"/>
      <c r="LIB169" s="29"/>
      <c r="LIC169" s="29"/>
      <c r="LID169" s="29"/>
      <c r="LIE169" s="29"/>
      <c r="LIF169" s="29"/>
      <c r="LIG169" s="29"/>
      <c r="LIH169" s="29"/>
      <c r="LII169" s="29"/>
      <c r="LIJ169" s="29"/>
      <c r="LIK169" s="29"/>
      <c r="LIL169" s="29"/>
      <c r="LIM169" s="29"/>
      <c r="LIN169" s="29"/>
      <c r="LIO169" s="29"/>
      <c r="LIP169" s="29"/>
      <c r="LIQ169" s="29"/>
      <c r="LIR169" s="29"/>
      <c r="LIS169" s="29"/>
      <c r="LIT169" s="29"/>
      <c r="LIU169" s="29"/>
      <c r="LIV169" s="29"/>
      <c r="LIW169" s="29"/>
      <c r="LIX169" s="29"/>
      <c r="LIY169" s="29"/>
      <c r="LIZ169" s="29"/>
      <c r="LJA169" s="29"/>
      <c r="LJB169" s="29"/>
      <c r="LJC169" s="29"/>
      <c r="LJD169" s="29"/>
      <c r="LJE169" s="29"/>
      <c r="LJF169" s="29"/>
      <c r="LJG169" s="29"/>
      <c r="LJH169" s="29"/>
      <c r="LJI169" s="29"/>
      <c r="LJJ169" s="29"/>
      <c r="LJK169" s="29"/>
      <c r="LJL169" s="29"/>
      <c r="LJM169" s="29"/>
      <c r="LJN169" s="29"/>
      <c r="LJO169" s="29"/>
      <c r="LJP169" s="29"/>
      <c r="LJQ169" s="29"/>
      <c r="LJR169" s="29"/>
      <c r="LJS169" s="29"/>
      <c r="LJT169" s="29"/>
      <c r="LJU169" s="29"/>
      <c r="LJV169" s="29"/>
      <c r="LJW169" s="29"/>
      <c r="LJX169" s="29"/>
      <c r="LJY169" s="29"/>
      <c r="LJZ169" s="29"/>
      <c r="LKA169" s="29"/>
      <c r="LKB169" s="29"/>
      <c r="LKC169" s="29"/>
      <c r="LKD169" s="29"/>
      <c r="LKE169" s="29"/>
      <c r="LKF169" s="29"/>
      <c r="LKG169" s="29"/>
      <c r="LKH169" s="29"/>
      <c r="LKI169" s="29"/>
      <c r="LKJ169" s="29"/>
      <c r="LKK169" s="29"/>
      <c r="LKL169" s="29"/>
      <c r="LKM169" s="29"/>
      <c r="LKN169" s="29"/>
      <c r="LKO169" s="29"/>
      <c r="LKP169" s="29"/>
      <c r="LKQ169" s="29"/>
      <c r="LKR169" s="29"/>
      <c r="LKS169" s="29"/>
      <c r="LKT169" s="29"/>
      <c r="LKU169" s="29"/>
      <c r="LKV169" s="29"/>
      <c r="LKW169" s="29"/>
      <c r="LKX169" s="29"/>
      <c r="LKY169" s="29"/>
      <c r="LKZ169" s="29"/>
      <c r="LLA169" s="29"/>
      <c r="LLB169" s="29"/>
      <c r="LLC169" s="29"/>
      <c r="LLD169" s="29"/>
      <c r="LLE169" s="29"/>
      <c r="LLF169" s="29"/>
      <c r="LLG169" s="29"/>
      <c r="LLH169" s="29"/>
      <c r="LLI169" s="29"/>
      <c r="LLJ169" s="29"/>
      <c r="LLK169" s="29"/>
      <c r="LLL169" s="29"/>
      <c r="LLM169" s="29"/>
      <c r="LLN169" s="29"/>
      <c r="LLO169" s="29"/>
      <c r="LLP169" s="29"/>
      <c r="LLQ169" s="29"/>
      <c r="LLR169" s="29"/>
      <c r="LLS169" s="29"/>
      <c r="LLT169" s="29"/>
      <c r="LLU169" s="29"/>
      <c r="LLV169" s="29"/>
      <c r="LLW169" s="29"/>
      <c r="LLX169" s="29"/>
      <c r="LLY169" s="29"/>
      <c r="LLZ169" s="29"/>
      <c r="LMA169" s="29"/>
      <c r="LMB169" s="29"/>
      <c r="LMC169" s="29"/>
      <c r="LMD169" s="29"/>
      <c r="LME169" s="29"/>
      <c r="LMF169" s="29"/>
      <c r="LMG169" s="29"/>
      <c r="LMH169" s="29"/>
      <c r="LMI169" s="29"/>
      <c r="LMJ169" s="29"/>
      <c r="LMK169" s="29"/>
      <c r="LML169" s="29"/>
      <c r="LMM169" s="29"/>
      <c r="LMN169" s="29"/>
      <c r="LMO169" s="29"/>
      <c r="LMP169" s="29"/>
      <c r="LMQ169" s="29"/>
      <c r="LMR169" s="29"/>
      <c r="LMS169" s="29"/>
      <c r="LMT169" s="29"/>
      <c r="LMU169" s="29"/>
      <c r="LMV169" s="29"/>
      <c r="LMW169" s="29"/>
      <c r="LMX169" s="29"/>
      <c r="LMY169" s="29"/>
      <c r="LMZ169" s="29"/>
      <c r="LNA169" s="29"/>
      <c r="LNB169" s="29"/>
      <c r="LNC169" s="29"/>
      <c r="LND169" s="29"/>
      <c r="LNE169" s="29"/>
      <c r="LNF169" s="29"/>
      <c r="LNG169" s="29"/>
      <c r="LNH169" s="29"/>
      <c r="LNI169" s="29"/>
      <c r="LNJ169" s="29"/>
      <c r="LNK169" s="29"/>
      <c r="LNL169" s="29"/>
      <c r="LNM169" s="29"/>
      <c r="LNN169" s="29"/>
      <c r="LNO169" s="29"/>
      <c r="LNP169" s="29"/>
      <c r="LNQ169" s="29"/>
      <c r="LNR169" s="29"/>
      <c r="LNS169" s="29"/>
      <c r="LNT169" s="29"/>
      <c r="LNU169" s="29"/>
      <c r="LNV169" s="29"/>
      <c r="LNW169" s="29"/>
      <c r="LNX169" s="29"/>
      <c r="LNY169" s="29"/>
      <c r="LNZ169" s="29"/>
      <c r="LOA169" s="29"/>
      <c r="LOB169" s="29"/>
      <c r="LOC169" s="29"/>
      <c r="LOD169" s="29"/>
      <c r="LOE169" s="29"/>
      <c r="LOF169" s="29"/>
      <c r="LOG169" s="29"/>
      <c r="LOH169" s="29"/>
      <c r="LOI169" s="29"/>
      <c r="LOJ169" s="29"/>
      <c r="LOK169" s="29"/>
      <c r="LOL169" s="29"/>
      <c r="LOM169" s="29"/>
      <c r="LON169" s="29"/>
      <c r="LOO169" s="29"/>
      <c r="LOP169" s="29"/>
      <c r="LOQ169" s="29"/>
      <c r="LOR169" s="29"/>
      <c r="LOS169" s="29"/>
      <c r="LOT169" s="29"/>
      <c r="LOU169" s="29"/>
      <c r="LOV169" s="29"/>
      <c r="LOW169" s="29"/>
      <c r="LOX169" s="29"/>
      <c r="LOY169" s="29"/>
      <c r="LOZ169" s="29"/>
      <c r="LPA169" s="29"/>
      <c r="LPB169" s="29"/>
      <c r="LPC169" s="29"/>
      <c r="LPD169" s="29"/>
      <c r="LPE169" s="29"/>
      <c r="LPF169" s="29"/>
      <c r="LPG169" s="29"/>
      <c r="LPH169" s="29"/>
      <c r="LPI169" s="29"/>
      <c r="LPJ169" s="29"/>
      <c r="LPK169" s="29"/>
      <c r="LPL169" s="29"/>
      <c r="LPM169" s="29"/>
      <c r="LPN169" s="29"/>
      <c r="LPO169" s="29"/>
      <c r="LPP169" s="29"/>
      <c r="LPQ169" s="29"/>
      <c r="LPR169" s="29"/>
      <c r="LPS169" s="29"/>
      <c r="LPT169" s="29"/>
      <c r="LPU169" s="29"/>
      <c r="LPV169" s="29"/>
      <c r="LPW169" s="29"/>
      <c r="LPX169" s="29"/>
      <c r="LPY169" s="29"/>
      <c r="LPZ169" s="29"/>
      <c r="LQA169" s="29"/>
      <c r="LQB169" s="29"/>
      <c r="LQC169" s="29"/>
      <c r="LQD169" s="29"/>
      <c r="LQE169" s="29"/>
      <c r="LQF169" s="29"/>
      <c r="LQG169" s="29"/>
      <c r="LQH169" s="29"/>
      <c r="LQI169" s="29"/>
      <c r="LQJ169" s="29"/>
      <c r="LQK169" s="29"/>
      <c r="LQL169" s="29"/>
      <c r="LQM169" s="29"/>
      <c r="LQN169" s="29"/>
      <c r="LQO169" s="29"/>
      <c r="LQP169" s="29"/>
      <c r="LQQ169" s="29"/>
      <c r="LQR169" s="29"/>
      <c r="LQS169" s="29"/>
      <c r="LQT169" s="29"/>
      <c r="LQU169" s="29"/>
      <c r="LQV169" s="29"/>
      <c r="LQW169" s="29"/>
      <c r="LQX169" s="29"/>
      <c r="LQY169" s="29"/>
      <c r="LQZ169" s="29"/>
      <c r="LRA169" s="29"/>
      <c r="LRB169" s="29"/>
      <c r="LRC169" s="29"/>
      <c r="LRD169" s="29"/>
      <c r="LRE169" s="29"/>
      <c r="LRF169" s="29"/>
      <c r="LRG169" s="29"/>
      <c r="LRH169" s="29"/>
      <c r="LRI169" s="29"/>
      <c r="LRJ169" s="29"/>
      <c r="LRK169" s="29"/>
      <c r="LRL169" s="29"/>
      <c r="LRM169" s="29"/>
      <c r="LRN169" s="29"/>
      <c r="LRO169" s="29"/>
      <c r="LRP169" s="29"/>
      <c r="LRQ169" s="29"/>
      <c r="LRR169" s="29"/>
      <c r="LRS169" s="29"/>
      <c r="LRT169" s="29"/>
      <c r="LRU169" s="29"/>
      <c r="LRV169" s="29"/>
      <c r="LRW169" s="29"/>
      <c r="LRX169" s="29"/>
      <c r="LRY169" s="29"/>
      <c r="LRZ169" s="29"/>
      <c r="LSA169" s="29"/>
      <c r="LSB169" s="29"/>
      <c r="LSC169" s="29"/>
      <c r="LSD169" s="29"/>
      <c r="LSE169" s="29"/>
      <c r="LSF169" s="29"/>
      <c r="LSG169" s="29"/>
      <c r="LSH169" s="29"/>
      <c r="LSI169" s="29"/>
      <c r="LSJ169" s="29"/>
      <c r="LSK169" s="29"/>
      <c r="LSL169" s="29"/>
      <c r="LSM169" s="29"/>
      <c r="LSN169" s="29"/>
      <c r="LSO169" s="29"/>
      <c r="LSP169" s="29"/>
      <c r="LSQ169" s="29"/>
      <c r="LSR169" s="29"/>
      <c r="LSS169" s="29"/>
      <c r="LST169" s="29"/>
      <c r="LSU169" s="29"/>
      <c r="LSV169" s="29"/>
      <c r="LSW169" s="29"/>
      <c r="LSX169" s="29"/>
      <c r="LSY169" s="29"/>
      <c r="LSZ169" s="29"/>
      <c r="LTA169" s="29"/>
      <c r="LTB169" s="29"/>
      <c r="LTC169" s="29"/>
      <c r="LTD169" s="29"/>
      <c r="LTE169" s="29"/>
      <c r="LTF169" s="29"/>
      <c r="LTG169" s="29"/>
      <c r="LTH169" s="29"/>
      <c r="LTI169" s="29"/>
      <c r="LTJ169" s="29"/>
      <c r="LTK169" s="29"/>
      <c r="LTL169" s="29"/>
      <c r="LTM169" s="29"/>
      <c r="LTN169" s="29"/>
      <c r="LTO169" s="29"/>
      <c r="LTP169" s="29"/>
      <c r="LTQ169" s="29"/>
      <c r="LTR169" s="29"/>
      <c r="LTS169" s="29"/>
      <c r="LTT169" s="29"/>
      <c r="LTU169" s="29"/>
      <c r="LTV169" s="29"/>
      <c r="LTW169" s="29"/>
      <c r="LTX169" s="29"/>
      <c r="LTY169" s="29"/>
      <c r="LTZ169" s="29"/>
      <c r="LUA169" s="29"/>
      <c r="LUB169" s="29"/>
      <c r="LUC169" s="29"/>
      <c r="LUD169" s="29"/>
      <c r="LUE169" s="29"/>
      <c r="LUF169" s="29"/>
      <c r="LUG169" s="29"/>
      <c r="LUH169" s="29"/>
      <c r="LUI169" s="29"/>
      <c r="LUJ169" s="29"/>
      <c r="LUK169" s="29"/>
      <c r="LUL169" s="29"/>
      <c r="LUM169" s="29"/>
      <c r="LUN169" s="29"/>
      <c r="LUO169" s="29"/>
      <c r="LUP169" s="29"/>
      <c r="LUQ169" s="29"/>
      <c r="LUR169" s="29"/>
      <c r="LUS169" s="29"/>
      <c r="LUT169" s="29"/>
      <c r="LUU169" s="29"/>
      <c r="LUV169" s="29"/>
      <c r="LUW169" s="29"/>
      <c r="LUX169" s="29"/>
      <c r="LUY169" s="29"/>
      <c r="LUZ169" s="29"/>
      <c r="LVA169" s="29"/>
      <c r="LVB169" s="29"/>
      <c r="LVC169" s="29"/>
      <c r="LVD169" s="29"/>
      <c r="LVE169" s="29"/>
      <c r="LVF169" s="29"/>
      <c r="LVG169" s="29"/>
      <c r="LVH169" s="29"/>
      <c r="LVI169" s="29"/>
      <c r="LVJ169" s="29"/>
      <c r="LVK169" s="29"/>
      <c r="LVL169" s="29"/>
      <c r="LVM169" s="29"/>
      <c r="LVN169" s="29"/>
      <c r="LVO169" s="29"/>
      <c r="LVP169" s="29"/>
      <c r="LVQ169" s="29"/>
      <c r="LVR169" s="29"/>
      <c r="LVS169" s="29"/>
      <c r="LVT169" s="29"/>
      <c r="LVU169" s="29"/>
      <c r="LVV169" s="29"/>
      <c r="LVW169" s="29"/>
      <c r="LVX169" s="29"/>
      <c r="LVY169" s="29"/>
      <c r="LVZ169" s="29"/>
      <c r="LWA169" s="29"/>
      <c r="LWB169" s="29"/>
      <c r="LWC169" s="29"/>
      <c r="LWD169" s="29"/>
      <c r="LWE169" s="29"/>
      <c r="LWF169" s="29"/>
      <c r="LWG169" s="29"/>
      <c r="LWH169" s="29"/>
      <c r="LWI169" s="29"/>
      <c r="LWJ169" s="29"/>
      <c r="LWK169" s="29"/>
      <c r="LWL169" s="29"/>
      <c r="LWM169" s="29"/>
      <c r="LWN169" s="29"/>
      <c r="LWO169" s="29"/>
      <c r="LWP169" s="29"/>
      <c r="LWQ169" s="29"/>
      <c r="LWR169" s="29"/>
      <c r="LWS169" s="29"/>
      <c r="LWT169" s="29"/>
      <c r="LWU169" s="29"/>
      <c r="LWV169" s="29"/>
      <c r="LWW169" s="29"/>
      <c r="LWX169" s="29"/>
      <c r="LWY169" s="29"/>
      <c r="LWZ169" s="29"/>
      <c r="LXA169" s="29"/>
      <c r="LXB169" s="29"/>
      <c r="LXC169" s="29"/>
      <c r="LXD169" s="29"/>
      <c r="LXE169" s="29"/>
      <c r="LXF169" s="29"/>
      <c r="LXG169" s="29"/>
      <c r="LXH169" s="29"/>
      <c r="LXI169" s="29"/>
      <c r="LXJ169" s="29"/>
      <c r="LXK169" s="29"/>
      <c r="LXL169" s="29"/>
      <c r="LXM169" s="29"/>
      <c r="LXN169" s="29"/>
      <c r="LXO169" s="29"/>
      <c r="LXP169" s="29"/>
      <c r="LXQ169" s="29"/>
      <c r="LXR169" s="29"/>
      <c r="LXS169" s="29"/>
      <c r="LXT169" s="29"/>
      <c r="LXU169" s="29"/>
      <c r="LXV169" s="29"/>
      <c r="LXW169" s="29"/>
      <c r="LXX169" s="29"/>
      <c r="LXY169" s="29"/>
      <c r="LXZ169" s="29"/>
      <c r="LYA169" s="29"/>
      <c r="LYB169" s="29"/>
      <c r="LYC169" s="29"/>
      <c r="LYD169" s="29"/>
      <c r="LYE169" s="29"/>
      <c r="LYF169" s="29"/>
      <c r="LYG169" s="29"/>
      <c r="LYH169" s="29"/>
      <c r="LYI169" s="29"/>
      <c r="LYJ169" s="29"/>
      <c r="LYK169" s="29"/>
      <c r="LYL169" s="29"/>
      <c r="LYM169" s="29"/>
      <c r="LYN169" s="29"/>
      <c r="LYO169" s="29"/>
      <c r="LYP169" s="29"/>
      <c r="LYQ169" s="29"/>
      <c r="LYR169" s="29"/>
      <c r="LYS169" s="29"/>
      <c r="LYT169" s="29"/>
      <c r="LYU169" s="29"/>
      <c r="LYV169" s="29"/>
      <c r="LYW169" s="29"/>
      <c r="LYX169" s="29"/>
      <c r="LYY169" s="29"/>
      <c r="LYZ169" s="29"/>
      <c r="LZA169" s="29"/>
      <c r="LZB169" s="29"/>
      <c r="LZC169" s="29"/>
      <c r="LZD169" s="29"/>
      <c r="LZE169" s="29"/>
      <c r="LZF169" s="29"/>
      <c r="LZG169" s="29"/>
      <c r="LZH169" s="29"/>
      <c r="LZI169" s="29"/>
      <c r="LZJ169" s="29"/>
      <c r="LZK169" s="29"/>
      <c r="LZL169" s="29"/>
      <c r="LZM169" s="29"/>
      <c r="LZN169" s="29"/>
      <c r="LZO169" s="29"/>
      <c r="LZP169" s="29"/>
      <c r="LZQ169" s="29"/>
      <c r="LZR169" s="29"/>
      <c r="LZS169" s="29"/>
      <c r="LZT169" s="29"/>
      <c r="LZU169" s="29"/>
      <c r="LZV169" s="29"/>
      <c r="LZW169" s="29"/>
      <c r="LZX169" s="29"/>
      <c r="LZY169" s="29"/>
      <c r="LZZ169" s="29"/>
      <c r="MAA169" s="29"/>
      <c r="MAB169" s="29"/>
      <c r="MAC169" s="29"/>
      <c r="MAD169" s="29"/>
      <c r="MAE169" s="29"/>
      <c r="MAF169" s="29"/>
      <c r="MAG169" s="29"/>
      <c r="MAH169" s="29"/>
      <c r="MAI169" s="29"/>
      <c r="MAJ169" s="29"/>
      <c r="MAK169" s="29"/>
      <c r="MAL169" s="29"/>
      <c r="MAM169" s="29"/>
      <c r="MAN169" s="29"/>
      <c r="MAO169" s="29"/>
      <c r="MAP169" s="29"/>
      <c r="MAQ169" s="29"/>
      <c r="MAR169" s="29"/>
      <c r="MAS169" s="29"/>
      <c r="MAT169" s="29"/>
      <c r="MAU169" s="29"/>
      <c r="MAV169" s="29"/>
      <c r="MAW169" s="29"/>
      <c r="MAX169" s="29"/>
      <c r="MAY169" s="29"/>
      <c r="MAZ169" s="29"/>
      <c r="MBA169" s="29"/>
      <c r="MBB169" s="29"/>
      <c r="MBC169" s="29"/>
      <c r="MBD169" s="29"/>
      <c r="MBE169" s="29"/>
      <c r="MBF169" s="29"/>
      <c r="MBG169" s="29"/>
      <c r="MBH169" s="29"/>
      <c r="MBI169" s="29"/>
      <c r="MBJ169" s="29"/>
      <c r="MBK169" s="29"/>
      <c r="MBL169" s="29"/>
      <c r="MBM169" s="29"/>
      <c r="MBN169" s="29"/>
      <c r="MBO169" s="29"/>
      <c r="MBP169" s="29"/>
      <c r="MBQ169" s="29"/>
      <c r="MBR169" s="29"/>
      <c r="MBS169" s="29"/>
      <c r="MBT169" s="29"/>
      <c r="MBU169" s="29"/>
      <c r="MBV169" s="29"/>
      <c r="MBW169" s="29"/>
      <c r="MBX169" s="29"/>
      <c r="MBY169" s="29"/>
      <c r="MBZ169" s="29"/>
      <c r="MCA169" s="29"/>
      <c r="MCB169" s="29"/>
      <c r="MCC169" s="29"/>
      <c r="MCD169" s="29"/>
      <c r="MCE169" s="29"/>
      <c r="MCF169" s="29"/>
      <c r="MCG169" s="29"/>
      <c r="MCH169" s="29"/>
      <c r="MCI169" s="29"/>
      <c r="MCJ169" s="29"/>
      <c r="MCK169" s="29"/>
      <c r="MCL169" s="29"/>
      <c r="MCM169" s="29"/>
      <c r="MCN169" s="29"/>
      <c r="MCO169" s="29"/>
      <c r="MCP169" s="29"/>
      <c r="MCQ169" s="29"/>
      <c r="MCR169" s="29"/>
      <c r="MCS169" s="29"/>
      <c r="MCT169" s="29"/>
      <c r="MCU169" s="29"/>
      <c r="MCV169" s="29"/>
      <c r="MCW169" s="29"/>
      <c r="MCX169" s="29"/>
      <c r="MCY169" s="29"/>
      <c r="MCZ169" s="29"/>
      <c r="MDA169" s="29"/>
      <c r="MDB169" s="29"/>
      <c r="MDC169" s="29"/>
      <c r="MDD169" s="29"/>
      <c r="MDE169" s="29"/>
      <c r="MDF169" s="29"/>
      <c r="MDG169" s="29"/>
      <c r="MDH169" s="29"/>
      <c r="MDI169" s="29"/>
      <c r="MDJ169" s="29"/>
      <c r="MDK169" s="29"/>
      <c r="MDL169" s="29"/>
      <c r="MDM169" s="29"/>
      <c r="MDN169" s="29"/>
      <c r="MDO169" s="29"/>
      <c r="MDP169" s="29"/>
      <c r="MDQ169" s="29"/>
      <c r="MDR169" s="29"/>
      <c r="MDS169" s="29"/>
      <c r="MDT169" s="29"/>
      <c r="MDU169" s="29"/>
      <c r="MDV169" s="29"/>
      <c r="MDW169" s="29"/>
      <c r="MDX169" s="29"/>
      <c r="MDY169" s="29"/>
      <c r="MDZ169" s="29"/>
      <c r="MEA169" s="29"/>
      <c r="MEB169" s="29"/>
      <c r="MEC169" s="29"/>
      <c r="MED169" s="29"/>
      <c r="MEE169" s="29"/>
      <c r="MEF169" s="29"/>
      <c r="MEG169" s="29"/>
      <c r="MEH169" s="29"/>
      <c r="MEI169" s="29"/>
      <c r="MEJ169" s="29"/>
      <c r="MEK169" s="29"/>
      <c r="MEL169" s="29"/>
      <c r="MEM169" s="29"/>
      <c r="MEN169" s="29"/>
      <c r="MEO169" s="29"/>
      <c r="MEP169" s="29"/>
      <c r="MEQ169" s="29"/>
      <c r="MER169" s="29"/>
      <c r="MES169" s="29"/>
      <c r="MET169" s="29"/>
      <c r="MEU169" s="29"/>
      <c r="MEV169" s="29"/>
      <c r="MEW169" s="29"/>
      <c r="MEX169" s="29"/>
      <c r="MEY169" s="29"/>
      <c r="MEZ169" s="29"/>
      <c r="MFA169" s="29"/>
      <c r="MFB169" s="29"/>
      <c r="MFC169" s="29"/>
      <c r="MFD169" s="29"/>
      <c r="MFE169" s="29"/>
      <c r="MFF169" s="29"/>
      <c r="MFG169" s="29"/>
      <c r="MFH169" s="29"/>
      <c r="MFI169" s="29"/>
      <c r="MFJ169" s="29"/>
      <c r="MFK169" s="29"/>
      <c r="MFL169" s="29"/>
      <c r="MFM169" s="29"/>
      <c r="MFN169" s="29"/>
      <c r="MFO169" s="29"/>
      <c r="MFP169" s="29"/>
      <c r="MFQ169" s="29"/>
      <c r="MFR169" s="29"/>
      <c r="MFS169" s="29"/>
      <c r="MFT169" s="29"/>
      <c r="MFU169" s="29"/>
      <c r="MFV169" s="29"/>
      <c r="MFW169" s="29"/>
      <c r="MFX169" s="29"/>
      <c r="MFY169" s="29"/>
      <c r="MFZ169" s="29"/>
      <c r="MGA169" s="29"/>
      <c r="MGB169" s="29"/>
      <c r="MGC169" s="29"/>
      <c r="MGD169" s="29"/>
      <c r="MGE169" s="29"/>
      <c r="MGF169" s="29"/>
      <c r="MGG169" s="29"/>
      <c r="MGH169" s="29"/>
      <c r="MGI169" s="29"/>
      <c r="MGJ169" s="29"/>
      <c r="MGK169" s="29"/>
      <c r="MGL169" s="29"/>
      <c r="MGM169" s="29"/>
      <c r="MGN169" s="29"/>
      <c r="MGO169" s="29"/>
      <c r="MGP169" s="29"/>
      <c r="MGQ169" s="29"/>
      <c r="MGR169" s="29"/>
      <c r="MGS169" s="29"/>
      <c r="MGT169" s="29"/>
      <c r="MGU169" s="29"/>
      <c r="MGV169" s="29"/>
      <c r="MGW169" s="29"/>
      <c r="MGX169" s="29"/>
      <c r="MGY169" s="29"/>
      <c r="MGZ169" s="29"/>
      <c r="MHA169" s="29"/>
      <c r="MHB169" s="29"/>
      <c r="MHC169" s="29"/>
      <c r="MHD169" s="29"/>
      <c r="MHE169" s="29"/>
      <c r="MHF169" s="29"/>
      <c r="MHG169" s="29"/>
      <c r="MHH169" s="29"/>
      <c r="MHI169" s="29"/>
      <c r="MHJ169" s="29"/>
      <c r="MHK169" s="29"/>
      <c r="MHL169" s="29"/>
      <c r="MHM169" s="29"/>
      <c r="MHN169" s="29"/>
      <c r="MHO169" s="29"/>
      <c r="MHP169" s="29"/>
      <c r="MHQ169" s="29"/>
      <c r="MHR169" s="29"/>
      <c r="MHS169" s="29"/>
      <c r="MHT169" s="29"/>
      <c r="MHU169" s="29"/>
      <c r="MHV169" s="29"/>
      <c r="MHW169" s="29"/>
      <c r="MHX169" s="29"/>
      <c r="MHY169" s="29"/>
      <c r="MHZ169" s="29"/>
      <c r="MIA169" s="29"/>
      <c r="MIB169" s="29"/>
      <c r="MIC169" s="29"/>
      <c r="MID169" s="29"/>
      <c r="MIE169" s="29"/>
      <c r="MIF169" s="29"/>
      <c r="MIG169" s="29"/>
      <c r="MIH169" s="29"/>
      <c r="MII169" s="29"/>
      <c r="MIJ169" s="29"/>
      <c r="MIK169" s="29"/>
      <c r="MIL169" s="29"/>
      <c r="MIM169" s="29"/>
      <c r="MIN169" s="29"/>
      <c r="MIO169" s="29"/>
      <c r="MIP169" s="29"/>
      <c r="MIQ169" s="29"/>
      <c r="MIR169" s="29"/>
      <c r="MIS169" s="29"/>
      <c r="MIT169" s="29"/>
      <c r="MIU169" s="29"/>
      <c r="MIV169" s="29"/>
      <c r="MIW169" s="29"/>
      <c r="MIX169" s="29"/>
      <c r="MIY169" s="29"/>
      <c r="MIZ169" s="29"/>
      <c r="MJA169" s="29"/>
      <c r="MJB169" s="29"/>
      <c r="MJC169" s="29"/>
      <c r="MJD169" s="29"/>
      <c r="MJE169" s="29"/>
      <c r="MJF169" s="29"/>
      <c r="MJG169" s="29"/>
      <c r="MJH169" s="29"/>
      <c r="MJI169" s="29"/>
      <c r="MJJ169" s="29"/>
      <c r="MJK169" s="29"/>
      <c r="MJL169" s="29"/>
      <c r="MJM169" s="29"/>
      <c r="MJN169" s="29"/>
      <c r="MJO169" s="29"/>
      <c r="MJP169" s="29"/>
      <c r="MJQ169" s="29"/>
      <c r="MJR169" s="29"/>
      <c r="MJS169" s="29"/>
      <c r="MJT169" s="29"/>
      <c r="MJU169" s="29"/>
      <c r="MJV169" s="29"/>
      <c r="MJW169" s="29"/>
      <c r="MJX169" s="29"/>
      <c r="MJY169" s="29"/>
      <c r="MJZ169" s="29"/>
      <c r="MKA169" s="29"/>
      <c r="MKB169" s="29"/>
      <c r="MKC169" s="29"/>
      <c r="MKD169" s="29"/>
      <c r="MKE169" s="29"/>
      <c r="MKF169" s="29"/>
      <c r="MKG169" s="29"/>
      <c r="MKH169" s="29"/>
      <c r="MKI169" s="29"/>
      <c r="MKJ169" s="29"/>
      <c r="MKK169" s="29"/>
      <c r="MKL169" s="29"/>
      <c r="MKM169" s="29"/>
      <c r="MKN169" s="29"/>
      <c r="MKO169" s="29"/>
      <c r="MKP169" s="29"/>
      <c r="MKQ169" s="29"/>
      <c r="MKR169" s="29"/>
      <c r="MKS169" s="29"/>
      <c r="MKT169" s="29"/>
      <c r="MKU169" s="29"/>
      <c r="MKV169" s="29"/>
      <c r="MKW169" s="29"/>
      <c r="MKX169" s="29"/>
      <c r="MKY169" s="29"/>
      <c r="MKZ169" s="29"/>
      <c r="MLA169" s="29"/>
      <c r="MLB169" s="29"/>
      <c r="MLC169" s="29"/>
      <c r="MLD169" s="29"/>
      <c r="MLE169" s="29"/>
      <c r="MLF169" s="29"/>
      <c r="MLG169" s="29"/>
      <c r="MLH169" s="29"/>
      <c r="MLI169" s="29"/>
      <c r="MLJ169" s="29"/>
      <c r="MLK169" s="29"/>
      <c r="MLL169" s="29"/>
      <c r="MLM169" s="29"/>
      <c r="MLN169" s="29"/>
      <c r="MLO169" s="29"/>
      <c r="MLP169" s="29"/>
      <c r="MLQ169" s="29"/>
      <c r="MLR169" s="29"/>
      <c r="MLS169" s="29"/>
      <c r="MLT169" s="29"/>
      <c r="MLU169" s="29"/>
      <c r="MLV169" s="29"/>
      <c r="MLW169" s="29"/>
      <c r="MLX169" s="29"/>
      <c r="MLY169" s="29"/>
      <c r="MLZ169" s="29"/>
      <c r="MMA169" s="29"/>
      <c r="MMB169" s="29"/>
      <c r="MMC169" s="29"/>
      <c r="MMD169" s="29"/>
      <c r="MME169" s="29"/>
      <c r="MMF169" s="29"/>
      <c r="MMG169" s="29"/>
      <c r="MMH169" s="29"/>
      <c r="MMI169" s="29"/>
      <c r="MMJ169" s="29"/>
      <c r="MMK169" s="29"/>
      <c r="MML169" s="29"/>
      <c r="MMM169" s="29"/>
      <c r="MMN169" s="29"/>
      <c r="MMO169" s="29"/>
      <c r="MMP169" s="29"/>
      <c r="MMQ169" s="29"/>
      <c r="MMR169" s="29"/>
      <c r="MMS169" s="29"/>
      <c r="MMT169" s="29"/>
      <c r="MMU169" s="29"/>
      <c r="MMV169" s="29"/>
      <c r="MMW169" s="29"/>
      <c r="MMX169" s="29"/>
      <c r="MMY169" s="29"/>
      <c r="MMZ169" s="29"/>
      <c r="MNA169" s="29"/>
      <c r="MNB169" s="29"/>
      <c r="MNC169" s="29"/>
      <c r="MND169" s="29"/>
      <c r="MNE169" s="29"/>
      <c r="MNF169" s="29"/>
      <c r="MNG169" s="29"/>
      <c r="MNH169" s="29"/>
      <c r="MNI169" s="29"/>
      <c r="MNJ169" s="29"/>
      <c r="MNK169" s="29"/>
      <c r="MNL169" s="29"/>
      <c r="MNM169" s="29"/>
      <c r="MNN169" s="29"/>
      <c r="MNO169" s="29"/>
      <c r="MNP169" s="29"/>
      <c r="MNQ169" s="29"/>
      <c r="MNR169" s="29"/>
      <c r="MNS169" s="29"/>
      <c r="MNT169" s="29"/>
      <c r="MNU169" s="29"/>
      <c r="MNV169" s="29"/>
      <c r="MNW169" s="29"/>
      <c r="MNX169" s="29"/>
      <c r="MNY169" s="29"/>
      <c r="MNZ169" s="29"/>
      <c r="MOA169" s="29"/>
      <c r="MOB169" s="29"/>
      <c r="MOC169" s="29"/>
      <c r="MOD169" s="29"/>
      <c r="MOE169" s="29"/>
      <c r="MOF169" s="29"/>
      <c r="MOG169" s="29"/>
      <c r="MOH169" s="29"/>
      <c r="MOI169" s="29"/>
      <c r="MOJ169" s="29"/>
      <c r="MOK169" s="29"/>
      <c r="MOL169" s="29"/>
      <c r="MOM169" s="29"/>
      <c r="MON169" s="29"/>
      <c r="MOO169" s="29"/>
      <c r="MOP169" s="29"/>
      <c r="MOQ169" s="29"/>
      <c r="MOR169" s="29"/>
      <c r="MOS169" s="29"/>
      <c r="MOT169" s="29"/>
      <c r="MOU169" s="29"/>
      <c r="MOV169" s="29"/>
      <c r="MOW169" s="29"/>
      <c r="MOX169" s="29"/>
      <c r="MOY169" s="29"/>
      <c r="MOZ169" s="29"/>
      <c r="MPA169" s="29"/>
      <c r="MPB169" s="29"/>
      <c r="MPC169" s="29"/>
      <c r="MPD169" s="29"/>
      <c r="MPE169" s="29"/>
      <c r="MPF169" s="29"/>
      <c r="MPG169" s="29"/>
      <c r="MPH169" s="29"/>
      <c r="MPI169" s="29"/>
      <c r="MPJ169" s="29"/>
      <c r="MPK169" s="29"/>
      <c r="MPL169" s="29"/>
      <c r="MPM169" s="29"/>
      <c r="MPN169" s="29"/>
      <c r="MPO169" s="29"/>
      <c r="MPP169" s="29"/>
      <c r="MPQ169" s="29"/>
      <c r="MPR169" s="29"/>
      <c r="MPS169" s="29"/>
      <c r="MPT169" s="29"/>
      <c r="MPU169" s="29"/>
      <c r="MPV169" s="29"/>
      <c r="MPW169" s="29"/>
      <c r="MPX169" s="29"/>
      <c r="MPY169" s="29"/>
      <c r="MPZ169" s="29"/>
      <c r="MQA169" s="29"/>
      <c r="MQB169" s="29"/>
      <c r="MQC169" s="29"/>
      <c r="MQD169" s="29"/>
      <c r="MQE169" s="29"/>
      <c r="MQF169" s="29"/>
      <c r="MQG169" s="29"/>
      <c r="MQH169" s="29"/>
      <c r="MQI169" s="29"/>
      <c r="MQJ169" s="29"/>
      <c r="MQK169" s="29"/>
      <c r="MQL169" s="29"/>
      <c r="MQM169" s="29"/>
      <c r="MQN169" s="29"/>
      <c r="MQO169" s="29"/>
      <c r="MQP169" s="29"/>
      <c r="MQQ169" s="29"/>
      <c r="MQR169" s="29"/>
      <c r="MQS169" s="29"/>
      <c r="MQT169" s="29"/>
      <c r="MQU169" s="29"/>
      <c r="MQV169" s="29"/>
      <c r="MQW169" s="29"/>
      <c r="MQX169" s="29"/>
      <c r="MQY169" s="29"/>
      <c r="MQZ169" s="29"/>
      <c r="MRA169" s="29"/>
      <c r="MRB169" s="29"/>
      <c r="MRC169" s="29"/>
      <c r="MRD169" s="29"/>
      <c r="MRE169" s="29"/>
      <c r="MRF169" s="29"/>
      <c r="MRG169" s="29"/>
      <c r="MRH169" s="29"/>
      <c r="MRI169" s="29"/>
      <c r="MRJ169" s="29"/>
      <c r="MRK169" s="29"/>
      <c r="MRL169" s="29"/>
      <c r="MRM169" s="29"/>
      <c r="MRN169" s="29"/>
      <c r="MRO169" s="29"/>
      <c r="MRP169" s="29"/>
      <c r="MRQ169" s="29"/>
      <c r="MRR169" s="29"/>
      <c r="MRS169" s="29"/>
      <c r="MRT169" s="29"/>
      <c r="MRU169" s="29"/>
      <c r="MRV169" s="29"/>
      <c r="MRW169" s="29"/>
      <c r="MRX169" s="29"/>
      <c r="MRY169" s="29"/>
      <c r="MRZ169" s="29"/>
      <c r="MSA169" s="29"/>
      <c r="MSB169" s="29"/>
      <c r="MSC169" s="29"/>
      <c r="MSD169" s="29"/>
      <c r="MSE169" s="29"/>
      <c r="MSF169" s="29"/>
      <c r="MSG169" s="29"/>
      <c r="MSH169" s="29"/>
      <c r="MSI169" s="29"/>
      <c r="MSJ169" s="29"/>
      <c r="MSK169" s="29"/>
      <c r="MSL169" s="29"/>
      <c r="MSM169" s="29"/>
      <c r="MSN169" s="29"/>
      <c r="MSO169" s="29"/>
      <c r="MSP169" s="29"/>
      <c r="MSQ169" s="29"/>
      <c r="MSR169" s="29"/>
      <c r="MSS169" s="29"/>
      <c r="MST169" s="29"/>
      <c r="MSU169" s="29"/>
      <c r="MSV169" s="29"/>
      <c r="MSW169" s="29"/>
      <c r="MSX169" s="29"/>
      <c r="MSY169" s="29"/>
      <c r="MSZ169" s="29"/>
      <c r="MTA169" s="29"/>
      <c r="MTB169" s="29"/>
      <c r="MTC169" s="29"/>
      <c r="MTD169" s="29"/>
      <c r="MTE169" s="29"/>
      <c r="MTF169" s="29"/>
      <c r="MTG169" s="29"/>
      <c r="MTH169" s="29"/>
      <c r="MTI169" s="29"/>
      <c r="MTJ169" s="29"/>
      <c r="MTK169" s="29"/>
      <c r="MTL169" s="29"/>
      <c r="MTM169" s="29"/>
      <c r="MTN169" s="29"/>
      <c r="MTO169" s="29"/>
      <c r="MTP169" s="29"/>
      <c r="MTQ169" s="29"/>
      <c r="MTR169" s="29"/>
      <c r="MTS169" s="29"/>
      <c r="MTT169" s="29"/>
      <c r="MTU169" s="29"/>
      <c r="MTV169" s="29"/>
      <c r="MTW169" s="29"/>
      <c r="MTX169" s="29"/>
      <c r="MTY169" s="29"/>
      <c r="MTZ169" s="29"/>
      <c r="MUA169" s="29"/>
      <c r="MUB169" s="29"/>
      <c r="MUC169" s="29"/>
      <c r="MUD169" s="29"/>
      <c r="MUE169" s="29"/>
      <c r="MUF169" s="29"/>
      <c r="MUG169" s="29"/>
      <c r="MUH169" s="29"/>
      <c r="MUI169" s="29"/>
      <c r="MUJ169" s="29"/>
      <c r="MUK169" s="29"/>
      <c r="MUL169" s="29"/>
      <c r="MUM169" s="29"/>
      <c r="MUN169" s="29"/>
      <c r="MUO169" s="29"/>
      <c r="MUP169" s="29"/>
      <c r="MUQ169" s="29"/>
      <c r="MUR169" s="29"/>
      <c r="MUS169" s="29"/>
      <c r="MUT169" s="29"/>
      <c r="MUU169" s="29"/>
      <c r="MUV169" s="29"/>
      <c r="MUW169" s="29"/>
      <c r="MUX169" s="29"/>
      <c r="MUY169" s="29"/>
      <c r="MUZ169" s="29"/>
      <c r="MVA169" s="29"/>
      <c r="MVB169" s="29"/>
      <c r="MVC169" s="29"/>
      <c r="MVD169" s="29"/>
      <c r="MVE169" s="29"/>
      <c r="MVF169" s="29"/>
      <c r="MVG169" s="29"/>
      <c r="MVH169" s="29"/>
      <c r="MVI169" s="29"/>
      <c r="MVJ169" s="29"/>
      <c r="MVK169" s="29"/>
      <c r="MVL169" s="29"/>
      <c r="MVM169" s="29"/>
      <c r="MVN169" s="29"/>
      <c r="MVO169" s="29"/>
      <c r="MVP169" s="29"/>
      <c r="MVQ169" s="29"/>
      <c r="MVR169" s="29"/>
      <c r="MVS169" s="29"/>
      <c r="MVT169" s="29"/>
      <c r="MVU169" s="29"/>
      <c r="MVV169" s="29"/>
      <c r="MVW169" s="29"/>
      <c r="MVX169" s="29"/>
      <c r="MVY169" s="29"/>
      <c r="MVZ169" s="29"/>
      <c r="MWA169" s="29"/>
      <c r="MWB169" s="29"/>
      <c r="MWC169" s="29"/>
      <c r="MWD169" s="29"/>
      <c r="MWE169" s="29"/>
      <c r="MWF169" s="29"/>
      <c r="MWG169" s="29"/>
      <c r="MWH169" s="29"/>
      <c r="MWI169" s="29"/>
      <c r="MWJ169" s="29"/>
      <c r="MWK169" s="29"/>
      <c r="MWL169" s="29"/>
      <c r="MWM169" s="29"/>
      <c r="MWN169" s="29"/>
      <c r="MWO169" s="29"/>
      <c r="MWP169" s="29"/>
      <c r="MWQ169" s="29"/>
      <c r="MWR169" s="29"/>
      <c r="MWS169" s="29"/>
      <c r="MWT169" s="29"/>
      <c r="MWU169" s="29"/>
      <c r="MWV169" s="29"/>
      <c r="MWW169" s="29"/>
      <c r="MWX169" s="29"/>
      <c r="MWY169" s="29"/>
      <c r="MWZ169" s="29"/>
      <c r="MXA169" s="29"/>
      <c r="MXB169" s="29"/>
      <c r="MXC169" s="29"/>
      <c r="MXD169" s="29"/>
      <c r="MXE169" s="29"/>
      <c r="MXF169" s="29"/>
      <c r="MXG169" s="29"/>
      <c r="MXH169" s="29"/>
      <c r="MXI169" s="29"/>
      <c r="MXJ169" s="29"/>
      <c r="MXK169" s="29"/>
      <c r="MXL169" s="29"/>
      <c r="MXM169" s="29"/>
      <c r="MXN169" s="29"/>
      <c r="MXO169" s="29"/>
      <c r="MXP169" s="29"/>
      <c r="MXQ169" s="29"/>
      <c r="MXR169" s="29"/>
      <c r="MXS169" s="29"/>
      <c r="MXT169" s="29"/>
      <c r="MXU169" s="29"/>
      <c r="MXV169" s="29"/>
      <c r="MXW169" s="29"/>
      <c r="MXX169" s="29"/>
      <c r="MXY169" s="29"/>
      <c r="MXZ169" s="29"/>
      <c r="MYA169" s="29"/>
      <c r="MYB169" s="29"/>
      <c r="MYC169" s="29"/>
      <c r="MYD169" s="29"/>
      <c r="MYE169" s="29"/>
      <c r="MYF169" s="29"/>
      <c r="MYG169" s="29"/>
      <c r="MYH169" s="29"/>
      <c r="MYI169" s="29"/>
      <c r="MYJ169" s="29"/>
      <c r="MYK169" s="29"/>
      <c r="MYL169" s="29"/>
      <c r="MYM169" s="29"/>
      <c r="MYN169" s="29"/>
      <c r="MYO169" s="29"/>
      <c r="MYP169" s="29"/>
      <c r="MYQ169" s="29"/>
      <c r="MYR169" s="29"/>
      <c r="MYS169" s="29"/>
      <c r="MYT169" s="29"/>
      <c r="MYU169" s="29"/>
      <c r="MYV169" s="29"/>
      <c r="MYW169" s="29"/>
      <c r="MYX169" s="29"/>
      <c r="MYY169" s="29"/>
      <c r="MYZ169" s="29"/>
      <c r="MZA169" s="29"/>
      <c r="MZB169" s="29"/>
      <c r="MZC169" s="29"/>
      <c r="MZD169" s="29"/>
      <c r="MZE169" s="29"/>
      <c r="MZF169" s="29"/>
      <c r="MZG169" s="29"/>
      <c r="MZH169" s="29"/>
      <c r="MZI169" s="29"/>
      <c r="MZJ169" s="29"/>
      <c r="MZK169" s="29"/>
      <c r="MZL169" s="29"/>
      <c r="MZM169" s="29"/>
      <c r="MZN169" s="29"/>
      <c r="MZO169" s="29"/>
      <c r="MZP169" s="29"/>
      <c r="MZQ169" s="29"/>
      <c r="MZR169" s="29"/>
      <c r="MZS169" s="29"/>
      <c r="MZT169" s="29"/>
      <c r="MZU169" s="29"/>
      <c r="MZV169" s="29"/>
      <c r="MZW169" s="29"/>
      <c r="MZX169" s="29"/>
      <c r="MZY169" s="29"/>
      <c r="MZZ169" s="29"/>
      <c r="NAA169" s="29"/>
      <c r="NAB169" s="29"/>
      <c r="NAC169" s="29"/>
      <c r="NAD169" s="29"/>
      <c r="NAE169" s="29"/>
      <c r="NAF169" s="29"/>
      <c r="NAG169" s="29"/>
      <c r="NAH169" s="29"/>
      <c r="NAI169" s="29"/>
      <c r="NAJ169" s="29"/>
      <c r="NAK169" s="29"/>
      <c r="NAL169" s="29"/>
      <c r="NAM169" s="29"/>
      <c r="NAN169" s="29"/>
      <c r="NAO169" s="29"/>
      <c r="NAP169" s="29"/>
      <c r="NAQ169" s="29"/>
      <c r="NAR169" s="29"/>
      <c r="NAS169" s="29"/>
      <c r="NAT169" s="29"/>
      <c r="NAU169" s="29"/>
      <c r="NAV169" s="29"/>
      <c r="NAW169" s="29"/>
      <c r="NAX169" s="29"/>
      <c r="NAY169" s="29"/>
      <c r="NAZ169" s="29"/>
      <c r="NBA169" s="29"/>
      <c r="NBB169" s="29"/>
      <c r="NBC169" s="29"/>
      <c r="NBD169" s="29"/>
      <c r="NBE169" s="29"/>
      <c r="NBF169" s="29"/>
      <c r="NBG169" s="29"/>
      <c r="NBH169" s="29"/>
      <c r="NBI169" s="29"/>
      <c r="NBJ169" s="29"/>
      <c r="NBK169" s="29"/>
      <c r="NBL169" s="29"/>
      <c r="NBM169" s="29"/>
      <c r="NBN169" s="29"/>
      <c r="NBO169" s="29"/>
      <c r="NBP169" s="29"/>
      <c r="NBQ169" s="29"/>
      <c r="NBR169" s="29"/>
      <c r="NBS169" s="29"/>
      <c r="NBT169" s="29"/>
      <c r="NBU169" s="29"/>
      <c r="NBV169" s="29"/>
      <c r="NBW169" s="29"/>
      <c r="NBX169" s="29"/>
      <c r="NBY169" s="29"/>
      <c r="NBZ169" s="29"/>
      <c r="NCA169" s="29"/>
      <c r="NCB169" s="29"/>
      <c r="NCC169" s="29"/>
      <c r="NCD169" s="29"/>
      <c r="NCE169" s="29"/>
      <c r="NCF169" s="29"/>
      <c r="NCG169" s="29"/>
      <c r="NCH169" s="29"/>
      <c r="NCI169" s="29"/>
      <c r="NCJ169" s="29"/>
      <c r="NCK169" s="29"/>
      <c r="NCL169" s="29"/>
      <c r="NCM169" s="29"/>
      <c r="NCN169" s="29"/>
      <c r="NCO169" s="29"/>
      <c r="NCP169" s="29"/>
      <c r="NCQ169" s="29"/>
      <c r="NCR169" s="29"/>
      <c r="NCS169" s="29"/>
      <c r="NCT169" s="29"/>
      <c r="NCU169" s="29"/>
      <c r="NCV169" s="29"/>
      <c r="NCW169" s="29"/>
      <c r="NCX169" s="29"/>
      <c r="NCY169" s="29"/>
      <c r="NCZ169" s="29"/>
      <c r="NDA169" s="29"/>
      <c r="NDB169" s="29"/>
      <c r="NDC169" s="29"/>
      <c r="NDD169" s="29"/>
      <c r="NDE169" s="29"/>
      <c r="NDF169" s="29"/>
      <c r="NDG169" s="29"/>
      <c r="NDH169" s="29"/>
      <c r="NDI169" s="29"/>
      <c r="NDJ169" s="29"/>
      <c r="NDK169" s="29"/>
      <c r="NDL169" s="29"/>
      <c r="NDM169" s="29"/>
      <c r="NDN169" s="29"/>
      <c r="NDO169" s="29"/>
      <c r="NDP169" s="29"/>
      <c r="NDQ169" s="29"/>
      <c r="NDR169" s="29"/>
      <c r="NDS169" s="29"/>
      <c r="NDT169" s="29"/>
      <c r="NDU169" s="29"/>
      <c r="NDV169" s="29"/>
      <c r="NDW169" s="29"/>
      <c r="NDX169" s="29"/>
      <c r="NDY169" s="29"/>
      <c r="NDZ169" s="29"/>
      <c r="NEA169" s="29"/>
      <c r="NEB169" s="29"/>
      <c r="NEC169" s="29"/>
      <c r="NED169" s="29"/>
      <c r="NEE169" s="29"/>
      <c r="NEF169" s="29"/>
      <c r="NEG169" s="29"/>
      <c r="NEH169" s="29"/>
      <c r="NEI169" s="29"/>
      <c r="NEJ169" s="29"/>
      <c r="NEK169" s="29"/>
      <c r="NEL169" s="29"/>
      <c r="NEM169" s="29"/>
      <c r="NEN169" s="29"/>
      <c r="NEO169" s="29"/>
      <c r="NEP169" s="29"/>
      <c r="NEQ169" s="29"/>
      <c r="NER169" s="29"/>
      <c r="NES169" s="29"/>
      <c r="NET169" s="29"/>
      <c r="NEU169" s="29"/>
      <c r="NEV169" s="29"/>
      <c r="NEW169" s="29"/>
      <c r="NEX169" s="29"/>
      <c r="NEY169" s="29"/>
      <c r="NEZ169" s="29"/>
      <c r="NFA169" s="29"/>
      <c r="NFB169" s="29"/>
      <c r="NFC169" s="29"/>
      <c r="NFD169" s="29"/>
      <c r="NFE169" s="29"/>
      <c r="NFF169" s="29"/>
      <c r="NFG169" s="29"/>
      <c r="NFH169" s="29"/>
      <c r="NFI169" s="29"/>
      <c r="NFJ169" s="29"/>
      <c r="NFK169" s="29"/>
      <c r="NFL169" s="29"/>
      <c r="NFM169" s="29"/>
      <c r="NFN169" s="29"/>
      <c r="NFO169" s="29"/>
      <c r="NFP169" s="29"/>
      <c r="NFQ169" s="29"/>
      <c r="NFR169" s="29"/>
      <c r="NFS169" s="29"/>
      <c r="NFT169" s="29"/>
      <c r="NFU169" s="29"/>
      <c r="NFV169" s="29"/>
      <c r="NFW169" s="29"/>
      <c r="NFX169" s="29"/>
      <c r="NFY169" s="29"/>
      <c r="NFZ169" s="29"/>
      <c r="NGA169" s="29"/>
      <c r="NGB169" s="29"/>
      <c r="NGC169" s="29"/>
      <c r="NGD169" s="29"/>
      <c r="NGE169" s="29"/>
      <c r="NGF169" s="29"/>
      <c r="NGG169" s="29"/>
      <c r="NGH169" s="29"/>
      <c r="NGI169" s="29"/>
      <c r="NGJ169" s="29"/>
      <c r="NGK169" s="29"/>
      <c r="NGL169" s="29"/>
      <c r="NGM169" s="29"/>
      <c r="NGN169" s="29"/>
      <c r="NGO169" s="29"/>
      <c r="NGP169" s="29"/>
      <c r="NGQ169" s="29"/>
      <c r="NGR169" s="29"/>
      <c r="NGS169" s="29"/>
      <c r="NGT169" s="29"/>
      <c r="NGU169" s="29"/>
      <c r="NGV169" s="29"/>
      <c r="NGW169" s="29"/>
      <c r="NGX169" s="29"/>
      <c r="NGY169" s="29"/>
      <c r="NGZ169" s="29"/>
      <c r="NHA169" s="29"/>
      <c r="NHB169" s="29"/>
      <c r="NHC169" s="29"/>
      <c r="NHD169" s="29"/>
      <c r="NHE169" s="29"/>
      <c r="NHF169" s="29"/>
      <c r="NHG169" s="29"/>
      <c r="NHH169" s="29"/>
      <c r="NHI169" s="29"/>
      <c r="NHJ169" s="29"/>
      <c r="NHK169" s="29"/>
      <c r="NHL169" s="29"/>
      <c r="NHM169" s="29"/>
      <c r="NHN169" s="29"/>
      <c r="NHO169" s="29"/>
      <c r="NHP169" s="29"/>
      <c r="NHQ169" s="29"/>
      <c r="NHR169" s="29"/>
      <c r="NHS169" s="29"/>
      <c r="NHT169" s="29"/>
      <c r="NHU169" s="29"/>
      <c r="NHV169" s="29"/>
      <c r="NHW169" s="29"/>
      <c r="NHX169" s="29"/>
      <c r="NHY169" s="29"/>
      <c r="NHZ169" s="29"/>
      <c r="NIA169" s="29"/>
      <c r="NIB169" s="29"/>
      <c r="NIC169" s="29"/>
      <c r="NID169" s="29"/>
      <c r="NIE169" s="29"/>
      <c r="NIF169" s="29"/>
      <c r="NIG169" s="29"/>
      <c r="NIH169" s="29"/>
      <c r="NII169" s="29"/>
      <c r="NIJ169" s="29"/>
      <c r="NIK169" s="29"/>
      <c r="NIL169" s="29"/>
      <c r="NIM169" s="29"/>
      <c r="NIN169" s="29"/>
      <c r="NIO169" s="29"/>
      <c r="NIP169" s="29"/>
      <c r="NIQ169" s="29"/>
      <c r="NIR169" s="29"/>
      <c r="NIS169" s="29"/>
      <c r="NIT169" s="29"/>
      <c r="NIU169" s="29"/>
      <c r="NIV169" s="29"/>
      <c r="NIW169" s="29"/>
      <c r="NIX169" s="29"/>
      <c r="NIY169" s="29"/>
      <c r="NIZ169" s="29"/>
      <c r="NJA169" s="29"/>
      <c r="NJB169" s="29"/>
      <c r="NJC169" s="29"/>
      <c r="NJD169" s="29"/>
      <c r="NJE169" s="29"/>
      <c r="NJF169" s="29"/>
      <c r="NJG169" s="29"/>
      <c r="NJH169" s="29"/>
      <c r="NJI169" s="29"/>
      <c r="NJJ169" s="29"/>
      <c r="NJK169" s="29"/>
      <c r="NJL169" s="29"/>
      <c r="NJM169" s="29"/>
      <c r="NJN169" s="29"/>
      <c r="NJO169" s="29"/>
      <c r="NJP169" s="29"/>
      <c r="NJQ169" s="29"/>
      <c r="NJR169" s="29"/>
      <c r="NJS169" s="29"/>
      <c r="NJT169" s="29"/>
      <c r="NJU169" s="29"/>
      <c r="NJV169" s="29"/>
      <c r="NJW169" s="29"/>
      <c r="NJX169" s="29"/>
      <c r="NJY169" s="29"/>
      <c r="NJZ169" s="29"/>
      <c r="NKA169" s="29"/>
      <c r="NKB169" s="29"/>
      <c r="NKC169" s="29"/>
      <c r="NKD169" s="29"/>
      <c r="NKE169" s="29"/>
      <c r="NKF169" s="29"/>
      <c r="NKG169" s="29"/>
      <c r="NKH169" s="29"/>
      <c r="NKI169" s="29"/>
      <c r="NKJ169" s="29"/>
      <c r="NKK169" s="29"/>
      <c r="NKL169" s="29"/>
      <c r="NKM169" s="29"/>
      <c r="NKN169" s="29"/>
      <c r="NKO169" s="29"/>
      <c r="NKP169" s="29"/>
      <c r="NKQ169" s="29"/>
      <c r="NKR169" s="29"/>
      <c r="NKS169" s="29"/>
      <c r="NKT169" s="29"/>
      <c r="NKU169" s="29"/>
      <c r="NKV169" s="29"/>
      <c r="NKW169" s="29"/>
      <c r="NKX169" s="29"/>
      <c r="NKY169" s="29"/>
      <c r="NKZ169" s="29"/>
      <c r="NLA169" s="29"/>
      <c r="NLB169" s="29"/>
      <c r="NLC169" s="29"/>
      <c r="NLD169" s="29"/>
      <c r="NLE169" s="29"/>
      <c r="NLF169" s="29"/>
      <c r="NLG169" s="29"/>
      <c r="NLH169" s="29"/>
      <c r="NLI169" s="29"/>
      <c r="NLJ169" s="29"/>
      <c r="NLK169" s="29"/>
      <c r="NLL169" s="29"/>
      <c r="NLM169" s="29"/>
      <c r="NLN169" s="29"/>
      <c r="NLO169" s="29"/>
      <c r="NLP169" s="29"/>
      <c r="NLQ169" s="29"/>
      <c r="NLR169" s="29"/>
      <c r="NLS169" s="29"/>
      <c r="NLT169" s="29"/>
      <c r="NLU169" s="29"/>
      <c r="NLV169" s="29"/>
      <c r="NLW169" s="29"/>
      <c r="NLX169" s="29"/>
      <c r="NLY169" s="29"/>
      <c r="NLZ169" s="29"/>
      <c r="NMA169" s="29"/>
      <c r="NMB169" s="29"/>
      <c r="NMC169" s="29"/>
      <c r="NMD169" s="29"/>
      <c r="NME169" s="29"/>
      <c r="NMF169" s="29"/>
      <c r="NMG169" s="29"/>
      <c r="NMH169" s="29"/>
      <c r="NMI169" s="29"/>
      <c r="NMJ169" s="29"/>
      <c r="NMK169" s="29"/>
      <c r="NML169" s="29"/>
      <c r="NMM169" s="29"/>
      <c r="NMN169" s="29"/>
      <c r="NMO169" s="29"/>
      <c r="NMP169" s="29"/>
      <c r="NMQ169" s="29"/>
      <c r="NMR169" s="29"/>
      <c r="NMS169" s="29"/>
      <c r="NMT169" s="29"/>
      <c r="NMU169" s="29"/>
      <c r="NMV169" s="29"/>
      <c r="NMW169" s="29"/>
      <c r="NMX169" s="29"/>
      <c r="NMY169" s="29"/>
      <c r="NMZ169" s="29"/>
      <c r="NNA169" s="29"/>
      <c r="NNB169" s="29"/>
      <c r="NNC169" s="29"/>
      <c r="NND169" s="29"/>
      <c r="NNE169" s="29"/>
      <c r="NNF169" s="29"/>
      <c r="NNG169" s="29"/>
      <c r="NNH169" s="29"/>
      <c r="NNI169" s="29"/>
      <c r="NNJ169" s="29"/>
      <c r="NNK169" s="29"/>
      <c r="NNL169" s="29"/>
      <c r="NNM169" s="29"/>
      <c r="NNN169" s="29"/>
      <c r="NNO169" s="29"/>
      <c r="NNP169" s="29"/>
      <c r="NNQ169" s="29"/>
      <c r="NNR169" s="29"/>
      <c r="NNS169" s="29"/>
      <c r="NNT169" s="29"/>
      <c r="NNU169" s="29"/>
      <c r="NNV169" s="29"/>
      <c r="NNW169" s="29"/>
      <c r="NNX169" s="29"/>
      <c r="NNY169" s="29"/>
      <c r="NNZ169" s="29"/>
      <c r="NOA169" s="29"/>
      <c r="NOB169" s="29"/>
      <c r="NOC169" s="29"/>
      <c r="NOD169" s="29"/>
      <c r="NOE169" s="29"/>
      <c r="NOF169" s="29"/>
      <c r="NOG169" s="29"/>
      <c r="NOH169" s="29"/>
      <c r="NOI169" s="29"/>
      <c r="NOJ169" s="29"/>
      <c r="NOK169" s="29"/>
      <c r="NOL169" s="29"/>
      <c r="NOM169" s="29"/>
      <c r="NON169" s="29"/>
      <c r="NOO169" s="29"/>
      <c r="NOP169" s="29"/>
      <c r="NOQ169" s="29"/>
      <c r="NOR169" s="29"/>
      <c r="NOS169" s="29"/>
      <c r="NOT169" s="29"/>
      <c r="NOU169" s="29"/>
      <c r="NOV169" s="29"/>
      <c r="NOW169" s="29"/>
      <c r="NOX169" s="29"/>
      <c r="NOY169" s="29"/>
      <c r="NOZ169" s="29"/>
      <c r="NPA169" s="29"/>
      <c r="NPB169" s="29"/>
      <c r="NPC169" s="29"/>
      <c r="NPD169" s="29"/>
      <c r="NPE169" s="29"/>
      <c r="NPF169" s="29"/>
      <c r="NPG169" s="29"/>
      <c r="NPH169" s="29"/>
      <c r="NPI169" s="29"/>
      <c r="NPJ169" s="29"/>
      <c r="NPK169" s="29"/>
      <c r="NPL169" s="29"/>
      <c r="NPM169" s="29"/>
      <c r="NPN169" s="29"/>
      <c r="NPO169" s="29"/>
      <c r="NPP169" s="29"/>
      <c r="NPQ169" s="29"/>
      <c r="NPR169" s="29"/>
      <c r="NPS169" s="29"/>
      <c r="NPT169" s="29"/>
      <c r="NPU169" s="29"/>
      <c r="NPV169" s="29"/>
      <c r="NPW169" s="29"/>
      <c r="NPX169" s="29"/>
      <c r="NPY169" s="29"/>
      <c r="NPZ169" s="29"/>
      <c r="NQA169" s="29"/>
      <c r="NQB169" s="29"/>
      <c r="NQC169" s="29"/>
      <c r="NQD169" s="29"/>
      <c r="NQE169" s="29"/>
      <c r="NQF169" s="29"/>
      <c r="NQG169" s="29"/>
      <c r="NQH169" s="29"/>
      <c r="NQI169" s="29"/>
      <c r="NQJ169" s="29"/>
      <c r="NQK169" s="29"/>
      <c r="NQL169" s="29"/>
      <c r="NQM169" s="29"/>
      <c r="NQN169" s="29"/>
      <c r="NQO169" s="29"/>
      <c r="NQP169" s="29"/>
      <c r="NQQ169" s="29"/>
      <c r="NQR169" s="29"/>
      <c r="NQS169" s="29"/>
      <c r="NQT169" s="29"/>
      <c r="NQU169" s="29"/>
      <c r="NQV169" s="29"/>
      <c r="NQW169" s="29"/>
      <c r="NQX169" s="29"/>
      <c r="NQY169" s="29"/>
      <c r="NQZ169" s="29"/>
      <c r="NRA169" s="29"/>
      <c r="NRB169" s="29"/>
      <c r="NRC169" s="29"/>
      <c r="NRD169" s="29"/>
      <c r="NRE169" s="29"/>
      <c r="NRF169" s="29"/>
      <c r="NRG169" s="29"/>
      <c r="NRH169" s="29"/>
      <c r="NRI169" s="29"/>
      <c r="NRJ169" s="29"/>
      <c r="NRK169" s="29"/>
      <c r="NRL169" s="29"/>
      <c r="NRM169" s="29"/>
      <c r="NRN169" s="29"/>
      <c r="NRO169" s="29"/>
      <c r="NRP169" s="29"/>
      <c r="NRQ169" s="29"/>
      <c r="NRR169" s="29"/>
      <c r="NRS169" s="29"/>
      <c r="NRT169" s="29"/>
      <c r="NRU169" s="29"/>
      <c r="NRV169" s="29"/>
      <c r="NRW169" s="29"/>
      <c r="NRX169" s="29"/>
      <c r="NRY169" s="29"/>
      <c r="NRZ169" s="29"/>
      <c r="NSA169" s="29"/>
      <c r="NSB169" s="29"/>
      <c r="NSC169" s="29"/>
      <c r="NSD169" s="29"/>
      <c r="NSE169" s="29"/>
      <c r="NSF169" s="29"/>
      <c r="NSG169" s="29"/>
      <c r="NSH169" s="29"/>
      <c r="NSI169" s="29"/>
      <c r="NSJ169" s="29"/>
      <c r="NSK169" s="29"/>
      <c r="NSL169" s="29"/>
      <c r="NSM169" s="29"/>
      <c r="NSN169" s="29"/>
      <c r="NSO169" s="29"/>
      <c r="NSP169" s="29"/>
      <c r="NSQ169" s="29"/>
      <c r="NSR169" s="29"/>
      <c r="NSS169" s="29"/>
      <c r="NST169" s="29"/>
      <c r="NSU169" s="29"/>
      <c r="NSV169" s="29"/>
      <c r="NSW169" s="29"/>
      <c r="NSX169" s="29"/>
      <c r="NSY169" s="29"/>
      <c r="NSZ169" s="29"/>
      <c r="NTA169" s="29"/>
      <c r="NTB169" s="29"/>
      <c r="NTC169" s="29"/>
      <c r="NTD169" s="29"/>
      <c r="NTE169" s="29"/>
      <c r="NTF169" s="29"/>
      <c r="NTG169" s="29"/>
      <c r="NTH169" s="29"/>
      <c r="NTI169" s="29"/>
      <c r="NTJ169" s="29"/>
      <c r="NTK169" s="29"/>
      <c r="NTL169" s="29"/>
      <c r="NTM169" s="29"/>
      <c r="NTN169" s="29"/>
      <c r="NTO169" s="29"/>
      <c r="NTP169" s="29"/>
      <c r="NTQ169" s="29"/>
      <c r="NTR169" s="29"/>
      <c r="NTS169" s="29"/>
      <c r="NTT169" s="29"/>
      <c r="NTU169" s="29"/>
      <c r="NTV169" s="29"/>
      <c r="NTW169" s="29"/>
      <c r="NTX169" s="29"/>
      <c r="NTY169" s="29"/>
      <c r="NTZ169" s="29"/>
      <c r="NUA169" s="29"/>
      <c r="NUB169" s="29"/>
      <c r="NUC169" s="29"/>
      <c r="NUD169" s="29"/>
      <c r="NUE169" s="29"/>
      <c r="NUF169" s="29"/>
      <c r="NUG169" s="29"/>
      <c r="NUH169" s="29"/>
      <c r="NUI169" s="29"/>
      <c r="NUJ169" s="29"/>
      <c r="NUK169" s="29"/>
      <c r="NUL169" s="29"/>
      <c r="NUM169" s="29"/>
      <c r="NUN169" s="29"/>
      <c r="NUO169" s="29"/>
      <c r="NUP169" s="29"/>
      <c r="NUQ169" s="29"/>
      <c r="NUR169" s="29"/>
      <c r="NUS169" s="29"/>
      <c r="NUT169" s="29"/>
      <c r="NUU169" s="29"/>
      <c r="NUV169" s="29"/>
      <c r="NUW169" s="29"/>
      <c r="NUX169" s="29"/>
      <c r="NUY169" s="29"/>
      <c r="NUZ169" s="29"/>
      <c r="NVA169" s="29"/>
      <c r="NVB169" s="29"/>
      <c r="NVC169" s="29"/>
      <c r="NVD169" s="29"/>
      <c r="NVE169" s="29"/>
      <c r="NVF169" s="29"/>
      <c r="NVG169" s="29"/>
      <c r="NVH169" s="29"/>
      <c r="NVI169" s="29"/>
      <c r="NVJ169" s="29"/>
      <c r="NVK169" s="29"/>
      <c r="NVL169" s="29"/>
      <c r="NVM169" s="29"/>
      <c r="NVN169" s="29"/>
      <c r="NVO169" s="29"/>
      <c r="NVP169" s="29"/>
      <c r="NVQ169" s="29"/>
      <c r="NVR169" s="29"/>
      <c r="NVS169" s="29"/>
      <c r="NVT169" s="29"/>
      <c r="NVU169" s="29"/>
      <c r="NVV169" s="29"/>
      <c r="NVW169" s="29"/>
      <c r="NVX169" s="29"/>
      <c r="NVY169" s="29"/>
      <c r="NVZ169" s="29"/>
      <c r="NWA169" s="29"/>
      <c r="NWB169" s="29"/>
      <c r="NWC169" s="29"/>
      <c r="NWD169" s="29"/>
      <c r="NWE169" s="29"/>
      <c r="NWF169" s="29"/>
      <c r="NWG169" s="29"/>
      <c r="NWH169" s="29"/>
      <c r="NWI169" s="29"/>
      <c r="NWJ169" s="29"/>
      <c r="NWK169" s="29"/>
      <c r="NWL169" s="29"/>
      <c r="NWM169" s="29"/>
      <c r="NWN169" s="29"/>
      <c r="NWO169" s="29"/>
      <c r="NWP169" s="29"/>
      <c r="NWQ169" s="29"/>
      <c r="NWR169" s="29"/>
      <c r="NWS169" s="29"/>
      <c r="NWT169" s="29"/>
      <c r="NWU169" s="29"/>
      <c r="NWV169" s="29"/>
      <c r="NWW169" s="29"/>
      <c r="NWX169" s="29"/>
      <c r="NWY169" s="29"/>
      <c r="NWZ169" s="29"/>
      <c r="NXA169" s="29"/>
      <c r="NXB169" s="29"/>
      <c r="NXC169" s="29"/>
      <c r="NXD169" s="29"/>
      <c r="NXE169" s="29"/>
      <c r="NXF169" s="29"/>
      <c r="NXG169" s="29"/>
      <c r="NXH169" s="29"/>
      <c r="NXI169" s="29"/>
      <c r="NXJ169" s="29"/>
      <c r="NXK169" s="29"/>
      <c r="NXL169" s="29"/>
      <c r="NXM169" s="29"/>
      <c r="NXN169" s="29"/>
      <c r="NXO169" s="29"/>
      <c r="NXP169" s="29"/>
      <c r="NXQ169" s="29"/>
      <c r="NXR169" s="29"/>
      <c r="NXS169" s="29"/>
      <c r="NXT169" s="29"/>
      <c r="NXU169" s="29"/>
      <c r="NXV169" s="29"/>
      <c r="NXW169" s="29"/>
      <c r="NXX169" s="29"/>
      <c r="NXY169" s="29"/>
      <c r="NXZ169" s="29"/>
      <c r="NYA169" s="29"/>
      <c r="NYB169" s="29"/>
      <c r="NYC169" s="29"/>
      <c r="NYD169" s="29"/>
      <c r="NYE169" s="29"/>
      <c r="NYF169" s="29"/>
      <c r="NYG169" s="29"/>
      <c r="NYH169" s="29"/>
      <c r="NYI169" s="29"/>
      <c r="NYJ169" s="29"/>
      <c r="NYK169" s="29"/>
      <c r="NYL169" s="29"/>
      <c r="NYM169" s="29"/>
      <c r="NYN169" s="29"/>
      <c r="NYO169" s="29"/>
      <c r="NYP169" s="29"/>
      <c r="NYQ169" s="29"/>
      <c r="NYR169" s="29"/>
      <c r="NYS169" s="29"/>
      <c r="NYT169" s="29"/>
      <c r="NYU169" s="29"/>
      <c r="NYV169" s="29"/>
      <c r="NYW169" s="29"/>
      <c r="NYX169" s="29"/>
      <c r="NYY169" s="29"/>
      <c r="NYZ169" s="29"/>
      <c r="NZA169" s="29"/>
      <c r="NZB169" s="29"/>
      <c r="NZC169" s="29"/>
      <c r="NZD169" s="29"/>
      <c r="NZE169" s="29"/>
      <c r="NZF169" s="29"/>
      <c r="NZG169" s="29"/>
      <c r="NZH169" s="29"/>
      <c r="NZI169" s="29"/>
      <c r="NZJ169" s="29"/>
      <c r="NZK169" s="29"/>
      <c r="NZL169" s="29"/>
      <c r="NZM169" s="29"/>
      <c r="NZN169" s="29"/>
      <c r="NZO169" s="29"/>
      <c r="NZP169" s="29"/>
      <c r="NZQ169" s="29"/>
      <c r="NZR169" s="29"/>
      <c r="NZS169" s="29"/>
      <c r="NZT169" s="29"/>
      <c r="NZU169" s="29"/>
      <c r="NZV169" s="29"/>
      <c r="NZW169" s="29"/>
      <c r="NZX169" s="29"/>
      <c r="NZY169" s="29"/>
      <c r="NZZ169" s="29"/>
      <c r="OAA169" s="29"/>
      <c r="OAB169" s="29"/>
      <c r="OAC169" s="29"/>
      <c r="OAD169" s="29"/>
      <c r="OAE169" s="29"/>
      <c r="OAF169" s="29"/>
      <c r="OAG169" s="29"/>
      <c r="OAH169" s="29"/>
      <c r="OAI169" s="29"/>
      <c r="OAJ169" s="29"/>
      <c r="OAK169" s="29"/>
      <c r="OAL169" s="29"/>
      <c r="OAM169" s="29"/>
      <c r="OAN169" s="29"/>
      <c r="OAO169" s="29"/>
      <c r="OAP169" s="29"/>
      <c r="OAQ169" s="29"/>
      <c r="OAR169" s="29"/>
      <c r="OAS169" s="29"/>
      <c r="OAT169" s="29"/>
      <c r="OAU169" s="29"/>
      <c r="OAV169" s="29"/>
      <c r="OAW169" s="29"/>
      <c r="OAX169" s="29"/>
      <c r="OAY169" s="29"/>
      <c r="OAZ169" s="29"/>
      <c r="OBA169" s="29"/>
      <c r="OBB169" s="29"/>
      <c r="OBC169" s="29"/>
      <c r="OBD169" s="29"/>
      <c r="OBE169" s="29"/>
      <c r="OBF169" s="29"/>
      <c r="OBG169" s="29"/>
      <c r="OBH169" s="29"/>
      <c r="OBI169" s="29"/>
      <c r="OBJ169" s="29"/>
      <c r="OBK169" s="29"/>
      <c r="OBL169" s="29"/>
      <c r="OBM169" s="29"/>
      <c r="OBN169" s="29"/>
      <c r="OBO169" s="29"/>
      <c r="OBP169" s="29"/>
      <c r="OBQ169" s="29"/>
      <c r="OBR169" s="29"/>
      <c r="OBS169" s="29"/>
      <c r="OBT169" s="29"/>
      <c r="OBU169" s="29"/>
      <c r="OBV169" s="29"/>
      <c r="OBW169" s="29"/>
      <c r="OBX169" s="29"/>
      <c r="OBY169" s="29"/>
      <c r="OBZ169" s="29"/>
      <c r="OCA169" s="29"/>
      <c r="OCB169" s="29"/>
      <c r="OCC169" s="29"/>
      <c r="OCD169" s="29"/>
      <c r="OCE169" s="29"/>
      <c r="OCF169" s="29"/>
      <c r="OCG169" s="29"/>
      <c r="OCH169" s="29"/>
      <c r="OCI169" s="29"/>
      <c r="OCJ169" s="29"/>
      <c r="OCK169" s="29"/>
      <c r="OCL169" s="29"/>
      <c r="OCM169" s="29"/>
      <c r="OCN169" s="29"/>
      <c r="OCO169" s="29"/>
      <c r="OCP169" s="29"/>
      <c r="OCQ169" s="29"/>
      <c r="OCR169" s="29"/>
      <c r="OCS169" s="29"/>
      <c r="OCT169" s="29"/>
      <c r="OCU169" s="29"/>
      <c r="OCV169" s="29"/>
      <c r="OCW169" s="29"/>
      <c r="OCX169" s="29"/>
      <c r="OCY169" s="29"/>
      <c r="OCZ169" s="29"/>
      <c r="ODA169" s="29"/>
      <c r="ODB169" s="29"/>
      <c r="ODC169" s="29"/>
      <c r="ODD169" s="29"/>
      <c r="ODE169" s="29"/>
      <c r="ODF169" s="29"/>
      <c r="ODG169" s="29"/>
      <c r="ODH169" s="29"/>
      <c r="ODI169" s="29"/>
      <c r="ODJ169" s="29"/>
      <c r="ODK169" s="29"/>
      <c r="ODL169" s="29"/>
      <c r="ODM169" s="29"/>
      <c r="ODN169" s="29"/>
      <c r="ODO169" s="29"/>
      <c r="ODP169" s="29"/>
      <c r="ODQ169" s="29"/>
      <c r="ODR169" s="29"/>
      <c r="ODS169" s="29"/>
      <c r="ODT169" s="29"/>
      <c r="ODU169" s="29"/>
      <c r="ODV169" s="29"/>
      <c r="ODW169" s="29"/>
      <c r="ODX169" s="29"/>
      <c r="ODY169" s="29"/>
      <c r="ODZ169" s="29"/>
      <c r="OEA169" s="29"/>
      <c r="OEB169" s="29"/>
      <c r="OEC169" s="29"/>
      <c r="OED169" s="29"/>
      <c r="OEE169" s="29"/>
      <c r="OEF169" s="29"/>
      <c r="OEG169" s="29"/>
      <c r="OEH169" s="29"/>
      <c r="OEI169" s="29"/>
      <c r="OEJ169" s="29"/>
      <c r="OEK169" s="29"/>
      <c r="OEL169" s="29"/>
      <c r="OEM169" s="29"/>
      <c r="OEN169" s="29"/>
      <c r="OEO169" s="29"/>
      <c r="OEP169" s="29"/>
      <c r="OEQ169" s="29"/>
      <c r="OER169" s="29"/>
      <c r="OES169" s="29"/>
      <c r="OET169" s="29"/>
      <c r="OEU169" s="29"/>
      <c r="OEV169" s="29"/>
      <c r="OEW169" s="29"/>
      <c r="OEX169" s="29"/>
      <c r="OEY169" s="29"/>
      <c r="OEZ169" s="29"/>
      <c r="OFA169" s="29"/>
      <c r="OFB169" s="29"/>
      <c r="OFC169" s="29"/>
      <c r="OFD169" s="29"/>
      <c r="OFE169" s="29"/>
      <c r="OFF169" s="29"/>
      <c r="OFG169" s="29"/>
      <c r="OFH169" s="29"/>
      <c r="OFI169" s="29"/>
      <c r="OFJ169" s="29"/>
      <c r="OFK169" s="29"/>
      <c r="OFL169" s="29"/>
      <c r="OFM169" s="29"/>
      <c r="OFN169" s="29"/>
      <c r="OFO169" s="29"/>
      <c r="OFP169" s="29"/>
      <c r="OFQ169" s="29"/>
      <c r="OFR169" s="29"/>
      <c r="OFS169" s="29"/>
      <c r="OFT169" s="29"/>
      <c r="OFU169" s="29"/>
      <c r="OFV169" s="29"/>
      <c r="OFW169" s="29"/>
      <c r="OFX169" s="29"/>
      <c r="OFY169" s="29"/>
      <c r="OFZ169" s="29"/>
      <c r="OGA169" s="29"/>
      <c r="OGB169" s="29"/>
      <c r="OGC169" s="29"/>
      <c r="OGD169" s="29"/>
      <c r="OGE169" s="29"/>
      <c r="OGF169" s="29"/>
      <c r="OGG169" s="29"/>
      <c r="OGH169" s="29"/>
      <c r="OGI169" s="29"/>
      <c r="OGJ169" s="29"/>
      <c r="OGK169" s="29"/>
      <c r="OGL169" s="29"/>
      <c r="OGM169" s="29"/>
      <c r="OGN169" s="29"/>
      <c r="OGO169" s="29"/>
      <c r="OGP169" s="29"/>
      <c r="OGQ169" s="29"/>
      <c r="OGR169" s="29"/>
      <c r="OGS169" s="29"/>
      <c r="OGT169" s="29"/>
      <c r="OGU169" s="29"/>
      <c r="OGV169" s="29"/>
      <c r="OGW169" s="29"/>
      <c r="OGX169" s="29"/>
      <c r="OGY169" s="29"/>
      <c r="OGZ169" s="29"/>
      <c r="OHA169" s="29"/>
      <c r="OHB169" s="29"/>
      <c r="OHC169" s="29"/>
      <c r="OHD169" s="29"/>
      <c r="OHE169" s="29"/>
      <c r="OHF169" s="29"/>
      <c r="OHG169" s="29"/>
      <c r="OHH169" s="29"/>
      <c r="OHI169" s="29"/>
      <c r="OHJ169" s="29"/>
      <c r="OHK169" s="29"/>
      <c r="OHL169" s="29"/>
      <c r="OHM169" s="29"/>
      <c r="OHN169" s="29"/>
      <c r="OHO169" s="29"/>
      <c r="OHP169" s="29"/>
      <c r="OHQ169" s="29"/>
      <c r="OHR169" s="29"/>
      <c r="OHS169" s="29"/>
      <c r="OHT169" s="29"/>
      <c r="OHU169" s="29"/>
      <c r="OHV169" s="29"/>
      <c r="OHW169" s="29"/>
      <c r="OHX169" s="29"/>
      <c r="OHY169" s="29"/>
      <c r="OHZ169" s="29"/>
      <c r="OIA169" s="29"/>
      <c r="OIB169" s="29"/>
      <c r="OIC169" s="29"/>
      <c r="OID169" s="29"/>
      <c r="OIE169" s="29"/>
      <c r="OIF169" s="29"/>
      <c r="OIG169" s="29"/>
      <c r="OIH169" s="29"/>
      <c r="OII169" s="29"/>
      <c r="OIJ169" s="29"/>
      <c r="OIK169" s="29"/>
      <c r="OIL169" s="29"/>
      <c r="OIM169" s="29"/>
      <c r="OIN169" s="29"/>
      <c r="OIO169" s="29"/>
      <c r="OIP169" s="29"/>
      <c r="OIQ169" s="29"/>
      <c r="OIR169" s="29"/>
      <c r="OIS169" s="29"/>
      <c r="OIT169" s="29"/>
      <c r="OIU169" s="29"/>
      <c r="OIV169" s="29"/>
      <c r="OIW169" s="29"/>
      <c r="OIX169" s="29"/>
      <c r="OIY169" s="29"/>
      <c r="OIZ169" s="29"/>
      <c r="OJA169" s="29"/>
      <c r="OJB169" s="29"/>
      <c r="OJC169" s="29"/>
      <c r="OJD169" s="29"/>
      <c r="OJE169" s="29"/>
      <c r="OJF169" s="29"/>
      <c r="OJG169" s="29"/>
      <c r="OJH169" s="29"/>
      <c r="OJI169" s="29"/>
      <c r="OJJ169" s="29"/>
      <c r="OJK169" s="29"/>
      <c r="OJL169" s="29"/>
      <c r="OJM169" s="29"/>
      <c r="OJN169" s="29"/>
      <c r="OJO169" s="29"/>
      <c r="OJP169" s="29"/>
      <c r="OJQ169" s="29"/>
      <c r="OJR169" s="29"/>
      <c r="OJS169" s="29"/>
      <c r="OJT169" s="29"/>
      <c r="OJU169" s="29"/>
      <c r="OJV169" s="29"/>
      <c r="OJW169" s="29"/>
      <c r="OJX169" s="29"/>
      <c r="OJY169" s="29"/>
      <c r="OJZ169" s="29"/>
      <c r="OKA169" s="29"/>
      <c r="OKB169" s="29"/>
      <c r="OKC169" s="29"/>
      <c r="OKD169" s="29"/>
      <c r="OKE169" s="29"/>
      <c r="OKF169" s="29"/>
      <c r="OKG169" s="29"/>
      <c r="OKH169" s="29"/>
      <c r="OKI169" s="29"/>
      <c r="OKJ169" s="29"/>
      <c r="OKK169" s="29"/>
      <c r="OKL169" s="29"/>
      <c r="OKM169" s="29"/>
      <c r="OKN169" s="29"/>
      <c r="OKO169" s="29"/>
      <c r="OKP169" s="29"/>
      <c r="OKQ169" s="29"/>
      <c r="OKR169" s="29"/>
      <c r="OKS169" s="29"/>
      <c r="OKT169" s="29"/>
      <c r="OKU169" s="29"/>
      <c r="OKV169" s="29"/>
      <c r="OKW169" s="29"/>
      <c r="OKX169" s="29"/>
      <c r="OKY169" s="29"/>
      <c r="OKZ169" s="29"/>
      <c r="OLA169" s="29"/>
      <c r="OLB169" s="29"/>
      <c r="OLC169" s="29"/>
      <c r="OLD169" s="29"/>
      <c r="OLE169" s="29"/>
      <c r="OLF169" s="29"/>
      <c r="OLG169" s="29"/>
      <c r="OLH169" s="29"/>
      <c r="OLI169" s="29"/>
      <c r="OLJ169" s="29"/>
      <c r="OLK169" s="29"/>
      <c r="OLL169" s="29"/>
      <c r="OLM169" s="29"/>
      <c r="OLN169" s="29"/>
      <c r="OLO169" s="29"/>
      <c r="OLP169" s="29"/>
      <c r="OLQ169" s="29"/>
      <c r="OLR169" s="29"/>
      <c r="OLS169" s="29"/>
      <c r="OLT169" s="29"/>
      <c r="OLU169" s="29"/>
      <c r="OLV169" s="29"/>
      <c r="OLW169" s="29"/>
      <c r="OLX169" s="29"/>
      <c r="OLY169" s="29"/>
      <c r="OLZ169" s="29"/>
      <c r="OMA169" s="29"/>
      <c r="OMB169" s="29"/>
      <c r="OMC169" s="29"/>
      <c r="OMD169" s="29"/>
      <c r="OME169" s="29"/>
      <c r="OMF169" s="29"/>
      <c r="OMG169" s="29"/>
      <c r="OMH169" s="29"/>
      <c r="OMI169" s="29"/>
      <c r="OMJ169" s="29"/>
      <c r="OMK169" s="29"/>
      <c r="OML169" s="29"/>
      <c r="OMM169" s="29"/>
      <c r="OMN169" s="29"/>
      <c r="OMO169" s="29"/>
      <c r="OMP169" s="29"/>
      <c r="OMQ169" s="29"/>
      <c r="OMR169" s="29"/>
      <c r="OMS169" s="29"/>
      <c r="OMT169" s="29"/>
      <c r="OMU169" s="29"/>
      <c r="OMV169" s="29"/>
      <c r="OMW169" s="29"/>
      <c r="OMX169" s="29"/>
      <c r="OMY169" s="29"/>
      <c r="OMZ169" s="29"/>
      <c r="ONA169" s="29"/>
      <c r="ONB169" s="29"/>
      <c r="ONC169" s="29"/>
      <c r="OND169" s="29"/>
      <c r="ONE169" s="29"/>
      <c r="ONF169" s="29"/>
      <c r="ONG169" s="29"/>
      <c r="ONH169" s="29"/>
      <c r="ONI169" s="29"/>
      <c r="ONJ169" s="29"/>
      <c r="ONK169" s="29"/>
      <c r="ONL169" s="29"/>
      <c r="ONM169" s="29"/>
      <c r="ONN169" s="29"/>
      <c r="ONO169" s="29"/>
      <c r="ONP169" s="29"/>
      <c r="ONQ169" s="29"/>
      <c r="ONR169" s="29"/>
      <c r="ONS169" s="29"/>
      <c r="ONT169" s="29"/>
      <c r="ONU169" s="29"/>
      <c r="ONV169" s="29"/>
      <c r="ONW169" s="29"/>
      <c r="ONX169" s="29"/>
      <c r="ONY169" s="29"/>
      <c r="ONZ169" s="29"/>
      <c r="OOA169" s="29"/>
      <c r="OOB169" s="29"/>
      <c r="OOC169" s="29"/>
      <c r="OOD169" s="29"/>
      <c r="OOE169" s="29"/>
      <c r="OOF169" s="29"/>
      <c r="OOG169" s="29"/>
      <c r="OOH169" s="29"/>
      <c r="OOI169" s="29"/>
      <c r="OOJ169" s="29"/>
      <c r="OOK169" s="29"/>
      <c r="OOL169" s="29"/>
      <c r="OOM169" s="29"/>
      <c r="OON169" s="29"/>
      <c r="OOO169" s="29"/>
      <c r="OOP169" s="29"/>
      <c r="OOQ169" s="29"/>
      <c r="OOR169" s="29"/>
      <c r="OOS169" s="29"/>
      <c r="OOT169" s="29"/>
      <c r="OOU169" s="29"/>
      <c r="OOV169" s="29"/>
      <c r="OOW169" s="29"/>
      <c r="OOX169" s="29"/>
      <c r="OOY169" s="29"/>
      <c r="OOZ169" s="29"/>
      <c r="OPA169" s="29"/>
      <c r="OPB169" s="29"/>
      <c r="OPC169" s="29"/>
      <c r="OPD169" s="29"/>
      <c r="OPE169" s="29"/>
      <c r="OPF169" s="29"/>
      <c r="OPG169" s="29"/>
      <c r="OPH169" s="29"/>
      <c r="OPI169" s="29"/>
      <c r="OPJ169" s="29"/>
      <c r="OPK169" s="29"/>
      <c r="OPL169" s="29"/>
      <c r="OPM169" s="29"/>
      <c r="OPN169" s="29"/>
      <c r="OPO169" s="29"/>
      <c r="OPP169" s="29"/>
      <c r="OPQ169" s="29"/>
      <c r="OPR169" s="29"/>
      <c r="OPS169" s="29"/>
      <c r="OPT169" s="29"/>
      <c r="OPU169" s="29"/>
      <c r="OPV169" s="29"/>
      <c r="OPW169" s="29"/>
      <c r="OPX169" s="29"/>
      <c r="OPY169" s="29"/>
      <c r="OPZ169" s="29"/>
      <c r="OQA169" s="29"/>
      <c r="OQB169" s="29"/>
      <c r="OQC169" s="29"/>
      <c r="OQD169" s="29"/>
      <c r="OQE169" s="29"/>
      <c r="OQF169" s="29"/>
      <c r="OQG169" s="29"/>
      <c r="OQH169" s="29"/>
      <c r="OQI169" s="29"/>
      <c r="OQJ169" s="29"/>
      <c r="OQK169" s="29"/>
      <c r="OQL169" s="29"/>
      <c r="OQM169" s="29"/>
      <c r="OQN169" s="29"/>
      <c r="OQO169" s="29"/>
      <c r="OQP169" s="29"/>
      <c r="OQQ169" s="29"/>
      <c r="OQR169" s="29"/>
      <c r="OQS169" s="29"/>
      <c r="OQT169" s="29"/>
      <c r="OQU169" s="29"/>
      <c r="OQV169" s="29"/>
      <c r="OQW169" s="29"/>
      <c r="OQX169" s="29"/>
      <c r="OQY169" s="29"/>
      <c r="OQZ169" s="29"/>
      <c r="ORA169" s="29"/>
      <c r="ORB169" s="29"/>
      <c r="ORC169" s="29"/>
      <c r="ORD169" s="29"/>
      <c r="ORE169" s="29"/>
      <c r="ORF169" s="29"/>
      <c r="ORG169" s="29"/>
      <c r="ORH169" s="29"/>
      <c r="ORI169" s="29"/>
      <c r="ORJ169" s="29"/>
      <c r="ORK169" s="29"/>
      <c r="ORL169" s="29"/>
      <c r="ORM169" s="29"/>
      <c r="ORN169" s="29"/>
      <c r="ORO169" s="29"/>
      <c r="ORP169" s="29"/>
      <c r="ORQ169" s="29"/>
      <c r="ORR169" s="29"/>
      <c r="ORS169" s="29"/>
      <c r="ORT169" s="29"/>
      <c r="ORU169" s="29"/>
      <c r="ORV169" s="29"/>
      <c r="ORW169" s="29"/>
      <c r="ORX169" s="29"/>
      <c r="ORY169" s="29"/>
      <c r="ORZ169" s="29"/>
      <c r="OSA169" s="29"/>
      <c r="OSB169" s="29"/>
      <c r="OSC169" s="29"/>
      <c r="OSD169" s="29"/>
      <c r="OSE169" s="29"/>
      <c r="OSF169" s="29"/>
      <c r="OSG169" s="29"/>
      <c r="OSH169" s="29"/>
      <c r="OSI169" s="29"/>
      <c r="OSJ169" s="29"/>
      <c r="OSK169" s="29"/>
      <c r="OSL169" s="29"/>
      <c r="OSM169" s="29"/>
      <c r="OSN169" s="29"/>
      <c r="OSO169" s="29"/>
      <c r="OSP169" s="29"/>
      <c r="OSQ169" s="29"/>
      <c r="OSR169" s="29"/>
      <c r="OSS169" s="29"/>
      <c r="OST169" s="29"/>
      <c r="OSU169" s="29"/>
      <c r="OSV169" s="29"/>
      <c r="OSW169" s="29"/>
      <c r="OSX169" s="29"/>
      <c r="OSY169" s="29"/>
      <c r="OSZ169" s="29"/>
      <c r="OTA169" s="29"/>
      <c r="OTB169" s="29"/>
      <c r="OTC169" s="29"/>
      <c r="OTD169" s="29"/>
      <c r="OTE169" s="29"/>
      <c r="OTF169" s="29"/>
      <c r="OTG169" s="29"/>
      <c r="OTH169" s="29"/>
      <c r="OTI169" s="29"/>
      <c r="OTJ169" s="29"/>
      <c r="OTK169" s="29"/>
      <c r="OTL169" s="29"/>
      <c r="OTM169" s="29"/>
      <c r="OTN169" s="29"/>
      <c r="OTO169" s="29"/>
      <c r="OTP169" s="29"/>
      <c r="OTQ169" s="29"/>
      <c r="OTR169" s="29"/>
      <c r="OTS169" s="29"/>
      <c r="OTT169" s="29"/>
      <c r="OTU169" s="29"/>
      <c r="OTV169" s="29"/>
      <c r="OTW169" s="29"/>
      <c r="OTX169" s="29"/>
      <c r="OTY169" s="29"/>
      <c r="OTZ169" s="29"/>
      <c r="OUA169" s="29"/>
      <c r="OUB169" s="29"/>
      <c r="OUC169" s="29"/>
      <c r="OUD169" s="29"/>
      <c r="OUE169" s="29"/>
      <c r="OUF169" s="29"/>
      <c r="OUG169" s="29"/>
      <c r="OUH169" s="29"/>
      <c r="OUI169" s="29"/>
      <c r="OUJ169" s="29"/>
      <c r="OUK169" s="29"/>
      <c r="OUL169" s="29"/>
      <c r="OUM169" s="29"/>
      <c r="OUN169" s="29"/>
      <c r="OUO169" s="29"/>
      <c r="OUP169" s="29"/>
      <c r="OUQ169" s="29"/>
      <c r="OUR169" s="29"/>
      <c r="OUS169" s="29"/>
      <c r="OUT169" s="29"/>
      <c r="OUU169" s="29"/>
      <c r="OUV169" s="29"/>
      <c r="OUW169" s="29"/>
      <c r="OUX169" s="29"/>
      <c r="OUY169" s="29"/>
      <c r="OUZ169" s="29"/>
      <c r="OVA169" s="29"/>
      <c r="OVB169" s="29"/>
      <c r="OVC169" s="29"/>
      <c r="OVD169" s="29"/>
      <c r="OVE169" s="29"/>
      <c r="OVF169" s="29"/>
      <c r="OVG169" s="29"/>
      <c r="OVH169" s="29"/>
      <c r="OVI169" s="29"/>
      <c r="OVJ169" s="29"/>
      <c r="OVK169" s="29"/>
      <c r="OVL169" s="29"/>
      <c r="OVM169" s="29"/>
      <c r="OVN169" s="29"/>
      <c r="OVO169" s="29"/>
      <c r="OVP169" s="29"/>
      <c r="OVQ169" s="29"/>
      <c r="OVR169" s="29"/>
      <c r="OVS169" s="29"/>
      <c r="OVT169" s="29"/>
      <c r="OVU169" s="29"/>
      <c r="OVV169" s="29"/>
      <c r="OVW169" s="29"/>
      <c r="OVX169" s="29"/>
      <c r="OVY169" s="29"/>
      <c r="OVZ169" s="29"/>
      <c r="OWA169" s="29"/>
      <c r="OWB169" s="29"/>
      <c r="OWC169" s="29"/>
      <c r="OWD169" s="29"/>
      <c r="OWE169" s="29"/>
      <c r="OWF169" s="29"/>
      <c r="OWG169" s="29"/>
      <c r="OWH169" s="29"/>
      <c r="OWI169" s="29"/>
      <c r="OWJ169" s="29"/>
      <c r="OWK169" s="29"/>
      <c r="OWL169" s="29"/>
      <c r="OWM169" s="29"/>
      <c r="OWN169" s="29"/>
      <c r="OWO169" s="29"/>
      <c r="OWP169" s="29"/>
      <c r="OWQ169" s="29"/>
      <c r="OWR169" s="29"/>
      <c r="OWS169" s="29"/>
      <c r="OWT169" s="29"/>
      <c r="OWU169" s="29"/>
      <c r="OWV169" s="29"/>
      <c r="OWW169" s="29"/>
      <c r="OWX169" s="29"/>
      <c r="OWY169" s="29"/>
      <c r="OWZ169" s="29"/>
      <c r="OXA169" s="29"/>
      <c r="OXB169" s="29"/>
      <c r="OXC169" s="29"/>
      <c r="OXD169" s="29"/>
      <c r="OXE169" s="29"/>
      <c r="OXF169" s="29"/>
      <c r="OXG169" s="29"/>
      <c r="OXH169" s="29"/>
      <c r="OXI169" s="29"/>
      <c r="OXJ169" s="29"/>
      <c r="OXK169" s="29"/>
      <c r="OXL169" s="29"/>
      <c r="OXM169" s="29"/>
      <c r="OXN169" s="29"/>
      <c r="OXO169" s="29"/>
      <c r="OXP169" s="29"/>
      <c r="OXQ169" s="29"/>
      <c r="OXR169" s="29"/>
      <c r="OXS169" s="29"/>
      <c r="OXT169" s="29"/>
      <c r="OXU169" s="29"/>
      <c r="OXV169" s="29"/>
      <c r="OXW169" s="29"/>
      <c r="OXX169" s="29"/>
      <c r="OXY169" s="29"/>
      <c r="OXZ169" s="29"/>
      <c r="OYA169" s="29"/>
      <c r="OYB169" s="29"/>
      <c r="OYC169" s="29"/>
      <c r="OYD169" s="29"/>
      <c r="OYE169" s="29"/>
      <c r="OYF169" s="29"/>
      <c r="OYG169" s="29"/>
      <c r="OYH169" s="29"/>
      <c r="OYI169" s="29"/>
      <c r="OYJ169" s="29"/>
      <c r="OYK169" s="29"/>
      <c r="OYL169" s="29"/>
      <c r="OYM169" s="29"/>
      <c r="OYN169" s="29"/>
      <c r="OYO169" s="29"/>
      <c r="OYP169" s="29"/>
      <c r="OYQ169" s="29"/>
      <c r="OYR169" s="29"/>
      <c r="OYS169" s="29"/>
      <c r="OYT169" s="29"/>
      <c r="OYU169" s="29"/>
      <c r="OYV169" s="29"/>
      <c r="OYW169" s="29"/>
      <c r="OYX169" s="29"/>
      <c r="OYY169" s="29"/>
      <c r="OYZ169" s="29"/>
      <c r="OZA169" s="29"/>
      <c r="OZB169" s="29"/>
      <c r="OZC169" s="29"/>
      <c r="OZD169" s="29"/>
      <c r="OZE169" s="29"/>
      <c r="OZF169" s="29"/>
      <c r="OZG169" s="29"/>
      <c r="OZH169" s="29"/>
      <c r="OZI169" s="29"/>
      <c r="OZJ169" s="29"/>
      <c r="OZK169" s="29"/>
      <c r="OZL169" s="29"/>
      <c r="OZM169" s="29"/>
      <c r="OZN169" s="29"/>
      <c r="OZO169" s="29"/>
      <c r="OZP169" s="29"/>
      <c r="OZQ169" s="29"/>
      <c r="OZR169" s="29"/>
      <c r="OZS169" s="29"/>
      <c r="OZT169" s="29"/>
      <c r="OZU169" s="29"/>
      <c r="OZV169" s="29"/>
      <c r="OZW169" s="29"/>
      <c r="OZX169" s="29"/>
      <c r="OZY169" s="29"/>
      <c r="OZZ169" s="29"/>
      <c r="PAA169" s="29"/>
      <c r="PAB169" s="29"/>
      <c r="PAC169" s="29"/>
      <c r="PAD169" s="29"/>
      <c r="PAE169" s="29"/>
      <c r="PAF169" s="29"/>
      <c r="PAG169" s="29"/>
      <c r="PAH169" s="29"/>
      <c r="PAI169" s="29"/>
      <c r="PAJ169" s="29"/>
      <c r="PAK169" s="29"/>
      <c r="PAL169" s="29"/>
      <c r="PAM169" s="29"/>
      <c r="PAN169" s="29"/>
      <c r="PAO169" s="29"/>
      <c r="PAP169" s="29"/>
      <c r="PAQ169" s="29"/>
      <c r="PAR169" s="29"/>
      <c r="PAS169" s="29"/>
      <c r="PAT169" s="29"/>
      <c r="PAU169" s="29"/>
      <c r="PAV169" s="29"/>
      <c r="PAW169" s="29"/>
      <c r="PAX169" s="29"/>
      <c r="PAY169" s="29"/>
      <c r="PAZ169" s="29"/>
      <c r="PBA169" s="29"/>
      <c r="PBB169" s="29"/>
      <c r="PBC169" s="29"/>
      <c r="PBD169" s="29"/>
      <c r="PBE169" s="29"/>
      <c r="PBF169" s="29"/>
      <c r="PBG169" s="29"/>
      <c r="PBH169" s="29"/>
      <c r="PBI169" s="29"/>
      <c r="PBJ169" s="29"/>
      <c r="PBK169" s="29"/>
      <c r="PBL169" s="29"/>
      <c r="PBM169" s="29"/>
      <c r="PBN169" s="29"/>
      <c r="PBO169" s="29"/>
      <c r="PBP169" s="29"/>
      <c r="PBQ169" s="29"/>
      <c r="PBR169" s="29"/>
      <c r="PBS169" s="29"/>
      <c r="PBT169" s="29"/>
      <c r="PBU169" s="29"/>
      <c r="PBV169" s="29"/>
      <c r="PBW169" s="29"/>
      <c r="PBX169" s="29"/>
      <c r="PBY169" s="29"/>
      <c r="PBZ169" s="29"/>
      <c r="PCA169" s="29"/>
      <c r="PCB169" s="29"/>
      <c r="PCC169" s="29"/>
      <c r="PCD169" s="29"/>
      <c r="PCE169" s="29"/>
      <c r="PCF169" s="29"/>
      <c r="PCG169" s="29"/>
      <c r="PCH169" s="29"/>
      <c r="PCI169" s="29"/>
      <c r="PCJ169" s="29"/>
      <c r="PCK169" s="29"/>
      <c r="PCL169" s="29"/>
      <c r="PCM169" s="29"/>
      <c r="PCN169" s="29"/>
      <c r="PCO169" s="29"/>
      <c r="PCP169" s="29"/>
      <c r="PCQ169" s="29"/>
      <c r="PCR169" s="29"/>
      <c r="PCS169" s="29"/>
      <c r="PCT169" s="29"/>
      <c r="PCU169" s="29"/>
      <c r="PCV169" s="29"/>
      <c r="PCW169" s="29"/>
      <c r="PCX169" s="29"/>
      <c r="PCY169" s="29"/>
      <c r="PCZ169" s="29"/>
      <c r="PDA169" s="29"/>
      <c r="PDB169" s="29"/>
      <c r="PDC169" s="29"/>
      <c r="PDD169" s="29"/>
      <c r="PDE169" s="29"/>
      <c r="PDF169" s="29"/>
      <c r="PDG169" s="29"/>
      <c r="PDH169" s="29"/>
      <c r="PDI169" s="29"/>
      <c r="PDJ169" s="29"/>
      <c r="PDK169" s="29"/>
      <c r="PDL169" s="29"/>
      <c r="PDM169" s="29"/>
      <c r="PDN169" s="29"/>
      <c r="PDO169" s="29"/>
      <c r="PDP169" s="29"/>
      <c r="PDQ169" s="29"/>
      <c r="PDR169" s="29"/>
      <c r="PDS169" s="29"/>
      <c r="PDT169" s="29"/>
      <c r="PDU169" s="29"/>
      <c r="PDV169" s="29"/>
      <c r="PDW169" s="29"/>
      <c r="PDX169" s="29"/>
      <c r="PDY169" s="29"/>
      <c r="PDZ169" s="29"/>
      <c r="PEA169" s="29"/>
      <c r="PEB169" s="29"/>
      <c r="PEC169" s="29"/>
      <c r="PED169" s="29"/>
      <c r="PEE169" s="29"/>
      <c r="PEF169" s="29"/>
      <c r="PEG169" s="29"/>
      <c r="PEH169" s="29"/>
      <c r="PEI169" s="29"/>
      <c r="PEJ169" s="29"/>
      <c r="PEK169" s="29"/>
      <c r="PEL169" s="29"/>
      <c r="PEM169" s="29"/>
      <c r="PEN169" s="29"/>
      <c r="PEO169" s="29"/>
      <c r="PEP169" s="29"/>
      <c r="PEQ169" s="29"/>
      <c r="PER169" s="29"/>
      <c r="PES169" s="29"/>
      <c r="PET169" s="29"/>
      <c r="PEU169" s="29"/>
      <c r="PEV169" s="29"/>
      <c r="PEW169" s="29"/>
      <c r="PEX169" s="29"/>
      <c r="PEY169" s="29"/>
      <c r="PEZ169" s="29"/>
      <c r="PFA169" s="29"/>
      <c r="PFB169" s="29"/>
      <c r="PFC169" s="29"/>
      <c r="PFD169" s="29"/>
      <c r="PFE169" s="29"/>
      <c r="PFF169" s="29"/>
      <c r="PFG169" s="29"/>
      <c r="PFH169" s="29"/>
      <c r="PFI169" s="29"/>
      <c r="PFJ169" s="29"/>
      <c r="PFK169" s="29"/>
      <c r="PFL169" s="29"/>
      <c r="PFM169" s="29"/>
      <c r="PFN169" s="29"/>
      <c r="PFO169" s="29"/>
      <c r="PFP169" s="29"/>
      <c r="PFQ169" s="29"/>
      <c r="PFR169" s="29"/>
      <c r="PFS169" s="29"/>
      <c r="PFT169" s="29"/>
      <c r="PFU169" s="29"/>
      <c r="PFV169" s="29"/>
      <c r="PFW169" s="29"/>
      <c r="PFX169" s="29"/>
      <c r="PFY169" s="29"/>
      <c r="PFZ169" s="29"/>
      <c r="PGA169" s="29"/>
      <c r="PGB169" s="29"/>
      <c r="PGC169" s="29"/>
      <c r="PGD169" s="29"/>
      <c r="PGE169" s="29"/>
      <c r="PGF169" s="29"/>
      <c r="PGG169" s="29"/>
      <c r="PGH169" s="29"/>
      <c r="PGI169" s="29"/>
      <c r="PGJ169" s="29"/>
      <c r="PGK169" s="29"/>
      <c r="PGL169" s="29"/>
      <c r="PGM169" s="29"/>
      <c r="PGN169" s="29"/>
      <c r="PGO169" s="29"/>
      <c r="PGP169" s="29"/>
      <c r="PGQ169" s="29"/>
      <c r="PGR169" s="29"/>
      <c r="PGS169" s="29"/>
      <c r="PGT169" s="29"/>
      <c r="PGU169" s="29"/>
      <c r="PGV169" s="29"/>
      <c r="PGW169" s="29"/>
      <c r="PGX169" s="29"/>
      <c r="PGY169" s="29"/>
      <c r="PGZ169" s="29"/>
      <c r="PHA169" s="29"/>
      <c r="PHB169" s="29"/>
      <c r="PHC169" s="29"/>
      <c r="PHD169" s="29"/>
      <c r="PHE169" s="29"/>
      <c r="PHF169" s="29"/>
      <c r="PHG169" s="29"/>
      <c r="PHH169" s="29"/>
      <c r="PHI169" s="29"/>
      <c r="PHJ169" s="29"/>
      <c r="PHK169" s="29"/>
      <c r="PHL169" s="29"/>
      <c r="PHM169" s="29"/>
      <c r="PHN169" s="29"/>
      <c r="PHO169" s="29"/>
      <c r="PHP169" s="29"/>
      <c r="PHQ169" s="29"/>
      <c r="PHR169" s="29"/>
      <c r="PHS169" s="29"/>
      <c r="PHT169" s="29"/>
      <c r="PHU169" s="29"/>
      <c r="PHV169" s="29"/>
      <c r="PHW169" s="29"/>
      <c r="PHX169" s="29"/>
      <c r="PHY169" s="29"/>
      <c r="PHZ169" s="29"/>
      <c r="PIA169" s="29"/>
      <c r="PIB169" s="29"/>
      <c r="PIC169" s="29"/>
      <c r="PID169" s="29"/>
      <c r="PIE169" s="29"/>
      <c r="PIF169" s="29"/>
      <c r="PIG169" s="29"/>
      <c r="PIH169" s="29"/>
      <c r="PII169" s="29"/>
      <c r="PIJ169" s="29"/>
      <c r="PIK169" s="29"/>
      <c r="PIL169" s="29"/>
      <c r="PIM169" s="29"/>
      <c r="PIN169" s="29"/>
      <c r="PIO169" s="29"/>
      <c r="PIP169" s="29"/>
      <c r="PIQ169" s="29"/>
      <c r="PIR169" s="29"/>
      <c r="PIS169" s="29"/>
      <c r="PIT169" s="29"/>
      <c r="PIU169" s="29"/>
      <c r="PIV169" s="29"/>
      <c r="PIW169" s="29"/>
      <c r="PIX169" s="29"/>
      <c r="PIY169" s="29"/>
      <c r="PIZ169" s="29"/>
      <c r="PJA169" s="29"/>
      <c r="PJB169" s="29"/>
      <c r="PJC169" s="29"/>
      <c r="PJD169" s="29"/>
      <c r="PJE169" s="29"/>
      <c r="PJF169" s="29"/>
      <c r="PJG169" s="29"/>
      <c r="PJH169" s="29"/>
      <c r="PJI169" s="29"/>
      <c r="PJJ169" s="29"/>
      <c r="PJK169" s="29"/>
      <c r="PJL169" s="29"/>
      <c r="PJM169" s="29"/>
      <c r="PJN169" s="29"/>
      <c r="PJO169" s="29"/>
      <c r="PJP169" s="29"/>
      <c r="PJQ169" s="29"/>
      <c r="PJR169" s="29"/>
      <c r="PJS169" s="29"/>
      <c r="PJT169" s="29"/>
      <c r="PJU169" s="29"/>
      <c r="PJV169" s="29"/>
      <c r="PJW169" s="29"/>
      <c r="PJX169" s="29"/>
      <c r="PJY169" s="29"/>
      <c r="PJZ169" s="29"/>
      <c r="PKA169" s="29"/>
      <c r="PKB169" s="29"/>
      <c r="PKC169" s="29"/>
      <c r="PKD169" s="29"/>
      <c r="PKE169" s="29"/>
      <c r="PKF169" s="29"/>
      <c r="PKG169" s="29"/>
      <c r="PKH169" s="29"/>
      <c r="PKI169" s="29"/>
      <c r="PKJ169" s="29"/>
      <c r="PKK169" s="29"/>
      <c r="PKL169" s="29"/>
      <c r="PKM169" s="29"/>
      <c r="PKN169" s="29"/>
      <c r="PKO169" s="29"/>
      <c r="PKP169" s="29"/>
      <c r="PKQ169" s="29"/>
      <c r="PKR169" s="29"/>
      <c r="PKS169" s="29"/>
      <c r="PKT169" s="29"/>
      <c r="PKU169" s="29"/>
      <c r="PKV169" s="29"/>
      <c r="PKW169" s="29"/>
      <c r="PKX169" s="29"/>
      <c r="PKY169" s="29"/>
      <c r="PKZ169" s="29"/>
      <c r="PLA169" s="29"/>
      <c r="PLB169" s="29"/>
      <c r="PLC169" s="29"/>
      <c r="PLD169" s="29"/>
      <c r="PLE169" s="29"/>
      <c r="PLF169" s="29"/>
      <c r="PLG169" s="29"/>
      <c r="PLH169" s="29"/>
      <c r="PLI169" s="29"/>
      <c r="PLJ169" s="29"/>
      <c r="PLK169" s="29"/>
      <c r="PLL169" s="29"/>
      <c r="PLM169" s="29"/>
      <c r="PLN169" s="29"/>
      <c r="PLO169" s="29"/>
      <c r="PLP169" s="29"/>
      <c r="PLQ169" s="29"/>
      <c r="PLR169" s="29"/>
      <c r="PLS169" s="29"/>
      <c r="PLT169" s="29"/>
      <c r="PLU169" s="29"/>
      <c r="PLV169" s="29"/>
      <c r="PLW169" s="29"/>
      <c r="PLX169" s="29"/>
      <c r="PLY169" s="29"/>
      <c r="PLZ169" s="29"/>
      <c r="PMA169" s="29"/>
      <c r="PMB169" s="29"/>
      <c r="PMC169" s="29"/>
      <c r="PMD169" s="29"/>
      <c r="PME169" s="29"/>
      <c r="PMF169" s="29"/>
      <c r="PMG169" s="29"/>
      <c r="PMH169" s="29"/>
      <c r="PMI169" s="29"/>
      <c r="PMJ169" s="29"/>
      <c r="PMK169" s="29"/>
      <c r="PML169" s="29"/>
      <c r="PMM169" s="29"/>
      <c r="PMN169" s="29"/>
      <c r="PMO169" s="29"/>
      <c r="PMP169" s="29"/>
      <c r="PMQ169" s="29"/>
      <c r="PMR169" s="29"/>
      <c r="PMS169" s="29"/>
      <c r="PMT169" s="29"/>
      <c r="PMU169" s="29"/>
      <c r="PMV169" s="29"/>
      <c r="PMW169" s="29"/>
      <c r="PMX169" s="29"/>
      <c r="PMY169" s="29"/>
      <c r="PMZ169" s="29"/>
      <c r="PNA169" s="29"/>
      <c r="PNB169" s="29"/>
      <c r="PNC169" s="29"/>
      <c r="PND169" s="29"/>
      <c r="PNE169" s="29"/>
      <c r="PNF169" s="29"/>
      <c r="PNG169" s="29"/>
      <c r="PNH169" s="29"/>
      <c r="PNI169" s="29"/>
      <c r="PNJ169" s="29"/>
      <c r="PNK169" s="29"/>
      <c r="PNL169" s="29"/>
      <c r="PNM169" s="29"/>
      <c r="PNN169" s="29"/>
      <c r="PNO169" s="29"/>
      <c r="PNP169" s="29"/>
      <c r="PNQ169" s="29"/>
      <c r="PNR169" s="29"/>
      <c r="PNS169" s="29"/>
      <c r="PNT169" s="29"/>
      <c r="PNU169" s="29"/>
      <c r="PNV169" s="29"/>
      <c r="PNW169" s="29"/>
      <c r="PNX169" s="29"/>
      <c r="PNY169" s="29"/>
      <c r="PNZ169" s="29"/>
      <c r="POA169" s="29"/>
      <c r="POB169" s="29"/>
      <c r="POC169" s="29"/>
      <c r="POD169" s="29"/>
      <c r="POE169" s="29"/>
      <c r="POF169" s="29"/>
      <c r="POG169" s="29"/>
      <c r="POH169" s="29"/>
      <c r="POI169" s="29"/>
      <c r="POJ169" s="29"/>
      <c r="POK169" s="29"/>
      <c r="POL169" s="29"/>
      <c r="POM169" s="29"/>
      <c r="PON169" s="29"/>
      <c r="POO169" s="29"/>
      <c r="POP169" s="29"/>
      <c r="POQ169" s="29"/>
      <c r="POR169" s="29"/>
      <c r="POS169" s="29"/>
      <c r="POT169" s="29"/>
      <c r="POU169" s="29"/>
      <c r="POV169" s="29"/>
      <c r="POW169" s="29"/>
      <c r="POX169" s="29"/>
      <c r="POY169" s="29"/>
      <c r="POZ169" s="29"/>
      <c r="PPA169" s="29"/>
      <c r="PPB169" s="29"/>
      <c r="PPC169" s="29"/>
      <c r="PPD169" s="29"/>
      <c r="PPE169" s="29"/>
      <c r="PPF169" s="29"/>
      <c r="PPG169" s="29"/>
      <c r="PPH169" s="29"/>
      <c r="PPI169" s="29"/>
      <c r="PPJ169" s="29"/>
      <c r="PPK169" s="29"/>
      <c r="PPL169" s="29"/>
      <c r="PPM169" s="29"/>
      <c r="PPN169" s="29"/>
      <c r="PPO169" s="29"/>
      <c r="PPP169" s="29"/>
      <c r="PPQ169" s="29"/>
      <c r="PPR169" s="29"/>
      <c r="PPS169" s="29"/>
      <c r="PPT169" s="29"/>
      <c r="PPU169" s="29"/>
      <c r="PPV169" s="29"/>
      <c r="PPW169" s="29"/>
      <c r="PPX169" s="29"/>
      <c r="PPY169" s="29"/>
      <c r="PPZ169" s="29"/>
      <c r="PQA169" s="29"/>
      <c r="PQB169" s="29"/>
      <c r="PQC169" s="29"/>
      <c r="PQD169" s="29"/>
      <c r="PQE169" s="29"/>
      <c r="PQF169" s="29"/>
      <c r="PQG169" s="29"/>
      <c r="PQH169" s="29"/>
      <c r="PQI169" s="29"/>
      <c r="PQJ169" s="29"/>
      <c r="PQK169" s="29"/>
      <c r="PQL169" s="29"/>
      <c r="PQM169" s="29"/>
      <c r="PQN169" s="29"/>
      <c r="PQO169" s="29"/>
      <c r="PQP169" s="29"/>
      <c r="PQQ169" s="29"/>
      <c r="PQR169" s="29"/>
      <c r="PQS169" s="29"/>
      <c r="PQT169" s="29"/>
      <c r="PQU169" s="29"/>
      <c r="PQV169" s="29"/>
      <c r="PQW169" s="29"/>
      <c r="PQX169" s="29"/>
      <c r="PQY169" s="29"/>
      <c r="PQZ169" s="29"/>
      <c r="PRA169" s="29"/>
      <c r="PRB169" s="29"/>
      <c r="PRC169" s="29"/>
      <c r="PRD169" s="29"/>
      <c r="PRE169" s="29"/>
      <c r="PRF169" s="29"/>
      <c r="PRG169" s="29"/>
      <c r="PRH169" s="29"/>
      <c r="PRI169" s="29"/>
      <c r="PRJ169" s="29"/>
      <c r="PRK169" s="29"/>
      <c r="PRL169" s="29"/>
      <c r="PRM169" s="29"/>
      <c r="PRN169" s="29"/>
      <c r="PRO169" s="29"/>
      <c r="PRP169" s="29"/>
      <c r="PRQ169" s="29"/>
      <c r="PRR169" s="29"/>
      <c r="PRS169" s="29"/>
      <c r="PRT169" s="29"/>
      <c r="PRU169" s="29"/>
      <c r="PRV169" s="29"/>
      <c r="PRW169" s="29"/>
      <c r="PRX169" s="29"/>
      <c r="PRY169" s="29"/>
      <c r="PRZ169" s="29"/>
      <c r="PSA169" s="29"/>
      <c r="PSB169" s="29"/>
      <c r="PSC169" s="29"/>
      <c r="PSD169" s="29"/>
      <c r="PSE169" s="29"/>
      <c r="PSF169" s="29"/>
      <c r="PSG169" s="29"/>
      <c r="PSH169" s="29"/>
      <c r="PSI169" s="29"/>
      <c r="PSJ169" s="29"/>
      <c r="PSK169" s="29"/>
      <c r="PSL169" s="29"/>
      <c r="PSM169" s="29"/>
      <c r="PSN169" s="29"/>
      <c r="PSO169" s="29"/>
      <c r="PSP169" s="29"/>
      <c r="PSQ169" s="29"/>
      <c r="PSR169" s="29"/>
      <c r="PSS169" s="29"/>
      <c r="PST169" s="29"/>
      <c r="PSU169" s="29"/>
      <c r="PSV169" s="29"/>
      <c r="PSW169" s="29"/>
      <c r="PSX169" s="29"/>
      <c r="PSY169" s="29"/>
      <c r="PSZ169" s="29"/>
      <c r="PTA169" s="29"/>
      <c r="PTB169" s="29"/>
      <c r="PTC169" s="29"/>
      <c r="PTD169" s="29"/>
      <c r="PTE169" s="29"/>
      <c r="PTF169" s="29"/>
      <c r="PTG169" s="29"/>
      <c r="PTH169" s="29"/>
      <c r="PTI169" s="29"/>
      <c r="PTJ169" s="29"/>
      <c r="PTK169" s="29"/>
      <c r="PTL169" s="29"/>
      <c r="PTM169" s="29"/>
      <c r="PTN169" s="29"/>
      <c r="PTO169" s="29"/>
      <c r="PTP169" s="29"/>
      <c r="PTQ169" s="29"/>
      <c r="PTR169" s="29"/>
      <c r="PTS169" s="29"/>
      <c r="PTT169" s="29"/>
      <c r="PTU169" s="29"/>
      <c r="PTV169" s="29"/>
      <c r="PTW169" s="29"/>
      <c r="PTX169" s="29"/>
      <c r="PTY169" s="29"/>
      <c r="PTZ169" s="29"/>
      <c r="PUA169" s="29"/>
      <c r="PUB169" s="29"/>
      <c r="PUC169" s="29"/>
      <c r="PUD169" s="29"/>
      <c r="PUE169" s="29"/>
      <c r="PUF169" s="29"/>
      <c r="PUG169" s="29"/>
      <c r="PUH169" s="29"/>
      <c r="PUI169" s="29"/>
      <c r="PUJ169" s="29"/>
      <c r="PUK169" s="29"/>
      <c r="PUL169" s="29"/>
      <c r="PUM169" s="29"/>
      <c r="PUN169" s="29"/>
      <c r="PUO169" s="29"/>
      <c r="PUP169" s="29"/>
      <c r="PUQ169" s="29"/>
      <c r="PUR169" s="29"/>
      <c r="PUS169" s="29"/>
      <c r="PUT169" s="29"/>
      <c r="PUU169" s="29"/>
      <c r="PUV169" s="29"/>
      <c r="PUW169" s="29"/>
      <c r="PUX169" s="29"/>
      <c r="PUY169" s="29"/>
      <c r="PUZ169" s="29"/>
      <c r="PVA169" s="29"/>
      <c r="PVB169" s="29"/>
      <c r="PVC169" s="29"/>
      <c r="PVD169" s="29"/>
      <c r="PVE169" s="29"/>
      <c r="PVF169" s="29"/>
      <c r="PVG169" s="29"/>
      <c r="PVH169" s="29"/>
      <c r="PVI169" s="29"/>
      <c r="PVJ169" s="29"/>
      <c r="PVK169" s="29"/>
      <c r="PVL169" s="29"/>
      <c r="PVM169" s="29"/>
      <c r="PVN169" s="29"/>
      <c r="PVO169" s="29"/>
      <c r="PVP169" s="29"/>
      <c r="PVQ169" s="29"/>
      <c r="PVR169" s="29"/>
      <c r="PVS169" s="29"/>
      <c r="PVT169" s="29"/>
      <c r="PVU169" s="29"/>
      <c r="PVV169" s="29"/>
      <c r="PVW169" s="29"/>
      <c r="PVX169" s="29"/>
      <c r="PVY169" s="29"/>
      <c r="PVZ169" s="29"/>
      <c r="PWA169" s="29"/>
      <c r="PWB169" s="29"/>
      <c r="PWC169" s="29"/>
      <c r="PWD169" s="29"/>
      <c r="PWE169" s="29"/>
      <c r="PWF169" s="29"/>
      <c r="PWG169" s="29"/>
      <c r="PWH169" s="29"/>
      <c r="PWI169" s="29"/>
      <c r="PWJ169" s="29"/>
      <c r="PWK169" s="29"/>
      <c r="PWL169" s="29"/>
      <c r="PWM169" s="29"/>
      <c r="PWN169" s="29"/>
      <c r="PWO169" s="29"/>
      <c r="PWP169" s="29"/>
      <c r="PWQ169" s="29"/>
      <c r="PWR169" s="29"/>
      <c r="PWS169" s="29"/>
      <c r="PWT169" s="29"/>
      <c r="PWU169" s="29"/>
      <c r="PWV169" s="29"/>
      <c r="PWW169" s="29"/>
      <c r="PWX169" s="29"/>
      <c r="PWY169" s="29"/>
      <c r="PWZ169" s="29"/>
      <c r="PXA169" s="29"/>
      <c r="PXB169" s="29"/>
      <c r="PXC169" s="29"/>
      <c r="PXD169" s="29"/>
      <c r="PXE169" s="29"/>
      <c r="PXF169" s="29"/>
      <c r="PXG169" s="29"/>
      <c r="PXH169" s="29"/>
      <c r="PXI169" s="29"/>
      <c r="PXJ169" s="29"/>
      <c r="PXK169" s="29"/>
      <c r="PXL169" s="29"/>
      <c r="PXM169" s="29"/>
      <c r="PXN169" s="29"/>
      <c r="PXO169" s="29"/>
      <c r="PXP169" s="29"/>
      <c r="PXQ169" s="29"/>
      <c r="PXR169" s="29"/>
      <c r="PXS169" s="29"/>
      <c r="PXT169" s="29"/>
      <c r="PXU169" s="29"/>
      <c r="PXV169" s="29"/>
      <c r="PXW169" s="29"/>
      <c r="PXX169" s="29"/>
      <c r="PXY169" s="29"/>
      <c r="PXZ169" s="29"/>
      <c r="PYA169" s="29"/>
      <c r="PYB169" s="29"/>
      <c r="PYC169" s="29"/>
      <c r="PYD169" s="29"/>
      <c r="PYE169" s="29"/>
      <c r="PYF169" s="29"/>
      <c r="PYG169" s="29"/>
      <c r="PYH169" s="29"/>
      <c r="PYI169" s="29"/>
      <c r="PYJ169" s="29"/>
      <c r="PYK169" s="29"/>
      <c r="PYL169" s="29"/>
      <c r="PYM169" s="29"/>
      <c r="PYN169" s="29"/>
      <c r="PYO169" s="29"/>
      <c r="PYP169" s="29"/>
      <c r="PYQ169" s="29"/>
      <c r="PYR169" s="29"/>
      <c r="PYS169" s="29"/>
      <c r="PYT169" s="29"/>
      <c r="PYU169" s="29"/>
      <c r="PYV169" s="29"/>
      <c r="PYW169" s="29"/>
      <c r="PYX169" s="29"/>
      <c r="PYY169" s="29"/>
      <c r="PYZ169" s="29"/>
      <c r="PZA169" s="29"/>
      <c r="PZB169" s="29"/>
      <c r="PZC169" s="29"/>
      <c r="PZD169" s="29"/>
      <c r="PZE169" s="29"/>
      <c r="PZF169" s="29"/>
      <c r="PZG169" s="29"/>
      <c r="PZH169" s="29"/>
      <c r="PZI169" s="29"/>
      <c r="PZJ169" s="29"/>
      <c r="PZK169" s="29"/>
      <c r="PZL169" s="29"/>
      <c r="PZM169" s="29"/>
      <c r="PZN169" s="29"/>
      <c r="PZO169" s="29"/>
      <c r="PZP169" s="29"/>
      <c r="PZQ169" s="29"/>
      <c r="PZR169" s="29"/>
      <c r="PZS169" s="29"/>
      <c r="PZT169" s="29"/>
      <c r="PZU169" s="29"/>
      <c r="PZV169" s="29"/>
      <c r="PZW169" s="29"/>
      <c r="PZX169" s="29"/>
      <c r="PZY169" s="29"/>
      <c r="PZZ169" s="29"/>
      <c r="QAA169" s="29"/>
      <c r="QAB169" s="29"/>
      <c r="QAC169" s="29"/>
      <c r="QAD169" s="29"/>
      <c r="QAE169" s="29"/>
      <c r="QAF169" s="29"/>
      <c r="QAG169" s="29"/>
      <c r="QAH169" s="29"/>
      <c r="QAI169" s="29"/>
      <c r="QAJ169" s="29"/>
      <c r="QAK169" s="29"/>
      <c r="QAL169" s="29"/>
      <c r="QAM169" s="29"/>
      <c r="QAN169" s="29"/>
      <c r="QAO169" s="29"/>
      <c r="QAP169" s="29"/>
      <c r="QAQ169" s="29"/>
      <c r="QAR169" s="29"/>
      <c r="QAS169" s="29"/>
      <c r="QAT169" s="29"/>
      <c r="QAU169" s="29"/>
      <c r="QAV169" s="29"/>
      <c r="QAW169" s="29"/>
      <c r="QAX169" s="29"/>
      <c r="QAY169" s="29"/>
      <c r="QAZ169" s="29"/>
      <c r="QBA169" s="29"/>
      <c r="QBB169" s="29"/>
      <c r="QBC169" s="29"/>
      <c r="QBD169" s="29"/>
      <c r="QBE169" s="29"/>
      <c r="QBF169" s="29"/>
      <c r="QBG169" s="29"/>
      <c r="QBH169" s="29"/>
      <c r="QBI169" s="29"/>
      <c r="QBJ169" s="29"/>
      <c r="QBK169" s="29"/>
      <c r="QBL169" s="29"/>
      <c r="QBM169" s="29"/>
      <c r="QBN169" s="29"/>
      <c r="QBO169" s="29"/>
      <c r="QBP169" s="29"/>
      <c r="QBQ169" s="29"/>
      <c r="QBR169" s="29"/>
      <c r="QBS169" s="29"/>
      <c r="QBT169" s="29"/>
      <c r="QBU169" s="29"/>
      <c r="QBV169" s="29"/>
      <c r="QBW169" s="29"/>
      <c r="QBX169" s="29"/>
      <c r="QBY169" s="29"/>
      <c r="QBZ169" s="29"/>
      <c r="QCA169" s="29"/>
      <c r="QCB169" s="29"/>
      <c r="QCC169" s="29"/>
      <c r="QCD169" s="29"/>
      <c r="QCE169" s="29"/>
      <c r="QCF169" s="29"/>
      <c r="QCG169" s="29"/>
      <c r="QCH169" s="29"/>
      <c r="QCI169" s="29"/>
      <c r="QCJ169" s="29"/>
      <c r="QCK169" s="29"/>
      <c r="QCL169" s="29"/>
      <c r="QCM169" s="29"/>
      <c r="QCN169" s="29"/>
      <c r="QCO169" s="29"/>
      <c r="QCP169" s="29"/>
      <c r="QCQ169" s="29"/>
      <c r="QCR169" s="29"/>
      <c r="QCS169" s="29"/>
      <c r="QCT169" s="29"/>
      <c r="QCU169" s="29"/>
      <c r="QCV169" s="29"/>
      <c r="QCW169" s="29"/>
      <c r="QCX169" s="29"/>
      <c r="QCY169" s="29"/>
      <c r="QCZ169" s="29"/>
      <c r="QDA169" s="29"/>
      <c r="QDB169" s="29"/>
      <c r="QDC169" s="29"/>
      <c r="QDD169" s="29"/>
      <c r="QDE169" s="29"/>
      <c r="QDF169" s="29"/>
      <c r="QDG169" s="29"/>
      <c r="QDH169" s="29"/>
      <c r="QDI169" s="29"/>
      <c r="QDJ169" s="29"/>
      <c r="QDK169" s="29"/>
      <c r="QDL169" s="29"/>
      <c r="QDM169" s="29"/>
      <c r="QDN169" s="29"/>
      <c r="QDO169" s="29"/>
      <c r="QDP169" s="29"/>
      <c r="QDQ169" s="29"/>
      <c r="QDR169" s="29"/>
      <c r="QDS169" s="29"/>
      <c r="QDT169" s="29"/>
      <c r="QDU169" s="29"/>
      <c r="QDV169" s="29"/>
      <c r="QDW169" s="29"/>
      <c r="QDX169" s="29"/>
      <c r="QDY169" s="29"/>
      <c r="QDZ169" s="29"/>
      <c r="QEA169" s="29"/>
      <c r="QEB169" s="29"/>
      <c r="QEC169" s="29"/>
      <c r="QED169" s="29"/>
      <c r="QEE169" s="29"/>
      <c r="QEF169" s="29"/>
      <c r="QEG169" s="29"/>
      <c r="QEH169" s="29"/>
      <c r="QEI169" s="29"/>
      <c r="QEJ169" s="29"/>
      <c r="QEK169" s="29"/>
      <c r="QEL169" s="29"/>
      <c r="QEM169" s="29"/>
      <c r="QEN169" s="29"/>
      <c r="QEO169" s="29"/>
      <c r="QEP169" s="29"/>
      <c r="QEQ169" s="29"/>
      <c r="QER169" s="29"/>
      <c r="QES169" s="29"/>
      <c r="QET169" s="29"/>
      <c r="QEU169" s="29"/>
      <c r="QEV169" s="29"/>
      <c r="QEW169" s="29"/>
      <c r="QEX169" s="29"/>
      <c r="QEY169" s="29"/>
      <c r="QEZ169" s="29"/>
      <c r="QFA169" s="29"/>
      <c r="QFB169" s="29"/>
      <c r="QFC169" s="29"/>
      <c r="QFD169" s="29"/>
      <c r="QFE169" s="29"/>
      <c r="QFF169" s="29"/>
      <c r="QFG169" s="29"/>
      <c r="QFH169" s="29"/>
      <c r="QFI169" s="29"/>
      <c r="QFJ169" s="29"/>
      <c r="QFK169" s="29"/>
      <c r="QFL169" s="29"/>
      <c r="QFM169" s="29"/>
      <c r="QFN169" s="29"/>
      <c r="QFO169" s="29"/>
      <c r="QFP169" s="29"/>
      <c r="QFQ169" s="29"/>
      <c r="QFR169" s="29"/>
      <c r="QFS169" s="29"/>
      <c r="QFT169" s="29"/>
      <c r="QFU169" s="29"/>
      <c r="QFV169" s="29"/>
      <c r="QFW169" s="29"/>
      <c r="QFX169" s="29"/>
      <c r="QFY169" s="29"/>
      <c r="QFZ169" s="29"/>
      <c r="QGA169" s="29"/>
      <c r="QGB169" s="29"/>
      <c r="QGC169" s="29"/>
      <c r="QGD169" s="29"/>
      <c r="QGE169" s="29"/>
      <c r="QGF169" s="29"/>
      <c r="QGG169" s="29"/>
      <c r="QGH169" s="29"/>
      <c r="QGI169" s="29"/>
      <c r="QGJ169" s="29"/>
      <c r="QGK169" s="29"/>
      <c r="QGL169" s="29"/>
      <c r="QGM169" s="29"/>
      <c r="QGN169" s="29"/>
      <c r="QGO169" s="29"/>
      <c r="QGP169" s="29"/>
      <c r="QGQ169" s="29"/>
      <c r="QGR169" s="29"/>
      <c r="QGS169" s="29"/>
      <c r="QGT169" s="29"/>
      <c r="QGU169" s="29"/>
      <c r="QGV169" s="29"/>
      <c r="QGW169" s="29"/>
      <c r="QGX169" s="29"/>
      <c r="QGY169" s="29"/>
      <c r="QGZ169" s="29"/>
      <c r="QHA169" s="29"/>
      <c r="QHB169" s="29"/>
      <c r="QHC169" s="29"/>
      <c r="QHD169" s="29"/>
      <c r="QHE169" s="29"/>
      <c r="QHF169" s="29"/>
      <c r="QHG169" s="29"/>
      <c r="QHH169" s="29"/>
      <c r="QHI169" s="29"/>
      <c r="QHJ169" s="29"/>
      <c r="QHK169" s="29"/>
      <c r="QHL169" s="29"/>
      <c r="QHM169" s="29"/>
      <c r="QHN169" s="29"/>
      <c r="QHO169" s="29"/>
      <c r="QHP169" s="29"/>
      <c r="QHQ169" s="29"/>
      <c r="QHR169" s="29"/>
      <c r="QHS169" s="29"/>
      <c r="QHT169" s="29"/>
      <c r="QHU169" s="29"/>
      <c r="QHV169" s="29"/>
      <c r="QHW169" s="29"/>
      <c r="QHX169" s="29"/>
      <c r="QHY169" s="29"/>
      <c r="QHZ169" s="29"/>
      <c r="QIA169" s="29"/>
      <c r="QIB169" s="29"/>
      <c r="QIC169" s="29"/>
      <c r="QID169" s="29"/>
      <c r="QIE169" s="29"/>
      <c r="QIF169" s="29"/>
      <c r="QIG169" s="29"/>
      <c r="QIH169" s="29"/>
      <c r="QII169" s="29"/>
      <c r="QIJ169" s="29"/>
      <c r="QIK169" s="29"/>
      <c r="QIL169" s="29"/>
      <c r="QIM169" s="29"/>
      <c r="QIN169" s="29"/>
      <c r="QIO169" s="29"/>
      <c r="QIP169" s="29"/>
      <c r="QIQ169" s="29"/>
      <c r="QIR169" s="29"/>
      <c r="QIS169" s="29"/>
      <c r="QIT169" s="29"/>
      <c r="QIU169" s="29"/>
      <c r="QIV169" s="29"/>
      <c r="QIW169" s="29"/>
      <c r="QIX169" s="29"/>
      <c r="QIY169" s="29"/>
      <c r="QIZ169" s="29"/>
      <c r="QJA169" s="29"/>
      <c r="QJB169" s="29"/>
      <c r="QJC169" s="29"/>
      <c r="QJD169" s="29"/>
      <c r="QJE169" s="29"/>
      <c r="QJF169" s="29"/>
      <c r="QJG169" s="29"/>
      <c r="QJH169" s="29"/>
      <c r="QJI169" s="29"/>
      <c r="QJJ169" s="29"/>
      <c r="QJK169" s="29"/>
      <c r="QJL169" s="29"/>
      <c r="QJM169" s="29"/>
      <c r="QJN169" s="29"/>
      <c r="QJO169" s="29"/>
      <c r="QJP169" s="29"/>
      <c r="QJQ169" s="29"/>
      <c r="QJR169" s="29"/>
      <c r="QJS169" s="29"/>
      <c r="QJT169" s="29"/>
      <c r="QJU169" s="29"/>
      <c r="QJV169" s="29"/>
      <c r="QJW169" s="29"/>
      <c r="QJX169" s="29"/>
      <c r="QJY169" s="29"/>
      <c r="QJZ169" s="29"/>
      <c r="QKA169" s="29"/>
      <c r="QKB169" s="29"/>
      <c r="QKC169" s="29"/>
      <c r="QKD169" s="29"/>
      <c r="QKE169" s="29"/>
      <c r="QKF169" s="29"/>
      <c r="QKG169" s="29"/>
      <c r="QKH169" s="29"/>
      <c r="QKI169" s="29"/>
      <c r="QKJ169" s="29"/>
      <c r="QKK169" s="29"/>
      <c r="QKL169" s="29"/>
      <c r="QKM169" s="29"/>
      <c r="QKN169" s="29"/>
      <c r="QKO169" s="29"/>
      <c r="QKP169" s="29"/>
      <c r="QKQ169" s="29"/>
      <c r="QKR169" s="29"/>
      <c r="QKS169" s="29"/>
      <c r="QKT169" s="29"/>
      <c r="QKU169" s="29"/>
      <c r="QKV169" s="29"/>
      <c r="QKW169" s="29"/>
      <c r="QKX169" s="29"/>
      <c r="QKY169" s="29"/>
      <c r="QKZ169" s="29"/>
      <c r="QLA169" s="29"/>
      <c r="QLB169" s="29"/>
      <c r="QLC169" s="29"/>
      <c r="QLD169" s="29"/>
      <c r="QLE169" s="29"/>
      <c r="QLF169" s="29"/>
      <c r="QLG169" s="29"/>
      <c r="QLH169" s="29"/>
      <c r="QLI169" s="29"/>
      <c r="QLJ169" s="29"/>
      <c r="QLK169" s="29"/>
      <c r="QLL169" s="29"/>
      <c r="QLM169" s="29"/>
      <c r="QLN169" s="29"/>
      <c r="QLO169" s="29"/>
      <c r="QLP169" s="29"/>
      <c r="QLQ169" s="29"/>
      <c r="QLR169" s="29"/>
      <c r="QLS169" s="29"/>
      <c r="QLT169" s="29"/>
      <c r="QLU169" s="29"/>
      <c r="QLV169" s="29"/>
      <c r="QLW169" s="29"/>
      <c r="QLX169" s="29"/>
      <c r="QLY169" s="29"/>
      <c r="QLZ169" s="29"/>
      <c r="QMA169" s="29"/>
      <c r="QMB169" s="29"/>
      <c r="QMC169" s="29"/>
      <c r="QMD169" s="29"/>
      <c r="QME169" s="29"/>
      <c r="QMF169" s="29"/>
      <c r="QMG169" s="29"/>
      <c r="QMH169" s="29"/>
      <c r="QMI169" s="29"/>
      <c r="QMJ169" s="29"/>
      <c r="QMK169" s="29"/>
      <c r="QML169" s="29"/>
      <c r="QMM169" s="29"/>
      <c r="QMN169" s="29"/>
      <c r="QMO169" s="29"/>
      <c r="QMP169" s="29"/>
      <c r="QMQ169" s="29"/>
      <c r="QMR169" s="29"/>
      <c r="QMS169" s="29"/>
      <c r="QMT169" s="29"/>
      <c r="QMU169" s="29"/>
      <c r="QMV169" s="29"/>
      <c r="QMW169" s="29"/>
      <c r="QMX169" s="29"/>
      <c r="QMY169" s="29"/>
      <c r="QMZ169" s="29"/>
      <c r="QNA169" s="29"/>
      <c r="QNB169" s="29"/>
      <c r="QNC169" s="29"/>
      <c r="QND169" s="29"/>
      <c r="QNE169" s="29"/>
      <c r="QNF169" s="29"/>
      <c r="QNG169" s="29"/>
      <c r="QNH169" s="29"/>
      <c r="QNI169" s="29"/>
      <c r="QNJ169" s="29"/>
      <c r="QNK169" s="29"/>
      <c r="QNL169" s="29"/>
      <c r="QNM169" s="29"/>
      <c r="QNN169" s="29"/>
      <c r="QNO169" s="29"/>
      <c r="QNP169" s="29"/>
      <c r="QNQ169" s="29"/>
      <c r="QNR169" s="29"/>
      <c r="QNS169" s="29"/>
      <c r="QNT169" s="29"/>
      <c r="QNU169" s="29"/>
      <c r="QNV169" s="29"/>
      <c r="QNW169" s="29"/>
      <c r="QNX169" s="29"/>
      <c r="QNY169" s="29"/>
      <c r="QNZ169" s="29"/>
      <c r="QOA169" s="29"/>
      <c r="QOB169" s="29"/>
      <c r="QOC169" s="29"/>
      <c r="QOD169" s="29"/>
      <c r="QOE169" s="29"/>
      <c r="QOF169" s="29"/>
      <c r="QOG169" s="29"/>
      <c r="QOH169" s="29"/>
      <c r="QOI169" s="29"/>
      <c r="QOJ169" s="29"/>
      <c r="QOK169" s="29"/>
      <c r="QOL169" s="29"/>
      <c r="QOM169" s="29"/>
      <c r="QON169" s="29"/>
      <c r="QOO169" s="29"/>
      <c r="QOP169" s="29"/>
      <c r="QOQ169" s="29"/>
      <c r="QOR169" s="29"/>
      <c r="QOS169" s="29"/>
      <c r="QOT169" s="29"/>
      <c r="QOU169" s="29"/>
      <c r="QOV169" s="29"/>
      <c r="QOW169" s="29"/>
      <c r="QOX169" s="29"/>
      <c r="QOY169" s="29"/>
      <c r="QOZ169" s="29"/>
      <c r="QPA169" s="29"/>
      <c r="QPB169" s="29"/>
      <c r="QPC169" s="29"/>
      <c r="QPD169" s="29"/>
      <c r="QPE169" s="29"/>
      <c r="QPF169" s="29"/>
      <c r="QPG169" s="29"/>
      <c r="QPH169" s="29"/>
      <c r="QPI169" s="29"/>
      <c r="QPJ169" s="29"/>
      <c r="QPK169" s="29"/>
      <c r="QPL169" s="29"/>
      <c r="QPM169" s="29"/>
      <c r="QPN169" s="29"/>
      <c r="QPO169" s="29"/>
      <c r="QPP169" s="29"/>
      <c r="QPQ169" s="29"/>
      <c r="QPR169" s="29"/>
      <c r="QPS169" s="29"/>
      <c r="QPT169" s="29"/>
      <c r="QPU169" s="29"/>
      <c r="QPV169" s="29"/>
      <c r="QPW169" s="29"/>
      <c r="QPX169" s="29"/>
      <c r="QPY169" s="29"/>
      <c r="QPZ169" s="29"/>
      <c r="QQA169" s="29"/>
      <c r="QQB169" s="29"/>
      <c r="QQC169" s="29"/>
      <c r="QQD169" s="29"/>
      <c r="QQE169" s="29"/>
      <c r="QQF169" s="29"/>
      <c r="QQG169" s="29"/>
      <c r="QQH169" s="29"/>
      <c r="QQI169" s="29"/>
      <c r="QQJ169" s="29"/>
      <c r="QQK169" s="29"/>
      <c r="QQL169" s="29"/>
      <c r="QQM169" s="29"/>
      <c r="QQN169" s="29"/>
      <c r="QQO169" s="29"/>
      <c r="QQP169" s="29"/>
      <c r="QQQ169" s="29"/>
      <c r="QQR169" s="29"/>
      <c r="QQS169" s="29"/>
      <c r="QQT169" s="29"/>
      <c r="QQU169" s="29"/>
      <c r="QQV169" s="29"/>
      <c r="QQW169" s="29"/>
      <c r="QQX169" s="29"/>
      <c r="QQY169" s="29"/>
      <c r="QQZ169" s="29"/>
      <c r="QRA169" s="29"/>
      <c r="QRB169" s="29"/>
      <c r="QRC169" s="29"/>
      <c r="QRD169" s="29"/>
      <c r="QRE169" s="29"/>
      <c r="QRF169" s="29"/>
      <c r="QRG169" s="29"/>
      <c r="QRH169" s="29"/>
      <c r="QRI169" s="29"/>
      <c r="QRJ169" s="29"/>
      <c r="QRK169" s="29"/>
      <c r="QRL169" s="29"/>
      <c r="QRM169" s="29"/>
      <c r="QRN169" s="29"/>
      <c r="QRO169" s="29"/>
      <c r="QRP169" s="29"/>
      <c r="QRQ169" s="29"/>
      <c r="QRR169" s="29"/>
      <c r="QRS169" s="29"/>
      <c r="QRT169" s="29"/>
      <c r="QRU169" s="29"/>
      <c r="QRV169" s="29"/>
      <c r="QRW169" s="29"/>
      <c r="QRX169" s="29"/>
      <c r="QRY169" s="29"/>
      <c r="QRZ169" s="29"/>
      <c r="QSA169" s="29"/>
      <c r="QSB169" s="29"/>
      <c r="QSC169" s="29"/>
      <c r="QSD169" s="29"/>
      <c r="QSE169" s="29"/>
      <c r="QSF169" s="29"/>
      <c r="QSG169" s="29"/>
      <c r="QSH169" s="29"/>
      <c r="QSI169" s="29"/>
      <c r="QSJ169" s="29"/>
      <c r="QSK169" s="29"/>
      <c r="QSL169" s="29"/>
      <c r="QSM169" s="29"/>
      <c r="QSN169" s="29"/>
      <c r="QSO169" s="29"/>
      <c r="QSP169" s="29"/>
      <c r="QSQ169" s="29"/>
      <c r="QSR169" s="29"/>
      <c r="QSS169" s="29"/>
      <c r="QST169" s="29"/>
      <c r="QSU169" s="29"/>
      <c r="QSV169" s="29"/>
      <c r="QSW169" s="29"/>
      <c r="QSX169" s="29"/>
      <c r="QSY169" s="29"/>
      <c r="QSZ169" s="29"/>
      <c r="QTA169" s="29"/>
      <c r="QTB169" s="29"/>
      <c r="QTC169" s="29"/>
      <c r="QTD169" s="29"/>
      <c r="QTE169" s="29"/>
      <c r="QTF169" s="29"/>
      <c r="QTG169" s="29"/>
      <c r="QTH169" s="29"/>
      <c r="QTI169" s="29"/>
      <c r="QTJ169" s="29"/>
      <c r="QTK169" s="29"/>
      <c r="QTL169" s="29"/>
      <c r="QTM169" s="29"/>
      <c r="QTN169" s="29"/>
      <c r="QTO169" s="29"/>
      <c r="QTP169" s="29"/>
      <c r="QTQ169" s="29"/>
      <c r="QTR169" s="29"/>
      <c r="QTS169" s="29"/>
      <c r="QTT169" s="29"/>
      <c r="QTU169" s="29"/>
      <c r="QTV169" s="29"/>
      <c r="QTW169" s="29"/>
      <c r="QTX169" s="29"/>
      <c r="QTY169" s="29"/>
      <c r="QTZ169" s="29"/>
      <c r="QUA169" s="29"/>
      <c r="QUB169" s="29"/>
      <c r="QUC169" s="29"/>
      <c r="QUD169" s="29"/>
      <c r="QUE169" s="29"/>
      <c r="QUF169" s="29"/>
      <c r="QUG169" s="29"/>
      <c r="QUH169" s="29"/>
      <c r="QUI169" s="29"/>
      <c r="QUJ169" s="29"/>
      <c r="QUK169" s="29"/>
      <c r="QUL169" s="29"/>
      <c r="QUM169" s="29"/>
      <c r="QUN169" s="29"/>
      <c r="QUO169" s="29"/>
      <c r="QUP169" s="29"/>
      <c r="QUQ169" s="29"/>
      <c r="QUR169" s="29"/>
      <c r="QUS169" s="29"/>
      <c r="QUT169" s="29"/>
      <c r="QUU169" s="29"/>
      <c r="QUV169" s="29"/>
      <c r="QUW169" s="29"/>
      <c r="QUX169" s="29"/>
      <c r="QUY169" s="29"/>
      <c r="QUZ169" s="29"/>
      <c r="QVA169" s="29"/>
      <c r="QVB169" s="29"/>
      <c r="QVC169" s="29"/>
      <c r="QVD169" s="29"/>
      <c r="QVE169" s="29"/>
      <c r="QVF169" s="29"/>
      <c r="QVG169" s="29"/>
      <c r="QVH169" s="29"/>
      <c r="QVI169" s="29"/>
      <c r="QVJ169" s="29"/>
      <c r="QVK169" s="29"/>
      <c r="QVL169" s="29"/>
      <c r="QVM169" s="29"/>
      <c r="QVN169" s="29"/>
      <c r="QVO169" s="29"/>
      <c r="QVP169" s="29"/>
      <c r="QVQ169" s="29"/>
      <c r="QVR169" s="29"/>
      <c r="QVS169" s="29"/>
      <c r="QVT169" s="29"/>
      <c r="QVU169" s="29"/>
      <c r="QVV169" s="29"/>
      <c r="QVW169" s="29"/>
      <c r="QVX169" s="29"/>
      <c r="QVY169" s="29"/>
      <c r="QVZ169" s="29"/>
      <c r="QWA169" s="29"/>
      <c r="QWB169" s="29"/>
      <c r="QWC169" s="29"/>
      <c r="QWD169" s="29"/>
      <c r="QWE169" s="29"/>
      <c r="QWF169" s="29"/>
      <c r="QWG169" s="29"/>
      <c r="QWH169" s="29"/>
      <c r="QWI169" s="29"/>
      <c r="QWJ169" s="29"/>
      <c r="QWK169" s="29"/>
      <c r="QWL169" s="29"/>
      <c r="QWM169" s="29"/>
      <c r="QWN169" s="29"/>
      <c r="QWO169" s="29"/>
      <c r="QWP169" s="29"/>
      <c r="QWQ169" s="29"/>
      <c r="QWR169" s="29"/>
      <c r="QWS169" s="29"/>
      <c r="QWT169" s="29"/>
      <c r="QWU169" s="29"/>
      <c r="QWV169" s="29"/>
      <c r="QWW169" s="29"/>
      <c r="QWX169" s="29"/>
      <c r="QWY169" s="29"/>
      <c r="QWZ169" s="29"/>
      <c r="QXA169" s="29"/>
      <c r="QXB169" s="29"/>
      <c r="QXC169" s="29"/>
      <c r="QXD169" s="29"/>
      <c r="QXE169" s="29"/>
      <c r="QXF169" s="29"/>
      <c r="QXG169" s="29"/>
      <c r="QXH169" s="29"/>
      <c r="QXI169" s="29"/>
      <c r="QXJ169" s="29"/>
      <c r="QXK169" s="29"/>
      <c r="QXL169" s="29"/>
      <c r="QXM169" s="29"/>
      <c r="QXN169" s="29"/>
      <c r="QXO169" s="29"/>
      <c r="QXP169" s="29"/>
      <c r="QXQ169" s="29"/>
      <c r="QXR169" s="29"/>
      <c r="QXS169" s="29"/>
      <c r="QXT169" s="29"/>
      <c r="QXU169" s="29"/>
      <c r="QXV169" s="29"/>
      <c r="QXW169" s="29"/>
      <c r="QXX169" s="29"/>
      <c r="QXY169" s="29"/>
      <c r="QXZ169" s="29"/>
      <c r="QYA169" s="29"/>
      <c r="QYB169" s="29"/>
      <c r="QYC169" s="29"/>
      <c r="QYD169" s="29"/>
      <c r="QYE169" s="29"/>
      <c r="QYF169" s="29"/>
      <c r="QYG169" s="29"/>
      <c r="QYH169" s="29"/>
      <c r="QYI169" s="29"/>
      <c r="QYJ169" s="29"/>
      <c r="QYK169" s="29"/>
      <c r="QYL169" s="29"/>
      <c r="QYM169" s="29"/>
      <c r="QYN169" s="29"/>
      <c r="QYO169" s="29"/>
      <c r="QYP169" s="29"/>
      <c r="QYQ169" s="29"/>
      <c r="QYR169" s="29"/>
      <c r="QYS169" s="29"/>
      <c r="QYT169" s="29"/>
      <c r="QYU169" s="29"/>
      <c r="QYV169" s="29"/>
      <c r="QYW169" s="29"/>
      <c r="QYX169" s="29"/>
      <c r="QYY169" s="29"/>
      <c r="QYZ169" s="29"/>
      <c r="QZA169" s="29"/>
      <c r="QZB169" s="29"/>
      <c r="QZC169" s="29"/>
      <c r="QZD169" s="29"/>
      <c r="QZE169" s="29"/>
      <c r="QZF169" s="29"/>
      <c r="QZG169" s="29"/>
      <c r="QZH169" s="29"/>
      <c r="QZI169" s="29"/>
      <c r="QZJ169" s="29"/>
      <c r="QZK169" s="29"/>
      <c r="QZL169" s="29"/>
      <c r="QZM169" s="29"/>
      <c r="QZN169" s="29"/>
      <c r="QZO169" s="29"/>
      <c r="QZP169" s="29"/>
      <c r="QZQ169" s="29"/>
      <c r="QZR169" s="29"/>
      <c r="QZS169" s="29"/>
      <c r="QZT169" s="29"/>
      <c r="QZU169" s="29"/>
      <c r="QZV169" s="29"/>
      <c r="QZW169" s="29"/>
      <c r="QZX169" s="29"/>
      <c r="QZY169" s="29"/>
      <c r="QZZ169" s="29"/>
      <c r="RAA169" s="29"/>
      <c r="RAB169" s="29"/>
      <c r="RAC169" s="29"/>
      <c r="RAD169" s="29"/>
      <c r="RAE169" s="29"/>
      <c r="RAF169" s="29"/>
      <c r="RAG169" s="29"/>
      <c r="RAH169" s="29"/>
      <c r="RAI169" s="29"/>
      <c r="RAJ169" s="29"/>
      <c r="RAK169" s="29"/>
      <c r="RAL169" s="29"/>
      <c r="RAM169" s="29"/>
      <c r="RAN169" s="29"/>
      <c r="RAO169" s="29"/>
      <c r="RAP169" s="29"/>
      <c r="RAQ169" s="29"/>
      <c r="RAR169" s="29"/>
      <c r="RAS169" s="29"/>
      <c r="RAT169" s="29"/>
      <c r="RAU169" s="29"/>
      <c r="RAV169" s="29"/>
      <c r="RAW169" s="29"/>
      <c r="RAX169" s="29"/>
      <c r="RAY169" s="29"/>
      <c r="RAZ169" s="29"/>
      <c r="RBA169" s="29"/>
      <c r="RBB169" s="29"/>
      <c r="RBC169" s="29"/>
      <c r="RBD169" s="29"/>
      <c r="RBE169" s="29"/>
      <c r="RBF169" s="29"/>
      <c r="RBG169" s="29"/>
      <c r="RBH169" s="29"/>
      <c r="RBI169" s="29"/>
      <c r="RBJ169" s="29"/>
      <c r="RBK169" s="29"/>
      <c r="RBL169" s="29"/>
      <c r="RBM169" s="29"/>
      <c r="RBN169" s="29"/>
      <c r="RBO169" s="29"/>
      <c r="RBP169" s="29"/>
      <c r="RBQ169" s="29"/>
      <c r="RBR169" s="29"/>
      <c r="RBS169" s="29"/>
      <c r="RBT169" s="29"/>
      <c r="RBU169" s="29"/>
      <c r="RBV169" s="29"/>
      <c r="RBW169" s="29"/>
      <c r="RBX169" s="29"/>
      <c r="RBY169" s="29"/>
      <c r="RBZ169" s="29"/>
      <c r="RCA169" s="29"/>
      <c r="RCB169" s="29"/>
      <c r="RCC169" s="29"/>
      <c r="RCD169" s="29"/>
      <c r="RCE169" s="29"/>
      <c r="RCF169" s="29"/>
      <c r="RCG169" s="29"/>
      <c r="RCH169" s="29"/>
      <c r="RCI169" s="29"/>
      <c r="RCJ169" s="29"/>
      <c r="RCK169" s="29"/>
      <c r="RCL169" s="29"/>
      <c r="RCM169" s="29"/>
      <c r="RCN169" s="29"/>
      <c r="RCO169" s="29"/>
      <c r="RCP169" s="29"/>
      <c r="RCQ169" s="29"/>
      <c r="RCR169" s="29"/>
      <c r="RCS169" s="29"/>
      <c r="RCT169" s="29"/>
      <c r="RCU169" s="29"/>
      <c r="RCV169" s="29"/>
      <c r="RCW169" s="29"/>
      <c r="RCX169" s="29"/>
      <c r="RCY169" s="29"/>
      <c r="RCZ169" s="29"/>
      <c r="RDA169" s="29"/>
      <c r="RDB169" s="29"/>
      <c r="RDC169" s="29"/>
      <c r="RDD169" s="29"/>
      <c r="RDE169" s="29"/>
      <c r="RDF169" s="29"/>
      <c r="RDG169" s="29"/>
      <c r="RDH169" s="29"/>
      <c r="RDI169" s="29"/>
      <c r="RDJ169" s="29"/>
      <c r="RDK169" s="29"/>
      <c r="RDL169" s="29"/>
      <c r="RDM169" s="29"/>
      <c r="RDN169" s="29"/>
      <c r="RDO169" s="29"/>
      <c r="RDP169" s="29"/>
      <c r="RDQ169" s="29"/>
      <c r="RDR169" s="29"/>
      <c r="RDS169" s="29"/>
      <c r="RDT169" s="29"/>
      <c r="RDU169" s="29"/>
      <c r="RDV169" s="29"/>
      <c r="RDW169" s="29"/>
      <c r="RDX169" s="29"/>
      <c r="RDY169" s="29"/>
      <c r="RDZ169" s="29"/>
      <c r="REA169" s="29"/>
      <c r="REB169" s="29"/>
      <c r="REC169" s="29"/>
      <c r="RED169" s="29"/>
      <c r="REE169" s="29"/>
      <c r="REF169" s="29"/>
      <c r="REG169" s="29"/>
      <c r="REH169" s="29"/>
      <c r="REI169" s="29"/>
      <c r="REJ169" s="29"/>
      <c r="REK169" s="29"/>
      <c r="REL169" s="29"/>
      <c r="REM169" s="29"/>
      <c r="REN169" s="29"/>
      <c r="REO169" s="29"/>
      <c r="REP169" s="29"/>
      <c r="REQ169" s="29"/>
      <c r="RER169" s="29"/>
      <c r="RES169" s="29"/>
      <c r="RET169" s="29"/>
      <c r="REU169" s="29"/>
      <c r="REV169" s="29"/>
      <c r="REW169" s="29"/>
      <c r="REX169" s="29"/>
      <c r="REY169" s="29"/>
      <c r="REZ169" s="29"/>
      <c r="RFA169" s="29"/>
      <c r="RFB169" s="29"/>
      <c r="RFC169" s="29"/>
      <c r="RFD169" s="29"/>
      <c r="RFE169" s="29"/>
      <c r="RFF169" s="29"/>
      <c r="RFG169" s="29"/>
      <c r="RFH169" s="29"/>
      <c r="RFI169" s="29"/>
      <c r="RFJ169" s="29"/>
      <c r="RFK169" s="29"/>
      <c r="RFL169" s="29"/>
      <c r="RFM169" s="29"/>
      <c r="RFN169" s="29"/>
      <c r="RFO169" s="29"/>
      <c r="RFP169" s="29"/>
      <c r="RFQ169" s="29"/>
      <c r="RFR169" s="29"/>
      <c r="RFS169" s="29"/>
      <c r="RFT169" s="29"/>
      <c r="RFU169" s="29"/>
      <c r="RFV169" s="29"/>
      <c r="RFW169" s="29"/>
      <c r="RFX169" s="29"/>
      <c r="RFY169" s="29"/>
      <c r="RFZ169" s="29"/>
      <c r="RGA169" s="29"/>
      <c r="RGB169" s="29"/>
      <c r="RGC169" s="29"/>
      <c r="RGD169" s="29"/>
      <c r="RGE169" s="29"/>
      <c r="RGF169" s="29"/>
      <c r="RGG169" s="29"/>
      <c r="RGH169" s="29"/>
      <c r="RGI169" s="29"/>
      <c r="RGJ169" s="29"/>
      <c r="RGK169" s="29"/>
      <c r="RGL169" s="29"/>
      <c r="RGM169" s="29"/>
      <c r="RGN169" s="29"/>
      <c r="RGO169" s="29"/>
      <c r="RGP169" s="29"/>
      <c r="RGQ169" s="29"/>
      <c r="RGR169" s="29"/>
      <c r="RGS169" s="29"/>
      <c r="RGT169" s="29"/>
      <c r="RGU169" s="29"/>
      <c r="RGV169" s="29"/>
      <c r="RGW169" s="29"/>
      <c r="RGX169" s="29"/>
      <c r="RGY169" s="29"/>
      <c r="RGZ169" s="29"/>
      <c r="RHA169" s="29"/>
      <c r="RHB169" s="29"/>
      <c r="RHC169" s="29"/>
      <c r="RHD169" s="29"/>
      <c r="RHE169" s="29"/>
      <c r="RHF169" s="29"/>
      <c r="RHG169" s="29"/>
      <c r="RHH169" s="29"/>
      <c r="RHI169" s="29"/>
      <c r="RHJ169" s="29"/>
      <c r="RHK169" s="29"/>
      <c r="RHL169" s="29"/>
      <c r="RHM169" s="29"/>
      <c r="RHN169" s="29"/>
      <c r="RHO169" s="29"/>
      <c r="RHP169" s="29"/>
      <c r="RHQ169" s="29"/>
      <c r="RHR169" s="29"/>
      <c r="RHS169" s="29"/>
      <c r="RHT169" s="29"/>
      <c r="RHU169" s="29"/>
      <c r="RHV169" s="29"/>
      <c r="RHW169" s="29"/>
      <c r="RHX169" s="29"/>
      <c r="RHY169" s="29"/>
      <c r="RHZ169" s="29"/>
      <c r="RIA169" s="29"/>
      <c r="RIB169" s="29"/>
      <c r="RIC169" s="29"/>
      <c r="RID169" s="29"/>
      <c r="RIE169" s="29"/>
      <c r="RIF169" s="29"/>
      <c r="RIG169" s="29"/>
      <c r="RIH169" s="29"/>
      <c r="RII169" s="29"/>
      <c r="RIJ169" s="29"/>
      <c r="RIK169" s="29"/>
      <c r="RIL169" s="29"/>
      <c r="RIM169" s="29"/>
      <c r="RIN169" s="29"/>
      <c r="RIO169" s="29"/>
      <c r="RIP169" s="29"/>
      <c r="RIQ169" s="29"/>
      <c r="RIR169" s="29"/>
      <c r="RIS169" s="29"/>
      <c r="RIT169" s="29"/>
      <c r="RIU169" s="29"/>
      <c r="RIV169" s="29"/>
      <c r="RIW169" s="29"/>
      <c r="RIX169" s="29"/>
      <c r="RIY169" s="29"/>
      <c r="RIZ169" s="29"/>
      <c r="RJA169" s="29"/>
      <c r="RJB169" s="29"/>
      <c r="RJC169" s="29"/>
      <c r="RJD169" s="29"/>
      <c r="RJE169" s="29"/>
      <c r="RJF169" s="29"/>
      <c r="RJG169" s="29"/>
      <c r="RJH169" s="29"/>
      <c r="RJI169" s="29"/>
      <c r="RJJ169" s="29"/>
      <c r="RJK169" s="29"/>
      <c r="RJL169" s="29"/>
      <c r="RJM169" s="29"/>
      <c r="RJN169" s="29"/>
      <c r="RJO169" s="29"/>
      <c r="RJP169" s="29"/>
      <c r="RJQ169" s="29"/>
      <c r="RJR169" s="29"/>
      <c r="RJS169" s="29"/>
      <c r="RJT169" s="29"/>
      <c r="RJU169" s="29"/>
      <c r="RJV169" s="29"/>
      <c r="RJW169" s="29"/>
      <c r="RJX169" s="29"/>
      <c r="RJY169" s="29"/>
      <c r="RJZ169" s="29"/>
      <c r="RKA169" s="29"/>
      <c r="RKB169" s="29"/>
      <c r="RKC169" s="29"/>
      <c r="RKD169" s="29"/>
      <c r="RKE169" s="29"/>
      <c r="RKF169" s="29"/>
      <c r="RKG169" s="29"/>
      <c r="RKH169" s="29"/>
      <c r="RKI169" s="29"/>
      <c r="RKJ169" s="29"/>
      <c r="RKK169" s="29"/>
      <c r="RKL169" s="29"/>
      <c r="RKM169" s="29"/>
      <c r="RKN169" s="29"/>
      <c r="RKO169" s="29"/>
      <c r="RKP169" s="29"/>
      <c r="RKQ169" s="29"/>
      <c r="RKR169" s="29"/>
      <c r="RKS169" s="29"/>
      <c r="RKT169" s="29"/>
      <c r="RKU169" s="29"/>
      <c r="RKV169" s="29"/>
      <c r="RKW169" s="29"/>
      <c r="RKX169" s="29"/>
      <c r="RKY169" s="29"/>
      <c r="RKZ169" s="29"/>
      <c r="RLA169" s="29"/>
      <c r="RLB169" s="29"/>
      <c r="RLC169" s="29"/>
      <c r="RLD169" s="29"/>
      <c r="RLE169" s="29"/>
      <c r="RLF169" s="29"/>
      <c r="RLG169" s="29"/>
      <c r="RLH169" s="29"/>
      <c r="RLI169" s="29"/>
      <c r="RLJ169" s="29"/>
      <c r="RLK169" s="29"/>
      <c r="RLL169" s="29"/>
      <c r="RLM169" s="29"/>
      <c r="RLN169" s="29"/>
      <c r="RLO169" s="29"/>
      <c r="RLP169" s="29"/>
      <c r="RLQ169" s="29"/>
      <c r="RLR169" s="29"/>
      <c r="RLS169" s="29"/>
      <c r="RLT169" s="29"/>
      <c r="RLU169" s="29"/>
      <c r="RLV169" s="29"/>
      <c r="RLW169" s="29"/>
      <c r="RLX169" s="29"/>
      <c r="RLY169" s="29"/>
      <c r="RLZ169" s="29"/>
      <c r="RMA169" s="29"/>
      <c r="RMB169" s="29"/>
      <c r="RMC169" s="29"/>
      <c r="RMD169" s="29"/>
      <c r="RME169" s="29"/>
      <c r="RMF169" s="29"/>
      <c r="RMG169" s="29"/>
      <c r="RMH169" s="29"/>
      <c r="RMI169" s="29"/>
      <c r="RMJ169" s="29"/>
      <c r="RMK169" s="29"/>
      <c r="RML169" s="29"/>
      <c r="RMM169" s="29"/>
      <c r="RMN169" s="29"/>
      <c r="RMO169" s="29"/>
      <c r="RMP169" s="29"/>
      <c r="RMQ169" s="29"/>
      <c r="RMR169" s="29"/>
      <c r="RMS169" s="29"/>
      <c r="RMT169" s="29"/>
      <c r="RMU169" s="29"/>
      <c r="RMV169" s="29"/>
      <c r="RMW169" s="29"/>
      <c r="RMX169" s="29"/>
      <c r="RMY169" s="29"/>
      <c r="RMZ169" s="29"/>
      <c r="RNA169" s="29"/>
      <c r="RNB169" s="29"/>
      <c r="RNC169" s="29"/>
      <c r="RND169" s="29"/>
      <c r="RNE169" s="29"/>
      <c r="RNF169" s="29"/>
      <c r="RNG169" s="29"/>
      <c r="RNH169" s="29"/>
      <c r="RNI169" s="29"/>
      <c r="RNJ169" s="29"/>
      <c r="RNK169" s="29"/>
      <c r="RNL169" s="29"/>
      <c r="RNM169" s="29"/>
      <c r="RNN169" s="29"/>
      <c r="RNO169" s="29"/>
      <c r="RNP169" s="29"/>
      <c r="RNQ169" s="29"/>
      <c r="RNR169" s="29"/>
      <c r="RNS169" s="29"/>
      <c r="RNT169" s="29"/>
      <c r="RNU169" s="29"/>
      <c r="RNV169" s="29"/>
      <c r="RNW169" s="29"/>
      <c r="RNX169" s="29"/>
      <c r="RNY169" s="29"/>
      <c r="RNZ169" s="29"/>
      <c r="ROA169" s="29"/>
      <c r="ROB169" s="29"/>
      <c r="ROC169" s="29"/>
      <c r="ROD169" s="29"/>
      <c r="ROE169" s="29"/>
      <c r="ROF169" s="29"/>
      <c r="ROG169" s="29"/>
      <c r="ROH169" s="29"/>
      <c r="ROI169" s="29"/>
      <c r="ROJ169" s="29"/>
      <c r="ROK169" s="29"/>
      <c r="ROL169" s="29"/>
      <c r="ROM169" s="29"/>
      <c r="RON169" s="29"/>
      <c r="ROO169" s="29"/>
      <c r="ROP169" s="29"/>
      <c r="ROQ169" s="29"/>
      <c r="ROR169" s="29"/>
      <c r="ROS169" s="29"/>
      <c r="ROT169" s="29"/>
      <c r="ROU169" s="29"/>
      <c r="ROV169" s="29"/>
      <c r="ROW169" s="29"/>
      <c r="ROX169" s="29"/>
      <c r="ROY169" s="29"/>
      <c r="ROZ169" s="29"/>
      <c r="RPA169" s="29"/>
      <c r="RPB169" s="29"/>
      <c r="RPC169" s="29"/>
      <c r="RPD169" s="29"/>
      <c r="RPE169" s="29"/>
      <c r="RPF169" s="29"/>
      <c r="RPG169" s="29"/>
      <c r="RPH169" s="29"/>
      <c r="RPI169" s="29"/>
      <c r="RPJ169" s="29"/>
      <c r="RPK169" s="29"/>
      <c r="RPL169" s="29"/>
      <c r="RPM169" s="29"/>
      <c r="RPN169" s="29"/>
      <c r="RPO169" s="29"/>
      <c r="RPP169" s="29"/>
      <c r="RPQ169" s="29"/>
      <c r="RPR169" s="29"/>
      <c r="RPS169" s="29"/>
      <c r="RPT169" s="29"/>
      <c r="RPU169" s="29"/>
      <c r="RPV169" s="29"/>
      <c r="RPW169" s="29"/>
      <c r="RPX169" s="29"/>
      <c r="RPY169" s="29"/>
      <c r="RPZ169" s="29"/>
      <c r="RQA169" s="29"/>
      <c r="RQB169" s="29"/>
      <c r="RQC169" s="29"/>
      <c r="RQD169" s="29"/>
      <c r="RQE169" s="29"/>
      <c r="RQF169" s="29"/>
      <c r="RQG169" s="29"/>
      <c r="RQH169" s="29"/>
      <c r="RQI169" s="29"/>
      <c r="RQJ169" s="29"/>
      <c r="RQK169" s="29"/>
      <c r="RQL169" s="29"/>
      <c r="RQM169" s="29"/>
      <c r="RQN169" s="29"/>
      <c r="RQO169" s="29"/>
      <c r="RQP169" s="29"/>
      <c r="RQQ169" s="29"/>
      <c r="RQR169" s="29"/>
      <c r="RQS169" s="29"/>
      <c r="RQT169" s="29"/>
      <c r="RQU169" s="29"/>
      <c r="RQV169" s="29"/>
      <c r="RQW169" s="29"/>
      <c r="RQX169" s="29"/>
      <c r="RQY169" s="29"/>
      <c r="RQZ169" s="29"/>
      <c r="RRA169" s="29"/>
      <c r="RRB169" s="29"/>
      <c r="RRC169" s="29"/>
      <c r="RRD169" s="29"/>
      <c r="RRE169" s="29"/>
      <c r="RRF169" s="29"/>
      <c r="RRG169" s="29"/>
      <c r="RRH169" s="29"/>
      <c r="RRI169" s="29"/>
      <c r="RRJ169" s="29"/>
      <c r="RRK169" s="29"/>
      <c r="RRL169" s="29"/>
      <c r="RRM169" s="29"/>
      <c r="RRN169" s="29"/>
      <c r="RRO169" s="29"/>
      <c r="RRP169" s="29"/>
      <c r="RRQ169" s="29"/>
      <c r="RRR169" s="29"/>
      <c r="RRS169" s="29"/>
      <c r="RRT169" s="29"/>
      <c r="RRU169" s="29"/>
      <c r="RRV169" s="29"/>
      <c r="RRW169" s="29"/>
      <c r="RRX169" s="29"/>
      <c r="RRY169" s="29"/>
      <c r="RRZ169" s="29"/>
      <c r="RSA169" s="29"/>
      <c r="RSB169" s="29"/>
      <c r="RSC169" s="29"/>
      <c r="RSD169" s="29"/>
      <c r="RSE169" s="29"/>
      <c r="RSF169" s="29"/>
      <c r="RSG169" s="29"/>
      <c r="RSH169" s="29"/>
      <c r="RSI169" s="29"/>
      <c r="RSJ169" s="29"/>
      <c r="RSK169" s="29"/>
      <c r="RSL169" s="29"/>
      <c r="RSM169" s="29"/>
      <c r="RSN169" s="29"/>
      <c r="RSO169" s="29"/>
      <c r="RSP169" s="29"/>
      <c r="RSQ169" s="29"/>
      <c r="RSR169" s="29"/>
      <c r="RSS169" s="29"/>
      <c r="RST169" s="29"/>
      <c r="RSU169" s="29"/>
      <c r="RSV169" s="29"/>
      <c r="RSW169" s="29"/>
      <c r="RSX169" s="29"/>
      <c r="RSY169" s="29"/>
      <c r="RSZ169" s="29"/>
      <c r="RTA169" s="29"/>
      <c r="RTB169" s="29"/>
      <c r="RTC169" s="29"/>
      <c r="RTD169" s="29"/>
      <c r="RTE169" s="29"/>
      <c r="RTF169" s="29"/>
      <c r="RTG169" s="29"/>
      <c r="RTH169" s="29"/>
      <c r="RTI169" s="29"/>
      <c r="RTJ169" s="29"/>
      <c r="RTK169" s="29"/>
      <c r="RTL169" s="29"/>
      <c r="RTM169" s="29"/>
      <c r="RTN169" s="29"/>
      <c r="RTO169" s="29"/>
      <c r="RTP169" s="29"/>
      <c r="RTQ169" s="29"/>
      <c r="RTR169" s="29"/>
      <c r="RTS169" s="29"/>
      <c r="RTT169" s="29"/>
      <c r="RTU169" s="29"/>
      <c r="RTV169" s="29"/>
      <c r="RTW169" s="29"/>
      <c r="RTX169" s="29"/>
      <c r="RTY169" s="29"/>
      <c r="RTZ169" s="29"/>
      <c r="RUA169" s="29"/>
      <c r="RUB169" s="29"/>
      <c r="RUC169" s="29"/>
      <c r="RUD169" s="29"/>
      <c r="RUE169" s="29"/>
      <c r="RUF169" s="29"/>
      <c r="RUG169" s="29"/>
      <c r="RUH169" s="29"/>
      <c r="RUI169" s="29"/>
      <c r="RUJ169" s="29"/>
      <c r="RUK169" s="29"/>
      <c r="RUL169" s="29"/>
      <c r="RUM169" s="29"/>
      <c r="RUN169" s="29"/>
      <c r="RUO169" s="29"/>
      <c r="RUP169" s="29"/>
      <c r="RUQ169" s="29"/>
      <c r="RUR169" s="29"/>
      <c r="RUS169" s="29"/>
      <c r="RUT169" s="29"/>
      <c r="RUU169" s="29"/>
      <c r="RUV169" s="29"/>
      <c r="RUW169" s="29"/>
      <c r="RUX169" s="29"/>
      <c r="RUY169" s="29"/>
      <c r="RUZ169" s="29"/>
      <c r="RVA169" s="29"/>
      <c r="RVB169" s="29"/>
      <c r="RVC169" s="29"/>
      <c r="RVD169" s="29"/>
      <c r="RVE169" s="29"/>
      <c r="RVF169" s="29"/>
      <c r="RVG169" s="29"/>
      <c r="RVH169" s="29"/>
      <c r="RVI169" s="29"/>
      <c r="RVJ169" s="29"/>
      <c r="RVK169" s="29"/>
      <c r="RVL169" s="29"/>
      <c r="RVM169" s="29"/>
      <c r="RVN169" s="29"/>
      <c r="RVO169" s="29"/>
      <c r="RVP169" s="29"/>
      <c r="RVQ169" s="29"/>
      <c r="RVR169" s="29"/>
      <c r="RVS169" s="29"/>
      <c r="RVT169" s="29"/>
      <c r="RVU169" s="29"/>
      <c r="RVV169" s="29"/>
      <c r="RVW169" s="29"/>
      <c r="RVX169" s="29"/>
      <c r="RVY169" s="29"/>
      <c r="RVZ169" s="29"/>
      <c r="RWA169" s="29"/>
      <c r="RWB169" s="29"/>
      <c r="RWC169" s="29"/>
      <c r="RWD169" s="29"/>
      <c r="RWE169" s="29"/>
      <c r="RWF169" s="29"/>
      <c r="RWG169" s="29"/>
      <c r="RWH169" s="29"/>
      <c r="RWI169" s="29"/>
      <c r="RWJ169" s="29"/>
      <c r="RWK169" s="29"/>
      <c r="RWL169" s="29"/>
      <c r="RWM169" s="29"/>
      <c r="RWN169" s="29"/>
      <c r="RWO169" s="29"/>
      <c r="RWP169" s="29"/>
      <c r="RWQ169" s="29"/>
      <c r="RWR169" s="29"/>
      <c r="RWS169" s="29"/>
      <c r="RWT169" s="29"/>
      <c r="RWU169" s="29"/>
      <c r="RWV169" s="29"/>
      <c r="RWW169" s="29"/>
      <c r="RWX169" s="29"/>
      <c r="RWY169" s="29"/>
      <c r="RWZ169" s="29"/>
      <c r="RXA169" s="29"/>
      <c r="RXB169" s="29"/>
      <c r="RXC169" s="29"/>
      <c r="RXD169" s="29"/>
      <c r="RXE169" s="29"/>
      <c r="RXF169" s="29"/>
      <c r="RXG169" s="29"/>
      <c r="RXH169" s="29"/>
      <c r="RXI169" s="29"/>
      <c r="RXJ169" s="29"/>
      <c r="RXK169" s="29"/>
      <c r="RXL169" s="29"/>
      <c r="RXM169" s="29"/>
      <c r="RXN169" s="29"/>
      <c r="RXO169" s="29"/>
      <c r="RXP169" s="29"/>
      <c r="RXQ169" s="29"/>
      <c r="RXR169" s="29"/>
      <c r="RXS169" s="29"/>
      <c r="RXT169" s="29"/>
      <c r="RXU169" s="29"/>
      <c r="RXV169" s="29"/>
      <c r="RXW169" s="29"/>
      <c r="RXX169" s="29"/>
      <c r="RXY169" s="29"/>
      <c r="RXZ169" s="29"/>
      <c r="RYA169" s="29"/>
      <c r="RYB169" s="29"/>
      <c r="RYC169" s="29"/>
      <c r="RYD169" s="29"/>
      <c r="RYE169" s="29"/>
      <c r="RYF169" s="29"/>
      <c r="RYG169" s="29"/>
      <c r="RYH169" s="29"/>
      <c r="RYI169" s="29"/>
      <c r="RYJ169" s="29"/>
      <c r="RYK169" s="29"/>
      <c r="RYL169" s="29"/>
      <c r="RYM169" s="29"/>
      <c r="RYN169" s="29"/>
      <c r="RYO169" s="29"/>
      <c r="RYP169" s="29"/>
      <c r="RYQ169" s="29"/>
      <c r="RYR169" s="29"/>
      <c r="RYS169" s="29"/>
      <c r="RYT169" s="29"/>
      <c r="RYU169" s="29"/>
      <c r="RYV169" s="29"/>
      <c r="RYW169" s="29"/>
      <c r="RYX169" s="29"/>
      <c r="RYY169" s="29"/>
      <c r="RYZ169" s="29"/>
      <c r="RZA169" s="29"/>
      <c r="RZB169" s="29"/>
      <c r="RZC169" s="29"/>
      <c r="RZD169" s="29"/>
      <c r="RZE169" s="29"/>
      <c r="RZF169" s="29"/>
      <c r="RZG169" s="29"/>
      <c r="RZH169" s="29"/>
      <c r="RZI169" s="29"/>
      <c r="RZJ169" s="29"/>
      <c r="RZK169" s="29"/>
      <c r="RZL169" s="29"/>
      <c r="RZM169" s="29"/>
      <c r="RZN169" s="29"/>
      <c r="RZO169" s="29"/>
      <c r="RZP169" s="29"/>
      <c r="RZQ169" s="29"/>
      <c r="RZR169" s="29"/>
      <c r="RZS169" s="29"/>
      <c r="RZT169" s="29"/>
      <c r="RZU169" s="29"/>
      <c r="RZV169" s="29"/>
      <c r="RZW169" s="29"/>
      <c r="RZX169" s="29"/>
      <c r="RZY169" s="29"/>
      <c r="RZZ169" s="29"/>
      <c r="SAA169" s="29"/>
      <c r="SAB169" s="29"/>
      <c r="SAC169" s="29"/>
      <c r="SAD169" s="29"/>
      <c r="SAE169" s="29"/>
      <c r="SAF169" s="29"/>
      <c r="SAG169" s="29"/>
      <c r="SAH169" s="29"/>
      <c r="SAI169" s="29"/>
      <c r="SAJ169" s="29"/>
      <c r="SAK169" s="29"/>
      <c r="SAL169" s="29"/>
      <c r="SAM169" s="29"/>
      <c r="SAN169" s="29"/>
      <c r="SAO169" s="29"/>
      <c r="SAP169" s="29"/>
      <c r="SAQ169" s="29"/>
      <c r="SAR169" s="29"/>
      <c r="SAS169" s="29"/>
      <c r="SAT169" s="29"/>
      <c r="SAU169" s="29"/>
      <c r="SAV169" s="29"/>
      <c r="SAW169" s="29"/>
      <c r="SAX169" s="29"/>
      <c r="SAY169" s="29"/>
      <c r="SAZ169" s="29"/>
      <c r="SBA169" s="29"/>
      <c r="SBB169" s="29"/>
      <c r="SBC169" s="29"/>
      <c r="SBD169" s="29"/>
      <c r="SBE169" s="29"/>
      <c r="SBF169" s="29"/>
      <c r="SBG169" s="29"/>
      <c r="SBH169" s="29"/>
      <c r="SBI169" s="29"/>
      <c r="SBJ169" s="29"/>
      <c r="SBK169" s="29"/>
      <c r="SBL169" s="29"/>
      <c r="SBM169" s="29"/>
      <c r="SBN169" s="29"/>
      <c r="SBO169" s="29"/>
      <c r="SBP169" s="29"/>
      <c r="SBQ169" s="29"/>
      <c r="SBR169" s="29"/>
      <c r="SBS169" s="29"/>
      <c r="SBT169" s="29"/>
      <c r="SBU169" s="29"/>
      <c r="SBV169" s="29"/>
      <c r="SBW169" s="29"/>
      <c r="SBX169" s="29"/>
      <c r="SBY169" s="29"/>
      <c r="SBZ169" s="29"/>
      <c r="SCA169" s="29"/>
      <c r="SCB169" s="29"/>
      <c r="SCC169" s="29"/>
      <c r="SCD169" s="29"/>
      <c r="SCE169" s="29"/>
      <c r="SCF169" s="29"/>
      <c r="SCG169" s="29"/>
      <c r="SCH169" s="29"/>
      <c r="SCI169" s="29"/>
      <c r="SCJ169" s="29"/>
      <c r="SCK169" s="29"/>
      <c r="SCL169" s="29"/>
      <c r="SCM169" s="29"/>
      <c r="SCN169" s="29"/>
      <c r="SCO169" s="29"/>
      <c r="SCP169" s="29"/>
      <c r="SCQ169" s="29"/>
      <c r="SCR169" s="29"/>
      <c r="SCS169" s="29"/>
      <c r="SCT169" s="29"/>
      <c r="SCU169" s="29"/>
      <c r="SCV169" s="29"/>
      <c r="SCW169" s="29"/>
      <c r="SCX169" s="29"/>
      <c r="SCY169" s="29"/>
      <c r="SCZ169" s="29"/>
      <c r="SDA169" s="29"/>
      <c r="SDB169" s="29"/>
      <c r="SDC169" s="29"/>
      <c r="SDD169" s="29"/>
      <c r="SDE169" s="29"/>
      <c r="SDF169" s="29"/>
      <c r="SDG169" s="29"/>
      <c r="SDH169" s="29"/>
      <c r="SDI169" s="29"/>
      <c r="SDJ169" s="29"/>
      <c r="SDK169" s="29"/>
      <c r="SDL169" s="29"/>
      <c r="SDM169" s="29"/>
      <c r="SDN169" s="29"/>
      <c r="SDO169" s="29"/>
      <c r="SDP169" s="29"/>
      <c r="SDQ169" s="29"/>
      <c r="SDR169" s="29"/>
      <c r="SDS169" s="29"/>
      <c r="SDT169" s="29"/>
      <c r="SDU169" s="29"/>
      <c r="SDV169" s="29"/>
      <c r="SDW169" s="29"/>
      <c r="SDX169" s="29"/>
      <c r="SDY169" s="29"/>
      <c r="SDZ169" s="29"/>
      <c r="SEA169" s="29"/>
      <c r="SEB169" s="29"/>
      <c r="SEC169" s="29"/>
      <c r="SED169" s="29"/>
      <c r="SEE169" s="29"/>
      <c r="SEF169" s="29"/>
      <c r="SEG169" s="29"/>
      <c r="SEH169" s="29"/>
      <c r="SEI169" s="29"/>
      <c r="SEJ169" s="29"/>
      <c r="SEK169" s="29"/>
      <c r="SEL169" s="29"/>
      <c r="SEM169" s="29"/>
      <c r="SEN169" s="29"/>
      <c r="SEO169" s="29"/>
      <c r="SEP169" s="29"/>
      <c r="SEQ169" s="29"/>
      <c r="SER169" s="29"/>
      <c r="SES169" s="29"/>
      <c r="SET169" s="29"/>
      <c r="SEU169" s="29"/>
      <c r="SEV169" s="29"/>
      <c r="SEW169" s="29"/>
      <c r="SEX169" s="29"/>
      <c r="SEY169" s="29"/>
      <c r="SEZ169" s="29"/>
      <c r="SFA169" s="29"/>
      <c r="SFB169" s="29"/>
      <c r="SFC169" s="29"/>
      <c r="SFD169" s="29"/>
      <c r="SFE169" s="29"/>
      <c r="SFF169" s="29"/>
      <c r="SFG169" s="29"/>
      <c r="SFH169" s="29"/>
      <c r="SFI169" s="29"/>
      <c r="SFJ169" s="29"/>
      <c r="SFK169" s="29"/>
      <c r="SFL169" s="29"/>
      <c r="SFM169" s="29"/>
      <c r="SFN169" s="29"/>
      <c r="SFO169" s="29"/>
      <c r="SFP169" s="29"/>
      <c r="SFQ169" s="29"/>
      <c r="SFR169" s="29"/>
      <c r="SFS169" s="29"/>
      <c r="SFT169" s="29"/>
      <c r="SFU169" s="29"/>
      <c r="SFV169" s="29"/>
      <c r="SFW169" s="29"/>
      <c r="SFX169" s="29"/>
      <c r="SFY169" s="29"/>
      <c r="SFZ169" s="29"/>
      <c r="SGA169" s="29"/>
      <c r="SGB169" s="29"/>
      <c r="SGC169" s="29"/>
      <c r="SGD169" s="29"/>
      <c r="SGE169" s="29"/>
      <c r="SGF169" s="29"/>
      <c r="SGG169" s="29"/>
      <c r="SGH169" s="29"/>
      <c r="SGI169" s="29"/>
      <c r="SGJ169" s="29"/>
      <c r="SGK169" s="29"/>
      <c r="SGL169" s="29"/>
      <c r="SGM169" s="29"/>
      <c r="SGN169" s="29"/>
      <c r="SGO169" s="29"/>
      <c r="SGP169" s="29"/>
      <c r="SGQ169" s="29"/>
      <c r="SGR169" s="29"/>
      <c r="SGS169" s="29"/>
      <c r="SGT169" s="29"/>
      <c r="SGU169" s="29"/>
      <c r="SGV169" s="29"/>
      <c r="SGW169" s="29"/>
      <c r="SGX169" s="29"/>
      <c r="SGY169" s="29"/>
      <c r="SGZ169" s="29"/>
      <c r="SHA169" s="29"/>
      <c r="SHB169" s="29"/>
      <c r="SHC169" s="29"/>
      <c r="SHD169" s="29"/>
      <c r="SHE169" s="29"/>
      <c r="SHF169" s="29"/>
      <c r="SHG169" s="29"/>
      <c r="SHH169" s="29"/>
      <c r="SHI169" s="29"/>
      <c r="SHJ169" s="29"/>
      <c r="SHK169" s="29"/>
      <c r="SHL169" s="29"/>
      <c r="SHM169" s="29"/>
      <c r="SHN169" s="29"/>
      <c r="SHO169" s="29"/>
      <c r="SHP169" s="29"/>
      <c r="SHQ169" s="29"/>
      <c r="SHR169" s="29"/>
      <c r="SHS169" s="29"/>
      <c r="SHT169" s="29"/>
      <c r="SHU169" s="29"/>
      <c r="SHV169" s="29"/>
      <c r="SHW169" s="29"/>
      <c r="SHX169" s="29"/>
      <c r="SHY169" s="29"/>
      <c r="SHZ169" s="29"/>
      <c r="SIA169" s="29"/>
      <c r="SIB169" s="29"/>
      <c r="SIC169" s="29"/>
      <c r="SID169" s="29"/>
      <c r="SIE169" s="29"/>
      <c r="SIF169" s="29"/>
      <c r="SIG169" s="29"/>
      <c r="SIH169" s="29"/>
      <c r="SII169" s="29"/>
      <c r="SIJ169" s="29"/>
      <c r="SIK169" s="29"/>
      <c r="SIL169" s="29"/>
      <c r="SIM169" s="29"/>
      <c r="SIN169" s="29"/>
      <c r="SIO169" s="29"/>
      <c r="SIP169" s="29"/>
      <c r="SIQ169" s="29"/>
      <c r="SIR169" s="29"/>
      <c r="SIS169" s="29"/>
      <c r="SIT169" s="29"/>
      <c r="SIU169" s="29"/>
      <c r="SIV169" s="29"/>
      <c r="SIW169" s="29"/>
      <c r="SIX169" s="29"/>
      <c r="SIY169" s="29"/>
      <c r="SIZ169" s="29"/>
      <c r="SJA169" s="29"/>
      <c r="SJB169" s="29"/>
      <c r="SJC169" s="29"/>
      <c r="SJD169" s="29"/>
      <c r="SJE169" s="29"/>
      <c r="SJF169" s="29"/>
      <c r="SJG169" s="29"/>
      <c r="SJH169" s="29"/>
      <c r="SJI169" s="29"/>
      <c r="SJJ169" s="29"/>
      <c r="SJK169" s="29"/>
      <c r="SJL169" s="29"/>
      <c r="SJM169" s="29"/>
      <c r="SJN169" s="29"/>
      <c r="SJO169" s="29"/>
      <c r="SJP169" s="29"/>
      <c r="SJQ169" s="29"/>
      <c r="SJR169" s="29"/>
      <c r="SJS169" s="29"/>
      <c r="SJT169" s="29"/>
      <c r="SJU169" s="29"/>
      <c r="SJV169" s="29"/>
      <c r="SJW169" s="29"/>
      <c r="SJX169" s="29"/>
      <c r="SJY169" s="29"/>
      <c r="SJZ169" s="29"/>
      <c r="SKA169" s="29"/>
      <c r="SKB169" s="29"/>
      <c r="SKC169" s="29"/>
      <c r="SKD169" s="29"/>
      <c r="SKE169" s="29"/>
      <c r="SKF169" s="29"/>
      <c r="SKG169" s="29"/>
      <c r="SKH169" s="29"/>
      <c r="SKI169" s="29"/>
      <c r="SKJ169" s="29"/>
      <c r="SKK169" s="29"/>
      <c r="SKL169" s="29"/>
      <c r="SKM169" s="29"/>
      <c r="SKN169" s="29"/>
      <c r="SKO169" s="29"/>
      <c r="SKP169" s="29"/>
      <c r="SKQ169" s="29"/>
      <c r="SKR169" s="29"/>
      <c r="SKS169" s="29"/>
      <c r="SKT169" s="29"/>
      <c r="SKU169" s="29"/>
      <c r="SKV169" s="29"/>
      <c r="SKW169" s="29"/>
      <c r="SKX169" s="29"/>
      <c r="SKY169" s="29"/>
      <c r="SKZ169" s="29"/>
      <c r="SLA169" s="29"/>
      <c r="SLB169" s="29"/>
      <c r="SLC169" s="29"/>
      <c r="SLD169" s="29"/>
      <c r="SLE169" s="29"/>
      <c r="SLF169" s="29"/>
      <c r="SLG169" s="29"/>
      <c r="SLH169" s="29"/>
      <c r="SLI169" s="29"/>
      <c r="SLJ169" s="29"/>
      <c r="SLK169" s="29"/>
      <c r="SLL169" s="29"/>
      <c r="SLM169" s="29"/>
      <c r="SLN169" s="29"/>
      <c r="SLO169" s="29"/>
      <c r="SLP169" s="29"/>
      <c r="SLQ169" s="29"/>
      <c r="SLR169" s="29"/>
      <c r="SLS169" s="29"/>
      <c r="SLT169" s="29"/>
      <c r="SLU169" s="29"/>
      <c r="SLV169" s="29"/>
      <c r="SLW169" s="29"/>
      <c r="SLX169" s="29"/>
      <c r="SLY169" s="29"/>
      <c r="SLZ169" s="29"/>
      <c r="SMA169" s="29"/>
      <c r="SMB169" s="29"/>
      <c r="SMC169" s="29"/>
      <c r="SMD169" s="29"/>
      <c r="SME169" s="29"/>
      <c r="SMF169" s="29"/>
      <c r="SMG169" s="29"/>
      <c r="SMH169" s="29"/>
      <c r="SMI169" s="29"/>
      <c r="SMJ169" s="29"/>
      <c r="SMK169" s="29"/>
      <c r="SML169" s="29"/>
      <c r="SMM169" s="29"/>
      <c r="SMN169" s="29"/>
      <c r="SMO169" s="29"/>
      <c r="SMP169" s="29"/>
      <c r="SMQ169" s="29"/>
      <c r="SMR169" s="29"/>
      <c r="SMS169" s="29"/>
      <c r="SMT169" s="29"/>
      <c r="SMU169" s="29"/>
      <c r="SMV169" s="29"/>
      <c r="SMW169" s="29"/>
      <c r="SMX169" s="29"/>
      <c r="SMY169" s="29"/>
      <c r="SMZ169" s="29"/>
      <c r="SNA169" s="29"/>
      <c r="SNB169" s="29"/>
      <c r="SNC169" s="29"/>
      <c r="SND169" s="29"/>
      <c r="SNE169" s="29"/>
      <c r="SNF169" s="29"/>
      <c r="SNG169" s="29"/>
      <c r="SNH169" s="29"/>
      <c r="SNI169" s="29"/>
      <c r="SNJ169" s="29"/>
      <c r="SNK169" s="29"/>
      <c r="SNL169" s="29"/>
      <c r="SNM169" s="29"/>
      <c r="SNN169" s="29"/>
      <c r="SNO169" s="29"/>
      <c r="SNP169" s="29"/>
      <c r="SNQ169" s="29"/>
      <c r="SNR169" s="29"/>
      <c r="SNS169" s="29"/>
      <c r="SNT169" s="29"/>
      <c r="SNU169" s="29"/>
      <c r="SNV169" s="29"/>
      <c r="SNW169" s="29"/>
      <c r="SNX169" s="29"/>
      <c r="SNY169" s="29"/>
      <c r="SNZ169" s="29"/>
      <c r="SOA169" s="29"/>
      <c r="SOB169" s="29"/>
      <c r="SOC169" s="29"/>
      <c r="SOD169" s="29"/>
      <c r="SOE169" s="29"/>
      <c r="SOF169" s="29"/>
      <c r="SOG169" s="29"/>
      <c r="SOH169" s="29"/>
      <c r="SOI169" s="29"/>
      <c r="SOJ169" s="29"/>
      <c r="SOK169" s="29"/>
      <c r="SOL169" s="29"/>
      <c r="SOM169" s="29"/>
      <c r="SON169" s="29"/>
      <c r="SOO169" s="29"/>
      <c r="SOP169" s="29"/>
      <c r="SOQ169" s="29"/>
      <c r="SOR169" s="29"/>
      <c r="SOS169" s="29"/>
      <c r="SOT169" s="29"/>
      <c r="SOU169" s="29"/>
      <c r="SOV169" s="29"/>
      <c r="SOW169" s="29"/>
      <c r="SOX169" s="29"/>
      <c r="SOY169" s="29"/>
      <c r="SOZ169" s="29"/>
      <c r="SPA169" s="29"/>
      <c r="SPB169" s="29"/>
      <c r="SPC169" s="29"/>
      <c r="SPD169" s="29"/>
      <c r="SPE169" s="29"/>
      <c r="SPF169" s="29"/>
      <c r="SPG169" s="29"/>
      <c r="SPH169" s="29"/>
      <c r="SPI169" s="29"/>
      <c r="SPJ169" s="29"/>
      <c r="SPK169" s="29"/>
      <c r="SPL169" s="29"/>
      <c r="SPM169" s="29"/>
      <c r="SPN169" s="29"/>
      <c r="SPO169" s="29"/>
      <c r="SPP169" s="29"/>
      <c r="SPQ169" s="29"/>
      <c r="SPR169" s="29"/>
      <c r="SPS169" s="29"/>
      <c r="SPT169" s="29"/>
      <c r="SPU169" s="29"/>
      <c r="SPV169" s="29"/>
      <c r="SPW169" s="29"/>
      <c r="SPX169" s="29"/>
      <c r="SPY169" s="29"/>
      <c r="SPZ169" s="29"/>
      <c r="SQA169" s="29"/>
      <c r="SQB169" s="29"/>
      <c r="SQC169" s="29"/>
      <c r="SQD169" s="29"/>
      <c r="SQE169" s="29"/>
      <c r="SQF169" s="29"/>
      <c r="SQG169" s="29"/>
      <c r="SQH169" s="29"/>
      <c r="SQI169" s="29"/>
      <c r="SQJ169" s="29"/>
      <c r="SQK169" s="29"/>
      <c r="SQL169" s="29"/>
      <c r="SQM169" s="29"/>
      <c r="SQN169" s="29"/>
      <c r="SQO169" s="29"/>
      <c r="SQP169" s="29"/>
      <c r="SQQ169" s="29"/>
      <c r="SQR169" s="29"/>
      <c r="SQS169" s="29"/>
      <c r="SQT169" s="29"/>
      <c r="SQU169" s="29"/>
      <c r="SQV169" s="29"/>
      <c r="SQW169" s="29"/>
      <c r="SQX169" s="29"/>
      <c r="SQY169" s="29"/>
      <c r="SQZ169" s="29"/>
      <c r="SRA169" s="29"/>
      <c r="SRB169" s="29"/>
      <c r="SRC169" s="29"/>
      <c r="SRD169" s="29"/>
      <c r="SRE169" s="29"/>
      <c r="SRF169" s="29"/>
      <c r="SRG169" s="29"/>
      <c r="SRH169" s="29"/>
      <c r="SRI169" s="29"/>
      <c r="SRJ169" s="29"/>
      <c r="SRK169" s="29"/>
      <c r="SRL169" s="29"/>
      <c r="SRM169" s="29"/>
      <c r="SRN169" s="29"/>
      <c r="SRO169" s="29"/>
      <c r="SRP169" s="29"/>
      <c r="SRQ169" s="29"/>
      <c r="SRR169" s="29"/>
      <c r="SRS169" s="29"/>
      <c r="SRT169" s="29"/>
      <c r="SRU169" s="29"/>
      <c r="SRV169" s="29"/>
      <c r="SRW169" s="29"/>
      <c r="SRX169" s="29"/>
      <c r="SRY169" s="29"/>
      <c r="SRZ169" s="29"/>
      <c r="SSA169" s="29"/>
      <c r="SSB169" s="29"/>
      <c r="SSC169" s="29"/>
      <c r="SSD169" s="29"/>
      <c r="SSE169" s="29"/>
      <c r="SSF169" s="29"/>
      <c r="SSG169" s="29"/>
      <c r="SSH169" s="29"/>
      <c r="SSI169" s="29"/>
      <c r="SSJ169" s="29"/>
      <c r="SSK169" s="29"/>
      <c r="SSL169" s="29"/>
      <c r="SSM169" s="29"/>
      <c r="SSN169" s="29"/>
      <c r="SSO169" s="29"/>
      <c r="SSP169" s="29"/>
      <c r="SSQ169" s="29"/>
      <c r="SSR169" s="29"/>
      <c r="SSS169" s="29"/>
      <c r="SST169" s="29"/>
      <c r="SSU169" s="29"/>
      <c r="SSV169" s="29"/>
      <c r="SSW169" s="29"/>
      <c r="SSX169" s="29"/>
      <c r="SSY169" s="29"/>
      <c r="SSZ169" s="29"/>
      <c r="STA169" s="29"/>
      <c r="STB169" s="29"/>
      <c r="STC169" s="29"/>
      <c r="STD169" s="29"/>
      <c r="STE169" s="29"/>
      <c r="STF169" s="29"/>
      <c r="STG169" s="29"/>
      <c r="STH169" s="29"/>
      <c r="STI169" s="29"/>
      <c r="STJ169" s="29"/>
      <c r="STK169" s="29"/>
      <c r="STL169" s="29"/>
      <c r="STM169" s="29"/>
      <c r="STN169" s="29"/>
      <c r="STO169" s="29"/>
      <c r="STP169" s="29"/>
      <c r="STQ169" s="29"/>
      <c r="STR169" s="29"/>
      <c r="STS169" s="29"/>
      <c r="STT169" s="29"/>
      <c r="STU169" s="29"/>
      <c r="STV169" s="29"/>
      <c r="STW169" s="29"/>
      <c r="STX169" s="29"/>
      <c r="STY169" s="29"/>
      <c r="STZ169" s="29"/>
      <c r="SUA169" s="29"/>
      <c r="SUB169" s="29"/>
      <c r="SUC169" s="29"/>
      <c r="SUD169" s="29"/>
      <c r="SUE169" s="29"/>
      <c r="SUF169" s="29"/>
      <c r="SUG169" s="29"/>
      <c r="SUH169" s="29"/>
      <c r="SUI169" s="29"/>
      <c r="SUJ169" s="29"/>
      <c r="SUK169" s="29"/>
      <c r="SUL169" s="29"/>
      <c r="SUM169" s="29"/>
      <c r="SUN169" s="29"/>
      <c r="SUO169" s="29"/>
      <c r="SUP169" s="29"/>
      <c r="SUQ169" s="29"/>
      <c r="SUR169" s="29"/>
      <c r="SUS169" s="29"/>
      <c r="SUT169" s="29"/>
      <c r="SUU169" s="29"/>
      <c r="SUV169" s="29"/>
      <c r="SUW169" s="29"/>
      <c r="SUX169" s="29"/>
      <c r="SUY169" s="29"/>
      <c r="SUZ169" s="29"/>
      <c r="SVA169" s="29"/>
      <c r="SVB169" s="29"/>
      <c r="SVC169" s="29"/>
      <c r="SVD169" s="29"/>
      <c r="SVE169" s="29"/>
      <c r="SVF169" s="29"/>
      <c r="SVG169" s="29"/>
      <c r="SVH169" s="29"/>
      <c r="SVI169" s="29"/>
      <c r="SVJ169" s="29"/>
      <c r="SVK169" s="29"/>
      <c r="SVL169" s="29"/>
      <c r="SVM169" s="29"/>
      <c r="SVN169" s="29"/>
      <c r="SVO169" s="29"/>
      <c r="SVP169" s="29"/>
      <c r="SVQ169" s="29"/>
      <c r="SVR169" s="29"/>
      <c r="SVS169" s="29"/>
      <c r="SVT169" s="29"/>
      <c r="SVU169" s="29"/>
      <c r="SVV169" s="29"/>
      <c r="SVW169" s="29"/>
      <c r="SVX169" s="29"/>
      <c r="SVY169" s="29"/>
      <c r="SVZ169" s="29"/>
      <c r="SWA169" s="29"/>
      <c r="SWB169" s="29"/>
      <c r="SWC169" s="29"/>
      <c r="SWD169" s="29"/>
      <c r="SWE169" s="29"/>
      <c r="SWF169" s="29"/>
      <c r="SWG169" s="29"/>
      <c r="SWH169" s="29"/>
      <c r="SWI169" s="29"/>
      <c r="SWJ169" s="29"/>
      <c r="SWK169" s="29"/>
      <c r="SWL169" s="29"/>
      <c r="SWM169" s="29"/>
      <c r="SWN169" s="29"/>
      <c r="SWO169" s="29"/>
      <c r="SWP169" s="29"/>
      <c r="SWQ169" s="29"/>
      <c r="SWR169" s="29"/>
      <c r="SWS169" s="29"/>
      <c r="SWT169" s="29"/>
      <c r="SWU169" s="29"/>
      <c r="SWV169" s="29"/>
      <c r="SWW169" s="29"/>
      <c r="SWX169" s="29"/>
      <c r="SWY169" s="29"/>
      <c r="SWZ169" s="29"/>
      <c r="SXA169" s="29"/>
      <c r="SXB169" s="29"/>
      <c r="SXC169" s="29"/>
      <c r="SXD169" s="29"/>
      <c r="SXE169" s="29"/>
      <c r="SXF169" s="29"/>
      <c r="SXG169" s="29"/>
      <c r="SXH169" s="29"/>
      <c r="SXI169" s="29"/>
      <c r="SXJ169" s="29"/>
      <c r="SXK169" s="29"/>
      <c r="SXL169" s="29"/>
      <c r="SXM169" s="29"/>
      <c r="SXN169" s="29"/>
      <c r="SXO169" s="29"/>
      <c r="SXP169" s="29"/>
      <c r="SXQ169" s="29"/>
      <c r="SXR169" s="29"/>
      <c r="SXS169" s="29"/>
      <c r="SXT169" s="29"/>
      <c r="SXU169" s="29"/>
      <c r="SXV169" s="29"/>
      <c r="SXW169" s="29"/>
      <c r="SXX169" s="29"/>
      <c r="SXY169" s="29"/>
      <c r="SXZ169" s="29"/>
      <c r="SYA169" s="29"/>
      <c r="SYB169" s="29"/>
      <c r="SYC169" s="29"/>
      <c r="SYD169" s="29"/>
      <c r="SYE169" s="29"/>
      <c r="SYF169" s="29"/>
      <c r="SYG169" s="29"/>
      <c r="SYH169" s="29"/>
      <c r="SYI169" s="29"/>
      <c r="SYJ169" s="29"/>
      <c r="SYK169" s="29"/>
      <c r="SYL169" s="29"/>
      <c r="SYM169" s="29"/>
      <c r="SYN169" s="29"/>
      <c r="SYO169" s="29"/>
      <c r="SYP169" s="29"/>
      <c r="SYQ169" s="29"/>
      <c r="SYR169" s="29"/>
      <c r="SYS169" s="29"/>
      <c r="SYT169" s="29"/>
      <c r="SYU169" s="29"/>
      <c r="SYV169" s="29"/>
      <c r="SYW169" s="29"/>
      <c r="SYX169" s="29"/>
      <c r="SYY169" s="29"/>
      <c r="SYZ169" s="29"/>
      <c r="SZA169" s="29"/>
      <c r="SZB169" s="29"/>
      <c r="SZC169" s="29"/>
      <c r="SZD169" s="29"/>
      <c r="SZE169" s="29"/>
      <c r="SZF169" s="29"/>
      <c r="SZG169" s="29"/>
      <c r="SZH169" s="29"/>
      <c r="SZI169" s="29"/>
      <c r="SZJ169" s="29"/>
      <c r="SZK169" s="29"/>
      <c r="SZL169" s="29"/>
      <c r="SZM169" s="29"/>
      <c r="SZN169" s="29"/>
      <c r="SZO169" s="29"/>
      <c r="SZP169" s="29"/>
      <c r="SZQ169" s="29"/>
      <c r="SZR169" s="29"/>
      <c r="SZS169" s="29"/>
      <c r="SZT169" s="29"/>
      <c r="SZU169" s="29"/>
      <c r="SZV169" s="29"/>
      <c r="SZW169" s="29"/>
      <c r="SZX169" s="29"/>
      <c r="SZY169" s="29"/>
      <c r="SZZ169" s="29"/>
      <c r="TAA169" s="29"/>
      <c r="TAB169" s="29"/>
      <c r="TAC169" s="29"/>
      <c r="TAD169" s="29"/>
      <c r="TAE169" s="29"/>
      <c r="TAF169" s="29"/>
      <c r="TAG169" s="29"/>
      <c r="TAH169" s="29"/>
      <c r="TAI169" s="29"/>
      <c r="TAJ169" s="29"/>
      <c r="TAK169" s="29"/>
      <c r="TAL169" s="29"/>
      <c r="TAM169" s="29"/>
      <c r="TAN169" s="29"/>
      <c r="TAO169" s="29"/>
      <c r="TAP169" s="29"/>
      <c r="TAQ169" s="29"/>
      <c r="TAR169" s="29"/>
      <c r="TAS169" s="29"/>
      <c r="TAT169" s="29"/>
      <c r="TAU169" s="29"/>
      <c r="TAV169" s="29"/>
      <c r="TAW169" s="29"/>
      <c r="TAX169" s="29"/>
      <c r="TAY169" s="29"/>
      <c r="TAZ169" s="29"/>
      <c r="TBA169" s="29"/>
      <c r="TBB169" s="29"/>
      <c r="TBC169" s="29"/>
      <c r="TBD169" s="29"/>
      <c r="TBE169" s="29"/>
      <c r="TBF169" s="29"/>
      <c r="TBG169" s="29"/>
      <c r="TBH169" s="29"/>
      <c r="TBI169" s="29"/>
      <c r="TBJ169" s="29"/>
      <c r="TBK169" s="29"/>
      <c r="TBL169" s="29"/>
      <c r="TBM169" s="29"/>
      <c r="TBN169" s="29"/>
      <c r="TBO169" s="29"/>
      <c r="TBP169" s="29"/>
      <c r="TBQ169" s="29"/>
      <c r="TBR169" s="29"/>
      <c r="TBS169" s="29"/>
      <c r="TBT169" s="29"/>
      <c r="TBU169" s="29"/>
      <c r="TBV169" s="29"/>
      <c r="TBW169" s="29"/>
      <c r="TBX169" s="29"/>
      <c r="TBY169" s="29"/>
      <c r="TBZ169" s="29"/>
      <c r="TCA169" s="29"/>
      <c r="TCB169" s="29"/>
      <c r="TCC169" s="29"/>
      <c r="TCD169" s="29"/>
      <c r="TCE169" s="29"/>
      <c r="TCF169" s="29"/>
      <c r="TCG169" s="29"/>
      <c r="TCH169" s="29"/>
      <c r="TCI169" s="29"/>
      <c r="TCJ169" s="29"/>
      <c r="TCK169" s="29"/>
      <c r="TCL169" s="29"/>
      <c r="TCM169" s="29"/>
      <c r="TCN169" s="29"/>
      <c r="TCO169" s="29"/>
      <c r="TCP169" s="29"/>
      <c r="TCQ169" s="29"/>
      <c r="TCR169" s="29"/>
      <c r="TCS169" s="29"/>
      <c r="TCT169" s="29"/>
      <c r="TCU169" s="29"/>
      <c r="TCV169" s="29"/>
      <c r="TCW169" s="29"/>
      <c r="TCX169" s="29"/>
      <c r="TCY169" s="29"/>
      <c r="TCZ169" s="29"/>
      <c r="TDA169" s="29"/>
      <c r="TDB169" s="29"/>
      <c r="TDC169" s="29"/>
      <c r="TDD169" s="29"/>
      <c r="TDE169" s="29"/>
      <c r="TDF169" s="29"/>
      <c r="TDG169" s="29"/>
      <c r="TDH169" s="29"/>
      <c r="TDI169" s="29"/>
      <c r="TDJ169" s="29"/>
      <c r="TDK169" s="29"/>
      <c r="TDL169" s="29"/>
      <c r="TDM169" s="29"/>
      <c r="TDN169" s="29"/>
      <c r="TDO169" s="29"/>
      <c r="TDP169" s="29"/>
      <c r="TDQ169" s="29"/>
      <c r="TDR169" s="29"/>
      <c r="TDS169" s="29"/>
      <c r="TDT169" s="29"/>
      <c r="TDU169" s="29"/>
      <c r="TDV169" s="29"/>
      <c r="TDW169" s="29"/>
      <c r="TDX169" s="29"/>
      <c r="TDY169" s="29"/>
      <c r="TDZ169" s="29"/>
      <c r="TEA169" s="29"/>
      <c r="TEB169" s="29"/>
      <c r="TEC169" s="29"/>
      <c r="TED169" s="29"/>
      <c r="TEE169" s="29"/>
      <c r="TEF169" s="29"/>
      <c r="TEG169" s="29"/>
      <c r="TEH169" s="29"/>
      <c r="TEI169" s="29"/>
      <c r="TEJ169" s="29"/>
      <c r="TEK169" s="29"/>
      <c r="TEL169" s="29"/>
      <c r="TEM169" s="29"/>
      <c r="TEN169" s="29"/>
      <c r="TEO169" s="29"/>
      <c r="TEP169" s="29"/>
      <c r="TEQ169" s="29"/>
      <c r="TER169" s="29"/>
      <c r="TES169" s="29"/>
      <c r="TET169" s="29"/>
      <c r="TEU169" s="29"/>
      <c r="TEV169" s="29"/>
      <c r="TEW169" s="29"/>
      <c r="TEX169" s="29"/>
      <c r="TEY169" s="29"/>
      <c r="TEZ169" s="29"/>
      <c r="TFA169" s="29"/>
      <c r="TFB169" s="29"/>
      <c r="TFC169" s="29"/>
      <c r="TFD169" s="29"/>
      <c r="TFE169" s="29"/>
      <c r="TFF169" s="29"/>
      <c r="TFG169" s="29"/>
      <c r="TFH169" s="29"/>
      <c r="TFI169" s="29"/>
      <c r="TFJ169" s="29"/>
      <c r="TFK169" s="29"/>
      <c r="TFL169" s="29"/>
      <c r="TFM169" s="29"/>
      <c r="TFN169" s="29"/>
      <c r="TFO169" s="29"/>
      <c r="TFP169" s="29"/>
      <c r="TFQ169" s="29"/>
      <c r="TFR169" s="29"/>
      <c r="TFS169" s="29"/>
      <c r="TFT169" s="29"/>
      <c r="TFU169" s="29"/>
      <c r="TFV169" s="29"/>
      <c r="TFW169" s="29"/>
      <c r="TFX169" s="29"/>
      <c r="TFY169" s="29"/>
      <c r="TFZ169" s="29"/>
      <c r="TGA169" s="29"/>
      <c r="TGB169" s="29"/>
      <c r="TGC169" s="29"/>
      <c r="TGD169" s="29"/>
      <c r="TGE169" s="29"/>
      <c r="TGF169" s="29"/>
      <c r="TGG169" s="29"/>
      <c r="TGH169" s="29"/>
      <c r="TGI169" s="29"/>
      <c r="TGJ169" s="29"/>
      <c r="TGK169" s="29"/>
      <c r="TGL169" s="29"/>
      <c r="TGM169" s="29"/>
      <c r="TGN169" s="29"/>
      <c r="TGO169" s="29"/>
      <c r="TGP169" s="29"/>
      <c r="TGQ169" s="29"/>
      <c r="TGR169" s="29"/>
      <c r="TGS169" s="29"/>
      <c r="TGT169" s="29"/>
      <c r="TGU169" s="29"/>
      <c r="TGV169" s="29"/>
      <c r="TGW169" s="29"/>
      <c r="TGX169" s="29"/>
      <c r="TGY169" s="29"/>
      <c r="TGZ169" s="29"/>
      <c r="THA169" s="29"/>
      <c r="THB169" s="29"/>
      <c r="THC169" s="29"/>
      <c r="THD169" s="29"/>
      <c r="THE169" s="29"/>
      <c r="THF169" s="29"/>
      <c r="THG169" s="29"/>
      <c r="THH169" s="29"/>
      <c r="THI169" s="29"/>
      <c r="THJ169" s="29"/>
      <c r="THK169" s="29"/>
      <c r="THL169" s="29"/>
      <c r="THM169" s="29"/>
      <c r="THN169" s="29"/>
      <c r="THO169" s="29"/>
      <c r="THP169" s="29"/>
      <c r="THQ169" s="29"/>
      <c r="THR169" s="29"/>
      <c r="THS169" s="29"/>
      <c r="THT169" s="29"/>
      <c r="THU169" s="29"/>
      <c r="THV169" s="29"/>
      <c r="THW169" s="29"/>
      <c r="THX169" s="29"/>
      <c r="THY169" s="29"/>
      <c r="THZ169" s="29"/>
      <c r="TIA169" s="29"/>
      <c r="TIB169" s="29"/>
      <c r="TIC169" s="29"/>
      <c r="TID169" s="29"/>
      <c r="TIE169" s="29"/>
      <c r="TIF169" s="29"/>
      <c r="TIG169" s="29"/>
      <c r="TIH169" s="29"/>
      <c r="TII169" s="29"/>
      <c r="TIJ169" s="29"/>
      <c r="TIK169" s="29"/>
      <c r="TIL169" s="29"/>
      <c r="TIM169" s="29"/>
      <c r="TIN169" s="29"/>
      <c r="TIO169" s="29"/>
      <c r="TIP169" s="29"/>
      <c r="TIQ169" s="29"/>
      <c r="TIR169" s="29"/>
      <c r="TIS169" s="29"/>
      <c r="TIT169" s="29"/>
      <c r="TIU169" s="29"/>
      <c r="TIV169" s="29"/>
      <c r="TIW169" s="29"/>
      <c r="TIX169" s="29"/>
      <c r="TIY169" s="29"/>
      <c r="TIZ169" s="29"/>
      <c r="TJA169" s="29"/>
      <c r="TJB169" s="29"/>
      <c r="TJC169" s="29"/>
      <c r="TJD169" s="29"/>
      <c r="TJE169" s="29"/>
      <c r="TJF169" s="29"/>
      <c r="TJG169" s="29"/>
      <c r="TJH169" s="29"/>
      <c r="TJI169" s="29"/>
      <c r="TJJ169" s="29"/>
      <c r="TJK169" s="29"/>
      <c r="TJL169" s="29"/>
      <c r="TJM169" s="29"/>
      <c r="TJN169" s="29"/>
      <c r="TJO169" s="29"/>
      <c r="TJP169" s="29"/>
      <c r="TJQ169" s="29"/>
      <c r="TJR169" s="29"/>
      <c r="TJS169" s="29"/>
      <c r="TJT169" s="29"/>
      <c r="TJU169" s="29"/>
      <c r="TJV169" s="29"/>
      <c r="TJW169" s="29"/>
      <c r="TJX169" s="29"/>
      <c r="TJY169" s="29"/>
      <c r="TJZ169" s="29"/>
      <c r="TKA169" s="29"/>
      <c r="TKB169" s="29"/>
      <c r="TKC169" s="29"/>
      <c r="TKD169" s="29"/>
      <c r="TKE169" s="29"/>
      <c r="TKF169" s="29"/>
      <c r="TKG169" s="29"/>
      <c r="TKH169" s="29"/>
      <c r="TKI169" s="29"/>
      <c r="TKJ169" s="29"/>
      <c r="TKK169" s="29"/>
      <c r="TKL169" s="29"/>
      <c r="TKM169" s="29"/>
      <c r="TKN169" s="29"/>
      <c r="TKO169" s="29"/>
      <c r="TKP169" s="29"/>
      <c r="TKQ169" s="29"/>
      <c r="TKR169" s="29"/>
      <c r="TKS169" s="29"/>
      <c r="TKT169" s="29"/>
      <c r="TKU169" s="29"/>
      <c r="TKV169" s="29"/>
      <c r="TKW169" s="29"/>
      <c r="TKX169" s="29"/>
      <c r="TKY169" s="29"/>
      <c r="TKZ169" s="29"/>
      <c r="TLA169" s="29"/>
      <c r="TLB169" s="29"/>
      <c r="TLC169" s="29"/>
      <c r="TLD169" s="29"/>
      <c r="TLE169" s="29"/>
      <c r="TLF169" s="29"/>
      <c r="TLG169" s="29"/>
      <c r="TLH169" s="29"/>
      <c r="TLI169" s="29"/>
      <c r="TLJ169" s="29"/>
      <c r="TLK169" s="29"/>
      <c r="TLL169" s="29"/>
      <c r="TLM169" s="29"/>
      <c r="TLN169" s="29"/>
      <c r="TLO169" s="29"/>
      <c r="TLP169" s="29"/>
      <c r="TLQ169" s="29"/>
      <c r="TLR169" s="29"/>
      <c r="TLS169" s="29"/>
      <c r="TLT169" s="29"/>
      <c r="TLU169" s="29"/>
      <c r="TLV169" s="29"/>
      <c r="TLW169" s="29"/>
      <c r="TLX169" s="29"/>
      <c r="TLY169" s="29"/>
      <c r="TLZ169" s="29"/>
      <c r="TMA169" s="29"/>
      <c r="TMB169" s="29"/>
      <c r="TMC169" s="29"/>
      <c r="TMD169" s="29"/>
      <c r="TME169" s="29"/>
      <c r="TMF169" s="29"/>
      <c r="TMG169" s="29"/>
      <c r="TMH169" s="29"/>
      <c r="TMI169" s="29"/>
      <c r="TMJ169" s="29"/>
      <c r="TMK169" s="29"/>
      <c r="TML169" s="29"/>
      <c r="TMM169" s="29"/>
      <c r="TMN169" s="29"/>
      <c r="TMO169" s="29"/>
      <c r="TMP169" s="29"/>
      <c r="TMQ169" s="29"/>
      <c r="TMR169" s="29"/>
      <c r="TMS169" s="29"/>
      <c r="TMT169" s="29"/>
      <c r="TMU169" s="29"/>
      <c r="TMV169" s="29"/>
      <c r="TMW169" s="29"/>
      <c r="TMX169" s="29"/>
      <c r="TMY169" s="29"/>
      <c r="TMZ169" s="29"/>
      <c r="TNA169" s="29"/>
      <c r="TNB169" s="29"/>
      <c r="TNC169" s="29"/>
      <c r="TND169" s="29"/>
      <c r="TNE169" s="29"/>
      <c r="TNF169" s="29"/>
      <c r="TNG169" s="29"/>
      <c r="TNH169" s="29"/>
      <c r="TNI169" s="29"/>
      <c r="TNJ169" s="29"/>
      <c r="TNK169" s="29"/>
      <c r="TNL169" s="29"/>
      <c r="TNM169" s="29"/>
      <c r="TNN169" s="29"/>
      <c r="TNO169" s="29"/>
      <c r="TNP169" s="29"/>
      <c r="TNQ169" s="29"/>
      <c r="TNR169" s="29"/>
      <c r="TNS169" s="29"/>
      <c r="TNT169" s="29"/>
      <c r="TNU169" s="29"/>
      <c r="TNV169" s="29"/>
      <c r="TNW169" s="29"/>
      <c r="TNX169" s="29"/>
      <c r="TNY169" s="29"/>
      <c r="TNZ169" s="29"/>
      <c r="TOA169" s="29"/>
      <c r="TOB169" s="29"/>
      <c r="TOC169" s="29"/>
      <c r="TOD169" s="29"/>
      <c r="TOE169" s="29"/>
      <c r="TOF169" s="29"/>
      <c r="TOG169" s="29"/>
      <c r="TOH169" s="29"/>
      <c r="TOI169" s="29"/>
      <c r="TOJ169" s="29"/>
      <c r="TOK169" s="29"/>
      <c r="TOL169" s="29"/>
      <c r="TOM169" s="29"/>
      <c r="TON169" s="29"/>
      <c r="TOO169" s="29"/>
      <c r="TOP169" s="29"/>
      <c r="TOQ169" s="29"/>
      <c r="TOR169" s="29"/>
      <c r="TOS169" s="29"/>
      <c r="TOT169" s="29"/>
      <c r="TOU169" s="29"/>
      <c r="TOV169" s="29"/>
      <c r="TOW169" s="29"/>
      <c r="TOX169" s="29"/>
      <c r="TOY169" s="29"/>
      <c r="TOZ169" s="29"/>
      <c r="TPA169" s="29"/>
      <c r="TPB169" s="29"/>
      <c r="TPC169" s="29"/>
      <c r="TPD169" s="29"/>
      <c r="TPE169" s="29"/>
      <c r="TPF169" s="29"/>
      <c r="TPG169" s="29"/>
      <c r="TPH169" s="29"/>
      <c r="TPI169" s="29"/>
      <c r="TPJ169" s="29"/>
      <c r="TPK169" s="29"/>
      <c r="TPL169" s="29"/>
      <c r="TPM169" s="29"/>
      <c r="TPN169" s="29"/>
      <c r="TPO169" s="29"/>
      <c r="TPP169" s="29"/>
      <c r="TPQ169" s="29"/>
      <c r="TPR169" s="29"/>
      <c r="TPS169" s="29"/>
      <c r="TPT169" s="29"/>
      <c r="TPU169" s="29"/>
      <c r="TPV169" s="29"/>
      <c r="TPW169" s="29"/>
      <c r="TPX169" s="29"/>
      <c r="TPY169" s="29"/>
      <c r="TPZ169" s="29"/>
      <c r="TQA169" s="29"/>
      <c r="TQB169" s="29"/>
      <c r="TQC169" s="29"/>
      <c r="TQD169" s="29"/>
      <c r="TQE169" s="29"/>
      <c r="TQF169" s="29"/>
      <c r="TQG169" s="29"/>
      <c r="TQH169" s="29"/>
      <c r="TQI169" s="29"/>
      <c r="TQJ169" s="29"/>
      <c r="TQK169" s="29"/>
      <c r="TQL169" s="29"/>
      <c r="TQM169" s="29"/>
      <c r="TQN169" s="29"/>
      <c r="TQO169" s="29"/>
      <c r="TQP169" s="29"/>
      <c r="TQQ169" s="29"/>
      <c r="TQR169" s="29"/>
      <c r="TQS169" s="29"/>
      <c r="TQT169" s="29"/>
      <c r="TQU169" s="29"/>
      <c r="TQV169" s="29"/>
      <c r="TQW169" s="29"/>
      <c r="TQX169" s="29"/>
      <c r="TQY169" s="29"/>
      <c r="TQZ169" s="29"/>
      <c r="TRA169" s="29"/>
      <c r="TRB169" s="29"/>
      <c r="TRC169" s="29"/>
      <c r="TRD169" s="29"/>
      <c r="TRE169" s="29"/>
      <c r="TRF169" s="29"/>
      <c r="TRG169" s="29"/>
      <c r="TRH169" s="29"/>
      <c r="TRI169" s="29"/>
      <c r="TRJ169" s="29"/>
      <c r="TRK169" s="29"/>
      <c r="TRL169" s="29"/>
      <c r="TRM169" s="29"/>
      <c r="TRN169" s="29"/>
      <c r="TRO169" s="29"/>
      <c r="TRP169" s="29"/>
      <c r="TRQ169" s="29"/>
      <c r="TRR169" s="29"/>
      <c r="TRS169" s="29"/>
      <c r="TRT169" s="29"/>
      <c r="TRU169" s="29"/>
      <c r="TRV169" s="29"/>
      <c r="TRW169" s="29"/>
      <c r="TRX169" s="29"/>
      <c r="TRY169" s="29"/>
      <c r="TRZ169" s="29"/>
      <c r="TSA169" s="29"/>
      <c r="TSB169" s="29"/>
      <c r="TSC169" s="29"/>
      <c r="TSD169" s="29"/>
      <c r="TSE169" s="29"/>
      <c r="TSF169" s="29"/>
      <c r="TSG169" s="29"/>
      <c r="TSH169" s="29"/>
      <c r="TSI169" s="29"/>
      <c r="TSJ169" s="29"/>
      <c r="TSK169" s="29"/>
      <c r="TSL169" s="29"/>
      <c r="TSM169" s="29"/>
      <c r="TSN169" s="29"/>
      <c r="TSO169" s="29"/>
      <c r="TSP169" s="29"/>
      <c r="TSQ169" s="29"/>
      <c r="TSR169" s="29"/>
      <c r="TSS169" s="29"/>
      <c r="TST169" s="29"/>
      <c r="TSU169" s="29"/>
      <c r="TSV169" s="29"/>
      <c r="TSW169" s="29"/>
      <c r="TSX169" s="29"/>
      <c r="TSY169" s="29"/>
      <c r="TSZ169" s="29"/>
      <c r="TTA169" s="29"/>
      <c r="TTB169" s="29"/>
      <c r="TTC169" s="29"/>
      <c r="TTD169" s="29"/>
      <c r="TTE169" s="29"/>
      <c r="TTF169" s="29"/>
      <c r="TTG169" s="29"/>
      <c r="TTH169" s="29"/>
      <c r="TTI169" s="29"/>
      <c r="TTJ169" s="29"/>
      <c r="TTK169" s="29"/>
      <c r="TTL169" s="29"/>
      <c r="TTM169" s="29"/>
      <c r="TTN169" s="29"/>
      <c r="TTO169" s="29"/>
      <c r="TTP169" s="29"/>
      <c r="TTQ169" s="29"/>
      <c r="TTR169" s="29"/>
      <c r="TTS169" s="29"/>
      <c r="TTT169" s="29"/>
      <c r="TTU169" s="29"/>
      <c r="TTV169" s="29"/>
      <c r="TTW169" s="29"/>
      <c r="TTX169" s="29"/>
      <c r="TTY169" s="29"/>
      <c r="TTZ169" s="29"/>
      <c r="TUA169" s="29"/>
      <c r="TUB169" s="29"/>
      <c r="TUC169" s="29"/>
      <c r="TUD169" s="29"/>
      <c r="TUE169" s="29"/>
      <c r="TUF169" s="29"/>
      <c r="TUG169" s="29"/>
      <c r="TUH169" s="29"/>
      <c r="TUI169" s="29"/>
      <c r="TUJ169" s="29"/>
      <c r="TUK169" s="29"/>
      <c r="TUL169" s="29"/>
      <c r="TUM169" s="29"/>
      <c r="TUN169" s="29"/>
      <c r="TUO169" s="29"/>
      <c r="TUP169" s="29"/>
      <c r="TUQ169" s="29"/>
      <c r="TUR169" s="29"/>
      <c r="TUS169" s="29"/>
      <c r="TUT169" s="29"/>
      <c r="TUU169" s="29"/>
      <c r="TUV169" s="29"/>
      <c r="TUW169" s="29"/>
      <c r="TUX169" s="29"/>
      <c r="TUY169" s="29"/>
      <c r="TUZ169" s="29"/>
      <c r="TVA169" s="29"/>
      <c r="TVB169" s="29"/>
      <c r="TVC169" s="29"/>
      <c r="TVD169" s="29"/>
      <c r="TVE169" s="29"/>
      <c r="TVF169" s="29"/>
      <c r="TVG169" s="29"/>
      <c r="TVH169" s="29"/>
      <c r="TVI169" s="29"/>
      <c r="TVJ169" s="29"/>
      <c r="TVK169" s="29"/>
      <c r="TVL169" s="29"/>
      <c r="TVM169" s="29"/>
      <c r="TVN169" s="29"/>
      <c r="TVO169" s="29"/>
      <c r="TVP169" s="29"/>
      <c r="TVQ169" s="29"/>
      <c r="TVR169" s="29"/>
      <c r="TVS169" s="29"/>
      <c r="TVT169" s="29"/>
      <c r="TVU169" s="29"/>
      <c r="TVV169" s="29"/>
      <c r="TVW169" s="29"/>
      <c r="TVX169" s="29"/>
      <c r="TVY169" s="29"/>
      <c r="TVZ169" s="29"/>
      <c r="TWA169" s="29"/>
      <c r="TWB169" s="29"/>
      <c r="TWC169" s="29"/>
      <c r="TWD169" s="29"/>
      <c r="TWE169" s="29"/>
      <c r="TWF169" s="29"/>
      <c r="TWG169" s="29"/>
      <c r="TWH169" s="29"/>
      <c r="TWI169" s="29"/>
      <c r="TWJ169" s="29"/>
      <c r="TWK169" s="29"/>
      <c r="TWL169" s="29"/>
      <c r="TWM169" s="29"/>
      <c r="TWN169" s="29"/>
      <c r="TWO169" s="29"/>
      <c r="TWP169" s="29"/>
      <c r="TWQ169" s="29"/>
      <c r="TWR169" s="29"/>
      <c r="TWS169" s="29"/>
      <c r="TWT169" s="29"/>
      <c r="TWU169" s="29"/>
      <c r="TWV169" s="29"/>
      <c r="TWW169" s="29"/>
      <c r="TWX169" s="29"/>
      <c r="TWY169" s="29"/>
      <c r="TWZ169" s="29"/>
      <c r="TXA169" s="29"/>
      <c r="TXB169" s="29"/>
      <c r="TXC169" s="29"/>
      <c r="TXD169" s="29"/>
      <c r="TXE169" s="29"/>
      <c r="TXF169" s="29"/>
      <c r="TXG169" s="29"/>
      <c r="TXH169" s="29"/>
      <c r="TXI169" s="29"/>
      <c r="TXJ169" s="29"/>
      <c r="TXK169" s="29"/>
      <c r="TXL169" s="29"/>
      <c r="TXM169" s="29"/>
      <c r="TXN169" s="29"/>
      <c r="TXO169" s="29"/>
      <c r="TXP169" s="29"/>
      <c r="TXQ169" s="29"/>
      <c r="TXR169" s="29"/>
      <c r="TXS169" s="29"/>
      <c r="TXT169" s="29"/>
      <c r="TXU169" s="29"/>
      <c r="TXV169" s="29"/>
      <c r="TXW169" s="29"/>
      <c r="TXX169" s="29"/>
      <c r="TXY169" s="29"/>
      <c r="TXZ169" s="29"/>
      <c r="TYA169" s="29"/>
      <c r="TYB169" s="29"/>
      <c r="TYC169" s="29"/>
      <c r="TYD169" s="29"/>
      <c r="TYE169" s="29"/>
      <c r="TYF169" s="29"/>
      <c r="TYG169" s="29"/>
      <c r="TYH169" s="29"/>
      <c r="TYI169" s="29"/>
      <c r="TYJ169" s="29"/>
      <c r="TYK169" s="29"/>
      <c r="TYL169" s="29"/>
      <c r="TYM169" s="29"/>
      <c r="TYN169" s="29"/>
      <c r="TYO169" s="29"/>
      <c r="TYP169" s="29"/>
      <c r="TYQ169" s="29"/>
      <c r="TYR169" s="29"/>
      <c r="TYS169" s="29"/>
      <c r="TYT169" s="29"/>
      <c r="TYU169" s="29"/>
      <c r="TYV169" s="29"/>
      <c r="TYW169" s="29"/>
      <c r="TYX169" s="29"/>
      <c r="TYY169" s="29"/>
      <c r="TYZ169" s="29"/>
      <c r="TZA169" s="29"/>
      <c r="TZB169" s="29"/>
      <c r="TZC169" s="29"/>
      <c r="TZD169" s="29"/>
      <c r="TZE169" s="29"/>
      <c r="TZF169" s="29"/>
      <c r="TZG169" s="29"/>
      <c r="TZH169" s="29"/>
      <c r="TZI169" s="29"/>
      <c r="TZJ169" s="29"/>
      <c r="TZK169" s="29"/>
      <c r="TZL169" s="29"/>
      <c r="TZM169" s="29"/>
      <c r="TZN169" s="29"/>
      <c r="TZO169" s="29"/>
      <c r="TZP169" s="29"/>
      <c r="TZQ169" s="29"/>
      <c r="TZR169" s="29"/>
      <c r="TZS169" s="29"/>
      <c r="TZT169" s="29"/>
      <c r="TZU169" s="29"/>
      <c r="TZV169" s="29"/>
      <c r="TZW169" s="29"/>
      <c r="TZX169" s="29"/>
      <c r="TZY169" s="29"/>
      <c r="TZZ169" s="29"/>
      <c r="UAA169" s="29"/>
      <c r="UAB169" s="29"/>
      <c r="UAC169" s="29"/>
      <c r="UAD169" s="29"/>
      <c r="UAE169" s="29"/>
      <c r="UAF169" s="29"/>
      <c r="UAG169" s="29"/>
      <c r="UAH169" s="29"/>
      <c r="UAI169" s="29"/>
      <c r="UAJ169" s="29"/>
      <c r="UAK169" s="29"/>
      <c r="UAL169" s="29"/>
      <c r="UAM169" s="29"/>
      <c r="UAN169" s="29"/>
      <c r="UAO169" s="29"/>
      <c r="UAP169" s="29"/>
      <c r="UAQ169" s="29"/>
      <c r="UAR169" s="29"/>
      <c r="UAS169" s="29"/>
      <c r="UAT169" s="29"/>
      <c r="UAU169" s="29"/>
      <c r="UAV169" s="29"/>
      <c r="UAW169" s="29"/>
      <c r="UAX169" s="29"/>
      <c r="UAY169" s="29"/>
      <c r="UAZ169" s="29"/>
      <c r="UBA169" s="29"/>
      <c r="UBB169" s="29"/>
      <c r="UBC169" s="29"/>
      <c r="UBD169" s="29"/>
      <c r="UBE169" s="29"/>
      <c r="UBF169" s="29"/>
      <c r="UBG169" s="29"/>
      <c r="UBH169" s="29"/>
      <c r="UBI169" s="29"/>
      <c r="UBJ169" s="29"/>
      <c r="UBK169" s="29"/>
      <c r="UBL169" s="29"/>
      <c r="UBM169" s="29"/>
      <c r="UBN169" s="29"/>
      <c r="UBO169" s="29"/>
      <c r="UBP169" s="29"/>
      <c r="UBQ169" s="29"/>
      <c r="UBR169" s="29"/>
      <c r="UBS169" s="29"/>
      <c r="UBT169" s="29"/>
      <c r="UBU169" s="29"/>
      <c r="UBV169" s="29"/>
      <c r="UBW169" s="29"/>
      <c r="UBX169" s="29"/>
      <c r="UBY169" s="29"/>
      <c r="UBZ169" s="29"/>
      <c r="UCA169" s="29"/>
      <c r="UCB169" s="29"/>
      <c r="UCC169" s="29"/>
      <c r="UCD169" s="29"/>
      <c r="UCE169" s="29"/>
      <c r="UCF169" s="29"/>
      <c r="UCG169" s="29"/>
      <c r="UCH169" s="29"/>
      <c r="UCI169" s="29"/>
      <c r="UCJ169" s="29"/>
      <c r="UCK169" s="29"/>
      <c r="UCL169" s="29"/>
      <c r="UCM169" s="29"/>
      <c r="UCN169" s="29"/>
      <c r="UCO169" s="29"/>
      <c r="UCP169" s="29"/>
      <c r="UCQ169" s="29"/>
      <c r="UCR169" s="29"/>
      <c r="UCS169" s="29"/>
      <c r="UCT169" s="29"/>
      <c r="UCU169" s="29"/>
      <c r="UCV169" s="29"/>
      <c r="UCW169" s="29"/>
      <c r="UCX169" s="29"/>
      <c r="UCY169" s="29"/>
      <c r="UCZ169" s="29"/>
      <c r="UDA169" s="29"/>
      <c r="UDB169" s="29"/>
      <c r="UDC169" s="29"/>
      <c r="UDD169" s="29"/>
      <c r="UDE169" s="29"/>
      <c r="UDF169" s="29"/>
      <c r="UDG169" s="29"/>
      <c r="UDH169" s="29"/>
      <c r="UDI169" s="29"/>
      <c r="UDJ169" s="29"/>
      <c r="UDK169" s="29"/>
      <c r="UDL169" s="29"/>
      <c r="UDM169" s="29"/>
      <c r="UDN169" s="29"/>
      <c r="UDO169" s="29"/>
      <c r="UDP169" s="29"/>
      <c r="UDQ169" s="29"/>
      <c r="UDR169" s="29"/>
      <c r="UDS169" s="29"/>
      <c r="UDT169" s="29"/>
      <c r="UDU169" s="29"/>
      <c r="UDV169" s="29"/>
      <c r="UDW169" s="29"/>
      <c r="UDX169" s="29"/>
      <c r="UDY169" s="29"/>
      <c r="UDZ169" s="29"/>
      <c r="UEA169" s="29"/>
      <c r="UEB169" s="29"/>
      <c r="UEC169" s="29"/>
      <c r="UED169" s="29"/>
      <c r="UEE169" s="29"/>
      <c r="UEF169" s="29"/>
      <c r="UEG169" s="29"/>
      <c r="UEH169" s="29"/>
      <c r="UEI169" s="29"/>
      <c r="UEJ169" s="29"/>
      <c r="UEK169" s="29"/>
      <c r="UEL169" s="29"/>
      <c r="UEM169" s="29"/>
      <c r="UEN169" s="29"/>
      <c r="UEO169" s="29"/>
      <c r="UEP169" s="29"/>
      <c r="UEQ169" s="29"/>
      <c r="UER169" s="29"/>
      <c r="UES169" s="29"/>
      <c r="UET169" s="29"/>
      <c r="UEU169" s="29"/>
      <c r="UEV169" s="29"/>
      <c r="UEW169" s="29"/>
      <c r="UEX169" s="29"/>
      <c r="UEY169" s="29"/>
      <c r="UEZ169" s="29"/>
      <c r="UFA169" s="29"/>
      <c r="UFB169" s="29"/>
      <c r="UFC169" s="29"/>
      <c r="UFD169" s="29"/>
      <c r="UFE169" s="29"/>
      <c r="UFF169" s="29"/>
      <c r="UFG169" s="29"/>
      <c r="UFH169" s="29"/>
      <c r="UFI169" s="29"/>
      <c r="UFJ169" s="29"/>
      <c r="UFK169" s="29"/>
      <c r="UFL169" s="29"/>
      <c r="UFM169" s="29"/>
      <c r="UFN169" s="29"/>
      <c r="UFO169" s="29"/>
      <c r="UFP169" s="29"/>
      <c r="UFQ169" s="29"/>
      <c r="UFR169" s="29"/>
      <c r="UFS169" s="29"/>
      <c r="UFT169" s="29"/>
      <c r="UFU169" s="29"/>
      <c r="UFV169" s="29"/>
      <c r="UFW169" s="29"/>
      <c r="UFX169" s="29"/>
      <c r="UFY169" s="29"/>
      <c r="UFZ169" s="29"/>
      <c r="UGA169" s="29"/>
      <c r="UGB169" s="29"/>
      <c r="UGC169" s="29"/>
      <c r="UGD169" s="29"/>
      <c r="UGE169" s="29"/>
      <c r="UGF169" s="29"/>
      <c r="UGG169" s="29"/>
      <c r="UGH169" s="29"/>
      <c r="UGI169" s="29"/>
      <c r="UGJ169" s="29"/>
      <c r="UGK169" s="29"/>
      <c r="UGL169" s="29"/>
      <c r="UGM169" s="29"/>
      <c r="UGN169" s="29"/>
      <c r="UGO169" s="29"/>
      <c r="UGP169" s="29"/>
      <c r="UGQ169" s="29"/>
      <c r="UGR169" s="29"/>
      <c r="UGS169" s="29"/>
      <c r="UGT169" s="29"/>
      <c r="UGU169" s="29"/>
      <c r="UGV169" s="29"/>
      <c r="UGW169" s="29"/>
      <c r="UGX169" s="29"/>
      <c r="UGY169" s="29"/>
      <c r="UGZ169" s="29"/>
      <c r="UHA169" s="29"/>
      <c r="UHB169" s="29"/>
      <c r="UHC169" s="29"/>
      <c r="UHD169" s="29"/>
      <c r="UHE169" s="29"/>
      <c r="UHF169" s="29"/>
      <c r="UHG169" s="29"/>
      <c r="UHH169" s="29"/>
      <c r="UHI169" s="29"/>
      <c r="UHJ169" s="29"/>
      <c r="UHK169" s="29"/>
      <c r="UHL169" s="29"/>
      <c r="UHM169" s="29"/>
      <c r="UHN169" s="29"/>
      <c r="UHO169" s="29"/>
      <c r="UHP169" s="29"/>
      <c r="UHQ169" s="29"/>
      <c r="UHR169" s="29"/>
      <c r="UHS169" s="29"/>
      <c r="UHT169" s="29"/>
      <c r="UHU169" s="29"/>
      <c r="UHV169" s="29"/>
      <c r="UHW169" s="29"/>
      <c r="UHX169" s="29"/>
      <c r="UHY169" s="29"/>
      <c r="UHZ169" s="29"/>
      <c r="UIA169" s="29"/>
      <c r="UIB169" s="29"/>
      <c r="UIC169" s="29"/>
      <c r="UID169" s="29"/>
      <c r="UIE169" s="29"/>
      <c r="UIF169" s="29"/>
      <c r="UIG169" s="29"/>
      <c r="UIH169" s="29"/>
      <c r="UII169" s="29"/>
      <c r="UIJ169" s="29"/>
      <c r="UIK169" s="29"/>
      <c r="UIL169" s="29"/>
      <c r="UIM169" s="29"/>
      <c r="UIN169" s="29"/>
      <c r="UIO169" s="29"/>
      <c r="UIP169" s="29"/>
      <c r="UIQ169" s="29"/>
      <c r="UIR169" s="29"/>
      <c r="UIS169" s="29"/>
      <c r="UIT169" s="29"/>
      <c r="UIU169" s="29"/>
      <c r="UIV169" s="29"/>
      <c r="UIW169" s="29"/>
      <c r="UIX169" s="29"/>
      <c r="UIY169" s="29"/>
      <c r="UIZ169" s="29"/>
      <c r="UJA169" s="29"/>
      <c r="UJB169" s="29"/>
      <c r="UJC169" s="29"/>
      <c r="UJD169" s="29"/>
      <c r="UJE169" s="29"/>
      <c r="UJF169" s="29"/>
      <c r="UJG169" s="29"/>
      <c r="UJH169" s="29"/>
      <c r="UJI169" s="29"/>
      <c r="UJJ169" s="29"/>
      <c r="UJK169" s="29"/>
      <c r="UJL169" s="29"/>
      <c r="UJM169" s="29"/>
      <c r="UJN169" s="29"/>
      <c r="UJO169" s="29"/>
      <c r="UJP169" s="29"/>
      <c r="UJQ169" s="29"/>
      <c r="UJR169" s="29"/>
      <c r="UJS169" s="29"/>
      <c r="UJT169" s="29"/>
      <c r="UJU169" s="29"/>
      <c r="UJV169" s="29"/>
      <c r="UJW169" s="29"/>
      <c r="UJX169" s="29"/>
      <c r="UJY169" s="29"/>
      <c r="UJZ169" s="29"/>
      <c r="UKA169" s="29"/>
      <c r="UKB169" s="29"/>
      <c r="UKC169" s="29"/>
      <c r="UKD169" s="29"/>
      <c r="UKE169" s="29"/>
      <c r="UKF169" s="29"/>
      <c r="UKG169" s="29"/>
      <c r="UKH169" s="29"/>
      <c r="UKI169" s="29"/>
      <c r="UKJ169" s="29"/>
      <c r="UKK169" s="29"/>
      <c r="UKL169" s="29"/>
      <c r="UKM169" s="29"/>
      <c r="UKN169" s="29"/>
      <c r="UKO169" s="29"/>
      <c r="UKP169" s="29"/>
      <c r="UKQ169" s="29"/>
      <c r="UKR169" s="29"/>
      <c r="UKS169" s="29"/>
      <c r="UKT169" s="29"/>
      <c r="UKU169" s="29"/>
      <c r="UKV169" s="29"/>
      <c r="UKW169" s="29"/>
      <c r="UKX169" s="29"/>
      <c r="UKY169" s="29"/>
      <c r="UKZ169" s="29"/>
      <c r="ULA169" s="29"/>
      <c r="ULB169" s="29"/>
      <c r="ULC169" s="29"/>
      <c r="ULD169" s="29"/>
      <c r="ULE169" s="29"/>
      <c r="ULF169" s="29"/>
      <c r="ULG169" s="29"/>
      <c r="ULH169" s="29"/>
      <c r="ULI169" s="29"/>
      <c r="ULJ169" s="29"/>
      <c r="ULK169" s="29"/>
      <c r="ULL169" s="29"/>
      <c r="ULM169" s="29"/>
      <c r="ULN169" s="29"/>
      <c r="ULO169" s="29"/>
      <c r="ULP169" s="29"/>
      <c r="ULQ169" s="29"/>
      <c r="ULR169" s="29"/>
      <c r="ULS169" s="29"/>
      <c r="ULT169" s="29"/>
      <c r="ULU169" s="29"/>
      <c r="ULV169" s="29"/>
      <c r="ULW169" s="29"/>
      <c r="ULX169" s="29"/>
      <c r="ULY169" s="29"/>
      <c r="ULZ169" s="29"/>
      <c r="UMA169" s="29"/>
      <c r="UMB169" s="29"/>
      <c r="UMC169" s="29"/>
      <c r="UMD169" s="29"/>
      <c r="UME169" s="29"/>
      <c r="UMF169" s="29"/>
      <c r="UMG169" s="29"/>
      <c r="UMH169" s="29"/>
      <c r="UMI169" s="29"/>
      <c r="UMJ169" s="29"/>
      <c r="UMK169" s="29"/>
      <c r="UML169" s="29"/>
      <c r="UMM169" s="29"/>
      <c r="UMN169" s="29"/>
      <c r="UMO169" s="29"/>
      <c r="UMP169" s="29"/>
      <c r="UMQ169" s="29"/>
      <c r="UMR169" s="29"/>
      <c r="UMS169" s="29"/>
      <c r="UMT169" s="29"/>
      <c r="UMU169" s="29"/>
      <c r="UMV169" s="29"/>
      <c r="UMW169" s="29"/>
      <c r="UMX169" s="29"/>
      <c r="UMY169" s="29"/>
      <c r="UMZ169" s="29"/>
      <c r="UNA169" s="29"/>
      <c r="UNB169" s="29"/>
      <c r="UNC169" s="29"/>
      <c r="UND169" s="29"/>
      <c r="UNE169" s="29"/>
      <c r="UNF169" s="29"/>
      <c r="UNG169" s="29"/>
      <c r="UNH169" s="29"/>
      <c r="UNI169" s="29"/>
      <c r="UNJ169" s="29"/>
      <c r="UNK169" s="29"/>
      <c r="UNL169" s="29"/>
      <c r="UNM169" s="29"/>
      <c r="UNN169" s="29"/>
      <c r="UNO169" s="29"/>
      <c r="UNP169" s="29"/>
      <c r="UNQ169" s="29"/>
      <c r="UNR169" s="29"/>
      <c r="UNS169" s="29"/>
      <c r="UNT169" s="29"/>
      <c r="UNU169" s="29"/>
      <c r="UNV169" s="29"/>
      <c r="UNW169" s="29"/>
      <c r="UNX169" s="29"/>
      <c r="UNY169" s="29"/>
      <c r="UNZ169" s="29"/>
      <c r="UOA169" s="29"/>
      <c r="UOB169" s="29"/>
      <c r="UOC169" s="29"/>
      <c r="UOD169" s="29"/>
      <c r="UOE169" s="29"/>
      <c r="UOF169" s="29"/>
      <c r="UOG169" s="29"/>
      <c r="UOH169" s="29"/>
      <c r="UOI169" s="29"/>
      <c r="UOJ169" s="29"/>
      <c r="UOK169" s="29"/>
      <c r="UOL169" s="29"/>
      <c r="UOM169" s="29"/>
      <c r="UON169" s="29"/>
      <c r="UOO169" s="29"/>
      <c r="UOP169" s="29"/>
      <c r="UOQ169" s="29"/>
      <c r="UOR169" s="29"/>
      <c r="UOS169" s="29"/>
      <c r="UOT169" s="29"/>
      <c r="UOU169" s="29"/>
      <c r="UOV169" s="29"/>
      <c r="UOW169" s="29"/>
      <c r="UOX169" s="29"/>
      <c r="UOY169" s="29"/>
      <c r="UOZ169" s="29"/>
      <c r="UPA169" s="29"/>
      <c r="UPB169" s="29"/>
      <c r="UPC169" s="29"/>
      <c r="UPD169" s="29"/>
      <c r="UPE169" s="29"/>
      <c r="UPF169" s="29"/>
      <c r="UPG169" s="29"/>
      <c r="UPH169" s="29"/>
      <c r="UPI169" s="29"/>
      <c r="UPJ169" s="29"/>
      <c r="UPK169" s="29"/>
      <c r="UPL169" s="29"/>
      <c r="UPM169" s="29"/>
      <c r="UPN169" s="29"/>
      <c r="UPO169" s="29"/>
      <c r="UPP169" s="29"/>
      <c r="UPQ169" s="29"/>
      <c r="UPR169" s="29"/>
      <c r="UPS169" s="29"/>
      <c r="UPT169" s="29"/>
      <c r="UPU169" s="29"/>
      <c r="UPV169" s="29"/>
      <c r="UPW169" s="29"/>
      <c r="UPX169" s="29"/>
      <c r="UPY169" s="29"/>
      <c r="UPZ169" s="29"/>
      <c r="UQA169" s="29"/>
      <c r="UQB169" s="29"/>
      <c r="UQC169" s="29"/>
      <c r="UQD169" s="29"/>
      <c r="UQE169" s="29"/>
      <c r="UQF169" s="29"/>
      <c r="UQG169" s="29"/>
      <c r="UQH169" s="29"/>
      <c r="UQI169" s="29"/>
      <c r="UQJ169" s="29"/>
      <c r="UQK169" s="29"/>
      <c r="UQL169" s="29"/>
      <c r="UQM169" s="29"/>
      <c r="UQN169" s="29"/>
      <c r="UQO169" s="29"/>
      <c r="UQP169" s="29"/>
      <c r="UQQ169" s="29"/>
      <c r="UQR169" s="29"/>
      <c r="UQS169" s="29"/>
      <c r="UQT169" s="29"/>
      <c r="UQU169" s="29"/>
      <c r="UQV169" s="29"/>
      <c r="UQW169" s="29"/>
      <c r="UQX169" s="29"/>
      <c r="UQY169" s="29"/>
      <c r="UQZ169" s="29"/>
      <c r="URA169" s="29"/>
      <c r="URB169" s="29"/>
      <c r="URC169" s="29"/>
      <c r="URD169" s="29"/>
      <c r="URE169" s="29"/>
      <c r="URF169" s="29"/>
      <c r="URG169" s="29"/>
      <c r="URH169" s="29"/>
      <c r="URI169" s="29"/>
      <c r="URJ169" s="29"/>
      <c r="URK169" s="29"/>
      <c r="URL169" s="29"/>
      <c r="URM169" s="29"/>
      <c r="URN169" s="29"/>
      <c r="URO169" s="29"/>
      <c r="URP169" s="29"/>
      <c r="URQ169" s="29"/>
      <c r="URR169" s="29"/>
      <c r="URS169" s="29"/>
      <c r="URT169" s="29"/>
      <c r="URU169" s="29"/>
      <c r="URV169" s="29"/>
      <c r="URW169" s="29"/>
      <c r="URX169" s="29"/>
      <c r="URY169" s="29"/>
      <c r="URZ169" s="29"/>
      <c r="USA169" s="29"/>
      <c r="USB169" s="29"/>
      <c r="USC169" s="29"/>
      <c r="USD169" s="29"/>
      <c r="USE169" s="29"/>
      <c r="USF169" s="29"/>
      <c r="USG169" s="29"/>
      <c r="USH169" s="29"/>
      <c r="USI169" s="29"/>
      <c r="USJ169" s="29"/>
      <c r="USK169" s="29"/>
      <c r="USL169" s="29"/>
      <c r="USM169" s="29"/>
      <c r="USN169" s="29"/>
      <c r="USO169" s="29"/>
      <c r="USP169" s="29"/>
      <c r="USQ169" s="29"/>
      <c r="USR169" s="29"/>
      <c r="USS169" s="29"/>
      <c r="UST169" s="29"/>
      <c r="USU169" s="29"/>
      <c r="USV169" s="29"/>
      <c r="USW169" s="29"/>
      <c r="USX169" s="29"/>
      <c r="USY169" s="29"/>
      <c r="USZ169" s="29"/>
      <c r="UTA169" s="29"/>
      <c r="UTB169" s="29"/>
      <c r="UTC169" s="29"/>
      <c r="UTD169" s="29"/>
      <c r="UTE169" s="29"/>
      <c r="UTF169" s="29"/>
      <c r="UTG169" s="29"/>
      <c r="UTH169" s="29"/>
      <c r="UTI169" s="29"/>
      <c r="UTJ169" s="29"/>
      <c r="UTK169" s="29"/>
      <c r="UTL169" s="29"/>
      <c r="UTM169" s="29"/>
      <c r="UTN169" s="29"/>
      <c r="UTO169" s="29"/>
      <c r="UTP169" s="29"/>
      <c r="UTQ169" s="29"/>
      <c r="UTR169" s="29"/>
      <c r="UTS169" s="29"/>
      <c r="UTT169" s="29"/>
      <c r="UTU169" s="29"/>
      <c r="UTV169" s="29"/>
      <c r="UTW169" s="29"/>
      <c r="UTX169" s="29"/>
      <c r="UTY169" s="29"/>
      <c r="UTZ169" s="29"/>
      <c r="UUA169" s="29"/>
      <c r="UUB169" s="29"/>
      <c r="UUC169" s="29"/>
      <c r="UUD169" s="29"/>
      <c r="UUE169" s="29"/>
      <c r="UUF169" s="29"/>
      <c r="UUG169" s="29"/>
      <c r="UUH169" s="29"/>
      <c r="UUI169" s="29"/>
      <c r="UUJ169" s="29"/>
      <c r="UUK169" s="29"/>
      <c r="UUL169" s="29"/>
      <c r="UUM169" s="29"/>
      <c r="UUN169" s="29"/>
      <c r="UUO169" s="29"/>
      <c r="UUP169" s="29"/>
      <c r="UUQ169" s="29"/>
      <c r="UUR169" s="29"/>
      <c r="UUS169" s="29"/>
      <c r="UUT169" s="29"/>
      <c r="UUU169" s="29"/>
      <c r="UUV169" s="29"/>
      <c r="UUW169" s="29"/>
      <c r="UUX169" s="29"/>
      <c r="UUY169" s="29"/>
      <c r="UUZ169" s="29"/>
      <c r="UVA169" s="29"/>
      <c r="UVB169" s="29"/>
      <c r="UVC169" s="29"/>
      <c r="UVD169" s="29"/>
      <c r="UVE169" s="29"/>
      <c r="UVF169" s="29"/>
      <c r="UVG169" s="29"/>
      <c r="UVH169" s="29"/>
      <c r="UVI169" s="29"/>
      <c r="UVJ169" s="29"/>
      <c r="UVK169" s="29"/>
      <c r="UVL169" s="29"/>
      <c r="UVM169" s="29"/>
      <c r="UVN169" s="29"/>
      <c r="UVO169" s="29"/>
      <c r="UVP169" s="29"/>
      <c r="UVQ169" s="29"/>
      <c r="UVR169" s="29"/>
      <c r="UVS169" s="29"/>
      <c r="UVT169" s="29"/>
      <c r="UVU169" s="29"/>
      <c r="UVV169" s="29"/>
      <c r="UVW169" s="29"/>
      <c r="UVX169" s="29"/>
      <c r="UVY169" s="29"/>
      <c r="UVZ169" s="29"/>
      <c r="UWA169" s="29"/>
      <c r="UWB169" s="29"/>
      <c r="UWC169" s="29"/>
      <c r="UWD169" s="29"/>
      <c r="UWE169" s="29"/>
      <c r="UWF169" s="29"/>
      <c r="UWG169" s="29"/>
      <c r="UWH169" s="29"/>
      <c r="UWI169" s="29"/>
      <c r="UWJ169" s="29"/>
      <c r="UWK169" s="29"/>
      <c r="UWL169" s="29"/>
      <c r="UWM169" s="29"/>
      <c r="UWN169" s="29"/>
      <c r="UWO169" s="29"/>
      <c r="UWP169" s="29"/>
      <c r="UWQ169" s="29"/>
      <c r="UWR169" s="29"/>
      <c r="UWS169" s="29"/>
      <c r="UWT169" s="29"/>
      <c r="UWU169" s="29"/>
      <c r="UWV169" s="29"/>
      <c r="UWW169" s="29"/>
      <c r="UWX169" s="29"/>
      <c r="UWY169" s="29"/>
      <c r="UWZ169" s="29"/>
      <c r="UXA169" s="29"/>
      <c r="UXB169" s="29"/>
      <c r="UXC169" s="29"/>
      <c r="UXD169" s="29"/>
      <c r="UXE169" s="29"/>
      <c r="UXF169" s="29"/>
      <c r="UXG169" s="29"/>
      <c r="UXH169" s="29"/>
      <c r="UXI169" s="29"/>
      <c r="UXJ169" s="29"/>
      <c r="UXK169" s="29"/>
      <c r="UXL169" s="29"/>
      <c r="UXM169" s="29"/>
      <c r="UXN169" s="29"/>
      <c r="UXO169" s="29"/>
      <c r="UXP169" s="29"/>
      <c r="UXQ169" s="29"/>
      <c r="UXR169" s="29"/>
      <c r="UXS169" s="29"/>
      <c r="UXT169" s="29"/>
      <c r="UXU169" s="29"/>
      <c r="UXV169" s="29"/>
      <c r="UXW169" s="29"/>
      <c r="UXX169" s="29"/>
      <c r="UXY169" s="29"/>
      <c r="UXZ169" s="29"/>
      <c r="UYA169" s="29"/>
      <c r="UYB169" s="29"/>
      <c r="UYC169" s="29"/>
      <c r="UYD169" s="29"/>
      <c r="UYE169" s="29"/>
      <c r="UYF169" s="29"/>
      <c r="UYG169" s="29"/>
      <c r="UYH169" s="29"/>
      <c r="UYI169" s="29"/>
      <c r="UYJ169" s="29"/>
      <c r="UYK169" s="29"/>
      <c r="UYL169" s="29"/>
      <c r="UYM169" s="29"/>
      <c r="UYN169" s="29"/>
      <c r="UYO169" s="29"/>
      <c r="UYP169" s="29"/>
      <c r="UYQ169" s="29"/>
      <c r="UYR169" s="29"/>
      <c r="UYS169" s="29"/>
      <c r="UYT169" s="29"/>
      <c r="UYU169" s="29"/>
      <c r="UYV169" s="29"/>
      <c r="UYW169" s="29"/>
      <c r="UYX169" s="29"/>
      <c r="UYY169" s="29"/>
      <c r="UYZ169" s="29"/>
      <c r="UZA169" s="29"/>
      <c r="UZB169" s="29"/>
      <c r="UZC169" s="29"/>
      <c r="UZD169" s="29"/>
      <c r="UZE169" s="29"/>
      <c r="UZF169" s="29"/>
      <c r="UZG169" s="29"/>
      <c r="UZH169" s="29"/>
      <c r="UZI169" s="29"/>
      <c r="UZJ169" s="29"/>
      <c r="UZK169" s="29"/>
      <c r="UZL169" s="29"/>
      <c r="UZM169" s="29"/>
      <c r="UZN169" s="29"/>
      <c r="UZO169" s="29"/>
      <c r="UZP169" s="29"/>
      <c r="UZQ169" s="29"/>
      <c r="UZR169" s="29"/>
      <c r="UZS169" s="29"/>
      <c r="UZT169" s="29"/>
      <c r="UZU169" s="29"/>
      <c r="UZV169" s="29"/>
      <c r="UZW169" s="29"/>
      <c r="UZX169" s="29"/>
      <c r="UZY169" s="29"/>
      <c r="UZZ169" s="29"/>
      <c r="VAA169" s="29"/>
      <c r="VAB169" s="29"/>
      <c r="VAC169" s="29"/>
      <c r="VAD169" s="29"/>
      <c r="VAE169" s="29"/>
      <c r="VAF169" s="29"/>
      <c r="VAG169" s="29"/>
      <c r="VAH169" s="29"/>
      <c r="VAI169" s="29"/>
      <c r="VAJ169" s="29"/>
      <c r="VAK169" s="29"/>
      <c r="VAL169" s="29"/>
      <c r="VAM169" s="29"/>
      <c r="VAN169" s="29"/>
      <c r="VAO169" s="29"/>
      <c r="VAP169" s="29"/>
      <c r="VAQ169" s="29"/>
      <c r="VAR169" s="29"/>
      <c r="VAS169" s="29"/>
      <c r="VAT169" s="29"/>
      <c r="VAU169" s="29"/>
      <c r="VAV169" s="29"/>
      <c r="VAW169" s="29"/>
      <c r="VAX169" s="29"/>
      <c r="VAY169" s="29"/>
      <c r="VAZ169" s="29"/>
      <c r="VBA169" s="29"/>
      <c r="VBB169" s="29"/>
      <c r="VBC169" s="29"/>
      <c r="VBD169" s="29"/>
      <c r="VBE169" s="29"/>
      <c r="VBF169" s="29"/>
      <c r="VBG169" s="29"/>
      <c r="VBH169" s="29"/>
      <c r="VBI169" s="29"/>
      <c r="VBJ169" s="29"/>
      <c r="VBK169" s="29"/>
      <c r="VBL169" s="29"/>
      <c r="VBM169" s="29"/>
      <c r="VBN169" s="29"/>
      <c r="VBO169" s="29"/>
      <c r="VBP169" s="29"/>
      <c r="VBQ169" s="29"/>
      <c r="VBR169" s="29"/>
      <c r="VBS169" s="29"/>
      <c r="VBT169" s="29"/>
      <c r="VBU169" s="29"/>
      <c r="VBV169" s="29"/>
      <c r="VBW169" s="29"/>
      <c r="VBX169" s="29"/>
      <c r="VBY169" s="29"/>
      <c r="VBZ169" s="29"/>
      <c r="VCA169" s="29"/>
      <c r="VCB169" s="29"/>
      <c r="VCC169" s="29"/>
      <c r="VCD169" s="29"/>
      <c r="VCE169" s="29"/>
      <c r="VCF169" s="29"/>
      <c r="VCG169" s="29"/>
      <c r="VCH169" s="29"/>
      <c r="VCI169" s="29"/>
      <c r="VCJ169" s="29"/>
      <c r="VCK169" s="29"/>
      <c r="VCL169" s="29"/>
      <c r="VCM169" s="29"/>
      <c r="VCN169" s="29"/>
      <c r="VCO169" s="29"/>
      <c r="VCP169" s="29"/>
      <c r="VCQ169" s="29"/>
      <c r="VCR169" s="29"/>
      <c r="VCS169" s="29"/>
      <c r="VCT169" s="29"/>
      <c r="VCU169" s="29"/>
      <c r="VCV169" s="29"/>
      <c r="VCW169" s="29"/>
      <c r="VCX169" s="29"/>
      <c r="VCY169" s="29"/>
      <c r="VCZ169" s="29"/>
      <c r="VDA169" s="29"/>
      <c r="VDB169" s="29"/>
      <c r="VDC169" s="29"/>
      <c r="VDD169" s="29"/>
      <c r="VDE169" s="29"/>
      <c r="VDF169" s="29"/>
      <c r="VDG169" s="29"/>
      <c r="VDH169" s="29"/>
      <c r="VDI169" s="29"/>
      <c r="VDJ169" s="29"/>
      <c r="VDK169" s="29"/>
      <c r="VDL169" s="29"/>
      <c r="VDM169" s="29"/>
      <c r="VDN169" s="29"/>
      <c r="VDO169" s="29"/>
      <c r="VDP169" s="29"/>
      <c r="VDQ169" s="29"/>
      <c r="VDR169" s="29"/>
      <c r="VDS169" s="29"/>
      <c r="VDT169" s="29"/>
      <c r="VDU169" s="29"/>
      <c r="VDV169" s="29"/>
      <c r="VDW169" s="29"/>
      <c r="VDX169" s="29"/>
      <c r="VDY169" s="29"/>
      <c r="VDZ169" s="29"/>
      <c r="VEA169" s="29"/>
      <c r="VEB169" s="29"/>
      <c r="VEC169" s="29"/>
      <c r="VED169" s="29"/>
      <c r="VEE169" s="29"/>
      <c r="VEF169" s="29"/>
      <c r="VEG169" s="29"/>
      <c r="VEH169" s="29"/>
      <c r="VEI169" s="29"/>
      <c r="VEJ169" s="29"/>
      <c r="VEK169" s="29"/>
      <c r="VEL169" s="29"/>
      <c r="VEM169" s="29"/>
      <c r="VEN169" s="29"/>
      <c r="VEO169" s="29"/>
      <c r="VEP169" s="29"/>
      <c r="VEQ169" s="29"/>
      <c r="VER169" s="29"/>
      <c r="VES169" s="29"/>
      <c r="VET169" s="29"/>
      <c r="VEU169" s="29"/>
      <c r="VEV169" s="29"/>
      <c r="VEW169" s="29"/>
      <c r="VEX169" s="29"/>
      <c r="VEY169" s="29"/>
      <c r="VEZ169" s="29"/>
      <c r="VFA169" s="29"/>
      <c r="VFB169" s="29"/>
      <c r="VFC169" s="29"/>
      <c r="VFD169" s="29"/>
      <c r="VFE169" s="29"/>
      <c r="VFF169" s="29"/>
      <c r="VFG169" s="29"/>
      <c r="VFH169" s="29"/>
      <c r="VFI169" s="29"/>
      <c r="VFJ169" s="29"/>
      <c r="VFK169" s="29"/>
      <c r="VFL169" s="29"/>
      <c r="VFM169" s="29"/>
      <c r="VFN169" s="29"/>
      <c r="VFO169" s="29"/>
      <c r="VFP169" s="29"/>
      <c r="VFQ169" s="29"/>
      <c r="VFR169" s="29"/>
      <c r="VFS169" s="29"/>
      <c r="VFT169" s="29"/>
      <c r="VFU169" s="29"/>
      <c r="VFV169" s="29"/>
      <c r="VFW169" s="29"/>
      <c r="VFX169" s="29"/>
      <c r="VFY169" s="29"/>
      <c r="VFZ169" s="29"/>
      <c r="VGA169" s="29"/>
      <c r="VGB169" s="29"/>
      <c r="VGC169" s="29"/>
      <c r="VGD169" s="29"/>
      <c r="VGE169" s="29"/>
      <c r="VGF169" s="29"/>
      <c r="VGG169" s="29"/>
      <c r="VGH169" s="29"/>
      <c r="VGI169" s="29"/>
      <c r="VGJ169" s="29"/>
      <c r="VGK169" s="29"/>
      <c r="VGL169" s="29"/>
      <c r="VGM169" s="29"/>
      <c r="VGN169" s="29"/>
      <c r="VGO169" s="29"/>
      <c r="VGP169" s="29"/>
      <c r="VGQ169" s="29"/>
      <c r="VGR169" s="29"/>
      <c r="VGS169" s="29"/>
      <c r="VGT169" s="29"/>
      <c r="VGU169" s="29"/>
      <c r="VGV169" s="29"/>
      <c r="VGW169" s="29"/>
      <c r="VGX169" s="29"/>
      <c r="VGY169" s="29"/>
      <c r="VGZ169" s="29"/>
      <c r="VHA169" s="29"/>
      <c r="VHB169" s="29"/>
      <c r="VHC169" s="29"/>
      <c r="VHD169" s="29"/>
      <c r="VHE169" s="29"/>
      <c r="VHF169" s="29"/>
      <c r="VHG169" s="29"/>
      <c r="VHH169" s="29"/>
      <c r="VHI169" s="29"/>
      <c r="VHJ169" s="29"/>
      <c r="VHK169" s="29"/>
      <c r="VHL169" s="29"/>
      <c r="VHM169" s="29"/>
      <c r="VHN169" s="29"/>
      <c r="VHO169" s="29"/>
      <c r="VHP169" s="29"/>
      <c r="VHQ169" s="29"/>
      <c r="VHR169" s="29"/>
      <c r="VHS169" s="29"/>
      <c r="VHT169" s="29"/>
      <c r="VHU169" s="29"/>
      <c r="VHV169" s="29"/>
      <c r="VHW169" s="29"/>
      <c r="VHX169" s="29"/>
      <c r="VHY169" s="29"/>
      <c r="VHZ169" s="29"/>
      <c r="VIA169" s="29"/>
      <c r="VIB169" s="29"/>
      <c r="VIC169" s="29"/>
      <c r="VID169" s="29"/>
      <c r="VIE169" s="29"/>
      <c r="VIF169" s="29"/>
      <c r="VIG169" s="29"/>
      <c r="VIH169" s="29"/>
      <c r="VII169" s="29"/>
      <c r="VIJ169" s="29"/>
      <c r="VIK169" s="29"/>
      <c r="VIL169" s="29"/>
      <c r="VIM169" s="29"/>
      <c r="VIN169" s="29"/>
      <c r="VIO169" s="29"/>
      <c r="VIP169" s="29"/>
      <c r="VIQ169" s="29"/>
      <c r="VIR169" s="29"/>
      <c r="VIS169" s="29"/>
      <c r="VIT169" s="29"/>
      <c r="VIU169" s="29"/>
      <c r="VIV169" s="29"/>
      <c r="VIW169" s="29"/>
      <c r="VIX169" s="29"/>
      <c r="VIY169" s="29"/>
      <c r="VIZ169" s="29"/>
      <c r="VJA169" s="29"/>
      <c r="VJB169" s="29"/>
      <c r="VJC169" s="29"/>
      <c r="VJD169" s="29"/>
      <c r="VJE169" s="29"/>
      <c r="VJF169" s="29"/>
      <c r="VJG169" s="29"/>
      <c r="VJH169" s="29"/>
      <c r="VJI169" s="29"/>
      <c r="VJJ169" s="29"/>
      <c r="VJK169" s="29"/>
      <c r="VJL169" s="29"/>
      <c r="VJM169" s="29"/>
      <c r="VJN169" s="29"/>
      <c r="VJO169" s="29"/>
      <c r="VJP169" s="29"/>
      <c r="VJQ169" s="29"/>
      <c r="VJR169" s="29"/>
      <c r="VJS169" s="29"/>
      <c r="VJT169" s="29"/>
      <c r="VJU169" s="29"/>
      <c r="VJV169" s="29"/>
      <c r="VJW169" s="29"/>
      <c r="VJX169" s="29"/>
      <c r="VJY169" s="29"/>
      <c r="VJZ169" s="29"/>
      <c r="VKA169" s="29"/>
      <c r="VKB169" s="29"/>
      <c r="VKC169" s="29"/>
      <c r="VKD169" s="29"/>
      <c r="VKE169" s="29"/>
      <c r="VKF169" s="29"/>
      <c r="VKG169" s="29"/>
      <c r="VKH169" s="29"/>
      <c r="VKI169" s="29"/>
      <c r="VKJ169" s="29"/>
      <c r="VKK169" s="29"/>
      <c r="VKL169" s="29"/>
      <c r="VKM169" s="29"/>
      <c r="VKN169" s="29"/>
      <c r="VKO169" s="29"/>
      <c r="VKP169" s="29"/>
      <c r="VKQ169" s="29"/>
      <c r="VKR169" s="29"/>
      <c r="VKS169" s="29"/>
      <c r="VKT169" s="29"/>
      <c r="VKU169" s="29"/>
      <c r="VKV169" s="29"/>
      <c r="VKW169" s="29"/>
      <c r="VKX169" s="29"/>
      <c r="VKY169" s="29"/>
      <c r="VKZ169" s="29"/>
      <c r="VLA169" s="29"/>
      <c r="VLB169" s="29"/>
      <c r="VLC169" s="29"/>
      <c r="VLD169" s="29"/>
      <c r="VLE169" s="29"/>
      <c r="VLF169" s="29"/>
      <c r="VLG169" s="29"/>
      <c r="VLH169" s="29"/>
      <c r="VLI169" s="29"/>
      <c r="VLJ169" s="29"/>
      <c r="VLK169" s="29"/>
      <c r="VLL169" s="29"/>
      <c r="VLM169" s="29"/>
      <c r="VLN169" s="29"/>
      <c r="VLO169" s="29"/>
      <c r="VLP169" s="29"/>
      <c r="VLQ169" s="29"/>
      <c r="VLR169" s="29"/>
      <c r="VLS169" s="29"/>
      <c r="VLT169" s="29"/>
      <c r="VLU169" s="29"/>
      <c r="VLV169" s="29"/>
      <c r="VLW169" s="29"/>
      <c r="VLX169" s="29"/>
      <c r="VLY169" s="29"/>
      <c r="VLZ169" s="29"/>
      <c r="VMA169" s="29"/>
      <c r="VMB169" s="29"/>
      <c r="VMC169" s="29"/>
      <c r="VMD169" s="29"/>
      <c r="VME169" s="29"/>
      <c r="VMF169" s="29"/>
      <c r="VMG169" s="29"/>
      <c r="VMH169" s="29"/>
      <c r="VMI169" s="29"/>
      <c r="VMJ169" s="29"/>
      <c r="VMK169" s="29"/>
      <c r="VML169" s="29"/>
      <c r="VMM169" s="29"/>
      <c r="VMN169" s="29"/>
      <c r="VMO169" s="29"/>
      <c r="VMP169" s="29"/>
      <c r="VMQ169" s="29"/>
      <c r="VMR169" s="29"/>
      <c r="VMS169" s="29"/>
      <c r="VMT169" s="29"/>
      <c r="VMU169" s="29"/>
      <c r="VMV169" s="29"/>
      <c r="VMW169" s="29"/>
      <c r="VMX169" s="29"/>
      <c r="VMY169" s="29"/>
      <c r="VMZ169" s="29"/>
      <c r="VNA169" s="29"/>
      <c r="VNB169" s="29"/>
      <c r="VNC169" s="29"/>
      <c r="VND169" s="29"/>
      <c r="VNE169" s="29"/>
      <c r="VNF169" s="29"/>
      <c r="VNG169" s="29"/>
      <c r="VNH169" s="29"/>
      <c r="VNI169" s="29"/>
      <c r="VNJ169" s="29"/>
      <c r="VNK169" s="29"/>
      <c r="VNL169" s="29"/>
      <c r="VNM169" s="29"/>
      <c r="VNN169" s="29"/>
      <c r="VNO169" s="29"/>
      <c r="VNP169" s="29"/>
      <c r="VNQ169" s="29"/>
      <c r="VNR169" s="29"/>
      <c r="VNS169" s="29"/>
      <c r="VNT169" s="29"/>
      <c r="VNU169" s="29"/>
      <c r="VNV169" s="29"/>
      <c r="VNW169" s="29"/>
      <c r="VNX169" s="29"/>
      <c r="VNY169" s="29"/>
      <c r="VNZ169" s="29"/>
      <c r="VOA169" s="29"/>
      <c r="VOB169" s="29"/>
      <c r="VOC169" s="29"/>
      <c r="VOD169" s="29"/>
      <c r="VOE169" s="29"/>
      <c r="VOF169" s="29"/>
      <c r="VOG169" s="29"/>
      <c r="VOH169" s="29"/>
      <c r="VOI169" s="29"/>
      <c r="VOJ169" s="29"/>
      <c r="VOK169" s="29"/>
      <c r="VOL169" s="29"/>
      <c r="VOM169" s="29"/>
      <c r="VON169" s="29"/>
      <c r="VOO169" s="29"/>
      <c r="VOP169" s="29"/>
      <c r="VOQ169" s="29"/>
      <c r="VOR169" s="29"/>
      <c r="VOS169" s="29"/>
      <c r="VOT169" s="29"/>
      <c r="VOU169" s="29"/>
      <c r="VOV169" s="29"/>
      <c r="VOW169" s="29"/>
      <c r="VOX169" s="29"/>
      <c r="VOY169" s="29"/>
      <c r="VOZ169" s="29"/>
      <c r="VPA169" s="29"/>
      <c r="VPB169" s="29"/>
      <c r="VPC169" s="29"/>
      <c r="VPD169" s="29"/>
      <c r="VPE169" s="29"/>
      <c r="VPF169" s="29"/>
      <c r="VPG169" s="29"/>
      <c r="VPH169" s="29"/>
      <c r="VPI169" s="29"/>
      <c r="VPJ169" s="29"/>
      <c r="VPK169" s="29"/>
      <c r="VPL169" s="29"/>
      <c r="VPM169" s="29"/>
      <c r="VPN169" s="29"/>
      <c r="VPO169" s="29"/>
      <c r="VPP169" s="29"/>
      <c r="VPQ169" s="29"/>
      <c r="VPR169" s="29"/>
      <c r="VPS169" s="29"/>
      <c r="VPT169" s="29"/>
      <c r="VPU169" s="29"/>
      <c r="VPV169" s="29"/>
      <c r="VPW169" s="29"/>
      <c r="VPX169" s="29"/>
      <c r="VPY169" s="29"/>
      <c r="VPZ169" s="29"/>
      <c r="VQA169" s="29"/>
      <c r="VQB169" s="29"/>
      <c r="VQC169" s="29"/>
      <c r="VQD169" s="29"/>
      <c r="VQE169" s="29"/>
      <c r="VQF169" s="29"/>
      <c r="VQG169" s="29"/>
      <c r="VQH169" s="29"/>
      <c r="VQI169" s="29"/>
      <c r="VQJ169" s="29"/>
      <c r="VQK169" s="29"/>
      <c r="VQL169" s="29"/>
      <c r="VQM169" s="29"/>
      <c r="VQN169" s="29"/>
      <c r="VQO169" s="29"/>
      <c r="VQP169" s="29"/>
      <c r="VQQ169" s="29"/>
      <c r="VQR169" s="29"/>
      <c r="VQS169" s="29"/>
      <c r="VQT169" s="29"/>
      <c r="VQU169" s="29"/>
      <c r="VQV169" s="29"/>
      <c r="VQW169" s="29"/>
      <c r="VQX169" s="29"/>
      <c r="VQY169" s="29"/>
      <c r="VQZ169" s="29"/>
      <c r="VRA169" s="29"/>
      <c r="VRB169" s="29"/>
      <c r="VRC169" s="29"/>
      <c r="VRD169" s="29"/>
      <c r="VRE169" s="29"/>
      <c r="VRF169" s="29"/>
      <c r="VRG169" s="29"/>
      <c r="VRH169" s="29"/>
      <c r="VRI169" s="29"/>
      <c r="VRJ169" s="29"/>
      <c r="VRK169" s="29"/>
      <c r="VRL169" s="29"/>
      <c r="VRM169" s="29"/>
      <c r="VRN169" s="29"/>
      <c r="VRO169" s="29"/>
      <c r="VRP169" s="29"/>
      <c r="VRQ169" s="29"/>
      <c r="VRR169" s="29"/>
      <c r="VRS169" s="29"/>
      <c r="VRT169" s="29"/>
      <c r="VRU169" s="29"/>
      <c r="VRV169" s="29"/>
      <c r="VRW169" s="29"/>
      <c r="VRX169" s="29"/>
      <c r="VRY169" s="29"/>
      <c r="VRZ169" s="29"/>
      <c r="VSA169" s="29"/>
      <c r="VSB169" s="29"/>
      <c r="VSC169" s="29"/>
      <c r="VSD169" s="29"/>
      <c r="VSE169" s="29"/>
      <c r="VSF169" s="29"/>
      <c r="VSG169" s="29"/>
      <c r="VSH169" s="29"/>
      <c r="VSI169" s="29"/>
      <c r="VSJ169" s="29"/>
      <c r="VSK169" s="29"/>
      <c r="VSL169" s="29"/>
      <c r="VSM169" s="29"/>
      <c r="VSN169" s="29"/>
      <c r="VSO169" s="29"/>
      <c r="VSP169" s="29"/>
      <c r="VSQ169" s="29"/>
      <c r="VSR169" s="29"/>
      <c r="VSS169" s="29"/>
      <c r="VST169" s="29"/>
      <c r="VSU169" s="29"/>
      <c r="VSV169" s="29"/>
      <c r="VSW169" s="29"/>
      <c r="VSX169" s="29"/>
      <c r="VSY169" s="29"/>
      <c r="VSZ169" s="29"/>
      <c r="VTA169" s="29"/>
      <c r="VTB169" s="29"/>
      <c r="VTC169" s="29"/>
      <c r="VTD169" s="29"/>
      <c r="VTE169" s="29"/>
      <c r="VTF169" s="29"/>
      <c r="VTG169" s="29"/>
      <c r="VTH169" s="29"/>
      <c r="VTI169" s="29"/>
      <c r="VTJ169" s="29"/>
      <c r="VTK169" s="29"/>
      <c r="VTL169" s="29"/>
      <c r="VTM169" s="29"/>
      <c r="VTN169" s="29"/>
      <c r="VTO169" s="29"/>
      <c r="VTP169" s="29"/>
      <c r="VTQ169" s="29"/>
      <c r="VTR169" s="29"/>
      <c r="VTS169" s="29"/>
      <c r="VTT169" s="29"/>
      <c r="VTU169" s="29"/>
      <c r="VTV169" s="29"/>
      <c r="VTW169" s="29"/>
      <c r="VTX169" s="29"/>
      <c r="VTY169" s="29"/>
      <c r="VTZ169" s="29"/>
      <c r="VUA169" s="29"/>
      <c r="VUB169" s="29"/>
      <c r="VUC169" s="29"/>
      <c r="VUD169" s="29"/>
      <c r="VUE169" s="29"/>
      <c r="VUF169" s="29"/>
      <c r="VUG169" s="29"/>
      <c r="VUH169" s="29"/>
      <c r="VUI169" s="29"/>
      <c r="VUJ169" s="29"/>
      <c r="VUK169" s="29"/>
      <c r="VUL169" s="29"/>
      <c r="VUM169" s="29"/>
      <c r="VUN169" s="29"/>
      <c r="VUO169" s="29"/>
      <c r="VUP169" s="29"/>
      <c r="VUQ169" s="29"/>
      <c r="VUR169" s="29"/>
      <c r="VUS169" s="29"/>
      <c r="VUT169" s="29"/>
      <c r="VUU169" s="29"/>
      <c r="VUV169" s="29"/>
      <c r="VUW169" s="29"/>
      <c r="VUX169" s="29"/>
      <c r="VUY169" s="29"/>
      <c r="VUZ169" s="29"/>
      <c r="VVA169" s="29"/>
      <c r="VVB169" s="29"/>
      <c r="VVC169" s="29"/>
      <c r="VVD169" s="29"/>
      <c r="VVE169" s="29"/>
      <c r="VVF169" s="29"/>
      <c r="VVG169" s="29"/>
      <c r="VVH169" s="29"/>
      <c r="VVI169" s="29"/>
      <c r="VVJ169" s="29"/>
      <c r="VVK169" s="29"/>
      <c r="VVL169" s="29"/>
      <c r="VVM169" s="29"/>
      <c r="VVN169" s="29"/>
      <c r="VVO169" s="29"/>
      <c r="VVP169" s="29"/>
      <c r="VVQ169" s="29"/>
      <c r="VVR169" s="29"/>
      <c r="VVS169" s="29"/>
      <c r="VVT169" s="29"/>
      <c r="VVU169" s="29"/>
      <c r="VVV169" s="29"/>
      <c r="VVW169" s="29"/>
      <c r="VVX169" s="29"/>
      <c r="VVY169" s="29"/>
      <c r="VVZ169" s="29"/>
      <c r="VWA169" s="29"/>
      <c r="VWB169" s="29"/>
      <c r="VWC169" s="29"/>
      <c r="VWD169" s="29"/>
      <c r="VWE169" s="29"/>
      <c r="VWF169" s="29"/>
      <c r="VWG169" s="29"/>
      <c r="VWH169" s="29"/>
      <c r="VWI169" s="29"/>
      <c r="VWJ169" s="29"/>
      <c r="VWK169" s="29"/>
      <c r="VWL169" s="29"/>
      <c r="VWM169" s="29"/>
      <c r="VWN169" s="29"/>
      <c r="VWO169" s="29"/>
      <c r="VWP169" s="29"/>
      <c r="VWQ169" s="29"/>
      <c r="VWR169" s="29"/>
      <c r="VWS169" s="29"/>
      <c r="VWT169" s="29"/>
      <c r="VWU169" s="29"/>
      <c r="VWV169" s="29"/>
      <c r="VWW169" s="29"/>
      <c r="VWX169" s="29"/>
      <c r="VWY169" s="29"/>
      <c r="VWZ169" s="29"/>
      <c r="VXA169" s="29"/>
      <c r="VXB169" s="29"/>
      <c r="VXC169" s="29"/>
      <c r="VXD169" s="29"/>
      <c r="VXE169" s="29"/>
      <c r="VXF169" s="29"/>
      <c r="VXG169" s="29"/>
      <c r="VXH169" s="29"/>
      <c r="VXI169" s="29"/>
      <c r="VXJ169" s="29"/>
      <c r="VXK169" s="29"/>
      <c r="VXL169" s="29"/>
      <c r="VXM169" s="29"/>
      <c r="VXN169" s="29"/>
      <c r="VXO169" s="29"/>
      <c r="VXP169" s="29"/>
      <c r="VXQ169" s="29"/>
      <c r="VXR169" s="29"/>
      <c r="VXS169" s="29"/>
      <c r="VXT169" s="29"/>
      <c r="VXU169" s="29"/>
      <c r="VXV169" s="29"/>
      <c r="VXW169" s="29"/>
      <c r="VXX169" s="29"/>
      <c r="VXY169" s="29"/>
      <c r="VXZ169" s="29"/>
      <c r="VYA169" s="29"/>
      <c r="VYB169" s="29"/>
      <c r="VYC169" s="29"/>
      <c r="VYD169" s="29"/>
      <c r="VYE169" s="29"/>
      <c r="VYF169" s="29"/>
      <c r="VYG169" s="29"/>
      <c r="VYH169" s="29"/>
      <c r="VYI169" s="29"/>
      <c r="VYJ169" s="29"/>
      <c r="VYK169" s="29"/>
      <c r="VYL169" s="29"/>
      <c r="VYM169" s="29"/>
      <c r="VYN169" s="29"/>
      <c r="VYO169" s="29"/>
      <c r="VYP169" s="29"/>
      <c r="VYQ169" s="29"/>
      <c r="VYR169" s="29"/>
      <c r="VYS169" s="29"/>
      <c r="VYT169" s="29"/>
      <c r="VYU169" s="29"/>
      <c r="VYV169" s="29"/>
      <c r="VYW169" s="29"/>
      <c r="VYX169" s="29"/>
      <c r="VYY169" s="29"/>
      <c r="VYZ169" s="29"/>
      <c r="VZA169" s="29"/>
      <c r="VZB169" s="29"/>
      <c r="VZC169" s="29"/>
      <c r="VZD169" s="29"/>
      <c r="VZE169" s="29"/>
      <c r="VZF169" s="29"/>
      <c r="VZG169" s="29"/>
      <c r="VZH169" s="29"/>
      <c r="VZI169" s="29"/>
      <c r="VZJ169" s="29"/>
      <c r="VZK169" s="29"/>
      <c r="VZL169" s="29"/>
      <c r="VZM169" s="29"/>
      <c r="VZN169" s="29"/>
      <c r="VZO169" s="29"/>
      <c r="VZP169" s="29"/>
      <c r="VZQ169" s="29"/>
      <c r="VZR169" s="29"/>
      <c r="VZS169" s="29"/>
      <c r="VZT169" s="29"/>
      <c r="VZU169" s="29"/>
      <c r="VZV169" s="29"/>
      <c r="VZW169" s="29"/>
      <c r="VZX169" s="29"/>
      <c r="VZY169" s="29"/>
      <c r="VZZ169" s="29"/>
      <c r="WAA169" s="29"/>
      <c r="WAB169" s="29"/>
      <c r="WAC169" s="29"/>
      <c r="WAD169" s="29"/>
      <c r="WAE169" s="29"/>
      <c r="WAF169" s="29"/>
      <c r="WAG169" s="29"/>
      <c r="WAH169" s="29"/>
      <c r="WAI169" s="29"/>
      <c r="WAJ169" s="29"/>
      <c r="WAK169" s="29"/>
      <c r="WAL169" s="29"/>
      <c r="WAM169" s="29"/>
      <c r="WAN169" s="29"/>
      <c r="WAO169" s="29"/>
      <c r="WAP169" s="29"/>
      <c r="WAQ169" s="29"/>
      <c r="WAR169" s="29"/>
      <c r="WAS169" s="29"/>
      <c r="WAT169" s="29"/>
      <c r="WAU169" s="29"/>
      <c r="WAV169" s="29"/>
      <c r="WAW169" s="29"/>
      <c r="WAX169" s="29"/>
      <c r="WAY169" s="29"/>
      <c r="WAZ169" s="29"/>
      <c r="WBA169" s="29"/>
      <c r="WBB169" s="29"/>
      <c r="WBC169" s="29"/>
      <c r="WBD169" s="29"/>
      <c r="WBE169" s="29"/>
      <c r="WBF169" s="29"/>
      <c r="WBG169" s="29"/>
      <c r="WBH169" s="29"/>
      <c r="WBI169" s="29"/>
      <c r="WBJ169" s="29"/>
      <c r="WBK169" s="29"/>
      <c r="WBL169" s="29"/>
      <c r="WBM169" s="29"/>
      <c r="WBN169" s="29"/>
      <c r="WBO169" s="29"/>
      <c r="WBP169" s="29"/>
      <c r="WBQ169" s="29"/>
      <c r="WBR169" s="29"/>
      <c r="WBS169" s="29"/>
      <c r="WBT169" s="29"/>
      <c r="WBU169" s="29"/>
      <c r="WBV169" s="29"/>
      <c r="WBW169" s="29"/>
      <c r="WBX169" s="29"/>
      <c r="WBY169" s="29"/>
      <c r="WBZ169" s="29"/>
      <c r="WCA169" s="29"/>
      <c r="WCB169" s="29"/>
      <c r="WCC169" s="29"/>
      <c r="WCD169" s="29"/>
      <c r="WCE169" s="29"/>
      <c r="WCF169" s="29"/>
      <c r="WCG169" s="29"/>
      <c r="WCH169" s="29"/>
      <c r="WCI169" s="29"/>
      <c r="WCJ169" s="29"/>
      <c r="WCK169" s="29"/>
      <c r="WCL169" s="29"/>
      <c r="WCM169" s="29"/>
      <c r="WCN169" s="29"/>
      <c r="WCO169" s="29"/>
      <c r="WCP169" s="29"/>
      <c r="WCQ169" s="29"/>
      <c r="WCR169" s="29"/>
      <c r="WCS169" s="29"/>
      <c r="WCT169" s="29"/>
      <c r="WCU169" s="29"/>
      <c r="WCV169" s="29"/>
      <c r="WCW169" s="29"/>
      <c r="WCX169" s="29"/>
      <c r="WCY169" s="29"/>
      <c r="WCZ169" s="29"/>
      <c r="WDA169" s="29"/>
      <c r="WDB169" s="29"/>
      <c r="WDC169" s="29"/>
      <c r="WDD169" s="29"/>
      <c r="WDE169" s="29"/>
      <c r="WDF169" s="29"/>
      <c r="WDG169" s="29"/>
      <c r="WDH169" s="29"/>
      <c r="WDI169" s="29"/>
      <c r="WDJ169" s="29"/>
      <c r="WDK169" s="29"/>
      <c r="WDL169" s="29"/>
      <c r="WDM169" s="29"/>
      <c r="WDN169" s="29"/>
      <c r="WDO169" s="29"/>
      <c r="WDP169" s="29"/>
      <c r="WDQ169" s="29"/>
      <c r="WDR169" s="29"/>
      <c r="WDS169" s="29"/>
      <c r="WDT169" s="29"/>
      <c r="WDU169" s="29"/>
      <c r="WDV169" s="29"/>
      <c r="WDW169" s="29"/>
      <c r="WDX169" s="29"/>
      <c r="WDY169" s="29"/>
      <c r="WDZ169" s="29"/>
      <c r="WEA169" s="29"/>
      <c r="WEB169" s="29"/>
      <c r="WEC169" s="29"/>
      <c r="WED169" s="29"/>
      <c r="WEE169" s="29"/>
      <c r="WEF169" s="29"/>
      <c r="WEG169" s="29"/>
      <c r="WEH169" s="29"/>
      <c r="WEI169" s="29"/>
      <c r="WEJ169" s="29"/>
      <c r="WEK169" s="29"/>
      <c r="WEL169" s="29"/>
      <c r="WEM169" s="29"/>
      <c r="WEN169" s="29"/>
      <c r="WEO169" s="29"/>
      <c r="WEP169" s="29"/>
      <c r="WEQ169" s="29"/>
      <c r="WER169" s="29"/>
      <c r="WES169" s="29"/>
      <c r="WET169" s="29"/>
      <c r="WEU169" s="29"/>
      <c r="WEV169" s="29"/>
      <c r="WEW169" s="29"/>
      <c r="WEX169" s="29"/>
      <c r="WEY169" s="29"/>
      <c r="WEZ169" s="29"/>
      <c r="WFA169" s="29"/>
      <c r="WFB169" s="29"/>
      <c r="WFC169" s="29"/>
      <c r="WFD169" s="29"/>
      <c r="WFE169" s="29"/>
      <c r="WFF169" s="29"/>
      <c r="WFG169" s="29"/>
      <c r="WFH169" s="29"/>
      <c r="WFI169" s="29"/>
      <c r="WFJ169" s="29"/>
      <c r="WFK169" s="29"/>
      <c r="WFL169" s="29"/>
      <c r="WFM169" s="29"/>
      <c r="WFN169" s="29"/>
      <c r="WFO169" s="29"/>
      <c r="WFP169" s="29"/>
      <c r="WFQ169" s="29"/>
      <c r="WFR169" s="29"/>
      <c r="WFS169" s="29"/>
      <c r="WFT169" s="29"/>
      <c r="WFU169" s="29"/>
      <c r="WFV169" s="29"/>
      <c r="WFW169" s="29"/>
      <c r="WFX169" s="29"/>
      <c r="WFY169" s="29"/>
      <c r="WFZ169" s="29"/>
      <c r="WGA169" s="29"/>
      <c r="WGB169" s="29"/>
      <c r="WGC169" s="29"/>
      <c r="WGD169" s="29"/>
      <c r="WGE169" s="29"/>
      <c r="WGF169" s="29"/>
      <c r="WGG169" s="29"/>
      <c r="WGH169" s="29"/>
      <c r="WGI169" s="29"/>
      <c r="WGJ169" s="29"/>
      <c r="WGK169" s="29"/>
      <c r="WGL169" s="29"/>
      <c r="WGM169" s="29"/>
      <c r="WGN169" s="29"/>
      <c r="WGO169" s="29"/>
      <c r="WGP169" s="29"/>
      <c r="WGQ169" s="29"/>
      <c r="WGR169" s="29"/>
      <c r="WGS169" s="29"/>
      <c r="WGT169" s="29"/>
      <c r="WGU169" s="29"/>
      <c r="WGV169" s="29"/>
      <c r="WGW169" s="29"/>
      <c r="WGX169" s="29"/>
      <c r="WGY169" s="29"/>
      <c r="WGZ169" s="29"/>
      <c r="WHA169" s="29"/>
      <c r="WHB169" s="29"/>
      <c r="WHC169" s="29"/>
      <c r="WHD169" s="29"/>
      <c r="WHE169" s="29"/>
      <c r="WHF169" s="29"/>
      <c r="WHG169" s="29"/>
      <c r="WHH169" s="29"/>
      <c r="WHI169" s="29"/>
      <c r="WHJ169" s="29"/>
      <c r="WHK169" s="29"/>
      <c r="WHL169" s="29"/>
      <c r="WHM169" s="29"/>
      <c r="WHN169" s="29"/>
      <c r="WHO169" s="29"/>
      <c r="WHP169" s="29"/>
      <c r="WHQ169" s="29"/>
      <c r="WHR169" s="29"/>
      <c r="WHS169" s="29"/>
      <c r="WHT169" s="29"/>
      <c r="WHU169" s="29"/>
      <c r="WHV169" s="29"/>
      <c r="WHW169" s="29"/>
      <c r="WHX169" s="29"/>
      <c r="WHY169" s="29"/>
      <c r="WHZ169" s="29"/>
      <c r="WIA169" s="29"/>
      <c r="WIB169" s="29"/>
      <c r="WIC169" s="29"/>
      <c r="WID169" s="29"/>
      <c r="WIE169" s="29"/>
      <c r="WIF169" s="29"/>
      <c r="WIG169" s="29"/>
      <c r="WIH169" s="29"/>
      <c r="WII169" s="29"/>
      <c r="WIJ169" s="29"/>
      <c r="WIK169" s="29"/>
      <c r="WIL169" s="29"/>
      <c r="WIM169" s="29"/>
      <c r="WIN169" s="29"/>
      <c r="WIO169" s="29"/>
      <c r="WIP169" s="29"/>
      <c r="WIQ169" s="29"/>
      <c r="WIR169" s="29"/>
      <c r="WIS169" s="29"/>
      <c r="WIT169" s="29"/>
      <c r="WIU169" s="29"/>
      <c r="WIV169" s="29"/>
      <c r="WIW169" s="29"/>
      <c r="WIX169" s="29"/>
      <c r="WIY169" s="29"/>
      <c r="WIZ169" s="29"/>
      <c r="WJA169" s="29"/>
      <c r="WJB169" s="29"/>
      <c r="WJC169" s="29"/>
      <c r="WJD169" s="29"/>
      <c r="WJE169" s="29"/>
      <c r="WJF169" s="29"/>
      <c r="WJG169" s="29"/>
      <c r="WJH169" s="29"/>
      <c r="WJI169" s="29"/>
      <c r="WJJ169" s="29"/>
      <c r="WJK169" s="29"/>
      <c r="WJL169" s="29"/>
      <c r="WJM169" s="29"/>
      <c r="WJN169" s="29"/>
      <c r="WJO169" s="29"/>
      <c r="WJP169" s="29"/>
      <c r="WJQ169" s="29"/>
      <c r="WJR169" s="29"/>
      <c r="WJS169" s="29"/>
      <c r="WJT169" s="29"/>
      <c r="WJU169" s="29"/>
      <c r="WJV169" s="29"/>
      <c r="WJW169" s="29"/>
      <c r="WJX169" s="29"/>
      <c r="WJY169" s="29"/>
      <c r="WJZ169" s="29"/>
      <c r="WKA169" s="29"/>
      <c r="WKB169" s="29"/>
      <c r="WKC169" s="29"/>
      <c r="WKD169" s="29"/>
      <c r="WKE169" s="29"/>
      <c r="WKF169" s="29"/>
      <c r="WKG169" s="29"/>
      <c r="WKH169" s="29"/>
      <c r="WKI169" s="29"/>
      <c r="WKJ169" s="29"/>
      <c r="WKK169" s="29"/>
      <c r="WKL169" s="29"/>
      <c r="WKM169" s="29"/>
      <c r="WKN169" s="29"/>
      <c r="WKO169" s="29"/>
      <c r="WKP169" s="29"/>
      <c r="WKQ169" s="29"/>
      <c r="WKR169" s="29"/>
      <c r="WKS169" s="29"/>
      <c r="WKT169" s="29"/>
      <c r="WKU169" s="29"/>
      <c r="WKV169" s="29"/>
      <c r="WKW169" s="29"/>
      <c r="WKX169" s="29"/>
      <c r="WKY169" s="29"/>
      <c r="WKZ169" s="29"/>
      <c r="WLA169" s="29"/>
      <c r="WLB169" s="29"/>
      <c r="WLC169" s="29"/>
      <c r="WLD169" s="29"/>
      <c r="WLE169" s="29"/>
      <c r="WLF169" s="29"/>
      <c r="WLG169" s="29"/>
      <c r="WLH169" s="29"/>
      <c r="WLI169" s="29"/>
      <c r="WLJ169" s="29"/>
      <c r="WLK169" s="29"/>
      <c r="WLL169" s="29"/>
      <c r="WLM169" s="29"/>
      <c r="WLN169" s="29"/>
      <c r="WLO169" s="29"/>
      <c r="WLP169" s="29"/>
      <c r="WLQ169" s="29"/>
      <c r="WLR169" s="29"/>
      <c r="WLS169" s="29"/>
      <c r="WLT169" s="29"/>
      <c r="WLU169" s="29"/>
      <c r="WLV169" s="29"/>
      <c r="WLW169" s="29"/>
      <c r="WLX169" s="29"/>
      <c r="WLY169" s="29"/>
      <c r="WLZ169" s="29"/>
      <c r="WMA169" s="29"/>
      <c r="WMB169" s="29"/>
      <c r="WMC169" s="29"/>
      <c r="WMD169" s="29"/>
      <c r="WME169" s="29"/>
      <c r="WMF169" s="29"/>
      <c r="WMG169" s="29"/>
      <c r="WMH169" s="29"/>
      <c r="WMI169" s="29"/>
      <c r="WMJ169" s="29"/>
      <c r="WMK169" s="29"/>
      <c r="WML169" s="29"/>
      <c r="WMM169" s="29"/>
      <c r="WMN169" s="29"/>
      <c r="WMO169" s="29"/>
      <c r="WMP169" s="29"/>
      <c r="WMQ169" s="29"/>
      <c r="WMR169" s="29"/>
      <c r="WMS169" s="29"/>
      <c r="WMT169" s="29"/>
      <c r="WMU169" s="29"/>
      <c r="WMV169" s="29"/>
      <c r="WMW169" s="29"/>
      <c r="WMX169" s="29"/>
      <c r="WMY169" s="29"/>
      <c r="WMZ169" s="29"/>
      <c r="WNA169" s="29"/>
      <c r="WNB169" s="29"/>
      <c r="WNC169" s="29"/>
      <c r="WND169" s="29"/>
      <c r="WNE169" s="29"/>
      <c r="WNF169" s="29"/>
      <c r="WNG169" s="29"/>
      <c r="WNH169" s="29"/>
      <c r="WNI169" s="29"/>
      <c r="WNJ169" s="29"/>
      <c r="WNK169" s="29"/>
      <c r="WNL169" s="29"/>
      <c r="WNM169" s="29"/>
      <c r="WNN169" s="29"/>
      <c r="WNO169" s="29"/>
      <c r="WNP169" s="29"/>
      <c r="WNQ169" s="29"/>
      <c r="WNR169" s="29"/>
      <c r="WNS169" s="29"/>
      <c r="WNT169" s="29"/>
      <c r="WNU169" s="29"/>
      <c r="WNV169" s="29"/>
      <c r="WNW169" s="29"/>
      <c r="WNX169" s="29"/>
      <c r="WNY169" s="29"/>
      <c r="WNZ169" s="29"/>
      <c r="WOA169" s="29"/>
      <c r="WOB169" s="29"/>
      <c r="WOC169" s="29"/>
      <c r="WOD169" s="29"/>
      <c r="WOE169" s="29"/>
      <c r="WOF169" s="29"/>
      <c r="WOG169" s="29"/>
      <c r="WOH169" s="29"/>
      <c r="WOI169" s="29"/>
      <c r="WOJ169" s="29"/>
      <c r="WOK169" s="29"/>
      <c r="WOL169" s="29"/>
      <c r="WOM169" s="29"/>
      <c r="WON169" s="29"/>
      <c r="WOO169" s="29"/>
      <c r="WOP169" s="29"/>
      <c r="WOQ169" s="29"/>
      <c r="WOR169" s="29"/>
      <c r="WOS169" s="29"/>
      <c r="WOT169" s="29"/>
      <c r="WOU169" s="29"/>
      <c r="WOV169" s="29"/>
      <c r="WOW169" s="29"/>
      <c r="WOX169" s="29"/>
      <c r="WOY169" s="29"/>
      <c r="WOZ169" s="29"/>
      <c r="WPA169" s="29"/>
      <c r="WPB169" s="29"/>
      <c r="WPC169" s="29"/>
      <c r="WPD169" s="29"/>
      <c r="WPE169" s="29"/>
      <c r="WPF169" s="29"/>
      <c r="WPG169" s="29"/>
      <c r="WPH169" s="29"/>
      <c r="WPI169" s="29"/>
      <c r="WPJ169" s="29"/>
      <c r="WPK169" s="29"/>
      <c r="WPL169" s="29"/>
      <c r="WPM169" s="29"/>
      <c r="WPN169" s="29"/>
      <c r="WPO169" s="29"/>
      <c r="WPP169" s="29"/>
      <c r="WPQ169" s="29"/>
      <c r="WPR169" s="29"/>
      <c r="WPS169" s="29"/>
      <c r="WPT169" s="29"/>
      <c r="WPU169" s="29"/>
      <c r="WPV169" s="29"/>
      <c r="WPW169" s="29"/>
      <c r="WPX169" s="29"/>
      <c r="WPY169" s="29"/>
      <c r="WPZ169" s="29"/>
      <c r="WQA169" s="29"/>
      <c r="WQB169" s="29"/>
      <c r="WQC169" s="29"/>
      <c r="WQD169" s="29"/>
      <c r="WQE169" s="29"/>
      <c r="WQF169" s="29"/>
      <c r="WQG169" s="29"/>
      <c r="WQH169" s="29"/>
      <c r="WQI169" s="29"/>
      <c r="WQJ169" s="29"/>
      <c r="WQK169" s="29"/>
      <c r="WQL169" s="29"/>
      <c r="WQM169" s="29"/>
      <c r="WQN169" s="29"/>
      <c r="WQO169" s="29"/>
      <c r="WQP169" s="29"/>
      <c r="WQQ169" s="29"/>
      <c r="WQR169" s="29"/>
      <c r="WQS169" s="29"/>
      <c r="WQT169" s="29"/>
      <c r="WQU169" s="29"/>
      <c r="WQV169" s="29"/>
      <c r="WQW169" s="29"/>
      <c r="WQX169" s="29"/>
      <c r="WQY169" s="29"/>
      <c r="WQZ169" s="29"/>
      <c r="WRA169" s="29"/>
      <c r="WRB169" s="29"/>
      <c r="WRC169" s="29"/>
      <c r="WRD169" s="29"/>
      <c r="WRE169" s="29"/>
      <c r="WRF169" s="29"/>
      <c r="WRG169" s="29"/>
      <c r="WRH169" s="29"/>
      <c r="WRI169" s="29"/>
      <c r="WRJ169" s="29"/>
      <c r="WRK169" s="29"/>
      <c r="WRL169" s="29"/>
      <c r="WRM169" s="29"/>
      <c r="WRN169" s="29"/>
      <c r="WRO169" s="29"/>
      <c r="WRP169" s="29"/>
      <c r="WRQ169" s="29"/>
      <c r="WRR169" s="29"/>
      <c r="WRS169" s="29"/>
      <c r="WRT169" s="29"/>
      <c r="WRU169" s="29"/>
      <c r="WRV169" s="29"/>
      <c r="WRW169" s="29"/>
      <c r="WRX169" s="29"/>
      <c r="WRY169" s="29"/>
      <c r="WRZ169" s="29"/>
      <c r="WSA169" s="29"/>
      <c r="WSB169" s="29"/>
      <c r="WSC169" s="29"/>
      <c r="WSD169" s="29"/>
      <c r="WSE169" s="29"/>
      <c r="WSF169" s="29"/>
      <c r="WSG169" s="29"/>
      <c r="WSH169" s="29"/>
      <c r="WSI169" s="29"/>
      <c r="WSJ169" s="29"/>
      <c r="WSK169" s="29"/>
      <c r="WSL169" s="29"/>
      <c r="WSM169" s="29"/>
      <c r="WSN169" s="29"/>
      <c r="WSO169" s="29"/>
      <c r="WSP169" s="29"/>
      <c r="WSQ169" s="29"/>
      <c r="WSR169" s="29"/>
      <c r="WSS169" s="29"/>
      <c r="WST169" s="29"/>
      <c r="WSU169" s="29"/>
      <c r="WSV169" s="29"/>
      <c r="WSW169" s="29"/>
      <c r="WSX169" s="29"/>
      <c r="WSY169" s="29"/>
      <c r="WSZ169" s="29"/>
      <c r="WTA169" s="29"/>
      <c r="WTB169" s="29"/>
      <c r="WTC169" s="29"/>
      <c r="WTD169" s="29"/>
      <c r="WTE169" s="29"/>
      <c r="WTF169" s="29"/>
      <c r="WTG169" s="29"/>
      <c r="WTH169" s="29"/>
      <c r="WTI169" s="29"/>
      <c r="WTJ169" s="29"/>
      <c r="WTK169" s="29"/>
      <c r="WTL169" s="29"/>
      <c r="WTM169" s="29"/>
      <c r="WTN169" s="29"/>
      <c r="WTO169" s="29"/>
      <c r="WTP169" s="29"/>
      <c r="WTQ169" s="29"/>
      <c r="WTR169" s="29"/>
      <c r="WTS169" s="29"/>
      <c r="WTT169" s="29"/>
      <c r="WTU169" s="29"/>
      <c r="WTV169" s="29"/>
      <c r="WTW169" s="29"/>
      <c r="WTX169" s="29"/>
      <c r="WTY169" s="29"/>
      <c r="WTZ169" s="29"/>
      <c r="WUA169" s="29"/>
      <c r="WUB169" s="29"/>
      <c r="WUC169" s="29"/>
      <c r="WUD169" s="29"/>
      <c r="WUE169" s="29"/>
      <c r="WUF169" s="29"/>
      <c r="WUG169" s="29"/>
      <c r="WUH169" s="29"/>
      <c r="WUI169" s="29"/>
      <c r="WUJ169" s="29"/>
      <c r="WUK169" s="29"/>
      <c r="WUL169" s="29"/>
      <c r="WUM169" s="29"/>
      <c r="WUN169" s="29"/>
      <c r="WUO169" s="29"/>
      <c r="WUP169" s="29"/>
      <c r="WUQ169" s="29"/>
      <c r="WUR169" s="29"/>
      <c r="WUS169" s="29"/>
    </row>
    <row r="170" spans="1:16113" ht="20.149999999999999" customHeight="1" x14ac:dyDescent="0.35">
      <c r="A170" s="110" t="s">
        <v>1072</v>
      </c>
      <c r="B170" s="9" t="s">
        <v>36</v>
      </c>
      <c r="C170" s="10" t="s">
        <v>37</v>
      </c>
      <c r="D170" s="40" t="s">
        <v>38</v>
      </c>
      <c r="E170" s="40" t="s">
        <v>1073</v>
      </c>
      <c r="F170" s="40" t="s">
        <v>1089</v>
      </c>
      <c r="G170" s="61" t="s">
        <v>1090</v>
      </c>
      <c r="H170" s="12" t="s">
        <v>1077</v>
      </c>
      <c r="I170" s="61" t="s">
        <v>1091</v>
      </c>
      <c r="J170" s="40" t="s">
        <v>1092</v>
      </c>
      <c r="K170" s="169" t="s">
        <v>1093</v>
      </c>
      <c r="L170" s="40" t="s">
        <v>1094</v>
      </c>
      <c r="M170" s="40" t="s">
        <v>1095</v>
      </c>
      <c r="N170" s="40" t="s">
        <v>1096</v>
      </c>
      <c r="O170" s="40" t="s">
        <v>272</v>
      </c>
      <c r="P170" s="174">
        <f>2/2</f>
        <v>1</v>
      </c>
      <c r="Q170" s="174">
        <f>2/2</f>
        <v>1</v>
      </c>
      <c r="R170" s="174">
        <f t="shared" ref="R170:U170" si="17">2/2</f>
        <v>1</v>
      </c>
      <c r="S170" s="174">
        <f t="shared" si="17"/>
        <v>1</v>
      </c>
      <c r="T170" s="174">
        <f t="shared" si="17"/>
        <v>1</v>
      </c>
      <c r="U170" s="174">
        <f t="shared" si="17"/>
        <v>1</v>
      </c>
      <c r="V170" s="174"/>
      <c r="W170" s="174"/>
      <c r="X170" s="174"/>
      <c r="Y170" s="174"/>
      <c r="Z170" s="174"/>
      <c r="AA170" s="174"/>
      <c r="AB170" s="132">
        <v>0.9</v>
      </c>
      <c r="AC170" s="175">
        <v>12</v>
      </c>
      <c r="AD170" s="172" t="s">
        <v>1084</v>
      </c>
      <c r="AE170" s="173" t="s">
        <v>273</v>
      </c>
      <c r="AF170" s="173" t="s">
        <v>273</v>
      </c>
      <c r="AG170" s="343" t="s">
        <v>1097</v>
      </c>
    </row>
    <row r="171" spans="1:16113" ht="20.149999999999999" customHeight="1" x14ac:dyDescent="0.35">
      <c r="A171" s="110" t="s">
        <v>1072</v>
      </c>
      <c r="B171" s="20" t="s">
        <v>53</v>
      </c>
      <c r="C171" s="10" t="s">
        <v>54</v>
      </c>
      <c r="D171" s="40" t="s">
        <v>1098</v>
      </c>
      <c r="E171" s="40" t="s">
        <v>1099</v>
      </c>
      <c r="F171" s="40" t="s">
        <v>1100</v>
      </c>
      <c r="G171" s="9" t="s">
        <v>1101</v>
      </c>
      <c r="H171" s="12" t="s">
        <v>1102</v>
      </c>
      <c r="I171" s="40" t="s">
        <v>1103</v>
      </c>
      <c r="J171" s="40" t="s">
        <v>1104</v>
      </c>
      <c r="K171" s="40" t="s">
        <v>1105</v>
      </c>
      <c r="L171" s="40" t="s">
        <v>1106</v>
      </c>
      <c r="M171" s="40" t="s">
        <v>1107</v>
      </c>
      <c r="N171" s="40" t="s">
        <v>1108</v>
      </c>
      <c r="O171" s="40" t="s">
        <v>261</v>
      </c>
      <c r="P171" s="174">
        <f>1/1</f>
        <v>1</v>
      </c>
      <c r="Q171" s="174">
        <f>1/1</f>
        <v>1</v>
      </c>
      <c r="R171" s="174">
        <f>3/3</f>
        <v>1</v>
      </c>
      <c r="S171" s="34"/>
      <c r="T171" s="34"/>
      <c r="U171" s="34"/>
      <c r="V171" s="34"/>
      <c r="W171" s="34"/>
      <c r="X171" s="34"/>
      <c r="Y171" s="34"/>
      <c r="Z171" s="34"/>
      <c r="AA171" s="34"/>
      <c r="AB171" s="17">
        <v>1</v>
      </c>
      <c r="AC171" s="32">
        <v>3</v>
      </c>
      <c r="AD171" s="172" t="s">
        <v>1084</v>
      </c>
      <c r="AE171" s="173" t="s">
        <v>1109</v>
      </c>
      <c r="AF171" s="173" t="s">
        <v>1110</v>
      </c>
      <c r="AG171" s="343" t="s">
        <v>1111</v>
      </c>
    </row>
    <row r="172" spans="1:16113" ht="20.149999999999999" customHeight="1" x14ac:dyDescent="0.35">
      <c r="A172" s="110" t="s">
        <v>1072</v>
      </c>
      <c r="B172" s="9" t="s">
        <v>36</v>
      </c>
      <c r="C172" s="10" t="s">
        <v>37</v>
      </c>
      <c r="D172" s="40" t="s">
        <v>38</v>
      </c>
      <c r="E172" s="40" t="s">
        <v>1073</v>
      </c>
      <c r="F172" s="176" t="s">
        <v>1112</v>
      </c>
      <c r="G172" s="61" t="s">
        <v>1090</v>
      </c>
      <c r="H172" s="12" t="s">
        <v>1077</v>
      </c>
      <c r="I172" s="61" t="s">
        <v>1078</v>
      </c>
      <c r="J172" s="40" t="s">
        <v>1113</v>
      </c>
      <c r="K172" s="169" t="s">
        <v>1114</v>
      </c>
      <c r="L172" s="40" t="s">
        <v>1115</v>
      </c>
      <c r="M172" s="40" t="s">
        <v>1116</v>
      </c>
      <c r="N172" s="40" t="s">
        <v>1117</v>
      </c>
      <c r="O172" s="168" t="s">
        <v>272</v>
      </c>
      <c r="P172" s="177">
        <f>0/1898</f>
        <v>0</v>
      </c>
      <c r="Q172" s="177">
        <f>0/1890</f>
        <v>0</v>
      </c>
      <c r="R172" s="177">
        <f>0/1984</f>
        <v>0</v>
      </c>
      <c r="S172" s="177">
        <f>0/1906</f>
        <v>0</v>
      </c>
      <c r="T172" s="177">
        <f>1/2165</f>
        <v>4.6189376443418013E-4</v>
      </c>
      <c r="U172" s="177">
        <f>5/2000</f>
        <v>2.5000000000000001E-3</v>
      </c>
      <c r="V172" s="177"/>
      <c r="W172" s="177"/>
      <c r="X172" s="177"/>
      <c r="Y172" s="177"/>
      <c r="Z172" s="177"/>
      <c r="AA172" s="177"/>
      <c r="AB172" s="132">
        <v>1</v>
      </c>
      <c r="AC172" s="178">
        <v>12</v>
      </c>
      <c r="AD172" s="172" t="s">
        <v>1084</v>
      </c>
      <c r="AE172" s="173" t="s">
        <v>1118</v>
      </c>
      <c r="AF172" s="173" t="s">
        <v>1119</v>
      </c>
      <c r="AG172" s="343" t="s">
        <v>1120</v>
      </c>
    </row>
    <row r="173" spans="1:16113" ht="20.149999999999999" customHeight="1" thickBot="1" x14ac:dyDescent="0.4">
      <c r="A173" s="110" t="s">
        <v>1072</v>
      </c>
      <c r="B173" s="21" t="s">
        <v>134</v>
      </c>
      <c r="C173" s="9" t="s">
        <v>135</v>
      </c>
      <c r="D173" s="9" t="s">
        <v>136</v>
      </c>
      <c r="E173" s="9" t="s">
        <v>137</v>
      </c>
      <c r="F173" s="9" t="s">
        <v>138</v>
      </c>
      <c r="G173" s="9" t="s">
        <v>237</v>
      </c>
      <c r="H173" s="10" t="s">
        <v>140</v>
      </c>
      <c r="I173" s="9" t="s">
        <v>141</v>
      </c>
      <c r="J173" s="40" t="s">
        <v>1121</v>
      </c>
      <c r="K173" s="40" t="s">
        <v>1122</v>
      </c>
      <c r="L173" s="40" t="s">
        <v>1123</v>
      </c>
      <c r="M173" s="40" t="s">
        <v>1124</v>
      </c>
      <c r="N173" s="40" t="s">
        <v>1125</v>
      </c>
      <c r="O173" s="40" t="s">
        <v>272</v>
      </c>
      <c r="P173" s="179">
        <f>1/1</f>
        <v>1</v>
      </c>
      <c r="Q173" s="179">
        <f t="shared" ref="Q173:U173" si="18">1/1</f>
        <v>1</v>
      </c>
      <c r="R173" s="179">
        <f t="shared" si="18"/>
        <v>1</v>
      </c>
      <c r="S173" s="179">
        <f t="shared" si="18"/>
        <v>1</v>
      </c>
      <c r="T173" s="179">
        <f t="shared" si="18"/>
        <v>1</v>
      </c>
      <c r="U173" s="179">
        <f t="shared" si="18"/>
        <v>1</v>
      </c>
      <c r="V173" s="179"/>
      <c r="W173" s="179"/>
      <c r="X173" s="179"/>
      <c r="Y173" s="179"/>
      <c r="Z173" s="179"/>
      <c r="AA173" s="179"/>
      <c r="AB173" s="132">
        <v>1</v>
      </c>
      <c r="AC173" s="171">
        <v>12</v>
      </c>
      <c r="AD173" s="172" t="s">
        <v>1126</v>
      </c>
      <c r="AE173" s="34" t="s">
        <v>68</v>
      </c>
      <c r="AF173" s="40" t="s">
        <v>68</v>
      </c>
      <c r="AG173" s="330" t="s">
        <v>1127</v>
      </c>
    </row>
    <row r="174" spans="1:16113" ht="20.149999999999999" customHeight="1" x14ac:dyDescent="0.35">
      <c r="A174" s="110" t="s">
        <v>1072</v>
      </c>
      <c r="B174" s="20" t="s">
        <v>53</v>
      </c>
      <c r="C174" s="10" t="s">
        <v>54</v>
      </c>
      <c r="D174" s="9" t="s">
        <v>55</v>
      </c>
      <c r="E174" s="180" t="s">
        <v>56</v>
      </c>
      <c r="F174" s="181" t="s">
        <v>57</v>
      </c>
      <c r="G174" s="41" t="s">
        <v>228</v>
      </c>
      <c r="H174" s="22" t="s">
        <v>59</v>
      </c>
      <c r="I174" s="10"/>
      <c r="J174" s="42" t="s">
        <v>1128</v>
      </c>
      <c r="K174" s="40" t="s">
        <v>1129</v>
      </c>
      <c r="L174" s="40" t="s">
        <v>1130</v>
      </c>
      <c r="M174" s="40" t="s">
        <v>1131</v>
      </c>
      <c r="N174" s="40" t="s">
        <v>1125</v>
      </c>
      <c r="O174" s="40" t="s">
        <v>234</v>
      </c>
      <c r="P174" s="33"/>
      <c r="Q174" s="33"/>
      <c r="R174" s="33"/>
      <c r="S174" s="182"/>
      <c r="T174" s="179">
        <f>5/5</f>
        <v>1</v>
      </c>
      <c r="U174" s="12"/>
      <c r="V174" s="12"/>
      <c r="W174" s="12"/>
      <c r="X174" s="179"/>
      <c r="Y174" s="12"/>
      <c r="Z174" s="12"/>
      <c r="AA174" s="40"/>
      <c r="AB174" s="17">
        <v>1</v>
      </c>
      <c r="AC174" s="27">
        <v>2</v>
      </c>
      <c r="AD174" s="35" t="s">
        <v>1084</v>
      </c>
      <c r="AE174" s="34" t="s">
        <v>68</v>
      </c>
      <c r="AF174" s="40" t="s">
        <v>68</v>
      </c>
      <c r="AG174" s="330" t="s">
        <v>1132</v>
      </c>
    </row>
    <row r="175" spans="1:16113" ht="20.149999999999999" customHeight="1" thickBot="1" x14ac:dyDescent="0.4">
      <c r="A175" s="110" t="s">
        <v>1133</v>
      </c>
      <c r="B175" s="9" t="s">
        <v>36</v>
      </c>
      <c r="C175" s="10" t="s">
        <v>37</v>
      </c>
      <c r="D175" s="40" t="s">
        <v>1134</v>
      </c>
      <c r="E175" s="40" t="s">
        <v>1135</v>
      </c>
      <c r="F175" s="181" t="s">
        <v>1136</v>
      </c>
      <c r="G175" s="9" t="s">
        <v>1137</v>
      </c>
      <c r="H175" s="12" t="s">
        <v>1077</v>
      </c>
      <c r="I175" s="40" t="s">
        <v>1078</v>
      </c>
      <c r="J175" s="40" t="s">
        <v>1138</v>
      </c>
      <c r="K175" s="169" t="s">
        <v>1139</v>
      </c>
      <c r="L175" s="40" t="s">
        <v>1140</v>
      </c>
      <c r="M175" s="40" t="s">
        <v>1141</v>
      </c>
      <c r="N175" s="183" t="s">
        <v>1142</v>
      </c>
      <c r="O175" s="40" t="s">
        <v>272</v>
      </c>
      <c r="P175" s="184">
        <v>5</v>
      </c>
      <c r="Q175" s="184">
        <v>3</v>
      </c>
      <c r="R175" s="184">
        <v>2.5</v>
      </c>
      <c r="S175" s="184">
        <v>3</v>
      </c>
      <c r="T175" s="185">
        <v>3.1506646971935006</v>
      </c>
      <c r="U175" s="186">
        <v>3.234651237544198</v>
      </c>
      <c r="V175" s="184"/>
      <c r="W175" s="184"/>
      <c r="X175" s="184"/>
      <c r="Y175" s="184"/>
      <c r="Z175" s="184"/>
      <c r="AA175" s="184"/>
      <c r="AB175" s="132">
        <v>1</v>
      </c>
      <c r="AC175" s="27">
        <v>12</v>
      </c>
      <c r="AD175" s="187" t="s">
        <v>1143</v>
      </c>
      <c r="AE175" s="9" t="s">
        <v>1144</v>
      </c>
      <c r="AF175" s="9" t="s">
        <v>1145</v>
      </c>
      <c r="AG175" s="344" t="s">
        <v>1146</v>
      </c>
    </row>
    <row r="176" spans="1:16113" customFormat="1" ht="20.149999999999999" customHeight="1" thickBot="1" x14ac:dyDescent="0.4">
      <c r="A176" s="110" t="s">
        <v>1133</v>
      </c>
      <c r="B176" s="20" t="s">
        <v>53</v>
      </c>
      <c r="C176" s="10" t="s">
        <v>54</v>
      </c>
      <c r="D176" s="21" t="s">
        <v>55</v>
      </c>
      <c r="E176" s="21" t="s">
        <v>56</v>
      </c>
      <c r="F176" s="21" t="s">
        <v>57</v>
      </c>
      <c r="G176" s="10" t="s">
        <v>58</v>
      </c>
      <c r="H176" s="22" t="s">
        <v>59</v>
      </c>
      <c r="I176" s="10" t="s">
        <v>60</v>
      </c>
      <c r="J176" s="23" t="s">
        <v>1147</v>
      </c>
      <c r="K176" s="21" t="s">
        <v>62</v>
      </c>
      <c r="L176" s="21" t="s">
        <v>63</v>
      </c>
      <c r="M176" s="21" t="s">
        <v>64</v>
      </c>
      <c r="N176" s="21" t="s">
        <v>65</v>
      </c>
      <c r="O176" s="21" t="s">
        <v>66</v>
      </c>
      <c r="P176" s="24">
        <v>1</v>
      </c>
      <c r="Q176" s="25"/>
      <c r="R176" s="26"/>
      <c r="S176" s="118"/>
      <c r="T176" s="118"/>
      <c r="U176" s="118"/>
      <c r="V176" s="118"/>
      <c r="W176" s="118"/>
      <c r="X176" s="118"/>
      <c r="Y176" s="118"/>
      <c r="Z176" s="118"/>
      <c r="AA176" s="118"/>
      <c r="AB176" s="17">
        <v>1</v>
      </c>
      <c r="AC176" s="27">
        <v>1</v>
      </c>
      <c r="AD176" s="28" t="s">
        <v>67</v>
      </c>
      <c r="AE176" s="23" t="s">
        <v>68</v>
      </c>
      <c r="AF176" s="23" t="s">
        <v>68</v>
      </c>
      <c r="AG176" s="329" t="s">
        <v>69</v>
      </c>
      <c r="AH176" s="29"/>
      <c r="AI176" s="29"/>
      <c r="AJ176" s="29"/>
      <c r="AK176" s="29"/>
      <c r="AL176" s="29"/>
      <c r="AM176" s="29"/>
      <c r="AN176" s="29"/>
      <c r="AO176" s="29"/>
      <c r="AP176" s="29"/>
      <c r="AQ176" s="29"/>
      <c r="AR176" s="29"/>
      <c r="AS176" s="29"/>
      <c r="AT176" s="29"/>
      <c r="AU176" s="29"/>
      <c r="AV176" s="29"/>
      <c r="AW176" s="29"/>
      <c r="AX176" s="29"/>
      <c r="AY176" s="29"/>
      <c r="AZ176" s="29"/>
      <c r="BA176" s="29"/>
      <c r="BB176" s="29"/>
      <c r="BC176" s="29"/>
      <c r="BD176" s="29"/>
      <c r="BE176" s="29"/>
      <c r="BF176" s="29"/>
      <c r="BG176" s="29"/>
      <c r="BH176" s="29"/>
      <c r="BI176" s="29"/>
      <c r="BJ176" s="29"/>
      <c r="BK176" s="29"/>
      <c r="BL176" s="29"/>
      <c r="BM176" s="29"/>
      <c r="BN176" s="29"/>
      <c r="BO176" s="29"/>
      <c r="BP176" s="29"/>
      <c r="BQ176" s="29"/>
      <c r="BR176" s="29"/>
      <c r="BS176" s="29"/>
      <c r="BT176" s="29"/>
      <c r="BU176" s="29"/>
      <c r="BV176" s="29"/>
      <c r="BW176" s="29"/>
      <c r="BX176" s="29"/>
      <c r="BY176" s="29"/>
      <c r="BZ176" s="29"/>
      <c r="CA176" s="29"/>
      <c r="CB176" s="29"/>
      <c r="CC176" s="29"/>
      <c r="CD176" s="29"/>
      <c r="CE176" s="29"/>
      <c r="CF176" s="29"/>
      <c r="CG176" s="29"/>
      <c r="CH176" s="29"/>
      <c r="CI176" s="29"/>
      <c r="CJ176" s="29"/>
      <c r="CK176" s="29"/>
      <c r="CL176" s="29"/>
      <c r="CM176" s="29"/>
      <c r="CN176" s="29"/>
      <c r="CO176" s="29"/>
      <c r="CP176" s="29"/>
      <c r="CQ176" s="29"/>
      <c r="CR176" s="29"/>
      <c r="CS176" s="29"/>
      <c r="CT176" s="29"/>
      <c r="CU176" s="29"/>
      <c r="CV176" s="29"/>
      <c r="CW176" s="29"/>
      <c r="CX176" s="29"/>
      <c r="CY176" s="29"/>
      <c r="CZ176" s="29"/>
      <c r="DA176" s="29"/>
      <c r="DB176" s="29"/>
      <c r="DC176" s="29"/>
      <c r="DD176" s="29"/>
      <c r="DE176" s="29"/>
      <c r="DF176" s="29"/>
      <c r="DG176" s="29"/>
      <c r="DH176" s="29"/>
      <c r="DI176" s="29"/>
      <c r="DJ176" s="29"/>
      <c r="DK176" s="29"/>
      <c r="DL176" s="29"/>
      <c r="DM176" s="29"/>
      <c r="DN176" s="29"/>
      <c r="DO176" s="29"/>
      <c r="DP176" s="29"/>
      <c r="DQ176" s="29"/>
      <c r="DR176" s="29"/>
      <c r="DS176" s="29"/>
      <c r="DT176" s="29"/>
      <c r="DU176" s="29"/>
      <c r="DV176" s="29"/>
      <c r="DW176" s="29"/>
      <c r="DX176" s="29"/>
      <c r="DY176" s="29"/>
      <c r="DZ176" s="29"/>
      <c r="EA176" s="29"/>
      <c r="EB176" s="29"/>
      <c r="EC176" s="29"/>
      <c r="ED176" s="29"/>
      <c r="EE176" s="29"/>
      <c r="EF176" s="29"/>
      <c r="EG176" s="29"/>
      <c r="EH176" s="29"/>
      <c r="EI176" s="29"/>
      <c r="EJ176" s="29"/>
      <c r="EK176" s="29"/>
      <c r="EL176" s="29"/>
      <c r="EM176" s="29"/>
      <c r="EN176" s="29"/>
      <c r="EO176" s="29"/>
      <c r="EP176" s="29"/>
      <c r="EQ176" s="29"/>
      <c r="ER176" s="29"/>
      <c r="ES176" s="29"/>
      <c r="ET176" s="29"/>
      <c r="EU176" s="29"/>
      <c r="EV176" s="29"/>
      <c r="EW176" s="29"/>
      <c r="EX176" s="29"/>
      <c r="EY176" s="29"/>
      <c r="EZ176" s="29"/>
      <c r="FA176" s="29"/>
      <c r="FB176" s="29"/>
      <c r="FC176" s="29"/>
      <c r="FD176" s="29"/>
      <c r="FE176" s="29"/>
      <c r="FF176" s="29"/>
      <c r="FG176" s="29"/>
      <c r="FH176" s="29"/>
      <c r="FI176" s="29"/>
      <c r="FJ176" s="29"/>
      <c r="FK176" s="29"/>
      <c r="FL176" s="29"/>
      <c r="FM176" s="29"/>
      <c r="FN176" s="29"/>
      <c r="FO176" s="29"/>
      <c r="FP176" s="29"/>
      <c r="FQ176" s="29"/>
      <c r="FR176" s="29"/>
      <c r="FS176" s="29"/>
      <c r="FT176" s="29"/>
      <c r="FU176" s="29"/>
      <c r="FV176" s="29"/>
      <c r="FW176" s="29"/>
      <c r="FX176" s="29"/>
      <c r="FY176" s="29"/>
      <c r="FZ176" s="29"/>
      <c r="GA176" s="29"/>
      <c r="GB176" s="29"/>
      <c r="GC176" s="29"/>
      <c r="GD176" s="29"/>
      <c r="GE176" s="29"/>
      <c r="GF176" s="29"/>
      <c r="GG176" s="29"/>
      <c r="GH176" s="29"/>
      <c r="GI176" s="29"/>
      <c r="GJ176" s="29"/>
      <c r="GK176" s="29"/>
      <c r="GL176" s="29"/>
      <c r="GM176" s="29"/>
      <c r="GN176" s="29"/>
      <c r="GO176" s="29"/>
      <c r="GP176" s="29"/>
      <c r="GQ176" s="29"/>
      <c r="GR176" s="29"/>
      <c r="GS176" s="29"/>
      <c r="GT176" s="29"/>
      <c r="GU176" s="29"/>
      <c r="GV176" s="29"/>
      <c r="GW176" s="29"/>
      <c r="GX176" s="29"/>
      <c r="GY176" s="29"/>
      <c r="GZ176" s="29"/>
      <c r="HA176" s="29"/>
      <c r="HB176" s="29"/>
      <c r="HC176" s="29"/>
      <c r="HD176" s="29"/>
      <c r="HE176" s="29"/>
      <c r="HF176" s="29"/>
      <c r="HG176" s="29"/>
      <c r="HH176" s="29"/>
      <c r="HI176" s="29"/>
      <c r="HJ176" s="29"/>
      <c r="HK176" s="29"/>
      <c r="HL176" s="29"/>
      <c r="HM176" s="29"/>
      <c r="HN176" s="29"/>
      <c r="HO176" s="29"/>
      <c r="HP176" s="29"/>
      <c r="HQ176" s="29"/>
      <c r="HR176" s="29"/>
      <c r="HS176" s="29"/>
      <c r="HT176" s="29"/>
      <c r="HU176" s="29"/>
      <c r="HV176" s="29"/>
      <c r="HW176" s="29"/>
      <c r="HX176" s="29"/>
      <c r="HY176" s="29"/>
      <c r="HZ176" s="29"/>
      <c r="IA176" s="29"/>
      <c r="IB176" s="29"/>
      <c r="IC176" s="29"/>
      <c r="ID176" s="29"/>
      <c r="IE176" s="29"/>
      <c r="IF176" s="29"/>
      <c r="IG176" s="29"/>
      <c r="IH176" s="29"/>
      <c r="II176" s="29"/>
      <c r="IJ176" s="29"/>
      <c r="IK176" s="29"/>
      <c r="IL176" s="29"/>
      <c r="IM176" s="29"/>
      <c r="IN176" s="29"/>
      <c r="IO176" s="29"/>
      <c r="IP176" s="29"/>
      <c r="IQ176" s="29"/>
      <c r="IR176" s="29"/>
      <c r="IS176" s="29"/>
      <c r="IT176" s="29"/>
      <c r="IU176" s="29"/>
      <c r="IV176" s="29"/>
      <c r="IW176" s="29"/>
      <c r="IX176" s="29"/>
      <c r="IY176" s="29"/>
      <c r="IZ176" s="29"/>
      <c r="JA176" s="29"/>
      <c r="JB176" s="29"/>
      <c r="JC176" s="29"/>
      <c r="JD176" s="29"/>
      <c r="JE176" s="29"/>
      <c r="JF176" s="29"/>
      <c r="JG176" s="29"/>
      <c r="JH176" s="29"/>
      <c r="JI176" s="29"/>
      <c r="JJ176" s="29"/>
      <c r="JK176" s="29"/>
      <c r="JL176" s="29"/>
      <c r="JM176" s="29"/>
      <c r="JN176" s="29"/>
      <c r="JO176" s="29"/>
      <c r="JP176" s="29"/>
      <c r="JQ176" s="29"/>
      <c r="JR176" s="29"/>
      <c r="JS176" s="29"/>
      <c r="JT176" s="29"/>
      <c r="JU176" s="29"/>
      <c r="JV176" s="29"/>
      <c r="JW176" s="29"/>
      <c r="JX176" s="29"/>
      <c r="JY176" s="29"/>
      <c r="JZ176" s="29"/>
      <c r="KA176" s="29"/>
      <c r="KB176" s="29"/>
      <c r="KC176" s="29"/>
      <c r="KD176" s="29"/>
      <c r="KE176" s="29"/>
      <c r="KF176" s="29"/>
      <c r="KG176" s="29"/>
      <c r="KH176" s="29"/>
      <c r="KI176" s="29"/>
      <c r="KJ176" s="29"/>
      <c r="KK176" s="29"/>
      <c r="KL176" s="29"/>
      <c r="KM176" s="29"/>
      <c r="KN176" s="29"/>
      <c r="KO176" s="29"/>
      <c r="KP176" s="29"/>
      <c r="KQ176" s="29"/>
      <c r="KR176" s="29"/>
      <c r="KS176" s="29"/>
      <c r="KT176" s="29"/>
      <c r="KU176" s="29"/>
      <c r="KV176" s="29"/>
      <c r="KW176" s="29"/>
      <c r="KX176" s="29"/>
      <c r="KY176" s="29"/>
      <c r="KZ176" s="29"/>
      <c r="LA176" s="29"/>
      <c r="LB176" s="29"/>
      <c r="LC176" s="29"/>
      <c r="LD176" s="29"/>
      <c r="LE176" s="29"/>
      <c r="LF176" s="29"/>
      <c r="LG176" s="29"/>
      <c r="LH176" s="29"/>
      <c r="LI176" s="29"/>
      <c r="LJ176" s="29"/>
      <c r="LK176" s="29"/>
      <c r="LL176" s="29"/>
      <c r="LM176" s="29"/>
      <c r="LN176" s="29"/>
      <c r="LO176" s="29"/>
      <c r="LP176" s="29"/>
      <c r="LQ176" s="29"/>
      <c r="LR176" s="29"/>
      <c r="LS176" s="29"/>
      <c r="LT176" s="29"/>
      <c r="LU176" s="29"/>
      <c r="LV176" s="29"/>
      <c r="LW176" s="29"/>
      <c r="LX176" s="29"/>
      <c r="LY176" s="29"/>
      <c r="LZ176" s="29"/>
      <c r="MA176" s="29"/>
      <c r="MB176" s="29"/>
      <c r="MC176" s="29"/>
      <c r="MD176" s="29"/>
      <c r="ME176" s="29"/>
      <c r="MF176" s="29"/>
      <c r="MG176" s="29"/>
      <c r="MH176" s="29"/>
      <c r="MI176" s="29"/>
      <c r="MJ176" s="29"/>
      <c r="MK176" s="29"/>
      <c r="ML176" s="29"/>
      <c r="MM176" s="29"/>
      <c r="MN176" s="29"/>
      <c r="MO176" s="29"/>
      <c r="MP176" s="29"/>
      <c r="MQ176" s="29"/>
      <c r="MR176" s="29"/>
      <c r="MS176" s="29"/>
      <c r="MT176" s="29"/>
      <c r="MU176" s="29"/>
      <c r="MV176" s="29"/>
      <c r="MW176" s="29"/>
      <c r="MX176" s="29"/>
      <c r="MY176" s="29"/>
      <c r="MZ176" s="29"/>
      <c r="NA176" s="29"/>
      <c r="NB176" s="29"/>
      <c r="NC176" s="29"/>
      <c r="ND176" s="29"/>
      <c r="NE176" s="29"/>
      <c r="NF176" s="29"/>
      <c r="NG176" s="29"/>
      <c r="NH176" s="29"/>
      <c r="NI176" s="29"/>
      <c r="NJ176" s="29"/>
      <c r="NK176" s="29"/>
      <c r="NL176" s="29"/>
      <c r="NM176" s="29"/>
      <c r="NN176" s="29"/>
      <c r="NO176" s="29"/>
      <c r="NP176" s="29"/>
      <c r="NQ176" s="29"/>
      <c r="NR176" s="29"/>
      <c r="NS176" s="29"/>
      <c r="NT176" s="29"/>
      <c r="NU176" s="29"/>
      <c r="NV176" s="29"/>
      <c r="NW176" s="29"/>
      <c r="NX176" s="29"/>
      <c r="NY176" s="29"/>
      <c r="NZ176" s="29"/>
      <c r="OA176" s="29"/>
      <c r="OB176" s="29"/>
      <c r="OC176" s="29"/>
      <c r="OD176" s="29"/>
      <c r="OE176" s="29"/>
      <c r="OF176" s="29"/>
      <c r="OG176" s="29"/>
      <c r="OH176" s="29"/>
      <c r="OI176" s="29"/>
      <c r="OJ176" s="29"/>
      <c r="OK176" s="29"/>
      <c r="OL176" s="29"/>
      <c r="OM176" s="29"/>
      <c r="ON176" s="29"/>
      <c r="OO176" s="29"/>
      <c r="OP176" s="29"/>
      <c r="OQ176" s="29"/>
      <c r="OR176" s="29"/>
      <c r="OS176" s="29"/>
      <c r="OT176" s="29"/>
      <c r="OU176" s="29"/>
      <c r="OV176" s="29"/>
      <c r="OW176" s="29"/>
      <c r="OX176" s="29"/>
      <c r="OY176" s="29"/>
      <c r="OZ176" s="29"/>
      <c r="PA176" s="29"/>
      <c r="PB176" s="29"/>
      <c r="PC176" s="29"/>
      <c r="PD176" s="29"/>
      <c r="PE176" s="29"/>
      <c r="PF176" s="29"/>
      <c r="PG176" s="29"/>
      <c r="PH176" s="29"/>
      <c r="PI176" s="29"/>
      <c r="PJ176" s="29"/>
      <c r="PK176" s="29"/>
      <c r="PL176" s="29"/>
      <c r="PM176" s="29"/>
      <c r="PN176" s="29"/>
      <c r="PO176" s="29"/>
      <c r="PP176" s="29"/>
      <c r="PQ176" s="29"/>
      <c r="PR176" s="29"/>
      <c r="PS176" s="29"/>
      <c r="PT176" s="29"/>
      <c r="PU176" s="29"/>
      <c r="PV176" s="29"/>
      <c r="PW176" s="29"/>
      <c r="PX176" s="29"/>
      <c r="PY176" s="29"/>
      <c r="PZ176" s="29"/>
      <c r="QA176" s="29"/>
      <c r="QB176" s="29"/>
      <c r="QC176" s="29"/>
      <c r="QD176" s="29"/>
      <c r="QE176" s="29"/>
      <c r="QF176" s="29"/>
      <c r="QG176" s="29"/>
      <c r="QH176" s="29"/>
      <c r="QI176" s="29"/>
      <c r="QJ176" s="29"/>
      <c r="QK176" s="29"/>
      <c r="QL176" s="29"/>
      <c r="QM176" s="29"/>
      <c r="QN176" s="29"/>
      <c r="QO176" s="29"/>
      <c r="QP176" s="29"/>
      <c r="QQ176" s="29"/>
      <c r="QR176" s="29"/>
      <c r="QS176" s="29"/>
      <c r="QT176" s="29"/>
      <c r="QU176" s="29"/>
      <c r="QV176" s="29"/>
      <c r="QW176" s="29"/>
      <c r="QX176" s="29"/>
      <c r="QY176" s="29"/>
      <c r="QZ176" s="29"/>
      <c r="RA176" s="29"/>
      <c r="RB176" s="29"/>
      <c r="RC176" s="29"/>
      <c r="RD176" s="29"/>
      <c r="RE176" s="29"/>
      <c r="RF176" s="29"/>
      <c r="RG176" s="29"/>
      <c r="RH176" s="29"/>
      <c r="RI176" s="29"/>
      <c r="RJ176" s="29"/>
      <c r="RK176" s="29"/>
      <c r="RL176" s="29"/>
      <c r="RM176" s="29"/>
      <c r="RN176" s="29"/>
      <c r="RO176" s="29"/>
      <c r="RP176" s="29"/>
      <c r="RQ176" s="29"/>
      <c r="RR176" s="29"/>
      <c r="RS176" s="29"/>
      <c r="RT176" s="29"/>
      <c r="RU176" s="29"/>
      <c r="RV176" s="29"/>
      <c r="RW176" s="29"/>
      <c r="RX176" s="29"/>
      <c r="RY176" s="29"/>
      <c r="RZ176" s="29"/>
      <c r="SA176" s="29"/>
      <c r="SB176" s="29"/>
      <c r="SC176" s="29"/>
      <c r="SD176" s="29"/>
      <c r="SE176" s="29"/>
      <c r="SF176" s="29"/>
      <c r="SG176" s="29"/>
      <c r="SH176" s="29"/>
      <c r="SI176" s="29"/>
      <c r="SJ176" s="29"/>
      <c r="SK176" s="29"/>
      <c r="SL176" s="29"/>
      <c r="SM176" s="29"/>
      <c r="SN176" s="29"/>
      <c r="SO176" s="29"/>
      <c r="SP176" s="29"/>
      <c r="SQ176" s="29"/>
      <c r="SR176" s="29"/>
      <c r="SS176" s="29"/>
      <c r="ST176" s="29"/>
      <c r="SU176" s="29"/>
      <c r="SV176" s="29"/>
      <c r="SW176" s="29"/>
      <c r="SX176" s="29"/>
      <c r="SY176" s="29"/>
      <c r="SZ176" s="29"/>
      <c r="TA176" s="29"/>
      <c r="TB176" s="29"/>
      <c r="TC176" s="29"/>
      <c r="TD176" s="29"/>
      <c r="TE176" s="29"/>
      <c r="TF176" s="29"/>
      <c r="TG176" s="29"/>
      <c r="TH176" s="29"/>
      <c r="TI176" s="29"/>
      <c r="TJ176" s="29"/>
      <c r="TK176" s="29"/>
      <c r="TL176" s="29"/>
      <c r="TM176" s="29"/>
      <c r="TN176" s="29"/>
      <c r="TO176" s="29"/>
      <c r="TP176" s="29"/>
      <c r="TQ176" s="29"/>
      <c r="TR176" s="29"/>
      <c r="TS176" s="29"/>
      <c r="TT176" s="29"/>
      <c r="TU176" s="29"/>
      <c r="TV176" s="29"/>
      <c r="TW176" s="29"/>
      <c r="TX176" s="29"/>
      <c r="TY176" s="29"/>
      <c r="TZ176" s="29"/>
      <c r="UA176" s="29"/>
      <c r="UB176" s="29"/>
      <c r="UC176" s="29"/>
      <c r="UD176" s="29"/>
      <c r="UE176" s="29"/>
      <c r="UF176" s="29"/>
      <c r="UG176" s="29"/>
      <c r="UH176" s="29"/>
      <c r="UI176" s="29"/>
      <c r="UJ176" s="29"/>
      <c r="UK176" s="29"/>
      <c r="UL176" s="29"/>
      <c r="UM176" s="29"/>
      <c r="UN176" s="29"/>
      <c r="UO176" s="29"/>
      <c r="UP176" s="29"/>
      <c r="UQ176" s="29"/>
      <c r="UR176" s="29"/>
      <c r="US176" s="29"/>
      <c r="UT176" s="29"/>
      <c r="UU176" s="29"/>
      <c r="UV176" s="29"/>
      <c r="UW176" s="29"/>
      <c r="UX176" s="29"/>
      <c r="UY176" s="29"/>
      <c r="UZ176" s="29"/>
      <c r="VA176" s="29"/>
      <c r="VB176" s="29"/>
      <c r="VC176" s="29"/>
      <c r="VD176" s="29"/>
      <c r="VE176" s="29"/>
      <c r="VF176" s="29"/>
      <c r="VG176" s="29"/>
      <c r="VH176" s="29"/>
      <c r="VI176" s="29"/>
      <c r="VJ176" s="29"/>
      <c r="VK176" s="29"/>
      <c r="VL176" s="29"/>
      <c r="VM176" s="29"/>
      <c r="VN176" s="29"/>
      <c r="VO176" s="29"/>
      <c r="VP176" s="29"/>
      <c r="VQ176" s="29"/>
      <c r="VR176" s="29"/>
      <c r="VS176" s="29"/>
      <c r="VT176" s="29"/>
      <c r="VU176" s="29"/>
      <c r="VV176" s="29"/>
      <c r="VW176" s="29"/>
      <c r="VX176" s="29"/>
      <c r="VY176" s="29"/>
      <c r="VZ176" s="29"/>
      <c r="WA176" s="29"/>
      <c r="WB176" s="29"/>
      <c r="WC176" s="29"/>
      <c r="WD176" s="29"/>
      <c r="WE176" s="29"/>
      <c r="WF176" s="29"/>
      <c r="WG176" s="29"/>
      <c r="WH176" s="29"/>
      <c r="WI176" s="29"/>
      <c r="WJ176" s="29"/>
      <c r="WK176" s="29"/>
      <c r="WL176" s="29"/>
      <c r="WM176" s="29"/>
      <c r="WN176" s="29"/>
      <c r="WO176" s="29"/>
      <c r="WP176" s="29"/>
      <c r="WQ176" s="29"/>
      <c r="WR176" s="29"/>
      <c r="WS176" s="29"/>
      <c r="WT176" s="29"/>
      <c r="WU176" s="29"/>
      <c r="WV176" s="29"/>
      <c r="WW176" s="29"/>
      <c r="WX176" s="29"/>
      <c r="WY176" s="29"/>
      <c r="WZ176" s="29"/>
      <c r="XA176" s="29"/>
      <c r="XB176" s="29"/>
      <c r="XC176" s="29"/>
      <c r="XD176" s="29"/>
      <c r="XE176" s="29"/>
      <c r="XF176" s="29"/>
      <c r="XG176" s="29"/>
      <c r="XH176" s="29"/>
      <c r="XI176" s="29"/>
      <c r="XJ176" s="29"/>
      <c r="XK176" s="29"/>
      <c r="XL176" s="29"/>
      <c r="XM176" s="29"/>
      <c r="XN176" s="29"/>
      <c r="XO176" s="29"/>
      <c r="XP176" s="29"/>
      <c r="XQ176" s="29"/>
      <c r="XR176" s="29"/>
      <c r="XS176" s="29"/>
      <c r="XT176" s="29"/>
      <c r="XU176" s="29"/>
      <c r="XV176" s="29"/>
      <c r="XW176" s="29"/>
      <c r="XX176" s="29"/>
      <c r="XY176" s="29"/>
      <c r="XZ176" s="29"/>
      <c r="YA176" s="29"/>
      <c r="YB176" s="29"/>
      <c r="YC176" s="29"/>
      <c r="YD176" s="29"/>
      <c r="YE176" s="29"/>
      <c r="YF176" s="29"/>
      <c r="YG176" s="29"/>
      <c r="YH176" s="29"/>
      <c r="YI176" s="29"/>
      <c r="YJ176" s="29"/>
      <c r="YK176" s="29"/>
      <c r="YL176" s="29"/>
      <c r="YM176" s="29"/>
      <c r="YN176" s="29"/>
      <c r="YO176" s="29"/>
      <c r="YP176" s="29"/>
      <c r="YQ176" s="29"/>
      <c r="YR176" s="29"/>
      <c r="YS176" s="29"/>
      <c r="YT176" s="29"/>
      <c r="YU176" s="29"/>
      <c r="YV176" s="29"/>
      <c r="YW176" s="29"/>
      <c r="YX176" s="29"/>
      <c r="YY176" s="29"/>
      <c r="YZ176" s="29"/>
      <c r="ZA176" s="29"/>
      <c r="ZB176" s="29"/>
      <c r="ZC176" s="29"/>
      <c r="ZD176" s="29"/>
      <c r="ZE176" s="29"/>
      <c r="ZF176" s="29"/>
      <c r="ZG176" s="29"/>
      <c r="ZH176" s="29"/>
      <c r="ZI176" s="29"/>
      <c r="ZJ176" s="29"/>
      <c r="ZK176" s="29"/>
      <c r="ZL176" s="29"/>
      <c r="ZM176" s="29"/>
      <c r="ZN176" s="29"/>
      <c r="ZO176" s="29"/>
      <c r="ZP176" s="29"/>
      <c r="ZQ176" s="29"/>
      <c r="ZR176" s="29"/>
      <c r="ZS176" s="29"/>
      <c r="ZT176" s="29"/>
      <c r="ZU176" s="29"/>
      <c r="ZV176" s="29"/>
      <c r="ZW176" s="29"/>
      <c r="ZX176" s="29"/>
      <c r="ZY176" s="29"/>
      <c r="ZZ176" s="29"/>
      <c r="AAA176" s="29"/>
      <c r="AAB176" s="29"/>
      <c r="AAC176" s="29"/>
      <c r="AAD176" s="29"/>
      <c r="AAE176" s="29"/>
      <c r="AAF176" s="29"/>
      <c r="AAG176" s="29"/>
      <c r="AAH176" s="29"/>
      <c r="AAI176" s="29"/>
      <c r="AAJ176" s="29"/>
      <c r="AAK176" s="29"/>
      <c r="AAL176" s="29"/>
      <c r="AAM176" s="29"/>
      <c r="AAN176" s="29"/>
      <c r="AAO176" s="29"/>
      <c r="AAP176" s="29"/>
      <c r="AAQ176" s="29"/>
      <c r="AAR176" s="29"/>
      <c r="AAS176" s="29"/>
      <c r="AAT176" s="29"/>
      <c r="AAU176" s="29"/>
      <c r="AAV176" s="29"/>
      <c r="AAW176" s="29"/>
      <c r="AAX176" s="29"/>
      <c r="AAY176" s="29"/>
      <c r="AAZ176" s="29"/>
      <c r="ABA176" s="29"/>
      <c r="ABB176" s="29"/>
      <c r="ABC176" s="29"/>
      <c r="ABD176" s="29"/>
      <c r="ABE176" s="29"/>
      <c r="ABF176" s="29"/>
      <c r="ABG176" s="29"/>
      <c r="ABH176" s="29"/>
      <c r="ABI176" s="29"/>
      <c r="ABJ176" s="29"/>
      <c r="ABK176" s="29"/>
      <c r="ABL176" s="29"/>
      <c r="ABM176" s="29"/>
      <c r="ABN176" s="29"/>
      <c r="ABO176" s="29"/>
      <c r="ABP176" s="29"/>
      <c r="ABQ176" s="29"/>
      <c r="ABR176" s="29"/>
      <c r="ABS176" s="29"/>
      <c r="ABT176" s="29"/>
      <c r="ABU176" s="29"/>
      <c r="ABV176" s="29"/>
      <c r="ABW176" s="29"/>
      <c r="ABX176" s="29"/>
      <c r="ABY176" s="29"/>
      <c r="ABZ176" s="29"/>
      <c r="ACA176" s="29"/>
      <c r="ACB176" s="29"/>
      <c r="ACC176" s="29"/>
      <c r="ACD176" s="29"/>
      <c r="ACE176" s="29"/>
      <c r="ACF176" s="29"/>
      <c r="ACG176" s="29"/>
      <c r="ACH176" s="29"/>
      <c r="ACI176" s="29"/>
      <c r="ACJ176" s="29"/>
      <c r="ACK176" s="29"/>
      <c r="ACL176" s="29"/>
      <c r="ACM176" s="29"/>
      <c r="ACN176" s="29"/>
      <c r="ACO176" s="29"/>
      <c r="ACP176" s="29"/>
      <c r="ACQ176" s="29"/>
      <c r="ACR176" s="29"/>
      <c r="ACS176" s="29"/>
      <c r="ACT176" s="29"/>
      <c r="ACU176" s="29"/>
      <c r="ACV176" s="29"/>
      <c r="ACW176" s="29"/>
      <c r="ACX176" s="29"/>
      <c r="ACY176" s="29"/>
      <c r="ACZ176" s="29"/>
      <c r="ADA176" s="29"/>
      <c r="ADB176" s="29"/>
      <c r="ADC176" s="29"/>
      <c r="ADD176" s="29"/>
      <c r="ADE176" s="29"/>
      <c r="ADF176" s="29"/>
      <c r="ADG176" s="29"/>
      <c r="ADH176" s="29"/>
      <c r="ADI176" s="29"/>
      <c r="ADJ176" s="29"/>
      <c r="ADK176" s="29"/>
      <c r="ADL176" s="29"/>
      <c r="ADM176" s="29"/>
      <c r="ADN176" s="29"/>
      <c r="ADO176" s="29"/>
      <c r="ADP176" s="29"/>
      <c r="ADQ176" s="29"/>
      <c r="ADR176" s="29"/>
      <c r="ADS176" s="29"/>
      <c r="ADT176" s="29"/>
      <c r="ADU176" s="29"/>
      <c r="ADV176" s="29"/>
      <c r="ADW176" s="29"/>
      <c r="ADX176" s="29"/>
      <c r="ADY176" s="29"/>
      <c r="ADZ176" s="29"/>
      <c r="AEA176" s="29"/>
      <c r="AEB176" s="29"/>
      <c r="AEC176" s="29"/>
      <c r="AED176" s="29"/>
      <c r="AEE176" s="29"/>
      <c r="AEF176" s="29"/>
      <c r="AEG176" s="29"/>
      <c r="AEH176" s="29"/>
      <c r="AEI176" s="29"/>
      <c r="AEJ176" s="29"/>
      <c r="AEK176" s="29"/>
      <c r="AEL176" s="29"/>
      <c r="AEM176" s="29"/>
      <c r="AEN176" s="29"/>
      <c r="AEO176" s="29"/>
      <c r="AEP176" s="29"/>
      <c r="AEQ176" s="29"/>
      <c r="AER176" s="29"/>
      <c r="AES176" s="29"/>
      <c r="AET176" s="29"/>
      <c r="AEU176" s="29"/>
      <c r="AEV176" s="29"/>
      <c r="AEW176" s="29"/>
      <c r="AEX176" s="29"/>
      <c r="AEY176" s="29"/>
      <c r="AEZ176" s="29"/>
      <c r="AFA176" s="29"/>
      <c r="AFB176" s="29"/>
      <c r="AFC176" s="29"/>
      <c r="AFD176" s="29"/>
      <c r="AFE176" s="29"/>
      <c r="AFF176" s="29"/>
      <c r="AFG176" s="29"/>
      <c r="AFH176" s="29"/>
      <c r="AFI176" s="29"/>
      <c r="AFJ176" s="29"/>
      <c r="AFK176" s="29"/>
      <c r="AFL176" s="29"/>
      <c r="AFM176" s="29"/>
      <c r="AFN176" s="29"/>
      <c r="AFO176" s="29"/>
      <c r="AFP176" s="29"/>
      <c r="AFQ176" s="29"/>
      <c r="AFR176" s="29"/>
      <c r="AFS176" s="29"/>
      <c r="AFT176" s="29"/>
      <c r="AFU176" s="29"/>
      <c r="AFV176" s="29"/>
      <c r="AFW176" s="29"/>
      <c r="AFX176" s="29"/>
      <c r="AFY176" s="29"/>
      <c r="AFZ176" s="29"/>
      <c r="AGA176" s="29"/>
      <c r="AGB176" s="29"/>
      <c r="AGC176" s="29"/>
      <c r="AGD176" s="29"/>
      <c r="AGE176" s="29"/>
      <c r="AGF176" s="29"/>
      <c r="AGG176" s="29"/>
      <c r="AGH176" s="29"/>
      <c r="AGI176" s="29"/>
      <c r="AGJ176" s="29"/>
      <c r="AGK176" s="29"/>
      <c r="AGL176" s="29"/>
      <c r="AGM176" s="29"/>
      <c r="AGN176" s="29"/>
      <c r="AGO176" s="29"/>
      <c r="AGP176" s="29"/>
      <c r="AGQ176" s="29"/>
      <c r="AGR176" s="29"/>
      <c r="AGS176" s="29"/>
      <c r="AGT176" s="29"/>
      <c r="AGU176" s="29"/>
      <c r="AGV176" s="29"/>
      <c r="AGW176" s="29"/>
      <c r="AGX176" s="29"/>
      <c r="AGY176" s="29"/>
      <c r="AGZ176" s="29"/>
      <c r="AHA176" s="29"/>
      <c r="AHB176" s="29"/>
      <c r="AHC176" s="29"/>
      <c r="AHD176" s="29"/>
      <c r="AHE176" s="29"/>
      <c r="AHF176" s="29"/>
      <c r="AHG176" s="29"/>
      <c r="AHH176" s="29"/>
      <c r="AHI176" s="29"/>
      <c r="AHJ176" s="29"/>
      <c r="AHK176" s="29"/>
      <c r="AHL176" s="29"/>
      <c r="AHM176" s="29"/>
      <c r="AHN176" s="29"/>
      <c r="AHO176" s="29"/>
      <c r="AHP176" s="29"/>
      <c r="AHQ176" s="29"/>
      <c r="AHR176" s="29"/>
      <c r="AHS176" s="29"/>
      <c r="AHT176" s="29"/>
      <c r="AHU176" s="29"/>
      <c r="AHV176" s="29"/>
      <c r="AHW176" s="29"/>
      <c r="AHX176" s="29"/>
      <c r="AHY176" s="29"/>
      <c r="AHZ176" s="29"/>
      <c r="AIA176" s="29"/>
      <c r="AIB176" s="29"/>
      <c r="AIC176" s="29"/>
      <c r="AID176" s="29"/>
      <c r="AIE176" s="29"/>
      <c r="AIF176" s="29"/>
      <c r="AIG176" s="29"/>
      <c r="AIH176" s="29"/>
      <c r="AII176" s="29"/>
      <c r="AIJ176" s="29"/>
      <c r="AIK176" s="29"/>
      <c r="AIL176" s="29"/>
      <c r="AIM176" s="29"/>
      <c r="AIN176" s="29"/>
      <c r="AIO176" s="29"/>
      <c r="AIP176" s="29"/>
      <c r="AIQ176" s="29"/>
      <c r="AIR176" s="29"/>
      <c r="AIS176" s="29"/>
      <c r="AIT176" s="29"/>
      <c r="AIU176" s="29"/>
      <c r="AIV176" s="29"/>
      <c r="AIW176" s="29"/>
      <c r="AIX176" s="29"/>
      <c r="AIY176" s="29"/>
      <c r="AIZ176" s="29"/>
      <c r="AJA176" s="29"/>
      <c r="AJB176" s="29"/>
      <c r="AJC176" s="29"/>
      <c r="AJD176" s="29"/>
      <c r="AJE176" s="29"/>
      <c r="AJF176" s="29"/>
      <c r="AJG176" s="29"/>
      <c r="AJH176" s="29"/>
      <c r="AJI176" s="29"/>
      <c r="AJJ176" s="29"/>
      <c r="AJK176" s="29"/>
      <c r="AJL176" s="29"/>
      <c r="AJM176" s="29"/>
      <c r="AJN176" s="29"/>
      <c r="AJO176" s="29"/>
      <c r="AJP176" s="29"/>
      <c r="AJQ176" s="29"/>
      <c r="AJR176" s="29"/>
      <c r="AJS176" s="29"/>
      <c r="AJT176" s="29"/>
      <c r="AJU176" s="29"/>
      <c r="AJV176" s="29"/>
      <c r="AJW176" s="29"/>
      <c r="AJX176" s="29"/>
      <c r="AJY176" s="29"/>
      <c r="AJZ176" s="29"/>
      <c r="AKA176" s="29"/>
      <c r="AKB176" s="29"/>
      <c r="AKC176" s="29"/>
      <c r="AKD176" s="29"/>
      <c r="AKE176" s="29"/>
      <c r="AKF176" s="29"/>
      <c r="AKG176" s="29"/>
      <c r="AKH176" s="29"/>
      <c r="AKI176" s="29"/>
      <c r="AKJ176" s="29"/>
      <c r="AKK176" s="29"/>
      <c r="AKL176" s="29"/>
      <c r="AKM176" s="29"/>
      <c r="AKN176" s="29"/>
      <c r="AKO176" s="29"/>
      <c r="AKP176" s="29"/>
      <c r="AKQ176" s="29"/>
      <c r="AKR176" s="29"/>
      <c r="AKS176" s="29"/>
      <c r="AKT176" s="29"/>
      <c r="AKU176" s="29"/>
      <c r="AKV176" s="29"/>
      <c r="AKW176" s="29"/>
      <c r="AKX176" s="29"/>
      <c r="AKY176" s="29"/>
      <c r="AKZ176" s="29"/>
      <c r="ALA176" s="29"/>
      <c r="ALB176" s="29"/>
      <c r="ALC176" s="29"/>
      <c r="ALD176" s="29"/>
      <c r="ALE176" s="29"/>
      <c r="ALF176" s="29"/>
      <c r="ALG176" s="29"/>
      <c r="ALH176" s="29"/>
      <c r="ALI176" s="29"/>
      <c r="ALJ176" s="29"/>
      <c r="ALK176" s="29"/>
      <c r="ALL176" s="29"/>
      <c r="ALM176" s="29"/>
      <c r="ALN176" s="29"/>
      <c r="ALO176" s="29"/>
      <c r="ALP176" s="29"/>
      <c r="ALQ176" s="29"/>
      <c r="ALR176" s="29"/>
      <c r="ALS176" s="29"/>
      <c r="ALT176" s="29"/>
      <c r="ALU176" s="29"/>
      <c r="ALV176" s="29"/>
      <c r="ALW176" s="29"/>
      <c r="ALX176" s="29"/>
      <c r="ALY176" s="29"/>
      <c r="ALZ176" s="29"/>
      <c r="AMA176" s="29"/>
      <c r="AMB176" s="29"/>
      <c r="AMC176" s="29"/>
      <c r="AMD176" s="29"/>
      <c r="AME176" s="29"/>
      <c r="AMF176" s="29"/>
      <c r="AMG176" s="29"/>
      <c r="AMH176" s="29"/>
      <c r="AMI176" s="29"/>
      <c r="AMJ176" s="29"/>
      <c r="AMK176" s="29"/>
      <c r="AML176" s="29"/>
      <c r="AMM176" s="29"/>
      <c r="AMN176" s="29"/>
      <c r="AMO176" s="29"/>
      <c r="AMP176" s="29"/>
      <c r="AMQ176" s="29"/>
      <c r="AMR176" s="29"/>
      <c r="AMS176" s="29"/>
      <c r="AMT176" s="29"/>
      <c r="AMU176" s="29"/>
      <c r="AMV176" s="29"/>
      <c r="AMW176" s="29"/>
      <c r="AMX176" s="29"/>
      <c r="AMY176" s="29"/>
      <c r="AMZ176" s="29"/>
      <c r="ANA176" s="29"/>
      <c r="ANB176" s="29"/>
      <c r="ANC176" s="29"/>
      <c r="AND176" s="29"/>
      <c r="ANE176" s="29"/>
      <c r="ANF176" s="29"/>
      <c r="ANG176" s="29"/>
      <c r="ANH176" s="29"/>
      <c r="ANI176" s="29"/>
      <c r="ANJ176" s="29"/>
      <c r="ANK176" s="29"/>
      <c r="ANL176" s="29"/>
      <c r="ANM176" s="29"/>
      <c r="ANN176" s="29"/>
      <c r="ANO176" s="29"/>
      <c r="ANP176" s="29"/>
      <c r="ANQ176" s="29"/>
      <c r="ANR176" s="29"/>
      <c r="ANS176" s="29"/>
      <c r="ANT176" s="29"/>
      <c r="ANU176" s="29"/>
      <c r="ANV176" s="29"/>
      <c r="ANW176" s="29"/>
      <c r="ANX176" s="29"/>
      <c r="ANY176" s="29"/>
      <c r="ANZ176" s="29"/>
      <c r="AOA176" s="29"/>
      <c r="AOB176" s="29"/>
      <c r="AOC176" s="29"/>
      <c r="AOD176" s="29"/>
      <c r="AOE176" s="29"/>
      <c r="AOF176" s="29"/>
      <c r="AOG176" s="29"/>
      <c r="AOH176" s="29"/>
      <c r="AOI176" s="29"/>
      <c r="AOJ176" s="29"/>
      <c r="AOK176" s="29"/>
      <c r="AOL176" s="29"/>
      <c r="AOM176" s="29"/>
      <c r="AON176" s="29"/>
      <c r="AOO176" s="29"/>
      <c r="AOP176" s="29"/>
      <c r="AOQ176" s="29"/>
      <c r="AOR176" s="29"/>
      <c r="AOS176" s="29"/>
      <c r="AOT176" s="29"/>
      <c r="AOU176" s="29"/>
      <c r="AOV176" s="29"/>
      <c r="AOW176" s="29"/>
      <c r="AOX176" s="29"/>
      <c r="AOY176" s="29"/>
      <c r="AOZ176" s="29"/>
      <c r="APA176" s="29"/>
      <c r="APB176" s="29"/>
      <c r="APC176" s="29"/>
      <c r="APD176" s="29"/>
      <c r="APE176" s="29"/>
      <c r="APF176" s="29"/>
      <c r="APG176" s="29"/>
      <c r="APH176" s="29"/>
      <c r="API176" s="29"/>
      <c r="APJ176" s="29"/>
      <c r="APK176" s="29"/>
      <c r="APL176" s="29"/>
      <c r="APM176" s="29"/>
      <c r="APN176" s="29"/>
      <c r="APO176" s="29"/>
      <c r="APP176" s="29"/>
      <c r="APQ176" s="29"/>
      <c r="APR176" s="29"/>
      <c r="APS176" s="29"/>
      <c r="APT176" s="29"/>
      <c r="APU176" s="29"/>
      <c r="APV176" s="29"/>
      <c r="APW176" s="29"/>
      <c r="APX176" s="29"/>
      <c r="APY176" s="29"/>
      <c r="APZ176" s="29"/>
      <c r="AQA176" s="29"/>
      <c r="AQB176" s="29"/>
      <c r="AQC176" s="29"/>
      <c r="AQD176" s="29"/>
      <c r="AQE176" s="29"/>
      <c r="AQF176" s="29"/>
      <c r="AQG176" s="29"/>
      <c r="AQH176" s="29"/>
      <c r="AQI176" s="29"/>
      <c r="AQJ176" s="29"/>
      <c r="AQK176" s="29"/>
      <c r="AQL176" s="29"/>
      <c r="AQM176" s="29"/>
      <c r="AQN176" s="29"/>
      <c r="AQO176" s="29"/>
      <c r="AQP176" s="29"/>
      <c r="AQQ176" s="29"/>
      <c r="AQR176" s="29"/>
      <c r="AQS176" s="29"/>
      <c r="AQT176" s="29"/>
      <c r="AQU176" s="29"/>
      <c r="AQV176" s="29"/>
      <c r="AQW176" s="29"/>
      <c r="AQX176" s="29"/>
      <c r="AQY176" s="29"/>
      <c r="AQZ176" s="29"/>
      <c r="ARA176" s="29"/>
      <c r="ARB176" s="29"/>
      <c r="ARC176" s="29"/>
      <c r="ARD176" s="29"/>
      <c r="ARE176" s="29"/>
      <c r="ARF176" s="29"/>
      <c r="ARG176" s="29"/>
      <c r="ARH176" s="29"/>
      <c r="ARI176" s="29"/>
      <c r="ARJ176" s="29"/>
      <c r="ARK176" s="29"/>
      <c r="ARL176" s="29"/>
      <c r="ARM176" s="29"/>
      <c r="ARN176" s="29"/>
      <c r="ARO176" s="29"/>
      <c r="ARP176" s="29"/>
      <c r="ARQ176" s="29"/>
      <c r="ARR176" s="29"/>
      <c r="ARS176" s="29"/>
      <c r="ART176" s="29"/>
      <c r="ARU176" s="29"/>
      <c r="ARV176" s="29"/>
      <c r="ARW176" s="29"/>
      <c r="ARX176" s="29"/>
      <c r="ARY176" s="29"/>
      <c r="ARZ176" s="29"/>
      <c r="ASA176" s="29"/>
      <c r="ASB176" s="29"/>
      <c r="ASC176" s="29"/>
      <c r="ASD176" s="29"/>
      <c r="ASE176" s="29"/>
      <c r="ASF176" s="29"/>
      <c r="ASG176" s="29"/>
      <c r="ASH176" s="29"/>
      <c r="ASI176" s="29"/>
      <c r="ASJ176" s="29"/>
      <c r="ASK176" s="29"/>
      <c r="ASL176" s="29"/>
      <c r="ASM176" s="29"/>
      <c r="ASN176" s="29"/>
      <c r="ASO176" s="29"/>
      <c r="ASP176" s="29"/>
      <c r="ASQ176" s="29"/>
      <c r="ASR176" s="29"/>
      <c r="ASS176" s="29"/>
      <c r="AST176" s="29"/>
      <c r="ASU176" s="29"/>
      <c r="ASV176" s="29"/>
      <c r="ASW176" s="29"/>
      <c r="ASX176" s="29"/>
      <c r="ASY176" s="29"/>
      <c r="ASZ176" s="29"/>
      <c r="ATA176" s="29"/>
      <c r="ATB176" s="29"/>
      <c r="ATC176" s="29"/>
      <c r="ATD176" s="29"/>
      <c r="ATE176" s="29"/>
      <c r="ATF176" s="29"/>
      <c r="ATG176" s="29"/>
      <c r="ATH176" s="29"/>
      <c r="ATI176" s="29"/>
      <c r="ATJ176" s="29"/>
      <c r="ATK176" s="29"/>
      <c r="ATL176" s="29"/>
      <c r="ATM176" s="29"/>
      <c r="ATN176" s="29"/>
      <c r="ATO176" s="29"/>
      <c r="ATP176" s="29"/>
      <c r="ATQ176" s="29"/>
      <c r="ATR176" s="29"/>
      <c r="ATS176" s="29"/>
      <c r="ATT176" s="29"/>
      <c r="ATU176" s="29"/>
      <c r="ATV176" s="29"/>
      <c r="ATW176" s="29"/>
      <c r="ATX176" s="29"/>
      <c r="ATY176" s="29"/>
      <c r="ATZ176" s="29"/>
      <c r="AUA176" s="29"/>
      <c r="AUB176" s="29"/>
      <c r="AUC176" s="29"/>
      <c r="AUD176" s="29"/>
      <c r="AUE176" s="29"/>
      <c r="AUF176" s="29"/>
      <c r="AUG176" s="29"/>
      <c r="AUH176" s="29"/>
      <c r="AUI176" s="29"/>
      <c r="AUJ176" s="29"/>
      <c r="AUK176" s="29"/>
      <c r="AUL176" s="29"/>
      <c r="AUM176" s="29"/>
      <c r="AUN176" s="29"/>
      <c r="AUO176" s="29"/>
      <c r="AUP176" s="29"/>
      <c r="AUQ176" s="29"/>
      <c r="AUR176" s="29"/>
      <c r="AUS176" s="29"/>
      <c r="AUT176" s="29"/>
      <c r="AUU176" s="29"/>
      <c r="AUV176" s="29"/>
      <c r="AUW176" s="29"/>
      <c r="AUX176" s="29"/>
      <c r="AUY176" s="29"/>
      <c r="AUZ176" s="29"/>
      <c r="AVA176" s="29"/>
      <c r="AVB176" s="29"/>
      <c r="AVC176" s="29"/>
      <c r="AVD176" s="29"/>
      <c r="AVE176" s="29"/>
      <c r="AVF176" s="29"/>
      <c r="AVG176" s="29"/>
      <c r="AVH176" s="29"/>
      <c r="AVI176" s="29"/>
      <c r="AVJ176" s="29"/>
      <c r="AVK176" s="29"/>
      <c r="AVL176" s="29"/>
      <c r="AVM176" s="29"/>
      <c r="AVN176" s="29"/>
      <c r="AVO176" s="29"/>
      <c r="AVP176" s="29"/>
      <c r="AVQ176" s="29"/>
      <c r="AVR176" s="29"/>
      <c r="AVS176" s="29"/>
      <c r="AVT176" s="29"/>
      <c r="AVU176" s="29"/>
      <c r="AVV176" s="29"/>
      <c r="AVW176" s="29"/>
      <c r="AVX176" s="29"/>
      <c r="AVY176" s="29"/>
      <c r="AVZ176" s="29"/>
      <c r="AWA176" s="29"/>
      <c r="AWB176" s="29"/>
      <c r="AWC176" s="29"/>
      <c r="AWD176" s="29"/>
      <c r="AWE176" s="29"/>
      <c r="AWF176" s="29"/>
      <c r="AWG176" s="29"/>
      <c r="AWH176" s="29"/>
      <c r="AWI176" s="29"/>
      <c r="AWJ176" s="29"/>
      <c r="AWK176" s="29"/>
      <c r="AWL176" s="29"/>
      <c r="AWM176" s="29"/>
      <c r="AWN176" s="29"/>
      <c r="AWO176" s="29"/>
      <c r="AWP176" s="29"/>
      <c r="AWQ176" s="29"/>
      <c r="AWR176" s="29"/>
      <c r="AWS176" s="29"/>
      <c r="AWT176" s="29"/>
      <c r="AWU176" s="29"/>
      <c r="AWV176" s="29"/>
      <c r="AWW176" s="29"/>
      <c r="AWX176" s="29"/>
      <c r="AWY176" s="29"/>
      <c r="AWZ176" s="29"/>
      <c r="AXA176" s="29"/>
      <c r="AXB176" s="29"/>
      <c r="AXC176" s="29"/>
      <c r="AXD176" s="29"/>
      <c r="AXE176" s="29"/>
      <c r="AXF176" s="29"/>
      <c r="AXG176" s="29"/>
      <c r="AXH176" s="29"/>
      <c r="AXI176" s="29"/>
      <c r="AXJ176" s="29"/>
      <c r="AXK176" s="29"/>
      <c r="AXL176" s="29"/>
      <c r="AXM176" s="29"/>
      <c r="AXN176" s="29"/>
      <c r="AXO176" s="29"/>
      <c r="AXP176" s="29"/>
      <c r="AXQ176" s="29"/>
      <c r="AXR176" s="29"/>
      <c r="AXS176" s="29"/>
      <c r="AXT176" s="29"/>
      <c r="AXU176" s="29"/>
      <c r="AXV176" s="29"/>
      <c r="AXW176" s="29"/>
      <c r="AXX176" s="29"/>
      <c r="AXY176" s="29"/>
      <c r="AXZ176" s="29"/>
      <c r="AYA176" s="29"/>
      <c r="AYB176" s="29"/>
      <c r="AYC176" s="29"/>
      <c r="AYD176" s="29"/>
      <c r="AYE176" s="29"/>
      <c r="AYF176" s="29"/>
      <c r="AYG176" s="29"/>
      <c r="AYH176" s="29"/>
      <c r="AYI176" s="29"/>
      <c r="AYJ176" s="29"/>
      <c r="AYK176" s="29"/>
      <c r="AYL176" s="29"/>
      <c r="AYM176" s="29"/>
      <c r="AYN176" s="29"/>
      <c r="AYO176" s="29"/>
      <c r="AYP176" s="29"/>
      <c r="AYQ176" s="29"/>
      <c r="AYR176" s="29"/>
      <c r="AYS176" s="29"/>
      <c r="AYT176" s="29"/>
      <c r="AYU176" s="29"/>
      <c r="AYV176" s="29"/>
      <c r="AYW176" s="29"/>
      <c r="AYX176" s="29"/>
      <c r="AYY176" s="29"/>
      <c r="AYZ176" s="29"/>
      <c r="AZA176" s="29"/>
      <c r="AZB176" s="29"/>
      <c r="AZC176" s="29"/>
      <c r="AZD176" s="29"/>
      <c r="AZE176" s="29"/>
      <c r="AZF176" s="29"/>
      <c r="AZG176" s="29"/>
      <c r="AZH176" s="29"/>
      <c r="AZI176" s="29"/>
      <c r="AZJ176" s="29"/>
      <c r="AZK176" s="29"/>
      <c r="AZL176" s="29"/>
      <c r="AZM176" s="29"/>
      <c r="AZN176" s="29"/>
      <c r="AZO176" s="29"/>
      <c r="AZP176" s="29"/>
      <c r="AZQ176" s="29"/>
      <c r="AZR176" s="29"/>
      <c r="AZS176" s="29"/>
      <c r="AZT176" s="29"/>
      <c r="AZU176" s="29"/>
      <c r="AZV176" s="29"/>
      <c r="AZW176" s="29"/>
      <c r="AZX176" s="29"/>
      <c r="AZY176" s="29"/>
      <c r="AZZ176" s="29"/>
      <c r="BAA176" s="29"/>
      <c r="BAB176" s="29"/>
      <c r="BAC176" s="29"/>
      <c r="BAD176" s="29"/>
      <c r="BAE176" s="29"/>
      <c r="BAF176" s="29"/>
      <c r="BAG176" s="29"/>
      <c r="BAH176" s="29"/>
      <c r="BAI176" s="29"/>
      <c r="BAJ176" s="29"/>
      <c r="BAK176" s="29"/>
      <c r="BAL176" s="29"/>
      <c r="BAM176" s="29"/>
      <c r="BAN176" s="29"/>
      <c r="BAO176" s="29"/>
      <c r="BAP176" s="29"/>
      <c r="BAQ176" s="29"/>
      <c r="BAR176" s="29"/>
      <c r="BAS176" s="29"/>
      <c r="BAT176" s="29"/>
      <c r="BAU176" s="29"/>
      <c r="BAV176" s="29"/>
      <c r="BAW176" s="29"/>
      <c r="BAX176" s="29"/>
      <c r="BAY176" s="29"/>
      <c r="BAZ176" s="29"/>
      <c r="BBA176" s="29"/>
      <c r="BBB176" s="29"/>
      <c r="BBC176" s="29"/>
      <c r="BBD176" s="29"/>
      <c r="BBE176" s="29"/>
      <c r="BBF176" s="29"/>
      <c r="BBG176" s="29"/>
      <c r="BBH176" s="29"/>
      <c r="BBI176" s="29"/>
      <c r="BBJ176" s="29"/>
      <c r="BBK176" s="29"/>
      <c r="BBL176" s="29"/>
      <c r="BBM176" s="29"/>
      <c r="BBN176" s="29"/>
      <c r="BBO176" s="29"/>
      <c r="BBP176" s="29"/>
      <c r="BBQ176" s="29"/>
      <c r="BBR176" s="29"/>
      <c r="BBS176" s="29"/>
      <c r="BBT176" s="29"/>
      <c r="BBU176" s="29"/>
      <c r="BBV176" s="29"/>
      <c r="BBW176" s="29"/>
      <c r="BBX176" s="29"/>
      <c r="BBY176" s="29"/>
      <c r="BBZ176" s="29"/>
      <c r="BCA176" s="29"/>
      <c r="BCB176" s="29"/>
      <c r="BCC176" s="29"/>
      <c r="BCD176" s="29"/>
      <c r="BCE176" s="29"/>
      <c r="BCF176" s="29"/>
      <c r="BCG176" s="29"/>
      <c r="BCH176" s="29"/>
      <c r="BCI176" s="29"/>
      <c r="BCJ176" s="29"/>
      <c r="BCK176" s="29"/>
      <c r="BCL176" s="29"/>
      <c r="BCM176" s="29"/>
      <c r="BCN176" s="29"/>
      <c r="BCO176" s="29"/>
      <c r="BCP176" s="29"/>
      <c r="BCQ176" s="29"/>
      <c r="BCR176" s="29"/>
      <c r="BCS176" s="29"/>
      <c r="BCT176" s="29"/>
      <c r="BCU176" s="29"/>
      <c r="BCV176" s="29"/>
      <c r="BCW176" s="29"/>
      <c r="BCX176" s="29"/>
      <c r="BCY176" s="29"/>
      <c r="BCZ176" s="29"/>
      <c r="BDA176" s="29"/>
      <c r="BDB176" s="29"/>
      <c r="BDC176" s="29"/>
      <c r="BDD176" s="29"/>
      <c r="BDE176" s="29"/>
      <c r="BDF176" s="29"/>
      <c r="BDG176" s="29"/>
      <c r="BDH176" s="29"/>
      <c r="BDI176" s="29"/>
      <c r="BDJ176" s="29"/>
      <c r="BDK176" s="29"/>
      <c r="BDL176" s="29"/>
      <c r="BDM176" s="29"/>
      <c r="BDN176" s="29"/>
      <c r="BDO176" s="29"/>
      <c r="BDP176" s="29"/>
      <c r="BDQ176" s="29"/>
      <c r="BDR176" s="29"/>
      <c r="BDS176" s="29"/>
      <c r="BDT176" s="29"/>
      <c r="BDU176" s="29"/>
      <c r="BDV176" s="29"/>
      <c r="BDW176" s="29"/>
      <c r="BDX176" s="29"/>
      <c r="BDY176" s="29"/>
      <c r="BDZ176" s="29"/>
      <c r="BEA176" s="29"/>
      <c r="BEB176" s="29"/>
      <c r="BEC176" s="29"/>
      <c r="BED176" s="29"/>
      <c r="BEE176" s="29"/>
      <c r="BEF176" s="29"/>
      <c r="BEG176" s="29"/>
      <c r="BEH176" s="29"/>
      <c r="BEI176" s="29"/>
      <c r="BEJ176" s="29"/>
      <c r="BEK176" s="29"/>
      <c r="BEL176" s="29"/>
      <c r="BEM176" s="29"/>
      <c r="BEN176" s="29"/>
      <c r="BEO176" s="29"/>
      <c r="BEP176" s="29"/>
      <c r="BEQ176" s="29"/>
      <c r="BER176" s="29"/>
      <c r="BES176" s="29"/>
      <c r="BET176" s="29"/>
      <c r="BEU176" s="29"/>
      <c r="BEV176" s="29"/>
      <c r="BEW176" s="29"/>
      <c r="BEX176" s="29"/>
      <c r="BEY176" s="29"/>
      <c r="BEZ176" s="29"/>
      <c r="BFA176" s="29"/>
      <c r="BFB176" s="29"/>
      <c r="BFC176" s="29"/>
      <c r="BFD176" s="29"/>
      <c r="BFE176" s="29"/>
      <c r="BFF176" s="29"/>
      <c r="BFG176" s="29"/>
      <c r="BFH176" s="29"/>
      <c r="BFI176" s="29"/>
      <c r="BFJ176" s="29"/>
      <c r="BFK176" s="29"/>
      <c r="BFL176" s="29"/>
      <c r="BFM176" s="29"/>
      <c r="BFN176" s="29"/>
      <c r="BFO176" s="29"/>
      <c r="BFP176" s="29"/>
      <c r="BFQ176" s="29"/>
      <c r="BFR176" s="29"/>
      <c r="BFS176" s="29"/>
      <c r="BFT176" s="29"/>
      <c r="BFU176" s="29"/>
      <c r="BFV176" s="29"/>
      <c r="BFW176" s="29"/>
      <c r="BFX176" s="29"/>
      <c r="BFY176" s="29"/>
      <c r="BFZ176" s="29"/>
      <c r="BGA176" s="29"/>
      <c r="BGB176" s="29"/>
      <c r="BGC176" s="29"/>
      <c r="BGD176" s="29"/>
      <c r="BGE176" s="29"/>
      <c r="BGF176" s="29"/>
      <c r="BGG176" s="29"/>
      <c r="BGH176" s="29"/>
      <c r="BGI176" s="29"/>
      <c r="BGJ176" s="29"/>
      <c r="BGK176" s="29"/>
      <c r="BGL176" s="29"/>
      <c r="BGM176" s="29"/>
      <c r="BGN176" s="29"/>
      <c r="BGO176" s="29"/>
      <c r="BGP176" s="29"/>
      <c r="BGQ176" s="29"/>
      <c r="BGR176" s="29"/>
      <c r="BGS176" s="29"/>
      <c r="BGT176" s="29"/>
      <c r="BGU176" s="29"/>
      <c r="BGV176" s="29"/>
      <c r="BGW176" s="29"/>
      <c r="BGX176" s="29"/>
      <c r="BGY176" s="29"/>
      <c r="BGZ176" s="29"/>
      <c r="BHA176" s="29"/>
      <c r="BHB176" s="29"/>
      <c r="BHC176" s="29"/>
      <c r="BHD176" s="29"/>
      <c r="BHE176" s="29"/>
      <c r="BHF176" s="29"/>
      <c r="BHG176" s="29"/>
      <c r="BHH176" s="29"/>
      <c r="BHI176" s="29"/>
      <c r="BHJ176" s="29"/>
      <c r="BHK176" s="29"/>
      <c r="BHL176" s="29"/>
      <c r="BHM176" s="29"/>
      <c r="BHN176" s="29"/>
      <c r="BHO176" s="29"/>
      <c r="BHP176" s="29"/>
      <c r="BHQ176" s="29"/>
      <c r="BHR176" s="29"/>
      <c r="BHS176" s="29"/>
      <c r="BHT176" s="29"/>
      <c r="BHU176" s="29"/>
      <c r="BHV176" s="29"/>
      <c r="BHW176" s="29"/>
      <c r="BHX176" s="29"/>
      <c r="BHY176" s="29"/>
      <c r="BHZ176" s="29"/>
      <c r="BIA176" s="29"/>
      <c r="BIB176" s="29"/>
      <c r="BIC176" s="29"/>
      <c r="BID176" s="29"/>
      <c r="BIE176" s="29"/>
      <c r="BIF176" s="29"/>
      <c r="BIG176" s="29"/>
      <c r="BIH176" s="29"/>
      <c r="BII176" s="29"/>
      <c r="BIJ176" s="29"/>
      <c r="BIK176" s="29"/>
      <c r="BIL176" s="29"/>
      <c r="BIM176" s="29"/>
      <c r="BIN176" s="29"/>
      <c r="BIO176" s="29"/>
      <c r="BIP176" s="29"/>
      <c r="BIQ176" s="29"/>
      <c r="BIR176" s="29"/>
      <c r="BIS176" s="29"/>
      <c r="BIT176" s="29"/>
      <c r="BIU176" s="29"/>
      <c r="BIV176" s="29"/>
      <c r="BIW176" s="29"/>
      <c r="BIX176" s="29"/>
      <c r="BIY176" s="29"/>
      <c r="BIZ176" s="29"/>
      <c r="BJA176" s="29"/>
      <c r="BJB176" s="29"/>
      <c r="BJC176" s="29"/>
      <c r="BJD176" s="29"/>
      <c r="BJE176" s="29"/>
      <c r="BJF176" s="29"/>
      <c r="BJG176" s="29"/>
      <c r="BJH176" s="29"/>
      <c r="BJI176" s="29"/>
      <c r="BJJ176" s="29"/>
      <c r="BJK176" s="29"/>
      <c r="BJL176" s="29"/>
      <c r="BJM176" s="29"/>
      <c r="BJN176" s="29"/>
      <c r="BJO176" s="29"/>
      <c r="BJP176" s="29"/>
      <c r="BJQ176" s="29"/>
      <c r="BJR176" s="29"/>
      <c r="BJS176" s="29"/>
      <c r="BJT176" s="29"/>
      <c r="BJU176" s="29"/>
      <c r="BJV176" s="29"/>
      <c r="BJW176" s="29"/>
      <c r="BJX176" s="29"/>
      <c r="BJY176" s="29"/>
      <c r="BJZ176" s="29"/>
      <c r="BKA176" s="29"/>
      <c r="BKB176" s="29"/>
      <c r="BKC176" s="29"/>
      <c r="BKD176" s="29"/>
      <c r="BKE176" s="29"/>
      <c r="BKF176" s="29"/>
      <c r="BKG176" s="29"/>
      <c r="BKH176" s="29"/>
      <c r="BKI176" s="29"/>
      <c r="BKJ176" s="29"/>
      <c r="BKK176" s="29"/>
      <c r="BKL176" s="29"/>
      <c r="BKM176" s="29"/>
      <c r="BKN176" s="29"/>
      <c r="BKO176" s="29"/>
      <c r="BKP176" s="29"/>
      <c r="BKQ176" s="29"/>
      <c r="BKR176" s="29"/>
      <c r="BKS176" s="29"/>
      <c r="BKT176" s="29"/>
      <c r="BKU176" s="29"/>
      <c r="BKV176" s="29"/>
      <c r="BKW176" s="29"/>
      <c r="BKX176" s="29"/>
      <c r="BKY176" s="29"/>
      <c r="BKZ176" s="29"/>
      <c r="BLA176" s="29"/>
      <c r="BLB176" s="29"/>
      <c r="BLC176" s="29"/>
      <c r="BLD176" s="29"/>
      <c r="BLE176" s="29"/>
      <c r="BLF176" s="29"/>
      <c r="BLG176" s="29"/>
      <c r="BLH176" s="29"/>
      <c r="BLI176" s="29"/>
      <c r="BLJ176" s="29"/>
      <c r="BLK176" s="29"/>
      <c r="BLL176" s="29"/>
      <c r="BLM176" s="29"/>
      <c r="BLN176" s="29"/>
      <c r="BLO176" s="29"/>
      <c r="BLP176" s="29"/>
      <c r="BLQ176" s="29"/>
      <c r="BLR176" s="29"/>
      <c r="BLS176" s="29"/>
      <c r="BLT176" s="29"/>
      <c r="BLU176" s="29"/>
      <c r="BLV176" s="29"/>
      <c r="BLW176" s="29"/>
      <c r="BLX176" s="29"/>
      <c r="BLY176" s="29"/>
      <c r="BLZ176" s="29"/>
      <c r="BMA176" s="29"/>
      <c r="BMB176" s="29"/>
      <c r="BMC176" s="29"/>
      <c r="BMD176" s="29"/>
      <c r="BME176" s="29"/>
      <c r="BMF176" s="29"/>
      <c r="BMG176" s="29"/>
      <c r="BMH176" s="29"/>
      <c r="BMI176" s="29"/>
      <c r="BMJ176" s="29"/>
      <c r="BMK176" s="29"/>
      <c r="BML176" s="29"/>
      <c r="BMM176" s="29"/>
      <c r="BMN176" s="29"/>
      <c r="BMO176" s="29"/>
      <c r="BMP176" s="29"/>
      <c r="BMQ176" s="29"/>
      <c r="BMR176" s="29"/>
      <c r="BMS176" s="29"/>
      <c r="BMT176" s="29"/>
      <c r="BMU176" s="29"/>
      <c r="BMV176" s="29"/>
      <c r="BMW176" s="29"/>
      <c r="BMX176" s="29"/>
      <c r="BMY176" s="29"/>
      <c r="BMZ176" s="29"/>
      <c r="BNA176" s="29"/>
      <c r="BNB176" s="29"/>
      <c r="BNC176" s="29"/>
      <c r="BND176" s="29"/>
      <c r="BNE176" s="29"/>
      <c r="BNF176" s="29"/>
      <c r="BNG176" s="29"/>
      <c r="BNH176" s="29"/>
      <c r="BNI176" s="29"/>
      <c r="BNJ176" s="29"/>
      <c r="BNK176" s="29"/>
      <c r="BNL176" s="29"/>
      <c r="BNM176" s="29"/>
      <c r="BNN176" s="29"/>
      <c r="BNO176" s="29"/>
      <c r="BNP176" s="29"/>
      <c r="BNQ176" s="29"/>
      <c r="BNR176" s="29"/>
      <c r="BNS176" s="29"/>
      <c r="BNT176" s="29"/>
      <c r="BNU176" s="29"/>
      <c r="BNV176" s="29"/>
      <c r="BNW176" s="29"/>
      <c r="BNX176" s="29"/>
      <c r="BNY176" s="29"/>
      <c r="BNZ176" s="29"/>
      <c r="BOA176" s="29"/>
      <c r="BOB176" s="29"/>
      <c r="BOC176" s="29"/>
      <c r="BOD176" s="29"/>
      <c r="BOE176" s="29"/>
      <c r="BOF176" s="29"/>
      <c r="BOG176" s="29"/>
      <c r="BOH176" s="29"/>
      <c r="BOI176" s="29"/>
      <c r="BOJ176" s="29"/>
      <c r="BOK176" s="29"/>
      <c r="BOL176" s="29"/>
      <c r="BOM176" s="29"/>
      <c r="BON176" s="29"/>
      <c r="BOO176" s="29"/>
      <c r="BOP176" s="29"/>
      <c r="BOQ176" s="29"/>
      <c r="BOR176" s="29"/>
      <c r="BOS176" s="29"/>
      <c r="BOT176" s="29"/>
      <c r="BOU176" s="29"/>
      <c r="BOV176" s="29"/>
      <c r="BOW176" s="29"/>
      <c r="BOX176" s="29"/>
      <c r="BOY176" s="29"/>
      <c r="BOZ176" s="29"/>
      <c r="BPA176" s="29"/>
      <c r="BPB176" s="29"/>
      <c r="BPC176" s="29"/>
      <c r="BPD176" s="29"/>
      <c r="BPE176" s="29"/>
      <c r="BPF176" s="29"/>
      <c r="BPG176" s="29"/>
      <c r="BPH176" s="29"/>
      <c r="BPI176" s="29"/>
      <c r="BPJ176" s="29"/>
      <c r="BPK176" s="29"/>
      <c r="BPL176" s="29"/>
      <c r="BPM176" s="29"/>
      <c r="BPN176" s="29"/>
      <c r="BPO176" s="29"/>
      <c r="BPP176" s="29"/>
      <c r="BPQ176" s="29"/>
      <c r="BPR176" s="29"/>
      <c r="BPS176" s="29"/>
      <c r="BPT176" s="29"/>
      <c r="BPU176" s="29"/>
      <c r="BPV176" s="29"/>
      <c r="BPW176" s="29"/>
      <c r="BPX176" s="29"/>
      <c r="BPY176" s="29"/>
      <c r="BPZ176" s="29"/>
      <c r="BQA176" s="29"/>
      <c r="BQB176" s="29"/>
      <c r="BQC176" s="29"/>
      <c r="BQD176" s="29"/>
      <c r="BQE176" s="29"/>
      <c r="BQF176" s="29"/>
      <c r="BQG176" s="29"/>
      <c r="BQH176" s="29"/>
      <c r="BQI176" s="29"/>
      <c r="BQJ176" s="29"/>
      <c r="BQK176" s="29"/>
      <c r="BQL176" s="29"/>
      <c r="BQM176" s="29"/>
      <c r="BQN176" s="29"/>
      <c r="BQO176" s="29"/>
      <c r="BQP176" s="29"/>
      <c r="BQQ176" s="29"/>
      <c r="BQR176" s="29"/>
      <c r="BQS176" s="29"/>
      <c r="BQT176" s="29"/>
      <c r="BQU176" s="29"/>
      <c r="BQV176" s="29"/>
      <c r="BQW176" s="29"/>
      <c r="BQX176" s="29"/>
      <c r="BQY176" s="29"/>
      <c r="BQZ176" s="29"/>
      <c r="BRA176" s="29"/>
      <c r="BRB176" s="29"/>
      <c r="BRC176" s="29"/>
      <c r="BRD176" s="29"/>
      <c r="BRE176" s="29"/>
      <c r="BRF176" s="29"/>
      <c r="BRG176" s="29"/>
      <c r="BRH176" s="29"/>
      <c r="BRI176" s="29"/>
      <c r="BRJ176" s="29"/>
      <c r="BRK176" s="29"/>
      <c r="BRL176" s="29"/>
      <c r="BRM176" s="29"/>
      <c r="BRN176" s="29"/>
      <c r="BRO176" s="29"/>
      <c r="BRP176" s="29"/>
      <c r="BRQ176" s="29"/>
      <c r="BRR176" s="29"/>
      <c r="BRS176" s="29"/>
      <c r="BRT176" s="29"/>
      <c r="BRU176" s="29"/>
      <c r="BRV176" s="29"/>
      <c r="BRW176" s="29"/>
      <c r="BRX176" s="29"/>
      <c r="BRY176" s="29"/>
      <c r="BRZ176" s="29"/>
      <c r="BSA176" s="29"/>
      <c r="BSB176" s="29"/>
      <c r="BSC176" s="29"/>
      <c r="BSD176" s="29"/>
      <c r="BSE176" s="29"/>
      <c r="BSF176" s="29"/>
      <c r="BSG176" s="29"/>
      <c r="BSH176" s="29"/>
      <c r="BSI176" s="29"/>
      <c r="BSJ176" s="29"/>
      <c r="BSK176" s="29"/>
      <c r="BSL176" s="29"/>
      <c r="BSM176" s="29"/>
      <c r="BSN176" s="29"/>
      <c r="BSO176" s="29"/>
      <c r="BSP176" s="29"/>
      <c r="BSQ176" s="29"/>
      <c r="BSR176" s="29"/>
      <c r="BSS176" s="29"/>
      <c r="BST176" s="29"/>
      <c r="BSU176" s="29"/>
      <c r="BSV176" s="29"/>
      <c r="BSW176" s="29"/>
      <c r="BSX176" s="29"/>
      <c r="BSY176" s="29"/>
      <c r="BSZ176" s="29"/>
      <c r="BTA176" s="29"/>
      <c r="BTB176" s="29"/>
      <c r="BTC176" s="29"/>
      <c r="BTD176" s="29"/>
      <c r="BTE176" s="29"/>
      <c r="BTF176" s="29"/>
      <c r="BTG176" s="29"/>
      <c r="BTH176" s="29"/>
      <c r="BTI176" s="29"/>
      <c r="BTJ176" s="29"/>
      <c r="BTK176" s="29"/>
      <c r="BTL176" s="29"/>
      <c r="BTM176" s="29"/>
      <c r="BTN176" s="29"/>
      <c r="BTO176" s="29"/>
      <c r="BTP176" s="29"/>
      <c r="BTQ176" s="29"/>
      <c r="BTR176" s="29"/>
      <c r="BTS176" s="29"/>
      <c r="BTT176" s="29"/>
      <c r="BTU176" s="29"/>
      <c r="BTV176" s="29"/>
      <c r="BTW176" s="29"/>
      <c r="BTX176" s="29"/>
      <c r="BTY176" s="29"/>
      <c r="BTZ176" s="29"/>
      <c r="BUA176" s="29"/>
      <c r="BUB176" s="29"/>
      <c r="BUC176" s="29"/>
      <c r="BUD176" s="29"/>
      <c r="BUE176" s="29"/>
      <c r="BUF176" s="29"/>
      <c r="BUG176" s="29"/>
      <c r="BUH176" s="29"/>
      <c r="BUI176" s="29"/>
      <c r="BUJ176" s="29"/>
      <c r="BUK176" s="29"/>
      <c r="BUL176" s="29"/>
      <c r="BUM176" s="29"/>
      <c r="BUN176" s="29"/>
      <c r="BUO176" s="29"/>
      <c r="BUP176" s="29"/>
      <c r="BUQ176" s="29"/>
      <c r="BUR176" s="29"/>
      <c r="BUS176" s="29"/>
      <c r="BUT176" s="29"/>
      <c r="BUU176" s="29"/>
      <c r="BUV176" s="29"/>
      <c r="BUW176" s="29"/>
      <c r="BUX176" s="29"/>
      <c r="BUY176" s="29"/>
      <c r="BUZ176" s="29"/>
      <c r="BVA176" s="29"/>
      <c r="BVB176" s="29"/>
      <c r="BVC176" s="29"/>
      <c r="BVD176" s="29"/>
      <c r="BVE176" s="29"/>
      <c r="BVF176" s="29"/>
      <c r="BVG176" s="29"/>
      <c r="BVH176" s="29"/>
      <c r="BVI176" s="29"/>
      <c r="BVJ176" s="29"/>
      <c r="BVK176" s="29"/>
      <c r="BVL176" s="29"/>
      <c r="BVM176" s="29"/>
      <c r="BVN176" s="29"/>
      <c r="BVO176" s="29"/>
      <c r="BVP176" s="29"/>
      <c r="BVQ176" s="29"/>
      <c r="BVR176" s="29"/>
      <c r="BVS176" s="29"/>
      <c r="BVT176" s="29"/>
      <c r="BVU176" s="29"/>
      <c r="BVV176" s="29"/>
      <c r="BVW176" s="29"/>
      <c r="BVX176" s="29"/>
      <c r="BVY176" s="29"/>
      <c r="BVZ176" s="29"/>
      <c r="BWA176" s="29"/>
      <c r="BWB176" s="29"/>
      <c r="BWC176" s="29"/>
      <c r="BWD176" s="29"/>
      <c r="BWE176" s="29"/>
      <c r="BWF176" s="29"/>
      <c r="BWG176" s="29"/>
      <c r="BWH176" s="29"/>
      <c r="BWI176" s="29"/>
      <c r="BWJ176" s="29"/>
      <c r="BWK176" s="29"/>
      <c r="BWL176" s="29"/>
      <c r="BWM176" s="29"/>
      <c r="BWN176" s="29"/>
      <c r="BWO176" s="29"/>
      <c r="BWP176" s="29"/>
      <c r="BWQ176" s="29"/>
      <c r="BWR176" s="29"/>
      <c r="BWS176" s="29"/>
      <c r="BWT176" s="29"/>
      <c r="BWU176" s="29"/>
      <c r="BWV176" s="29"/>
      <c r="BWW176" s="29"/>
      <c r="BWX176" s="29"/>
      <c r="BWY176" s="29"/>
      <c r="BWZ176" s="29"/>
      <c r="BXA176" s="29"/>
      <c r="BXB176" s="29"/>
      <c r="BXC176" s="29"/>
      <c r="BXD176" s="29"/>
      <c r="BXE176" s="29"/>
      <c r="BXF176" s="29"/>
      <c r="BXG176" s="29"/>
      <c r="BXH176" s="29"/>
      <c r="BXI176" s="29"/>
      <c r="BXJ176" s="29"/>
      <c r="BXK176" s="29"/>
      <c r="BXL176" s="29"/>
      <c r="BXM176" s="29"/>
      <c r="BXN176" s="29"/>
      <c r="BXO176" s="29"/>
      <c r="BXP176" s="29"/>
      <c r="BXQ176" s="29"/>
      <c r="BXR176" s="29"/>
      <c r="BXS176" s="29"/>
      <c r="BXT176" s="29"/>
      <c r="BXU176" s="29"/>
      <c r="BXV176" s="29"/>
      <c r="BXW176" s="29"/>
      <c r="BXX176" s="29"/>
      <c r="BXY176" s="29"/>
      <c r="BXZ176" s="29"/>
      <c r="BYA176" s="29"/>
      <c r="BYB176" s="29"/>
      <c r="BYC176" s="29"/>
      <c r="BYD176" s="29"/>
      <c r="BYE176" s="29"/>
      <c r="BYF176" s="29"/>
      <c r="BYG176" s="29"/>
      <c r="BYH176" s="29"/>
      <c r="BYI176" s="29"/>
      <c r="BYJ176" s="29"/>
      <c r="BYK176" s="29"/>
      <c r="BYL176" s="29"/>
      <c r="BYM176" s="29"/>
      <c r="BYN176" s="29"/>
      <c r="BYO176" s="29"/>
      <c r="BYP176" s="29"/>
      <c r="BYQ176" s="29"/>
      <c r="BYR176" s="29"/>
      <c r="BYS176" s="29"/>
      <c r="BYT176" s="29"/>
      <c r="BYU176" s="29"/>
      <c r="BYV176" s="29"/>
      <c r="BYW176" s="29"/>
      <c r="BYX176" s="29"/>
      <c r="BYY176" s="29"/>
      <c r="BYZ176" s="29"/>
      <c r="BZA176" s="29"/>
      <c r="BZB176" s="29"/>
      <c r="BZC176" s="29"/>
      <c r="BZD176" s="29"/>
      <c r="BZE176" s="29"/>
      <c r="BZF176" s="29"/>
      <c r="BZG176" s="29"/>
      <c r="BZH176" s="29"/>
      <c r="BZI176" s="29"/>
      <c r="BZJ176" s="29"/>
      <c r="BZK176" s="29"/>
      <c r="BZL176" s="29"/>
      <c r="BZM176" s="29"/>
      <c r="BZN176" s="29"/>
      <c r="BZO176" s="29"/>
      <c r="BZP176" s="29"/>
      <c r="BZQ176" s="29"/>
      <c r="BZR176" s="29"/>
      <c r="BZS176" s="29"/>
      <c r="BZT176" s="29"/>
      <c r="BZU176" s="29"/>
      <c r="BZV176" s="29"/>
      <c r="BZW176" s="29"/>
      <c r="BZX176" s="29"/>
      <c r="BZY176" s="29"/>
      <c r="BZZ176" s="29"/>
      <c r="CAA176" s="29"/>
      <c r="CAB176" s="29"/>
      <c r="CAC176" s="29"/>
      <c r="CAD176" s="29"/>
      <c r="CAE176" s="29"/>
      <c r="CAF176" s="29"/>
      <c r="CAG176" s="29"/>
      <c r="CAH176" s="29"/>
      <c r="CAI176" s="29"/>
      <c r="CAJ176" s="29"/>
      <c r="CAK176" s="29"/>
      <c r="CAL176" s="29"/>
      <c r="CAM176" s="29"/>
      <c r="CAN176" s="29"/>
      <c r="CAO176" s="29"/>
      <c r="CAP176" s="29"/>
      <c r="CAQ176" s="29"/>
      <c r="CAR176" s="29"/>
      <c r="CAS176" s="29"/>
      <c r="CAT176" s="29"/>
      <c r="CAU176" s="29"/>
      <c r="CAV176" s="29"/>
      <c r="CAW176" s="29"/>
      <c r="CAX176" s="29"/>
      <c r="CAY176" s="29"/>
      <c r="CAZ176" s="29"/>
      <c r="CBA176" s="29"/>
      <c r="CBB176" s="29"/>
      <c r="CBC176" s="29"/>
      <c r="CBD176" s="29"/>
      <c r="CBE176" s="29"/>
      <c r="CBF176" s="29"/>
      <c r="CBG176" s="29"/>
      <c r="CBH176" s="29"/>
      <c r="CBI176" s="29"/>
      <c r="CBJ176" s="29"/>
      <c r="CBK176" s="29"/>
      <c r="CBL176" s="29"/>
      <c r="CBM176" s="29"/>
      <c r="CBN176" s="29"/>
      <c r="CBO176" s="29"/>
      <c r="CBP176" s="29"/>
      <c r="CBQ176" s="29"/>
      <c r="CBR176" s="29"/>
      <c r="CBS176" s="29"/>
      <c r="CBT176" s="29"/>
      <c r="CBU176" s="29"/>
      <c r="CBV176" s="29"/>
      <c r="CBW176" s="29"/>
      <c r="CBX176" s="29"/>
      <c r="CBY176" s="29"/>
      <c r="CBZ176" s="29"/>
      <c r="CCA176" s="29"/>
      <c r="CCB176" s="29"/>
      <c r="CCC176" s="29"/>
      <c r="CCD176" s="29"/>
      <c r="CCE176" s="29"/>
      <c r="CCF176" s="29"/>
      <c r="CCG176" s="29"/>
      <c r="CCH176" s="29"/>
      <c r="CCI176" s="29"/>
      <c r="CCJ176" s="29"/>
      <c r="CCK176" s="29"/>
      <c r="CCL176" s="29"/>
      <c r="CCM176" s="29"/>
      <c r="CCN176" s="29"/>
      <c r="CCO176" s="29"/>
      <c r="CCP176" s="29"/>
      <c r="CCQ176" s="29"/>
      <c r="CCR176" s="29"/>
      <c r="CCS176" s="29"/>
      <c r="CCT176" s="29"/>
      <c r="CCU176" s="29"/>
      <c r="CCV176" s="29"/>
      <c r="CCW176" s="29"/>
      <c r="CCX176" s="29"/>
      <c r="CCY176" s="29"/>
      <c r="CCZ176" s="29"/>
      <c r="CDA176" s="29"/>
      <c r="CDB176" s="29"/>
      <c r="CDC176" s="29"/>
      <c r="CDD176" s="29"/>
      <c r="CDE176" s="29"/>
      <c r="CDF176" s="29"/>
      <c r="CDG176" s="29"/>
      <c r="CDH176" s="29"/>
      <c r="CDI176" s="29"/>
      <c r="CDJ176" s="29"/>
      <c r="CDK176" s="29"/>
      <c r="CDL176" s="29"/>
      <c r="CDM176" s="29"/>
      <c r="CDN176" s="29"/>
      <c r="CDO176" s="29"/>
      <c r="CDP176" s="29"/>
      <c r="CDQ176" s="29"/>
      <c r="CDR176" s="29"/>
      <c r="CDS176" s="29"/>
      <c r="CDT176" s="29"/>
      <c r="CDU176" s="29"/>
      <c r="CDV176" s="29"/>
      <c r="CDW176" s="29"/>
      <c r="CDX176" s="29"/>
      <c r="CDY176" s="29"/>
      <c r="CDZ176" s="29"/>
      <c r="CEA176" s="29"/>
      <c r="CEB176" s="29"/>
      <c r="CEC176" s="29"/>
      <c r="CED176" s="29"/>
      <c r="CEE176" s="29"/>
      <c r="CEF176" s="29"/>
      <c r="CEG176" s="29"/>
      <c r="CEH176" s="29"/>
      <c r="CEI176" s="29"/>
      <c r="CEJ176" s="29"/>
      <c r="CEK176" s="29"/>
      <c r="CEL176" s="29"/>
      <c r="CEM176" s="29"/>
      <c r="CEN176" s="29"/>
      <c r="CEO176" s="29"/>
      <c r="CEP176" s="29"/>
      <c r="CEQ176" s="29"/>
      <c r="CER176" s="29"/>
      <c r="CES176" s="29"/>
      <c r="CET176" s="29"/>
      <c r="CEU176" s="29"/>
      <c r="CEV176" s="29"/>
      <c r="CEW176" s="29"/>
      <c r="CEX176" s="29"/>
      <c r="CEY176" s="29"/>
      <c r="CEZ176" s="29"/>
      <c r="CFA176" s="29"/>
      <c r="CFB176" s="29"/>
      <c r="CFC176" s="29"/>
      <c r="CFD176" s="29"/>
      <c r="CFE176" s="29"/>
      <c r="CFF176" s="29"/>
      <c r="CFG176" s="29"/>
      <c r="CFH176" s="29"/>
      <c r="CFI176" s="29"/>
      <c r="CFJ176" s="29"/>
      <c r="CFK176" s="29"/>
      <c r="CFL176" s="29"/>
      <c r="CFM176" s="29"/>
      <c r="CFN176" s="29"/>
      <c r="CFO176" s="29"/>
      <c r="CFP176" s="29"/>
      <c r="CFQ176" s="29"/>
      <c r="CFR176" s="29"/>
      <c r="CFS176" s="29"/>
      <c r="CFT176" s="29"/>
      <c r="CFU176" s="29"/>
      <c r="CFV176" s="29"/>
      <c r="CFW176" s="29"/>
      <c r="CFX176" s="29"/>
      <c r="CFY176" s="29"/>
      <c r="CFZ176" s="29"/>
      <c r="CGA176" s="29"/>
      <c r="CGB176" s="29"/>
      <c r="CGC176" s="29"/>
      <c r="CGD176" s="29"/>
      <c r="CGE176" s="29"/>
      <c r="CGF176" s="29"/>
      <c r="CGG176" s="29"/>
      <c r="CGH176" s="29"/>
      <c r="CGI176" s="29"/>
      <c r="CGJ176" s="29"/>
      <c r="CGK176" s="29"/>
      <c r="CGL176" s="29"/>
      <c r="CGM176" s="29"/>
      <c r="CGN176" s="29"/>
      <c r="CGO176" s="29"/>
      <c r="CGP176" s="29"/>
      <c r="CGQ176" s="29"/>
      <c r="CGR176" s="29"/>
      <c r="CGS176" s="29"/>
      <c r="CGT176" s="29"/>
      <c r="CGU176" s="29"/>
      <c r="CGV176" s="29"/>
      <c r="CGW176" s="29"/>
      <c r="CGX176" s="29"/>
      <c r="CGY176" s="29"/>
      <c r="CGZ176" s="29"/>
      <c r="CHA176" s="29"/>
      <c r="CHB176" s="29"/>
      <c r="CHC176" s="29"/>
      <c r="CHD176" s="29"/>
      <c r="CHE176" s="29"/>
      <c r="CHF176" s="29"/>
      <c r="CHG176" s="29"/>
      <c r="CHH176" s="29"/>
      <c r="CHI176" s="29"/>
      <c r="CHJ176" s="29"/>
      <c r="CHK176" s="29"/>
      <c r="CHL176" s="29"/>
      <c r="CHM176" s="29"/>
      <c r="CHN176" s="29"/>
      <c r="CHO176" s="29"/>
      <c r="CHP176" s="29"/>
      <c r="CHQ176" s="29"/>
      <c r="CHR176" s="29"/>
      <c r="CHS176" s="29"/>
      <c r="CHT176" s="29"/>
      <c r="CHU176" s="29"/>
      <c r="CHV176" s="29"/>
      <c r="CHW176" s="29"/>
      <c r="CHX176" s="29"/>
      <c r="CHY176" s="29"/>
      <c r="CHZ176" s="29"/>
      <c r="CIA176" s="29"/>
      <c r="CIB176" s="29"/>
      <c r="CIC176" s="29"/>
      <c r="CID176" s="29"/>
      <c r="CIE176" s="29"/>
      <c r="CIF176" s="29"/>
      <c r="CIG176" s="29"/>
      <c r="CIH176" s="29"/>
      <c r="CII176" s="29"/>
      <c r="CIJ176" s="29"/>
      <c r="CIK176" s="29"/>
      <c r="CIL176" s="29"/>
      <c r="CIM176" s="29"/>
      <c r="CIN176" s="29"/>
      <c r="CIO176" s="29"/>
      <c r="CIP176" s="29"/>
      <c r="CIQ176" s="29"/>
      <c r="CIR176" s="29"/>
      <c r="CIS176" s="29"/>
      <c r="CIT176" s="29"/>
      <c r="CIU176" s="29"/>
      <c r="CIV176" s="29"/>
      <c r="CIW176" s="29"/>
      <c r="CIX176" s="29"/>
      <c r="CIY176" s="29"/>
      <c r="CIZ176" s="29"/>
      <c r="CJA176" s="29"/>
      <c r="CJB176" s="29"/>
      <c r="CJC176" s="29"/>
      <c r="CJD176" s="29"/>
      <c r="CJE176" s="29"/>
      <c r="CJF176" s="29"/>
      <c r="CJG176" s="29"/>
      <c r="CJH176" s="29"/>
      <c r="CJI176" s="29"/>
      <c r="CJJ176" s="29"/>
      <c r="CJK176" s="29"/>
      <c r="CJL176" s="29"/>
      <c r="CJM176" s="29"/>
      <c r="CJN176" s="29"/>
      <c r="CJO176" s="29"/>
      <c r="CJP176" s="29"/>
      <c r="CJQ176" s="29"/>
      <c r="CJR176" s="29"/>
      <c r="CJS176" s="29"/>
      <c r="CJT176" s="29"/>
      <c r="CJU176" s="29"/>
      <c r="CJV176" s="29"/>
      <c r="CJW176" s="29"/>
      <c r="CJX176" s="29"/>
      <c r="CJY176" s="29"/>
      <c r="CJZ176" s="29"/>
      <c r="CKA176" s="29"/>
      <c r="CKB176" s="29"/>
      <c r="CKC176" s="29"/>
      <c r="CKD176" s="29"/>
      <c r="CKE176" s="29"/>
      <c r="CKF176" s="29"/>
      <c r="CKG176" s="29"/>
      <c r="CKH176" s="29"/>
      <c r="CKI176" s="29"/>
      <c r="CKJ176" s="29"/>
      <c r="CKK176" s="29"/>
      <c r="CKL176" s="29"/>
      <c r="CKM176" s="29"/>
      <c r="CKN176" s="29"/>
      <c r="CKO176" s="29"/>
      <c r="CKP176" s="29"/>
      <c r="CKQ176" s="29"/>
      <c r="CKR176" s="29"/>
      <c r="CKS176" s="29"/>
      <c r="CKT176" s="29"/>
      <c r="CKU176" s="29"/>
      <c r="CKV176" s="29"/>
      <c r="CKW176" s="29"/>
      <c r="CKX176" s="29"/>
      <c r="CKY176" s="29"/>
      <c r="CKZ176" s="29"/>
      <c r="CLA176" s="29"/>
      <c r="CLB176" s="29"/>
      <c r="CLC176" s="29"/>
      <c r="CLD176" s="29"/>
      <c r="CLE176" s="29"/>
      <c r="CLF176" s="29"/>
      <c r="CLG176" s="29"/>
      <c r="CLH176" s="29"/>
      <c r="CLI176" s="29"/>
      <c r="CLJ176" s="29"/>
      <c r="CLK176" s="29"/>
      <c r="CLL176" s="29"/>
      <c r="CLM176" s="29"/>
      <c r="CLN176" s="29"/>
      <c r="CLO176" s="29"/>
      <c r="CLP176" s="29"/>
      <c r="CLQ176" s="29"/>
      <c r="CLR176" s="29"/>
      <c r="CLS176" s="29"/>
      <c r="CLT176" s="29"/>
      <c r="CLU176" s="29"/>
      <c r="CLV176" s="29"/>
      <c r="CLW176" s="29"/>
      <c r="CLX176" s="29"/>
      <c r="CLY176" s="29"/>
      <c r="CLZ176" s="29"/>
      <c r="CMA176" s="29"/>
      <c r="CMB176" s="29"/>
      <c r="CMC176" s="29"/>
      <c r="CMD176" s="29"/>
      <c r="CME176" s="29"/>
      <c r="CMF176" s="29"/>
      <c r="CMG176" s="29"/>
      <c r="CMH176" s="29"/>
      <c r="CMI176" s="29"/>
      <c r="CMJ176" s="29"/>
      <c r="CMK176" s="29"/>
      <c r="CML176" s="29"/>
      <c r="CMM176" s="29"/>
      <c r="CMN176" s="29"/>
      <c r="CMO176" s="29"/>
      <c r="CMP176" s="29"/>
      <c r="CMQ176" s="29"/>
      <c r="CMR176" s="29"/>
      <c r="CMS176" s="29"/>
      <c r="CMT176" s="29"/>
      <c r="CMU176" s="29"/>
      <c r="CMV176" s="29"/>
      <c r="CMW176" s="29"/>
      <c r="CMX176" s="29"/>
      <c r="CMY176" s="29"/>
      <c r="CMZ176" s="29"/>
      <c r="CNA176" s="29"/>
      <c r="CNB176" s="29"/>
      <c r="CNC176" s="29"/>
      <c r="CND176" s="29"/>
      <c r="CNE176" s="29"/>
      <c r="CNF176" s="29"/>
      <c r="CNG176" s="29"/>
      <c r="CNH176" s="29"/>
      <c r="CNI176" s="29"/>
      <c r="CNJ176" s="29"/>
      <c r="CNK176" s="29"/>
      <c r="CNL176" s="29"/>
      <c r="CNM176" s="29"/>
      <c r="CNN176" s="29"/>
      <c r="CNO176" s="29"/>
      <c r="CNP176" s="29"/>
      <c r="CNQ176" s="29"/>
      <c r="CNR176" s="29"/>
      <c r="CNS176" s="29"/>
      <c r="CNT176" s="29"/>
      <c r="CNU176" s="29"/>
      <c r="CNV176" s="29"/>
      <c r="CNW176" s="29"/>
      <c r="CNX176" s="29"/>
      <c r="CNY176" s="29"/>
      <c r="CNZ176" s="29"/>
      <c r="COA176" s="29"/>
      <c r="COB176" s="29"/>
      <c r="COC176" s="29"/>
      <c r="COD176" s="29"/>
      <c r="COE176" s="29"/>
      <c r="COF176" s="29"/>
      <c r="COG176" s="29"/>
      <c r="COH176" s="29"/>
      <c r="COI176" s="29"/>
      <c r="COJ176" s="29"/>
      <c r="COK176" s="29"/>
      <c r="COL176" s="29"/>
      <c r="COM176" s="29"/>
      <c r="CON176" s="29"/>
      <c r="COO176" s="29"/>
      <c r="COP176" s="29"/>
      <c r="COQ176" s="29"/>
      <c r="COR176" s="29"/>
      <c r="COS176" s="29"/>
      <c r="COT176" s="29"/>
      <c r="COU176" s="29"/>
      <c r="COV176" s="29"/>
      <c r="COW176" s="29"/>
      <c r="COX176" s="29"/>
      <c r="COY176" s="29"/>
      <c r="COZ176" s="29"/>
      <c r="CPA176" s="29"/>
      <c r="CPB176" s="29"/>
      <c r="CPC176" s="29"/>
      <c r="CPD176" s="29"/>
      <c r="CPE176" s="29"/>
      <c r="CPF176" s="29"/>
      <c r="CPG176" s="29"/>
      <c r="CPH176" s="29"/>
      <c r="CPI176" s="29"/>
      <c r="CPJ176" s="29"/>
      <c r="CPK176" s="29"/>
      <c r="CPL176" s="29"/>
      <c r="CPM176" s="29"/>
      <c r="CPN176" s="29"/>
      <c r="CPO176" s="29"/>
      <c r="CPP176" s="29"/>
      <c r="CPQ176" s="29"/>
      <c r="CPR176" s="29"/>
      <c r="CPS176" s="29"/>
      <c r="CPT176" s="29"/>
      <c r="CPU176" s="29"/>
      <c r="CPV176" s="29"/>
      <c r="CPW176" s="29"/>
      <c r="CPX176" s="29"/>
      <c r="CPY176" s="29"/>
      <c r="CPZ176" s="29"/>
      <c r="CQA176" s="29"/>
      <c r="CQB176" s="29"/>
      <c r="CQC176" s="29"/>
      <c r="CQD176" s="29"/>
      <c r="CQE176" s="29"/>
      <c r="CQF176" s="29"/>
      <c r="CQG176" s="29"/>
      <c r="CQH176" s="29"/>
      <c r="CQI176" s="29"/>
      <c r="CQJ176" s="29"/>
      <c r="CQK176" s="29"/>
      <c r="CQL176" s="29"/>
      <c r="CQM176" s="29"/>
      <c r="CQN176" s="29"/>
      <c r="CQO176" s="29"/>
      <c r="CQP176" s="29"/>
      <c r="CQQ176" s="29"/>
      <c r="CQR176" s="29"/>
      <c r="CQS176" s="29"/>
      <c r="CQT176" s="29"/>
      <c r="CQU176" s="29"/>
      <c r="CQV176" s="29"/>
      <c r="CQW176" s="29"/>
      <c r="CQX176" s="29"/>
      <c r="CQY176" s="29"/>
      <c r="CQZ176" s="29"/>
      <c r="CRA176" s="29"/>
      <c r="CRB176" s="29"/>
      <c r="CRC176" s="29"/>
      <c r="CRD176" s="29"/>
      <c r="CRE176" s="29"/>
      <c r="CRF176" s="29"/>
      <c r="CRG176" s="29"/>
      <c r="CRH176" s="29"/>
      <c r="CRI176" s="29"/>
      <c r="CRJ176" s="29"/>
      <c r="CRK176" s="29"/>
      <c r="CRL176" s="29"/>
      <c r="CRM176" s="29"/>
      <c r="CRN176" s="29"/>
      <c r="CRO176" s="29"/>
      <c r="CRP176" s="29"/>
      <c r="CRQ176" s="29"/>
      <c r="CRR176" s="29"/>
      <c r="CRS176" s="29"/>
      <c r="CRT176" s="29"/>
      <c r="CRU176" s="29"/>
      <c r="CRV176" s="29"/>
      <c r="CRW176" s="29"/>
      <c r="CRX176" s="29"/>
      <c r="CRY176" s="29"/>
      <c r="CRZ176" s="29"/>
      <c r="CSA176" s="29"/>
      <c r="CSB176" s="29"/>
      <c r="CSC176" s="29"/>
      <c r="CSD176" s="29"/>
      <c r="CSE176" s="29"/>
      <c r="CSF176" s="29"/>
      <c r="CSG176" s="29"/>
      <c r="CSH176" s="29"/>
      <c r="CSI176" s="29"/>
      <c r="CSJ176" s="29"/>
      <c r="CSK176" s="29"/>
      <c r="CSL176" s="29"/>
      <c r="CSM176" s="29"/>
      <c r="CSN176" s="29"/>
      <c r="CSO176" s="29"/>
      <c r="CSP176" s="29"/>
      <c r="CSQ176" s="29"/>
      <c r="CSR176" s="29"/>
      <c r="CSS176" s="29"/>
      <c r="CST176" s="29"/>
      <c r="CSU176" s="29"/>
      <c r="CSV176" s="29"/>
      <c r="CSW176" s="29"/>
      <c r="CSX176" s="29"/>
      <c r="CSY176" s="29"/>
      <c r="CSZ176" s="29"/>
      <c r="CTA176" s="29"/>
      <c r="CTB176" s="29"/>
      <c r="CTC176" s="29"/>
      <c r="CTD176" s="29"/>
      <c r="CTE176" s="29"/>
      <c r="CTF176" s="29"/>
      <c r="CTG176" s="29"/>
      <c r="CTH176" s="29"/>
      <c r="CTI176" s="29"/>
      <c r="CTJ176" s="29"/>
      <c r="CTK176" s="29"/>
      <c r="CTL176" s="29"/>
      <c r="CTM176" s="29"/>
      <c r="CTN176" s="29"/>
      <c r="CTO176" s="29"/>
      <c r="CTP176" s="29"/>
      <c r="CTQ176" s="29"/>
      <c r="CTR176" s="29"/>
      <c r="CTS176" s="29"/>
      <c r="CTT176" s="29"/>
      <c r="CTU176" s="29"/>
      <c r="CTV176" s="29"/>
      <c r="CTW176" s="29"/>
      <c r="CTX176" s="29"/>
      <c r="CTY176" s="29"/>
      <c r="CTZ176" s="29"/>
      <c r="CUA176" s="29"/>
      <c r="CUB176" s="29"/>
      <c r="CUC176" s="29"/>
      <c r="CUD176" s="29"/>
      <c r="CUE176" s="29"/>
      <c r="CUF176" s="29"/>
      <c r="CUG176" s="29"/>
      <c r="CUH176" s="29"/>
      <c r="CUI176" s="29"/>
      <c r="CUJ176" s="29"/>
      <c r="CUK176" s="29"/>
      <c r="CUL176" s="29"/>
      <c r="CUM176" s="29"/>
      <c r="CUN176" s="29"/>
      <c r="CUO176" s="29"/>
      <c r="CUP176" s="29"/>
      <c r="CUQ176" s="29"/>
      <c r="CUR176" s="29"/>
      <c r="CUS176" s="29"/>
      <c r="CUT176" s="29"/>
      <c r="CUU176" s="29"/>
      <c r="CUV176" s="29"/>
      <c r="CUW176" s="29"/>
      <c r="CUX176" s="29"/>
      <c r="CUY176" s="29"/>
      <c r="CUZ176" s="29"/>
      <c r="CVA176" s="29"/>
      <c r="CVB176" s="29"/>
      <c r="CVC176" s="29"/>
      <c r="CVD176" s="29"/>
      <c r="CVE176" s="29"/>
      <c r="CVF176" s="29"/>
      <c r="CVG176" s="29"/>
      <c r="CVH176" s="29"/>
      <c r="CVI176" s="29"/>
      <c r="CVJ176" s="29"/>
      <c r="CVK176" s="29"/>
      <c r="CVL176" s="29"/>
      <c r="CVM176" s="29"/>
      <c r="CVN176" s="29"/>
      <c r="CVO176" s="29"/>
      <c r="CVP176" s="29"/>
      <c r="CVQ176" s="29"/>
      <c r="CVR176" s="29"/>
      <c r="CVS176" s="29"/>
      <c r="CVT176" s="29"/>
      <c r="CVU176" s="29"/>
      <c r="CVV176" s="29"/>
      <c r="CVW176" s="29"/>
      <c r="CVX176" s="29"/>
      <c r="CVY176" s="29"/>
      <c r="CVZ176" s="29"/>
      <c r="CWA176" s="29"/>
      <c r="CWB176" s="29"/>
      <c r="CWC176" s="29"/>
      <c r="CWD176" s="29"/>
      <c r="CWE176" s="29"/>
      <c r="CWF176" s="29"/>
      <c r="CWG176" s="29"/>
      <c r="CWH176" s="29"/>
      <c r="CWI176" s="29"/>
      <c r="CWJ176" s="29"/>
      <c r="CWK176" s="29"/>
      <c r="CWL176" s="29"/>
      <c r="CWM176" s="29"/>
      <c r="CWN176" s="29"/>
      <c r="CWO176" s="29"/>
      <c r="CWP176" s="29"/>
      <c r="CWQ176" s="29"/>
      <c r="CWR176" s="29"/>
      <c r="CWS176" s="29"/>
      <c r="CWT176" s="29"/>
      <c r="CWU176" s="29"/>
      <c r="CWV176" s="29"/>
      <c r="CWW176" s="29"/>
      <c r="CWX176" s="29"/>
      <c r="CWY176" s="29"/>
      <c r="CWZ176" s="29"/>
      <c r="CXA176" s="29"/>
      <c r="CXB176" s="29"/>
      <c r="CXC176" s="29"/>
      <c r="CXD176" s="29"/>
      <c r="CXE176" s="29"/>
      <c r="CXF176" s="29"/>
      <c r="CXG176" s="29"/>
      <c r="CXH176" s="29"/>
      <c r="CXI176" s="29"/>
      <c r="CXJ176" s="29"/>
      <c r="CXK176" s="29"/>
      <c r="CXL176" s="29"/>
      <c r="CXM176" s="29"/>
      <c r="CXN176" s="29"/>
      <c r="CXO176" s="29"/>
      <c r="CXP176" s="29"/>
      <c r="CXQ176" s="29"/>
      <c r="CXR176" s="29"/>
      <c r="CXS176" s="29"/>
      <c r="CXT176" s="29"/>
      <c r="CXU176" s="29"/>
      <c r="CXV176" s="29"/>
      <c r="CXW176" s="29"/>
      <c r="CXX176" s="29"/>
      <c r="CXY176" s="29"/>
      <c r="CXZ176" s="29"/>
      <c r="CYA176" s="29"/>
      <c r="CYB176" s="29"/>
      <c r="CYC176" s="29"/>
      <c r="CYD176" s="29"/>
      <c r="CYE176" s="29"/>
      <c r="CYF176" s="29"/>
      <c r="CYG176" s="29"/>
      <c r="CYH176" s="29"/>
      <c r="CYI176" s="29"/>
      <c r="CYJ176" s="29"/>
      <c r="CYK176" s="29"/>
      <c r="CYL176" s="29"/>
      <c r="CYM176" s="29"/>
      <c r="CYN176" s="29"/>
      <c r="CYO176" s="29"/>
      <c r="CYP176" s="29"/>
      <c r="CYQ176" s="29"/>
      <c r="CYR176" s="29"/>
      <c r="CYS176" s="29"/>
      <c r="CYT176" s="29"/>
      <c r="CYU176" s="29"/>
      <c r="CYV176" s="29"/>
      <c r="CYW176" s="29"/>
      <c r="CYX176" s="29"/>
      <c r="CYY176" s="29"/>
      <c r="CYZ176" s="29"/>
      <c r="CZA176" s="29"/>
      <c r="CZB176" s="29"/>
      <c r="CZC176" s="29"/>
      <c r="CZD176" s="29"/>
      <c r="CZE176" s="29"/>
      <c r="CZF176" s="29"/>
      <c r="CZG176" s="29"/>
      <c r="CZH176" s="29"/>
      <c r="CZI176" s="29"/>
      <c r="CZJ176" s="29"/>
      <c r="CZK176" s="29"/>
      <c r="CZL176" s="29"/>
      <c r="CZM176" s="29"/>
      <c r="CZN176" s="29"/>
      <c r="CZO176" s="29"/>
      <c r="CZP176" s="29"/>
      <c r="CZQ176" s="29"/>
      <c r="CZR176" s="29"/>
      <c r="CZS176" s="29"/>
      <c r="CZT176" s="29"/>
      <c r="CZU176" s="29"/>
      <c r="CZV176" s="29"/>
      <c r="CZW176" s="29"/>
      <c r="CZX176" s="29"/>
      <c r="CZY176" s="29"/>
      <c r="CZZ176" s="29"/>
      <c r="DAA176" s="29"/>
      <c r="DAB176" s="29"/>
      <c r="DAC176" s="29"/>
      <c r="DAD176" s="29"/>
      <c r="DAE176" s="29"/>
      <c r="DAF176" s="29"/>
      <c r="DAG176" s="29"/>
      <c r="DAH176" s="29"/>
      <c r="DAI176" s="29"/>
      <c r="DAJ176" s="29"/>
      <c r="DAK176" s="29"/>
      <c r="DAL176" s="29"/>
      <c r="DAM176" s="29"/>
      <c r="DAN176" s="29"/>
      <c r="DAO176" s="29"/>
      <c r="DAP176" s="29"/>
      <c r="DAQ176" s="29"/>
      <c r="DAR176" s="29"/>
      <c r="DAS176" s="29"/>
      <c r="DAT176" s="29"/>
      <c r="DAU176" s="29"/>
      <c r="DAV176" s="29"/>
      <c r="DAW176" s="29"/>
      <c r="DAX176" s="29"/>
      <c r="DAY176" s="29"/>
      <c r="DAZ176" s="29"/>
      <c r="DBA176" s="29"/>
      <c r="DBB176" s="29"/>
      <c r="DBC176" s="29"/>
      <c r="DBD176" s="29"/>
      <c r="DBE176" s="29"/>
      <c r="DBF176" s="29"/>
      <c r="DBG176" s="29"/>
      <c r="DBH176" s="29"/>
      <c r="DBI176" s="29"/>
      <c r="DBJ176" s="29"/>
      <c r="DBK176" s="29"/>
      <c r="DBL176" s="29"/>
      <c r="DBM176" s="29"/>
      <c r="DBN176" s="29"/>
      <c r="DBO176" s="29"/>
      <c r="DBP176" s="29"/>
      <c r="DBQ176" s="29"/>
      <c r="DBR176" s="29"/>
      <c r="DBS176" s="29"/>
      <c r="DBT176" s="29"/>
      <c r="DBU176" s="29"/>
      <c r="DBV176" s="29"/>
      <c r="DBW176" s="29"/>
      <c r="DBX176" s="29"/>
      <c r="DBY176" s="29"/>
      <c r="DBZ176" s="29"/>
      <c r="DCA176" s="29"/>
      <c r="DCB176" s="29"/>
      <c r="DCC176" s="29"/>
      <c r="DCD176" s="29"/>
      <c r="DCE176" s="29"/>
      <c r="DCF176" s="29"/>
      <c r="DCG176" s="29"/>
      <c r="DCH176" s="29"/>
      <c r="DCI176" s="29"/>
      <c r="DCJ176" s="29"/>
      <c r="DCK176" s="29"/>
      <c r="DCL176" s="29"/>
      <c r="DCM176" s="29"/>
      <c r="DCN176" s="29"/>
      <c r="DCO176" s="29"/>
      <c r="DCP176" s="29"/>
      <c r="DCQ176" s="29"/>
      <c r="DCR176" s="29"/>
      <c r="DCS176" s="29"/>
      <c r="DCT176" s="29"/>
      <c r="DCU176" s="29"/>
      <c r="DCV176" s="29"/>
      <c r="DCW176" s="29"/>
      <c r="DCX176" s="29"/>
      <c r="DCY176" s="29"/>
      <c r="DCZ176" s="29"/>
      <c r="DDA176" s="29"/>
      <c r="DDB176" s="29"/>
      <c r="DDC176" s="29"/>
      <c r="DDD176" s="29"/>
      <c r="DDE176" s="29"/>
      <c r="DDF176" s="29"/>
      <c r="DDG176" s="29"/>
      <c r="DDH176" s="29"/>
      <c r="DDI176" s="29"/>
      <c r="DDJ176" s="29"/>
      <c r="DDK176" s="29"/>
      <c r="DDL176" s="29"/>
      <c r="DDM176" s="29"/>
      <c r="DDN176" s="29"/>
      <c r="DDO176" s="29"/>
      <c r="DDP176" s="29"/>
      <c r="DDQ176" s="29"/>
      <c r="DDR176" s="29"/>
      <c r="DDS176" s="29"/>
      <c r="DDT176" s="29"/>
      <c r="DDU176" s="29"/>
      <c r="DDV176" s="29"/>
      <c r="DDW176" s="29"/>
      <c r="DDX176" s="29"/>
      <c r="DDY176" s="29"/>
      <c r="DDZ176" s="29"/>
      <c r="DEA176" s="29"/>
      <c r="DEB176" s="29"/>
      <c r="DEC176" s="29"/>
      <c r="DED176" s="29"/>
      <c r="DEE176" s="29"/>
      <c r="DEF176" s="29"/>
      <c r="DEG176" s="29"/>
      <c r="DEH176" s="29"/>
      <c r="DEI176" s="29"/>
      <c r="DEJ176" s="29"/>
      <c r="DEK176" s="29"/>
      <c r="DEL176" s="29"/>
      <c r="DEM176" s="29"/>
      <c r="DEN176" s="29"/>
      <c r="DEO176" s="29"/>
      <c r="DEP176" s="29"/>
      <c r="DEQ176" s="29"/>
      <c r="DER176" s="29"/>
      <c r="DES176" s="29"/>
      <c r="DET176" s="29"/>
      <c r="DEU176" s="29"/>
      <c r="DEV176" s="29"/>
      <c r="DEW176" s="29"/>
      <c r="DEX176" s="29"/>
      <c r="DEY176" s="29"/>
      <c r="DEZ176" s="29"/>
      <c r="DFA176" s="29"/>
      <c r="DFB176" s="29"/>
      <c r="DFC176" s="29"/>
      <c r="DFD176" s="29"/>
      <c r="DFE176" s="29"/>
      <c r="DFF176" s="29"/>
      <c r="DFG176" s="29"/>
      <c r="DFH176" s="29"/>
      <c r="DFI176" s="29"/>
      <c r="DFJ176" s="29"/>
      <c r="DFK176" s="29"/>
      <c r="DFL176" s="29"/>
      <c r="DFM176" s="29"/>
      <c r="DFN176" s="29"/>
      <c r="DFO176" s="29"/>
      <c r="DFP176" s="29"/>
      <c r="DFQ176" s="29"/>
      <c r="DFR176" s="29"/>
      <c r="DFS176" s="29"/>
      <c r="DFT176" s="29"/>
      <c r="DFU176" s="29"/>
      <c r="DFV176" s="29"/>
      <c r="DFW176" s="29"/>
      <c r="DFX176" s="29"/>
      <c r="DFY176" s="29"/>
      <c r="DFZ176" s="29"/>
      <c r="DGA176" s="29"/>
      <c r="DGB176" s="29"/>
      <c r="DGC176" s="29"/>
      <c r="DGD176" s="29"/>
      <c r="DGE176" s="29"/>
      <c r="DGF176" s="29"/>
      <c r="DGG176" s="29"/>
      <c r="DGH176" s="29"/>
      <c r="DGI176" s="29"/>
      <c r="DGJ176" s="29"/>
      <c r="DGK176" s="29"/>
      <c r="DGL176" s="29"/>
      <c r="DGM176" s="29"/>
      <c r="DGN176" s="29"/>
      <c r="DGO176" s="29"/>
      <c r="DGP176" s="29"/>
      <c r="DGQ176" s="29"/>
      <c r="DGR176" s="29"/>
      <c r="DGS176" s="29"/>
      <c r="DGT176" s="29"/>
      <c r="DGU176" s="29"/>
      <c r="DGV176" s="29"/>
      <c r="DGW176" s="29"/>
      <c r="DGX176" s="29"/>
      <c r="DGY176" s="29"/>
      <c r="DGZ176" s="29"/>
      <c r="DHA176" s="29"/>
      <c r="DHB176" s="29"/>
      <c r="DHC176" s="29"/>
      <c r="DHD176" s="29"/>
      <c r="DHE176" s="29"/>
      <c r="DHF176" s="29"/>
      <c r="DHG176" s="29"/>
      <c r="DHH176" s="29"/>
      <c r="DHI176" s="29"/>
      <c r="DHJ176" s="29"/>
      <c r="DHK176" s="29"/>
      <c r="DHL176" s="29"/>
      <c r="DHM176" s="29"/>
      <c r="DHN176" s="29"/>
      <c r="DHO176" s="29"/>
      <c r="DHP176" s="29"/>
      <c r="DHQ176" s="29"/>
      <c r="DHR176" s="29"/>
      <c r="DHS176" s="29"/>
      <c r="DHT176" s="29"/>
      <c r="DHU176" s="29"/>
      <c r="DHV176" s="29"/>
      <c r="DHW176" s="29"/>
      <c r="DHX176" s="29"/>
      <c r="DHY176" s="29"/>
      <c r="DHZ176" s="29"/>
      <c r="DIA176" s="29"/>
      <c r="DIB176" s="29"/>
      <c r="DIC176" s="29"/>
      <c r="DID176" s="29"/>
      <c r="DIE176" s="29"/>
      <c r="DIF176" s="29"/>
      <c r="DIG176" s="29"/>
      <c r="DIH176" s="29"/>
      <c r="DII176" s="29"/>
      <c r="DIJ176" s="29"/>
      <c r="DIK176" s="29"/>
      <c r="DIL176" s="29"/>
      <c r="DIM176" s="29"/>
      <c r="DIN176" s="29"/>
      <c r="DIO176" s="29"/>
      <c r="DIP176" s="29"/>
      <c r="DIQ176" s="29"/>
      <c r="DIR176" s="29"/>
      <c r="DIS176" s="29"/>
      <c r="DIT176" s="29"/>
      <c r="DIU176" s="29"/>
      <c r="DIV176" s="29"/>
      <c r="DIW176" s="29"/>
      <c r="DIX176" s="29"/>
      <c r="DIY176" s="29"/>
      <c r="DIZ176" s="29"/>
      <c r="DJA176" s="29"/>
      <c r="DJB176" s="29"/>
      <c r="DJC176" s="29"/>
      <c r="DJD176" s="29"/>
      <c r="DJE176" s="29"/>
      <c r="DJF176" s="29"/>
      <c r="DJG176" s="29"/>
      <c r="DJH176" s="29"/>
      <c r="DJI176" s="29"/>
      <c r="DJJ176" s="29"/>
      <c r="DJK176" s="29"/>
      <c r="DJL176" s="29"/>
      <c r="DJM176" s="29"/>
      <c r="DJN176" s="29"/>
      <c r="DJO176" s="29"/>
      <c r="DJP176" s="29"/>
      <c r="DJQ176" s="29"/>
      <c r="DJR176" s="29"/>
      <c r="DJS176" s="29"/>
      <c r="DJT176" s="29"/>
      <c r="DJU176" s="29"/>
      <c r="DJV176" s="29"/>
      <c r="DJW176" s="29"/>
      <c r="DJX176" s="29"/>
      <c r="DJY176" s="29"/>
      <c r="DJZ176" s="29"/>
      <c r="DKA176" s="29"/>
      <c r="DKB176" s="29"/>
      <c r="DKC176" s="29"/>
      <c r="DKD176" s="29"/>
      <c r="DKE176" s="29"/>
      <c r="DKF176" s="29"/>
      <c r="DKG176" s="29"/>
      <c r="DKH176" s="29"/>
      <c r="DKI176" s="29"/>
      <c r="DKJ176" s="29"/>
      <c r="DKK176" s="29"/>
      <c r="DKL176" s="29"/>
      <c r="DKM176" s="29"/>
      <c r="DKN176" s="29"/>
      <c r="DKO176" s="29"/>
      <c r="DKP176" s="29"/>
      <c r="DKQ176" s="29"/>
      <c r="DKR176" s="29"/>
      <c r="DKS176" s="29"/>
      <c r="DKT176" s="29"/>
      <c r="DKU176" s="29"/>
      <c r="DKV176" s="29"/>
      <c r="DKW176" s="29"/>
      <c r="DKX176" s="29"/>
      <c r="DKY176" s="29"/>
      <c r="DKZ176" s="29"/>
      <c r="DLA176" s="29"/>
      <c r="DLB176" s="29"/>
      <c r="DLC176" s="29"/>
      <c r="DLD176" s="29"/>
      <c r="DLE176" s="29"/>
      <c r="DLF176" s="29"/>
      <c r="DLG176" s="29"/>
      <c r="DLH176" s="29"/>
      <c r="DLI176" s="29"/>
      <c r="DLJ176" s="29"/>
      <c r="DLK176" s="29"/>
      <c r="DLL176" s="29"/>
      <c r="DLM176" s="29"/>
      <c r="DLN176" s="29"/>
      <c r="DLO176" s="29"/>
      <c r="DLP176" s="29"/>
      <c r="DLQ176" s="29"/>
      <c r="DLR176" s="29"/>
      <c r="DLS176" s="29"/>
      <c r="DLT176" s="29"/>
      <c r="DLU176" s="29"/>
      <c r="DLV176" s="29"/>
      <c r="DLW176" s="29"/>
      <c r="DLX176" s="29"/>
      <c r="DLY176" s="29"/>
      <c r="DLZ176" s="29"/>
      <c r="DMA176" s="29"/>
      <c r="DMB176" s="29"/>
      <c r="DMC176" s="29"/>
      <c r="DMD176" s="29"/>
      <c r="DME176" s="29"/>
      <c r="DMF176" s="29"/>
      <c r="DMG176" s="29"/>
      <c r="DMH176" s="29"/>
      <c r="DMI176" s="29"/>
      <c r="DMJ176" s="29"/>
      <c r="DMK176" s="29"/>
      <c r="DML176" s="29"/>
      <c r="DMM176" s="29"/>
      <c r="DMN176" s="29"/>
      <c r="DMO176" s="29"/>
      <c r="DMP176" s="29"/>
      <c r="DMQ176" s="29"/>
      <c r="DMR176" s="29"/>
      <c r="DMS176" s="29"/>
      <c r="DMT176" s="29"/>
      <c r="DMU176" s="29"/>
      <c r="DMV176" s="29"/>
      <c r="DMW176" s="29"/>
      <c r="DMX176" s="29"/>
      <c r="DMY176" s="29"/>
      <c r="DMZ176" s="29"/>
      <c r="DNA176" s="29"/>
      <c r="DNB176" s="29"/>
      <c r="DNC176" s="29"/>
      <c r="DND176" s="29"/>
      <c r="DNE176" s="29"/>
      <c r="DNF176" s="29"/>
      <c r="DNG176" s="29"/>
      <c r="DNH176" s="29"/>
      <c r="DNI176" s="29"/>
      <c r="DNJ176" s="29"/>
      <c r="DNK176" s="29"/>
      <c r="DNL176" s="29"/>
      <c r="DNM176" s="29"/>
      <c r="DNN176" s="29"/>
      <c r="DNO176" s="29"/>
      <c r="DNP176" s="29"/>
      <c r="DNQ176" s="29"/>
      <c r="DNR176" s="29"/>
      <c r="DNS176" s="29"/>
      <c r="DNT176" s="29"/>
      <c r="DNU176" s="29"/>
      <c r="DNV176" s="29"/>
      <c r="DNW176" s="29"/>
      <c r="DNX176" s="29"/>
      <c r="DNY176" s="29"/>
      <c r="DNZ176" s="29"/>
      <c r="DOA176" s="29"/>
      <c r="DOB176" s="29"/>
      <c r="DOC176" s="29"/>
      <c r="DOD176" s="29"/>
      <c r="DOE176" s="29"/>
      <c r="DOF176" s="29"/>
      <c r="DOG176" s="29"/>
      <c r="DOH176" s="29"/>
      <c r="DOI176" s="29"/>
      <c r="DOJ176" s="29"/>
      <c r="DOK176" s="29"/>
      <c r="DOL176" s="29"/>
      <c r="DOM176" s="29"/>
      <c r="DON176" s="29"/>
      <c r="DOO176" s="29"/>
      <c r="DOP176" s="29"/>
      <c r="DOQ176" s="29"/>
      <c r="DOR176" s="29"/>
      <c r="DOS176" s="29"/>
      <c r="DOT176" s="29"/>
      <c r="DOU176" s="29"/>
      <c r="DOV176" s="29"/>
      <c r="DOW176" s="29"/>
      <c r="DOX176" s="29"/>
      <c r="DOY176" s="29"/>
      <c r="DOZ176" s="29"/>
      <c r="DPA176" s="29"/>
      <c r="DPB176" s="29"/>
      <c r="DPC176" s="29"/>
      <c r="DPD176" s="29"/>
      <c r="DPE176" s="29"/>
      <c r="DPF176" s="29"/>
      <c r="DPG176" s="29"/>
      <c r="DPH176" s="29"/>
      <c r="DPI176" s="29"/>
      <c r="DPJ176" s="29"/>
      <c r="DPK176" s="29"/>
      <c r="DPL176" s="29"/>
      <c r="DPM176" s="29"/>
      <c r="DPN176" s="29"/>
      <c r="DPO176" s="29"/>
      <c r="DPP176" s="29"/>
      <c r="DPQ176" s="29"/>
      <c r="DPR176" s="29"/>
      <c r="DPS176" s="29"/>
      <c r="DPT176" s="29"/>
      <c r="DPU176" s="29"/>
      <c r="DPV176" s="29"/>
      <c r="DPW176" s="29"/>
      <c r="DPX176" s="29"/>
      <c r="DPY176" s="29"/>
      <c r="DPZ176" s="29"/>
      <c r="DQA176" s="29"/>
      <c r="DQB176" s="29"/>
      <c r="DQC176" s="29"/>
      <c r="DQD176" s="29"/>
      <c r="DQE176" s="29"/>
      <c r="DQF176" s="29"/>
      <c r="DQG176" s="29"/>
      <c r="DQH176" s="29"/>
      <c r="DQI176" s="29"/>
      <c r="DQJ176" s="29"/>
      <c r="DQK176" s="29"/>
      <c r="DQL176" s="29"/>
      <c r="DQM176" s="29"/>
      <c r="DQN176" s="29"/>
      <c r="DQO176" s="29"/>
      <c r="DQP176" s="29"/>
      <c r="DQQ176" s="29"/>
      <c r="DQR176" s="29"/>
      <c r="DQS176" s="29"/>
      <c r="DQT176" s="29"/>
      <c r="DQU176" s="29"/>
      <c r="DQV176" s="29"/>
      <c r="DQW176" s="29"/>
      <c r="DQX176" s="29"/>
      <c r="DQY176" s="29"/>
      <c r="DQZ176" s="29"/>
      <c r="DRA176" s="29"/>
      <c r="DRB176" s="29"/>
      <c r="DRC176" s="29"/>
      <c r="DRD176" s="29"/>
      <c r="DRE176" s="29"/>
      <c r="DRF176" s="29"/>
      <c r="DRG176" s="29"/>
      <c r="DRH176" s="29"/>
      <c r="DRI176" s="29"/>
      <c r="DRJ176" s="29"/>
      <c r="DRK176" s="29"/>
      <c r="DRL176" s="29"/>
      <c r="DRM176" s="29"/>
      <c r="DRN176" s="29"/>
      <c r="DRO176" s="29"/>
      <c r="DRP176" s="29"/>
      <c r="DRQ176" s="29"/>
      <c r="DRR176" s="29"/>
      <c r="DRS176" s="29"/>
      <c r="DRT176" s="29"/>
      <c r="DRU176" s="29"/>
      <c r="DRV176" s="29"/>
      <c r="DRW176" s="29"/>
      <c r="DRX176" s="29"/>
      <c r="DRY176" s="29"/>
      <c r="DRZ176" s="29"/>
      <c r="DSA176" s="29"/>
      <c r="DSB176" s="29"/>
      <c r="DSC176" s="29"/>
      <c r="DSD176" s="29"/>
      <c r="DSE176" s="29"/>
      <c r="DSF176" s="29"/>
      <c r="DSG176" s="29"/>
      <c r="DSH176" s="29"/>
      <c r="DSI176" s="29"/>
      <c r="DSJ176" s="29"/>
      <c r="DSK176" s="29"/>
      <c r="DSL176" s="29"/>
      <c r="DSM176" s="29"/>
      <c r="DSN176" s="29"/>
      <c r="DSO176" s="29"/>
      <c r="DSP176" s="29"/>
      <c r="DSQ176" s="29"/>
      <c r="DSR176" s="29"/>
      <c r="DSS176" s="29"/>
      <c r="DST176" s="29"/>
      <c r="DSU176" s="29"/>
      <c r="DSV176" s="29"/>
      <c r="DSW176" s="29"/>
      <c r="DSX176" s="29"/>
      <c r="DSY176" s="29"/>
      <c r="DSZ176" s="29"/>
      <c r="DTA176" s="29"/>
      <c r="DTB176" s="29"/>
      <c r="DTC176" s="29"/>
      <c r="DTD176" s="29"/>
      <c r="DTE176" s="29"/>
      <c r="DTF176" s="29"/>
      <c r="DTG176" s="29"/>
      <c r="DTH176" s="29"/>
      <c r="DTI176" s="29"/>
      <c r="DTJ176" s="29"/>
      <c r="DTK176" s="29"/>
      <c r="DTL176" s="29"/>
      <c r="DTM176" s="29"/>
      <c r="DTN176" s="29"/>
      <c r="DTO176" s="29"/>
      <c r="DTP176" s="29"/>
      <c r="DTQ176" s="29"/>
      <c r="DTR176" s="29"/>
      <c r="DTS176" s="29"/>
      <c r="DTT176" s="29"/>
      <c r="DTU176" s="29"/>
      <c r="DTV176" s="29"/>
      <c r="DTW176" s="29"/>
      <c r="DTX176" s="29"/>
      <c r="DTY176" s="29"/>
      <c r="DTZ176" s="29"/>
      <c r="DUA176" s="29"/>
      <c r="DUB176" s="29"/>
      <c r="DUC176" s="29"/>
      <c r="DUD176" s="29"/>
      <c r="DUE176" s="29"/>
      <c r="DUF176" s="29"/>
      <c r="DUG176" s="29"/>
      <c r="DUH176" s="29"/>
      <c r="DUI176" s="29"/>
      <c r="DUJ176" s="29"/>
      <c r="DUK176" s="29"/>
      <c r="DUL176" s="29"/>
      <c r="DUM176" s="29"/>
      <c r="DUN176" s="29"/>
      <c r="DUO176" s="29"/>
      <c r="DUP176" s="29"/>
      <c r="DUQ176" s="29"/>
      <c r="DUR176" s="29"/>
      <c r="DUS176" s="29"/>
      <c r="DUT176" s="29"/>
      <c r="DUU176" s="29"/>
      <c r="DUV176" s="29"/>
      <c r="DUW176" s="29"/>
      <c r="DUX176" s="29"/>
      <c r="DUY176" s="29"/>
      <c r="DUZ176" s="29"/>
      <c r="DVA176" s="29"/>
      <c r="DVB176" s="29"/>
      <c r="DVC176" s="29"/>
      <c r="DVD176" s="29"/>
      <c r="DVE176" s="29"/>
      <c r="DVF176" s="29"/>
      <c r="DVG176" s="29"/>
      <c r="DVH176" s="29"/>
      <c r="DVI176" s="29"/>
      <c r="DVJ176" s="29"/>
      <c r="DVK176" s="29"/>
      <c r="DVL176" s="29"/>
      <c r="DVM176" s="29"/>
      <c r="DVN176" s="29"/>
      <c r="DVO176" s="29"/>
      <c r="DVP176" s="29"/>
      <c r="DVQ176" s="29"/>
      <c r="DVR176" s="29"/>
      <c r="DVS176" s="29"/>
      <c r="DVT176" s="29"/>
      <c r="DVU176" s="29"/>
      <c r="DVV176" s="29"/>
      <c r="DVW176" s="29"/>
      <c r="DVX176" s="29"/>
      <c r="DVY176" s="29"/>
      <c r="DVZ176" s="29"/>
      <c r="DWA176" s="29"/>
      <c r="DWB176" s="29"/>
      <c r="DWC176" s="29"/>
      <c r="DWD176" s="29"/>
      <c r="DWE176" s="29"/>
      <c r="DWF176" s="29"/>
      <c r="DWG176" s="29"/>
      <c r="DWH176" s="29"/>
      <c r="DWI176" s="29"/>
      <c r="DWJ176" s="29"/>
      <c r="DWK176" s="29"/>
      <c r="DWL176" s="29"/>
      <c r="DWM176" s="29"/>
      <c r="DWN176" s="29"/>
      <c r="DWO176" s="29"/>
      <c r="DWP176" s="29"/>
      <c r="DWQ176" s="29"/>
      <c r="DWR176" s="29"/>
      <c r="DWS176" s="29"/>
      <c r="DWT176" s="29"/>
      <c r="DWU176" s="29"/>
      <c r="DWV176" s="29"/>
      <c r="DWW176" s="29"/>
      <c r="DWX176" s="29"/>
      <c r="DWY176" s="29"/>
      <c r="DWZ176" s="29"/>
      <c r="DXA176" s="29"/>
      <c r="DXB176" s="29"/>
      <c r="DXC176" s="29"/>
      <c r="DXD176" s="29"/>
      <c r="DXE176" s="29"/>
      <c r="DXF176" s="29"/>
      <c r="DXG176" s="29"/>
      <c r="DXH176" s="29"/>
      <c r="DXI176" s="29"/>
      <c r="DXJ176" s="29"/>
      <c r="DXK176" s="29"/>
      <c r="DXL176" s="29"/>
      <c r="DXM176" s="29"/>
      <c r="DXN176" s="29"/>
      <c r="DXO176" s="29"/>
      <c r="DXP176" s="29"/>
      <c r="DXQ176" s="29"/>
      <c r="DXR176" s="29"/>
      <c r="DXS176" s="29"/>
      <c r="DXT176" s="29"/>
      <c r="DXU176" s="29"/>
      <c r="DXV176" s="29"/>
      <c r="DXW176" s="29"/>
      <c r="DXX176" s="29"/>
      <c r="DXY176" s="29"/>
      <c r="DXZ176" s="29"/>
      <c r="DYA176" s="29"/>
      <c r="DYB176" s="29"/>
      <c r="DYC176" s="29"/>
      <c r="DYD176" s="29"/>
      <c r="DYE176" s="29"/>
      <c r="DYF176" s="29"/>
      <c r="DYG176" s="29"/>
      <c r="DYH176" s="29"/>
      <c r="DYI176" s="29"/>
      <c r="DYJ176" s="29"/>
      <c r="DYK176" s="29"/>
      <c r="DYL176" s="29"/>
      <c r="DYM176" s="29"/>
      <c r="DYN176" s="29"/>
      <c r="DYO176" s="29"/>
      <c r="DYP176" s="29"/>
      <c r="DYQ176" s="29"/>
      <c r="DYR176" s="29"/>
      <c r="DYS176" s="29"/>
      <c r="DYT176" s="29"/>
      <c r="DYU176" s="29"/>
      <c r="DYV176" s="29"/>
      <c r="DYW176" s="29"/>
      <c r="DYX176" s="29"/>
      <c r="DYY176" s="29"/>
      <c r="DYZ176" s="29"/>
      <c r="DZA176" s="29"/>
      <c r="DZB176" s="29"/>
      <c r="DZC176" s="29"/>
      <c r="DZD176" s="29"/>
      <c r="DZE176" s="29"/>
      <c r="DZF176" s="29"/>
      <c r="DZG176" s="29"/>
      <c r="DZH176" s="29"/>
      <c r="DZI176" s="29"/>
      <c r="DZJ176" s="29"/>
      <c r="DZK176" s="29"/>
      <c r="DZL176" s="29"/>
      <c r="DZM176" s="29"/>
      <c r="DZN176" s="29"/>
      <c r="DZO176" s="29"/>
      <c r="DZP176" s="29"/>
      <c r="DZQ176" s="29"/>
      <c r="DZR176" s="29"/>
      <c r="DZS176" s="29"/>
      <c r="DZT176" s="29"/>
      <c r="DZU176" s="29"/>
      <c r="DZV176" s="29"/>
      <c r="DZW176" s="29"/>
      <c r="DZX176" s="29"/>
      <c r="DZY176" s="29"/>
      <c r="DZZ176" s="29"/>
      <c r="EAA176" s="29"/>
      <c r="EAB176" s="29"/>
      <c r="EAC176" s="29"/>
      <c r="EAD176" s="29"/>
      <c r="EAE176" s="29"/>
      <c r="EAF176" s="29"/>
      <c r="EAG176" s="29"/>
      <c r="EAH176" s="29"/>
      <c r="EAI176" s="29"/>
      <c r="EAJ176" s="29"/>
      <c r="EAK176" s="29"/>
      <c r="EAL176" s="29"/>
      <c r="EAM176" s="29"/>
      <c r="EAN176" s="29"/>
      <c r="EAO176" s="29"/>
      <c r="EAP176" s="29"/>
      <c r="EAQ176" s="29"/>
      <c r="EAR176" s="29"/>
      <c r="EAS176" s="29"/>
      <c r="EAT176" s="29"/>
      <c r="EAU176" s="29"/>
      <c r="EAV176" s="29"/>
      <c r="EAW176" s="29"/>
      <c r="EAX176" s="29"/>
      <c r="EAY176" s="29"/>
      <c r="EAZ176" s="29"/>
      <c r="EBA176" s="29"/>
      <c r="EBB176" s="29"/>
      <c r="EBC176" s="29"/>
      <c r="EBD176" s="29"/>
      <c r="EBE176" s="29"/>
      <c r="EBF176" s="29"/>
      <c r="EBG176" s="29"/>
      <c r="EBH176" s="29"/>
      <c r="EBI176" s="29"/>
      <c r="EBJ176" s="29"/>
      <c r="EBK176" s="29"/>
      <c r="EBL176" s="29"/>
      <c r="EBM176" s="29"/>
      <c r="EBN176" s="29"/>
      <c r="EBO176" s="29"/>
      <c r="EBP176" s="29"/>
      <c r="EBQ176" s="29"/>
      <c r="EBR176" s="29"/>
      <c r="EBS176" s="29"/>
      <c r="EBT176" s="29"/>
      <c r="EBU176" s="29"/>
      <c r="EBV176" s="29"/>
      <c r="EBW176" s="29"/>
      <c r="EBX176" s="29"/>
      <c r="EBY176" s="29"/>
      <c r="EBZ176" s="29"/>
      <c r="ECA176" s="29"/>
      <c r="ECB176" s="29"/>
      <c r="ECC176" s="29"/>
      <c r="ECD176" s="29"/>
      <c r="ECE176" s="29"/>
      <c r="ECF176" s="29"/>
      <c r="ECG176" s="29"/>
      <c r="ECH176" s="29"/>
      <c r="ECI176" s="29"/>
      <c r="ECJ176" s="29"/>
      <c r="ECK176" s="29"/>
      <c r="ECL176" s="29"/>
      <c r="ECM176" s="29"/>
      <c r="ECN176" s="29"/>
      <c r="ECO176" s="29"/>
      <c r="ECP176" s="29"/>
      <c r="ECQ176" s="29"/>
      <c r="ECR176" s="29"/>
      <c r="ECS176" s="29"/>
      <c r="ECT176" s="29"/>
      <c r="ECU176" s="29"/>
      <c r="ECV176" s="29"/>
      <c r="ECW176" s="29"/>
      <c r="ECX176" s="29"/>
      <c r="ECY176" s="29"/>
      <c r="ECZ176" s="29"/>
      <c r="EDA176" s="29"/>
      <c r="EDB176" s="29"/>
      <c r="EDC176" s="29"/>
      <c r="EDD176" s="29"/>
      <c r="EDE176" s="29"/>
      <c r="EDF176" s="29"/>
      <c r="EDG176" s="29"/>
      <c r="EDH176" s="29"/>
      <c r="EDI176" s="29"/>
      <c r="EDJ176" s="29"/>
      <c r="EDK176" s="29"/>
      <c r="EDL176" s="29"/>
      <c r="EDM176" s="29"/>
      <c r="EDN176" s="29"/>
      <c r="EDO176" s="29"/>
      <c r="EDP176" s="29"/>
      <c r="EDQ176" s="29"/>
      <c r="EDR176" s="29"/>
      <c r="EDS176" s="29"/>
      <c r="EDT176" s="29"/>
      <c r="EDU176" s="29"/>
      <c r="EDV176" s="29"/>
      <c r="EDW176" s="29"/>
      <c r="EDX176" s="29"/>
      <c r="EDY176" s="29"/>
      <c r="EDZ176" s="29"/>
      <c r="EEA176" s="29"/>
      <c r="EEB176" s="29"/>
      <c r="EEC176" s="29"/>
      <c r="EED176" s="29"/>
      <c r="EEE176" s="29"/>
      <c r="EEF176" s="29"/>
      <c r="EEG176" s="29"/>
      <c r="EEH176" s="29"/>
      <c r="EEI176" s="29"/>
      <c r="EEJ176" s="29"/>
      <c r="EEK176" s="29"/>
      <c r="EEL176" s="29"/>
      <c r="EEM176" s="29"/>
      <c r="EEN176" s="29"/>
      <c r="EEO176" s="29"/>
      <c r="EEP176" s="29"/>
      <c r="EEQ176" s="29"/>
      <c r="EER176" s="29"/>
      <c r="EES176" s="29"/>
      <c r="EET176" s="29"/>
      <c r="EEU176" s="29"/>
      <c r="EEV176" s="29"/>
      <c r="EEW176" s="29"/>
      <c r="EEX176" s="29"/>
      <c r="EEY176" s="29"/>
      <c r="EEZ176" s="29"/>
      <c r="EFA176" s="29"/>
      <c r="EFB176" s="29"/>
      <c r="EFC176" s="29"/>
      <c r="EFD176" s="29"/>
      <c r="EFE176" s="29"/>
      <c r="EFF176" s="29"/>
      <c r="EFG176" s="29"/>
      <c r="EFH176" s="29"/>
      <c r="EFI176" s="29"/>
      <c r="EFJ176" s="29"/>
      <c r="EFK176" s="29"/>
      <c r="EFL176" s="29"/>
      <c r="EFM176" s="29"/>
      <c r="EFN176" s="29"/>
      <c r="EFO176" s="29"/>
      <c r="EFP176" s="29"/>
      <c r="EFQ176" s="29"/>
      <c r="EFR176" s="29"/>
      <c r="EFS176" s="29"/>
      <c r="EFT176" s="29"/>
      <c r="EFU176" s="29"/>
      <c r="EFV176" s="29"/>
      <c r="EFW176" s="29"/>
      <c r="EFX176" s="29"/>
      <c r="EFY176" s="29"/>
      <c r="EFZ176" s="29"/>
      <c r="EGA176" s="29"/>
      <c r="EGB176" s="29"/>
      <c r="EGC176" s="29"/>
      <c r="EGD176" s="29"/>
      <c r="EGE176" s="29"/>
      <c r="EGF176" s="29"/>
      <c r="EGG176" s="29"/>
      <c r="EGH176" s="29"/>
      <c r="EGI176" s="29"/>
      <c r="EGJ176" s="29"/>
      <c r="EGK176" s="29"/>
      <c r="EGL176" s="29"/>
      <c r="EGM176" s="29"/>
      <c r="EGN176" s="29"/>
      <c r="EGO176" s="29"/>
      <c r="EGP176" s="29"/>
      <c r="EGQ176" s="29"/>
      <c r="EGR176" s="29"/>
      <c r="EGS176" s="29"/>
      <c r="EGT176" s="29"/>
      <c r="EGU176" s="29"/>
      <c r="EGV176" s="29"/>
      <c r="EGW176" s="29"/>
      <c r="EGX176" s="29"/>
      <c r="EGY176" s="29"/>
      <c r="EGZ176" s="29"/>
      <c r="EHA176" s="29"/>
      <c r="EHB176" s="29"/>
      <c r="EHC176" s="29"/>
      <c r="EHD176" s="29"/>
      <c r="EHE176" s="29"/>
      <c r="EHF176" s="29"/>
      <c r="EHG176" s="29"/>
      <c r="EHH176" s="29"/>
      <c r="EHI176" s="29"/>
      <c r="EHJ176" s="29"/>
      <c r="EHK176" s="29"/>
      <c r="EHL176" s="29"/>
      <c r="EHM176" s="29"/>
      <c r="EHN176" s="29"/>
      <c r="EHO176" s="29"/>
      <c r="EHP176" s="29"/>
      <c r="EHQ176" s="29"/>
      <c r="EHR176" s="29"/>
      <c r="EHS176" s="29"/>
      <c r="EHT176" s="29"/>
      <c r="EHU176" s="29"/>
      <c r="EHV176" s="29"/>
      <c r="EHW176" s="29"/>
      <c r="EHX176" s="29"/>
      <c r="EHY176" s="29"/>
      <c r="EHZ176" s="29"/>
      <c r="EIA176" s="29"/>
      <c r="EIB176" s="29"/>
      <c r="EIC176" s="29"/>
      <c r="EID176" s="29"/>
      <c r="EIE176" s="29"/>
      <c r="EIF176" s="29"/>
      <c r="EIG176" s="29"/>
      <c r="EIH176" s="29"/>
      <c r="EII176" s="29"/>
      <c r="EIJ176" s="29"/>
      <c r="EIK176" s="29"/>
      <c r="EIL176" s="29"/>
      <c r="EIM176" s="29"/>
      <c r="EIN176" s="29"/>
      <c r="EIO176" s="29"/>
      <c r="EIP176" s="29"/>
      <c r="EIQ176" s="29"/>
      <c r="EIR176" s="29"/>
      <c r="EIS176" s="29"/>
      <c r="EIT176" s="29"/>
      <c r="EIU176" s="29"/>
      <c r="EIV176" s="29"/>
      <c r="EIW176" s="29"/>
      <c r="EIX176" s="29"/>
      <c r="EIY176" s="29"/>
      <c r="EIZ176" s="29"/>
      <c r="EJA176" s="29"/>
      <c r="EJB176" s="29"/>
      <c r="EJC176" s="29"/>
      <c r="EJD176" s="29"/>
      <c r="EJE176" s="29"/>
      <c r="EJF176" s="29"/>
      <c r="EJG176" s="29"/>
      <c r="EJH176" s="29"/>
      <c r="EJI176" s="29"/>
      <c r="EJJ176" s="29"/>
      <c r="EJK176" s="29"/>
      <c r="EJL176" s="29"/>
      <c r="EJM176" s="29"/>
      <c r="EJN176" s="29"/>
      <c r="EJO176" s="29"/>
      <c r="EJP176" s="29"/>
      <c r="EJQ176" s="29"/>
      <c r="EJR176" s="29"/>
      <c r="EJS176" s="29"/>
      <c r="EJT176" s="29"/>
      <c r="EJU176" s="29"/>
      <c r="EJV176" s="29"/>
      <c r="EJW176" s="29"/>
      <c r="EJX176" s="29"/>
      <c r="EJY176" s="29"/>
      <c r="EJZ176" s="29"/>
      <c r="EKA176" s="29"/>
      <c r="EKB176" s="29"/>
      <c r="EKC176" s="29"/>
      <c r="EKD176" s="29"/>
      <c r="EKE176" s="29"/>
      <c r="EKF176" s="29"/>
      <c r="EKG176" s="29"/>
      <c r="EKH176" s="29"/>
      <c r="EKI176" s="29"/>
      <c r="EKJ176" s="29"/>
      <c r="EKK176" s="29"/>
      <c r="EKL176" s="29"/>
      <c r="EKM176" s="29"/>
      <c r="EKN176" s="29"/>
      <c r="EKO176" s="29"/>
      <c r="EKP176" s="29"/>
      <c r="EKQ176" s="29"/>
      <c r="EKR176" s="29"/>
      <c r="EKS176" s="29"/>
      <c r="EKT176" s="29"/>
      <c r="EKU176" s="29"/>
      <c r="EKV176" s="29"/>
      <c r="EKW176" s="29"/>
      <c r="EKX176" s="29"/>
      <c r="EKY176" s="29"/>
      <c r="EKZ176" s="29"/>
      <c r="ELA176" s="29"/>
      <c r="ELB176" s="29"/>
      <c r="ELC176" s="29"/>
      <c r="ELD176" s="29"/>
      <c r="ELE176" s="29"/>
      <c r="ELF176" s="29"/>
      <c r="ELG176" s="29"/>
      <c r="ELH176" s="29"/>
      <c r="ELI176" s="29"/>
      <c r="ELJ176" s="29"/>
      <c r="ELK176" s="29"/>
      <c r="ELL176" s="29"/>
      <c r="ELM176" s="29"/>
      <c r="ELN176" s="29"/>
      <c r="ELO176" s="29"/>
      <c r="ELP176" s="29"/>
      <c r="ELQ176" s="29"/>
      <c r="ELR176" s="29"/>
      <c r="ELS176" s="29"/>
      <c r="ELT176" s="29"/>
      <c r="ELU176" s="29"/>
      <c r="ELV176" s="29"/>
      <c r="ELW176" s="29"/>
      <c r="ELX176" s="29"/>
      <c r="ELY176" s="29"/>
      <c r="ELZ176" s="29"/>
      <c r="EMA176" s="29"/>
      <c r="EMB176" s="29"/>
      <c r="EMC176" s="29"/>
      <c r="EMD176" s="29"/>
      <c r="EME176" s="29"/>
      <c r="EMF176" s="29"/>
      <c r="EMG176" s="29"/>
      <c r="EMH176" s="29"/>
      <c r="EMI176" s="29"/>
      <c r="EMJ176" s="29"/>
      <c r="EMK176" s="29"/>
      <c r="EML176" s="29"/>
      <c r="EMM176" s="29"/>
      <c r="EMN176" s="29"/>
      <c r="EMO176" s="29"/>
      <c r="EMP176" s="29"/>
      <c r="EMQ176" s="29"/>
      <c r="EMR176" s="29"/>
      <c r="EMS176" s="29"/>
      <c r="EMT176" s="29"/>
      <c r="EMU176" s="29"/>
      <c r="EMV176" s="29"/>
      <c r="EMW176" s="29"/>
      <c r="EMX176" s="29"/>
      <c r="EMY176" s="29"/>
      <c r="EMZ176" s="29"/>
      <c r="ENA176" s="29"/>
      <c r="ENB176" s="29"/>
      <c r="ENC176" s="29"/>
      <c r="END176" s="29"/>
      <c r="ENE176" s="29"/>
      <c r="ENF176" s="29"/>
      <c r="ENG176" s="29"/>
      <c r="ENH176" s="29"/>
      <c r="ENI176" s="29"/>
      <c r="ENJ176" s="29"/>
      <c r="ENK176" s="29"/>
      <c r="ENL176" s="29"/>
      <c r="ENM176" s="29"/>
      <c r="ENN176" s="29"/>
      <c r="ENO176" s="29"/>
      <c r="ENP176" s="29"/>
      <c r="ENQ176" s="29"/>
      <c r="ENR176" s="29"/>
      <c r="ENS176" s="29"/>
      <c r="ENT176" s="29"/>
      <c r="ENU176" s="29"/>
      <c r="ENV176" s="29"/>
      <c r="ENW176" s="29"/>
      <c r="ENX176" s="29"/>
      <c r="ENY176" s="29"/>
      <c r="ENZ176" s="29"/>
      <c r="EOA176" s="29"/>
      <c r="EOB176" s="29"/>
      <c r="EOC176" s="29"/>
      <c r="EOD176" s="29"/>
      <c r="EOE176" s="29"/>
      <c r="EOF176" s="29"/>
      <c r="EOG176" s="29"/>
      <c r="EOH176" s="29"/>
      <c r="EOI176" s="29"/>
      <c r="EOJ176" s="29"/>
      <c r="EOK176" s="29"/>
      <c r="EOL176" s="29"/>
      <c r="EOM176" s="29"/>
      <c r="EON176" s="29"/>
      <c r="EOO176" s="29"/>
      <c r="EOP176" s="29"/>
      <c r="EOQ176" s="29"/>
      <c r="EOR176" s="29"/>
      <c r="EOS176" s="29"/>
      <c r="EOT176" s="29"/>
      <c r="EOU176" s="29"/>
      <c r="EOV176" s="29"/>
      <c r="EOW176" s="29"/>
      <c r="EOX176" s="29"/>
      <c r="EOY176" s="29"/>
      <c r="EOZ176" s="29"/>
      <c r="EPA176" s="29"/>
      <c r="EPB176" s="29"/>
      <c r="EPC176" s="29"/>
      <c r="EPD176" s="29"/>
      <c r="EPE176" s="29"/>
      <c r="EPF176" s="29"/>
      <c r="EPG176" s="29"/>
      <c r="EPH176" s="29"/>
      <c r="EPI176" s="29"/>
      <c r="EPJ176" s="29"/>
      <c r="EPK176" s="29"/>
      <c r="EPL176" s="29"/>
      <c r="EPM176" s="29"/>
      <c r="EPN176" s="29"/>
      <c r="EPO176" s="29"/>
      <c r="EPP176" s="29"/>
      <c r="EPQ176" s="29"/>
      <c r="EPR176" s="29"/>
      <c r="EPS176" s="29"/>
      <c r="EPT176" s="29"/>
      <c r="EPU176" s="29"/>
      <c r="EPV176" s="29"/>
      <c r="EPW176" s="29"/>
      <c r="EPX176" s="29"/>
      <c r="EPY176" s="29"/>
      <c r="EPZ176" s="29"/>
      <c r="EQA176" s="29"/>
      <c r="EQB176" s="29"/>
      <c r="EQC176" s="29"/>
      <c r="EQD176" s="29"/>
      <c r="EQE176" s="29"/>
      <c r="EQF176" s="29"/>
      <c r="EQG176" s="29"/>
      <c r="EQH176" s="29"/>
      <c r="EQI176" s="29"/>
      <c r="EQJ176" s="29"/>
      <c r="EQK176" s="29"/>
      <c r="EQL176" s="29"/>
      <c r="EQM176" s="29"/>
      <c r="EQN176" s="29"/>
      <c r="EQO176" s="29"/>
      <c r="EQP176" s="29"/>
      <c r="EQQ176" s="29"/>
      <c r="EQR176" s="29"/>
      <c r="EQS176" s="29"/>
      <c r="EQT176" s="29"/>
      <c r="EQU176" s="29"/>
      <c r="EQV176" s="29"/>
      <c r="EQW176" s="29"/>
      <c r="EQX176" s="29"/>
      <c r="EQY176" s="29"/>
      <c r="EQZ176" s="29"/>
      <c r="ERA176" s="29"/>
      <c r="ERB176" s="29"/>
      <c r="ERC176" s="29"/>
      <c r="ERD176" s="29"/>
      <c r="ERE176" s="29"/>
      <c r="ERF176" s="29"/>
      <c r="ERG176" s="29"/>
      <c r="ERH176" s="29"/>
      <c r="ERI176" s="29"/>
      <c r="ERJ176" s="29"/>
      <c r="ERK176" s="29"/>
      <c r="ERL176" s="29"/>
      <c r="ERM176" s="29"/>
      <c r="ERN176" s="29"/>
      <c r="ERO176" s="29"/>
      <c r="ERP176" s="29"/>
      <c r="ERQ176" s="29"/>
      <c r="ERR176" s="29"/>
      <c r="ERS176" s="29"/>
      <c r="ERT176" s="29"/>
      <c r="ERU176" s="29"/>
      <c r="ERV176" s="29"/>
      <c r="ERW176" s="29"/>
      <c r="ERX176" s="29"/>
      <c r="ERY176" s="29"/>
      <c r="ERZ176" s="29"/>
      <c r="ESA176" s="29"/>
      <c r="ESB176" s="29"/>
      <c r="ESC176" s="29"/>
      <c r="ESD176" s="29"/>
      <c r="ESE176" s="29"/>
      <c r="ESF176" s="29"/>
      <c r="ESG176" s="29"/>
      <c r="ESH176" s="29"/>
      <c r="ESI176" s="29"/>
      <c r="ESJ176" s="29"/>
      <c r="ESK176" s="29"/>
      <c r="ESL176" s="29"/>
      <c r="ESM176" s="29"/>
      <c r="ESN176" s="29"/>
      <c r="ESO176" s="29"/>
      <c r="ESP176" s="29"/>
      <c r="ESQ176" s="29"/>
      <c r="ESR176" s="29"/>
      <c r="ESS176" s="29"/>
      <c r="EST176" s="29"/>
      <c r="ESU176" s="29"/>
      <c r="ESV176" s="29"/>
      <c r="ESW176" s="29"/>
      <c r="ESX176" s="29"/>
      <c r="ESY176" s="29"/>
      <c r="ESZ176" s="29"/>
      <c r="ETA176" s="29"/>
      <c r="ETB176" s="29"/>
      <c r="ETC176" s="29"/>
      <c r="ETD176" s="29"/>
      <c r="ETE176" s="29"/>
      <c r="ETF176" s="29"/>
      <c r="ETG176" s="29"/>
      <c r="ETH176" s="29"/>
      <c r="ETI176" s="29"/>
      <c r="ETJ176" s="29"/>
      <c r="ETK176" s="29"/>
      <c r="ETL176" s="29"/>
      <c r="ETM176" s="29"/>
      <c r="ETN176" s="29"/>
      <c r="ETO176" s="29"/>
      <c r="ETP176" s="29"/>
      <c r="ETQ176" s="29"/>
      <c r="ETR176" s="29"/>
      <c r="ETS176" s="29"/>
      <c r="ETT176" s="29"/>
      <c r="ETU176" s="29"/>
      <c r="ETV176" s="29"/>
      <c r="ETW176" s="29"/>
      <c r="ETX176" s="29"/>
      <c r="ETY176" s="29"/>
      <c r="ETZ176" s="29"/>
      <c r="EUA176" s="29"/>
      <c r="EUB176" s="29"/>
      <c r="EUC176" s="29"/>
      <c r="EUD176" s="29"/>
      <c r="EUE176" s="29"/>
      <c r="EUF176" s="29"/>
      <c r="EUG176" s="29"/>
      <c r="EUH176" s="29"/>
      <c r="EUI176" s="29"/>
      <c r="EUJ176" s="29"/>
      <c r="EUK176" s="29"/>
      <c r="EUL176" s="29"/>
      <c r="EUM176" s="29"/>
      <c r="EUN176" s="29"/>
      <c r="EUO176" s="29"/>
      <c r="EUP176" s="29"/>
      <c r="EUQ176" s="29"/>
      <c r="EUR176" s="29"/>
      <c r="EUS176" s="29"/>
      <c r="EUT176" s="29"/>
      <c r="EUU176" s="29"/>
      <c r="EUV176" s="29"/>
      <c r="EUW176" s="29"/>
      <c r="EUX176" s="29"/>
      <c r="EUY176" s="29"/>
      <c r="EUZ176" s="29"/>
      <c r="EVA176" s="29"/>
      <c r="EVB176" s="29"/>
      <c r="EVC176" s="29"/>
      <c r="EVD176" s="29"/>
      <c r="EVE176" s="29"/>
      <c r="EVF176" s="29"/>
      <c r="EVG176" s="29"/>
      <c r="EVH176" s="29"/>
      <c r="EVI176" s="29"/>
      <c r="EVJ176" s="29"/>
      <c r="EVK176" s="29"/>
      <c r="EVL176" s="29"/>
      <c r="EVM176" s="29"/>
      <c r="EVN176" s="29"/>
      <c r="EVO176" s="29"/>
      <c r="EVP176" s="29"/>
      <c r="EVQ176" s="29"/>
      <c r="EVR176" s="29"/>
      <c r="EVS176" s="29"/>
      <c r="EVT176" s="29"/>
      <c r="EVU176" s="29"/>
      <c r="EVV176" s="29"/>
      <c r="EVW176" s="29"/>
      <c r="EVX176" s="29"/>
      <c r="EVY176" s="29"/>
      <c r="EVZ176" s="29"/>
      <c r="EWA176" s="29"/>
      <c r="EWB176" s="29"/>
      <c r="EWC176" s="29"/>
      <c r="EWD176" s="29"/>
      <c r="EWE176" s="29"/>
      <c r="EWF176" s="29"/>
      <c r="EWG176" s="29"/>
      <c r="EWH176" s="29"/>
      <c r="EWI176" s="29"/>
      <c r="EWJ176" s="29"/>
      <c r="EWK176" s="29"/>
      <c r="EWL176" s="29"/>
      <c r="EWM176" s="29"/>
      <c r="EWN176" s="29"/>
      <c r="EWO176" s="29"/>
      <c r="EWP176" s="29"/>
      <c r="EWQ176" s="29"/>
      <c r="EWR176" s="29"/>
      <c r="EWS176" s="29"/>
      <c r="EWT176" s="29"/>
      <c r="EWU176" s="29"/>
      <c r="EWV176" s="29"/>
      <c r="EWW176" s="29"/>
      <c r="EWX176" s="29"/>
      <c r="EWY176" s="29"/>
      <c r="EWZ176" s="29"/>
      <c r="EXA176" s="29"/>
      <c r="EXB176" s="29"/>
      <c r="EXC176" s="29"/>
      <c r="EXD176" s="29"/>
      <c r="EXE176" s="29"/>
      <c r="EXF176" s="29"/>
      <c r="EXG176" s="29"/>
      <c r="EXH176" s="29"/>
      <c r="EXI176" s="29"/>
      <c r="EXJ176" s="29"/>
      <c r="EXK176" s="29"/>
      <c r="EXL176" s="29"/>
      <c r="EXM176" s="29"/>
      <c r="EXN176" s="29"/>
      <c r="EXO176" s="29"/>
      <c r="EXP176" s="29"/>
      <c r="EXQ176" s="29"/>
      <c r="EXR176" s="29"/>
      <c r="EXS176" s="29"/>
      <c r="EXT176" s="29"/>
      <c r="EXU176" s="29"/>
      <c r="EXV176" s="29"/>
      <c r="EXW176" s="29"/>
      <c r="EXX176" s="29"/>
      <c r="EXY176" s="29"/>
      <c r="EXZ176" s="29"/>
      <c r="EYA176" s="29"/>
      <c r="EYB176" s="29"/>
      <c r="EYC176" s="29"/>
      <c r="EYD176" s="29"/>
      <c r="EYE176" s="29"/>
      <c r="EYF176" s="29"/>
      <c r="EYG176" s="29"/>
      <c r="EYH176" s="29"/>
      <c r="EYI176" s="29"/>
      <c r="EYJ176" s="29"/>
      <c r="EYK176" s="29"/>
      <c r="EYL176" s="29"/>
      <c r="EYM176" s="29"/>
      <c r="EYN176" s="29"/>
      <c r="EYO176" s="29"/>
      <c r="EYP176" s="29"/>
      <c r="EYQ176" s="29"/>
      <c r="EYR176" s="29"/>
      <c r="EYS176" s="29"/>
      <c r="EYT176" s="29"/>
      <c r="EYU176" s="29"/>
      <c r="EYV176" s="29"/>
      <c r="EYW176" s="29"/>
      <c r="EYX176" s="29"/>
      <c r="EYY176" s="29"/>
      <c r="EYZ176" s="29"/>
      <c r="EZA176" s="29"/>
      <c r="EZB176" s="29"/>
      <c r="EZC176" s="29"/>
      <c r="EZD176" s="29"/>
      <c r="EZE176" s="29"/>
      <c r="EZF176" s="29"/>
      <c r="EZG176" s="29"/>
      <c r="EZH176" s="29"/>
      <c r="EZI176" s="29"/>
      <c r="EZJ176" s="29"/>
      <c r="EZK176" s="29"/>
      <c r="EZL176" s="29"/>
      <c r="EZM176" s="29"/>
      <c r="EZN176" s="29"/>
      <c r="EZO176" s="29"/>
      <c r="EZP176" s="29"/>
      <c r="EZQ176" s="29"/>
      <c r="EZR176" s="29"/>
      <c r="EZS176" s="29"/>
      <c r="EZT176" s="29"/>
      <c r="EZU176" s="29"/>
      <c r="EZV176" s="29"/>
      <c r="EZW176" s="29"/>
      <c r="EZX176" s="29"/>
      <c r="EZY176" s="29"/>
      <c r="EZZ176" s="29"/>
      <c r="FAA176" s="29"/>
      <c r="FAB176" s="29"/>
      <c r="FAC176" s="29"/>
      <c r="FAD176" s="29"/>
      <c r="FAE176" s="29"/>
      <c r="FAF176" s="29"/>
      <c r="FAG176" s="29"/>
      <c r="FAH176" s="29"/>
      <c r="FAI176" s="29"/>
      <c r="FAJ176" s="29"/>
      <c r="FAK176" s="29"/>
      <c r="FAL176" s="29"/>
      <c r="FAM176" s="29"/>
      <c r="FAN176" s="29"/>
      <c r="FAO176" s="29"/>
      <c r="FAP176" s="29"/>
      <c r="FAQ176" s="29"/>
      <c r="FAR176" s="29"/>
      <c r="FAS176" s="29"/>
      <c r="FAT176" s="29"/>
      <c r="FAU176" s="29"/>
      <c r="FAV176" s="29"/>
      <c r="FAW176" s="29"/>
      <c r="FAX176" s="29"/>
      <c r="FAY176" s="29"/>
      <c r="FAZ176" s="29"/>
      <c r="FBA176" s="29"/>
      <c r="FBB176" s="29"/>
      <c r="FBC176" s="29"/>
      <c r="FBD176" s="29"/>
      <c r="FBE176" s="29"/>
      <c r="FBF176" s="29"/>
      <c r="FBG176" s="29"/>
      <c r="FBH176" s="29"/>
      <c r="FBI176" s="29"/>
      <c r="FBJ176" s="29"/>
      <c r="FBK176" s="29"/>
      <c r="FBL176" s="29"/>
      <c r="FBM176" s="29"/>
      <c r="FBN176" s="29"/>
      <c r="FBO176" s="29"/>
      <c r="FBP176" s="29"/>
      <c r="FBQ176" s="29"/>
      <c r="FBR176" s="29"/>
      <c r="FBS176" s="29"/>
      <c r="FBT176" s="29"/>
      <c r="FBU176" s="29"/>
      <c r="FBV176" s="29"/>
      <c r="FBW176" s="29"/>
      <c r="FBX176" s="29"/>
      <c r="FBY176" s="29"/>
      <c r="FBZ176" s="29"/>
      <c r="FCA176" s="29"/>
      <c r="FCB176" s="29"/>
      <c r="FCC176" s="29"/>
      <c r="FCD176" s="29"/>
      <c r="FCE176" s="29"/>
      <c r="FCF176" s="29"/>
      <c r="FCG176" s="29"/>
      <c r="FCH176" s="29"/>
      <c r="FCI176" s="29"/>
      <c r="FCJ176" s="29"/>
      <c r="FCK176" s="29"/>
      <c r="FCL176" s="29"/>
      <c r="FCM176" s="29"/>
      <c r="FCN176" s="29"/>
      <c r="FCO176" s="29"/>
      <c r="FCP176" s="29"/>
      <c r="FCQ176" s="29"/>
      <c r="FCR176" s="29"/>
      <c r="FCS176" s="29"/>
      <c r="FCT176" s="29"/>
      <c r="FCU176" s="29"/>
      <c r="FCV176" s="29"/>
      <c r="FCW176" s="29"/>
      <c r="FCX176" s="29"/>
      <c r="FCY176" s="29"/>
      <c r="FCZ176" s="29"/>
      <c r="FDA176" s="29"/>
      <c r="FDB176" s="29"/>
      <c r="FDC176" s="29"/>
      <c r="FDD176" s="29"/>
      <c r="FDE176" s="29"/>
      <c r="FDF176" s="29"/>
      <c r="FDG176" s="29"/>
      <c r="FDH176" s="29"/>
      <c r="FDI176" s="29"/>
      <c r="FDJ176" s="29"/>
      <c r="FDK176" s="29"/>
      <c r="FDL176" s="29"/>
      <c r="FDM176" s="29"/>
      <c r="FDN176" s="29"/>
      <c r="FDO176" s="29"/>
      <c r="FDP176" s="29"/>
      <c r="FDQ176" s="29"/>
      <c r="FDR176" s="29"/>
      <c r="FDS176" s="29"/>
      <c r="FDT176" s="29"/>
      <c r="FDU176" s="29"/>
      <c r="FDV176" s="29"/>
      <c r="FDW176" s="29"/>
      <c r="FDX176" s="29"/>
      <c r="FDY176" s="29"/>
      <c r="FDZ176" s="29"/>
      <c r="FEA176" s="29"/>
      <c r="FEB176" s="29"/>
      <c r="FEC176" s="29"/>
      <c r="FED176" s="29"/>
      <c r="FEE176" s="29"/>
      <c r="FEF176" s="29"/>
      <c r="FEG176" s="29"/>
      <c r="FEH176" s="29"/>
      <c r="FEI176" s="29"/>
      <c r="FEJ176" s="29"/>
      <c r="FEK176" s="29"/>
      <c r="FEL176" s="29"/>
      <c r="FEM176" s="29"/>
      <c r="FEN176" s="29"/>
      <c r="FEO176" s="29"/>
      <c r="FEP176" s="29"/>
      <c r="FEQ176" s="29"/>
      <c r="FER176" s="29"/>
      <c r="FES176" s="29"/>
      <c r="FET176" s="29"/>
      <c r="FEU176" s="29"/>
      <c r="FEV176" s="29"/>
      <c r="FEW176" s="29"/>
      <c r="FEX176" s="29"/>
      <c r="FEY176" s="29"/>
      <c r="FEZ176" s="29"/>
      <c r="FFA176" s="29"/>
      <c r="FFB176" s="29"/>
      <c r="FFC176" s="29"/>
      <c r="FFD176" s="29"/>
      <c r="FFE176" s="29"/>
      <c r="FFF176" s="29"/>
      <c r="FFG176" s="29"/>
      <c r="FFH176" s="29"/>
      <c r="FFI176" s="29"/>
      <c r="FFJ176" s="29"/>
      <c r="FFK176" s="29"/>
      <c r="FFL176" s="29"/>
      <c r="FFM176" s="29"/>
      <c r="FFN176" s="29"/>
      <c r="FFO176" s="29"/>
      <c r="FFP176" s="29"/>
      <c r="FFQ176" s="29"/>
      <c r="FFR176" s="29"/>
      <c r="FFS176" s="29"/>
      <c r="FFT176" s="29"/>
      <c r="FFU176" s="29"/>
      <c r="FFV176" s="29"/>
      <c r="FFW176" s="29"/>
      <c r="FFX176" s="29"/>
      <c r="FFY176" s="29"/>
      <c r="FFZ176" s="29"/>
      <c r="FGA176" s="29"/>
      <c r="FGB176" s="29"/>
      <c r="FGC176" s="29"/>
      <c r="FGD176" s="29"/>
      <c r="FGE176" s="29"/>
      <c r="FGF176" s="29"/>
      <c r="FGG176" s="29"/>
      <c r="FGH176" s="29"/>
      <c r="FGI176" s="29"/>
      <c r="FGJ176" s="29"/>
      <c r="FGK176" s="29"/>
      <c r="FGL176" s="29"/>
      <c r="FGM176" s="29"/>
      <c r="FGN176" s="29"/>
      <c r="FGO176" s="29"/>
      <c r="FGP176" s="29"/>
      <c r="FGQ176" s="29"/>
      <c r="FGR176" s="29"/>
      <c r="FGS176" s="29"/>
      <c r="FGT176" s="29"/>
      <c r="FGU176" s="29"/>
      <c r="FGV176" s="29"/>
      <c r="FGW176" s="29"/>
      <c r="FGX176" s="29"/>
      <c r="FGY176" s="29"/>
      <c r="FGZ176" s="29"/>
      <c r="FHA176" s="29"/>
      <c r="FHB176" s="29"/>
      <c r="FHC176" s="29"/>
      <c r="FHD176" s="29"/>
      <c r="FHE176" s="29"/>
      <c r="FHF176" s="29"/>
      <c r="FHG176" s="29"/>
      <c r="FHH176" s="29"/>
      <c r="FHI176" s="29"/>
      <c r="FHJ176" s="29"/>
      <c r="FHK176" s="29"/>
      <c r="FHL176" s="29"/>
      <c r="FHM176" s="29"/>
      <c r="FHN176" s="29"/>
      <c r="FHO176" s="29"/>
      <c r="FHP176" s="29"/>
      <c r="FHQ176" s="29"/>
      <c r="FHR176" s="29"/>
      <c r="FHS176" s="29"/>
      <c r="FHT176" s="29"/>
      <c r="FHU176" s="29"/>
      <c r="FHV176" s="29"/>
      <c r="FHW176" s="29"/>
      <c r="FHX176" s="29"/>
      <c r="FHY176" s="29"/>
      <c r="FHZ176" s="29"/>
      <c r="FIA176" s="29"/>
      <c r="FIB176" s="29"/>
      <c r="FIC176" s="29"/>
      <c r="FID176" s="29"/>
      <c r="FIE176" s="29"/>
      <c r="FIF176" s="29"/>
      <c r="FIG176" s="29"/>
      <c r="FIH176" s="29"/>
      <c r="FII176" s="29"/>
      <c r="FIJ176" s="29"/>
      <c r="FIK176" s="29"/>
      <c r="FIL176" s="29"/>
      <c r="FIM176" s="29"/>
      <c r="FIN176" s="29"/>
      <c r="FIO176" s="29"/>
      <c r="FIP176" s="29"/>
      <c r="FIQ176" s="29"/>
      <c r="FIR176" s="29"/>
      <c r="FIS176" s="29"/>
      <c r="FIT176" s="29"/>
      <c r="FIU176" s="29"/>
      <c r="FIV176" s="29"/>
      <c r="FIW176" s="29"/>
      <c r="FIX176" s="29"/>
      <c r="FIY176" s="29"/>
      <c r="FIZ176" s="29"/>
      <c r="FJA176" s="29"/>
      <c r="FJB176" s="29"/>
      <c r="FJC176" s="29"/>
      <c r="FJD176" s="29"/>
      <c r="FJE176" s="29"/>
      <c r="FJF176" s="29"/>
      <c r="FJG176" s="29"/>
      <c r="FJH176" s="29"/>
      <c r="FJI176" s="29"/>
      <c r="FJJ176" s="29"/>
      <c r="FJK176" s="29"/>
      <c r="FJL176" s="29"/>
      <c r="FJM176" s="29"/>
      <c r="FJN176" s="29"/>
      <c r="FJO176" s="29"/>
      <c r="FJP176" s="29"/>
      <c r="FJQ176" s="29"/>
      <c r="FJR176" s="29"/>
      <c r="FJS176" s="29"/>
      <c r="FJT176" s="29"/>
      <c r="FJU176" s="29"/>
      <c r="FJV176" s="29"/>
      <c r="FJW176" s="29"/>
      <c r="FJX176" s="29"/>
      <c r="FJY176" s="29"/>
      <c r="FJZ176" s="29"/>
      <c r="FKA176" s="29"/>
      <c r="FKB176" s="29"/>
      <c r="FKC176" s="29"/>
      <c r="FKD176" s="29"/>
      <c r="FKE176" s="29"/>
      <c r="FKF176" s="29"/>
      <c r="FKG176" s="29"/>
      <c r="FKH176" s="29"/>
      <c r="FKI176" s="29"/>
      <c r="FKJ176" s="29"/>
      <c r="FKK176" s="29"/>
      <c r="FKL176" s="29"/>
      <c r="FKM176" s="29"/>
      <c r="FKN176" s="29"/>
      <c r="FKO176" s="29"/>
      <c r="FKP176" s="29"/>
      <c r="FKQ176" s="29"/>
      <c r="FKR176" s="29"/>
      <c r="FKS176" s="29"/>
      <c r="FKT176" s="29"/>
      <c r="FKU176" s="29"/>
      <c r="FKV176" s="29"/>
      <c r="FKW176" s="29"/>
      <c r="FKX176" s="29"/>
      <c r="FKY176" s="29"/>
      <c r="FKZ176" s="29"/>
      <c r="FLA176" s="29"/>
      <c r="FLB176" s="29"/>
      <c r="FLC176" s="29"/>
      <c r="FLD176" s="29"/>
      <c r="FLE176" s="29"/>
      <c r="FLF176" s="29"/>
      <c r="FLG176" s="29"/>
      <c r="FLH176" s="29"/>
      <c r="FLI176" s="29"/>
      <c r="FLJ176" s="29"/>
      <c r="FLK176" s="29"/>
      <c r="FLL176" s="29"/>
      <c r="FLM176" s="29"/>
      <c r="FLN176" s="29"/>
      <c r="FLO176" s="29"/>
      <c r="FLP176" s="29"/>
      <c r="FLQ176" s="29"/>
      <c r="FLR176" s="29"/>
      <c r="FLS176" s="29"/>
      <c r="FLT176" s="29"/>
      <c r="FLU176" s="29"/>
      <c r="FLV176" s="29"/>
      <c r="FLW176" s="29"/>
      <c r="FLX176" s="29"/>
      <c r="FLY176" s="29"/>
      <c r="FLZ176" s="29"/>
      <c r="FMA176" s="29"/>
      <c r="FMB176" s="29"/>
      <c r="FMC176" s="29"/>
      <c r="FMD176" s="29"/>
      <c r="FME176" s="29"/>
      <c r="FMF176" s="29"/>
      <c r="FMG176" s="29"/>
      <c r="FMH176" s="29"/>
      <c r="FMI176" s="29"/>
      <c r="FMJ176" s="29"/>
      <c r="FMK176" s="29"/>
      <c r="FML176" s="29"/>
      <c r="FMM176" s="29"/>
      <c r="FMN176" s="29"/>
      <c r="FMO176" s="29"/>
      <c r="FMP176" s="29"/>
      <c r="FMQ176" s="29"/>
      <c r="FMR176" s="29"/>
      <c r="FMS176" s="29"/>
      <c r="FMT176" s="29"/>
      <c r="FMU176" s="29"/>
      <c r="FMV176" s="29"/>
      <c r="FMW176" s="29"/>
      <c r="FMX176" s="29"/>
      <c r="FMY176" s="29"/>
      <c r="FMZ176" s="29"/>
      <c r="FNA176" s="29"/>
      <c r="FNB176" s="29"/>
      <c r="FNC176" s="29"/>
      <c r="FND176" s="29"/>
      <c r="FNE176" s="29"/>
      <c r="FNF176" s="29"/>
      <c r="FNG176" s="29"/>
      <c r="FNH176" s="29"/>
      <c r="FNI176" s="29"/>
      <c r="FNJ176" s="29"/>
      <c r="FNK176" s="29"/>
      <c r="FNL176" s="29"/>
      <c r="FNM176" s="29"/>
      <c r="FNN176" s="29"/>
      <c r="FNO176" s="29"/>
      <c r="FNP176" s="29"/>
      <c r="FNQ176" s="29"/>
      <c r="FNR176" s="29"/>
      <c r="FNS176" s="29"/>
      <c r="FNT176" s="29"/>
      <c r="FNU176" s="29"/>
      <c r="FNV176" s="29"/>
      <c r="FNW176" s="29"/>
      <c r="FNX176" s="29"/>
      <c r="FNY176" s="29"/>
      <c r="FNZ176" s="29"/>
      <c r="FOA176" s="29"/>
      <c r="FOB176" s="29"/>
      <c r="FOC176" s="29"/>
      <c r="FOD176" s="29"/>
      <c r="FOE176" s="29"/>
      <c r="FOF176" s="29"/>
      <c r="FOG176" s="29"/>
      <c r="FOH176" s="29"/>
      <c r="FOI176" s="29"/>
      <c r="FOJ176" s="29"/>
      <c r="FOK176" s="29"/>
      <c r="FOL176" s="29"/>
      <c r="FOM176" s="29"/>
      <c r="FON176" s="29"/>
      <c r="FOO176" s="29"/>
      <c r="FOP176" s="29"/>
      <c r="FOQ176" s="29"/>
      <c r="FOR176" s="29"/>
      <c r="FOS176" s="29"/>
      <c r="FOT176" s="29"/>
      <c r="FOU176" s="29"/>
      <c r="FOV176" s="29"/>
      <c r="FOW176" s="29"/>
      <c r="FOX176" s="29"/>
      <c r="FOY176" s="29"/>
      <c r="FOZ176" s="29"/>
      <c r="FPA176" s="29"/>
      <c r="FPB176" s="29"/>
      <c r="FPC176" s="29"/>
      <c r="FPD176" s="29"/>
      <c r="FPE176" s="29"/>
      <c r="FPF176" s="29"/>
      <c r="FPG176" s="29"/>
      <c r="FPH176" s="29"/>
      <c r="FPI176" s="29"/>
      <c r="FPJ176" s="29"/>
      <c r="FPK176" s="29"/>
      <c r="FPL176" s="29"/>
      <c r="FPM176" s="29"/>
      <c r="FPN176" s="29"/>
      <c r="FPO176" s="29"/>
      <c r="FPP176" s="29"/>
      <c r="FPQ176" s="29"/>
      <c r="FPR176" s="29"/>
      <c r="FPS176" s="29"/>
      <c r="FPT176" s="29"/>
      <c r="FPU176" s="29"/>
      <c r="FPV176" s="29"/>
      <c r="FPW176" s="29"/>
      <c r="FPX176" s="29"/>
      <c r="FPY176" s="29"/>
      <c r="FPZ176" s="29"/>
      <c r="FQA176" s="29"/>
      <c r="FQB176" s="29"/>
      <c r="FQC176" s="29"/>
      <c r="FQD176" s="29"/>
      <c r="FQE176" s="29"/>
      <c r="FQF176" s="29"/>
      <c r="FQG176" s="29"/>
      <c r="FQH176" s="29"/>
      <c r="FQI176" s="29"/>
      <c r="FQJ176" s="29"/>
      <c r="FQK176" s="29"/>
      <c r="FQL176" s="29"/>
      <c r="FQM176" s="29"/>
      <c r="FQN176" s="29"/>
      <c r="FQO176" s="29"/>
      <c r="FQP176" s="29"/>
      <c r="FQQ176" s="29"/>
      <c r="FQR176" s="29"/>
      <c r="FQS176" s="29"/>
      <c r="FQT176" s="29"/>
      <c r="FQU176" s="29"/>
      <c r="FQV176" s="29"/>
      <c r="FQW176" s="29"/>
      <c r="FQX176" s="29"/>
      <c r="FQY176" s="29"/>
      <c r="FQZ176" s="29"/>
      <c r="FRA176" s="29"/>
      <c r="FRB176" s="29"/>
      <c r="FRC176" s="29"/>
      <c r="FRD176" s="29"/>
      <c r="FRE176" s="29"/>
      <c r="FRF176" s="29"/>
      <c r="FRG176" s="29"/>
      <c r="FRH176" s="29"/>
      <c r="FRI176" s="29"/>
      <c r="FRJ176" s="29"/>
      <c r="FRK176" s="29"/>
      <c r="FRL176" s="29"/>
      <c r="FRM176" s="29"/>
      <c r="FRN176" s="29"/>
      <c r="FRO176" s="29"/>
      <c r="FRP176" s="29"/>
      <c r="FRQ176" s="29"/>
      <c r="FRR176" s="29"/>
      <c r="FRS176" s="29"/>
      <c r="FRT176" s="29"/>
      <c r="FRU176" s="29"/>
      <c r="FRV176" s="29"/>
      <c r="FRW176" s="29"/>
      <c r="FRX176" s="29"/>
      <c r="FRY176" s="29"/>
      <c r="FRZ176" s="29"/>
      <c r="FSA176" s="29"/>
      <c r="FSB176" s="29"/>
      <c r="FSC176" s="29"/>
      <c r="FSD176" s="29"/>
      <c r="FSE176" s="29"/>
      <c r="FSF176" s="29"/>
      <c r="FSG176" s="29"/>
      <c r="FSH176" s="29"/>
      <c r="FSI176" s="29"/>
      <c r="FSJ176" s="29"/>
      <c r="FSK176" s="29"/>
      <c r="FSL176" s="29"/>
      <c r="FSM176" s="29"/>
      <c r="FSN176" s="29"/>
      <c r="FSO176" s="29"/>
      <c r="FSP176" s="29"/>
      <c r="FSQ176" s="29"/>
      <c r="FSR176" s="29"/>
      <c r="FSS176" s="29"/>
      <c r="FST176" s="29"/>
      <c r="FSU176" s="29"/>
      <c r="FSV176" s="29"/>
      <c r="FSW176" s="29"/>
      <c r="FSX176" s="29"/>
      <c r="FSY176" s="29"/>
      <c r="FSZ176" s="29"/>
      <c r="FTA176" s="29"/>
      <c r="FTB176" s="29"/>
      <c r="FTC176" s="29"/>
      <c r="FTD176" s="29"/>
      <c r="FTE176" s="29"/>
      <c r="FTF176" s="29"/>
      <c r="FTG176" s="29"/>
      <c r="FTH176" s="29"/>
      <c r="FTI176" s="29"/>
      <c r="FTJ176" s="29"/>
      <c r="FTK176" s="29"/>
      <c r="FTL176" s="29"/>
      <c r="FTM176" s="29"/>
      <c r="FTN176" s="29"/>
      <c r="FTO176" s="29"/>
      <c r="FTP176" s="29"/>
      <c r="FTQ176" s="29"/>
      <c r="FTR176" s="29"/>
      <c r="FTS176" s="29"/>
      <c r="FTT176" s="29"/>
      <c r="FTU176" s="29"/>
      <c r="FTV176" s="29"/>
      <c r="FTW176" s="29"/>
      <c r="FTX176" s="29"/>
      <c r="FTY176" s="29"/>
      <c r="FTZ176" s="29"/>
      <c r="FUA176" s="29"/>
      <c r="FUB176" s="29"/>
      <c r="FUC176" s="29"/>
      <c r="FUD176" s="29"/>
      <c r="FUE176" s="29"/>
      <c r="FUF176" s="29"/>
      <c r="FUG176" s="29"/>
      <c r="FUH176" s="29"/>
      <c r="FUI176" s="29"/>
      <c r="FUJ176" s="29"/>
      <c r="FUK176" s="29"/>
      <c r="FUL176" s="29"/>
      <c r="FUM176" s="29"/>
      <c r="FUN176" s="29"/>
      <c r="FUO176" s="29"/>
      <c r="FUP176" s="29"/>
      <c r="FUQ176" s="29"/>
      <c r="FUR176" s="29"/>
      <c r="FUS176" s="29"/>
      <c r="FUT176" s="29"/>
      <c r="FUU176" s="29"/>
      <c r="FUV176" s="29"/>
      <c r="FUW176" s="29"/>
      <c r="FUX176" s="29"/>
      <c r="FUY176" s="29"/>
      <c r="FUZ176" s="29"/>
      <c r="FVA176" s="29"/>
      <c r="FVB176" s="29"/>
      <c r="FVC176" s="29"/>
      <c r="FVD176" s="29"/>
      <c r="FVE176" s="29"/>
      <c r="FVF176" s="29"/>
      <c r="FVG176" s="29"/>
      <c r="FVH176" s="29"/>
      <c r="FVI176" s="29"/>
      <c r="FVJ176" s="29"/>
      <c r="FVK176" s="29"/>
      <c r="FVL176" s="29"/>
      <c r="FVM176" s="29"/>
      <c r="FVN176" s="29"/>
      <c r="FVO176" s="29"/>
      <c r="FVP176" s="29"/>
      <c r="FVQ176" s="29"/>
      <c r="FVR176" s="29"/>
      <c r="FVS176" s="29"/>
      <c r="FVT176" s="29"/>
      <c r="FVU176" s="29"/>
      <c r="FVV176" s="29"/>
      <c r="FVW176" s="29"/>
      <c r="FVX176" s="29"/>
      <c r="FVY176" s="29"/>
      <c r="FVZ176" s="29"/>
      <c r="FWA176" s="29"/>
      <c r="FWB176" s="29"/>
      <c r="FWC176" s="29"/>
      <c r="FWD176" s="29"/>
      <c r="FWE176" s="29"/>
      <c r="FWF176" s="29"/>
      <c r="FWG176" s="29"/>
      <c r="FWH176" s="29"/>
      <c r="FWI176" s="29"/>
      <c r="FWJ176" s="29"/>
      <c r="FWK176" s="29"/>
      <c r="FWL176" s="29"/>
      <c r="FWM176" s="29"/>
      <c r="FWN176" s="29"/>
      <c r="FWO176" s="29"/>
      <c r="FWP176" s="29"/>
      <c r="FWQ176" s="29"/>
      <c r="FWR176" s="29"/>
      <c r="FWS176" s="29"/>
      <c r="FWT176" s="29"/>
      <c r="FWU176" s="29"/>
      <c r="FWV176" s="29"/>
      <c r="FWW176" s="29"/>
      <c r="FWX176" s="29"/>
      <c r="FWY176" s="29"/>
      <c r="FWZ176" s="29"/>
      <c r="FXA176" s="29"/>
      <c r="FXB176" s="29"/>
      <c r="FXC176" s="29"/>
      <c r="FXD176" s="29"/>
      <c r="FXE176" s="29"/>
      <c r="FXF176" s="29"/>
      <c r="FXG176" s="29"/>
      <c r="FXH176" s="29"/>
      <c r="FXI176" s="29"/>
      <c r="FXJ176" s="29"/>
      <c r="FXK176" s="29"/>
      <c r="FXL176" s="29"/>
      <c r="FXM176" s="29"/>
      <c r="FXN176" s="29"/>
      <c r="FXO176" s="29"/>
      <c r="FXP176" s="29"/>
      <c r="FXQ176" s="29"/>
      <c r="FXR176" s="29"/>
      <c r="FXS176" s="29"/>
      <c r="FXT176" s="29"/>
      <c r="FXU176" s="29"/>
      <c r="FXV176" s="29"/>
      <c r="FXW176" s="29"/>
      <c r="FXX176" s="29"/>
      <c r="FXY176" s="29"/>
      <c r="FXZ176" s="29"/>
      <c r="FYA176" s="29"/>
      <c r="FYB176" s="29"/>
      <c r="FYC176" s="29"/>
      <c r="FYD176" s="29"/>
      <c r="FYE176" s="29"/>
      <c r="FYF176" s="29"/>
      <c r="FYG176" s="29"/>
      <c r="FYH176" s="29"/>
      <c r="FYI176" s="29"/>
      <c r="FYJ176" s="29"/>
      <c r="FYK176" s="29"/>
      <c r="FYL176" s="29"/>
      <c r="FYM176" s="29"/>
      <c r="FYN176" s="29"/>
      <c r="FYO176" s="29"/>
      <c r="FYP176" s="29"/>
      <c r="FYQ176" s="29"/>
      <c r="FYR176" s="29"/>
      <c r="FYS176" s="29"/>
      <c r="FYT176" s="29"/>
      <c r="FYU176" s="29"/>
      <c r="FYV176" s="29"/>
      <c r="FYW176" s="29"/>
      <c r="FYX176" s="29"/>
      <c r="FYY176" s="29"/>
      <c r="FYZ176" s="29"/>
      <c r="FZA176" s="29"/>
      <c r="FZB176" s="29"/>
      <c r="FZC176" s="29"/>
      <c r="FZD176" s="29"/>
      <c r="FZE176" s="29"/>
      <c r="FZF176" s="29"/>
      <c r="FZG176" s="29"/>
      <c r="FZH176" s="29"/>
      <c r="FZI176" s="29"/>
      <c r="FZJ176" s="29"/>
      <c r="FZK176" s="29"/>
      <c r="FZL176" s="29"/>
      <c r="FZM176" s="29"/>
      <c r="FZN176" s="29"/>
      <c r="FZO176" s="29"/>
      <c r="FZP176" s="29"/>
      <c r="FZQ176" s="29"/>
      <c r="FZR176" s="29"/>
      <c r="FZS176" s="29"/>
      <c r="FZT176" s="29"/>
      <c r="FZU176" s="29"/>
      <c r="FZV176" s="29"/>
      <c r="FZW176" s="29"/>
      <c r="FZX176" s="29"/>
      <c r="FZY176" s="29"/>
      <c r="FZZ176" s="29"/>
      <c r="GAA176" s="29"/>
      <c r="GAB176" s="29"/>
      <c r="GAC176" s="29"/>
      <c r="GAD176" s="29"/>
      <c r="GAE176" s="29"/>
      <c r="GAF176" s="29"/>
      <c r="GAG176" s="29"/>
      <c r="GAH176" s="29"/>
      <c r="GAI176" s="29"/>
      <c r="GAJ176" s="29"/>
      <c r="GAK176" s="29"/>
      <c r="GAL176" s="29"/>
      <c r="GAM176" s="29"/>
      <c r="GAN176" s="29"/>
      <c r="GAO176" s="29"/>
      <c r="GAP176" s="29"/>
      <c r="GAQ176" s="29"/>
      <c r="GAR176" s="29"/>
      <c r="GAS176" s="29"/>
      <c r="GAT176" s="29"/>
      <c r="GAU176" s="29"/>
      <c r="GAV176" s="29"/>
      <c r="GAW176" s="29"/>
      <c r="GAX176" s="29"/>
      <c r="GAY176" s="29"/>
      <c r="GAZ176" s="29"/>
      <c r="GBA176" s="29"/>
      <c r="GBB176" s="29"/>
      <c r="GBC176" s="29"/>
      <c r="GBD176" s="29"/>
      <c r="GBE176" s="29"/>
      <c r="GBF176" s="29"/>
      <c r="GBG176" s="29"/>
      <c r="GBH176" s="29"/>
      <c r="GBI176" s="29"/>
      <c r="GBJ176" s="29"/>
      <c r="GBK176" s="29"/>
      <c r="GBL176" s="29"/>
      <c r="GBM176" s="29"/>
      <c r="GBN176" s="29"/>
      <c r="GBO176" s="29"/>
      <c r="GBP176" s="29"/>
      <c r="GBQ176" s="29"/>
      <c r="GBR176" s="29"/>
      <c r="GBS176" s="29"/>
      <c r="GBT176" s="29"/>
      <c r="GBU176" s="29"/>
      <c r="GBV176" s="29"/>
      <c r="GBW176" s="29"/>
      <c r="GBX176" s="29"/>
      <c r="GBY176" s="29"/>
      <c r="GBZ176" s="29"/>
      <c r="GCA176" s="29"/>
      <c r="GCB176" s="29"/>
      <c r="GCC176" s="29"/>
      <c r="GCD176" s="29"/>
      <c r="GCE176" s="29"/>
      <c r="GCF176" s="29"/>
      <c r="GCG176" s="29"/>
      <c r="GCH176" s="29"/>
      <c r="GCI176" s="29"/>
      <c r="GCJ176" s="29"/>
      <c r="GCK176" s="29"/>
      <c r="GCL176" s="29"/>
      <c r="GCM176" s="29"/>
      <c r="GCN176" s="29"/>
      <c r="GCO176" s="29"/>
      <c r="GCP176" s="29"/>
      <c r="GCQ176" s="29"/>
      <c r="GCR176" s="29"/>
      <c r="GCS176" s="29"/>
      <c r="GCT176" s="29"/>
      <c r="GCU176" s="29"/>
      <c r="GCV176" s="29"/>
      <c r="GCW176" s="29"/>
      <c r="GCX176" s="29"/>
      <c r="GCY176" s="29"/>
      <c r="GCZ176" s="29"/>
      <c r="GDA176" s="29"/>
      <c r="GDB176" s="29"/>
      <c r="GDC176" s="29"/>
      <c r="GDD176" s="29"/>
      <c r="GDE176" s="29"/>
      <c r="GDF176" s="29"/>
      <c r="GDG176" s="29"/>
      <c r="GDH176" s="29"/>
      <c r="GDI176" s="29"/>
      <c r="GDJ176" s="29"/>
      <c r="GDK176" s="29"/>
      <c r="GDL176" s="29"/>
      <c r="GDM176" s="29"/>
      <c r="GDN176" s="29"/>
      <c r="GDO176" s="29"/>
      <c r="GDP176" s="29"/>
      <c r="GDQ176" s="29"/>
      <c r="GDR176" s="29"/>
      <c r="GDS176" s="29"/>
      <c r="GDT176" s="29"/>
      <c r="GDU176" s="29"/>
      <c r="GDV176" s="29"/>
      <c r="GDW176" s="29"/>
      <c r="GDX176" s="29"/>
      <c r="GDY176" s="29"/>
      <c r="GDZ176" s="29"/>
      <c r="GEA176" s="29"/>
      <c r="GEB176" s="29"/>
      <c r="GEC176" s="29"/>
      <c r="GED176" s="29"/>
      <c r="GEE176" s="29"/>
      <c r="GEF176" s="29"/>
      <c r="GEG176" s="29"/>
      <c r="GEH176" s="29"/>
      <c r="GEI176" s="29"/>
      <c r="GEJ176" s="29"/>
      <c r="GEK176" s="29"/>
      <c r="GEL176" s="29"/>
      <c r="GEM176" s="29"/>
      <c r="GEN176" s="29"/>
      <c r="GEO176" s="29"/>
      <c r="GEP176" s="29"/>
      <c r="GEQ176" s="29"/>
      <c r="GER176" s="29"/>
      <c r="GES176" s="29"/>
      <c r="GET176" s="29"/>
      <c r="GEU176" s="29"/>
      <c r="GEV176" s="29"/>
      <c r="GEW176" s="29"/>
      <c r="GEX176" s="29"/>
      <c r="GEY176" s="29"/>
      <c r="GEZ176" s="29"/>
      <c r="GFA176" s="29"/>
      <c r="GFB176" s="29"/>
      <c r="GFC176" s="29"/>
      <c r="GFD176" s="29"/>
      <c r="GFE176" s="29"/>
      <c r="GFF176" s="29"/>
      <c r="GFG176" s="29"/>
      <c r="GFH176" s="29"/>
      <c r="GFI176" s="29"/>
      <c r="GFJ176" s="29"/>
      <c r="GFK176" s="29"/>
      <c r="GFL176" s="29"/>
      <c r="GFM176" s="29"/>
      <c r="GFN176" s="29"/>
      <c r="GFO176" s="29"/>
      <c r="GFP176" s="29"/>
      <c r="GFQ176" s="29"/>
      <c r="GFR176" s="29"/>
      <c r="GFS176" s="29"/>
      <c r="GFT176" s="29"/>
      <c r="GFU176" s="29"/>
      <c r="GFV176" s="29"/>
      <c r="GFW176" s="29"/>
      <c r="GFX176" s="29"/>
      <c r="GFY176" s="29"/>
      <c r="GFZ176" s="29"/>
      <c r="GGA176" s="29"/>
      <c r="GGB176" s="29"/>
      <c r="GGC176" s="29"/>
      <c r="GGD176" s="29"/>
      <c r="GGE176" s="29"/>
      <c r="GGF176" s="29"/>
      <c r="GGG176" s="29"/>
      <c r="GGH176" s="29"/>
      <c r="GGI176" s="29"/>
      <c r="GGJ176" s="29"/>
      <c r="GGK176" s="29"/>
      <c r="GGL176" s="29"/>
      <c r="GGM176" s="29"/>
      <c r="GGN176" s="29"/>
      <c r="GGO176" s="29"/>
      <c r="GGP176" s="29"/>
      <c r="GGQ176" s="29"/>
      <c r="GGR176" s="29"/>
      <c r="GGS176" s="29"/>
      <c r="GGT176" s="29"/>
      <c r="GGU176" s="29"/>
      <c r="GGV176" s="29"/>
      <c r="GGW176" s="29"/>
      <c r="GGX176" s="29"/>
      <c r="GGY176" s="29"/>
      <c r="GGZ176" s="29"/>
      <c r="GHA176" s="29"/>
      <c r="GHB176" s="29"/>
      <c r="GHC176" s="29"/>
      <c r="GHD176" s="29"/>
      <c r="GHE176" s="29"/>
      <c r="GHF176" s="29"/>
      <c r="GHG176" s="29"/>
      <c r="GHH176" s="29"/>
      <c r="GHI176" s="29"/>
      <c r="GHJ176" s="29"/>
      <c r="GHK176" s="29"/>
      <c r="GHL176" s="29"/>
      <c r="GHM176" s="29"/>
      <c r="GHN176" s="29"/>
      <c r="GHO176" s="29"/>
      <c r="GHP176" s="29"/>
      <c r="GHQ176" s="29"/>
      <c r="GHR176" s="29"/>
      <c r="GHS176" s="29"/>
      <c r="GHT176" s="29"/>
      <c r="GHU176" s="29"/>
      <c r="GHV176" s="29"/>
      <c r="GHW176" s="29"/>
      <c r="GHX176" s="29"/>
      <c r="GHY176" s="29"/>
      <c r="GHZ176" s="29"/>
      <c r="GIA176" s="29"/>
      <c r="GIB176" s="29"/>
      <c r="GIC176" s="29"/>
      <c r="GID176" s="29"/>
      <c r="GIE176" s="29"/>
      <c r="GIF176" s="29"/>
      <c r="GIG176" s="29"/>
      <c r="GIH176" s="29"/>
      <c r="GII176" s="29"/>
      <c r="GIJ176" s="29"/>
      <c r="GIK176" s="29"/>
      <c r="GIL176" s="29"/>
      <c r="GIM176" s="29"/>
      <c r="GIN176" s="29"/>
      <c r="GIO176" s="29"/>
      <c r="GIP176" s="29"/>
      <c r="GIQ176" s="29"/>
      <c r="GIR176" s="29"/>
      <c r="GIS176" s="29"/>
      <c r="GIT176" s="29"/>
      <c r="GIU176" s="29"/>
      <c r="GIV176" s="29"/>
      <c r="GIW176" s="29"/>
      <c r="GIX176" s="29"/>
      <c r="GIY176" s="29"/>
      <c r="GIZ176" s="29"/>
      <c r="GJA176" s="29"/>
      <c r="GJB176" s="29"/>
      <c r="GJC176" s="29"/>
      <c r="GJD176" s="29"/>
      <c r="GJE176" s="29"/>
      <c r="GJF176" s="29"/>
      <c r="GJG176" s="29"/>
      <c r="GJH176" s="29"/>
      <c r="GJI176" s="29"/>
      <c r="GJJ176" s="29"/>
      <c r="GJK176" s="29"/>
      <c r="GJL176" s="29"/>
      <c r="GJM176" s="29"/>
      <c r="GJN176" s="29"/>
      <c r="GJO176" s="29"/>
      <c r="GJP176" s="29"/>
      <c r="GJQ176" s="29"/>
      <c r="GJR176" s="29"/>
      <c r="GJS176" s="29"/>
      <c r="GJT176" s="29"/>
      <c r="GJU176" s="29"/>
      <c r="GJV176" s="29"/>
      <c r="GJW176" s="29"/>
      <c r="GJX176" s="29"/>
      <c r="GJY176" s="29"/>
      <c r="GJZ176" s="29"/>
      <c r="GKA176" s="29"/>
      <c r="GKB176" s="29"/>
      <c r="GKC176" s="29"/>
      <c r="GKD176" s="29"/>
      <c r="GKE176" s="29"/>
      <c r="GKF176" s="29"/>
      <c r="GKG176" s="29"/>
      <c r="GKH176" s="29"/>
      <c r="GKI176" s="29"/>
      <c r="GKJ176" s="29"/>
      <c r="GKK176" s="29"/>
      <c r="GKL176" s="29"/>
      <c r="GKM176" s="29"/>
      <c r="GKN176" s="29"/>
      <c r="GKO176" s="29"/>
      <c r="GKP176" s="29"/>
      <c r="GKQ176" s="29"/>
      <c r="GKR176" s="29"/>
      <c r="GKS176" s="29"/>
      <c r="GKT176" s="29"/>
      <c r="GKU176" s="29"/>
      <c r="GKV176" s="29"/>
      <c r="GKW176" s="29"/>
      <c r="GKX176" s="29"/>
      <c r="GKY176" s="29"/>
      <c r="GKZ176" s="29"/>
      <c r="GLA176" s="29"/>
      <c r="GLB176" s="29"/>
      <c r="GLC176" s="29"/>
      <c r="GLD176" s="29"/>
      <c r="GLE176" s="29"/>
      <c r="GLF176" s="29"/>
      <c r="GLG176" s="29"/>
      <c r="GLH176" s="29"/>
      <c r="GLI176" s="29"/>
      <c r="GLJ176" s="29"/>
      <c r="GLK176" s="29"/>
      <c r="GLL176" s="29"/>
      <c r="GLM176" s="29"/>
      <c r="GLN176" s="29"/>
      <c r="GLO176" s="29"/>
      <c r="GLP176" s="29"/>
      <c r="GLQ176" s="29"/>
      <c r="GLR176" s="29"/>
      <c r="GLS176" s="29"/>
      <c r="GLT176" s="29"/>
      <c r="GLU176" s="29"/>
      <c r="GLV176" s="29"/>
      <c r="GLW176" s="29"/>
      <c r="GLX176" s="29"/>
      <c r="GLY176" s="29"/>
      <c r="GLZ176" s="29"/>
      <c r="GMA176" s="29"/>
      <c r="GMB176" s="29"/>
      <c r="GMC176" s="29"/>
      <c r="GMD176" s="29"/>
      <c r="GME176" s="29"/>
      <c r="GMF176" s="29"/>
      <c r="GMG176" s="29"/>
      <c r="GMH176" s="29"/>
      <c r="GMI176" s="29"/>
      <c r="GMJ176" s="29"/>
      <c r="GMK176" s="29"/>
      <c r="GML176" s="29"/>
      <c r="GMM176" s="29"/>
      <c r="GMN176" s="29"/>
      <c r="GMO176" s="29"/>
      <c r="GMP176" s="29"/>
      <c r="GMQ176" s="29"/>
      <c r="GMR176" s="29"/>
      <c r="GMS176" s="29"/>
      <c r="GMT176" s="29"/>
      <c r="GMU176" s="29"/>
      <c r="GMV176" s="29"/>
      <c r="GMW176" s="29"/>
      <c r="GMX176" s="29"/>
      <c r="GMY176" s="29"/>
      <c r="GMZ176" s="29"/>
      <c r="GNA176" s="29"/>
      <c r="GNB176" s="29"/>
      <c r="GNC176" s="29"/>
      <c r="GND176" s="29"/>
      <c r="GNE176" s="29"/>
      <c r="GNF176" s="29"/>
      <c r="GNG176" s="29"/>
      <c r="GNH176" s="29"/>
      <c r="GNI176" s="29"/>
      <c r="GNJ176" s="29"/>
      <c r="GNK176" s="29"/>
      <c r="GNL176" s="29"/>
      <c r="GNM176" s="29"/>
      <c r="GNN176" s="29"/>
      <c r="GNO176" s="29"/>
      <c r="GNP176" s="29"/>
      <c r="GNQ176" s="29"/>
      <c r="GNR176" s="29"/>
      <c r="GNS176" s="29"/>
      <c r="GNT176" s="29"/>
      <c r="GNU176" s="29"/>
      <c r="GNV176" s="29"/>
      <c r="GNW176" s="29"/>
      <c r="GNX176" s="29"/>
      <c r="GNY176" s="29"/>
      <c r="GNZ176" s="29"/>
      <c r="GOA176" s="29"/>
      <c r="GOB176" s="29"/>
      <c r="GOC176" s="29"/>
      <c r="GOD176" s="29"/>
      <c r="GOE176" s="29"/>
      <c r="GOF176" s="29"/>
      <c r="GOG176" s="29"/>
      <c r="GOH176" s="29"/>
      <c r="GOI176" s="29"/>
      <c r="GOJ176" s="29"/>
      <c r="GOK176" s="29"/>
      <c r="GOL176" s="29"/>
      <c r="GOM176" s="29"/>
      <c r="GON176" s="29"/>
      <c r="GOO176" s="29"/>
      <c r="GOP176" s="29"/>
      <c r="GOQ176" s="29"/>
      <c r="GOR176" s="29"/>
      <c r="GOS176" s="29"/>
      <c r="GOT176" s="29"/>
      <c r="GOU176" s="29"/>
      <c r="GOV176" s="29"/>
      <c r="GOW176" s="29"/>
      <c r="GOX176" s="29"/>
      <c r="GOY176" s="29"/>
      <c r="GOZ176" s="29"/>
      <c r="GPA176" s="29"/>
      <c r="GPB176" s="29"/>
      <c r="GPC176" s="29"/>
      <c r="GPD176" s="29"/>
      <c r="GPE176" s="29"/>
      <c r="GPF176" s="29"/>
      <c r="GPG176" s="29"/>
      <c r="GPH176" s="29"/>
      <c r="GPI176" s="29"/>
      <c r="GPJ176" s="29"/>
      <c r="GPK176" s="29"/>
      <c r="GPL176" s="29"/>
      <c r="GPM176" s="29"/>
      <c r="GPN176" s="29"/>
      <c r="GPO176" s="29"/>
      <c r="GPP176" s="29"/>
      <c r="GPQ176" s="29"/>
      <c r="GPR176" s="29"/>
      <c r="GPS176" s="29"/>
      <c r="GPT176" s="29"/>
      <c r="GPU176" s="29"/>
      <c r="GPV176" s="29"/>
      <c r="GPW176" s="29"/>
      <c r="GPX176" s="29"/>
      <c r="GPY176" s="29"/>
      <c r="GPZ176" s="29"/>
      <c r="GQA176" s="29"/>
      <c r="GQB176" s="29"/>
      <c r="GQC176" s="29"/>
      <c r="GQD176" s="29"/>
      <c r="GQE176" s="29"/>
      <c r="GQF176" s="29"/>
      <c r="GQG176" s="29"/>
      <c r="GQH176" s="29"/>
      <c r="GQI176" s="29"/>
      <c r="GQJ176" s="29"/>
      <c r="GQK176" s="29"/>
      <c r="GQL176" s="29"/>
      <c r="GQM176" s="29"/>
      <c r="GQN176" s="29"/>
      <c r="GQO176" s="29"/>
      <c r="GQP176" s="29"/>
      <c r="GQQ176" s="29"/>
      <c r="GQR176" s="29"/>
      <c r="GQS176" s="29"/>
      <c r="GQT176" s="29"/>
      <c r="GQU176" s="29"/>
      <c r="GQV176" s="29"/>
      <c r="GQW176" s="29"/>
      <c r="GQX176" s="29"/>
      <c r="GQY176" s="29"/>
      <c r="GQZ176" s="29"/>
      <c r="GRA176" s="29"/>
      <c r="GRB176" s="29"/>
      <c r="GRC176" s="29"/>
      <c r="GRD176" s="29"/>
      <c r="GRE176" s="29"/>
      <c r="GRF176" s="29"/>
      <c r="GRG176" s="29"/>
      <c r="GRH176" s="29"/>
      <c r="GRI176" s="29"/>
      <c r="GRJ176" s="29"/>
      <c r="GRK176" s="29"/>
      <c r="GRL176" s="29"/>
      <c r="GRM176" s="29"/>
      <c r="GRN176" s="29"/>
      <c r="GRO176" s="29"/>
      <c r="GRP176" s="29"/>
      <c r="GRQ176" s="29"/>
      <c r="GRR176" s="29"/>
      <c r="GRS176" s="29"/>
      <c r="GRT176" s="29"/>
      <c r="GRU176" s="29"/>
      <c r="GRV176" s="29"/>
      <c r="GRW176" s="29"/>
      <c r="GRX176" s="29"/>
      <c r="GRY176" s="29"/>
      <c r="GRZ176" s="29"/>
      <c r="GSA176" s="29"/>
      <c r="GSB176" s="29"/>
      <c r="GSC176" s="29"/>
      <c r="GSD176" s="29"/>
      <c r="GSE176" s="29"/>
      <c r="GSF176" s="29"/>
      <c r="GSG176" s="29"/>
      <c r="GSH176" s="29"/>
      <c r="GSI176" s="29"/>
      <c r="GSJ176" s="29"/>
      <c r="GSK176" s="29"/>
      <c r="GSL176" s="29"/>
      <c r="GSM176" s="29"/>
      <c r="GSN176" s="29"/>
      <c r="GSO176" s="29"/>
      <c r="GSP176" s="29"/>
      <c r="GSQ176" s="29"/>
      <c r="GSR176" s="29"/>
      <c r="GSS176" s="29"/>
      <c r="GST176" s="29"/>
      <c r="GSU176" s="29"/>
      <c r="GSV176" s="29"/>
      <c r="GSW176" s="29"/>
      <c r="GSX176" s="29"/>
      <c r="GSY176" s="29"/>
      <c r="GSZ176" s="29"/>
      <c r="GTA176" s="29"/>
      <c r="GTB176" s="29"/>
      <c r="GTC176" s="29"/>
      <c r="GTD176" s="29"/>
      <c r="GTE176" s="29"/>
      <c r="GTF176" s="29"/>
      <c r="GTG176" s="29"/>
      <c r="GTH176" s="29"/>
      <c r="GTI176" s="29"/>
      <c r="GTJ176" s="29"/>
      <c r="GTK176" s="29"/>
      <c r="GTL176" s="29"/>
      <c r="GTM176" s="29"/>
      <c r="GTN176" s="29"/>
      <c r="GTO176" s="29"/>
      <c r="GTP176" s="29"/>
      <c r="GTQ176" s="29"/>
      <c r="GTR176" s="29"/>
      <c r="GTS176" s="29"/>
      <c r="GTT176" s="29"/>
      <c r="GTU176" s="29"/>
      <c r="GTV176" s="29"/>
      <c r="GTW176" s="29"/>
      <c r="GTX176" s="29"/>
      <c r="GTY176" s="29"/>
      <c r="GTZ176" s="29"/>
      <c r="GUA176" s="29"/>
      <c r="GUB176" s="29"/>
      <c r="GUC176" s="29"/>
      <c r="GUD176" s="29"/>
      <c r="GUE176" s="29"/>
      <c r="GUF176" s="29"/>
      <c r="GUG176" s="29"/>
      <c r="GUH176" s="29"/>
      <c r="GUI176" s="29"/>
      <c r="GUJ176" s="29"/>
      <c r="GUK176" s="29"/>
      <c r="GUL176" s="29"/>
      <c r="GUM176" s="29"/>
      <c r="GUN176" s="29"/>
      <c r="GUO176" s="29"/>
      <c r="GUP176" s="29"/>
      <c r="GUQ176" s="29"/>
      <c r="GUR176" s="29"/>
      <c r="GUS176" s="29"/>
      <c r="GUT176" s="29"/>
      <c r="GUU176" s="29"/>
      <c r="GUV176" s="29"/>
      <c r="GUW176" s="29"/>
      <c r="GUX176" s="29"/>
      <c r="GUY176" s="29"/>
      <c r="GUZ176" s="29"/>
      <c r="GVA176" s="29"/>
      <c r="GVB176" s="29"/>
      <c r="GVC176" s="29"/>
      <c r="GVD176" s="29"/>
      <c r="GVE176" s="29"/>
      <c r="GVF176" s="29"/>
      <c r="GVG176" s="29"/>
      <c r="GVH176" s="29"/>
      <c r="GVI176" s="29"/>
      <c r="GVJ176" s="29"/>
      <c r="GVK176" s="29"/>
      <c r="GVL176" s="29"/>
      <c r="GVM176" s="29"/>
      <c r="GVN176" s="29"/>
      <c r="GVO176" s="29"/>
      <c r="GVP176" s="29"/>
      <c r="GVQ176" s="29"/>
      <c r="GVR176" s="29"/>
      <c r="GVS176" s="29"/>
      <c r="GVT176" s="29"/>
      <c r="GVU176" s="29"/>
      <c r="GVV176" s="29"/>
      <c r="GVW176" s="29"/>
      <c r="GVX176" s="29"/>
      <c r="GVY176" s="29"/>
      <c r="GVZ176" s="29"/>
      <c r="GWA176" s="29"/>
      <c r="GWB176" s="29"/>
      <c r="GWC176" s="29"/>
      <c r="GWD176" s="29"/>
      <c r="GWE176" s="29"/>
      <c r="GWF176" s="29"/>
      <c r="GWG176" s="29"/>
      <c r="GWH176" s="29"/>
      <c r="GWI176" s="29"/>
      <c r="GWJ176" s="29"/>
      <c r="GWK176" s="29"/>
      <c r="GWL176" s="29"/>
      <c r="GWM176" s="29"/>
      <c r="GWN176" s="29"/>
      <c r="GWO176" s="29"/>
      <c r="GWP176" s="29"/>
      <c r="GWQ176" s="29"/>
      <c r="GWR176" s="29"/>
      <c r="GWS176" s="29"/>
      <c r="GWT176" s="29"/>
      <c r="GWU176" s="29"/>
      <c r="GWV176" s="29"/>
      <c r="GWW176" s="29"/>
      <c r="GWX176" s="29"/>
      <c r="GWY176" s="29"/>
      <c r="GWZ176" s="29"/>
      <c r="GXA176" s="29"/>
      <c r="GXB176" s="29"/>
      <c r="GXC176" s="29"/>
      <c r="GXD176" s="29"/>
      <c r="GXE176" s="29"/>
      <c r="GXF176" s="29"/>
      <c r="GXG176" s="29"/>
      <c r="GXH176" s="29"/>
      <c r="GXI176" s="29"/>
      <c r="GXJ176" s="29"/>
      <c r="GXK176" s="29"/>
      <c r="GXL176" s="29"/>
      <c r="GXM176" s="29"/>
      <c r="GXN176" s="29"/>
      <c r="GXO176" s="29"/>
      <c r="GXP176" s="29"/>
      <c r="GXQ176" s="29"/>
      <c r="GXR176" s="29"/>
      <c r="GXS176" s="29"/>
      <c r="GXT176" s="29"/>
      <c r="GXU176" s="29"/>
      <c r="GXV176" s="29"/>
      <c r="GXW176" s="29"/>
      <c r="GXX176" s="29"/>
      <c r="GXY176" s="29"/>
      <c r="GXZ176" s="29"/>
      <c r="GYA176" s="29"/>
      <c r="GYB176" s="29"/>
      <c r="GYC176" s="29"/>
      <c r="GYD176" s="29"/>
      <c r="GYE176" s="29"/>
      <c r="GYF176" s="29"/>
      <c r="GYG176" s="29"/>
      <c r="GYH176" s="29"/>
      <c r="GYI176" s="29"/>
      <c r="GYJ176" s="29"/>
      <c r="GYK176" s="29"/>
      <c r="GYL176" s="29"/>
      <c r="GYM176" s="29"/>
      <c r="GYN176" s="29"/>
      <c r="GYO176" s="29"/>
      <c r="GYP176" s="29"/>
      <c r="GYQ176" s="29"/>
      <c r="GYR176" s="29"/>
      <c r="GYS176" s="29"/>
      <c r="GYT176" s="29"/>
      <c r="GYU176" s="29"/>
      <c r="GYV176" s="29"/>
      <c r="GYW176" s="29"/>
      <c r="GYX176" s="29"/>
      <c r="GYY176" s="29"/>
      <c r="GYZ176" s="29"/>
      <c r="GZA176" s="29"/>
      <c r="GZB176" s="29"/>
      <c r="GZC176" s="29"/>
      <c r="GZD176" s="29"/>
      <c r="GZE176" s="29"/>
      <c r="GZF176" s="29"/>
      <c r="GZG176" s="29"/>
      <c r="GZH176" s="29"/>
      <c r="GZI176" s="29"/>
      <c r="GZJ176" s="29"/>
      <c r="GZK176" s="29"/>
      <c r="GZL176" s="29"/>
      <c r="GZM176" s="29"/>
      <c r="GZN176" s="29"/>
      <c r="GZO176" s="29"/>
      <c r="GZP176" s="29"/>
      <c r="GZQ176" s="29"/>
      <c r="GZR176" s="29"/>
      <c r="GZS176" s="29"/>
      <c r="GZT176" s="29"/>
      <c r="GZU176" s="29"/>
      <c r="GZV176" s="29"/>
      <c r="GZW176" s="29"/>
      <c r="GZX176" s="29"/>
      <c r="GZY176" s="29"/>
      <c r="GZZ176" s="29"/>
      <c r="HAA176" s="29"/>
      <c r="HAB176" s="29"/>
      <c r="HAC176" s="29"/>
      <c r="HAD176" s="29"/>
      <c r="HAE176" s="29"/>
      <c r="HAF176" s="29"/>
      <c r="HAG176" s="29"/>
      <c r="HAH176" s="29"/>
      <c r="HAI176" s="29"/>
      <c r="HAJ176" s="29"/>
      <c r="HAK176" s="29"/>
      <c r="HAL176" s="29"/>
      <c r="HAM176" s="29"/>
      <c r="HAN176" s="29"/>
      <c r="HAO176" s="29"/>
      <c r="HAP176" s="29"/>
      <c r="HAQ176" s="29"/>
      <c r="HAR176" s="29"/>
      <c r="HAS176" s="29"/>
      <c r="HAT176" s="29"/>
      <c r="HAU176" s="29"/>
      <c r="HAV176" s="29"/>
      <c r="HAW176" s="29"/>
      <c r="HAX176" s="29"/>
      <c r="HAY176" s="29"/>
      <c r="HAZ176" s="29"/>
      <c r="HBA176" s="29"/>
      <c r="HBB176" s="29"/>
      <c r="HBC176" s="29"/>
      <c r="HBD176" s="29"/>
      <c r="HBE176" s="29"/>
      <c r="HBF176" s="29"/>
      <c r="HBG176" s="29"/>
      <c r="HBH176" s="29"/>
      <c r="HBI176" s="29"/>
      <c r="HBJ176" s="29"/>
      <c r="HBK176" s="29"/>
      <c r="HBL176" s="29"/>
      <c r="HBM176" s="29"/>
      <c r="HBN176" s="29"/>
      <c r="HBO176" s="29"/>
      <c r="HBP176" s="29"/>
      <c r="HBQ176" s="29"/>
      <c r="HBR176" s="29"/>
      <c r="HBS176" s="29"/>
      <c r="HBT176" s="29"/>
      <c r="HBU176" s="29"/>
      <c r="HBV176" s="29"/>
      <c r="HBW176" s="29"/>
      <c r="HBX176" s="29"/>
      <c r="HBY176" s="29"/>
      <c r="HBZ176" s="29"/>
      <c r="HCA176" s="29"/>
      <c r="HCB176" s="29"/>
      <c r="HCC176" s="29"/>
      <c r="HCD176" s="29"/>
      <c r="HCE176" s="29"/>
      <c r="HCF176" s="29"/>
      <c r="HCG176" s="29"/>
      <c r="HCH176" s="29"/>
      <c r="HCI176" s="29"/>
      <c r="HCJ176" s="29"/>
      <c r="HCK176" s="29"/>
      <c r="HCL176" s="29"/>
      <c r="HCM176" s="29"/>
      <c r="HCN176" s="29"/>
      <c r="HCO176" s="29"/>
      <c r="HCP176" s="29"/>
      <c r="HCQ176" s="29"/>
      <c r="HCR176" s="29"/>
      <c r="HCS176" s="29"/>
      <c r="HCT176" s="29"/>
      <c r="HCU176" s="29"/>
      <c r="HCV176" s="29"/>
      <c r="HCW176" s="29"/>
      <c r="HCX176" s="29"/>
      <c r="HCY176" s="29"/>
      <c r="HCZ176" s="29"/>
      <c r="HDA176" s="29"/>
      <c r="HDB176" s="29"/>
      <c r="HDC176" s="29"/>
      <c r="HDD176" s="29"/>
      <c r="HDE176" s="29"/>
      <c r="HDF176" s="29"/>
      <c r="HDG176" s="29"/>
      <c r="HDH176" s="29"/>
      <c r="HDI176" s="29"/>
      <c r="HDJ176" s="29"/>
      <c r="HDK176" s="29"/>
      <c r="HDL176" s="29"/>
      <c r="HDM176" s="29"/>
      <c r="HDN176" s="29"/>
      <c r="HDO176" s="29"/>
      <c r="HDP176" s="29"/>
      <c r="HDQ176" s="29"/>
      <c r="HDR176" s="29"/>
      <c r="HDS176" s="29"/>
      <c r="HDT176" s="29"/>
      <c r="HDU176" s="29"/>
      <c r="HDV176" s="29"/>
      <c r="HDW176" s="29"/>
      <c r="HDX176" s="29"/>
      <c r="HDY176" s="29"/>
      <c r="HDZ176" s="29"/>
      <c r="HEA176" s="29"/>
      <c r="HEB176" s="29"/>
      <c r="HEC176" s="29"/>
      <c r="HED176" s="29"/>
      <c r="HEE176" s="29"/>
      <c r="HEF176" s="29"/>
      <c r="HEG176" s="29"/>
      <c r="HEH176" s="29"/>
      <c r="HEI176" s="29"/>
      <c r="HEJ176" s="29"/>
      <c r="HEK176" s="29"/>
      <c r="HEL176" s="29"/>
      <c r="HEM176" s="29"/>
      <c r="HEN176" s="29"/>
      <c r="HEO176" s="29"/>
      <c r="HEP176" s="29"/>
      <c r="HEQ176" s="29"/>
      <c r="HER176" s="29"/>
      <c r="HES176" s="29"/>
      <c r="HET176" s="29"/>
      <c r="HEU176" s="29"/>
      <c r="HEV176" s="29"/>
      <c r="HEW176" s="29"/>
      <c r="HEX176" s="29"/>
      <c r="HEY176" s="29"/>
      <c r="HEZ176" s="29"/>
      <c r="HFA176" s="29"/>
      <c r="HFB176" s="29"/>
      <c r="HFC176" s="29"/>
      <c r="HFD176" s="29"/>
      <c r="HFE176" s="29"/>
      <c r="HFF176" s="29"/>
      <c r="HFG176" s="29"/>
      <c r="HFH176" s="29"/>
      <c r="HFI176" s="29"/>
      <c r="HFJ176" s="29"/>
      <c r="HFK176" s="29"/>
      <c r="HFL176" s="29"/>
      <c r="HFM176" s="29"/>
      <c r="HFN176" s="29"/>
      <c r="HFO176" s="29"/>
      <c r="HFP176" s="29"/>
      <c r="HFQ176" s="29"/>
      <c r="HFR176" s="29"/>
      <c r="HFS176" s="29"/>
      <c r="HFT176" s="29"/>
      <c r="HFU176" s="29"/>
      <c r="HFV176" s="29"/>
      <c r="HFW176" s="29"/>
      <c r="HFX176" s="29"/>
      <c r="HFY176" s="29"/>
      <c r="HFZ176" s="29"/>
      <c r="HGA176" s="29"/>
      <c r="HGB176" s="29"/>
      <c r="HGC176" s="29"/>
      <c r="HGD176" s="29"/>
      <c r="HGE176" s="29"/>
      <c r="HGF176" s="29"/>
      <c r="HGG176" s="29"/>
      <c r="HGH176" s="29"/>
      <c r="HGI176" s="29"/>
      <c r="HGJ176" s="29"/>
      <c r="HGK176" s="29"/>
      <c r="HGL176" s="29"/>
      <c r="HGM176" s="29"/>
      <c r="HGN176" s="29"/>
      <c r="HGO176" s="29"/>
      <c r="HGP176" s="29"/>
      <c r="HGQ176" s="29"/>
      <c r="HGR176" s="29"/>
      <c r="HGS176" s="29"/>
      <c r="HGT176" s="29"/>
      <c r="HGU176" s="29"/>
      <c r="HGV176" s="29"/>
      <c r="HGW176" s="29"/>
      <c r="HGX176" s="29"/>
      <c r="HGY176" s="29"/>
      <c r="HGZ176" s="29"/>
      <c r="HHA176" s="29"/>
      <c r="HHB176" s="29"/>
      <c r="HHC176" s="29"/>
      <c r="HHD176" s="29"/>
      <c r="HHE176" s="29"/>
      <c r="HHF176" s="29"/>
      <c r="HHG176" s="29"/>
      <c r="HHH176" s="29"/>
      <c r="HHI176" s="29"/>
      <c r="HHJ176" s="29"/>
      <c r="HHK176" s="29"/>
      <c r="HHL176" s="29"/>
      <c r="HHM176" s="29"/>
      <c r="HHN176" s="29"/>
      <c r="HHO176" s="29"/>
      <c r="HHP176" s="29"/>
      <c r="HHQ176" s="29"/>
      <c r="HHR176" s="29"/>
      <c r="HHS176" s="29"/>
      <c r="HHT176" s="29"/>
      <c r="HHU176" s="29"/>
      <c r="HHV176" s="29"/>
      <c r="HHW176" s="29"/>
      <c r="HHX176" s="29"/>
      <c r="HHY176" s="29"/>
      <c r="HHZ176" s="29"/>
      <c r="HIA176" s="29"/>
      <c r="HIB176" s="29"/>
      <c r="HIC176" s="29"/>
      <c r="HID176" s="29"/>
      <c r="HIE176" s="29"/>
      <c r="HIF176" s="29"/>
      <c r="HIG176" s="29"/>
      <c r="HIH176" s="29"/>
      <c r="HII176" s="29"/>
      <c r="HIJ176" s="29"/>
      <c r="HIK176" s="29"/>
      <c r="HIL176" s="29"/>
      <c r="HIM176" s="29"/>
      <c r="HIN176" s="29"/>
      <c r="HIO176" s="29"/>
      <c r="HIP176" s="29"/>
      <c r="HIQ176" s="29"/>
      <c r="HIR176" s="29"/>
      <c r="HIS176" s="29"/>
      <c r="HIT176" s="29"/>
      <c r="HIU176" s="29"/>
      <c r="HIV176" s="29"/>
      <c r="HIW176" s="29"/>
      <c r="HIX176" s="29"/>
      <c r="HIY176" s="29"/>
      <c r="HIZ176" s="29"/>
      <c r="HJA176" s="29"/>
      <c r="HJB176" s="29"/>
      <c r="HJC176" s="29"/>
      <c r="HJD176" s="29"/>
      <c r="HJE176" s="29"/>
      <c r="HJF176" s="29"/>
      <c r="HJG176" s="29"/>
      <c r="HJH176" s="29"/>
      <c r="HJI176" s="29"/>
      <c r="HJJ176" s="29"/>
      <c r="HJK176" s="29"/>
      <c r="HJL176" s="29"/>
      <c r="HJM176" s="29"/>
      <c r="HJN176" s="29"/>
      <c r="HJO176" s="29"/>
      <c r="HJP176" s="29"/>
      <c r="HJQ176" s="29"/>
      <c r="HJR176" s="29"/>
      <c r="HJS176" s="29"/>
      <c r="HJT176" s="29"/>
      <c r="HJU176" s="29"/>
      <c r="HJV176" s="29"/>
      <c r="HJW176" s="29"/>
      <c r="HJX176" s="29"/>
      <c r="HJY176" s="29"/>
      <c r="HJZ176" s="29"/>
      <c r="HKA176" s="29"/>
      <c r="HKB176" s="29"/>
      <c r="HKC176" s="29"/>
      <c r="HKD176" s="29"/>
      <c r="HKE176" s="29"/>
      <c r="HKF176" s="29"/>
      <c r="HKG176" s="29"/>
      <c r="HKH176" s="29"/>
      <c r="HKI176" s="29"/>
      <c r="HKJ176" s="29"/>
      <c r="HKK176" s="29"/>
      <c r="HKL176" s="29"/>
      <c r="HKM176" s="29"/>
      <c r="HKN176" s="29"/>
      <c r="HKO176" s="29"/>
      <c r="HKP176" s="29"/>
      <c r="HKQ176" s="29"/>
      <c r="HKR176" s="29"/>
      <c r="HKS176" s="29"/>
      <c r="HKT176" s="29"/>
      <c r="HKU176" s="29"/>
      <c r="HKV176" s="29"/>
      <c r="HKW176" s="29"/>
      <c r="HKX176" s="29"/>
      <c r="HKY176" s="29"/>
      <c r="HKZ176" s="29"/>
      <c r="HLA176" s="29"/>
      <c r="HLB176" s="29"/>
      <c r="HLC176" s="29"/>
      <c r="HLD176" s="29"/>
      <c r="HLE176" s="29"/>
      <c r="HLF176" s="29"/>
      <c r="HLG176" s="29"/>
      <c r="HLH176" s="29"/>
      <c r="HLI176" s="29"/>
      <c r="HLJ176" s="29"/>
      <c r="HLK176" s="29"/>
      <c r="HLL176" s="29"/>
      <c r="HLM176" s="29"/>
      <c r="HLN176" s="29"/>
      <c r="HLO176" s="29"/>
      <c r="HLP176" s="29"/>
      <c r="HLQ176" s="29"/>
      <c r="HLR176" s="29"/>
      <c r="HLS176" s="29"/>
      <c r="HLT176" s="29"/>
      <c r="HLU176" s="29"/>
      <c r="HLV176" s="29"/>
      <c r="HLW176" s="29"/>
      <c r="HLX176" s="29"/>
      <c r="HLY176" s="29"/>
      <c r="HLZ176" s="29"/>
      <c r="HMA176" s="29"/>
      <c r="HMB176" s="29"/>
      <c r="HMC176" s="29"/>
      <c r="HMD176" s="29"/>
      <c r="HME176" s="29"/>
      <c r="HMF176" s="29"/>
      <c r="HMG176" s="29"/>
      <c r="HMH176" s="29"/>
      <c r="HMI176" s="29"/>
      <c r="HMJ176" s="29"/>
      <c r="HMK176" s="29"/>
      <c r="HML176" s="29"/>
      <c r="HMM176" s="29"/>
      <c r="HMN176" s="29"/>
      <c r="HMO176" s="29"/>
      <c r="HMP176" s="29"/>
      <c r="HMQ176" s="29"/>
      <c r="HMR176" s="29"/>
      <c r="HMS176" s="29"/>
      <c r="HMT176" s="29"/>
      <c r="HMU176" s="29"/>
      <c r="HMV176" s="29"/>
      <c r="HMW176" s="29"/>
      <c r="HMX176" s="29"/>
      <c r="HMY176" s="29"/>
      <c r="HMZ176" s="29"/>
      <c r="HNA176" s="29"/>
      <c r="HNB176" s="29"/>
      <c r="HNC176" s="29"/>
      <c r="HND176" s="29"/>
      <c r="HNE176" s="29"/>
      <c r="HNF176" s="29"/>
      <c r="HNG176" s="29"/>
      <c r="HNH176" s="29"/>
      <c r="HNI176" s="29"/>
      <c r="HNJ176" s="29"/>
      <c r="HNK176" s="29"/>
      <c r="HNL176" s="29"/>
      <c r="HNM176" s="29"/>
      <c r="HNN176" s="29"/>
      <c r="HNO176" s="29"/>
      <c r="HNP176" s="29"/>
      <c r="HNQ176" s="29"/>
      <c r="HNR176" s="29"/>
      <c r="HNS176" s="29"/>
      <c r="HNT176" s="29"/>
      <c r="HNU176" s="29"/>
      <c r="HNV176" s="29"/>
      <c r="HNW176" s="29"/>
      <c r="HNX176" s="29"/>
      <c r="HNY176" s="29"/>
      <c r="HNZ176" s="29"/>
      <c r="HOA176" s="29"/>
      <c r="HOB176" s="29"/>
      <c r="HOC176" s="29"/>
      <c r="HOD176" s="29"/>
      <c r="HOE176" s="29"/>
      <c r="HOF176" s="29"/>
      <c r="HOG176" s="29"/>
      <c r="HOH176" s="29"/>
      <c r="HOI176" s="29"/>
      <c r="HOJ176" s="29"/>
      <c r="HOK176" s="29"/>
      <c r="HOL176" s="29"/>
      <c r="HOM176" s="29"/>
      <c r="HON176" s="29"/>
      <c r="HOO176" s="29"/>
      <c r="HOP176" s="29"/>
      <c r="HOQ176" s="29"/>
      <c r="HOR176" s="29"/>
      <c r="HOS176" s="29"/>
      <c r="HOT176" s="29"/>
      <c r="HOU176" s="29"/>
      <c r="HOV176" s="29"/>
      <c r="HOW176" s="29"/>
      <c r="HOX176" s="29"/>
      <c r="HOY176" s="29"/>
      <c r="HOZ176" s="29"/>
      <c r="HPA176" s="29"/>
      <c r="HPB176" s="29"/>
      <c r="HPC176" s="29"/>
      <c r="HPD176" s="29"/>
      <c r="HPE176" s="29"/>
      <c r="HPF176" s="29"/>
      <c r="HPG176" s="29"/>
      <c r="HPH176" s="29"/>
      <c r="HPI176" s="29"/>
      <c r="HPJ176" s="29"/>
      <c r="HPK176" s="29"/>
      <c r="HPL176" s="29"/>
      <c r="HPM176" s="29"/>
      <c r="HPN176" s="29"/>
      <c r="HPO176" s="29"/>
      <c r="HPP176" s="29"/>
      <c r="HPQ176" s="29"/>
      <c r="HPR176" s="29"/>
      <c r="HPS176" s="29"/>
      <c r="HPT176" s="29"/>
      <c r="HPU176" s="29"/>
      <c r="HPV176" s="29"/>
      <c r="HPW176" s="29"/>
      <c r="HPX176" s="29"/>
      <c r="HPY176" s="29"/>
      <c r="HPZ176" s="29"/>
      <c r="HQA176" s="29"/>
      <c r="HQB176" s="29"/>
      <c r="HQC176" s="29"/>
      <c r="HQD176" s="29"/>
      <c r="HQE176" s="29"/>
      <c r="HQF176" s="29"/>
      <c r="HQG176" s="29"/>
      <c r="HQH176" s="29"/>
      <c r="HQI176" s="29"/>
      <c r="HQJ176" s="29"/>
      <c r="HQK176" s="29"/>
      <c r="HQL176" s="29"/>
      <c r="HQM176" s="29"/>
      <c r="HQN176" s="29"/>
      <c r="HQO176" s="29"/>
      <c r="HQP176" s="29"/>
      <c r="HQQ176" s="29"/>
      <c r="HQR176" s="29"/>
      <c r="HQS176" s="29"/>
      <c r="HQT176" s="29"/>
      <c r="HQU176" s="29"/>
      <c r="HQV176" s="29"/>
      <c r="HQW176" s="29"/>
      <c r="HQX176" s="29"/>
      <c r="HQY176" s="29"/>
      <c r="HQZ176" s="29"/>
      <c r="HRA176" s="29"/>
      <c r="HRB176" s="29"/>
      <c r="HRC176" s="29"/>
      <c r="HRD176" s="29"/>
      <c r="HRE176" s="29"/>
      <c r="HRF176" s="29"/>
      <c r="HRG176" s="29"/>
      <c r="HRH176" s="29"/>
      <c r="HRI176" s="29"/>
      <c r="HRJ176" s="29"/>
      <c r="HRK176" s="29"/>
      <c r="HRL176" s="29"/>
      <c r="HRM176" s="29"/>
      <c r="HRN176" s="29"/>
      <c r="HRO176" s="29"/>
      <c r="HRP176" s="29"/>
      <c r="HRQ176" s="29"/>
      <c r="HRR176" s="29"/>
      <c r="HRS176" s="29"/>
      <c r="HRT176" s="29"/>
      <c r="HRU176" s="29"/>
      <c r="HRV176" s="29"/>
      <c r="HRW176" s="29"/>
      <c r="HRX176" s="29"/>
      <c r="HRY176" s="29"/>
      <c r="HRZ176" s="29"/>
      <c r="HSA176" s="29"/>
      <c r="HSB176" s="29"/>
      <c r="HSC176" s="29"/>
      <c r="HSD176" s="29"/>
      <c r="HSE176" s="29"/>
      <c r="HSF176" s="29"/>
      <c r="HSG176" s="29"/>
      <c r="HSH176" s="29"/>
      <c r="HSI176" s="29"/>
      <c r="HSJ176" s="29"/>
      <c r="HSK176" s="29"/>
      <c r="HSL176" s="29"/>
      <c r="HSM176" s="29"/>
      <c r="HSN176" s="29"/>
      <c r="HSO176" s="29"/>
      <c r="HSP176" s="29"/>
      <c r="HSQ176" s="29"/>
      <c r="HSR176" s="29"/>
      <c r="HSS176" s="29"/>
      <c r="HST176" s="29"/>
      <c r="HSU176" s="29"/>
      <c r="HSV176" s="29"/>
      <c r="HSW176" s="29"/>
      <c r="HSX176" s="29"/>
      <c r="HSY176" s="29"/>
      <c r="HSZ176" s="29"/>
      <c r="HTA176" s="29"/>
      <c r="HTB176" s="29"/>
      <c r="HTC176" s="29"/>
      <c r="HTD176" s="29"/>
      <c r="HTE176" s="29"/>
      <c r="HTF176" s="29"/>
      <c r="HTG176" s="29"/>
      <c r="HTH176" s="29"/>
      <c r="HTI176" s="29"/>
      <c r="HTJ176" s="29"/>
      <c r="HTK176" s="29"/>
      <c r="HTL176" s="29"/>
      <c r="HTM176" s="29"/>
      <c r="HTN176" s="29"/>
      <c r="HTO176" s="29"/>
      <c r="HTP176" s="29"/>
      <c r="HTQ176" s="29"/>
      <c r="HTR176" s="29"/>
      <c r="HTS176" s="29"/>
      <c r="HTT176" s="29"/>
      <c r="HTU176" s="29"/>
      <c r="HTV176" s="29"/>
      <c r="HTW176" s="29"/>
      <c r="HTX176" s="29"/>
      <c r="HTY176" s="29"/>
      <c r="HTZ176" s="29"/>
      <c r="HUA176" s="29"/>
      <c r="HUB176" s="29"/>
      <c r="HUC176" s="29"/>
      <c r="HUD176" s="29"/>
      <c r="HUE176" s="29"/>
      <c r="HUF176" s="29"/>
      <c r="HUG176" s="29"/>
      <c r="HUH176" s="29"/>
      <c r="HUI176" s="29"/>
      <c r="HUJ176" s="29"/>
      <c r="HUK176" s="29"/>
      <c r="HUL176" s="29"/>
      <c r="HUM176" s="29"/>
      <c r="HUN176" s="29"/>
      <c r="HUO176" s="29"/>
      <c r="HUP176" s="29"/>
      <c r="HUQ176" s="29"/>
      <c r="HUR176" s="29"/>
      <c r="HUS176" s="29"/>
      <c r="HUT176" s="29"/>
      <c r="HUU176" s="29"/>
      <c r="HUV176" s="29"/>
      <c r="HUW176" s="29"/>
      <c r="HUX176" s="29"/>
      <c r="HUY176" s="29"/>
      <c r="HUZ176" s="29"/>
      <c r="HVA176" s="29"/>
      <c r="HVB176" s="29"/>
      <c r="HVC176" s="29"/>
      <c r="HVD176" s="29"/>
      <c r="HVE176" s="29"/>
      <c r="HVF176" s="29"/>
      <c r="HVG176" s="29"/>
      <c r="HVH176" s="29"/>
      <c r="HVI176" s="29"/>
      <c r="HVJ176" s="29"/>
      <c r="HVK176" s="29"/>
      <c r="HVL176" s="29"/>
      <c r="HVM176" s="29"/>
      <c r="HVN176" s="29"/>
      <c r="HVO176" s="29"/>
      <c r="HVP176" s="29"/>
      <c r="HVQ176" s="29"/>
      <c r="HVR176" s="29"/>
      <c r="HVS176" s="29"/>
      <c r="HVT176" s="29"/>
      <c r="HVU176" s="29"/>
      <c r="HVV176" s="29"/>
      <c r="HVW176" s="29"/>
      <c r="HVX176" s="29"/>
      <c r="HVY176" s="29"/>
      <c r="HVZ176" s="29"/>
      <c r="HWA176" s="29"/>
      <c r="HWB176" s="29"/>
      <c r="HWC176" s="29"/>
      <c r="HWD176" s="29"/>
      <c r="HWE176" s="29"/>
      <c r="HWF176" s="29"/>
      <c r="HWG176" s="29"/>
      <c r="HWH176" s="29"/>
      <c r="HWI176" s="29"/>
      <c r="HWJ176" s="29"/>
      <c r="HWK176" s="29"/>
      <c r="HWL176" s="29"/>
      <c r="HWM176" s="29"/>
      <c r="HWN176" s="29"/>
      <c r="HWO176" s="29"/>
      <c r="HWP176" s="29"/>
      <c r="HWQ176" s="29"/>
      <c r="HWR176" s="29"/>
      <c r="HWS176" s="29"/>
      <c r="HWT176" s="29"/>
      <c r="HWU176" s="29"/>
      <c r="HWV176" s="29"/>
      <c r="HWW176" s="29"/>
      <c r="HWX176" s="29"/>
      <c r="HWY176" s="29"/>
      <c r="HWZ176" s="29"/>
      <c r="HXA176" s="29"/>
      <c r="HXB176" s="29"/>
      <c r="HXC176" s="29"/>
      <c r="HXD176" s="29"/>
      <c r="HXE176" s="29"/>
      <c r="HXF176" s="29"/>
      <c r="HXG176" s="29"/>
      <c r="HXH176" s="29"/>
      <c r="HXI176" s="29"/>
      <c r="HXJ176" s="29"/>
      <c r="HXK176" s="29"/>
      <c r="HXL176" s="29"/>
      <c r="HXM176" s="29"/>
      <c r="HXN176" s="29"/>
      <c r="HXO176" s="29"/>
      <c r="HXP176" s="29"/>
      <c r="HXQ176" s="29"/>
      <c r="HXR176" s="29"/>
      <c r="HXS176" s="29"/>
      <c r="HXT176" s="29"/>
      <c r="HXU176" s="29"/>
      <c r="HXV176" s="29"/>
      <c r="HXW176" s="29"/>
      <c r="HXX176" s="29"/>
      <c r="HXY176" s="29"/>
      <c r="HXZ176" s="29"/>
      <c r="HYA176" s="29"/>
      <c r="HYB176" s="29"/>
      <c r="HYC176" s="29"/>
      <c r="HYD176" s="29"/>
      <c r="HYE176" s="29"/>
      <c r="HYF176" s="29"/>
      <c r="HYG176" s="29"/>
      <c r="HYH176" s="29"/>
      <c r="HYI176" s="29"/>
      <c r="HYJ176" s="29"/>
      <c r="HYK176" s="29"/>
      <c r="HYL176" s="29"/>
      <c r="HYM176" s="29"/>
      <c r="HYN176" s="29"/>
      <c r="HYO176" s="29"/>
      <c r="HYP176" s="29"/>
      <c r="HYQ176" s="29"/>
      <c r="HYR176" s="29"/>
      <c r="HYS176" s="29"/>
      <c r="HYT176" s="29"/>
      <c r="HYU176" s="29"/>
      <c r="HYV176" s="29"/>
      <c r="HYW176" s="29"/>
      <c r="HYX176" s="29"/>
      <c r="HYY176" s="29"/>
      <c r="HYZ176" s="29"/>
      <c r="HZA176" s="29"/>
      <c r="HZB176" s="29"/>
      <c r="HZC176" s="29"/>
      <c r="HZD176" s="29"/>
      <c r="HZE176" s="29"/>
      <c r="HZF176" s="29"/>
      <c r="HZG176" s="29"/>
      <c r="HZH176" s="29"/>
      <c r="HZI176" s="29"/>
      <c r="HZJ176" s="29"/>
      <c r="HZK176" s="29"/>
      <c r="HZL176" s="29"/>
      <c r="HZM176" s="29"/>
      <c r="HZN176" s="29"/>
      <c r="HZO176" s="29"/>
      <c r="HZP176" s="29"/>
      <c r="HZQ176" s="29"/>
      <c r="HZR176" s="29"/>
      <c r="HZS176" s="29"/>
      <c r="HZT176" s="29"/>
      <c r="HZU176" s="29"/>
      <c r="HZV176" s="29"/>
      <c r="HZW176" s="29"/>
      <c r="HZX176" s="29"/>
      <c r="HZY176" s="29"/>
      <c r="HZZ176" s="29"/>
      <c r="IAA176" s="29"/>
      <c r="IAB176" s="29"/>
      <c r="IAC176" s="29"/>
      <c r="IAD176" s="29"/>
      <c r="IAE176" s="29"/>
      <c r="IAF176" s="29"/>
      <c r="IAG176" s="29"/>
      <c r="IAH176" s="29"/>
      <c r="IAI176" s="29"/>
      <c r="IAJ176" s="29"/>
      <c r="IAK176" s="29"/>
      <c r="IAL176" s="29"/>
      <c r="IAM176" s="29"/>
      <c r="IAN176" s="29"/>
      <c r="IAO176" s="29"/>
      <c r="IAP176" s="29"/>
      <c r="IAQ176" s="29"/>
      <c r="IAR176" s="29"/>
      <c r="IAS176" s="29"/>
      <c r="IAT176" s="29"/>
      <c r="IAU176" s="29"/>
      <c r="IAV176" s="29"/>
      <c r="IAW176" s="29"/>
      <c r="IAX176" s="29"/>
      <c r="IAY176" s="29"/>
      <c r="IAZ176" s="29"/>
      <c r="IBA176" s="29"/>
      <c r="IBB176" s="29"/>
      <c r="IBC176" s="29"/>
      <c r="IBD176" s="29"/>
      <c r="IBE176" s="29"/>
      <c r="IBF176" s="29"/>
      <c r="IBG176" s="29"/>
      <c r="IBH176" s="29"/>
      <c r="IBI176" s="29"/>
      <c r="IBJ176" s="29"/>
      <c r="IBK176" s="29"/>
      <c r="IBL176" s="29"/>
      <c r="IBM176" s="29"/>
      <c r="IBN176" s="29"/>
      <c r="IBO176" s="29"/>
      <c r="IBP176" s="29"/>
      <c r="IBQ176" s="29"/>
      <c r="IBR176" s="29"/>
      <c r="IBS176" s="29"/>
      <c r="IBT176" s="29"/>
      <c r="IBU176" s="29"/>
      <c r="IBV176" s="29"/>
      <c r="IBW176" s="29"/>
      <c r="IBX176" s="29"/>
      <c r="IBY176" s="29"/>
      <c r="IBZ176" s="29"/>
      <c r="ICA176" s="29"/>
      <c r="ICB176" s="29"/>
      <c r="ICC176" s="29"/>
      <c r="ICD176" s="29"/>
      <c r="ICE176" s="29"/>
      <c r="ICF176" s="29"/>
      <c r="ICG176" s="29"/>
      <c r="ICH176" s="29"/>
      <c r="ICI176" s="29"/>
      <c r="ICJ176" s="29"/>
      <c r="ICK176" s="29"/>
      <c r="ICL176" s="29"/>
      <c r="ICM176" s="29"/>
      <c r="ICN176" s="29"/>
      <c r="ICO176" s="29"/>
      <c r="ICP176" s="29"/>
      <c r="ICQ176" s="29"/>
      <c r="ICR176" s="29"/>
      <c r="ICS176" s="29"/>
      <c r="ICT176" s="29"/>
      <c r="ICU176" s="29"/>
      <c r="ICV176" s="29"/>
      <c r="ICW176" s="29"/>
      <c r="ICX176" s="29"/>
      <c r="ICY176" s="29"/>
      <c r="ICZ176" s="29"/>
      <c r="IDA176" s="29"/>
      <c r="IDB176" s="29"/>
      <c r="IDC176" s="29"/>
      <c r="IDD176" s="29"/>
      <c r="IDE176" s="29"/>
      <c r="IDF176" s="29"/>
      <c r="IDG176" s="29"/>
      <c r="IDH176" s="29"/>
      <c r="IDI176" s="29"/>
      <c r="IDJ176" s="29"/>
      <c r="IDK176" s="29"/>
      <c r="IDL176" s="29"/>
      <c r="IDM176" s="29"/>
      <c r="IDN176" s="29"/>
      <c r="IDO176" s="29"/>
      <c r="IDP176" s="29"/>
      <c r="IDQ176" s="29"/>
      <c r="IDR176" s="29"/>
      <c r="IDS176" s="29"/>
      <c r="IDT176" s="29"/>
      <c r="IDU176" s="29"/>
      <c r="IDV176" s="29"/>
      <c r="IDW176" s="29"/>
      <c r="IDX176" s="29"/>
      <c r="IDY176" s="29"/>
      <c r="IDZ176" s="29"/>
      <c r="IEA176" s="29"/>
      <c r="IEB176" s="29"/>
      <c r="IEC176" s="29"/>
      <c r="IED176" s="29"/>
      <c r="IEE176" s="29"/>
      <c r="IEF176" s="29"/>
      <c r="IEG176" s="29"/>
      <c r="IEH176" s="29"/>
      <c r="IEI176" s="29"/>
      <c r="IEJ176" s="29"/>
      <c r="IEK176" s="29"/>
      <c r="IEL176" s="29"/>
      <c r="IEM176" s="29"/>
      <c r="IEN176" s="29"/>
      <c r="IEO176" s="29"/>
      <c r="IEP176" s="29"/>
      <c r="IEQ176" s="29"/>
      <c r="IER176" s="29"/>
      <c r="IES176" s="29"/>
      <c r="IET176" s="29"/>
      <c r="IEU176" s="29"/>
      <c r="IEV176" s="29"/>
      <c r="IEW176" s="29"/>
      <c r="IEX176" s="29"/>
      <c r="IEY176" s="29"/>
      <c r="IEZ176" s="29"/>
      <c r="IFA176" s="29"/>
      <c r="IFB176" s="29"/>
      <c r="IFC176" s="29"/>
      <c r="IFD176" s="29"/>
      <c r="IFE176" s="29"/>
      <c r="IFF176" s="29"/>
      <c r="IFG176" s="29"/>
      <c r="IFH176" s="29"/>
      <c r="IFI176" s="29"/>
      <c r="IFJ176" s="29"/>
      <c r="IFK176" s="29"/>
      <c r="IFL176" s="29"/>
      <c r="IFM176" s="29"/>
      <c r="IFN176" s="29"/>
      <c r="IFO176" s="29"/>
      <c r="IFP176" s="29"/>
      <c r="IFQ176" s="29"/>
      <c r="IFR176" s="29"/>
      <c r="IFS176" s="29"/>
      <c r="IFT176" s="29"/>
      <c r="IFU176" s="29"/>
      <c r="IFV176" s="29"/>
      <c r="IFW176" s="29"/>
      <c r="IFX176" s="29"/>
      <c r="IFY176" s="29"/>
      <c r="IFZ176" s="29"/>
      <c r="IGA176" s="29"/>
      <c r="IGB176" s="29"/>
      <c r="IGC176" s="29"/>
      <c r="IGD176" s="29"/>
      <c r="IGE176" s="29"/>
      <c r="IGF176" s="29"/>
      <c r="IGG176" s="29"/>
      <c r="IGH176" s="29"/>
      <c r="IGI176" s="29"/>
      <c r="IGJ176" s="29"/>
      <c r="IGK176" s="29"/>
      <c r="IGL176" s="29"/>
      <c r="IGM176" s="29"/>
      <c r="IGN176" s="29"/>
      <c r="IGO176" s="29"/>
      <c r="IGP176" s="29"/>
      <c r="IGQ176" s="29"/>
      <c r="IGR176" s="29"/>
      <c r="IGS176" s="29"/>
      <c r="IGT176" s="29"/>
      <c r="IGU176" s="29"/>
      <c r="IGV176" s="29"/>
      <c r="IGW176" s="29"/>
      <c r="IGX176" s="29"/>
      <c r="IGY176" s="29"/>
      <c r="IGZ176" s="29"/>
      <c r="IHA176" s="29"/>
      <c r="IHB176" s="29"/>
      <c r="IHC176" s="29"/>
      <c r="IHD176" s="29"/>
      <c r="IHE176" s="29"/>
      <c r="IHF176" s="29"/>
      <c r="IHG176" s="29"/>
      <c r="IHH176" s="29"/>
      <c r="IHI176" s="29"/>
      <c r="IHJ176" s="29"/>
      <c r="IHK176" s="29"/>
      <c r="IHL176" s="29"/>
      <c r="IHM176" s="29"/>
      <c r="IHN176" s="29"/>
      <c r="IHO176" s="29"/>
      <c r="IHP176" s="29"/>
      <c r="IHQ176" s="29"/>
      <c r="IHR176" s="29"/>
      <c r="IHS176" s="29"/>
      <c r="IHT176" s="29"/>
      <c r="IHU176" s="29"/>
      <c r="IHV176" s="29"/>
      <c r="IHW176" s="29"/>
      <c r="IHX176" s="29"/>
      <c r="IHY176" s="29"/>
      <c r="IHZ176" s="29"/>
      <c r="IIA176" s="29"/>
      <c r="IIB176" s="29"/>
      <c r="IIC176" s="29"/>
      <c r="IID176" s="29"/>
      <c r="IIE176" s="29"/>
      <c r="IIF176" s="29"/>
      <c r="IIG176" s="29"/>
      <c r="IIH176" s="29"/>
      <c r="III176" s="29"/>
      <c r="IIJ176" s="29"/>
      <c r="IIK176" s="29"/>
      <c r="IIL176" s="29"/>
      <c r="IIM176" s="29"/>
      <c r="IIN176" s="29"/>
      <c r="IIO176" s="29"/>
      <c r="IIP176" s="29"/>
      <c r="IIQ176" s="29"/>
      <c r="IIR176" s="29"/>
      <c r="IIS176" s="29"/>
      <c r="IIT176" s="29"/>
      <c r="IIU176" s="29"/>
      <c r="IIV176" s="29"/>
      <c r="IIW176" s="29"/>
      <c r="IIX176" s="29"/>
      <c r="IIY176" s="29"/>
      <c r="IIZ176" s="29"/>
      <c r="IJA176" s="29"/>
      <c r="IJB176" s="29"/>
      <c r="IJC176" s="29"/>
      <c r="IJD176" s="29"/>
      <c r="IJE176" s="29"/>
      <c r="IJF176" s="29"/>
      <c r="IJG176" s="29"/>
      <c r="IJH176" s="29"/>
      <c r="IJI176" s="29"/>
      <c r="IJJ176" s="29"/>
      <c r="IJK176" s="29"/>
      <c r="IJL176" s="29"/>
      <c r="IJM176" s="29"/>
      <c r="IJN176" s="29"/>
      <c r="IJO176" s="29"/>
      <c r="IJP176" s="29"/>
      <c r="IJQ176" s="29"/>
      <c r="IJR176" s="29"/>
      <c r="IJS176" s="29"/>
      <c r="IJT176" s="29"/>
      <c r="IJU176" s="29"/>
      <c r="IJV176" s="29"/>
      <c r="IJW176" s="29"/>
      <c r="IJX176" s="29"/>
      <c r="IJY176" s="29"/>
      <c r="IJZ176" s="29"/>
      <c r="IKA176" s="29"/>
      <c r="IKB176" s="29"/>
      <c r="IKC176" s="29"/>
      <c r="IKD176" s="29"/>
      <c r="IKE176" s="29"/>
      <c r="IKF176" s="29"/>
      <c r="IKG176" s="29"/>
      <c r="IKH176" s="29"/>
      <c r="IKI176" s="29"/>
      <c r="IKJ176" s="29"/>
      <c r="IKK176" s="29"/>
      <c r="IKL176" s="29"/>
      <c r="IKM176" s="29"/>
      <c r="IKN176" s="29"/>
      <c r="IKO176" s="29"/>
      <c r="IKP176" s="29"/>
      <c r="IKQ176" s="29"/>
      <c r="IKR176" s="29"/>
      <c r="IKS176" s="29"/>
      <c r="IKT176" s="29"/>
      <c r="IKU176" s="29"/>
      <c r="IKV176" s="29"/>
      <c r="IKW176" s="29"/>
      <c r="IKX176" s="29"/>
      <c r="IKY176" s="29"/>
      <c r="IKZ176" s="29"/>
      <c r="ILA176" s="29"/>
      <c r="ILB176" s="29"/>
      <c r="ILC176" s="29"/>
      <c r="ILD176" s="29"/>
      <c r="ILE176" s="29"/>
      <c r="ILF176" s="29"/>
      <c r="ILG176" s="29"/>
      <c r="ILH176" s="29"/>
      <c r="ILI176" s="29"/>
      <c r="ILJ176" s="29"/>
      <c r="ILK176" s="29"/>
      <c r="ILL176" s="29"/>
      <c r="ILM176" s="29"/>
      <c r="ILN176" s="29"/>
      <c r="ILO176" s="29"/>
      <c r="ILP176" s="29"/>
      <c r="ILQ176" s="29"/>
      <c r="ILR176" s="29"/>
      <c r="ILS176" s="29"/>
      <c r="ILT176" s="29"/>
      <c r="ILU176" s="29"/>
      <c r="ILV176" s="29"/>
      <c r="ILW176" s="29"/>
      <c r="ILX176" s="29"/>
      <c r="ILY176" s="29"/>
      <c r="ILZ176" s="29"/>
      <c r="IMA176" s="29"/>
      <c r="IMB176" s="29"/>
      <c r="IMC176" s="29"/>
      <c r="IMD176" s="29"/>
      <c r="IME176" s="29"/>
      <c r="IMF176" s="29"/>
      <c r="IMG176" s="29"/>
      <c r="IMH176" s="29"/>
      <c r="IMI176" s="29"/>
      <c r="IMJ176" s="29"/>
      <c r="IMK176" s="29"/>
      <c r="IML176" s="29"/>
      <c r="IMM176" s="29"/>
      <c r="IMN176" s="29"/>
      <c r="IMO176" s="29"/>
      <c r="IMP176" s="29"/>
      <c r="IMQ176" s="29"/>
      <c r="IMR176" s="29"/>
      <c r="IMS176" s="29"/>
      <c r="IMT176" s="29"/>
      <c r="IMU176" s="29"/>
      <c r="IMV176" s="29"/>
      <c r="IMW176" s="29"/>
      <c r="IMX176" s="29"/>
      <c r="IMY176" s="29"/>
      <c r="IMZ176" s="29"/>
      <c r="INA176" s="29"/>
      <c r="INB176" s="29"/>
      <c r="INC176" s="29"/>
      <c r="IND176" s="29"/>
      <c r="INE176" s="29"/>
      <c r="INF176" s="29"/>
      <c r="ING176" s="29"/>
      <c r="INH176" s="29"/>
      <c r="INI176" s="29"/>
      <c r="INJ176" s="29"/>
      <c r="INK176" s="29"/>
      <c r="INL176" s="29"/>
      <c r="INM176" s="29"/>
      <c r="INN176" s="29"/>
      <c r="INO176" s="29"/>
      <c r="INP176" s="29"/>
      <c r="INQ176" s="29"/>
      <c r="INR176" s="29"/>
      <c r="INS176" s="29"/>
      <c r="INT176" s="29"/>
      <c r="INU176" s="29"/>
      <c r="INV176" s="29"/>
      <c r="INW176" s="29"/>
      <c r="INX176" s="29"/>
      <c r="INY176" s="29"/>
      <c r="INZ176" s="29"/>
      <c r="IOA176" s="29"/>
      <c r="IOB176" s="29"/>
      <c r="IOC176" s="29"/>
      <c r="IOD176" s="29"/>
      <c r="IOE176" s="29"/>
      <c r="IOF176" s="29"/>
      <c r="IOG176" s="29"/>
      <c r="IOH176" s="29"/>
      <c r="IOI176" s="29"/>
      <c r="IOJ176" s="29"/>
      <c r="IOK176" s="29"/>
      <c r="IOL176" s="29"/>
      <c r="IOM176" s="29"/>
      <c r="ION176" s="29"/>
      <c r="IOO176" s="29"/>
      <c r="IOP176" s="29"/>
      <c r="IOQ176" s="29"/>
      <c r="IOR176" s="29"/>
      <c r="IOS176" s="29"/>
      <c r="IOT176" s="29"/>
      <c r="IOU176" s="29"/>
      <c r="IOV176" s="29"/>
      <c r="IOW176" s="29"/>
      <c r="IOX176" s="29"/>
      <c r="IOY176" s="29"/>
      <c r="IOZ176" s="29"/>
      <c r="IPA176" s="29"/>
      <c r="IPB176" s="29"/>
      <c r="IPC176" s="29"/>
      <c r="IPD176" s="29"/>
      <c r="IPE176" s="29"/>
      <c r="IPF176" s="29"/>
      <c r="IPG176" s="29"/>
      <c r="IPH176" s="29"/>
      <c r="IPI176" s="29"/>
      <c r="IPJ176" s="29"/>
      <c r="IPK176" s="29"/>
      <c r="IPL176" s="29"/>
      <c r="IPM176" s="29"/>
      <c r="IPN176" s="29"/>
      <c r="IPO176" s="29"/>
      <c r="IPP176" s="29"/>
      <c r="IPQ176" s="29"/>
      <c r="IPR176" s="29"/>
      <c r="IPS176" s="29"/>
      <c r="IPT176" s="29"/>
      <c r="IPU176" s="29"/>
      <c r="IPV176" s="29"/>
      <c r="IPW176" s="29"/>
      <c r="IPX176" s="29"/>
      <c r="IPY176" s="29"/>
      <c r="IPZ176" s="29"/>
      <c r="IQA176" s="29"/>
      <c r="IQB176" s="29"/>
      <c r="IQC176" s="29"/>
      <c r="IQD176" s="29"/>
      <c r="IQE176" s="29"/>
      <c r="IQF176" s="29"/>
      <c r="IQG176" s="29"/>
      <c r="IQH176" s="29"/>
      <c r="IQI176" s="29"/>
      <c r="IQJ176" s="29"/>
      <c r="IQK176" s="29"/>
      <c r="IQL176" s="29"/>
      <c r="IQM176" s="29"/>
      <c r="IQN176" s="29"/>
      <c r="IQO176" s="29"/>
      <c r="IQP176" s="29"/>
      <c r="IQQ176" s="29"/>
      <c r="IQR176" s="29"/>
      <c r="IQS176" s="29"/>
      <c r="IQT176" s="29"/>
      <c r="IQU176" s="29"/>
      <c r="IQV176" s="29"/>
      <c r="IQW176" s="29"/>
      <c r="IQX176" s="29"/>
      <c r="IQY176" s="29"/>
      <c r="IQZ176" s="29"/>
      <c r="IRA176" s="29"/>
      <c r="IRB176" s="29"/>
      <c r="IRC176" s="29"/>
      <c r="IRD176" s="29"/>
      <c r="IRE176" s="29"/>
      <c r="IRF176" s="29"/>
      <c r="IRG176" s="29"/>
      <c r="IRH176" s="29"/>
      <c r="IRI176" s="29"/>
      <c r="IRJ176" s="29"/>
      <c r="IRK176" s="29"/>
      <c r="IRL176" s="29"/>
      <c r="IRM176" s="29"/>
      <c r="IRN176" s="29"/>
      <c r="IRO176" s="29"/>
      <c r="IRP176" s="29"/>
      <c r="IRQ176" s="29"/>
      <c r="IRR176" s="29"/>
      <c r="IRS176" s="29"/>
      <c r="IRT176" s="29"/>
      <c r="IRU176" s="29"/>
      <c r="IRV176" s="29"/>
      <c r="IRW176" s="29"/>
      <c r="IRX176" s="29"/>
      <c r="IRY176" s="29"/>
      <c r="IRZ176" s="29"/>
      <c r="ISA176" s="29"/>
      <c r="ISB176" s="29"/>
      <c r="ISC176" s="29"/>
      <c r="ISD176" s="29"/>
      <c r="ISE176" s="29"/>
      <c r="ISF176" s="29"/>
      <c r="ISG176" s="29"/>
      <c r="ISH176" s="29"/>
      <c r="ISI176" s="29"/>
      <c r="ISJ176" s="29"/>
      <c r="ISK176" s="29"/>
      <c r="ISL176" s="29"/>
      <c r="ISM176" s="29"/>
      <c r="ISN176" s="29"/>
      <c r="ISO176" s="29"/>
      <c r="ISP176" s="29"/>
      <c r="ISQ176" s="29"/>
      <c r="ISR176" s="29"/>
      <c r="ISS176" s="29"/>
      <c r="IST176" s="29"/>
      <c r="ISU176" s="29"/>
      <c r="ISV176" s="29"/>
      <c r="ISW176" s="29"/>
      <c r="ISX176" s="29"/>
      <c r="ISY176" s="29"/>
      <c r="ISZ176" s="29"/>
      <c r="ITA176" s="29"/>
      <c r="ITB176" s="29"/>
      <c r="ITC176" s="29"/>
      <c r="ITD176" s="29"/>
      <c r="ITE176" s="29"/>
      <c r="ITF176" s="29"/>
      <c r="ITG176" s="29"/>
      <c r="ITH176" s="29"/>
      <c r="ITI176" s="29"/>
      <c r="ITJ176" s="29"/>
      <c r="ITK176" s="29"/>
      <c r="ITL176" s="29"/>
      <c r="ITM176" s="29"/>
      <c r="ITN176" s="29"/>
      <c r="ITO176" s="29"/>
      <c r="ITP176" s="29"/>
      <c r="ITQ176" s="29"/>
      <c r="ITR176" s="29"/>
      <c r="ITS176" s="29"/>
      <c r="ITT176" s="29"/>
      <c r="ITU176" s="29"/>
      <c r="ITV176" s="29"/>
      <c r="ITW176" s="29"/>
      <c r="ITX176" s="29"/>
      <c r="ITY176" s="29"/>
      <c r="ITZ176" s="29"/>
      <c r="IUA176" s="29"/>
      <c r="IUB176" s="29"/>
      <c r="IUC176" s="29"/>
      <c r="IUD176" s="29"/>
      <c r="IUE176" s="29"/>
      <c r="IUF176" s="29"/>
      <c r="IUG176" s="29"/>
      <c r="IUH176" s="29"/>
      <c r="IUI176" s="29"/>
      <c r="IUJ176" s="29"/>
      <c r="IUK176" s="29"/>
      <c r="IUL176" s="29"/>
      <c r="IUM176" s="29"/>
      <c r="IUN176" s="29"/>
      <c r="IUO176" s="29"/>
      <c r="IUP176" s="29"/>
      <c r="IUQ176" s="29"/>
      <c r="IUR176" s="29"/>
      <c r="IUS176" s="29"/>
      <c r="IUT176" s="29"/>
      <c r="IUU176" s="29"/>
      <c r="IUV176" s="29"/>
      <c r="IUW176" s="29"/>
      <c r="IUX176" s="29"/>
      <c r="IUY176" s="29"/>
      <c r="IUZ176" s="29"/>
      <c r="IVA176" s="29"/>
      <c r="IVB176" s="29"/>
      <c r="IVC176" s="29"/>
      <c r="IVD176" s="29"/>
      <c r="IVE176" s="29"/>
      <c r="IVF176" s="29"/>
      <c r="IVG176" s="29"/>
      <c r="IVH176" s="29"/>
      <c r="IVI176" s="29"/>
      <c r="IVJ176" s="29"/>
      <c r="IVK176" s="29"/>
      <c r="IVL176" s="29"/>
      <c r="IVM176" s="29"/>
      <c r="IVN176" s="29"/>
      <c r="IVO176" s="29"/>
      <c r="IVP176" s="29"/>
      <c r="IVQ176" s="29"/>
      <c r="IVR176" s="29"/>
      <c r="IVS176" s="29"/>
      <c r="IVT176" s="29"/>
      <c r="IVU176" s="29"/>
      <c r="IVV176" s="29"/>
      <c r="IVW176" s="29"/>
      <c r="IVX176" s="29"/>
      <c r="IVY176" s="29"/>
      <c r="IVZ176" s="29"/>
      <c r="IWA176" s="29"/>
      <c r="IWB176" s="29"/>
      <c r="IWC176" s="29"/>
      <c r="IWD176" s="29"/>
      <c r="IWE176" s="29"/>
      <c r="IWF176" s="29"/>
      <c r="IWG176" s="29"/>
      <c r="IWH176" s="29"/>
      <c r="IWI176" s="29"/>
      <c r="IWJ176" s="29"/>
      <c r="IWK176" s="29"/>
      <c r="IWL176" s="29"/>
      <c r="IWM176" s="29"/>
      <c r="IWN176" s="29"/>
      <c r="IWO176" s="29"/>
      <c r="IWP176" s="29"/>
      <c r="IWQ176" s="29"/>
      <c r="IWR176" s="29"/>
      <c r="IWS176" s="29"/>
      <c r="IWT176" s="29"/>
      <c r="IWU176" s="29"/>
      <c r="IWV176" s="29"/>
      <c r="IWW176" s="29"/>
      <c r="IWX176" s="29"/>
      <c r="IWY176" s="29"/>
      <c r="IWZ176" s="29"/>
      <c r="IXA176" s="29"/>
      <c r="IXB176" s="29"/>
      <c r="IXC176" s="29"/>
      <c r="IXD176" s="29"/>
      <c r="IXE176" s="29"/>
      <c r="IXF176" s="29"/>
      <c r="IXG176" s="29"/>
      <c r="IXH176" s="29"/>
      <c r="IXI176" s="29"/>
      <c r="IXJ176" s="29"/>
      <c r="IXK176" s="29"/>
      <c r="IXL176" s="29"/>
      <c r="IXM176" s="29"/>
      <c r="IXN176" s="29"/>
      <c r="IXO176" s="29"/>
      <c r="IXP176" s="29"/>
      <c r="IXQ176" s="29"/>
      <c r="IXR176" s="29"/>
      <c r="IXS176" s="29"/>
      <c r="IXT176" s="29"/>
      <c r="IXU176" s="29"/>
      <c r="IXV176" s="29"/>
      <c r="IXW176" s="29"/>
      <c r="IXX176" s="29"/>
      <c r="IXY176" s="29"/>
      <c r="IXZ176" s="29"/>
      <c r="IYA176" s="29"/>
      <c r="IYB176" s="29"/>
      <c r="IYC176" s="29"/>
      <c r="IYD176" s="29"/>
      <c r="IYE176" s="29"/>
      <c r="IYF176" s="29"/>
      <c r="IYG176" s="29"/>
      <c r="IYH176" s="29"/>
      <c r="IYI176" s="29"/>
      <c r="IYJ176" s="29"/>
      <c r="IYK176" s="29"/>
      <c r="IYL176" s="29"/>
      <c r="IYM176" s="29"/>
      <c r="IYN176" s="29"/>
      <c r="IYO176" s="29"/>
      <c r="IYP176" s="29"/>
      <c r="IYQ176" s="29"/>
      <c r="IYR176" s="29"/>
      <c r="IYS176" s="29"/>
      <c r="IYT176" s="29"/>
      <c r="IYU176" s="29"/>
      <c r="IYV176" s="29"/>
      <c r="IYW176" s="29"/>
      <c r="IYX176" s="29"/>
      <c r="IYY176" s="29"/>
      <c r="IYZ176" s="29"/>
      <c r="IZA176" s="29"/>
      <c r="IZB176" s="29"/>
      <c r="IZC176" s="29"/>
      <c r="IZD176" s="29"/>
      <c r="IZE176" s="29"/>
      <c r="IZF176" s="29"/>
      <c r="IZG176" s="29"/>
      <c r="IZH176" s="29"/>
      <c r="IZI176" s="29"/>
      <c r="IZJ176" s="29"/>
      <c r="IZK176" s="29"/>
      <c r="IZL176" s="29"/>
      <c r="IZM176" s="29"/>
      <c r="IZN176" s="29"/>
      <c r="IZO176" s="29"/>
      <c r="IZP176" s="29"/>
      <c r="IZQ176" s="29"/>
      <c r="IZR176" s="29"/>
      <c r="IZS176" s="29"/>
      <c r="IZT176" s="29"/>
      <c r="IZU176" s="29"/>
      <c r="IZV176" s="29"/>
      <c r="IZW176" s="29"/>
      <c r="IZX176" s="29"/>
      <c r="IZY176" s="29"/>
      <c r="IZZ176" s="29"/>
      <c r="JAA176" s="29"/>
      <c r="JAB176" s="29"/>
      <c r="JAC176" s="29"/>
      <c r="JAD176" s="29"/>
      <c r="JAE176" s="29"/>
      <c r="JAF176" s="29"/>
      <c r="JAG176" s="29"/>
      <c r="JAH176" s="29"/>
      <c r="JAI176" s="29"/>
      <c r="JAJ176" s="29"/>
      <c r="JAK176" s="29"/>
      <c r="JAL176" s="29"/>
      <c r="JAM176" s="29"/>
      <c r="JAN176" s="29"/>
      <c r="JAO176" s="29"/>
      <c r="JAP176" s="29"/>
      <c r="JAQ176" s="29"/>
      <c r="JAR176" s="29"/>
      <c r="JAS176" s="29"/>
      <c r="JAT176" s="29"/>
      <c r="JAU176" s="29"/>
      <c r="JAV176" s="29"/>
      <c r="JAW176" s="29"/>
      <c r="JAX176" s="29"/>
      <c r="JAY176" s="29"/>
      <c r="JAZ176" s="29"/>
      <c r="JBA176" s="29"/>
      <c r="JBB176" s="29"/>
      <c r="JBC176" s="29"/>
      <c r="JBD176" s="29"/>
      <c r="JBE176" s="29"/>
      <c r="JBF176" s="29"/>
      <c r="JBG176" s="29"/>
      <c r="JBH176" s="29"/>
      <c r="JBI176" s="29"/>
      <c r="JBJ176" s="29"/>
      <c r="JBK176" s="29"/>
      <c r="JBL176" s="29"/>
      <c r="JBM176" s="29"/>
      <c r="JBN176" s="29"/>
      <c r="JBO176" s="29"/>
      <c r="JBP176" s="29"/>
      <c r="JBQ176" s="29"/>
      <c r="JBR176" s="29"/>
      <c r="JBS176" s="29"/>
      <c r="JBT176" s="29"/>
      <c r="JBU176" s="29"/>
      <c r="JBV176" s="29"/>
      <c r="JBW176" s="29"/>
      <c r="JBX176" s="29"/>
      <c r="JBY176" s="29"/>
      <c r="JBZ176" s="29"/>
      <c r="JCA176" s="29"/>
      <c r="JCB176" s="29"/>
      <c r="JCC176" s="29"/>
      <c r="JCD176" s="29"/>
      <c r="JCE176" s="29"/>
      <c r="JCF176" s="29"/>
      <c r="JCG176" s="29"/>
      <c r="JCH176" s="29"/>
      <c r="JCI176" s="29"/>
      <c r="JCJ176" s="29"/>
      <c r="JCK176" s="29"/>
      <c r="JCL176" s="29"/>
      <c r="JCM176" s="29"/>
      <c r="JCN176" s="29"/>
      <c r="JCO176" s="29"/>
      <c r="JCP176" s="29"/>
      <c r="JCQ176" s="29"/>
      <c r="JCR176" s="29"/>
      <c r="JCS176" s="29"/>
      <c r="JCT176" s="29"/>
      <c r="JCU176" s="29"/>
      <c r="JCV176" s="29"/>
      <c r="JCW176" s="29"/>
      <c r="JCX176" s="29"/>
      <c r="JCY176" s="29"/>
      <c r="JCZ176" s="29"/>
      <c r="JDA176" s="29"/>
      <c r="JDB176" s="29"/>
      <c r="JDC176" s="29"/>
      <c r="JDD176" s="29"/>
      <c r="JDE176" s="29"/>
      <c r="JDF176" s="29"/>
      <c r="JDG176" s="29"/>
      <c r="JDH176" s="29"/>
      <c r="JDI176" s="29"/>
      <c r="JDJ176" s="29"/>
      <c r="JDK176" s="29"/>
      <c r="JDL176" s="29"/>
      <c r="JDM176" s="29"/>
      <c r="JDN176" s="29"/>
      <c r="JDO176" s="29"/>
      <c r="JDP176" s="29"/>
      <c r="JDQ176" s="29"/>
      <c r="JDR176" s="29"/>
      <c r="JDS176" s="29"/>
      <c r="JDT176" s="29"/>
      <c r="JDU176" s="29"/>
      <c r="JDV176" s="29"/>
      <c r="JDW176" s="29"/>
      <c r="JDX176" s="29"/>
      <c r="JDY176" s="29"/>
      <c r="JDZ176" s="29"/>
      <c r="JEA176" s="29"/>
      <c r="JEB176" s="29"/>
      <c r="JEC176" s="29"/>
      <c r="JED176" s="29"/>
      <c r="JEE176" s="29"/>
      <c r="JEF176" s="29"/>
      <c r="JEG176" s="29"/>
      <c r="JEH176" s="29"/>
      <c r="JEI176" s="29"/>
      <c r="JEJ176" s="29"/>
      <c r="JEK176" s="29"/>
      <c r="JEL176" s="29"/>
      <c r="JEM176" s="29"/>
      <c r="JEN176" s="29"/>
      <c r="JEO176" s="29"/>
      <c r="JEP176" s="29"/>
      <c r="JEQ176" s="29"/>
      <c r="JER176" s="29"/>
      <c r="JES176" s="29"/>
      <c r="JET176" s="29"/>
      <c r="JEU176" s="29"/>
      <c r="JEV176" s="29"/>
      <c r="JEW176" s="29"/>
      <c r="JEX176" s="29"/>
      <c r="JEY176" s="29"/>
      <c r="JEZ176" s="29"/>
      <c r="JFA176" s="29"/>
      <c r="JFB176" s="29"/>
      <c r="JFC176" s="29"/>
      <c r="JFD176" s="29"/>
      <c r="JFE176" s="29"/>
      <c r="JFF176" s="29"/>
      <c r="JFG176" s="29"/>
      <c r="JFH176" s="29"/>
      <c r="JFI176" s="29"/>
      <c r="JFJ176" s="29"/>
      <c r="JFK176" s="29"/>
      <c r="JFL176" s="29"/>
      <c r="JFM176" s="29"/>
      <c r="JFN176" s="29"/>
      <c r="JFO176" s="29"/>
      <c r="JFP176" s="29"/>
      <c r="JFQ176" s="29"/>
      <c r="JFR176" s="29"/>
      <c r="JFS176" s="29"/>
      <c r="JFT176" s="29"/>
      <c r="JFU176" s="29"/>
      <c r="JFV176" s="29"/>
      <c r="JFW176" s="29"/>
      <c r="JFX176" s="29"/>
      <c r="JFY176" s="29"/>
      <c r="JFZ176" s="29"/>
      <c r="JGA176" s="29"/>
      <c r="JGB176" s="29"/>
      <c r="JGC176" s="29"/>
      <c r="JGD176" s="29"/>
      <c r="JGE176" s="29"/>
      <c r="JGF176" s="29"/>
      <c r="JGG176" s="29"/>
      <c r="JGH176" s="29"/>
      <c r="JGI176" s="29"/>
      <c r="JGJ176" s="29"/>
      <c r="JGK176" s="29"/>
      <c r="JGL176" s="29"/>
      <c r="JGM176" s="29"/>
      <c r="JGN176" s="29"/>
      <c r="JGO176" s="29"/>
      <c r="JGP176" s="29"/>
      <c r="JGQ176" s="29"/>
      <c r="JGR176" s="29"/>
      <c r="JGS176" s="29"/>
      <c r="JGT176" s="29"/>
      <c r="JGU176" s="29"/>
      <c r="JGV176" s="29"/>
      <c r="JGW176" s="29"/>
      <c r="JGX176" s="29"/>
      <c r="JGY176" s="29"/>
      <c r="JGZ176" s="29"/>
      <c r="JHA176" s="29"/>
      <c r="JHB176" s="29"/>
      <c r="JHC176" s="29"/>
      <c r="JHD176" s="29"/>
      <c r="JHE176" s="29"/>
      <c r="JHF176" s="29"/>
      <c r="JHG176" s="29"/>
      <c r="JHH176" s="29"/>
      <c r="JHI176" s="29"/>
      <c r="JHJ176" s="29"/>
      <c r="JHK176" s="29"/>
      <c r="JHL176" s="29"/>
      <c r="JHM176" s="29"/>
      <c r="JHN176" s="29"/>
      <c r="JHO176" s="29"/>
      <c r="JHP176" s="29"/>
      <c r="JHQ176" s="29"/>
      <c r="JHR176" s="29"/>
      <c r="JHS176" s="29"/>
      <c r="JHT176" s="29"/>
      <c r="JHU176" s="29"/>
      <c r="JHV176" s="29"/>
      <c r="JHW176" s="29"/>
      <c r="JHX176" s="29"/>
      <c r="JHY176" s="29"/>
      <c r="JHZ176" s="29"/>
      <c r="JIA176" s="29"/>
      <c r="JIB176" s="29"/>
      <c r="JIC176" s="29"/>
      <c r="JID176" s="29"/>
      <c r="JIE176" s="29"/>
      <c r="JIF176" s="29"/>
      <c r="JIG176" s="29"/>
      <c r="JIH176" s="29"/>
      <c r="JII176" s="29"/>
      <c r="JIJ176" s="29"/>
      <c r="JIK176" s="29"/>
      <c r="JIL176" s="29"/>
      <c r="JIM176" s="29"/>
      <c r="JIN176" s="29"/>
      <c r="JIO176" s="29"/>
      <c r="JIP176" s="29"/>
      <c r="JIQ176" s="29"/>
      <c r="JIR176" s="29"/>
      <c r="JIS176" s="29"/>
      <c r="JIT176" s="29"/>
      <c r="JIU176" s="29"/>
      <c r="JIV176" s="29"/>
      <c r="JIW176" s="29"/>
      <c r="JIX176" s="29"/>
      <c r="JIY176" s="29"/>
      <c r="JIZ176" s="29"/>
      <c r="JJA176" s="29"/>
      <c r="JJB176" s="29"/>
      <c r="JJC176" s="29"/>
      <c r="JJD176" s="29"/>
      <c r="JJE176" s="29"/>
      <c r="JJF176" s="29"/>
      <c r="JJG176" s="29"/>
      <c r="JJH176" s="29"/>
      <c r="JJI176" s="29"/>
      <c r="JJJ176" s="29"/>
      <c r="JJK176" s="29"/>
      <c r="JJL176" s="29"/>
      <c r="JJM176" s="29"/>
      <c r="JJN176" s="29"/>
      <c r="JJO176" s="29"/>
      <c r="JJP176" s="29"/>
      <c r="JJQ176" s="29"/>
      <c r="JJR176" s="29"/>
      <c r="JJS176" s="29"/>
      <c r="JJT176" s="29"/>
      <c r="JJU176" s="29"/>
      <c r="JJV176" s="29"/>
      <c r="JJW176" s="29"/>
      <c r="JJX176" s="29"/>
      <c r="JJY176" s="29"/>
      <c r="JJZ176" s="29"/>
      <c r="JKA176" s="29"/>
      <c r="JKB176" s="29"/>
      <c r="JKC176" s="29"/>
      <c r="JKD176" s="29"/>
      <c r="JKE176" s="29"/>
      <c r="JKF176" s="29"/>
      <c r="JKG176" s="29"/>
      <c r="JKH176" s="29"/>
      <c r="JKI176" s="29"/>
      <c r="JKJ176" s="29"/>
      <c r="JKK176" s="29"/>
      <c r="JKL176" s="29"/>
      <c r="JKM176" s="29"/>
      <c r="JKN176" s="29"/>
      <c r="JKO176" s="29"/>
      <c r="JKP176" s="29"/>
      <c r="JKQ176" s="29"/>
      <c r="JKR176" s="29"/>
      <c r="JKS176" s="29"/>
      <c r="JKT176" s="29"/>
      <c r="JKU176" s="29"/>
      <c r="JKV176" s="29"/>
      <c r="JKW176" s="29"/>
      <c r="JKX176" s="29"/>
      <c r="JKY176" s="29"/>
      <c r="JKZ176" s="29"/>
      <c r="JLA176" s="29"/>
      <c r="JLB176" s="29"/>
      <c r="JLC176" s="29"/>
      <c r="JLD176" s="29"/>
      <c r="JLE176" s="29"/>
      <c r="JLF176" s="29"/>
      <c r="JLG176" s="29"/>
      <c r="JLH176" s="29"/>
      <c r="JLI176" s="29"/>
      <c r="JLJ176" s="29"/>
      <c r="JLK176" s="29"/>
      <c r="JLL176" s="29"/>
      <c r="JLM176" s="29"/>
      <c r="JLN176" s="29"/>
      <c r="JLO176" s="29"/>
      <c r="JLP176" s="29"/>
      <c r="JLQ176" s="29"/>
      <c r="JLR176" s="29"/>
      <c r="JLS176" s="29"/>
      <c r="JLT176" s="29"/>
      <c r="JLU176" s="29"/>
      <c r="JLV176" s="29"/>
      <c r="JLW176" s="29"/>
      <c r="JLX176" s="29"/>
      <c r="JLY176" s="29"/>
      <c r="JLZ176" s="29"/>
      <c r="JMA176" s="29"/>
      <c r="JMB176" s="29"/>
      <c r="JMC176" s="29"/>
      <c r="JMD176" s="29"/>
      <c r="JME176" s="29"/>
      <c r="JMF176" s="29"/>
      <c r="JMG176" s="29"/>
      <c r="JMH176" s="29"/>
      <c r="JMI176" s="29"/>
      <c r="JMJ176" s="29"/>
      <c r="JMK176" s="29"/>
      <c r="JML176" s="29"/>
      <c r="JMM176" s="29"/>
      <c r="JMN176" s="29"/>
      <c r="JMO176" s="29"/>
      <c r="JMP176" s="29"/>
      <c r="JMQ176" s="29"/>
      <c r="JMR176" s="29"/>
      <c r="JMS176" s="29"/>
      <c r="JMT176" s="29"/>
      <c r="JMU176" s="29"/>
      <c r="JMV176" s="29"/>
      <c r="JMW176" s="29"/>
      <c r="JMX176" s="29"/>
      <c r="JMY176" s="29"/>
      <c r="JMZ176" s="29"/>
      <c r="JNA176" s="29"/>
      <c r="JNB176" s="29"/>
      <c r="JNC176" s="29"/>
      <c r="JND176" s="29"/>
      <c r="JNE176" s="29"/>
      <c r="JNF176" s="29"/>
      <c r="JNG176" s="29"/>
      <c r="JNH176" s="29"/>
      <c r="JNI176" s="29"/>
      <c r="JNJ176" s="29"/>
      <c r="JNK176" s="29"/>
      <c r="JNL176" s="29"/>
      <c r="JNM176" s="29"/>
      <c r="JNN176" s="29"/>
      <c r="JNO176" s="29"/>
      <c r="JNP176" s="29"/>
      <c r="JNQ176" s="29"/>
      <c r="JNR176" s="29"/>
      <c r="JNS176" s="29"/>
      <c r="JNT176" s="29"/>
      <c r="JNU176" s="29"/>
      <c r="JNV176" s="29"/>
      <c r="JNW176" s="29"/>
      <c r="JNX176" s="29"/>
      <c r="JNY176" s="29"/>
      <c r="JNZ176" s="29"/>
      <c r="JOA176" s="29"/>
      <c r="JOB176" s="29"/>
      <c r="JOC176" s="29"/>
      <c r="JOD176" s="29"/>
      <c r="JOE176" s="29"/>
      <c r="JOF176" s="29"/>
      <c r="JOG176" s="29"/>
      <c r="JOH176" s="29"/>
      <c r="JOI176" s="29"/>
      <c r="JOJ176" s="29"/>
      <c r="JOK176" s="29"/>
      <c r="JOL176" s="29"/>
      <c r="JOM176" s="29"/>
      <c r="JON176" s="29"/>
      <c r="JOO176" s="29"/>
      <c r="JOP176" s="29"/>
      <c r="JOQ176" s="29"/>
      <c r="JOR176" s="29"/>
      <c r="JOS176" s="29"/>
      <c r="JOT176" s="29"/>
      <c r="JOU176" s="29"/>
      <c r="JOV176" s="29"/>
      <c r="JOW176" s="29"/>
      <c r="JOX176" s="29"/>
      <c r="JOY176" s="29"/>
      <c r="JOZ176" s="29"/>
      <c r="JPA176" s="29"/>
      <c r="JPB176" s="29"/>
      <c r="JPC176" s="29"/>
      <c r="JPD176" s="29"/>
      <c r="JPE176" s="29"/>
      <c r="JPF176" s="29"/>
      <c r="JPG176" s="29"/>
      <c r="JPH176" s="29"/>
      <c r="JPI176" s="29"/>
      <c r="JPJ176" s="29"/>
      <c r="JPK176" s="29"/>
      <c r="JPL176" s="29"/>
      <c r="JPM176" s="29"/>
      <c r="JPN176" s="29"/>
      <c r="JPO176" s="29"/>
      <c r="JPP176" s="29"/>
      <c r="JPQ176" s="29"/>
      <c r="JPR176" s="29"/>
      <c r="JPS176" s="29"/>
      <c r="JPT176" s="29"/>
      <c r="JPU176" s="29"/>
      <c r="JPV176" s="29"/>
      <c r="JPW176" s="29"/>
      <c r="JPX176" s="29"/>
      <c r="JPY176" s="29"/>
      <c r="JPZ176" s="29"/>
      <c r="JQA176" s="29"/>
      <c r="JQB176" s="29"/>
      <c r="JQC176" s="29"/>
      <c r="JQD176" s="29"/>
      <c r="JQE176" s="29"/>
      <c r="JQF176" s="29"/>
      <c r="JQG176" s="29"/>
      <c r="JQH176" s="29"/>
      <c r="JQI176" s="29"/>
      <c r="JQJ176" s="29"/>
      <c r="JQK176" s="29"/>
      <c r="JQL176" s="29"/>
      <c r="JQM176" s="29"/>
      <c r="JQN176" s="29"/>
      <c r="JQO176" s="29"/>
      <c r="JQP176" s="29"/>
      <c r="JQQ176" s="29"/>
      <c r="JQR176" s="29"/>
      <c r="JQS176" s="29"/>
      <c r="JQT176" s="29"/>
      <c r="JQU176" s="29"/>
      <c r="JQV176" s="29"/>
      <c r="JQW176" s="29"/>
      <c r="JQX176" s="29"/>
      <c r="JQY176" s="29"/>
      <c r="JQZ176" s="29"/>
      <c r="JRA176" s="29"/>
      <c r="JRB176" s="29"/>
      <c r="JRC176" s="29"/>
      <c r="JRD176" s="29"/>
      <c r="JRE176" s="29"/>
      <c r="JRF176" s="29"/>
      <c r="JRG176" s="29"/>
      <c r="JRH176" s="29"/>
      <c r="JRI176" s="29"/>
      <c r="JRJ176" s="29"/>
      <c r="JRK176" s="29"/>
      <c r="JRL176" s="29"/>
      <c r="JRM176" s="29"/>
      <c r="JRN176" s="29"/>
      <c r="JRO176" s="29"/>
      <c r="JRP176" s="29"/>
      <c r="JRQ176" s="29"/>
      <c r="JRR176" s="29"/>
      <c r="JRS176" s="29"/>
      <c r="JRT176" s="29"/>
      <c r="JRU176" s="29"/>
      <c r="JRV176" s="29"/>
      <c r="JRW176" s="29"/>
      <c r="JRX176" s="29"/>
      <c r="JRY176" s="29"/>
      <c r="JRZ176" s="29"/>
      <c r="JSA176" s="29"/>
      <c r="JSB176" s="29"/>
      <c r="JSC176" s="29"/>
      <c r="JSD176" s="29"/>
      <c r="JSE176" s="29"/>
      <c r="JSF176" s="29"/>
      <c r="JSG176" s="29"/>
      <c r="JSH176" s="29"/>
      <c r="JSI176" s="29"/>
      <c r="JSJ176" s="29"/>
      <c r="JSK176" s="29"/>
      <c r="JSL176" s="29"/>
      <c r="JSM176" s="29"/>
      <c r="JSN176" s="29"/>
      <c r="JSO176" s="29"/>
      <c r="JSP176" s="29"/>
      <c r="JSQ176" s="29"/>
      <c r="JSR176" s="29"/>
      <c r="JSS176" s="29"/>
      <c r="JST176" s="29"/>
      <c r="JSU176" s="29"/>
      <c r="JSV176" s="29"/>
      <c r="JSW176" s="29"/>
      <c r="JSX176" s="29"/>
      <c r="JSY176" s="29"/>
      <c r="JSZ176" s="29"/>
      <c r="JTA176" s="29"/>
      <c r="JTB176" s="29"/>
      <c r="JTC176" s="29"/>
      <c r="JTD176" s="29"/>
      <c r="JTE176" s="29"/>
      <c r="JTF176" s="29"/>
      <c r="JTG176" s="29"/>
      <c r="JTH176" s="29"/>
      <c r="JTI176" s="29"/>
      <c r="JTJ176" s="29"/>
      <c r="JTK176" s="29"/>
      <c r="JTL176" s="29"/>
      <c r="JTM176" s="29"/>
      <c r="JTN176" s="29"/>
      <c r="JTO176" s="29"/>
      <c r="JTP176" s="29"/>
      <c r="JTQ176" s="29"/>
      <c r="JTR176" s="29"/>
      <c r="JTS176" s="29"/>
      <c r="JTT176" s="29"/>
      <c r="JTU176" s="29"/>
      <c r="JTV176" s="29"/>
      <c r="JTW176" s="29"/>
      <c r="JTX176" s="29"/>
      <c r="JTY176" s="29"/>
      <c r="JTZ176" s="29"/>
      <c r="JUA176" s="29"/>
      <c r="JUB176" s="29"/>
      <c r="JUC176" s="29"/>
      <c r="JUD176" s="29"/>
      <c r="JUE176" s="29"/>
      <c r="JUF176" s="29"/>
      <c r="JUG176" s="29"/>
      <c r="JUH176" s="29"/>
      <c r="JUI176" s="29"/>
      <c r="JUJ176" s="29"/>
      <c r="JUK176" s="29"/>
      <c r="JUL176" s="29"/>
      <c r="JUM176" s="29"/>
      <c r="JUN176" s="29"/>
      <c r="JUO176" s="29"/>
      <c r="JUP176" s="29"/>
      <c r="JUQ176" s="29"/>
      <c r="JUR176" s="29"/>
      <c r="JUS176" s="29"/>
      <c r="JUT176" s="29"/>
      <c r="JUU176" s="29"/>
      <c r="JUV176" s="29"/>
      <c r="JUW176" s="29"/>
      <c r="JUX176" s="29"/>
      <c r="JUY176" s="29"/>
      <c r="JUZ176" s="29"/>
      <c r="JVA176" s="29"/>
      <c r="JVB176" s="29"/>
      <c r="JVC176" s="29"/>
      <c r="JVD176" s="29"/>
      <c r="JVE176" s="29"/>
      <c r="JVF176" s="29"/>
      <c r="JVG176" s="29"/>
      <c r="JVH176" s="29"/>
      <c r="JVI176" s="29"/>
      <c r="JVJ176" s="29"/>
      <c r="JVK176" s="29"/>
      <c r="JVL176" s="29"/>
      <c r="JVM176" s="29"/>
      <c r="JVN176" s="29"/>
      <c r="JVO176" s="29"/>
      <c r="JVP176" s="29"/>
      <c r="JVQ176" s="29"/>
      <c r="JVR176" s="29"/>
      <c r="JVS176" s="29"/>
      <c r="JVT176" s="29"/>
      <c r="JVU176" s="29"/>
      <c r="JVV176" s="29"/>
      <c r="JVW176" s="29"/>
      <c r="JVX176" s="29"/>
      <c r="JVY176" s="29"/>
      <c r="JVZ176" s="29"/>
      <c r="JWA176" s="29"/>
      <c r="JWB176" s="29"/>
      <c r="JWC176" s="29"/>
      <c r="JWD176" s="29"/>
      <c r="JWE176" s="29"/>
      <c r="JWF176" s="29"/>
      <c r="JWG176" s="29"/>
      <c r="JWH176" s="29"/>
      <c r="JWI176" s="29"/>
      <c r="JWJ176" s="29"/>
      <c r="JWK176" s="29"/>
      <c r="JWL176" s="29"/>
      <c r="JWM176" s="29"/>
      <c r="JWN176" s="29"/>
      <c r="JWO176" s="29"/>
      <c r="JWP176" s="29"/>
      <c r="JWQ176" s="29"/>
      <c r="JWR176" s="29"/>
      <c r="JWS176" s="29"/>
      <c r="JWT176" s="29"/>
      <c r="JWU176" s="29"/>
      <c r="JWV176" s="29"/>
      <c r="JWW176" s="29"/>
      <c r="JWX176" s="29"/>
      <c r="JWY176" s="29"/>
      <c r="JWZ176" s="29"/>
      <c r="JXA176" s="29"/>
      <c r="JXB176" s="29"/>
      <c r="JXC176" s="29"/>
      <c r="JXD176" s="29"/>
      <c r="JXE176" s="29"/>
      <c r="JXF176" s="29"/>
      <c r="JXG176" s="29"/>
      <c r="JXH176" s="29"/>
      <c r="JXI176" s="29"/>
      <c r="JXJ176" s="29"/>
      <c r="JXK176" s="29"/>
      <c r="JXL176" s="29"/>
      <c r="JXM176" s="29"/>
      <c r="JXN176" s="29"/>
      <c r="JXO176" s="29"/>
      <c r="JXP176" s="29"/>
      <c r="JXQ176" s="29"/>
      <c r="JXR176" s="29"/>
      <c r="JXS176" s="29"/>
      <c r="JXT176" s="29"/>
      <c r="JXU176" s="29"/>
      <c r="JXV176" s="29"/>
      <c r="JXW176" s="29"/>
      <c r="JXX176" s="29"/>
      <c r="JXY176" s="29"/>
      <c r="JXZ176" s="29"/>
      <c r="JYA176" s="29"/>
      <c r="JYB176" s="29"/>
      <c r="JYC176" s="29"/>
      <c r="JYD176" s="29"/>
      <c r="JYE176" s="29"/>
      <c r="JYF176" s="29"/>
      <c r="JYG176" s="29"/>
      <c r="JYH176" s="29"/>
      <c r="JYI176" s="29"/>
      <c r="JYJ176" s="29"/>
      <c r="JYK176" s="29"/>
      <c r="JYL176" s="29"/>
      <c r="JYM176" s="29"/>
      <c r="JYN176" s="29"/>
      <c r="JYO176" s="29"/>
      <c r="JYP176" s="29"/>
      <c r="JYQ176" s="29"/>
      <c r="JYR176" s="29"/>
      <c r="JYS176" s="29"/>
      <c r="JYT176" s="29"/>
      <c r="JYU176" s="29"/>
      <c r="JYV176" s="29"/>
      <c r="JYW176" s="29"/>
      <c r="JYX176" s="29"/>
      <c r="JYY176" s="29"/>
      <c r="JYZ176" s="29"/>
      <c r="JZA176" s="29"/>
      <c r="JZB176" s="29"/>
      <c r="JZC176" s="29"/>
      <c r="JZD176" s="29"/>
      <c r="JZE176" s="29"/>
      <c r="JZF176" s="29"/>
      <c r="JZG176" s="29"/>
      <c r="JZH176" s="29"/>
      <c r="JZI176" s="29"/>
      <c r="JZJ176" s="29"/>
      <c r="JZK176" s="29"/>
      <c r="JZL176" s="29"/>
      <c r="JZM176" s="29"/>
      <c r="JZN176" s="29"/>
      <c r="JZO176" s="29"/>
      <c r="JZP176" s="29"/>
      <c r="JZQ176" s="29"/>
      <c r="JZR176" s="29"/>
      <c r="JZS176" s="29"/>
      <c r="JZT176" s="29"/>
      <c r="JZU176" s="29"/>
      <c r="JZV176" s="29"/>
      <c r="JZW176" s="29"/>
      <c r="JZX176" s="29"/>
      <c r="JZY176" s="29"/>
      <c r="JZZ176" s="29"/>
      <c r="KAA176" s="29"/>
      <c r="KAB176" s="29"/>
      <c r="KAC176" s="29"/>
      <c r="KAD176" s="29"/>
      <c r="KAE176" s="29"/>
      <c r="KAF176" s="29"/>
      <c r="KAG176" s="29"/>
      <c r="KAH176" s="29"/>
      <c r="KAI176" s="29"/>
      <c r="KAJ176" s="29"/>
      <c r="KAK176" s="29"/>
      <c r="KAL176" s="29"/>
      <c r="KAM176" s="29"/>
      <c r="KAN176" s="29"/>
      <c r="KAO176" s="29"/>
      <c r="KAP176" s="29"/>
      <c r="KAQ176" s="29"/>
      <c r="KAR176" s="29"/>
      <c r="KAS176" s="29"/>
      <c r="KAT176" s="29"/>
      <c r="KAU176" s="29"/>
      <c r="KAV176" s="29"/>
      <c r="KAW176" s="29"/>
      <c r="KAX176" s="29"/>
      <c r="KAY176" s="29"/>
      <c r="KAZ176" s="29"/>
      <c r="KBA176" s="29"/>
      <c r="KBB176" s="29"/>
      <c r="KBC176" s="29"/>
      <c r="KBD176" s="29"/>
      <c r="KBE176" s="29"/>
      <c r="KBF176" s="29"/>
      <c r="KBG176" s="29"/>
      <c r="KBH176" s="29"/>
      <c r="KBI176" s="29"/>
      <c r="KBJ176" s="29"/>
      <c r="KBK176" s="29"/>
      <c r="KBL176" s="29"/>
      <c r="KBM176" s="29"/>
      <c r="KBN176" s="29"/>
      <c r="KBO176" s="29"/>
      <c r="KBP176" s="29"/>
      <c r="KBQ176" s="29"/>
      <c r="KBR176" s="29"/>
      <c r="KBS176" s="29"/>
      <c r="KBT176" s="29"/>
      <c r="KBU176" s="29"/>
      <c r="KBV176" s="29"/>
      <c r="KBW176" s="29"/>
      <c r="KBX176" s="29"/>
      <c r="KBY176" s="29"/>
      <c r="KBZ176" s="29"/>
      <c r="KCA176" s="29"/>
      <c r="KCB176" s="29"/>
      <c r="KCC176" s="29"/>
      <c r="KCD176" s="29"/>
      <c r="KCE176" s="29"/>
      <c r="KCF176" s="29"/>
      <c r="KCG176" s="29"/>
      <c r="KCH176" s="29"/>
      <c r="KCI176" s="29"/>
      <c r="KCJ176" s="29"/>
      <c r="KCK176" s="29"/>
      <c r="KCL176" s="29"/>
      <c r="KCM176" s="29"/>
      <c r="KCN176" s="29"/>
      <c r="KCO176" s="29"/>
      <c r="KCP176" s="29"/>
      <c r="KCQ176" s="29"/>
      <c r="KCR176" s="29"/>
      <c r="KCS176" s="29"/>
      <c r="KCT176" s="29"/>
      <c r="KCU176" s="29"/>
      <c r="KCV176" s="29"/>
      <c r="KCW176" s="29"/>
      <c r="KCX176" s="29"/>
      <c r="KCY176" s="29"/>
      <c r="KCZ176" s="29"/>
      <c r="KDA176" s="29"/>
      <c r="KDB176" s="29"/>
      <c r="KDC176" s="29"/>
      <c r="KDD176" s="29"/>
      <c r="KDE176" s="29"/>
      <c r="KDF176" s="29"/>
      <c r="KDG176" s="29"/>
      <c r="KDH176" s="29"/>
      <c r="KDI176" s="29"/>
      <c r="KDJ176" s="29"/>
      <c r="KDK176" s="29"/>
      <c r="KDL176" s="29"/>
      <c r="KDM176" s="29"/>
      <c r="KDN176" s="29"/>
      <c r="KDO176" s="29"/>
      <c r="KDP176" s="29"/>
      <c r="KDQ176" s="29"/>
      <c r="KDR176" s="29"/>
      <c r="KDS176" s="29"/>
      <c r="KDT176" s="29"/>
      <c r="KDU176" s="29"/>
      <c r="KDV176" s="29"/>
      <c r="KDW176" s="29"/>
      <c r="KDX176" s="29"/>
      <c r="KDY176" s="29"/>
      <c r="KDZ176" s="29"/>
      <c r="KEA176" s="29"/>
      <c r="KEB176" s="29"/>
      <c r="KEC176" s="29"/>
      <c r="KED176" s="29"/>
      <c r="KEE176" s="29"/>
      <c r="KEF176" s="29"/>
      <c r="KEG176" s="29"/>
      <c r="KEH176" s="29"/>
      <c r="KEI176" s="29"/>
      <c r="KEJ176" s="29"/>
      <c r="KEK176" s="29"/>
      <c r="KEL176" s="29"/>
      <c r="KEM176" s="29"/>
      <c r="KEN176" s="29"/>
      <c r="KEO176" s="29"/>
      <c r="KEP176" s="29"/>
      <c r="KEQ176" s="29"/>
      <c r="KER176" s="29"/>
      <c r="KES176" s="29"/>
      <c r="KET176" s="29"/>
      <c r="KEU176" s="29"/>
      <c r="KEV176" s="29"/>
      <c r="KEW176" s="29"/>
      <c r="KEX176" s="29"/>
      <c r="KEY176" s="29"/>
      <c r="KEZ176" s="29"/>
      <c r="KFA176" s="29"/>
      <c r="KFB176" s="29"/>
      <c r="KFC176" s="29"/>
      <c r="KFD176" s="29"/>
      <c r="KFE176" s="29"/>
      <c r="KFF176" s="29"/>
      <c r="KFG176" s="29"/>
      <c r="KFH176" s="29"/>
      <c r="KFI176" s="29"/>
      <c r="KFJ176" s="29"/>
      <c r="KFK176" s="29"/>
      <c r="KFL176" s="29"/>
      <c r="KFM176" s="29"/>
      <c r="KFN176" s="29"/>
      <c r="KFO176" s="29"/>
      <c r="KFP176" s="29"/>
      <c r="KFQ176" s="29"/>
      <c r="KFR176" s="29"/>
      <c r="KFS176" s="29"/>
      <c r="KFT176" s="29"/>
      <c r="KFU176" s="29"/>
      <c r="KFV176" s="29"/>
      <c r="KFW176" s="29"/>
      <c r="KFX176" s="29"/>
      <c r="KFY176" s="29"/>
      <c r="KFZ176" s="29"/>
      <c r="KGA176" s="29"/>
      <c r="KGB176" s="29"/>
      <c r="KGC176" s="29"/>
      <c r="KGD176" s="29"/>
      <c r="KGE176" s="29"/>
      <c r="KGF176" s="29"/>
      <c r="KGG176" s="29"/>
      <c r="KGH176" s="29"/>
      <c r="KGI176" s="29"/>
      <c r="KGJ176" s="29"/>
      <c r="KGK176" s="29"/>
      <c r="KGL176" s="29"/>
      <c r="KGM176" s="29"/>
      <c r="KGN176" s="29"/>
      <c r="KGO176" s="29"/>
      <c r="KGP176" s="29"/>
      <c r="KGQ176" s="29"/>
      <c r="KGR176" s="29"/>
      <c r="KGS176" s="29"/>
      <c r="KGT176" s="29"/>
      <c r="KGU176" s="29"/>
      <c r="KGV176" s="29"/>
      <c r="KGW176" s="29"/>
      <c r="KGX176" s="29"/>
      <c r="KGY176" s="29"/>
      <c r="KGZ176" s="29"/>
      <c r="KHA176" s="29"/>
      <c r="KHB176" s="29"/>
      <c r="KHC176" s="29"/>
      <c r="KHD176" s="29"/>
      <c r="KHE176" s="29"/>
      <c r="KHF176" s="29"/>
      <c r="KHG176" s="29"/>
      <c r="KHH176" s="29"/>
      <c r="KHI176" s="29"/>
      <c r="KHJ176" s="29"/>
      <c r="KHK176" s="29"/>
      <c r="KHL176" s="29"/>
      <c r="KHM176" s="29"/>
      <c r="KHN176" s="29"/>
      <c r="KHO176" s="29"/>
      <c r="KHP176" s="29"/>
      <c r="KHQ176" s="29"/>
      <c r="KHR176" s="29"/>
      <c r="KHS176" s="29"/>
      <c r="KHT176" s="29"/>
      <c r="KHU176" s="29"/>
      <c r="KHV176" s="29"/>
      <c r="KHW176" s="29"/>
      <c r="KHX176" s="29"/>
      <c r="KHY176" s="29"/>
      <c r="KHZ176" s="29"/>
      <c r="KIA176" s="29"/>
      <c r="KIB176" s="29"/>
      <c r="KIC176" s="29"/>
      <c r="KID176" s="29"/>
      <c r="KIE176" s="29"/>
      <c r="KIF176" s="29"/>
      <c r="KIG176" s="29"/>
      <c r="KIH176" s="29"/>
      <c r="KII176" s="29"/>
      <c r="KIJ176" s="29"/>
      <c r="KIK176" s="29"/>
      <c r="KIL176" s="29"/>
      <c r="KIM176" s="29"/>
      <c r="KIN176" s="29"/>
      <c r="KIO176" s="29"/>
      <c r="KIP176" s="29"/>
      <c r="KIQ176" s="29"/>
      <c r="KIR176" s="29"/>
      <c r="KIS176" s="29"/>
      <c r="KIT176" s="29"/>
      <c r="KIU176" s="29"/>
      <c r="KIV176" s="29"/>
      <c r="KIW176" s="29"/>
      <c r="KIX176" s="29"/>
      <c r="KIY176" s="29"/>
      <c r="KIZ176" s="29"/>
      <c r="KJA176" s="29"/>
      <c r="KJB176" s="29"/>
      <c r="KJC176" s="29"/>
      <c r="KJD176" s="29"/>
      <c r="KJE176" s="29"/>
      <c r="KJF176" s="29"/>
      <c r="KJG176" s="29"/>
      <c r="KJH176" s="29"/>
      <c r="KJI176" s="29"/>
      <c r="KJJ176" s="29"/>
      <c r="KJK176" s="29"/>
      <c r="KJL176" s="29"/>
      <c r="KJM176" s="29"/>
      <c r="KJN176" s="29"/>
      <c r="KJO176" s="29"/>
      <c r="KJP176" s="29"/>
      <c r="KJQ176" s="29"/>
      <c r="KJR176" s="29"/>
      <c r="KJS176" s="29"/>
      <c r="KJT176" s="29"/>
      <c r="KJU176" s="29"/>
      <c r="KJV176" s="29"/>
      <c r="KJW176" s="29"/>
      <c r="KJX176" s="29"/>
      <c r="KJY176" s="29"/>
      <c r="KJZ176" s="29"/>
      <c r="KKA176" s="29"/>
      <c r="KKB176" s="29"/>
      <c r="KKC176" s="29"/>
      <c r="KKD176" s="29"/>
      <c r="KKE176" s="29"/>
      <c r="KKF176" s="29"/>
      <c r="KKG176" s="29"/>
      <c r="KKH176" s="29"/>
      <c r="KKI176" s="29"/>
      <c r="KKJ176" s="29"/>
      <c r="KKK176" s="29"/>
      <c r="KKL176" s="29"/>
      <c r="KKM176" s="29"/>
      <c r="KKN176" s="29"/>
      <c r="KKO176" s="29"/>
      <c r="KKP176" s="29"/>
      <c r="KKQ176" s="29"/>
      <c r="KKR176" s="29"/>
      <c r="KKS176" s="29"/>
      <c r="KKT176" s="29"/>
      <c r="KKU176" s="29"/>
      <c r="KKV176" s="29"/>
      <c r="KKW176" s="29"/>
      <c r="KKX176" s="29"/>
      <c r="KKY176" s="29"/>
      <c r="KKZ176" s="29"/>
      <c r="KLA176" s="29"/>
      <c r="KLB176" s="29"/>
      <c r="KLC176" s="29"/>
      <c r="KLD176" s="29"/>
      <c r="KLE176" s="29"/>
      <c r="KLF176" s="29"/>
      <c r="KLG176" s="29"/>
      <c r="KLH176" s="29"/>
      <c r="KLI176" s="29"/>
      <c r="KLJ176" s="29"/>
      <c r="KLK176" s="29"/>
      <c r="KLL176" s="29"/>
      <c r="KLM176" s="29"/>
      <c r="KLN176" s="29"/>
      <c r="KLO176" s="29"/>
      <c r="KLP176" s="29"/>
      <c r="KLQ176" s="29"/>
      <c r="KLR176" s="29"/>
      <c r="KLS176" s="29"/>
      <c r="KLT176" s="29"/>
      <c r="KLU176" s="29"/>
      <c r="KLV176" s="29"/>
      <c r="KLW176" s="29"/>
      <c r="KLX176" s="29"/>
      <c r="KLY176" s="29"/>
      <c r="KLZ176" s="29"/>
      <c r="KMA176" s="29"/>
      <c r="KMB176" s="29"/>
      <c r="KMC176" s="29"/>
      <c r="KMD176" s="29"/>
      <c r="KME176" s="29"/>
      <c r="KMF176" s="29"/>
      <c r="KMG176" s="29"/>
      <c r="KMH176" s="29"/>
      <c r="KMI176" s="29"/>
      <c r="KMJ176" s="29"/>
      <c r="KMK176" s="29"/>
      <c r="KML176" s="29"/>
      <c r="KMM176" s="29"/>
      <c r="KMN176" s="29"/>
      <c r="KMO176" s="29"/>
      <c r="KMP176" s="29"/>
      <c r="KMQ176" s="29"/>
      <c r="KMR176" s="29"/>
      <c r="KMS176" s="29"/>
      <c r="KMT176" s="29"/>
      <c r="KMU176" s="29"/>
      <c r="KMV176" s="29"/>
      <c r="KMW176" s="29"/>
      <c r="KMX176" s="29"/>
      <c r="KMY176" s="29"/>
      <c r="KMZ176" s="29"/>
      <c r="KNA176" s="29"/>
      <c r="KNB176" s="29"/>
      <c r="KNC176" s="29"/>
      <c r="KND176" s="29"/>
      <c r="KNE176" s="29"/>
      <c r="KNF176" s="29"/>
      <c r="KNG176" s="29"/>
      <c r="KNH176" s="29"/>
      <c r="KNI176" s="29"/>
      <c r="KNJ176" s="29"/>
      <c r="KNK176" s="29"/>
      <c r="KNL176" s="29"/>
      <c r="KNM176" s="29"/>
      <c r="KNN176" s="29"/>
      <c r="KNO176" s="29"/>
      <c r="KNP176" s="29"/>
      <c r="KNQ176" s="29"/>
      <c r="KNR176" s="29"/>
      <c r="KNS176" s="29"/>
      <c r="KNT176" s="29"/>
      <c r="KNU176" s="29"/>
      <c r="KNV176" s="29"/>
      <c r="KNW176" s="29"/>
      <c r="KNX176" s="29"/>
      <c r="KNY176" s="29"/>
      <c r="KNZ176" s="29"/>
      <c r="KOA176" s="29"/>
      <c r="KOB176" s="29"/>
      <c r="KOC176" s="29"/>
      <c r="KOD176" s="29"/>
      <c r="KOE176" s="29"/>
      <c r="KOF176" s="29"/>
      <c r="KOG176" s="29"/>
      <c r="KOH176" s="29"/>
      <c r="KOI176" s="29"/>
      <c r="KOJ176" s="29"/>
      <c r="KOK176" s="29"/>
      <c r="KOL176" s="29"/>
      <c r="KOM176" s="29"/>
      <c r="KON176" s="29"/>
      <c r="KOO176" s="29"/>
      <c r="KOP176" s="29"/>
      <c r="KOQ176" s="29"/>
      <c r="KOR176" s="29"/>
      <c r="KOS176" s="29"/>
      <c r="KOT176" s="29"/>
      <c r="KOU176" s="29"/>
      <c r="KOV176" s="29"/>
      <c r="KOW176" s="29"/>
      <c r="KOX176" s="29"/>
      <c r="KOY176" s="29"/>
      <c r="KOZ176" s="29"/>
      <c r="KPA176" s="29"/>
      <c r="KPB176" s="29"/>
      <c r="KPC176" s="29"/>
      <c r="KPD176" s="29"/>
      <c r="KPE176" s="29"/>
      <c r="KPF176" s="29"/>
      <c r="KPG176" s="29"/>
      <c r="KPH176" s="29"/>
      <c r="KPI176" s="29"/>
      <c r="KPJ176" s="29"/>
      <c r="KPK176" s="29"/>
      <c r="KPL176" s="29"/>
      <c r="KPM176" s="29"/>
      <c r="KPN176" s="29"/>
      <c r="KPO176" s="29"/>
      <c r="KPP176" s="29"/>
      <c r="KPQ176" s="29"/>
      <c r="KPR176" s="29"/>
      <c r="KPS176" s="29"/>
      <c r="KPT176" s="29"/>
      <c r="KPU176" s="29"/>
      <c r="KPV176" s="29"/>
      <c r="KPW176" s="29"/>
      <c r="KPX176" s="29"/>
      <c r="KPY176" s="29"/>
      <c r="KPZ176" s="29"/>
      <c r="KQA176" s="29"/>
      <c r="KQB176" s="29"/>
      <c r="KQC176" s="29"/>
      <c r="KQD176" s="29"/>
      <c r="KQE176" s="29"/>
      <c r="KQF176" s="29"/>
      <c r="KQG176" s="29"/>
      <c r="KQH176" s="29"/>
      <c r="KQI176" s="29"/>
      <c r="KQJ176" s="29"/>
      <c r="KQK176" s="29"/>
      <c r="KQL176" s="29"/>
      <c r="KQM176" s="29"/>
      <c r="KQN176" s="29"/>
      <c r="KQO176" s="29"/>
      <c r="KQP176" s="29"/>
      <c r="KQQ176" s="29"/>
      <c r="KQR176" s="29"/>
      <c r="KQS176" s="29"/>
      <c r="KQT176" s="29"/>
      <c r="KQU176" s="29"/>
      <c r="KQV176" s="29"/>
      <c r="KQW176" s="29"/>
      <c r="KQX176" s="29"/>
      <c r="KQY176" s="29"/>
      <c r="KQZ176" s="29"/>
      <c r="KRA176" s="29"/>
      <c r="KRB176" s="29"/>
      <c r="KRC176" s="29"/>
      <c r="KRD176" s="29"/>
      <c r="KRE176" s="29"/>
      <c r="KRF176" s="29"/>
      <c r="KRG176" s="29"/>
      <c r="KRH176" s="29"/>
      <c r="KRI176" s="29"/>
      <c r="KRJ176" s="29"/>
      <c r="KRK176" s="29"/>
      <c r="KRL176" s="29"/>
      <c r="KRM176" s="29"/>
      <c r="KRN176" s="29"/>
      <c r="KRO176" s="29"/>
      <c r="KRP176" s="29"/>
      <c r="KRQ176" s="29"/>
      <c r="KRR176" s="29"/>
      <c r="KRS176" s="29"/>
      <c r="KRT176" s="29"/>
      <c r="KRU176" s="29"/>
      <c r="KRV176" s="29"/>
      <c r="KRW176" s="29"/>
      <c r="KRX176" s="29"/>
      <c r="KRY176" s="29"/>
      <c r="KRZ176" s="29"/>
      <c r="KSA176" s="29"/>
      <c r="KSB176" s="29"/>
      <c r="KSC176" s="29"/>
      <c r="KSD176" s="29"/>
      <c r="KSE176" s="29"/>
      <c r="KSF176" s="29"/>
      <c r="KSG176" s="29"/>
      <c r="KSH176" s="29"/>
      <c r="KSI176" s="29"/>
      <c r="KSJ176" s="29"/>
      <c r="KSK176" s="29"/>
      <c r="KSL176" s="29"/>
      <c r="KSM176" s="29"/>
      <c r="KSN176" s="29"/>
      <c r="KSO176" s="29"/>
      <c r="KSP176" s="29"/>
      <c r="KSQ176" s="29"/>
      <c r="KSR176" s="29"/>
      <c r="KSS176" s="29"/>
      <c r="KST176" s="29"/>
      <c r="KSU176" s="29"/>
      <c r="KSV176" s="29"/>
      <c r="KSW176" s="29"/>
      <c r="KSX176" s="29"/>
      <c r="KSY176" s="29"/>
      <c r="KSZ176" s="29"/>
      <c r="KTA176" s="29"/>
      <c r="KTB176" s="29"/>
      <c r="KTC176" s="29"/>
      <c r="KTD176" s="29"/>
      <c r="KTE176" s="29"/>
      <c r="KTF176" s="29"/>
      <c r="KTG176" s="29"/>
      <c r="KTH176" s="29"/>
      <c r="KTI176" s="29"/>
      <c r="KTJ176" s="29"/>
      <c r="KTK176" s="29"/>
      <c r="KTL176" s="29"/>
      <c r="KTM176" s="29"/>
      <c r="KTN176" s="29"/>
      <c r="KTO176" s="29"/>
      <c r="KTP176" s="29"/>
      <c r="KTQ176" s="29"/>
      <c r="KTR176" s="29"/>
      <c r="KTS176" s="29"/>
      <c r="KTT176" s="29"/>
      <c r="KTU176" s="29"/>
      <c r="KTV176" s="29"/>
      <c r="KTW176" s="29"/>
      <c r="KTX176" s="29"/>
      <c r="KTY176" s="29"/>
      <c r="KTZ176" s="29"/>
      <c r="KUA176" s="29"/>
      <c r="KUB176" s="29"/>
      <c r="KUC176" s="29"/>
      <c r="KUD176" s="29"/>
      <c r="KUE176" s="29"/>
      <c r="KUF176" s="29"/>
      <c r="KUG176" s="29"/>
      <c r="KUH176" s="29"/>
      <c r="KUI176" s="29"/>
      <c r="KUJ176" s="29"/>
      <c r="KUK176" s="29"/>
      <c r="KUL176" s="29"/>
      <c r="KUM176" s="29"/>
      <c r="KUN176" s="29"/>
      <c r="KUO176" s="29"/>
      <c r="KUP176" s="29"/>
      <c r="KUQ176" s="29"/>
      <c r="KUR176" s="29"/>
      <c r="KUS176" s="29"/>
      <c r="KUT176" s="29"/>
      <c r="KUU176" s="29"/>
      <c r="KUV176" s="29"/>
      <c r="KUW176" s="29"/>
      <c r="KUX176" s="29"/>
      <c r="KUY176" s="29"/>
      <c r="KUZ176" s="29"/>
      <c r="KVA176" s="29"/>
      <c r="KVB176" s="29"/>
      <c r="KVC176" s="29"/>
      <c r="KVD176" s="29"/>
      <c r="KVE176" s="29"/>
      <c r="KVF176" s="29"/>
      <c r="KVG176" s="29"/>
      <c r="KVH176" s="29"/>
      <c r="KVI176" s="29"/>
      <c r="KVJ176" s="29"/>
      <c r="KVK176" s="29"/>
      <c r="KVL176" s="29"/>
      <c r="KVM176" s="29"/>
      <c r="KVN176" s="29"/>
      <c r="KVO176" s="29"/>
      <c r="KVP176" s="29"/>
      <c r="KVQ176" s="29"/>
      <c r="KVR176" s="29"/>
      <c r="KVS176" s="29"/>
      <c r="KVT176" s="29"/>
      <c r="KVU176" s="29"/>
      <c r="KVV176" s="29"/>
      <c r="KVW176" s="29"/>
      <c r="KVX176" s="29"/>
      <c r="KVY176" s="29"/>
      <c r="KVZ176" s="29"/>
      <c r="KWA176" s="29"/>
      <c r="KWB176" s="29"/>
      <c r="KWC176" s="29"/>
      <c r="KWD176" s="29"/>
      <c r="KWE176" s="29"/>
      <c r="KWF176" s="29"/>
      <c r="KWG176" s="29"/>
      <c r="KWH176" s="29"/>
      <c r="KWI176" s="29"/>
      <c r="KWJ176" s="29"/>
      <c r="KWK176" s="29"/>
      <c r="KWL176" s="29"/>
      <c r="KWM176" s="29"/>
      <c r="KWN176" s="29"/>
      <c r="KWO176" s="29"/>
      <c r="KWP176" s="29"/>
      <c r="KWQ176" s="29"/>
      <c r="KWR176" s="29"/>
      <c r="KWS176" s="29"/>
      <c r="KWT176" s="29"/>
      <c r="KWU176" s="29"/>
      <c r="KWV176" s="29"/>
      <c r="KWW176" s="29"/>
      <c r="KWX176" s="29"/>
      <c r="KWY176" s="29"/>
      <c r="KWZ176" s="29"/>
      <c r="KXA176" s="29"/>
      <c r="KXB176" s="29"/>
      <c r="KXC176" s="29"/>
      <c r="KXD176" s="29"/>
      <c r="KXE176" s="29"/>
      <c r="KXF176" s="29"/>
      <c r="KXG176" s="29"/>
      <c r="KXH176" s="29"/>
      <c r="KXI176" s="29"/>
      <c r="KXJ176" s="29"/>
      <c r="KXK176" s="29"/>
      <c r="KXL176" s="29"/>
      <c r="KXM176" s="29"/>
      <c r="KXN176" s="29"/>
      <c r="KXO176" s="29"/>
      <c r="KXP176" s="29"/>
      <c r="KXQ176" s="29"/>
      <c r="KXR176" s="29"/>
      <c r="KXS176" s="29"/>
      <c r="KXT176" s="29"/>
      <c r="KXU176" s="29"/>
      <c r="KXV176" s="29"/>
      <c r="KXW176" s="29"/>
      <c r="KXX176" s="29"/>
      <c r="KXY176" s="29"/>
      <c r="KXZ176" s="29"/>
      <c r="KYA176" s="29"/>
      <c r="KYB176" s="29"/>
      <c r="KYC176" s="29"/>
      <c r="KYD176" s="29"/>
      <c r="KYE176" s="29"/>
      <c r="KYF176" s="29"/>
      <c r="KYG176" s="29"/>
      <c r="KYH176" s="29"/>
      <c r="KYI176" s="29"/>
      <c r="KYJ176" s="29"/>
      <c r="KYK176" s="29"/>
      <c r="KYL176" s="29"/>
      <c r="KYM176" s="29"/>
      <c r="KYN176" s="29"/>
      <c r="KYO176" s="29"/>
      <c r="KYP176" s="29"/>
      <c r="KYQ176" s="29"/>
      <c r="KYR176" s="29"/>
      <c r="KYS176" s="29"/>
      <c r="KYT176" s="29"/>
      <c r="KYU176" s="29"/>
      <c r="KYV176" s="29"/>
      <c r="KYW176" s="29"/>
      <c r="KYX176" s="29"/>
      <c r="KYY176" s="29"/>
      <c r="KYZ176" s="29"/>
      <c r="KZA176" s="29"/>
      <c r="KZB176" s="29"/>
      <c r="KZC176" s="29"/>
      <c r="KZD176" s="29"/>
      <c r="KZE176" s="29"/>
      <c r="KZF176" s="29"/>
      <c r="KZG176" s="29"/>
      <c r="KZH176" s="29"/>
      <c r="KZI176" s="29"/>
      <c r="KZJ176" s="29"/>
      <c r="KZK176" s="29"/>
      <c r="KZL176" s="29"/>
      <c r="KZM176" s="29"/>
      <c r="KZN176" s="29"/>
      <c r="KZO176" s="29"/>
      <c r="KZP176" s="29"/>
      <c r="KZQ176" s="29"/>
      <c r="KZR176" s="29"/>
      <c r="KZS176" s="29"/>
      <c r="KZT176" s="29"/>
      <c r="KZU176" s="29"/>
      <c r="KZV176" s="29"/>
      <c r="KZW176" s="29"/>
      <c r="KZX176" s="29"/>
      <c r="KZY176" s="29"/>
      <c r="KZZ176" s="29"/>
      <c r="LAA176" s="29"/>
      <c r="LAB176" s="29"/>
      <c r="LAC176" s="29"/>
      <c r="LAD176" s="29"/>
      <c r="LAE176" s="29"/>
      <c r="LAF176" s="29"/>
      <c r="LAG176" s="29"/>
      <c r="LAH176" s="29"/>
      <c r="LAI176" s="29"/>
      <c r="LAJ176" s="29"/>
      <c r="LAK176" s="29"/>
      <c r="LAL176" s="29"/>
      <c r="LAM176" s="29"/>
      <c r="LAN176" s="29"/>
      <c r="LAO176" s="29"/>
      <c r="LAP176" s="29"/>
      <c r="LAQ176" s="29"/>
      <c r="LAR176" s="29"/>
      <c r="LAS176" s="29"/>
      <c r="LAT176" s="29"/>
      <c r="LAU176" s="29"/>
      <c r="LAV176" s="29"/>
      <c r="LAW176" s="29"/>
      <c r="LAX176" s="29"/>
      <c r="LAY176" s="29"/>
      <c r="LAZ176" s="29"/>
      <c r="LBA176" s="29"/>
      <c r="LBB176" s="29"/>
      <c r="LBC176" s="29"/>
      <c r="LBD176" s="29"/>
      <c r="LBE176" s="29"/>
      <c r="LBF176" s="29"/>
      <c r="LBG176" s="29"/>
      <c r="LBH176" s="29"/>
      <c r="LBI176" s="29"/>
      <c r="LBJ176" s="29"/>
      <c r="LBK176" s="29"/>
      <c r="LBL176" s="29"/>
      <c r="LBM176" s="29"/>
      <c r="LBN176" s="29"/>
      <c r="LBO176" s="29"/>
      <c r="LBP176" s="29"/>
      <c r="LBQ176" s="29"/>
      <c r="LBR176" s="29"/>
      <c r="LBS176" s="29"/>
      <c r="LBT176" s="29"/>
      <c r="LBU176" s="29"/>
      <c r="LBV176" s="29"/>
      <c r="LBW176" s="29"/>
      <c r="LBX176" s="29"/>
      <c r="LBY176" s="29"/>
      <c r="LBZ176" s="29"/>
      <c r="LCA176" s="29"/>
      <c r="LCB176" s="29"/>
      <c r="LCC176" s="29"/>
      <c r="LCD176" s="29"/>
      <c r="LCE176" s="29"/>
      <c r="LCF176" s="29"/>
      <c r="LCG176" s="29"/>
      <c r="LCH176" s="29"/>
      <c r="LCI176" s="29"/>
      <c r="LCJ176" s="29"/>
      <c r="LCK176" s="29"/>
      <c r="LCL176" s="29"/>
      <c r="LCM176" s="29"/>
      <c r="LCN176" s="29"/>
      <c r="LCO176" s="29"/>
      <c r="LCP176" s="29"/>
      <c r="LCQ176" s="29"/>
      <c r="LCR176" s="29"/>
      <c r="LCS176" s="29"/>
      <c r="LCT176" s="29"/>
      <c r="LCU176" s="29"/>
      <c r="LCV176" s="29"/>
      <c r="LCW176" s="29"/>
      <c r="LCX176" s="29"/>
      <c r="LCY176" s="29"/>
      <c r="LCZ176" s="29"/>
      <c r="LDA176" s="29"/>
      <c r="LDB176" s="29"/>
      <c r="LDC176" s="29"/>
      <c r="LDD176" s="29"/>
      <c r="LDE176" s="29"/>
      <c r="LDF176" s="29"/>
      <c r="LDG176" s="29"/>
      <c r="LDH176" s="29"/>
      <c r="LDI176" s="29"/>
      <c r="LDJ176" s="29"/>
      <c r="LDK176" s="29"/>
      <c r="LDL176" s="29"/>
      <c r="LDM176" s="29"/>
      <c r="LDN176" s="29"/>
      <c r="LDO176" s="29"/>
      <c r="LDP176" s="29"/>
      <c r="LDQ176" s="29"/>
      <c r="LDR176" s="29"/>
      <c r="LDS176" s="29"/>
      <c r="LDT176" s="29"/>
      <c r="LDU176" s="29"/>
      <c r="LDV176" s="29"/>
      <c r="LDW176" s="29"/>
      <c r="LDX176" s="29"/>
      <c r="LDY176" s="29"/>
      <c r="LDZ176" s="29"/>
      <c r="LEA176" s="29"/>
      <c r="LEB176" s="29"/>
      <c r="LEC176" s="29"/>
      <c r="LED176" s="29"/>
      <c r="LEE176" s="29"/>
      <c r="LEF176" s="29"/>
      <c r="LEG176" s="29"/>
      <c r="LEH176" s="29"/>
      <c r="LEI176" s="29"/>
      <c r="LEJ176" s="29"/>
      <c r="LEK176" s="29"/>
      <c r="LEL176" s="29"/>
      <c r="LEM176" s="29"/>
      <c r="LEN176" s="29"/>
      <c r="LEO176" s="29"/>
      <c r="LEP176" s="29"/>
      <c r="LEQ176" s="29"/>
      <c r="LER176" s="29"/>
      <c r="LES176" s="29"/>
      <c r="LET176" s="29"/>
      <c r="LEU176" s="29"/>
      <c r="LEV176" s="29"/>
      <c r="LEW176" s="29"/>
      <c r="LEX176" s="29"/>
      <c r="LEY176" s="29"/>
      <c r="LEZ176" s="29"/>
      <c r="LFA176" s="29"/>
      <c r="LFB176" s="29"/>
      <c r="LFC176" s="29"/>
      <c r="LFD176" s="29"/>
      <c r="LFE176" s="29"/>
      <c r="LFF176" s="29"/>
      <c r="LFG176" s="29"/>
      <c r="LFH176" s="29"/>
      <c r="LFI176" s="29"/>
      <c r="LFJ176" s="29"/>
      <c r="LFK176" s="29"/>
      <c r="LFL176" s="29"/>
      <c r="LFM176" s="29"/>
      <c r="LFN176" s="29"/>
      <c r="LFO176" s="29"/>
      <c r="LFP176" s="29"/>
      <c r="LFQ176" s="29"/>
      <c r="LFR176" s="29"/>
      <c r="LFS176" s="29"/>
      <c r="LFT176" s="29"/>
      <c r="LFU176" s="29"/>
      <c r="LFV176" s="29"/>
      <c r="LFW176" s="29"/>
      <c r="LFX176" s="29"/>
      <c r="LFY176" s="29"/>
      <c r="LFZ176" s="29"/>
      <c r="LGA176" s="29"/>
      <c r="LGB176" s="29"/>
      <c r="LGC176" s="29"/>
      <c r="LGD176" s="29"/>
      <c r="LGE176" s="29"/>
      <c r="LGF176" s="29"/>
      <c r="LGG176" s="29"/>
      <c r="LGH176" s="29"/>
      <c r="LGI176" s="29"/>
      <c r="LGJ176" s="29"/>
      <c r="LGK176" s="29"/>
      <c r="LGL176" s="29"/>
      <c r="LGM176" s="29"/>
      <c r="LGN176" s="29"/>
      <c r="LGO176" s="29"/>
      <c r="LGP176" s="29"/>
      <c r="LGQ176" s="29"/>
      <c r="LGR176" s="29"/>
      <c r="LGS176" s="29"/>
      <c r="LGT176" s="29"/>
      <c r="LGU176" s="29"/>
      <c r="LGV176" s="29"/>
      <c r="LGW176" s="29"/>
      <c r="LGX176" s="29"/>
      <c r="LGY176" s="29"/>
      <c r="LGZ176" s="29"/>
      <c r="LHA176" s="29"/>
      <c r="LHB176" s="29"/>
      <c r="LHC176" s="29"/>
      <c r="LHD176" s="29"/>
      <c r="LHE176" s="29"/>
      <c r="LHF176" s="29"/>
      <c r="LHG176" s="29"/>
      <c r="LHH176" s="29"/>
      <c r="LHI176" s="29"/>
      <c r="LHJ176" s="29"/>
      <c r="LHK176" s="29"/>
      <c r="LHL176" s="29"/>
      <c r="LHM176" s="29"/>
      <c r="LHN176" s="29"/>
      <c r="LHO176" s="29"/>
      <c r="LHP176" s="29"/>
      <c r="LHQ176" s="29"/>
      <c r="LHR176" s="29"/>
      <c r="LHS176" s="29"/>
      <c r="LHT176" s="29"/>
      <c r="LHU176" s="29"/>
      <c r="LHV176" s="29"/>
      <c r="LHW176" s="29"/>
      <c r="LHX176" s="29"/>
      <c r="LHY176" s="29"/>
      <c r="LHZ176" s="29"/>
      <c r="LIA176" s="29"/>
      <c r="LIB176" s="29"/>
      <c r="LIC176" s="29"/>
      <c r="LID176" s="29"/>
      <c r="LIE176" s="29"/>
      <c r="LIF176" s="29"/>
      <c r="LIG176" s="29"/>
      <c r="LIH176" s="29"/>
      <c r="LII176" s="29"/>
      <c r="LIJ176" s="29"/>
      <c r="LIK176" s="29"/>
      <c r="LIL176" s="29"/>
      <c r="LIM176" s="29"/>
      <c r="LIN176" s="29"/>
      <c r="LIO176" s="29"/>
      <c r="LIP176" s="29"/>
      <c r="LIQ176" s="29"/>
      <c r="LIR176" s="29"/>
      <c r="LIS176" s="29"/>
      <c r="LIT176" s="29"/>
      <c r="LIU176" s="29"/>
      <c r="LIV176" s="29"/>
      <c r="LIW176" s="29"/>
      <c r="LIX176" s="29"/>
      <c r="LIY176" s="29"/>
      <c r="LIZ176" s="29"/>
      <c r="LJA176" s="29"/>
      <c r="LJB176" s="29"/>
      <c r="LJC176" s="29"/>
      <c r="LJD176" s="29"/>
      <c r="LJE176" s="29"/>
      <c r="LJF176" s="29"/>
      <c r="LJG176" s="29"/>
      <c r="LJH176" s="29"/>
      <c r="LJI176" s="29"/>
      <c r="LJJ176" s="29"/>
      <c r="LJK176" s="29"/>
      <c r="LJL176" s="29"/>
      <c r="LJM176" s="29"/>
      <c r="LJN176" s="29"/>
      <c r="LJO176" s="29"/>
      <c r="LJP176" s="29"/>
      <c r="LJQ176" s="29"/>
      <c r="LJR176" s="29"/>
      <c r="LJS176" s="29"/>
      <c r="LJT176" s="29"/>
      <c r="LJU176" s="29"/>
      <c r="LJV176" s="29"/>
      <c r="LJW176" s="29"/>
      <c r="LJX176" s="29"/>
      <c r="LJY176" s="29"/>
      <c r="LJZ176" s="29"/>
      <c r="LKA176" s="29"/>
      <c r="LKB176" s="29"/>
      <c r="LKC176" s="29"/>
      <c r="LKD176" s="29"/>
      <c r="LKE176" s="29"/>
      <c r="LKF176" s="29"/>
      <c r="LKG176" s="29"/>
      <c r="LKH176" s="29"/>
      <c r="LKI176" s="29"/>
      <c r="LKJ176" s="29"/>
      <c r="LKK176" s="29"/>
      <c r="LKL176" s="29"/>
      <c r="LKM176" s="29"/>
      <c r="LKN176" s="29"/>
      <c r="LKO176" s="29"/>
      <c r="LKP176" s="29"/>
      <c r="LKQ176" s="29"/>
      <c r="LKR176" s="29"/>
      <c r="LKS176" s="29"/>
      <c r="LKT176" s="29"/>
      <c r="LKU176" s="29"/>
      <c r="LKV176" s="29"/>
      <c r="LKW176" s="29"/>
      <c r="LKX176" s="29"/>
      <c r="LKY176" s="29"/>
      <c r="LKZ176" s="29"/>
      <c r="LLA176" s="29"/>
      <c r="LLB176" s="29"/>
      <c r="LLC176" s="29"/>
      <c r="LLD176" s="29"/>
      <c r="LLE176" s="29"/>
      <c r="LLF176" s="29"/>
      <c r="LLG176" s="29"/>
      <c r="LLH176" s="29"/>
      <c r="LLI176" s="29"/>
      <c r="LLJ176" s="29"/>
      <c r="LLK176" s="29"/>
      <c r="LLL176" s="29"/>
      <c r="LLM176" s="29"/>
      <c r="LLN176" s="29"/>
      <c r="LLO176" s="29"/>
      <c r="LLP176" s="29"/>
      <c r="LLQ176" s="29"/>
      <c r="LLR176" s="29"/>
      <c r="LLS176" s="29"/>
      <c r="LLT176" s="29"/>
      <c r="LLU176" s="29"/>
      <c r="LLV176" s="29"/>
      <c r="LLW176" s="29"/>
      <c r="LLX176" s="29"/>
      <c r="LLY176" s="29"/>
      <c r="LLZ176" s="29"/>
      <c r="LMA176" s="29"/>
      <c r="LMB176" s="29"/>
      <c r="LMC176" s="29"/>
      <c r="LMD176" s="29"/>
      <c r="LME176" s="29"/>
      <c r="LMF176" s="29"/>
      <c r="LMG176" s="29"/>
      <c r="LMH176" s="29"/>
      <c r="LMI176" s="29"/>
      <c r="LMJ176" s="29"/>
      <c r="LMK176" s="29"/>
      <c r="LML176" s="29"/>
      <c r="LMM176" s="29"/>
      <c r="LMN176" s="29"/>
      <c r="LMO176" s="29"/>
      <c r="LMP176" s="29"/>
      <c r="LMQ176" s="29"/>
      <c r="LMR176" s="29"/>
      <c r="LMS176" s="29"/>
      <c r="LMT176" s="29"/>
      <c r="LMU176" s="29"/>
      <c r="LMV176" s="29"/>
      <c r="LMW176" s="29"/>
      <c r="LMX176" s="29"/>
      <c r="LMY176" s="29"/>
      <c r="LMZ176" s="29"/>
      <c r="LNA176" s="29"/>
      <c r="LNB176" s="29"/>
      <c r="LNC176" s="29"/>
      <c r="LND176" s="29"/>
      <c r="LNE176" s="29"/>
      <c r="LNF176" s="29"/>
      <c r="LNG176" s="29"/>
      <c r="LNH176" s="29"/>
      <c r="LNI176" s="29"/>
      <c r="LNJ176" s="29"/>
      <c r="LNK176" s="29"/>
      <c r="LNL176" s="29"/>
      <c r="LNM176" s="29"/>
      <c r="LNN176" s="29"/>
      <c r="LNO176" s="29"/>
      <c r="LNP176" s="29"/>
      <c r="LNQ176" s="29"/>
      <c r="LNR176" s="29"/>
      <c r="LNS176" s="29"/>
      <c r="LNT176" s="29"/>
      <c r="LNU176" s="29"/>
      <c r="LNV176" s="29"/>
      <c r="LNW176" s="29"/>
      <c r="LNX176" s="29"/>
      <c r="LNY176" s="29"/>
      <c r="LNZ176" s="29"/>
      <c r="LOA176" s="29"/>
      <c r="LOB176" s="29"/>
      <c r="LOC176" s="29"/>
      <c r="LOD176" s="29"/>
      <c r="LOE176" s="29"/>
      <c r="LOF176" s="29"/>
      <c r="LOG176" s="29"/>
      <c r="LOH176" s="29"/>
      <c r="LOI176" s="29"/>
      <c r="LOJ176" s="29"/>
      <c r="LOK176" s="29"/>
      <c r="LOL176" s="29"/>
      <c r="LOM176" s="29"/>
      <c r="LON176" s="29"/>
      <c r="LOO176" s="29"/>
      <c r="LOP176" s="29"/>
      <c r="LOQ176" s="29"/>
      <c r="LOR176" s="29"/>
      <c r="LOS176" s="29"/>
      <c r="LOT176" s="29"/>
      <c r="LOU176" s="29"/>
      <c r="LOV176" s="29"/>
      <c r="LOW176" s="29"/>
      <c r="LOX176" s="29"/>
      <c r="LOY176" s="29"/>
      <c r="LOZ176" s="29"/>
      <c r="LPA176" s="29"/>
      <c r="LPB176" s="29"/>
      <c r="LPC176" s="29"/>
      <c r="LPD176" s="29"/>
      <c r="LPE176" s="29"/>
      <c r="LPF176" s="29"/>
      <c r="LPG176" s="29"/>
      <c r="LPH176" s="29"/>
      <c r="LPI176" s="29"/>
      <c r="LPJ176" s="29"/>
      <c r="LPK176" s="29"/>
      <c r="LPL176" s="29"/>
      <c r="LPM176" s="29"/>
      <c r="LPN176" s="29"/>
      <c r="LPO176" s="29"/>
      <c r="LPP176" s="29"/>
      <c r="LPQ176" s="29"/>
      <c r="LPR176" s="29"/>
      <c r="LPS176" s="29"/>
      <c r="LPT176" s="29"/>
      <c r="LPU176" s="29"/>
      <c r="LPV176" s="29"/>
      <c r="LPW176" s="29"/>
      <c r="LPX176" s="29"/>
      <c r="LPY176" s="29"/>
      <c r="LPZ176" s="29"/>
      <c r="LQA176" s="29"/>
      <c r="LQB176" s="29"/>
      <c r="LQC176" s="29"/>
      <c r="LQD176" s="29"/>
      <c r="LQE176" s="29"/>
      <c r="LQF176" s="29"/>
      <c r="LQG176" s="29"/>
      <c r="LQH176" s="29"/>
      <c r="LQI176" s="29"/>
      <c r="LQJ176" s="29"/>
      <c r="LQK176" s="29"/>
      <c r="LQL176" s="29"/>
      <c r="LQM176" s="29"/>
      <c r="LQN176" s="29"/>
      <c r="LQO176" s="29"/>
      <c r="LQP176" s="29"/>
      <c r="LQQ176" s="29"/>
      <c r="LQR176" s="29"/>
      <c r="LQS176" s="29"/>
      <c r="LQT176" s="29"/>
      <c r="LQU176" s="29"/>
      <c r="LQV176" s="29"/>
      <c r="LQW176" s="29"/>
      <c r="LQX176" s="29"/>
      <c r="LQY176" s="29"/>
      <c r="LQZ176" s="29"/>
      <c r="LRA176" s="29"/>
      <c r="LRB176" s="29"/>
      <c r="LRC176" s="29"/>
      <c r="LRD176" s="29"/>
      <c r="LRE176" s="29"/>
      <c r="LRF176" s="29"/>
      <c r="LRG176" s="29"/>
      <c r="LRH176" s="29"/>
      <c r="LRI176" s="29"/>
      <c r="LRJ176" s="29"/>
      <c r="LRK176" s="29"/>
      <c r="LRL176" s="29"/>
      <c r="LRM176" s="29"/>
      <c r="LRN176" s="29"/>
      <c r="LRO176" s="29"/>
      <c r="LRP176" s="29"/>
      <c r="LRQ176" s="29"/>
      <c r="LRR176" s="29"/>
      <c r="LRS176" s="29"/>
      <c r="LRT176" s="29"/>
      <c r="LRU176" s="29"/>
      <c r="LRV176" s="29"/>
      <c r="LRW176" s="29"/>
      <c r="LRX176" s="29"/>
      <c r="LRY176" s="29"/>
      <c r="LRZ176" s="29"/>
      <c r="LSA176" s="29"/>
      <c r="LSB176" s="29"/>
      <c r="LSC176" s="29"/>
      <c r="LSD176" s="29"/>
      <c r="LSE176" s="29"/>
      <c r="LSF176" s="29"/>
      <c r="LSG176" s="29"/>
      <c r="LSH176" s="29"/>
      <c r="LSI176" s="29"/>
      <c r="LSJ176" s="29"/>
      <c r="LSK176" s="29"/>
      <c r="LSL176" s="29"/>
      <c r="LSM176" s="29"/>
      <c r="LSN176" s="29"/>
      <c r="LSO176" s="29"/>
      <c r="LSP176" s="29"/>
      <c r="LSQ176" s="29"/>
      <c r="LSR176" s="29"/>
      <c r="LSS176" s="29"/>
      <c r="LST176" s="29"/>
      <c r="LSU176" s="29"/>
      <c r="LSV176" s="29"/>
      <c r="LSW176" s="29"/>
      <c r="LSX176" s="29"/>
      <c r="LSY176" s="29"/>
      <c r="LSZ176" s="29"/>
      <c r="LTA176" s="29"/>
      <c r="LTB176" s="29"/>
      <c r="LTC176" s="29"/>
      <c r="LTD176" s="29"/>
      <c r="LTE176" s="29"/>
      <c r="LTF176" s="29"/>
      <c r="LTG176" s="29"/>
      <c r="LTH176" s="29"/>
      <c r="LTI176" s="29"/>
      <c r="LTJ176" s="29"/>
      <c r="LTK176" s="29"/>
      <c r="LTL176" s="29"/>
      <c r="LTM176" s="29"/>
      <c r="LTN176" s="29"/>
      <c r="LTO176" s="29"/>
      <c r="LTP176" s="29"/>
      <c r="LTQ176" s="29"/>
      <c r="LTR176" s="29"/>
      <c r="LTS176" s="29"/>
      <c r="LTT176" s="29"/>
      <c r="LTU176" s="29"/>
      <c r="LTV176" s="29"/>
      <c r="LTW176" s="29"/>
      <c r="LTX176" s="29"/>
      <c r="LTY176" s="29"/>
      <c r="LTZ176" s="29"/>
      <c r="LUA176" s="29"/>
      <c r="LUB176" s="29"/>
      <c r="LUC176" s="29"/>
      <c r="LUD176" s="29"/>
      <c r="LUE176" s="29"/>
      <c r="LUF176" s="29"/>
      <c r="LUG176" s="29"/>
      <c r="LUH176" s="29"/>
      <c r="LUI176" s="29"/>
      <c r="LUJ176" s="29"/>
      <c r="LUK176" s="29"/>
      <c r="LUL176" s="29"/>
      <c r="LUM176" s="29"/>
      <c r="LUN176" s="29"/>
      <c r="LUO176" s="29"/>
      <c r="LUP176" s="29"/>
      <c r="LUQ176" s="29"/>
      <c r="LUR176" s="29"/>
      <c r="LUS176" s="29"/>
      <c r="LUT176" s="29"/>
      <c r="LUU176" s="29"/>
      <c r="LUV176" s="29"/>
      <c r="LUW176" s="29"/>
      <c r="LUX176" s="29"/>
      <c r="LUY176" s="29"/>
      <c r="LUZ176" s="29"/>
      <c r="LVA176" s="29"/>
      <c r="LVB176" s="29"/>
      <c r="LVC176" s="29"/>
      <c r="LVD176" s="29"/>
      <c r="LVE176" s="29"/>
      <c r="LVF176" s="29"/>
      <c r="LVG176" s="29"/>
      <c r="LVH176" s="29"/>
      <c r="LVI176" s="29"/>
      <c r="LVJ176" s="29"/>
      <c r="LVK176" s="29"/>
      <c r="LVL176" s="29"/>
      <c r="LVM176" s="29"/>
      <c r="LVN176" s="29"/>
      <c r="LVO176" s="29"/>
      <c r="LVP176" s="29"/>
      <c r="LVQ176" s="29"/>
      <c r="LVR176" s="29"/>
      <c r="LVS176" s="29"/>
      <c r="LVT176" s="29"/>
      <c r="LVU176" s="29"/>
      <c r="LVV176" s="29"/>
      <c r="LVW176" s="29"/>
      <c r="LVX176" s="29"/>
      <c r="LVY176" s="29"/>
      <c r="LVZ176" s="29"/>
      <c r="LWA176" s="29"/>
      <c r="LWB176" s="29"/>
      <c r="LWC176" s="29"/>
      <c r="LWD176" s="29"/>
      <c r="LWE176" s="29"/>
      <c r="LWF176" s="29"/>
      <c r="LWG176" s="29"/>
      <c r="LWH176" s="29"/>
      <c r="LWI176" s="29"/>
      <c r="LWJ176" s="29"/>
      <c r="LWK176" s="29"/>
      <c r="LWL176" s="29"/>
      <c r="LWM176" s="29"/>
      <c r="LWN176" s="29"/>
      <c r="LWO176" s="29"/>
      <c r="LWP176" s="29"/>
      <c r="LWQ176" s="29"/>
      <c r="LWR176" s="29"/>
      <c r="LWS176" s="29"/>
      <c r="LWT176" s="29"/>
      <c r="LWU176" s="29"/>
      <c r="LWV176" s="29"/>
      <c r="LWW176" s="29"/>
      <c r="LWX176" s="29"/>
      <c r="LWY176" s="29"/>
      <c r="LWZ176" s="29"/>
      <c r="LXA176" s="29"/>
      <c r="LXB176" s="29"/>
      <c r="LXC176" s="29"/>
      <c r="LXD176" s="29"/>
      <c r="LXE176" s="29"/>
      <c r="LXF176" s="29"/>
      <c r="LXG176" s="29"/>
      <c r="LXH176" s="29"/>
      <c r="LXI176" s="29"/>
      <c r="LXJ176" s="29"/>
      <c r="LXK176" s="29"/>
      <c r="LXL176" s="29"/>
      <c r="LXM176" s="29"/>
      <c r="LXN176" s="29"/>
      <c r="LXO176" s="29"/>
      <c r="LXP176" s="29"/>
      <c r="LXQ176" s="29"/>
      <c r="LXR176" s="29"/>
      <c r="LXS176" s="29"/>
      <c r="LXT176" s="29"/>
      <c r="LXU176" s="29"/>
      <c r="LXV176" s="29"/>
      <c r="LXW176" s="29"/>
      <c r="LXX176" s="29"/>
      <c r="LXY176" s="29"/>
      <c r="LXZ176" s="29"/>
      <c r="LYA176" s="29"/>
      <c r="LYB176" s="29"/>
      <c r="LYC176" s="29"/>
      <c r="LYD176" s="29"/>
      <c r="LYE176" s="29"/>
      <c r="LYF176" s="29"/>
      <c r="LYG176" s="29"/>
      <c r="LYH176" s="29"/>
      <c r="LYI176" s="29"/>
      <c r="LYJ176" s="29"/>
      <c r="LYK176" s="29"/>
      <c r="LYL176" s="29"/>
      <c r="LYM176" s="29"/>
      <c r="LYN176" s="29"/>
      <c r="LYO176" s="29"/>
      <c r="LYP176" s="29"/>
      <c r="LYQ176" s="29"/>
      <c r="LYR176" s="29"/>
      <c r="LYS176" s="29"/>
      <c r="LYT176" s="29"/>
      <c r="LYU176" s="29"/>
      <c r="LYV176" s="29"/>
      <c r="LYW176" s="29"/>
      <c r="LYX176" s="29"/>
      <c r="LYY176" s="29"/>
      <c r="LYZ176" s="29"/>
      <c r="LZA176" s="29"/>
      <c r="LZB176" s="29"/>
      <c r="LZC176" s="29"/>
      <c r="LZD176" s="29"/>
      <c r="LZE176" s="29"/>
      <c r="LZF176" s="29"/>
      <c r="LZG176" s="29"/>
      <c r="LZH176" s="29"/>
      <c r="LZI176" s="29"/>
      <c r="LZJ176" s="29"/>
      <c r="LZK176" s="29"/>
      <c r="LZL176" s="29"/>
      <c r="LZM176" s="29"/>
      <c r="LZN176" s="29"/>
      <c r="LZO176" s="29"/>
      <c r="LZP176" s="29"/>
      <c r="LZQ176" s="29"/>
      <c r="LZR176" s="29"/>
      <c r="LZS176" s="29"/>
      <c r="LZT176" s="29"/>
      <c r="LZU176" s="29"/>
      <c r="LZV176" s="29"/>
      <c r="LZW176" s="29"/>
      <c r="LZX176" s="29"/>
      <c r="LZY176" s="29"/>
      <c r="LZZ176" s="29"/>
      <c r="MAA176" s="29"/>
      <c r="MAB176" s="29"/>
      <c r="MAC176" s="29"/>
      <c r="MAD176" s="29"/>
      <c r="MAE176" s="29"/>
      <c r="MAF176" s="29"/>
      <c r="MAG176" s="29"/>
      <c r="MAH176" s="29"/>
      <c r="MAI176" s="29"/>
      <c r="MAJ176" s="29"/>
      <c r="MAK176" s="29"/>
      <c r="MAL176" s="29"/>
      <c r="MAM176" s="29"/>
      <c r="MAN176" s="29"/>
      <c r="MAO176" s="29"/>
      <c r="MAP176" s="29"/>
      <c r="MAQ176" s="29"/>
      <c r="MAR176" s="29"/>
      <c r="MAS176" s="29"/>
      <c r="MAT176" s="29"/>
      <c r="MAU176" s="29"/>
      <c r="MAV176" s="29"/>
      <c r="MAW176" s="29"/>
      <c r="MAX176" s="29"/>
      <c r="MAY176" s="29"/>
      <c r="MAZ176" s="29"/>
      <c r="MBA176" s="29"/>
      <c r="MBB176" s="29"/>
      <c r="MBC176" s="29"/>
      <c r="MBD176" s="29"/>
      <c r="MBE176" s="29"/>
      <c r="MBF176" s="29"/>
      <c r="MBG176" s="29"/>
      <c r="MBH176" s="29"/>
      <c r="MBI176" s="29"/>
      <c r="MBJ176" s="29"/>
      <c r="MBK176" s="29"/>
      <c r="MBL176" s="29"/>
      <c r="MBM176" s="29"/>
      <c r="MBN176" s="29"/>
      <c r="MBO176" s="29"/>
      <c r="MBP176" s="29"/>
      <c r="MBQ176" s="29"/>
      <c r="MBR176" s="29"/>
      <c r="MBS176" s="29"/>
      <c r="MBT176" s="29"/>
      <c r="MBU176" s="29"/>
      <c r="MBV176" s="29"/>
      <c r="MBW176" s="29"/>
      <c r="MBX176" s="29"/>
      <c r="MBY176" s="29"/>
      <c r="MBZ176" s="29"/>
      <c r="MCA176" s="29"/>
      <c r="MCB176" s="29"/>
      <c r="MCC176" s="29"/>
      <c r="MCD176" s="29"/>
      <c r="MCE176" s="29"/>
      <c r="MCF176" s="29"/>
      <c r="MCG176" s="29"/>
      <c r="MCH176" s="29"/>
      <c r="MCI176" s="29"/>
      <c r="MCJ176" s="29"/>
      <c r="MCK176" s="29"/>
      <c r="MCL176" s="29"/>
      <c r="MCM176" s="29"/>
      <c r="MCN176" s="29"/>
      <c r="MCO176" s="29"/>
      <c r="MCP176" s="29"/>
      <c r="MCQ176" s="29"/>
      <c r="MCR176" s="29"/>
      <c r="MCS176" s="29"/>
      <c r="MCT176" s="29"/>
      <c r="MCU176" s="29"/>
      <c r="MCV176" s="29"/>
      <c r="MCW176" s="29"/>
      <c r="MCX176" s="29"/>
      <c r="MCY176" s="29"/>
      <c r="MCZ176" s="29"/>
      <c r="MDA176" s="29"/>
      <c r="MDB176" s="29"/>
      <c r="MDC176" s="29"/>
      <c r="MDD176" s="29"/>
      <c r="MDE176" s="29"/>
      <c r="MDF176" s="29"/>
      <c r="MDG176" s="29"/>
      <c r="MDH176" s="29"/>
      <c r="MDI176" s="29"/>
      <c r="MDJ176" s="29"/>
      <c r="MDK176" s="29"/>
      <c r="MDL176" s="29"/>
      <c r="MDM176" s="29"/>
      <c r="MDN176" s="29"/>
      <c r="MDO176" s="29"/>
      <c r="MDP176" s="29"/>
      <c r="MDQ176" s="29"/>
      <c r="MDR176" s="29"/>
      <c r="MDS176" s="29"/>
      <c r="MDT176" s="29"/>
      <c r="MDU176" s="29"/>
      <c r="MDV176" s="29"/>
      <c r="MDW176" s="29"/>
      <c r="MDX176" s="29"/>
      <c r="MDY176" s="29"/>
      <c r="MDZ176" s="29"/>
      <c r="MEA176" s="29"/>
      <c r="MEB176" s="29"/>
      <c r="MEC176" s="29"/>
      <c r="MED176" s="29"/>
      <c r="MEE176" s="29"/>
      <c r="MEF176" s="29"/>
      <c r="MEG176" s="29"/>
      <c r="MEH176" s="29"/>
      <c r="MEI176" s="29"/>
      <c r="MEJ176" s="29"/>
      <c r="MEK176" s="29"/>
      <c r="MEL176" s="29"/>
      <c r="MEM176" s="29"/>
      <c r="MEN176" s="29"/>
      <c r="MEO176" s="29"/>
      <c r="MEP176" s="29"/>
      <c r="MEQ176" s="29"/>
      <c r="MER176" s="29"/>
      <c r="MES176" s="29"/>
      <c r="MET176" s="29"/>
      <c r="MEU176" s="29"/>
      <c r="MEV176" s="29"/>
      <c r="MEW176" s="29"/>
      <c r="MEX176" s="29"/>
      <c r="MEY176" s="29"/>
      <c r="MEZ176" s="29"/>
      <c r="MFA176" s="29"/>
      <c r="MFB176" s="29"/>
      <c r="MFC176" s="29"/>
      <c r="MFD176" s="29"/>
      <c r="MFE176" s="29"/>
      <c r="MFF176" s="29"/>
      <c r="MFG176" s="29"/>
      <c r="MFH176" s="29"/>
      <c r="MFI176" s="29"/>
      <c r="MFJ176" s="29"/>
      <c r="MFK176" s="29"/>
      <c r="MFL176" s="29"/>
      <c r="MFM176" s="29"/>
      <c r="MFN176" s="29"/>
      <c r="MFO176" s="29"/>
      <c r="MFP176" s="29"/>
      <c r="MFQ176" s="29"/>
      <c r="MFR176" s="29"/>
      <c r="MFS176" s="29"/>
      <c r="MFT176" s="29"/>
      <c r="MFU176" s="29"/>
      <c r="MFV176" s="29"/>
      <c r="MFW176" s="29"/>
      <c r="MFX176" s="29"/>
      <c r="MFY176" s="29"/>
      <c r="MFZ176" s="29"/>
      <c r="MGA176" s="29"/>
      <c r="MGB176" s="29"/>
      <c r="MGC176" s="29"/>
      <c r="MGD176" s="29"/>
      <c r="MGE176" s="29"/>
      <c r="MGF176" s="29"/>
      <c r="MGG176" s="29"/>
      <c r="MGH176" s="29"/>
      <c r="MGI176" s="29"/>
      <c r="MGJ176" s="29"/>
      <c r="MGK176" s="29"/>
      <c r="MGL176" s="29"/>
      <c r="MGM176" s="29"/>
      <c r="MGN176" s="29"/>
      <c r="MGO176" s="29"/>
      <c r="MGP176" s="29"/>
      <c r="MGQ176" s="29"/>
      <c r="MGR176" s="29"/>
      <c r="MGS176" s="29"/>
      <c r="MGT176" s="29"/>
      <c r="MGU176" s="29"/>
      <c r="MGV176" s="29"/>
      <c r="MGW176" s="29"/>
      <c r="MGX176" s="29"/>
      <c r="MGY176" s="29"/>
      <c r="MGZ176" s="29"/>
      <c r="MHA176" s="29"/>
      <c r="MHB176" s="29"/>
      <c r="MHC176" s="29"/>
      <c r="MHD176" s="29"/>
      <c r="MHE176" s="29"/>
      <c r="MHF176" s="29"/>
      <c r="MHG176" s="29"/>
      <c r="MHH176" s="29"/>
      <c r="MHI176" s="29"/>
      <c r="MHJ176" s="29"/>
      <c r="MHK176" s="29"/>
      <c r="MHL176" s="29"/>
      <c r="MHM176" s="29"/>
      <c r="MHN176" s="29"/>
      <c r="MHO176" s="29"/>
      <c r="MHP176" s="29"/>
      <c r="MHQ176" s="29"/>
      <c r="MHR176" s="29"/>
      <c r="MHS176" s="29"/>
      <c r="MHT176" s="29"/>
      <c r="MHU176" s="29"/>
      <c r="MHV176" s="29"/>
      <c r="MHW176" s="29"/>
      <c r="MHX176" s="29"/>
      <c r="MHY176" s="29"/>
      <c r="MHZ176" s="29"/>
      <c r="MIA176" s="29"/>
      <c r="MIB176" s="29"/>
      <c r="MIC176" s="29"/>
      <c r="MID176" s="29"/>
      <c r="MIE176" s="29"/>
      <c r="MIF176" s="29"/>
      <c r="MIG176" s="29"/>
      <c r="MIH176" s="29"/>
      <c r="MII176" s="29"/>
      <c r="MIJ176" s="29"/>
      <c r="MIK176" s="29"/>
      <c r="MIL176" s="29"/>
      <c r="MIM176" s="29"/>
      <c r="MIN176" s="29"/>
      <c r="MIO176" s="29"/>
      <c r="MIP176" s="29"/>
      <c r="MIQ176" s="29"/>
      <c r="MIR176" s="29"/>
      <c r="MIS176" s="29"/>
      <c r="MIT176" s="29"/>
      <c r="MIU176" s="29"/>
      <c r="MIV176" s="29"/>
      <c r="MIW176" s="29"/>
      <c r="MIX176" s="29"/>
      <c r="MIY176" s="29"/>
      <c r="MIZ176" s="29"/>
      <c r="MJA176" s="29"/>
      <c r="MJB176" s="29"/>
      <c r="MJC176" s="29"/>
      <c r="MJD176" s="29"/>
      <c r="MJE176" s="29"/>
      <c r="MJF176" s="29"/>
      <c r="MJG176" s="29"/>
      <c r="MJH176" s="29"/>
      <c r="MJI176" s="29"/>
      <c r="MJJ176" s="29"/>
      <c r="MJK176" s="29"/>
      <c r="MJL176" s="29"/>
      <c r="MJM176" s="29"/>
      <c r="MJN176" s="29"/>
      <c r="MJO176" s="29"/>
      <c r="MJP176" s="29"/>
      <c r="MJQ176" s="29"/>
      <c r="MJR176" s="29"/>
      <c r="MJS176" s="29"/>
      <c r="MJT176" s="29"/>
      <c r="MJU176" s="29"/>
      <c r="MJV176" s="29"/>
      <c r="MJW176" s="29"/>
      <c r="MJX176" s="29"/>
      <c r="MJY176" s="29"/>
      <c r="MJZ176" s="29"/>
      <c r="MKA176" s="29"/>
      <c r="MKB176" s="29"/>
      <c r="MKC176" s="29"/>
      <c r="MKD176" s="29"/>
      <c r="MKE176" s="29"/>
      <c r="MKF176" s="29"/>
      <c r="MKG176" s="29"/>
      <c r="MKH176" s="29"/>
      <c r="MKI176" s="29"/>
      <c r="MKJ176" s="29"/>
      <c r="MKK176" s="29"/>
      <c r="MKL176" s="29"/>
      <c r="MKM176" s="29"/>
      <c r="MKN176" s="29"/>
      <c r="MKO176" s="29"/>
      <c r="MKP176" s="29"/>
      <c r="MKQ176" s="29"/>
      <c r="MKR176" s="29"/>
      <c r="MKS176" s="29"/>
      <c r="MKT176" s="29"/>
      <c r="MKU176" s="29"/>
      <c r="MKV176" s="29"/>
      <c r="MKW176" s="29"/>
      <c r="MKX176" s="29"/>
      <c r="MKY176" s="29"/>
      <c r="MKZ176" s="29"/>
      <c r="MLA176" s="29"/>
      <c r="MLB176" s="29"/>
      <c r="MLC176" s="29"/>
      <c r="MLD176" s="29"/>
      <c r="MLE176" s="29"/>
      <c r="MLF176" s="29"/>
      <c r="MLG176" s="29"/>
      <c r="MLH176" s="29"/>
      <c r="MLI176" s="29"/>
      <c r="MLJ176" s="29"/>
      <c r="MLK176" s="29"/>
      <c r="MLL176" s="29"/>
      <c r="MLM176" s="29"/>
      <c r="MLN176" s="29"/>
      <c r="MLO176" s="29"/>
      <c r="MLP176" s="29"/>
      <c r="MLQ176" s="29"/>
      <c r="MLR176" s="29"/>
      <c r="MLS176" s="29"/>
      <c r="MLT176" s="29"/>
      <c r="MLU176" s="29"/>
      <c r="MLV176" s="29"/>
      <c r="MLW176" s="29"/>
      <c r="MLX176" s="29"/>
      <c r="MLY176" s="29"/>
      <c r="MLZ176" s="29"/>
      <c r="MMA176" s="29"/>
      <c r="MMB176" s="29"/>
      <c r="MMC176" s="29"/>
      <c r="MMD176" s="29"/>
      <c r="MME176" s="29"/>
      <c r="MMF176" s="29"/>
      <c r="MMG176" s="29"/>
      <c r="MMH176" s="29"/>
      <c r="MMI176" s="29"/>
      <c r="MMJ176" s="29"/>
      <c r="MMK176" s="29"/>
      <c r="MML176" s="29"/>
      <c r="MMM176" s="29"/>
      <c r="MMN176" s="29"/>
      <c r="MMO176" s="29"/>
      <c r="MMP176" s="29"/>
      <c r="MMQ176" s="29"/>
      <c r="MMR176" s="29"/>
      <c r="MMS176" s="29"/>
      <c r="MMT176" s="29"/>
      <c r="MMU176" s="29"/>
      <c r="MMV176" s="29"/>
      <c r="MMW176" s="29"/>
      <c r="MMX176" s="29"/>
      <c r="MMY176" s="29"/>
      <c r="MMZ176" s="29"/>
      <c r="MNA176" s="29"/>
      <c r="MNB176" s="29"/>
      <c r="MNC176" s="29"/>
      <c r="MND176" s="29"/>
      <c r="MNE176" s="29"/>
      <c r="MNF176" s="29"/>
      <c r="MNG176" s="29"/>
      <c r="MNH176" s="29"/>
      <c r="MNI176" s="29"/>
      <c r="MNJ176" s="29"/>
      <c r="MNK176" s="29"/>
      <c r="MNL176" s="29"/>
      <c r="MNM176" s="29"/>
      <c r="MNN176" s="29"/>
      <c r="MNO176" s="29"/>
      <c r="MNP176" s="29"/>
      <c r="MNQ176" s="29"/>
      <c r="MNR176" s="29"/>
      <c r="MNS176" s="29"/>
      <c r="MNT176" s="29"/>
      <c r="MNU176" s="29"/>
      <c r="MNV176" s="29"/>
      <c r="MNW176" s="29"/>
      <c r="MNX176" s="29"/>
      <c r="MNY176" s="29"/>
      <c r="MNZ176" s="29"/>
      <c r="MOA176" s="29"/>
      <c r="MOB176" s="29"/>
      <c r="MOC176" s="29"/>
      <c r="MOD176" s="29"/>
      <c r="MOE176" s="29"/>
      <c r="MOF176" s="29"/>
      <c r="MOG176" s="29"/>
      <c r="MOH176" s="29"/>
      <c r="MOI176" s="29"/>
      <c r="MOJ176" s="29"/>
      <c r="MOK176" s="29"/>
      <c r="MOL176" s="29"/>
      <c r="MOM176" s="29"/>
      <c r="MON176" s="29"/>
      <c r="MOO176" s="29"/>
      <c r="MOP176" s="29"/>
      <c r="MOQ176" s="29"/>
      <c r="MOR176" s="29"/>
      <c r="MOS176" s="29"/>
      <c r="MOT176" s="29"/>
      <c r="MOU176" s="29"/>
      <c r="MOV176" s="29"/>
      <c r="MOW176" s="29"/>
      <c r="MOX176" s="29"/>
      <c r="MOY176" s="29"/>
      <c r="MOZ176" s="29"/>
      <c r="MPA176" s="29"/>
      <c r="MPB176" s="29"/>
      <c r="MPC176" s="29"/>
      <c r="MPD176" s="29"/>
      <c r="MPE176" s="29"/>
      <c r="MPF176" s="29"/>
      <c r="MPG176" s="29"/>
      <c r="MPH176" s="29"/>
      <c r="MPI176" s="29"/>
      <c r="MPJ176" s="29"/>
      <c r="MPK176" s="29"/>
      <c r="MPL176" s="29"/>
      <c r="MPM176" s="29"/>
      <c r="MPN176" s="29"/>
      <c r="MPO176" s="29"/>
      <c r="MPP176" s="29"/>
      <c r="MPQ176" s="29"/>
      <c r="MPR176" s="29"/>
      <c r="MPS176" s="29"/>
      <c r="MPT176" s="29"/>
      <c r="MPU176" s="29"/>
      <c r="MPV176" s="29"/>
      <c r="MPW176" s="29"/>
      <c r="MPX176" s="29"/>
      <c r="MPY176" s="29"/>
      <c r="MPZ176" s="29"/>
      <c r="MQA176" s="29"/>
      <c r="MQB176" s="29"/>
      <c r="MQC176" s="29"/>
      <c r="MQD176" s="29"/>
      <c r="MQE176" s="29"/>
      <c r="MQF176" s="29"/>
      <c r="MQG176" s="29"/>
      <c r="MQH176" s="29"/>
      <c r="MQI176" s="29"/>
      <c r="MQJ176" s="29"/>
      <c r="MQK176" s="29"/>
      <c r="MQL176" s="29"/>
      <c r="MQM176" s="29"/>
      <c r="MQN176" s="29"/>
      <c r="MQO176" s="29"/>
      <c r="MQP176" s="29"/>
      <c r="MQQ176" s="29"/>
      <c r="MQR176" s="29"/>
      <c r="MQS176" s="29"/>
      <c r="MQT176" s="29"/>
      <c r="MQU176" s="29"/>
      <c r="MQV176" s="29"/>
      <c r="MQW176" s="29"/>
      <c r="MQX176" s="29"/>
      <c r="MQY176" s="29"/>
      <c r="MQZ176" s="29"/>
      <c r="MRA176" s="29"/>
      <c r="MRB176" s="29"/>
      <c r="MRC176" s="29"/>
      <c r="MRD176" s="29"/>
      <c r="MRE176" s="29"/>
      <c r="MRF176" s="29"/>
      <c r="MRG176" s="29"/>
      <c r="MRH176" s="29"/>
      <c r="MRI176" s="29"/>
      <c r="MRJ176" s="29"/>
      <c r="MRK176" s="29"/>
      <c r="MRL176" s="29"/>
      <c r="MRM176" s="29"/>
      <c r="MRN176" s="29"/>
      <c r="MRO176" s="29"/>
      <c r="MRP176" s="29"/>
      <c r="MRQ176" s="29"/>
      <c r="MRR176" s="29"/>
      <c r="MRS176" s="29"/>
      <c r="MRT176" s="29"/>
      <c r="MRU176" s="29"/>
      <c r="MRV176" s="29"/>
      <c r="MRW176" s="29"/>
      <c r="MRX176" s="29"/>
      <c r="MRY176" s="29"/>
      <c r="MRZ176" s="29"/>
      <c r="MSA176" s="29"/>
      <c r="MSB176" s="29"/>
      <c r="MSC176" s="29"/>
      <c r="MSD176" s="29"/>
      <c r="MSE176" s="29"/>
      <c r="MSF176" s="29"/>
      <c r="MSG176" s="29"/>
      <c r="MSH176" s="29"/>
      <c r="MSI176" s="29"/>
      <c r="MSJ176" s="29"/>
      <c r="MSK176" s="29"/>
      <c r="MSL176" s="29"/>
      <c r="MSM176" s="29"/>
      <c r="MSN176" s="29"/>
      <c r="MSO176" s="29"/>
      <c r="MSP176" s="29"/>
      <c r="MSQ176" s="29"/>
      <c r="MSR176" s="29"/>
      <c r="MSS176" s="29"/>
      <c r="MST176" s="29"/>
      <c r="MSU176" s="29"/>
      <c r="MSV176" s="29"/>
      <c r="MSW176" s="29"/>
      <c r="MSX176" s="29"/>
      <c r="MSY176" s="29"/>
      <c r="MSZ176" s="29"/>
      <c r="MTA176" s="29"/>
      <c r="MTB176" s="29"/>
      <c r="MTC176" s="29"/>
      <c r="MTD176" s="29"/>
      <c r="MTE176" s="29"/>
      <c r="MTF176" s="29"/>
      <c r="MTG176" s="29"/>
      <c r="MTH176" s="29"/>
      <c r="MTI176" s="29"/>
      <c r="MTJ176" s="29"/>
      <c r="MTK176" s="29"/>
      <c r="MTL176" s="29"/>
      <c r="MTM176" s="29"/>
      <c r="MTN176" s="29"/>
      <c r="MTO176" s="29"/>
      <c r="MTP176" s="29"/>
      <c r="MTQ176" s="29"/>
      <c r="MTR176" s="29"/>
      <c r="MTS176" s="29"/>
      <c r="MTT176" s="29"/>
      <c r="MTU176" s="29"/>
      <c r="MTV176" s="29"/>
      <c r="MTW176" s="29"/>
      <c r="MTX176" s="29"/>
      <c r="MTY176" s="29"/>
      <c r="MTZ176" s="29"/>
      <c r="MUA176" s="29"/>
      <c r="MUB176" s="29"/>
      <c r="MUC176" s="29"/>
      <c r="MUD176" s="29"/>
      <c r="MUE176" s="29"/>
      <c r="MUF176" s="29"/>
      <c r="MUG176" s="29"/>
      <c r="MUH176" s="29"/>
      <c r="MUI176" s="29"/>
      <c r="MUJ176" s="29"/>
      <c r="MUK176" s="29"/>
      <c r="MUL176" s="29"/>
      <c r="MUM176" s="29"/>
      <c r="MUN176" s="29"/>
      <c r="MUO176" s="29"/>
      <c r="MUP176" s="29"/>
      <c r="MUQ176" s="29"/>
      <c r="MUR176" s="29"/>
      <c r="MUS176" s="29"/>
      <c r="MUT176" s="29"/>
      <c r="MUU176" s="29"/>
      <c r="MUV176" s="29"/>
      <c r="MUW176" s="29"/>
      <c r="MUX176" s="29"/>
      <c r="MUY176" s="29"/>
      <c r="MUZ176" s="29"/>
      <c r="MVA176" s="29"/>
      <c r="MVB176" s="29"/>
      <c r="MVC176" s="29"/>
      <c r="MVD176" s="29"/>
      <c r="MVE176" s="29"/>
      <c r="MVF176" s="29"/>
      <c r="MVG176" s="29"/>
      <c r="MVH176" s="29"/>
      <c r="MVI176" s="29"/>
      <c r="MVJ176" s="29"/>
      <c r="MVK176" s="29"/>
      <c r="MVL176" s="29"/>
      <c r="MVM176" s="29"/>
      <c r="MVN176" s="29"/>
      <c r="MVO176" s="29"/>
      <c r="MVP176" s="29"/>
      <c r="MVQ176" s="29"/>
      <c r="MVR176" s="29"/>
      <c r="MVS176" s="29"/>
      <c r="MVT176" s="29"/>
      <c r="MVU176" s="29"/>
      <c r="MVV176" s="29"/>
      <c r="MVW176" s="29"/>
      <c r="MVX176" s="29"/>
      <c r="MVY176" s="29"/>
      <c r="MVZ176" s="29"/>
      <c r="MWA176" s="29"/>
      <c r="MWB176" s="29"/>
      <c r="MWC176" s="29"/>
      <c r="MWD176" s="29"/>
      <c r="MWE176" s="29"/>
      <c r="MWF176" s="29"/>
      <c r="MWG176" s="29"/>
      <c r="MWH176" s="29"/>
      <c r="MWI176" s="29"/>
      <c r="MWJ176" s="29"/>
      <c r="MWK176" s="29"/>
      <c r="MWL176" s="29"/>
      <c r="MWM176" s="29"/>
      <c r="MWN176" s="29"/>
      <c r="MWO176" s="29"/>
      <c r="MWP176" s="29"/>
      <c r="MWQ176" s="29"/>
      <c r="MWR176" s="29"/>
      <c r="MWS176" s="29"/>
      <c r="MWT176" s="29"/>
      <c r="MWU176" s="29"/>
      <c r="MWV176" s="29"/>
      <c r="MWW176" s="29"/>
      <c r="MWX176" s="29"/>
      <c r="MWY176" s="29"/>
      <c r="MWZ176" s="29"/>
      <c r="MXA176" s="29"/>
      <c r="MXB176" s="29"/>
      <c r="MXC176" s="29"/>
      <c r="MXD176" s="29"/>
      <c r="MXE176" s="29"/>
      <c r="MXF176" s="29"/>
      <c r="MXG176" s="29"/>
      <c r="MXH176" s="29"/>
      <c r="MXI176" s="29"/>
      <c r="MXJ176" s="29"/>
      <c r="MXK176" s="29"/>
      <c r="MXL176" s="29"/>
      <c r="MXM176" s="29"/>
      <c r="MXN176" s="29"/>
      <c r="MXO176" s="29"/>
      <c r="MXP176" s="29"/>
      <c r="MXQ176" s="29"/>
      <c r="MXR176" s="29"/>
      <c r="MXS176" s="29"/>
      <c r="MXT176" s="29"/>
      <c r="MXU176" s="29"/>
      <c r="MXV176" s="29"/>
      <c r="MXW176" s="29"/>
      <c r="MXX176" s="29"/>
      <c r="MXY176" s="29"/>
      <c r="MXZ176" s="29"/>
      <c r="MYA176" s="29"/>
      <c r="MYB176" s="29"/>
      <c r="MYC176" s="29"/>
      <c r="MYD176" s="29"/>
      <c r="MYE176" s="29"/>
      <c r="MYF176" s="29"/>
      <c r="MYG176" s="29"/>
      <c r="MYH176" s="29"/>
      <c r="MYI176" s="29"/>
      <c r="MYJ176" s="29"/>
      <c r="MYK176" s="29"/>
      <c r="MYL176" s="29"/>
      <c r="MYM176" s="29"/>
      <c r="MYN176" s="29"/>
      <c r="MYO176" s="29"/>
      <c r="MYP176" s="29"/>
      <c r="MYQ176" s="29"/>
      <c r="MYR176" s="29"/>
      <c r="MYS176" s="29"/>
      <c r="MYT176" s="29"/>
      <c r="MYU176" s="29"/>
      <c r="MYV176" s="29"/>
      <c r="MYW176" s="29"/>
      <c r="MYX176" s="29"/>
      <c r="MYY176" s="29"/>
      <c r="MYZ176" s="29"/>
      <c r="MZA176" s="29"/>
      <c r="MZB176" s="29"/>
      <c r="MZC176" s="29"/>
      <c r="MZD176" s="29"/>
      <c r="MZE176" s="29"/>
      <c r="MZF176" s="29"/>
      <c r="MZG176" s="29"/>
      <c r="MZH176" s="29"/>
      <c r="MZI176" s="29"/>
      <c r="MZJ176" s="29"/>
      <c r="MZK176" s="29"/>
      <c r="MZL176" s="29"/>
      <c r="MZM176" s="29"/>
      <c r="MZN176" s="29"/>
      <c r="MZO176" s="29"/>
      <c r="MZP176" s="29"/>
      <c r="MZQ176" s="29"/>
      <c r="MZR176" s="29"/>
      <c r="MZS176" s="29"/>
      <c r="MZT176" s="29"/>
      <c r="MZU176" s="29"/>
      <c r="MZV176" s="29"/>
      <c r="MZW176" s="29"/>
      <c r="MZX176" s="29"/>
      <c r="MZY176" s="29"/>
      <c r="MZZ176" s="29"/>
      <c r="NAA176" s="29"/>
      <c r="NAB176" s="29"/>
      <c r="NAC176" s="29"/>
      <c r="NAD176" s="29"/>
      <c r="NAE176" s="29"/>
      <c r="NAF176" s="29"/>
      <c r="NAG176" s="29"/>
      <c r="NAH176" s="29"/>
      <c r="NAI176" s="29"/>
      <c r="NAJ176" s="29"/>
      <c r="NAK176" s="29"/>
      <c r="NAL176" s="29"/>
      <c r="NAM176" s="29"/>
      <c r="NAN176" s="29"/>
      <c r="NAO176" s="29"/>
      <c r="NAP176" s="29"/>
      <c r="NAQ176" s="29"/>
      <c r="NAR176" s="29"/>
      <c r="NAS176" s="29"/>
      <c r="NAT176" s="29"/>
      <c r="NAU176" s="29"/>
      <c r="NAV176" s="29"/>
      <c r="NAW176" s="29"/>
      <c r="NAX176" s="29"/>
      <c r="NAY176" s="29"/>
      <c r="NAZ176" s="29"/>
      <c r="NBA176" s="29"/>
      <c r="NBB176" s="29"/>
      <c r="NBC176" s="29"/>
      <c r="NBD176" s="29"/>
      <c r="NBE176" s="29"/>
      <c r="NBF176" s="29"/>
      <c r="NBG176" s="29"/>
      <c r="NBH176" s="29"/>
      <c r="NBI176" s="29"/>
      <c r="NBJ176" s="29"/>
      <c r="NBK176" s="29"/>
      <c r="NBL176" s="29"/>
      <c r="NBM176" s="29"/>
      <c r="NBN176" s="29"/>
      <c r="NBO176" s="29"/>
      <c r="NBP176" s="29"/>
      <c r="NBQ176" s="29"/>
      <c r="NBR176" s="29"/>
      <c r="NBS176" s="29"/>
      <c r="NBT176" s="29"/>
      <c r="NBU176" s="29"/>
      <c r="NBV176" s="29"/>
      <c r="NBW176" s="29"/>
      <c r="NBX176" s="29"/>
      <c r="NBY176" s="29"/>
      <c r="NBZ176" s="29"/>
      <c r="NCA176" s="29"/>
      <c r="NCB176" s="29"/>
      <c r="NCC176" s="29"/>
      <c r="NCD176" s="29"/>
      <c r="NCE176" s="29"/>
      <c r="NCF176" s="29"/>
      <c r="NCG176" s="29"/>
      <c r="NCH176" s="29"/>
      <c r="NCI176" s="29"/>
      <c r="NCJ176" s="29"/>
      <c r="NCK176" s="29"/>
      <c r="NCL176" s="29"/>
      <c r="NCM176" s="29"/>
      <c r="NCN176" s="29"/>
      <c r="NCO176" s="29"/>
      <c r="NCP176" s="29"/>
      <c r="NCQ176" s="29"/>
      <c r="NCR176" s="29"/>
      <c r="NCS176" s="29"/>
      <c r="NCT176" s="29"/>
      <c r="NCU176" s="29"/>
      <c r="NCV176" s="29"/>
      <c r="NCW176" s="29"/>
      <c r="NCX176" s="29"/>
      <c r="NCY176" s="29"/>
      <c r="NCZ176" s="29"/>
      <c r="NDA176" s="29"/>
      <c r="NDB176" s="29"/>
      <c r="NDC176" s="29"/>
      <c r="NDD176" s="29"/>
      <c r="NDE176" s="29"/>
      <c r="NDF176" s="29"/>
      <c r="NDG176" s="29"/>
      <c r="NDH176" s="29"/>
      <c r="NDI176" s="29"/>
      <c r="NDJ176" s="29"/>
      <c r="NDK176" s="29"/>
      <c r="NDL176" s="29"/>
      <c r="NDM176" s="29"/>
      <c r="NDN176" s="29"/>
      <c r="NDO176" s="29"/>
      <c r="NDP176" s="29"/>
      <c r="NDQ176" s="29"/>
      <c r="NDR176" s="29"/>
      <c r="NDS176" s="29"/>
      <c r="NDT176" s="29"/>
      <c r="NDU176" s="29"/>
      <c r="NDV176" s="29"/>
      <c r="NDW176" s="29"/>
      <c r="NDX176" s="29"/>
      <c r="NDY176" s="29"/>
      <c r="NDZ176" s="29"/>
      <c r="NEA176" s="29"/>
      <c r="NEB176" s="29"/>
      <c r="NEC176" s="29"/>
      <c r="NED176" s="29"/>
      <c r="NEE176" s="29"/>
      <c r="NEF176" s="29"/>
      <c r="NEG176" s="29"/>
      <c r="NEH176" s="29"/>
      <c r="NEI176" s="29"/>
      <c r="NEJ176" s="29"/>
      <c r="NEK176" s="29"/>
      <c r="NEL176" s="29"/>
      <c r="NEM176" s="29"/>
      <c r="NEN176" s="29"/>
      <c r="NEO176" s="29"/>
      <c r="NEP176" s="29"/>
      <c r="NEQ176" s="29"/>
      <c r="NER176" s="29"/>
      <c r="NES176" s="29"/>
      <c r="NET176" s="29"/>
      <c r="NEU176" s="29"/>
      <c r="NEV176" s="29"/>
      <c r="NEW176" s="29"/>
      <c r="NEX176" s="29"/>
      <c r="NEY176" s="29"/>
      <c r="NEZ176" s="29"/>
      <c r="NFA176" s="29"/>
      <c r="NFB176" s="29"/>
      <c r="NFC176" s="29"/>
      <c r="NFD176" s="29"/>
      <c r="NFE176" s="29"/>
      <c r="NFF176" s="29"/>
      <c r="NFG176" s="29"/>
      <c r="NFH176" s="29"/>
      <c r="NFI176" s="29"/>
      <c r="NFJ176" s="29"/>
      <c r="NFK176" s="29"/>
      <c r="NFL176" s="29"/>
      <c r="NFM176" s="29"/>
      <c r="NFN176" s="29"/>
      <c r="NFO176" s="29"/>
      <c r="NFP176" s="29"/>
      <c r="NFQ176" s="29"/>
      <c r="NFR176" s="29"/>
      <c r="NFS176" s="29"/>
      <c r="NFT176" s="29"/>
      <c r="NFU176" s="29"/>
      <c r="NFV176" s="29"/>
      <c r="NFW176" s="29"/>
      <c r="NFX176" s="29"/>
      <c r="NFY176" s="29"/>
      <c r="NFZ176" s="29"/>
      <c r="NGA176" s="29"/>
      <c r="NGB176" s="29"/>
      <c r="NGC176" s="29"/>
      <c r="NGD176" s="29"/>
      <c r="NGE176" s="29"/>
      <c r="NGF176" s="29"/>
      <c r="NGG176" s="29"/>
      <c r="NGH176" s="29"/>
      <c r="NGI176" s="29"/>
      <c r="NGJ176" s="29"/>
      <c r="NGK176" s="29"/>
      <c r="NGL176" s="29"/>
      <c r="NGM176" s="29"/>
      <c r="NGN176" s="29"/>
      <c r="NGO176" s="29"/>
      <c r="NGP176" s="29"/>
      <c r="NGQ176" s="29"/>
      <c r="NGR176" s="29"/>
      <c r="NGS176" s="29"/>
      <c r="NGT176" s="29"/>
      <c r="NGU176" s="29"/>
      <c r="NGV176" s="29"/>
      <c r="NGW176" s="29"/>
      <c r="NGX176" s="29"/>
      <c r="NGY176" s="29"/>
      <c r="NGZ176" s="29"/>
      <c r="NHA176" s="29"/>
      <c r="NHB176" s="29"/>
      <c r="NHC176" s="29"/>
      <c r="NHD176" s="29"/>
      <c r="NHE176" s="29"/>
      <c r="NHF176" s="29"/>
      <c r="NHG176" s="29"/>
      <c r="NHH176" s="29"/>
      <c r="NHI176" s="29"/>
      <c r="NHJ176" s="29"/>
      <c r="NHK176" s="29"/>
      <c r="NHL176" s="29"/>
      <c r="NHM176" s="29"/>
      <c r="NHN176" s="29"/>
      <c r="NHO176" s="29"/>
      <c r="NHP176" s="29"/>
      <c r="NHQ176" s="29"/>
      <c r="NHR176" s="29"/>
      <c r="NHS176" s="29"/>
      <c r="NHT176" s="29"/>
      <c r="NHU176" s="29"/>
      <c r="NHV176" s="29"/>
      <c r="NHW176" s="29"/>
      <c r="NHX176" s="29"/>
      <c r="NHY176" s="29"/>
      <c r="NHZ176" s="29"/>
      <c r="NIA176" s="29"/>
      <c r="NIB176" s="29"/>
      <c r="NIC176" s="29"/>
      <c r="NID176" s="29"/>
      <c r="NIE176" s="29"/>
      <c r="NIF176" s="29"/>
      <c r="NIG176" s="29"/>
      <c r="NIH176" s="29"/>
      <c r="NII176" s="29"/>
      <c r="NIJ176" s="29"/>
      <c r="NIK176" s="29"/>
      <c r="NIL176" s="29"/>
      <c r="NIM176" s="29"/>
      <c r="NIN176" s="29"/>
      <c r="NIO176" s="29"/>
      <c r="NIP176" s="29"/>
      <c r="NIQ176" s="29"/>
      <c r="NIR176" s="29"/>
      <c r="NIS176" s="29"/>
      <c r="NIT176" s="29"/>
      <c r="NIU176" s="29"/>
      <c r="NIV176" s="29"/>
      <c r="NIW176" s="29"/>
      <c r="NIX176" s="29"/>
      <c r="NIY176" s="29"/>
      <c r="NIZ176" s="29"/>
      <c r="NJA176" s="29"/>
      <c r="NJB176" s="29"/>
      <c r="NJC176" s="29"/>
      <c r="NJD176" s="29"/>
      <c r="NJE176" s="29"/>
      <c r="NJF176" s="29"/>
      <c r="NJG176" s="29"/>
      <c r="NJH176" s="29"/>
      <c r="NJI176" s="29"/>
      <c r="NJJ176" s="29"/>
      <c r="NJK176" s="29"/>
      <c r="NJL176" s="29"/>
      <c r="NJM176" s="29"/>
      <c r="NJN176" s="29"/>
      <c r="NJO176" s="29"/>
      <c r="NJP176" s="29"/>
      <c r="NJQ176" s="29"/>
      <c r="NJR176" s="29"/>
      <c r="NJS176" s="29"/>
      <c r="NJT176" s="29"/>
      <c r="NJU176" s="29"/>
      <c r="NJV176" s="29"/>
      <c r="NJW176" s="29"/>
      <c r="NJX176" s="29"/>
      <c r="NJY176" s="29"/>
      <c r="NJZ176" s="29"/>
      <c r="NKA176" s="29"/>
      <c r="NKB176" s="29"/>
      <c r="NKC176" s="29"/>
      <c r="NKD176" s="29"/>
      <c r="NKE176" s="29"/>
      <c r="NKF176" s="29"/>
      <c r="NKG176" s="29"/>
      <c r="NKH176" s="29"/>
      <c r="NKI176" s="29"/>
      <c r="NKJ176" s="29"/>
      <c r="NKK176" s="29"/>
      <c r="NKL176" s="29"/>
      <c r="NKM176" s="29"/>
      <c r="NKN176" s="29"/>
      <c r="NKO176" s="29"/>
      <c r="NKP176" s="29"/>
      <c r="NKQ176" s="29"/>
      <c r="NKR176" s="29"/>
      <c r="NKS176" s="29"/>
      <c r="NKT176" s="29"/>
      <c r="NKU176" s="29"/>
      <c r="NKV176" s="29"/>
      <c r="NKW176" s="29"/>
      <c r="NKX176" s="29"/>
      <c r="NKY176" s="29"/>
      <c r="NKZ176" s="29"/>
      <c r="NLA176" s="29"/>
      <c r="NLB176" s="29"/>
      <c r="NLC176" s="29"/>
      <c r="NLD176" s="29"/>
      <c r="NLE176" s="29"/>
      <c r="NLF176" s="29"/>
      <c r="NLG176" s="29"/>
      <c r="NLH176" s="29"/>
      <c r="NLI176" s="29"/>
      <c r="NLJ176" s="29"/>
      <c r="NLK176" s="29"/>
      <c r="NLL176" s="29"/>
      <c r="NLM176" s="29"/>
      <c r="NLN176" s="29"/>
      <c r="NLO176" s="29"/>
      <c r="NLP176" s="29"/>
      <c r="NLQ176" s="29"/>
      <c r="NLR176" s="29"/>
      <c r="NLS176" s="29"/>
      <c r="NLT176" s="29"/>
      <c r="NLU176" s="29"/>
      <c r="NLV176" s="29"/>
      <c r="NLW176" s="29"/>
      <c r="NLX176" s="29"/>
      <c r="NLY176" s="29"/>
      <c r="NLZ176" s="29"/>
      <c r="NMA176" s="29"/>
      <c r="NMB176" s="29"/>
      <c r="NMC176" s="29"/>
      <c r="NMD176" s="29"/>
      <c r="NME176" s="29"/>
      <c r="NMF176" s="29"/>
      <c r="NMG176" s="29"/>
      <c r="NMH176" s="29"/>
      <c r="NMI176" s="29"/>
      <c r="NMJ176" s="29"/>
      <c r="NMK176" s="29"/>
      <c r="NML176" s="29"/>
      <c r="NMM176" s="29"/>
      <c r="NMN176" s="29"/>
      <c r="NMO176" s="29"/>
      <c r="NMP176" s="29"/>
      <c r="NMQ176" s="29"/>
      <c r="NMR176" s="29"/>
      <c r="NMS176" s="29"/>
      <c r="NMT176" s="29"/>
      <c r="NMU176" s="29"/>
      <c r="NMV176" s="29"/>
      <c r="NMW176" s="29"/>
      <c r="NMX176" s="29"/>
      <c r="NMY176" s="29"/>
      <c r="NMZ176" s="29"/>
      <c r="NNA176" s="29"/>
      <c r="NNB176" s="29"/>
      <c r="NNC176" s="29"/>
      <c r="NND176" s="29"/>
      <c r="NNE176" s="29"/>
      <c r="NNF176" s="29"/>
      <c r="NNG176" s="29"/>
      <c r="NNH176" s="29"/>
      <c r="NNI176" s="29"/>
      <c r="NNJ176" s="29"/>
      <c r="NNK176" s="29"/>
      <c r="NNL176" s="29"/>
      <c r="NNM176" s="29"/>
      <c r="NNN176" s="29"/>
      <c r="NNO176" s="29"/>
      <c r="NNP176" s="29"/>
      <c r="NNQ176" s="29"/>
      <c r="NNR176" s="29"/>
      <c r="NNS176" s="29"/>
      <c r="NNT176" s="29"/>
      <c r="NNU176" s="29"/>
      <c r="NNV176" s="29"/>
      <c r="NNW176" s="29"/>
      <c r="NNX176" s="29"/>
      <c r="NNY176" s="29"/>
      <c r="NNZ176" s="29"/>
      <c r="NOA176" s="29"/>
      <c r="NOB176" s="29"/>
      <c r="NOC176" s="29"/>
      <c r="NOD176" s="29"/>
      <c r="NOE176" s="29"/>
      <c r="NOF176" s="29"/>
      <c r="NOG176" s="29"/>
      <c r="NOH176" s="29"/>
      <c r="NOI176" s="29"/>
      <c r="NOJ176" s="29"/>
      <c r="NOK176" s="29"/>
      <c r="NOL176" s="29"/>
      <c r="NOM176" s="29"/>
      <c r="NON176" s="29"/>
      <c r="NOO176" s="29"/>
      <c r="NOP176" s="29"/>
      <c r="NOQ176" s="29"/>
      <c r="NOR176" s="29"/>
      <c r="NOS176" s="29"/>
      <c r="NOT176" s="29"/>
      <c r="NOU176" s="29"/>
      <c r="NOV176" s="29"/>
      <c r="NOW176" s="29"/>
      <c r="NOX176" s="29"/>
      <c r="NOY176" s="29"/>
      <c r="NOZ176" s="29"/>
      <c r="NPA176" s="29"/>
      <c r="NPB176" s="29"/>
      <c r="NPC176" s="29"/>
      <c r="NPD176" s="29"/>
      <c r="NPE176" s="29"/>
      <c r="NPF176" s="29"/>
      <c r="NPG176" s="29"/>
      <c r="NPH176" s="29"/>
      <c r="NPI176" s="29"/>
      <c r="NPJ176" s="29"/>
      <c r="NPK176" s="29"/>
      <c r="NPL176" s="29"/>
      <c r="NPM176" s="29"/>
      <c r="NPN176" s="29"/>
      <c r="NPO176" s="29"/>
      <c r="NPP176" s="29"/>
      <c r="NPQ176" s="29"/>
      <c r="NPR176" s="29"/>
      <c r="NPS176" s="29"/>
      <c r="NPT176" s="29"/>
      <c r="NPU176" s="29"/>
      <c r="NPV176" s="29"/>
      <c r="NPW176" s="29"/>
      <c r="NPX176" s="29"/>
      <c r="NPY176" s="29"/>
      <c r="NPZ176" s="29"/>
      <c r="NQA176" s="29"/>
      <c r="NQB176" s="29"/>
      <c r="NQC176" s="29"/>
      <c r="NQD176" s="29"/>
      <c r="NQE176" s="29"/>
      <c r="NQF176" s="29"/>
      <c r="NQG176" s="29"/>
      <c r="NQH176" s="29"/>
      <c r="NQI176" s="29"/>
      <c r="NQJ176" s="29"/>
      <c r="NQK176" s="29"/>
      <c r="NQL176" s="29"/>
      <c r="NQM176" s="29"/>
      <c r="NQN176" s="29"/>
      <c r="NQO176" s="29"/>
      <c r="NQP176" s="29"/>
      <c r="NQQ176" s="29"/>
      <c r="NQR176" s="29"/>
      <c r="NQS176" s="29"/>
      <c r="NQT176" s="29"/>
      <c r="NQU176" s="29"/>
      <c r="NQV176" s="29"/>
      <c r="NQW176" s="29"/>
      <c r="NQX176" s="29"/>
      <c r="NQY176" s="29"/>
      <c r="NQZ176" s="29"/>
      <c r="NRA176" s="29"/>
      <c r="NRB176" s="29"/>
      <c r="NRC176" s="29"/>
      <c r="NRD176" s="29"/>
      <c r="NRE176" s="29"/>
      <c r="NRF176" s="29"/>
      <c r="NRG176" s="29"/>
      <c r="NRH176" s="29"/>
      <c r="NRI176" s="29"/>
      <c r="NRJ176" s="29"/>
      <c r="NRK176" s="29"/>
      <c r="NRL176" s="29"/>
      <c r="NRM176" s="29"/>
      <c r="NRN176" s="29"/>
      <c r="NRO176" s="29"/>
      <c r="NRP176" s="29"/>
      <c r="NRQ176" s="29"/>
      <c r="NRR176" s="29"/>
      <c r="NRS176" s="29"/>
      <c r="NRT176" s="29"/>
      <c r="NRU176" s="29"/>
      <c r="NRV176" s="29"/>
      <c r="NRW176" s="29"/>
      <c r="NRX176" s="29"/>
      <c r="NRY176" s="29"/>
      <c r="NRZ176" s="29"/>
      <c r="NSA176" s="29"/>
      <c r="NSB176" s="29"/>
      <c r="NSC176" s="29"/>
      <c r="NSD176" s="29"/>
      <c r="NSE176" s="29"/>
      <c r="NSF176" s="29"/>
      <c r="NSG176" s="29"/>
      <c r="NSH176" s="29"/>
      <c r="NSI176" s="29"/>
      <c r="NSJ176" s="29"/>
      <c r="NSK176" s="29"/>
      <c r="NSL176" s="29"/>
      <c r="NSM176" s="29"/>
      <c r="NSN176" s="29"/>
      <c r="NSO176" s="29"/>
      <c r="NSP176" s="29"/>
      <c r="NSQ176" s="29"/>
      <c r="NSR176" s="29"/>
      <c r="NSS176" s="29"/>
      <c r="NST176" s="29"/>
      <c r="NSU176" s="29"/>
      <c r="NSV176" s="29"/>
      <c r="NSW176" s="29"/>
      <c r="NSX176" s="29"/>
      <c r="NSY176" s="29"/>
      <c r="NSZ176" s="29"/>
      <c r="NTA176" s="29"/>
      <c r="NTB176" s="29"/>
      <c r="NTC176" s="29"/>
      <c r="NTD176" s="29"/>
      <c r="NTE176" s="29"/>
      <c r="NTF176" s="29"/>
      <c r="NTG176" s="29"/>
      <c r="NTH176" s="29"/>
      <c r="NTI176" s="29"/>
      <c r="NTJ176" s="29"/>
      <c r="NTK176" s="29"/>
      <c r="NTL176" s="29"/>
      <c r="NTM176" s="29"/>
      <c r="NTN176" s="29"/>
      <c r="NTO176" s="29"/>
      <c r="NTP176" s="29"/>
      <c r="NTQ176" s="29"/>
      <c r="NTR176" s="29"/>
      <c r="NTS176" s="29"/>
      <c r="NTT176" s="29"/>
      <c r="NTU176" s="29"/>
      <c r="NTV176" s="29"/>
      <c r="NTW176" s="29"/>
      <c r="NTX176" s="29"/>
      <c r="NTY176" s="29"/>
      <c r="NTZ176" s="29"/>
      <c r="NUA176" s="29"/>
      <c r="NUB176" s="29"/>
      <c r="NUC176" s="29"/>
      <c r="NUD176" s="29"/>
      <c r="NUE176" s="29"/>
      <c r="NUF176" s="29"/>
      <c r="NUG176" s="29"/>
      <c r="NUH176" s="29"/>
      <c r="NUI176" s="29"/>
      <c r="NUJ176" s="29"/>
      <c r="NUK176" s="29"/>
      <c r="NUL176" s="29"/>
      <c r="NUM176" s="29"/>
      <c r="NUN176" s="29"/>
      <c r="NUO176" s="29"/>
      <c r="NUP176" s="29"/>
      <c r="NUQ176" s="29"/>
      <c r="NUR176" s="29"/>
      <c r="NUS176" s="29"/>
      <c r="NUT176" s="29"/>
      <c r="NUU176" s="29"/>
      <c r="NUV176" s="29"/>
      <c r="NUW176" s="29"/>
      <c r="NUX176" s="29"/>
      <c r="NUY176" s="29"/>
      <c r="NUZ176" s="29"/>
      <c r="NVA176" s="29"/>
      <c r="NVB176" s="29"/>
      <c r="NVC176" s="29"/>
      <c r="NVD176" s="29"/>
      <c r="NVE176" s="29"/>
      <c r="NVF176" s="29"/>
      <c r="NVG176" s="29"/>
      <c r="NVH176" s="29"/>
      <c r="NVI176" s="29"/>
      <c r="NVJ176" s="29"/>
      <c r="NVK176" s="29"/>
      <c r="NVL176" s="29"/>
      <c r="NVM176" s="29"/>
      <c r="NVN176" s="29"/>
      <c r="NVO176" s="29"/>
      <c r="NVP176" s="29"/>
      <c r="NVQ176" s="29"/>
      <c r="NVR176" s="29"/>
      <c r="NVS176" s="29"/>
      <c r="NVT176" s="29"/>
      <c r="NVU176" s="29"/>
      <c r="NVV176" s="29"/>
      <c r="NVW176" s="29"/>
      <c r="NVX176" s="29"/>
      <c r="NVY176" s="29"/>
      <c r="NVZ176" s="29"/>
      <c r="NWA176" s="29"/>
      <c r="NWB176" s="29"/>
      <c r="NWC176" s="29"/>
      <c r="NWD176" s="29"/>
      <c r="NWE176" s="29"/>
      <c r="NWF176" s="29"/>
      <c r="NWG176" s="29"/>
      <c r="NWH176" s="29"/>
      <c r="NWI176" s="29"/>
      <c r="NWJ176" s="29"/>
      <c r="NWK176" s="29"/>
      <c r="NWL176" s="29"/>
      <c r="NWM176" s="29"/>
      <c r="NWN176" s="29"/>
      <c r="NWO176" s="29"/>
      <c r="NWP176" s="29"/>
      <c r="NWQ176" s="29"/>
      <c r="NWR176" s="29"/>
      <c r="NWS176" s="29"/>
      <c r="NWT176" s="29"/>
      <c r="NWU176" s="29"/>
      <c r="NWV176" s="29"/>
      <c r="NWW176" s="29"/>
      <c r="NWX176" s="29"/>
      <c r="NWY176" s="29"/>
      <c r="NWZ176" s="29"/>
      <c r="NXA176" s="29"/>
      <c r="NXB176" s="29"/>
      <c r="NXC176" s="29"/>
      <c r="NXD176" s="29"/>
      <c r="NXE176" s="29"/>
      <c r="NXF176" s="29"/>
      <c r="NXG176" s="29"/>
      <c r="NXH176" s="29"/>
      <c r="NXI176" s="29"/>
      <c r="NXJ176" s="29"/>
      <c r="NXK176" s="29"/>
      <c r="NXL176" s="29"/>
      <c r="NXM176" s="29"/>
      <c r="NXN176" s="29"/>
      <c r="NXO176" s="29"/>
      <c r="NXP176" s="29"/>
      <c r="NXQ176" s="29"/>
      <c r="NXR176" s="29"/>
      <c r="NXS176" s="29"/>
      <c r="NXT176" s="29"/>
      <c r="NXU176" s="29"/>
      <c r="NXV176" s="29"/>
      <c r="NXW176" s="29"/>
      <c r="NXX176" s="29"/>
      <c r="NXY176" s="29"/>
      <c r="NXZ176" s="29"/>
      <c r="NYA176" s="29"/>
      <c r="NYB176" s="29"/>
      <c r="NYC176" s="29"/>
      <c r="NYD176" s="29"/>
      <c r="NYE176" s="29"/>
      <c r="NYF176" s="29"/>
      <c r="NYG176" s="29"/>
      <c r="NYH176" s="29"/>
      <c r="NYI176" s="29"/>
      <c r="NYJ176" s="29"/>
      <c r="NYK176" s="29"/>
      <c r="NYL176" s="29"/>
      <c r="NYM176" s="29"/>
      <c r="NYN176" s="29"/>
      <c r="NYO176" s="29"/>
      <c r="NYP176" s="29"/>
      <c r="NYQ176" s="29"/>
      <c r="NYR176" s="29"/>
      <c r="NYS176" s="29"/>
      <c r="NYT176" s="29"/>
      <c r="NYU176" s="29"/>
      <c r="NYV176" s="29"/>
      <c r="NYW176" s="29"/>
      <c r="NYX176" s="29"/>
      <c r="NYY176" s="29"/>
      <c r="NYZ176" s="29"/>
      <c r="NZA176" s="29"/>
      <c r="NZB176" s="29"/>
      <c r="NZC176" s="29"/>
      <c r="NZD176" s="29"/>
      <c r="NZE176" s="29"/>
      <c r="NZF176" s="29"/>
      <c r="NZG176" s="29"/>
      <c r="NZH176" s="29"/>
      <c r="NZI176" s="29"/>
      <c r="NZJ176" s="29"/>
      <c r="NZK176" s="29"/>
      <c r="NZL176" s="29"/>
      <c r="NZM176" s="29"/>
      <c r="NZN176" s="29"/>
      <c r="NZO176" s="29"/>
      <c r="NZP176" s="29"/>
      <c r="NZQ176" s="29"/>
      <c r="NZR176" s="29"/>
      <c r="NZS176" s="29"/>
      <c r="NZT176" s="29"/>
      <c r="NZU176" s="29"/>
      <c r="NZV176" s="29"/>
      <c r="NZW176" s="29"/>
      <c r="NZX176" s="29"/>
      <c r="NZY176" s="29"/>
      <c r="NZZ176" s="29"/>
      <c r="OAA176" s="29"/>
      <c r="OAB176" s="29"/>
      <c r="OAC176" s="29"/>
      <c r="OAD176" s="29"/>
      <c r="OAE176" s="29"/>
      <c r="OAF176" s="29"/>
      <c r="OAG176" s="29"/>
      <c r="OAH176" s="29"/>
      <c r="OAI176" s="29"/>
      <c r="OAJ176" s="29"/>
      <c r="OAK176" s="29"/>
      <c r="OAL176" s="29"/>
      <c r="OAM176" s="29"/>
      <c r="OAN176" s="29"/>
      <c r="OAO176" s="29"/>
      <c r="OAP176" s="29"/>
      <c r="OAQ176" s="29"/>
      <c r="OAR176" s="29"/>
      <c r="OAS176" s="29"/>
      <c r="OAT176" s="29"/>
      <c r="OAU176" s="29"/>
      <c r="OAV176" s="29"/>
      <c r="OAW176" s="29"/>
      <c r="OAX176" s="29"/>
      <c r="OAY176" s="29"/>
      <c r="OAZ176" s="29"/>
      <c r="OBA176" s="29"/>
      <c r="OBB176" s="29"/>
      <c r="OBC176" s="29"/>
      <c r="OBD176" s="29"/>
      <c r="OBE176" s="29"/>
      <c r="OBF176" s="29"/>
      <c r="OBG176" s="29"/>
      <c r="OBH176" s="29"/>
      <c r="OBI176" s="29"/>
      <c r="OBJ176" s="29"/>
      <c r="OBK176" s="29"/>
      <c r="OBL176" s="29"/>
      <c r="OBM176" s="29"/>
      <c r="OBN176" s="29"/>
      <c r="OBO176" s="29"/>
      <c r="OBP176" s="29"/>
      <c r="OBQ176" s="29"/>
      <c r="OBR176" s="29"/>
      <c r="OBS176" s="29"/>
      <c r="OBT176" s="29"/>
      <c r="OBU176" s="29"/>
      <c r="OBV176" s="29"/>
      <c r="OBW176" s="29"/>
      <c r="OBX176" s="29"/>
      <c r="OBY176" s="29"/>
      <c r="OBZ176" s="29"/>
      <c r="OCA176" s="29"/>
      <c r="OCB176" s="29"/>
      <c r="OCC176" s="29"/>
      <c r="OCD176" s="29"/>
      <c r="OCE176" s="29"/>
      <c r="OCF176" s="29"/>
      <c r="OCG176" s="29"/>
      <c r="OCH176" s="29"/>
      <c r="OCI176" s="29"/>
      <c r="OCJ176" s="29"/>
      <c r="OCK176" s="29"/>
      <c r="OCL176" s="29"/>
      <c r="OCM176" s="29"/>
      <c r="OCN176" s="29"/>
      <c r="OCO176" s="29"/>
      <c r="OCP176" s="29"/>
      <c r="OCQ176" s="29"/>
      <c r="OCR176" s="29"/>
      <c r="OCS176" s="29"/>
      <c r="OCT176" s="29"/>
      <c r="OCU176" s="29"/>
      <c r="OCV176" s="29"/>
      <c r="OCW176" s="29"/>
      <c r="OCX176" s="29"/>
      <c r="OCY176" s="29"/>
      <c r="OCZ176" s="29"/>
      <c r="ODA176" s="29"/>
      <c r="ODB176" s="29"/>
      <c r="ODC176" s="29"/>
      <c r="ODD176" s="29"/>
      <c r="ODE176" s="29"/>
      <c r="ODF176" s="29"/>
      <c r="ODG176" s="29"/>
      <c r="ODH176" s="29"/>
      <c r="ODI176" s="29"/>
      <c r="ODJ176" s="29"/>
      <c r="ODK176" s="29"/>
      <c r="ODL176" s="29"/>
      <c r="ODM176" s="29"/>
      <c r="ODN176" s="29"/>
      <c r="ODO176" s="29"/>
      <c r="ODP176" s="29"/>
      <c r="ODQ176" s="29"/>
      <c r="ODR176" s="29"/>
      <c r="ODS176" s="29"/>
      <c r="ODT176" s="29"/>
      <c r="ODU176" s="29"/>
      <c r="ODV176" s="29"/>
      <c r="ODW176" s="29"/>
      <c r="ODX176" s="29"/>
      <c r="ODY176" s="29"/>
      <c r="ODZ176" s="29"/>
      <c r="OEA176" s="29"/>
      <c r="OEB176" s="29"/>
      <c r="OEC176" s="29"/>
      <c r="OED176" s="29"/>
      <c r="OEE176" s="29"/>
      <c r="OEF176" s="29"/>
      <c r="OEG176" s="29"/>
      <c r="OEH176" s="29"/>
      <c r="OEI176" s="29"/>
      <c r="OEJ176" s="29"/>
      <c r="OEK176" s="29"/>
      <c r="OEL176" s="29"/>
      <c r="OEM176" s="29"/>
      <c r="OEN176" s="29"/>
      <c r="OEO176" s="29"/>
      <c r="OEP176" s="29"/>
      <c r="OEQ176" s="29"/>
      <c r="OER176" s="29"/>
      <c r="OES176" s="29"/>
      <c r="OET176" s="29"/>
      <c r="OEU176" s="29"/>
      <c r="OEV176" s="29"/>
      <c r="OEW176" s="29"/>
      <c r="OEX176" s="29"/>
      <c r="OEY176" s="29"/>
      <c r="OEZ176" s="29"/>
      <c r="OFA176" s="29"/>
      <c r="OFB176" s="29"/>
      <c r="OFC176" s="29"/>
      <c r="OFD176" s="29"/>
      <c r="OFE176" s="29"/>
      <c r="OFF176" s="29"/>
      <c r="OFG176" s="29"/>
      <c r="OFH176" s="29"/>
      <c r="OFI176" s="29"/>
      <c r="OFJ176" s="29"/>
      <c r="OFK176" s="29"/>
      <c r="OFL176" s="29"/>
      <c r="OFM176" s="29"/>
      <c r="OFN176" s="29"/>
      <c r="OFO176" s="29"/>
      <c r="OFP176" s="29"/>
      <c r="OFQ176" s="29"/>
      <c r="OFR176" s="29"/>
      <c r="OFS176" s="29"/>
      <c r="OFT176" s="29"/>
      <c r="OFU176" s="29"/>
      <c r="OFV176" s="29"/>
      <c r="OFW176" s="29"/>
      <c r="OFX176" s="29"/>
      <c r="OFY176" s="29"/>
      <c r="OFZ176" s="29"/>
      <c r="OGA176" s="29"/>
      <c r="OGB176" s="29"/>
      <c r="OGC176" s="29"/>
      <c r="OGD176" s="29"/>
      <c r="OGE176" s="29"/>
      <c r="OGF176" s="29"/>
      <c r="OGG176" s="29"/>
      <c r="OGH176" s="29"/>
      <c r="OGI176" s="29"/>
      <c r="OGJ176" s="29"/>
      <c r="OGK176" s="29"/>
      <c r="OGL176" s="29"/>
      <c r="OGM176" s="29"/>
      <c r="OGN176" s="29"/>
      <c r="OGO176" s="29"/>
      <c r="OGP176" s="29"/>
      <c r="OGQ176" s="29"/>
      <c r="OGR176" s="29"/>
      <c r="OGS176" s="29"/>
      <c r="OGT176" s="29"/>
      <c r="OGU176" s="29"/>
      <c r="OGV176" s="29"/>
      <c r="OGW176" s="29"/>
      <c r="OGX176" s="29"/>
      <c r="OGY176" s="29"/>
      <c r="OGZ176" s="29"/>
      <c r="OHA176" s="29"/>
      <c r="OHB176" s="29"/>
      <c r="OHC176" s="29"/>
      <c r="OHD176" s="29"/>
      <c r="OHE176" s="29"/>
      <c r="OHF176" s="29"/>
      <c r="OHG176" s="29"/>
      <c r="OHH176" s="29"/>
      <c r="OHI176" s="29"/>
      <c r="OHJ176" s="29"/>
      <c r="OHK176" s="29"/>
      <c r="OHL176" s="29"/>
      <c r="OHM176" s="29"/>
      <c r="OHN176" s="29"/>
      <c r="OHO176" s="29"/>
      <c r="OHP176" s="29"/>
      <c r="OHQ176" s="29"/>
      <c r="OHR176" s="29"/>
      <c r="OHS176" s="29"/>
      <c r="OHT176" s="29"/>
      <c r="OHU176" s="29"/>
      <c r="OHV176" s="29"/>
      <c r="OHW176" s="29"/>
      <c r="OHX176" s="29"/>
      <c r="OHY176" s="29"/>
      <c r="OHZ176" s="29"/>
      <c r="OIA176" s="29"/>
      <c r="OIB176" s="29"/>
      <c r="OIC176" s="29"/>
      <c r="OID176" s="29"/>
      <c r="OIE176" s="29"/>
      <c r="OIF176" s="29"/>
      <c r="OIG176" s="29"/>
      <c r="OIH176" s="29"/>
      <c r="OII176" s="29"/>
      <c r="OIJ176" s="29"/>
      <c r="OIK176" s="29"/>
      <c r="OIL176" s="29"/>
      <c r="OIM176" s="29"/>
      <c r="OIN176" s="29"/>
      <c r="OIO176" s="29"/>
      <c r="OIP176" s="29"/>
      <c r="OIQ176" s="29"/>
      <c r="OIR176" s="29"/>
      <c r="OIS176" s="29"/>
      <c r="OIT176" s="29"/>
      <c r="OIU176" s="29"/>
      <c r="OIV176" s="29"/>
      <c r="OIW176" s="29"/>
      <c r="OIX176" s="29"/>
      <c r="OIY176" s="29"/>
      <c r="OIZ176" s="29"/>
      <c r="OJA176" s="29"/>
      <c r="OJB176" s="29"/>
      <c r="OJC176" s="29"/>
      <c r="OJD176" s="29"/>
      <c r="OJE176" s="29"/>
      <c r="OJF176" s="29"/>
      <c r="OJG176" s="29"/>
      <c r="OJH176" s="29"/>
      <c r="OJI176" s="29"/>
      <c r="OJJ176" s="29"/>
      <c r="OJK176" s="29"/>
      <c r="OJL176" s="29"/>
      <c r="OJM176" s="29"/>
      <c r="OJN176" s="29"/>
      <c r="OJO176" s="29"/>
      <c r="OJP176" s="29"/>
      <c r="OJQ176" s="29"/>
      <c r="OJR176" s="29"/>
      <c r="OJS176" s="29"/>
      <c r="OJT176" s="29"/>
      <c r="OJU176" s="29"/>
      <c r="OJV176" s="29"/>
      <c r="OJW176" s="29"/>
      <c r="OJX176" s="29"/>
      <c r="OJY176" s="29"/>
      <c r="OJZ176" s="29"/>
      <c r="OKA176" s="29"/>
      <c r="OKB176" s="29"/>
      <c r="OKC176" s="29"/>
      <c r="OKD176" s="29"/>
      <c r="OKE176" s="29"/>
      <c r="OKF176" s="29"/>
      <c r="OKG176" s="29"/>
      <c r="OKH176" s="29"/>
      <c r="OKI176" s="29"/>
      <c r="OKJ176" s="29"/>
      <c r="OKK176" s="29"/>
      <c r="OKL176" s="29"/>
      <c r="OKM176" s="29"/>
      <c r="OKN176" s="29"/>
      <c r="OKO176" s="29"/>
      <c r="OKP176" s="29"/>
      <c r="OKQ176" s="29"/>
      <c r="OKR176" s="29"/>
      <c r="OKS176" s="29"/>
      <c r="OKT176" s="29"/>
      <c r="OKU176" s="29"/>
      <c r="OKV176" s="29"/>
      <c r="OKW176" s="29"/>
      <c r="OKX176" s="29"/>
      <c r="OKY176" s="29"/>
      <c r="OKZ176" s="29"/>
      <c r="OLA176" s="29"/>
      <c r="OLB176" s="29"/>
      <c r="OLC176" s="29"/>
      <c r="OLD176" s="29"/>
      <c r="OLE176" s="29"/>
      <c r="OLF176" s="29"/>
      <c r="OLG176" s="29"/>
      <c r="OLH176" s="29"/>
      <c r="OLI176" s="29"/>
      <c r="OLJ176" s="29"/>
      <c r="OLK176" s="29"/>
      <c r="OLL176" s="29"/>
      <c r="OLM176" s="29"/>
      <c r="OLN176" s="29"/>
      <c r="OLO176" s="29"/>
      <c r="OLP176" s="29"/>
      <c r="OLQ176" s="29"/>
      <c r="OLR176" s="29"/>
      <c r="OLS176" s="29"/>
      <c r="OLT176" s="29"/>
      <c r="OLU176" s="29"/>
      <c r="OLV176" s="29"/>
      <c r="OLW176" s="29"/>
      <c r="OLX176" s="29"/>
      <c r="OLY176" s="29"/>
      <c r="OLZ176" s="29"/>
      <c r="OMA176" s="29"/>
      <c r="OMB176" s="29"/>
      <c r="OMC176" s="29"/>
      <c r="OMD176" s="29"/>
      <c r="OME176" s="29"/>
      <c r="OMF176" s="29"/>
      <c r="OMG176" s="29"/>
      <c r="OMH176" s="29"/>
      <c r="OMI176" s="29"/>
      <c r="OMJ176" s="29"/>
      <c r="OMK176" s="29"/>
      <c r="OML176" s="29"/>
      <c r="OMM176" s="29"/>
      <c r="OMN176" s="29"/>
      <c r="OMO176" s="29"/>
      <c r="OMP176" s="29"/>
      <c r="OMQ176" s="29"/>
      <c r="OMR176" s="29"/>
      <c r="OMS176" s="29"/>
      <c r="OMT176" s="29"/>
      <c r="OMU176" s="29"/>
      <c r="OMV176" s="29"/>
      <c r="OMW176" s="29"/>
      <c r="OMX176" s="29"/>
      <c r="OMY176" s="29"/>
      <c r="OMZ176" s="29"/>
      <c r="ONA176" s="29"/>
      <c r="ONB176" s="29"/>
      <c r="ONC176" s="29"/>
      <c r="OND176" s="29"/>
      <c r="ONE176" s="29"/>
      <c r="ONF176" s="29"/>
      <c r="ONG176" s="29"/>
      <c r="ONH176" s="29"/>
      <c r="ONI176" s="29"/>
      <c r="ONJ176" s="29"/>
      <c r="ONK176" s="29"/>
      <c r="ONL176" s="29"/>
      <c r="ONM176" s="29"/>
      <c r="ONN176" s="29"/>
      <c r="ONO176" s="29"/>
      <c r="ONP176" s="29"/>
      <c r="ONQ176" s="29"/>
      <c r="ONR176" s="29"/>
      <c r="ONS176" s="29"/>
      <c r="ONT176" s="29"/>
      <c r="ONU176" s="29"/>
      <c r="ONV176" s="29"/>
      <c r="ONW176" s="29"/>
      <c r="ONX176" s="29"/>
      <c r="ONY176" s="29"/>
      <c r="ONZ176" s="29"/>
      <c r="OOA176" s="29"/>
      <c r="OOB176" s="29"/>
      <c r="OOC176" s="29"/>
      <c r="OOD176" s="29"/>
      <c r="OOE176" s="29"/>
      <c r="OOF176" s="29"/>
      <c r="OOG176" s="29"/>
      <c r="OOH176" s="29"/>
      <c r="OOI176" s="29"/>
      <c r="OOJ176" s="29"/>
      <c r="OOK176" s="29"/>
      <c r="OOL176" s="29"/>
      <c r="OOM176" s="29"/>
      <c r="OON176" s="29"/>
      <c r="OOO176" s="29"/>
      <c r="OOP176" s="29"/>
      <c r="OOQ176" s="29"/>
      <c r="OOR176" s="29"/>
      <c r="OOS176" s="29"/>
      <c r="OOT176" s="29"/>
      <c r="OOU176" s="29"/>
      <c r="OOV176" s="29"/>
      <c r="OOW176" s="29"/>
      <c r="OOX176" s="29"/>
      <c r="OOY176" s="29"/>
      <c r="OOZ176" s="29"/>
      <c r="OPA176" s="29"/>
      <c r="OPB176" s="29"/>
      <c r="OPC176" s="29"/>
      <c r="OPD176" s="29"/>
      <c r="OPE176" s="29"/>
      <c r="OPF176" s="29"/>
      <c r="OPG176" s="29"/>
      <c r="OPH176" s="29"/>
      <c r="OPI176" s="29"/>
      <c r="OPJ176" s="29"/>
      <c r="OPK176" s="29"/>
      <c r="OPL176" s="29"/>
      <c r="OPM176" s="29"/>
      <c r="OPN176" s="29"/>
      <c r="OPO176" s="29"/>
      <c r="OPP176" s="29"/>
      <c r="OPQ176" s="29"/>
      <c r="OPR176" s="29"/>
      <c r="OPS176" s="29"/>
      <c r="OPT176" s="29"/>
      <c r="OPU176" s="29"/>
      <c r="OPV176" s="29"/>
      <c r="OPW176" s="29"/>
      <c r="OPX176" s="29"/>
      <c r="OPY176" s="29"/>
      <c r="OPZ176" s="29"/>
      <c r="OQA176" s="29"/>
      <c r="OQB176" s="29"/>
      <c r="OQC176" s="29"/>
      <c r="OQD176" s="29"/>
      <c r="OQE176" s="29"/>
      <c r="OQF176" s="29"/>
      <c r="OQG176" s="29"/>
      <c r="OQH176" s="29"/>
      <c r="OQI176" s="29"/>
      <c r="OQJ176" s="29"/>
      <c r="OQK176" s="29"/>
      <c r="OQL176" s="29"/>
      <c r="OQM176" s="29"/>
      <c r="OQN176" s="29"/>
      <c r="OQO176" s="29"/>
      <c r="OQP176" s="29"/>
      <c r="OQQ176" s="29"/>
      <c r="OQR176" s="29"/>
      <c r="OQS176" s="29"/>
      <c r="OQT176" s="29"/>
      <c r="OQU176" s="29"/>
      <c r="OQV176" s="29"/>
      <c r="OQW176" s="29"/>
      <c r="OQX176" s="29"/>
      <c r="OQY176" s="29"/>
      <c r="OQZ176" s="29"/>
      <c r="ORA176" s="29"/>
      <c r="ORB176" s="29"/>
      <c r="ORC176" s="29"/>
      <c r="ORD176" s="29"/>
      <c r="ORE176" s="29"/>
      <c r="ORF176" s="29"/>
      <c r="ORG176" s="29"/>
      <c r="ORH176" s="29"/>
      <c r="ORI176" s="29"/>
      <c r="ORJ176" s="29"/>
      <c r="ORK176" s="29"/>
      <c r="ORL176" s="29"/>
      <c r="ORM176" s="29"/>
      <c r="ORN176" s="29"/>
      <c r="ORO176" s="29"/>
      <c r="ORP176" s="29"/>
      <c r="ORQ176" s="29"/>
      <c r="ORR176" s="29"/>
      <c r="ORS176" s="29"/>
      <c r="ORT176" s="29"/>
      <c r="ORU176" s="29"/>
      <c r="ORV176" s="29"/>
      <c r="ORW176" s="29"/>
      <c r="ORX176" s="29"/>
      <c r="ORY176" s="29"/>
      <c r="ORZ176" s="29"/>
      <c r="OSA176" s="29"/>
      <c r="OSB176" s="29"/>
      <c r="OSC176" s="29"/>
      <c r="OSD176" s="29"/>
      <c r="OSE176" s="29"/>
      <c r="OSF176" s="29"/>
      <c r="OSG176" s="29"/>
      <c r="OSH176" s="29"/>
      <c r="OSI176" s="29"/>
      <c r="OSJ176" s="29"/>
      <c r="OSK176" s="29"/>
      <c r="OSL176" s="29"/>
      <c r="OSM176" s="29"/>
      <c r="OSN176" s="29"/>
      <c r="OSO176" s="29"/>
      <c r="OSP176" s="29"/>
      <c r="OSQ176" s="29"/>
      <c r="OSR176" s="29"/>
      <c r="OSS176" s="29"/>
      <c r="OST176" s="29"/>
      <c r="OSU176" s="29"/>
      <c r="OSV176" s="29"/>
      <c r="OSW176" s="29"/>
      <c r="OSX176" s="29"/>
      <c r="OSY176" s="29"/>
      <c r="OSZ176" s="29"/>
      <c r="OTA176" s="29"/>
      <c r="OTB176" s="29"/>
      <c r="OTC176" s="29"/>
      <c r="OTD176" s="29"/>
      <c r="OTE176" s="29"/>
      <c r="OTF176" s="29"/>
      <c r="OTG176" s="29"/>
      <c r="OTH176" s="29"/>
      <c r="OTI176" s="29"/>
      <c r="OTJ176" s="29"/>
      <c r="OTK176" s="29"/>
      <c r="OTL176" s="29"/>
      <c r="OTM176" s="29"/>
      <c r="OTN176" s="29"/>
      <c r="OTO176" s="29"/>
      <c r="OTP176" s="29"/>
      <c r="OTQ176" s="29"/>
      <c r="OTR176" s="29"/>
      <c r="OTS176" s="29"/>
      <c r="OTT176" s="29"/>
      <c r="OTU176" s="29"/>
      <c r="OTV176" s="29"/>
      <c r="OTW176" s="29"/>
      <c r="OTX176" s="29"/>
      <c r="OTY176" s="29"/>
      <c r="OTZ176" s="29"/>
      <c r="OUA176" s="29"/>
      <c r="OUB176" s="29"/>
      <c r="OUC176" s="29"/>
      <c r="OUD176" s="29"/>
      <c r="OUE176" s="29"/>
      <c r="OUF176" s="29"/>
      <c r="OUG176" s="29"/>
      <c r="OUH176" s="29"/>
      <c r="OUI176" s="29"/>
      <c r="OUJ176" s="29"/>
      <c r="OUK176" s="29"/>
      <c r="OUL176" s="29"/>
      <c r="OUM176" s="29"/>
      <c r="OUN176" s="29"/>
      <c r="OUO176" s="29"/>
      <c r="OUP176" s="29"/>
      <c r="OUQ176" s="29"/>
      <c r="OUR176" s="29"/>
      <c r="OUS176" s="29"/>
      <c r="OUT176" s="29"/>
      <c r="OUU176" s="29"/>
      <c r="OUV176" s="29"/>
      <c r="OUW176" s="29"/>
      <c r="OUX176" s="29"/>
      <c r="OUY176" s="29"/>
      <c r="OUZ176" s="29"/>
      <c r="OVA176" s="29"/>
      <c r="OVB176" s="29"/>
      <c r="OVC176" s="29"/>
      <c r="OVD176" s="29"/>
      <c r="OVE176" s="29"/>
      <c r="OVF176" s="29"/>
      <c r="OVG176" s="29"/>
      <c r="OVH176" s="29"/>
      <c r="OVI176" s="29"/>
      <c r="OVJ176" s="29"/>
      <c r="OVK176" s="29"/>
      <c r="OVL176" s="29"/>
      <c r="OVM176" s="29"/>
      <c r="OVN176" s="29"/>
      <c r="OVO176" s="29"/>
      <c r="OVP176" s="29"/>
      <c r="OVQ176" s="29"/>
      <c r="OVR176" s="29"/>
      <c r="OVS176" s="29"/>
      <c r="OVT176" s="29"/>
      <c r="OVU176" s="29"/>
      <c r="OVV176" s="29"/>
      <c r="OVW176" s="29"/>
      <c r="OVX176" s="29"/>
      <c r="OVY176" s="29"/>
      <c r="OVZ176" s="29"/>
      <c r="OWA176" s="29"/>
      <c r="OWB176" s="29"/>
      <c r="OWC176" s="29"/>
      <c r="OWD176" s="29"/>
      <c r="OWE176" s="29"/>
      <c r="OWF176" s="29"/>
      <c r="OWG176" s="29"/>
      <c r="OWH176" s="29"/>
      <c r="OWI176" s="29"/>
      <c r="OWJ176" s="29"/>
      <c r="OWK176" s="29"/>
      <c r="OWL176" s="29"/>
      <c r="OWM176" s="29"/>
      <c r="OWN176" s="29"/>
      <c r="OWO176" s="29"/>
      <c r="OWP176" s="29"/>
      <c r="OWQ176" s="29"/>
      <c r="OWR176" s="29"/>
      <c r="OWS176" s="29"/>
      <c r="OWT176" s="29"/>
      <c r="OWU176" s="29"/>
      <c r="OWV176" s="29"/>
      <c r="OWW176" s="29"/>
      <c r="OWX176" s="29"/>
      <c r="OWY176" s="29"/>
      <c r="OWZ176" s="29"/>
      <c r="OXA176" s="29"/>
      <c r="OXB176" s="29"/>
      <c r="OXC176" s="29"/>
      <c r="OXD176" s="29"/>
      <c r="OXE176" s="29"/>
      <c r="OXF176" s="29"/>
      <c r="OXG176" s="29"/>
      <c r="OXH176" s="29"/>
      <c r="OXI176" s="29"/>
      <c r="OXJ176" s="29"/>
      <c r="OXK176" s="29"/>
      <c r="OXL176" s="29"/>
      <c r="OXM176" s="29"/>
      <c r="OXN176" s="29"/>
      <c r="OXO176" s="29"/>
      <c r="OXP176" s="29"/>
      <c r="OXQ176" s="29"/>
      <c r="OXR176" s="29"/>
      <c r="OXS176" s="29"/>
      <c r="OXT176" s="29"/>
      <c r="OXU176" s="29"/>
      <c r="OXV176" s="29"/>
      <c r="OXW176" s="29"/>
      <c r="OXX176" s="29"/>
      <c r="OXY176" s="29"/>
      <c r="OXZ176" s="29"/>
      <c r="OYA176" s="29"/>
      <c r="OYB176" s="29"/>
      <c r="OYC176" s="29"/>
      <c r="OYD176" s="29"/>
      <c r="OYE176" s="29"/>
      <c r="OYF176" s="29"/>
      <c r="OYG176" s="29"/>
      <c r="OYH176" s="29"/>
      <c r="OYI176" s="29"/>
      <c r="OYJ176" s="29"/>
      <c r="OYK176" s="29"/>
      <c r="OYL176" s="29"/>
      <c r="OYM176" s="29"/>
      <c r="OYN176" s="29"/>
      <c r="OYO176" s="29"/>
      <c r="OYP176" s="29"/>
      <c r="OYQ176" s="29"/>
      <c r="OYR176" s="29"/>
      <c r="OYS176" s="29"/>
      <c r="OYT176" s="29"/>
      <c r="OYU176" s="29"/>
      <c r="OYV176" s="29"/>
      <c r="OYW176" s="29"/>
      <c r="OYX176" s="29"/>
      <c r="OYY176" s="29"/>
      <c r="OYZ176" s="29"/>
      <c r="OZA176" s="29"/>
      <c r="OZB176" s="29"/>
      <c r="OZC176" s="29"/>
      <c r="OZD176" s="29"/>
      <c r="OZE176" s="29"/>
      <c r="OZF176" s="29"/>
      <c r="OZG176" s="29"/>
      <c r="OZH176" s="29"/>
      <c r="OZI176" s="29"/>
      <c r="OZJ176" s="29"/>
      <c r="OZK176" s="29"/>
      <c r="OZL176" s="29"/>
      <c r="OZM176" s="29"/>
      <c r="OZN176" s="29"/>
      <c r="OZO176" s="29"/>
      <c r="OZP176" s="29"/>
      <c r="OZQ176" s="29"/>
      <c r="OZR176" s="29"/>
      <c r="OZS176" s="29"/>
      <c r="OZT176" s="29"/>
      <c r="OZU176" s="29"/>
      <c r="OZV176" s="29"/>
      <c r="OZW176" s="29"/>
      <c r="OZX176" s="29"/>
      <c r="OZY176" s="29"/>
      <c r="OZZ176" s="29"/>
      <c r="PAA176" s="29"/>
      <c r="PAB176" s="29"/>
      <c r="PAC176" s="29"/>
      <c r="PAD176" s="29"/>
      <c r="PAE176" s="29"/>
      <c r="PAF176" s="29"/>
      <c r="PAG176" s="29"/>
      <c r="PAH176" s="29"/>
      <c r="PAI176" s="29"/>
      <c r="PAJ176" s="29"/>
      <c r="PAK176" s="29"/>
      <c r="PAL176" s="29"/>
      <c r="PAM176" s="29"/>
      <c r="PAN176" s="29"/>
      <c r="PAO176" s="29"/>
      <c r="PAP176" s="29"/>
      <c r="PAQ176" s="29"/>
      <c r="PAR176" s="29"/>
      <c r="PAS176" s="29"/>
      <c r="PAT176" s="29"/>
      <c r="PAU176" s="29"/>
      <c r="PAV176" s="29"/>
      <c r="PAW176" s="29"/>
      <c r="PAX176" s="29"/>
      <c r="PAY176" s="29"/>
      <c r="PAZ176" s="29"/>
      <c r="PBA176" s="29"/>
      <c r="PBB176" s="29"/>
      <c r="PBC176" s="29"/>
      <c r="PBD176" s="29"/>
      <c r="PBE176" s="29"/>
      <c r="PBF176" s="29"/>
      <c r="PBG176" s="29"/>
      <c r="PBH176" s="29"/>
      <c r="PBI176" s="29"/>
      <c r="PBJ176" s="29"/>
      <c r="PBK176" s="29"/>
      <c r="PBL176" s="29"/>
      <c r="PBM176" s="29"/>
      <c r="PBN176" s="29"/>
      <c r="PBO176" s="29"/>
      <c r="PBP176" s="29"/>
      <c r="PBQ176" s="29"/>
      <c r="PBR176" s="29"/>
      <c r="PBS176" s="29"/>
      <c r="PBT176" s="29"/>
      <c r="PBU176" s="29"/>
      <c r="PBV176" s="29"/>
      <c r="PBW176" s="29"/>
      <c r="PBX176" s="29"/>
      <c r="PBY176" s="29"/>
      <c r="PBZ176" s="29"/>
      <c r="PCA176" s="29"/>
      <c r="PCB176" s="29"/>
      <c r="PCC176" s="29"/>
      <c r="PCD176" s="29"/>
      <c r="PCE176" s="29"/>
      <c r="PCF176" s="29"/>
      <c r="PCG176" s="29"/>
      <c r="PCH176" s="29"/>
      <c r="PCI176" s="29"/>
      <c r="PCJ176" s="29"/>
      <c r="PCK176" s="29"/>
      <c r="PCL176" s="29"/>
      <c r="PCM176" s="29"/>
      <c r="PCN176" s="29"/>
      <c r="PCO176" s="29"/>
      <c r="PCP176" s="29"/>
      <c r="PCQ176" s="29"/>
      <c r="PCR176" s="29"/>
      <c r="PCS176" s="29"/>
      <c r="PCT176" s="29"/>
      <c r="PCU176" s="29"/>
      <c r="PCV176" s="29"/>
      <c r="PCW176" s="29"/>
      <c r="PCX176" s="29"/>
      <c r="PCY176" s="29"/>
      <c r="PCZ176" s="29"/>
      <c r="PDA176" s="29"/>
      <c r="PDB176" s="29"/>
      <c r="PDC176" s="29"/>
      <c r="PDD176" s="29"/>
      <c r="PDE176" s="29"/>
      <c r="PDF176" s="29"/>
      <c r="PDG176" s="29"/>
      <c r="PDH176" s="29"/>
      <c r="PDI176" s="29"/>
      <c r="PDJ176" s="29"/>
      <c r="PDK176" s="29"/>
      <c r="PDL176" s="29"/>
      <c r="PDM176" s="29"/>
      <c r="PDN176" s="29"/>
      <c r="PDO176" s="29"/>
      <c r="PDP176" s="29"/>
      <c r="PDQ176" s="29"/>
      <c r="PDR176" s="29"/>
      <c r="PDS176" s="29"/>
      <c r="PDT176" s="29"/>
      <c r="PDU176" s="29"/>
      <c r="PDV176" s="29"/>
      <c r="PDW176" s="29"/>
      <c r="PDX176" s="29"/>
      <c r="PDY176" s="29"/>
      <c r="PDZ176" s="29"/>
      <c r="PEA176" s="29"/>
      <c r="PEB176" s="29"/>
      <c r="PEC176" s="29"/>
      <c r="PED176" s="29"/>
      <c r="PEE176" s="29"/>
      <c r="PEF176" s="29"/>
      <c r="PEG176" s="29"/>
      <c r="PEH176" s="29"/>
      <c r="PEI176" s="29"/>
      <c r="PEJ176" s="29"/>
      <c r="PEK176" s="29"/>
      <c r="PEL176" s="29"/>
      <c r="PEM176" s="29"/>
      <c r="PEN176" s="29"/>
      <c r="PEO176" s="29"/>
      <c r="PEP176" s="29"/>
      <c r="PEQ176" s="29"/>
      <c r="PER176" s="29"/>
      <c r="PES176" s="29"/>
      <c r="PET176" s="29"/>
      <c r="PEU176" s="29"/>
      <c r="PEV176" s="29"/>
      <c r="PEW176" s="29"/>
      <c r="PEX176" s="29"/>
      <c r="PEY176" s="29"/>
      <c r="PEZ176" s="29"/>
      <c r="PFA176" s="29"/>
      <c r="PFB176" s="29"/>
      <c r="PFC176" s="29"/>
      <c r="PFD176" s="29"/>
      <c r="PFE176" s="29"/>
      <c r="PFF176" s="29"/>
      <c r="PFG176" s="29"/>
      <c r="PFH176" s="29"/>
      <c r="PFI176" s="29"/>
      <c r="PFJ176" s="29"/>
      <c r="PFK176" s="29"/>
      <c r="PFL176" s="29"/>
      <c r="PFM176" s="29"/>
      <c r="PFN176" s="29"/>
      <c r="PFO176" s="29"/>
      <c r="PFP176" s="29"/>
      <c r="PFQ176" s="29"/>
      <c r="PFR176" s="29"/>
      <c r="PFS176" s="29"/>
      <c r="PFT176" s="29"/>
      <c r="PFU176" s="29"/>
      <c r="PFV176" s="29"/>
      <c r="PFW176" s="29"/>
      <c r="PFX176" s="29"/>
      <c r="PFY176" s="29"/>
      <c r="PFZ176" s="29"/>
      <c r="PGA176" s="29"/>
      <c r="PGB176" s="29"/>
      <c r="PGC176" s="29"/>
      <c r="PGD176" s="29"/>
      <c r="PGE176" s="29"/>
      <c r="PGF176" s="29"/>
      <c r="PGG176" s="29"/>
      <c r="PGH176" s="29"/>
      <c r="PGI176" s="29"/>
      <c r="PGJ176" s="29"/>
      <c r="PGK176" s="29"/>
      <c r="PGL176" s="29"/>
      <c r="PGM176" s="29"/>
      <c r="PGN176" s="29"/>
      <c r="PGO176" s="29"/>
      <c r="PGP176" s="29"/>
      <c r="PGQ176" s="29"/>
      <c r="PGR176" s="29"/>
      <c r="PGS176" s="29"/>
      <c r="PGT176" s="29"/>
      <c r="PGU176" s="29"/>
      <c r="PGV176" s="29"/>
      <c r="PGW176" s="29"/>
      <c r="PGX176" s="29"/>
      <c r="PGY176" s="29"/>
      <c r="PGZ176" s="29"/>
      <c r="PHA176" s="29"/>
      <c r="PHB176" s="29"/>
      <c r="PHC176" s="29"/>
      <c r="PHD176" s="29"/>
      <c r="PHE176" s="29"/>
      <c r="PHF176" s="29"/>
      <c r="PHG176" s="29"/>
      <c r="PHH176" s="29"/>
      <c r="PHI176" s="29"/>
      <c r="PHJ176" s="29"/>
      <c r="PHK176" s="29"/>
      <c r="PHL176" s="29"/>
      <c r="PHM176" s="29"/>
      <c r="PHN176" s="29"/>
      <c r="PHO176" s="29"/>
      <c r="PHP176" s="29"/>
      <c r="PHQ176" s="29"/>
      <c r="PHR176" s="29"/>
      <c r="PHS176" s="29"/>
      <c r="PHT176" s="29"/>
      <c r="PHU176" s="29"/>
      <c r="PHV176" s="29"/>
      <c r="PHW176" s="29"/>
      <c r="PHX176" s="29"/>
      <c r="PHY176" s="29"/>
      <c r="PHZ176" s="29"/>
      <c r="PIA176" s="29"/>
      <c r="PIB176" s="29"/>
      <c r="PIC176" s="29"/>
      <c r="PID176" s="29"/>
      <c r="PIE176" s="29"/>
      <c r="PIF176" s="29"/>
      <c r="PIG176" s="29"/>
      <c r="PIH176" s="29"/>
      <c r="PII176" s="29"/>
      <c r="PIJ176" s="29"/>
      <c r="PIK176" s="29"/>
      <c r="PIL176" s="29"/>
      <c r="PIM176" s="29"/>
      <c r="PIN176" s="29"/>
      <c r="PIO176" s="29"/>
      <c r="PIP176" s="29"/>
      <c r="PIQ176" s="29"/>
      <c r="PIR176" s="29"/>
      <c r="PIS176" s="29"/>
      <c r="PIT176" s="29"/>
      <c r="PIU176" s="29"/>
      <c r="PIV176" s="29"/>
      <c r="PIW176" s="29"/>
      <c r="PIX176" s="29"/>
      <c r="PIY176" s="29"/>
      <c r="PIZ176" s="29"/>
      <c r="PJA176" s="29"/>
      <c r="PJB176" s="29"/>
      <c r="PJC176" s="29"/>
      <c r="PJD176" s="29"/>
      <c r="PJE176" s="29"/>
      <c r="PJF176" s="29"/>
      <c r="PJG176" s="29"/>
      <c r="PJH176" s="29"/>
      <c r="PJI176" s="29"/>
      <c r="PJJ176" s="29"/>
      <c r="PJK176" s="29"/>
      <c r="PJL176" s="29"/>
      <c r="PJM176" s="29"/>
      <c r="PJN176" s="29"/>
      <c r="PJO176" s="29"/>
      <c r="PJP176" s="29"/>
      <c r="PJQ176" s="29"/>
      <c r="PJR176" s="29"/>
      <c r="PJS176" s="29"/>
      <c r="PJT176" s="29"/>
      <c r="PJU176" s="29"/>
      <c r="PJV176" s="29"/>
      <c r="PJW176" s="29"/>
      <c r="PJX176" s="29"/>
      <c r="PJY176" s="29"/>
      <c r="PJZ176" s="29"/>
      <c r="PKA176" s="29"/>
      <c r="PKB176" s="29"/>
      <c r="PKC176" s="29"/>
      <c r="PKD176" s="29"/>
      <c r="PKE176" s="29"/>
      <c r="PKF176" s="29"/>
      <c r="PKG176" s="29"/>
      <c r="PKH176" s="29"/>
      <c r="PKI176" s="29"/>
      <c r="PKJ176" s="29"/>
      <c r="PKK176" s="29"/>
      <c r="PKL176" s="29"/>
      <c r="PKM176" s="29"/>
      <c r="PKN176" s="29"/>
      <c r="PKO176" s="29"/>
      <c r="PKP176" s="29"/>
      <c r="PKQ176" s="29"/>
      <c r="PKR176" s="29"/>
      <c r="PKS176" s="29"/>
      <c r="PKT176" s="29"/>
      <c r="PKU176" s="29"/>
      <c r="PKV176" s="29"/>
      <c r="PKW176" s="29"/>
      <c r="PKX176" s="29"/>
      <c r="PKY176" s="29"/>
      <c r="PKZ176" s="29"/>
      <c r="PLA176" s="29"/>
      <c r="PLB176" s="29"/>
      <c r="PLC176" s="29"/>
      <c r="PLD176" s="29"/>
      <c r="PLE176" s="29"/>
      <c r="PLF176" s="29"/>
      <c r="PLG176" s="29"/>
      <c r="PLH176" s="29"/>
      <c r="PLI176" s="29"/>
      <c r="PLJ176" s="29"/>
      <c r="PLK176" s="29"/>
      <c r="PLL176" s="29"/>
      <c r="PLM176" s="29"/>
      <c r="PLN176" s="29"/>
      <c r="PLO176" s="29"/>
      <c r="PLP176" s="29"/>
      <c r="PLQ176" s="29"/>
      <c r="PLR176" s="29"/>
      <c r="PLS176" s="29"/>
      <c r="PLT176" s="29"/>
      <c r="PLU176" s="29"/>
      <c r="PLV176" s="29"/>
      <c r="PLW176" s="29"/>
      <c r="PLX176" s="29"/>
      <c r="PLY176" s="29"/>
      <c r="PLZ176" s="29"/>
      <c r="PMA176" s="29"/>
      <c r="PMB176" s="29"/>
      <c r="PMC176" s="29"/>
      <c r="PMD176" s="29"/>
      <c r="PME176" s="29"/>
      <c r="PMF176" s="29"/>
      <c r="PMG176" s="29"/>
      <c r="PMH176" s="29"/>
      <c r="PMI176" s="29"/>
      <c r="PMJ176" s="29"/>
      <c r="PMK176" s="29"/>
      <c r="PML176" s="29"/>
      <c r="PMM176" s="29"/>
      <c r="PMN176" s="29"/>
      <c r="PMO176" s="29"/>
      <c r="PMP176" s="29"/>
      <c r="PMQ176" s="29"/>
      <c r="PMR176" s="29"/>
      <c r="PMS176" s="29"/>
      <c r="PMT176" s="29"/>
      <c r="PMU176" s="29"/>
      <c r="PMV176" s="29"/>
      <c r="PMW176" s="29"/>
      <c r="PMX176" s="29"/>
      <c r="PMY176" s="29"/>
      <c r="PMZ176" s="29"/>
      <c r="PNA176" s="29"/>
      <c r="PNB176" s="29"/>
      <c r="PNC176" s="29"/>
      <c r="PND176" s="29"/>
      <c r="PNE176" s="29"/>
      <c r="PNF176" s="29"/>
      <c r="PNG176" s="29"/>
      <c r="PNH176" s="29"/>
      <c r="PNI176" s="29"/>
      <c r="PNJ176" s="29"/>
      <c r="PNK176" s="29"/>
      <c r="PNL176" s="29"/>
      <c r="PNM176" s="29"/>
      <c r="PNN176" s="29"/>
      <c r="PNO176" s="29"/>
      <c r="PNP176" s="29"/>
      <c r="PNQ176" s="29"/>
      <c r="PNR176" s="29"/>
      <c r="PNS176" s="29"/>
      <c r="PNT176" s="29"/>
      <c r="PNU176" s="29"/>
      <c r="PNV176" s="29"/>
      <c r="PNW176" s="29"/>
      <c r="PNX176" s="29"/>
      <c r="PNY176" s="29"/>
      <c r="PNZ176" s="29"/>
      <c r="POA176" s="29"/>
      <c r="POB176" s="29"/>
      <c r="POC176" s="29"/>
      <c r="POD176" s="29"/>
      <c r="POE176" s="29"/>
      <c r="POF176" s="29"/>
      <c r="POG176" s="29"/>
      <c r="POH176" s="29"/>
      <c r="POI176" s="29"/>
      <c r="POJ176" s="29"/>
      <c r="POK176" s="29"/>
      <c r="POL176" s="29"/>
      <c r="POM176" s="29"/>
      <c r="PON176" s="29"/>
      <c r="POO176" s="29"/>
      <c r="POP176" s="29"/>
      <c r="POQ176" s="29"/>
      <c r="POR176" s="29"/>
      <c r="POS176" s="29"/>
      <c r="POT176" s="29"/>
      <c r="POU176" s="29"/>
      <c r="POV176" s="29"/>
      <c r="POW176" s="29"/>
      <c r="POX176" s="29"/>
      <c r="POY176" s="29"/>
      <c r="POZ176" s="29"/>
      <c r="PPA176" s="29"/>
      <c r="PPB176" s="29"/>
      <c r="PPC176" s="29"/>
      <c r="PPD176" s="29"/>
      <c r="PPE176" s="29"/>
      <c r="PPF176" s="29"/>
      <c r="PPG176" s="29"/>
      <c r="PPH176" s="29"/>
      <c r="PPI176" s="29"/>
      <c r="PPJ176" s="29"/>
      <c r="PPK176" s="29"/>
      <c r="PPL176" s="29"/>
      <c r="PPM176" s="29"/>
      <c r="PPN176" s="29"/>
      <c r="PPO176" s="29"/>
      <c r="PPP176" s="29"/>
      <c r="PPQ176" s="29"/>
      <c r="PPR176" s="29"/>
      <c r="PPS176" s="29"/>
      <c r="PPT176" s="29"/>
      <c r="PPU176" s="29"/>
      <c r="PPV176" s="29"/>
      <c r="PPW176" s="29"/>
      <c r="PPX176" s="29"/>
      <c r="PPY176" s="29"/>
      <c r="PPZ176" s="29"/>
      <c r="PQA176" s="29"/>
      <c r="PQB176" s="29"/>
      <c r="PQC176" s="29"/>
      <c r="PQD176" s="29"/>
      <c r="PQE176" s="29"/>
      <c r="PQF176" s="29"/>
      <c r="PQG176" s="29"/>
      <c r="PQH176" s="29"/>
      <c r="PQI176" s="29"/>
      <c r="PQJ176" s="29"/>
      <c r="PQK176" s="29"/>
      <c r="PQL176" s="29"/>
      <c r="PQM176" s="29"/>
      <c r="PQN176" s="29"/>
      <c r="PQO176" s="29"/>
      <c r="PQP176" s="29"/>
      <c r="PQQ176" s="29"/>
      <c r="PQR176" s="29"/>
      <c r="PQS176" s="29"/>
      <c r="PQT176" s="29"/>
      <c r="PQU176" s="29"/>
      <c r="PQV176" s="29"/>
      <c r="PQW176" s="29"/>
      <c r="PQX176" s="29"/>
      <c r="PQY176" s="29"/>
      <c r="PQZ176" s="29"/>
      <c r="PRA176" s="29"/>
      <c r="PRB176" s="29"/>
      <c r="PRC176" s="29"/>
      <c r="PRD176" s="29"/>
      <c r="PRE176" s="29"/>
      <c r="PRF176" s="29"/>
      <c r="PRG176" s="29"/>
      <c r="PRH176" s="29"/>
      <c r="PRI176" s="29"/>
      <c r="PRJ176" s="29"/>
      <c r="PRK176" s="29"/>
      <c r="PRL176" s="29"/>
      <c r="PRM176" s="29"/>
      <c r="PRN176" s="29"/>
      <c r="PRO176" s="29"/>
      <c r="PRP176" s="29"/>
      <c r="PRQ176" s="29"/>
      <c r="PRR176" s="29"/>
      <c r="PRS176" s="29"/>
      <c r="PRT176" s="29"/>
      <c r="PRU176" s="29"/>
      <c r="PRV176" s="29"/>
      <c r="PRW176" s="29"/>
      <c r="PRX176" s="29"/>
      <c r="PRY176" s="29"/>
      <c r="PRZ176" s="29"/>
      <c r="PSA176" s="29"/>
      <c r="PSB176" s="29"/>
      <c r="PSC176" s="29"/>
      <c r="PSD176" s="29"/>
      <c r="PSE176" s="29"/>
      <c r="PSF176" s="29"/>
      <c r="PSG176" s="29"/>
      <c r="PSH176" s="29"/>
      <c r="PSI176" s="29"/>
      <c r="PSJ176" s="29"/>
      <c r="PSK176" s="29"/>
      <c r="PSL176" s="29"/>
      <c r="PSM176" s="29"/>
      <c r="PSN176" s="29"/>
      <c r="PSO176" s="29"/>
      <c r="PSP176" s="29"/>
      <c r="PSQ176" s="29"/>
      <c r="PSR176" s="29"/>
      <c r="PSS176" s="29"/>
      <c r="PST176" s="29"/>
      <c r="PSU176" s="29"/>
      <c r="PSV176" s="29"/>
      <c r="PSW176" s="29"/>
      <c r="PSX176" s="29"/>
      <c r="PSY176" s="29"/>
      <c r="PSZ176" s="29"/>
      <c r="PTA176" s="29"/>
      <c r="PTB176" s="29"/>
      <c r="PTC176" s="29"/>
      <c r="PTD176" s="29"/>
      <c r="PTE176" s="29"/>
      <c r="PTF176" s="29"/>
      <c r="PTG176" s="29"/>
      <c r="PTH176" s="29"/>
      <c r="PTI176" s="29"/>
      <c r="PTJ176" s="29"/>
      <c r="PTK176" s="29"/>
      <c r="PTL176" s="29"/>
      <c r="PTM176" s="29"/>
      <c r="PTN176" s="29"/>
      <c r="PTO176" s="29"/>
      <c r="PTP176" s="29"/>
      <c r="PTQ176" s="29"/>
      <c r="PTR176" s="29"/>
      <c r="PTS176" s="29"/>
      <c r="PTT176" s="29"/>
      <c r="PTU176" s="29"/>
      <c r="PTV176" s="29"/>
      <c r="PTW176" s="29"/>
      <c r="PTX176" s="29"/>
      <c r="PTY176" s="29"/>
      <c r="PTZ176" s="29"/>
      <c r="PUA176" s="29"/>
      <c r="PUB176" s="29"/>
      <c r="PUC176" s="29"/>
      <c r="PUD176" s="29"/>
      <c r="PUE176" s="29"/>
      <c r="PUF176" s="29"/>
      <c r="PUG176" s="29"/>
      <c r="PUH176" s="29"/>
      <c r="PUI176" s="29"/>
      <c r="PUJ176" s="29"/>
      <c r="PUK176" s="29"/>
      <c r="PUL176" s="29"/>
      <c r="PUM176" s="29"/>
      <c r="PUN176" s="29"/>
      <c r="PUO176" s="29"/>
      <c r="PUP176" s="29"/>
      <c r="PUQ176" s="29"/>
      <c r="PUR176" s="29"/>
      <c r="PUS176" s="29"/>
      <c r="PUT176" s="29"/>
      <c r="PUU176" s="29"/>
      <c r="PUV176" s="29"/>
      <c r="PUW176" s="29"/>
      <c r="PUX176" s="29"/>
      <c r="PUY176" s="29"/>
      <c r="PUZ176" s="29"/>
      <c r="PVA176" s="29"/>
      <c r="PVB176" s="29"/>
      <c r="PVC176" s="29"/>
      <c r="PVD176" s="29"/>
      <c r="PVE176" s="29"/>
      <c r="PVF176" s="29"/>
      <c r="PVG176" s="29"/>
      <c r="PVH176" s="29"/>
      <c r="PVI176" s="29"/>
      <c r="PVJ176" s="29"/>
      <c r="PVK176" s="29"/>
      <c r="PVL176" s="29"/>
      <c r="PVM176" s="29"/>
      <c r="PVN176" s="29"/>
      <c r="PVO176" s="29"/>
      <c r="PVP176" s="29"/>
      <c r="PVQ176" s="29"/>
      <c r="PVR176" s="29"/>
      <c r="PVS176" s="29"/>
      <c r="PVT176" s="29"/>
      <c r="PVU176" s="29"/>
      <c r="PVV176" s="29"/>
      <c r="PVW176" s="29"/>
      <c r="PVX176" s="29"/>
      <c r="PVY176" s="29"/>
      <c r="PVZ176" s="29"/>
      <c r="PWA176" s="29"/>
      <c r="PWB176" s="29"/>
      <c r="PWC176" s="29"/>
      <c r="PWD176" s="29"/>
      <c r="PWE176" s="29"/>
      <c r="PWF176" s="29"/>
      <c r="PWG176" s="29"/>
      <c r="PWH176" s="29"/>
      <c r="PWI176" s="29"/>
      <c r="PWJ176" s="29"/>
      <c r="PWK176" s="29"/>
      <c r="PWL176" s="29"/>
      <c r="PWM176" s="29"/>
      <c r="PWN176" s="29"/>
      <c r="PWO176" s="29"/>
      <c r="PWP176" s="29"/>
      <c r="PWQ176" s="29"/>
      <c r="PWR176" s="29"/>
      <c r="PWS176" s="29"/>
      <c r="PWT176" s="29"/>
      <c r="PWU176" s="29"/>
      <c r="PWV176" s="29"/>
      <c r="PWW176" s="29"/>
      <c r="PWX176" s="29"/>
      <c r="PWY176" s="29"/>
      <c r="PWZ176" s="29"/>
      <c r="PXA176" s="29"/>
      <c r="PXB176" s="29"/>
      <c r="PXC176" s="29"/>
      <c r="PXD176" s="29"/>
      <c r="PXE176" s="29"/>
      <c r="PXF176" s="29"/>
      <c r="PXG176" s="29"/>
      <c r="PXH176" s="29"/>
      <c r="PXI176" s="29"/>
      <c r="PXJ176" s="29"/>
      <c r="PXK176" s="29"/>
      <c r="PXL176" s="29"/>
      <c r="PXM176" s="29"/>
      <c r="PXN176" s="29"/>
      <c r="PXO176" s="29"/>
      <c r="PXP176" s="29"/>
      <c r="PXQ176" s="29"/>
      <c r="PXR176" s="29"/>
      <c r="PXS176" s="29"/>
      <c r="PXT176" s="29"/>
      <c r="PXU176" s="29"/>
      <c r="PXV176" s="29"/>
      <c r="PXW176" s="29"/>
      <c r="PXX176" s="29"/>
      <c r="PXY176" s="29"/>
      <c r="PXZ176" s="29"/>
      <c r="PYA176" s="29"/>
      <c r="PYB176" s="29"/>
      <c r="PYC176" s="29"/>
      <c r="PYD176" s="29"/>
      <c r="PYE176" s="29"/>
      <c r="PYF176" s="29"/>
      <c r="PYG176" s="29"/>
      <c r="PYH176" s="29"/>
      <c r="PYI176" s="29"/>
      <c r="PYJ176" s="29"/>
      <c r="PYK176" s="29"/>
      <c r="PYL176" s="29"/>
      <c r="PYM176" s="29"/>
      <c r="PYN176" s="29"/>
      <c r="PYO176" s="29"/>
      <c r="PYP176" s="29"/>
      <c r="PYQ176" s="29"/>
      <c r="PYR176" s="29"/>
      <c r="PYS176" s="29"/>
      <c r="PYT176" s="29"/>
      <c r="PYU176" s="29"/>
      <c r="PYV176" s="29"/>
      <c r="PYW176" s="29"/>
      <c r="PYX176" s="29"/>
      <c r="PYY176" s="29"/>
      <c r="PYZ176" s="29"/>
      <c r="PZA176" s="29"/>
      <c r="PZB176" s="29"/>
      <c r="PZC176" s="29"/>
      <c r="PZD176" s="29"/>
      <c r="PZE176" s="29"/>
      <c r="PZF176" s="29"/>
      <c r="PZG176" s="29"/>
      <c r="PZH176" s="29"/>
      <c r="PZI176" s="29"/>
      <c r="PZJ176" s="29"/>
      <c r="PZK176" s="29"/>
      <c r="PZL176" s="29"/>
      <c r="PZM176" s="29"/>
      <c r="PZN176" s="29"/>
      <c r="PZO176" s="29"/>
      <c r="PZP176" s="29"/>
      <c r="PZQ176" s="29"/>
      <c r="PZR176" s="29"/>
      <c r="PZS176" s="29"/>
      <c r="PZT176" s="29"/>
      <c r="PZU176" s="29"/>
      <c r="PZV176" s="29"/>
      <c r="PZW176" s="29"/>
      <c r="PZX176" s="29"/>
      <c r="PZY176" s="29"/>
      <c r="PZZ176" s="29"/>
      <c r="QAA176" s="29"/>
      <c r="QAB176" s="29"/>
      <c r="QAC176" s="29"/>
      <c r="QAD176" s="29"/>
      <c r="QAE176" s="29"/>
      <c r="QAF176" s="29"/>
      <c r="QAG176" s="29"/>
      <c r="QAH176" s="29"/>
      <c r="QAI176" s="29"/>
      <c r="QAJ176" s="29"/>
      <c r="QAK176" s="29"/>
      <c r="QAL176" s="29"/>
      <c r="QAM176" s="29"/>
      <c r="QAN176" s="29"/>
      <c r="QAO176" s="29"/>
      <c r="QAP176" s="29"/>
      <c r="QAQ176" s="29"/>
      <c r="QAR176" s="29"/>
      <c r="QAS176" s="29"/>
      <c r="QAT176" s="29"/>
      <c r="QAU176" s="29"/>
      <c r="QAV176" s="29"/>
      <c r="QAW176" s="29"/>
      <c r="QAX176" s="29"/>
      <c r="QAY176" s="29"/>
      <c r="QAZ176" s="29"/>
      <c r="QBA176" s="29"/>
      <c r="QBB176" s="29"/>
      <c r="QBC176" s="29"/>
      <c r="QBD176" s="29"/>
      <c r="QBE176" s="29"/>
      <c r="QBF176" s="29"/>
      <c r="QBG176" s="29"/>
      <c r="QBH176" s="29"/>
      <c r="QBI176" s="29"/>
      <c r="QBJ176" s="29"/>
      <c r="QBK176" s="29"/>
      <c r="QBL176" s="29"/>
      <c r="QBM176" s="29"/>
      <c r="QBN176" s="29"/>
      <c r="QBO176" s="29"/>
      <c r="QBP176" s="29"/>
      <c r="QBQ176" s="29"/>
      <c r="QBR176" s="29"/>
      <c r="QBS176" s="29"/>
      <c r="QBT176" s="29"/>
      <c r="QBU176" s="29"/>
      <c r="QBV176" s="29"/>
      <c r="QBW176" s="29"/>
      <c r="QBX176" s="29"/>
      <c r="QBY176" s="29"/>
      <c r="QBZ176" s="29"/>
      <c r="QCA176" s="29"/>
      <c r="QCB176" s="29"/>
      <c r="QCC176" s="29"/>
      <c r="QCD176" s="29"/>
      <c r="QCE176" s="29"/>
      <c r="QCF176" s="29"/>
      <c r="QCG176" s="29"/>
      <c r="QCH176" s="29"/>
      <c r="QCI176" s="29"/>
      <c r="QCJ176" s="29"/>
      <c r="QCK176" s="29"/>
      <c r="QCL176" s="29"/>
      <c r="QCM176" s="29"/>
      <c r="QCN176" s="29"/>
      <c r="QCO176" s="29"/>
      <c r="QCP176" s="29"/>
      <c r="QCQ176" s="29"/>
      <c r="QCR176" s="29"/>
      <c r="QCS176" s="29"/>
      <c r="QCT176" s="29"/>
      <c r="QCU176" s="29"/>
      <c r="QCV176" s="29"/>
      <c r="QCW176" s="29"/>
      <c r="QCX176" s="29"/>
      <c r="QCY176" s="29"/>
      <c r="QCZ176" s="29"/>
      <c r="QDA176" s="29"/>
      <c r="QDB176" s="29"/>
      <c r="QDC176" s="29"/>
      <c r="QDD176" s="29"/>
      <c r="QDE176" s="29"/>
      <c r="QDF176" s="29"/>
      <c r="QDG176" s="29"/>
      <c r="QDH176" s="29"/>
      <c r="QDI176" s="29"/>
      <c r="QDJ176" s="29"/>
      <c r="QDK176" s="29"/>
      <c r="QDL176" s="29"/>
      <c r="QDM176" s="29"/>
      <c r="QDN176" s="29"/>
      <c r="QDO176" s="29"/>
      <c r="QDP176" s="29"/>
      <c r="QDQ176" s="29"/>
      <c r="QDR176" s="29"/>
      <c r="QDS176" s="29"/>
      <c r="QDT176" s="29"/>
      <c r="QDU176" s="29"/>
      <c r="QDV176" s="29"/>
      <c r="QDW176" s="29"/>
      <c r="QDX176" s="29"/>
      <c r="QDY176" s="29"/>
      <c r="QDZ176" s="29"/>
      <c r="QEA176" s="29"/>
      <c r="QEB176" s="29"/>
      <c r="QEC176" s="29"/>
      <c r="QED176" s="29"/>
      <c r="QEE176" s="29"/>
      <c r="QEF176" s="29"/>
      <c r="QEG176" s="29"/>
      <c r="QEH176" s="29"/>
      <c r="QEI176" s="29"/>
      <c r="QEJ176" s="29"/>
      <c r="QEK176" s="29"/>
      <c r="QEL176" s="29"/>
      <c r="QEM176" s="29"/>
      <c r="QEN176" s="29"/>
      <c r="QEO176" s="29"/>
      <c r="QEP176" s="29"/>
      <c r="QEQ176" s="29"/>
      <c r="QER176" s="29"/>
      <c r="QES176" s="29"/>
      <c r="QET176" s="29"/>
      <c r="QEU176" s="29"/>
      <c r="QEV176" s="29"/>
      <c r="QEW176" s="29"/>
      <c r="QEX176" s="29"/>
      <c r="QEY176" s="29"/>
      <c r="QEZ176" s="29"/>
      <c r="QFA176" s="29"/>
      <c r="QFB176" s="29"/>
      <c r="QFC176" s="29"/>
      <c r="QFD176" s="29"/>
      <c r="QFE176" s="29"/>
      <c r="QFF176" s="29"/>
      <c r="QFG176" s="29"/>
      <c r="QFH176" s="29"/>
      <c r="QFI176" s="29"/>
      <c r="QFJ176" s="29"/>
      <c r="QFK176" s="29"/>
      <c r="QFL176" s="29"/>
      <c r="QFM176" s="29"/>
      <c r="QFN176" s="29"/>
      <c r="QFO176" s="29"/>
      <c r="QFP176" s="29"/>
      <c r="QFQ176" s="29"/>
      <c r="QFR176" s="29"/>
      <c r="QFS176" s="29"/>
      <c r="QFT176" s="29"/>
      <c r="QFU176" s="29"/>
      <c r="QFV176" s="29"/>
      <c r="QFW176" s="29"/>
      <c r="QFX176" s="29"/>
      <c r="QFY176" s="29"/>
      <c r="QFZ176" s="29"/>
      <c r="QGA176" s="29"/>
      <c r="QGB176" s="29"/>
      <c r="QGC176" s="29"/>
      <c r="QGD176" s="29"/>
      <c r="QGE176" s="29"/>
      <c r="QGF176" s="29"/>
      <c r="QGG176" s="29"/>
      <c r="QGH176" s="29"/>
      <c r="QGI176" s="29"/>
      <c r="QGJ176" s="29"/>
      <c r="QGK176" s="29"/>
      <c r="QGL176" s="29"/>
      <c r="QGM176" s="29"/>
      <c r="QGN176" s="29"/>
      <c r="QGO176" s="29"/>
      <c r="QGP176" s="29"/>
      <c r="QGQ176" s="29"/>
      <c r="QGR176" s="29"/>
      <c r="QGS176" s="29"/>
      <c r="QGT176" s="29"/>
      <c r="QGU176" s="29"/>
      <c r="QGV176" s="29"/>
      <c r="QGW176" s="29"/>
      <c r="QGX176" s="29"/>
      <c r="QGY176" s="29"/>
      <c r="QGZ176" s="29"/>
      <c r="QHA176" s="29"/>
      <c r="QHB176" s="29"/>
      <c r="QHC176" s="29"/>
      <c r="QHD176" s="29"/>
      <c r="QHE176" s="29"/>
      <c r="QHF176" s="29"/>
      <c r="QHG176" s="29"/>
      <c r="QHH176" s="29"/>
      <c r="QHI176" s="29"/>
      <c r="QHJ176" s="29"/>
      <c r="QHK176" s="29"/>
      <c r="QHL176" s="29"/>
      <c r="QHM176" s="29"/>
      <c r="QHN176" s="29"/>
      <c r="QHO176" s="29"/>
      <c r="QHP176" s="29"/>
      <c r="QHQ176" s="29"/>
      <c r="QHR176" s="29"/>
      <c r="QHS176" s="29"/>
      <c r="QHT176" s="29"/>
      <c r="QHU176" s="29"/>
      <c r="QHV176" s="29"/>
      <c r="QHW176" s="29"/>
      <c r="QHX176" s="29"/>
      <c r="QHY176" s="29"/>
      <c r="QHZ176" s="29"/>
      <c r="QIA176" s="29"/>
      <c r="QIB176" s="29"/>
      <c r="QIC176" s="29"/>
      <c r="QID176" s="29"/>
      <c r="QIE176" s="29"/>
      <c r="QIF176" s="29"/>
      <c r="QIG176" s="29"/>
      <c r="QIH176" s="29"/>
      <c r="QII176" s="29"/>
      <c r="QIJ176" s="29"/>
      <c r="QIK176" s="29"/>
      <c r="QIL176" s="29"/>
      <c r="QIM176" s="29"/>
      <c r="QIN176" s="29"/>
      <c r="QIO176" s="29"/>
      <c r="QIP176" s="29"/>
      <c r="QIQ176" s="29"/>
      <c r="QIR176" s="29"/>
      <c r="QIS176" s="29"/>
      <c r="QIT176" s="29"/>
      <c r="QIU176" s="29"/>
      <c r="QIV176" s="29"/>
      <c r="QIW176" s="29"/>
      <c r="QIX176" s="29"/>
      <c r="QIY176" s="29"/>
      <c r="QIZ176" s="29"/>
      <c r="QJA176" s="29"/>
      <c r="QJB176" s="29"/>
      <c r="QJC176" s="29"/>
      <c r="QJD176" s="29"/>
      <c r="QJE176" s="29"/>
      <c r="QJF176" s="29"/>
      <c r="QJG176" s="29"/>
      <c r="QJH176" s="29"/>
      <c r="QJI176" s="29"/>
      <c r="QJJ176" s="29"/>
      <c r="QJK176" s="29"/>
      <c r="QJL176" s="29"/>
      <c r="QJM176" s="29"/>
      <c r="QJN176" s="29"/>
      <c r="QJO176" s="29"/>
      <c r="QJP176" s="29"/>
      <c r="QJQ176" s="29"/>
      <c r="QJR176" s="29"/>
      <c r="QJS176" s="29"/>
      <c r="QJT176" s="29"/>
      <c r="QJU176" s="29"/>
      <c r="QJV176" s="29"/>
      <c r="QJW176" s="29"/>
      <c r="QJX176" s="29"/>
      <c r="QJY176" s="29"/>
      <c r="QJZ176" s="29"/>
      <c r="QKA176" s="29"/>
      <c r="QKB176" s="29"/>
      <c r="QKC176" s="29"/>
      <c r="QKD176" s="29"/>
      <c r="QKE176" s="29"/>
      <c r="QKF176" s="29"/>
      <c r="QKG176" s="29"/>
      <c r="QKH176" s="29"/>
      <c r="QKI176" s="29"/>
      <c r="QKJ176" s="29"/>
      <c r="QKK176" s="29"/>
      <c r="QKL176" s="29"/>
      <c r="QKM176" s="29"/>
      <c r="QKN176" s="29"/>
      <c r="QKO176" s="29"/>
      <c r="QKP176" s="29"/>
      <c r="QKQ176" s="29"/>
      <c r="QKR176" s="29"/>
      <c r="QKS176" s="29"/>
      <c r="QKT176" s="29"/>
      <c r="QKU176" s="29"/>
      <c r="QKV176" s="29"/>
      <c r="QKW176" s="29"/>
      <c r="QKX176" s="29"/>
      <c r="QKY176" s="29"/>
      <c r="QKZ176" s="29"/>
      <c r="QLA176" s="29"/>
      <c r="QLB176" s="29"/>
      <c r="QLC176" s="29"/>
      <c r="QLD176" s="29"/>
      <c r="QLE176" s="29"/>
      <c r="QLF176" s="29"/>
      <c r="QLG176" s="29"/>
      <c r="QLH176" s="29"/>
      <c r="QLI176" s="29"/>
      <c r="QLJ176" s="29"/>
      <c r="QLK176" s="29"/>
      <c r="QLL176" s="29"/>
      <c r="QLM176" s="29"/>
      <c r="QLN176" s="29"/>
      <c r="QLO176" s="29"/>
      <c r="QLP176" s="29"/>
      <c r="QLQ176" s="29"/>
      <c r="QLR176" s="29"/>
      <c r="QLS176" s="29"/>
      <c r="QLT176" s="29"/>
      <c r="QLU176" s="29"/>
      <c r="QLV176" s="29"/>
      <c r="QLW176" s="29"/>
      <c r="QLX176" s="29"/>
      <c r="QLY176" s="29"/>
      <c r="QLZ176" s="29"/>
      <c r="QMA176" s="29"/>
      <c r="QMB176" s="29"/>
      <c r="QMC176" s="29"/>
      <c r="QMD176" s="29"/>
      <c r="QME176" s="29"/>
      <c r="QMF176" s="29"/>
      <c r="QMG176" s="29"/>
      <c r="QMH176" s="29"/>
      <c r="QMI176" s="29"/>
      <c r="QMJ176" s="29"/>
      <c r="QMK176" s="29"/>
      <c r="QML176" s="29"/>
      <c r="QMM176" s="29"/>
      <c r="QMN176" s="29"/>
      <c r="QMO176" s="29"/>
      <c r="QMP176" s="29"/>
      <c r="QMQ176" s="29"/>
      <c r="QMR176" s="29"/>
      <c r="QMS176" s="29"/>
      <c r="QMT176" s="29"/>
      <c r="QMU176" s="29"/>
      <c r="QMV176" s="29"/>
      <c r="QMW176" s="29"/>
      <c r="QMX176" s="29"/>
      <c r="QMY176" s="29"/>
      <c r="QMZ176" s="29"/>
      <c r="QNA176" s="29"/>
      <c r="QNB176" s="29"/>
      <c r="QNC176" s="29"/>
      <c r="QND176" s="29"/>
      <c r="QNE176" s="29"/>
      <c r="QNF176" s="29"/>
      <c r="QNG176" s="29"/>
      <c r="QNH176" s="29"/>
      <c r="QNI176" s="29"/>
      <c r="QNJ176" s="29"/>
      <c r="QNK176" s="29"/>
      <c r="QNL176" s="29"/>
      <c r="QNM176" s="29"/>
      <c r="QNN176" s="29"/>
      <c r="QNO176" s="29"/>
      <c r="QNP176" s="29"/>
      <c r="QNQ176" s="29"/>
      <c r="QNR176" s="29"/>
      <c r="QNS176" s="29"/>
      <c r="QNT176" s="29"/>
      <c r="QNU176" s="29"/>
      <c r="QNV176" s="29"/>
      <c r="QNW176" s="29"/>
      <c r="QNX176" s="29"/>
      <c r="QNY176" s="29"/>
      <c r="QNZ176" s="29"/>
      <c r="QOA176" s="29"/>
      <c r="QOB176" s="29"/>
      <c r="QOC176" s="29"/>
      <c r="QOD176" s="29"/>
      <c r="QOE176" s="29"/>
      <c r="QOF176" s="29"/>
      <c r="QOG176" s="29"/>
      <c r="QOH176" s="29"/>
      <c r="QOI176" s="29"/>
      <c r="QOJ176" s="29"/>
      <c r="QOK176" s="29"/>
      <c r="QOL176" s="29"/>
      <c r="QOM176" s="29"/>
      <c r="QON176" s="29"/>
      <c r="QOO176" s="29"/>
      <c r="QOP176" s="29"/>
      <c r="QOQ176" s="29"/>
      <c r="QOR176" s="29"/>
      <c r="QOS176" s="29"/>
      <c r="QOT176" s="29"/>
      <c r="QOU176" s="29"/>
      <c r="QOV176" s="29"/>
      <c r="QOW176" s="29"/>
      <c r="QOX176" s="29"/>
      <c r="QOY176" s="29"/>
      <c r="QOZ176" s="29"/>
      <c r="QPA176" s="29"/>
      <c r="QPB176" s="29"/>
      <c r="QPC176" s="29"/>
      <c r="QPD176" s="29"/>
      <c r="QPE176" s="29"/>
      <c r="QPF176" s="29"/>
      <c r="QPG176" s="29"/>
      <c r="QPH176" s="29"/>
      <c r="QPI176" s="29"/>
      <c r="QPJ176" s="29"/>
      <c r="QPK176" s="29"/>
      <c r="QPL176" s="29"/>
      <c r="QPM176" s="29"/>
      <c r="QPN176" s="29"/>
      <c r="QPO176" s="29"/>
      <c r="QPP176" s="29"/>
      <c r="QPQ176" s="29"/>
      <c r="QPR176" s="29"/>
      <c r="QPS176" s="29"/>
      <c r="QPT176" s="29"/>
      <c r="QPU176" s="29"/>
      <c r="QPV176" s="29"/>
      <c r="QPW176" s="29"/>
      <c r="QPX176" s="29"/>
      <c r="QPY176" s="29"/>
      <c r="QPZ176" s="29"/>
      <c r="QQA176" s="29"/>
      <c r="QQB176" s="29"/>
      <c r="QQC176" s="29"/>
      <c r="QQD176" s="29"/>
      <c r="QQE176" s="29"/>
      <c r="QQF176" s="29"/>
      <c r="QQG176" s="29"/>
      <c r="QQH176" s="29"/>
      <c r="QQI176" s="29"/>
      <c r="QQJ176" s="29"/>
      <c r="QQK176" s="29"/>
      <c r="QQL176" s="29"/>
      <c r="QQM176" s="29"/>
      <c r="QQN176" s="29"/>
      <c r="QQO176" s="29"/>
      <c r="QQP176" s="29"/>
      <c r="QQQ176" s="29"/>
      <c r="QQR176" s="29"/>
      <c r="QQS176" s="29"/>
      <c r="QQT176" s="29"/>
      <c r="QQU176" s="29"/>
      <c r="QQV176" s="29"/>
      <c r="QQW176" s="29"/>
      <c r="QQX176" s="29"/>
      <c r="QQY176" s="29"/>
      <c r="QQZ176" s="29"/>
      <c r="QRA176" s="29"/>
      <c r="QRB176" s="29"/>
      <c r="QRC176" s="29"/>
      <c r="QRD176" s="29"/>
      <c r="QRE176" s="29"/>
      <c r="QRF176" s="29"/>
      <c r="QRG176" s="29"/>
      <c r="QRH176" s="29"/>
      <c r="QRI176" s="29"/>
      <c r="QRJ176" s="29"/>
      <c r="QRK176" s="29"/>
      <c r="QRL176" s="29"/>
      <c r="QRM176" s="29"/>
      <c r="QRN176" s="29"/>
      <c r="QRO176" s="29"/>
      <c r="QRP176" s="29"/>
      <c r="QRQ176" s="29"/>
      <c r="QRR176" s="29"/>
      <c r="QRS176" s="29"/>
      <c r="QRT176" s="29"/>
      <c r="QRU176" s="29"/>
      <c r="QRV176" s="29"/>
      <c r="QRW176" s="29"/>
      <c r="QRX176" s="29"/>
      <c r="QRY176" s="29"/>
      <c r="QRZ176" s="29"/>
      <c r="QSA176" s="29"/>
      <c r="QSB176" s="29"/>
      <c r="QSC176" s="29"/>
      <c r="QSD176" s="29"/>
      <c r="QSE176" s="29"/>
      <c r="QSF176" s="29"/>
      <c r="QSG176" s="29"/>
      <c r="QSH176" s="29"/>
      <c r="QSI176" s="29"/>
      <c r="QSJ176" s="29"/>
      <c r="QSK176" s="29"/>
      <c r="QSL176" s="29"/>
      <c r="QSM176" s="29"/>
      <c r="QSN176" s="29"/>
      <c r="QSO176" s="29"/>
      <c r="QSP176" s="29"/>
      <c r="QSQ176" s="29"/>
      <c r="QSR176" s="29"/>
      <c r="QSS176" s="29"/>
      <c r="QST176" s="29"/>
      <c r="QSU176" s="29"/>
      <c r="QSV176" s="29"/>
      <c r="QSW176" s="29"/>
      <c r="QSX176" s="29"/>
      <c r="QSY176" s="29"/>
      <c r="QSZ176" s="29"/>
      <c r="QTA176" s="29"/>
      <c r="QTB176" s="29"/>
      <c r="QTC176" s="29"/>
      <c r="QTD176" s="29"/>
      <c r="QTE176" s="29"/>
      <c r="QTF176" s="29"/>
      <c r="QTG176" s="29"/>
      <c r="QTH176" s="29"/>
      <c r="QTI176" s="29"/>
      <c r="QTJ176" s="29"/>
      <c r="QTK176" s="29"/>
      <c r="QTL176" s="29"/>
      <c r="QTM176" s="29"/>
      <c r="QTN176" s="29"/>
      <c r="QTO176" s="29"/>
      <c r="QTP176" s="29"/>
      <c r="QTQ176" s="29"/>
      <c r="QTR176" s="29"/>
      <c r="QTS176" s="29"/>
      <c r="QTT176" s="29"/>
      <c r="QTU176" s="29"/>
      <c r="QTV176" s="29"/>
      <c r="QTW176" s="29"/>
      <c r="QTX176" s="29"/>
      <c r="QTY176" s="29"/>
      <c r="QTZ176" s="29"/>
      <c r="QUA176" s="29"/>
      <c r="QUB176" s="29"/>
      <c r="QUC176" s="29"/>
      <c r="QUD176" s="29"/>
      <c r="QUE176" s="29"/>
      <c r="QUF176" s="29"/>
      <c r="QUG176" s="29"/>
      <c r="QUH176" s="29"/>
      <c r="QUI176" s="29"/>
      <c r="QUJ176" s="29"/>
      <c r="QUK176" s="29"/>
      <c r="QUL176" s="29"/>
      <c r="QUM176" s="29"/>
      <c r="QUN176" s="29"/>
      <c r="QUO176" s="29"/>
      <c r="QUP176" s="29"/>
      <c r="QUQ176" s="29"/>
      <c r="QUR176" s="29"/>
      <c r="QUS176" s="29"/>
      <c r="QUT176" s="29"/>
      <c r="QUU176" s="29"/>
      <c r="QUV176" s="29"/>
      <c r="QUW176" s="29"/>
      <c r="QUX176" s="29"/>
      <c r="QUY176" s="29"/>
      <c r="QUZ176" s="29"/>
      <c r="QVA176" s="29"/>
      <c r="QVB176" s="29"/>
      <c r="QVC176" s="29"/>
      <c r="QVD176" s="29"/>
      <c r="QVE176" s="29"/>
      <c r="QVF176" s="29"/>
      <c r="QVG176" s="29"/>
      <c r="QVH176" s="29"/>
      <c r="QVI176" s="29"/>
      <c r="QVJ176" s="29"/>
      <c r="QVK176" s="29"/>
      <c r="QVL176" s="29"/>
      <c r="QVM176" s="29"/>
      <c r="QVN176" s="29"/>
      <c r="QVO176" s="29"/>
      <c r="QVP176" s="29"/>
      <c r="QVQ176" s="29"/>
      <c r="QVR176" s="29"/>
      <c r="QVS176" s="29"/>
      <c r="QVT176" s="29"/>
      <c r="QVU176" s="29"/>
      <c r="QVV176" s="29"/>
      <c r="QVW176" s="29"/>
      <c r="QVX176" s="29"/>
      <c r="QVY176" s="29"/>
      <c r="QVZ176" s="29"/>
      <c r="QWA176" s="29"/>
      <c r="QWB176" s="29"/>
      <c r="QWC176" s="29"/>
      <c r="QWD176" s="29"/>
      <c r="QWE176" s="29"/>
      <c r="QWF176" s="29"/>
      <c r="QWG176" s="29"/>
      <c r="QWH176" s="29"/>
      <c r="QWI176" s="29"/>
      <c r="QWJ176" s="29"/>
      <c r="QWK176" s="29"/>
      <c r="QWL176" s="29"/>
      <c r="QWM176" s="29"/>
      <c r="QWN176" s="29"/>
      <c r="QWO176" s="29"/>
      <c r="QWP176" s="29"/>
      <c r="QWQ176" s="29"/>
      <c r="QWR176" s="29"/>
      <c r="QWS176" s="29"/>
      <c r="QWT176" s="29"/>
      <c r="QWU176" s="29"/>
      <c r="QWV176" s="29"/>
      <c r="QWW176" s="29"/>
      <c r="QWX176" s="29"/>
      <c r="QWY176" s="29"/>
      <c r="QWZ176" s="29"/>
      <c r="QXA176" s="29"/>
      <c r="QXB176" s="29"/>
      <c r="QXC176" s="29"/>
      <c r="QXD176" s="29"/>
      <c r="QXE176" s="29"/>
      <c r="QXF176" s="29"/>
      <c r="QXG176" s="29"/>
      <c r="QXH176" s="29"/>
      <c r="QXI176" s="29"/>
      <c r="QXJ176" s="29"/>
      <c r="QXK176" s="29"/>
      <c r="QXL176" s="29"/>
      <c r="QXM176" s="29"/>
      <c r="QXN176" s="29"/>
      <c r="QXO176" s="29"/>
      <c r="QXP176" s="29"/>
      <c r="QXQ176" s="29"/>
      <c r="QXR176" s="29"/>
      <c r="QXS176" s="29"/>
      <c r="QXT176" s="29"/>
      <c r="QXU176" s="29"/>
      <c r="QXV176" s="29"/>
      <c r="QXW176" s="29"/>
      <c r="QXX176" s="29"/>
      <c r="QXY176" s="29"/>
      <c r="QXZ176" s="29"/>
      <c r="QYA176" s="29"/>
      <c r="QYB176" s="29"/>
      <c r="QYC176" s="29"/>
      <c r="QYD176" s="29"/>
      <c r="QYE176" s="29"/>
      <c r="QYF176" s="29"/>
      <c r="QYG176" s="29"/>
      <c r="QYH176" s="29"/>
      <c r="QYI176" s="29"/>
      <c r="QYJ176" s="29"/>
      <c r="QYK176" s="29"/>
      <c r="QYL176" s="29"/>
      <c r="QYM176" s="29"/>
      <c r="QYN176" s="29"/>
      <c r="QYO176" s="29"/>
      <c r="QYP176" s="29"/>
      <c r="QYQ176" s="29"/>
      <c r="QYR176" s="29"/>
      <c r="QYS176" s="29"/>
      <c r="QYT176" s="29"/>
      <c r="QYU176" s="29"/>
      <c r="QYV176" s="29"/>
      <c r="QYW176" s="29"/>
      <c r="QYX176" s="29"/>
      <c r="QYY176" s="29"/>
      <c r="QYZ176" s="29"/>
      <c r="QZA176" s="29"/>
      <c r="QZB176" s="29"/>
      <c r="QZC176" s="29"/>
      <c r="QZD176" s="29"/>
      <c r="QZE176" s="29"/>
      <c r="QZF176" s="29"/>
      <c r="QZG176" s="29"/>
      <c r="QZH176" s="29"/>
      <c r="QZI176" s="29"/>
      <c r="QZJ176" s="29"/>
      <c r="QZK176" s="29"/>
      <c r="QZL176" s="29"/>
      <c r="QZM176" s="29"/>
      <c r="QZN176" s="29"/>
      <c r="QZO176" s="29"/>
      <c r="QZP176" s="29"/>
      <c r="QZQ176" s="29"/>
      <c r="QZR176" s="29"/>
      <c r="QZS176" s="29"/>
      <c r="QZT176" s="29"/>
      <c r="QZU176" s="29"/>
      <c r="QZV176" s="29"/>
      <c r="QZW176" s="29"/>
      <c r="QZX176" s="29"/>
      <c r="QZY176" s="29"/>
      <c r="QZZ176" s="29"/>
      <c r="RAA176" s="29"/>
      <c r="RAB176" s="29"/>
      <c r="RAC176" s="29"/>
      <c r="RAD176" s="29"/>
      <c r="RAE176" s="29"/>
      <c r="RAF176" s="29"/>
      <c r="RAG176" s="29"/>
      <c r="RAH176" s="29"/>
      <c r="RAI176" s="29"/>
      <c r="RAJ176" s="29"/>
      <c r="RAK176" s="29"/>
      <c r="RAL176" s="29"/>
      <c r="RAM176" s="29"/>
      <c r="RAN176" s="29"/>
      <c r="RAO176" s="29"/>
      <c r="RAP176" s="29"/>
      <c r="RAQ176" s="29"/>
      <c r="RAR176" s="29"/>
      <c r="RAS176" s="29"/>
      <c r="RAT176" s="29"/>
      <c r="RAU176" s="29"/>
      <c r="RAV176" s="29"/>
      <c r="RAW176" s="29"/>
      <c r="RAX176" s="29"/>
      <c r="RAY176" s="29"/>
      <c r="RAZ176" s="29"/>
      <c r="RBA176" s="29"/>
      <c r="RBB176" s="29"/>
      <c r="RBC176" s="29"/>
      <c r="RBD176" s="29"/>
      <c r="RBE176" s="29"/>
      <c r="RBF176" s="29"/>
      <c r="RBG176" s="29"/>
      <c r="RBH176" s="29"/>
      <c r="RBI176" s="29"/>
      <c r="RBJ176" s="29"/>
      <c r="RBK176" s="29"/>
      <c r="RBL176" s="29"/>
      <c r="RBM176" s="29"/>
      <c r="RBN176" s="29"/>
      <c r="RBO176" s="29"/>
      <c r="RBP176" s="29"/>
      <c r="RBQ176" s="29"/>
      <c r="RBR176" s="29"/>
      <c r="RBS176" s="29"/>
      <c r="RBT176" s="29"/>
      <c r="RBU176" s="29"/>
      <c r="RBV176" s="29"/>
      <c r="RBW176" s="29"/>
      <c r="RBX176" s="29"/>
      <c r="RBY176" s="29"/>
      <c r="RBZ176" s="29"/>
      <c r="RCA176" s="29"/>
      <c r="RCB176" s="29"/>
      <c r="RCC176" s="29"/>
      <c r="RCD176" s="29"/>
      <c r="RCE176" s="29"/>
      <c r="RCF176" s="29"/>
      <c r="RCG176" s="29"/>
      <c r="RCH176" s="29"/>
      <c r="RCI176" s="29"/>
      <c r="RCJ176" s="29"/>
      <c r="RCK176" s="29"/>
      <c r="RCL176" s="29"/>
      <c r="RCM176" s="29"/>
      <c r="RCN176" s="29"/>
      <c r="RCO176" s="29"/>
      <c r="RCP176" s="29"/>
      <c r="RCQ176" s="29"/>
      <c r="RCR176" s="29"/>
      <c r="RCS176" s="29"/>
      <c r="RCT176" s="29"/>
      <c r="RCU176" s="29"/>
      <c r="RCV176" s="29"/>
      <c r="RCW176" s="29"/>
      <c r="RCX176" s="29"/>
      <c r="RCY176" s="29"/>
      <c r="RCZ176" s="29"/>
      <c r="RDA176" s="29"/>
      <c r="RDB176" s="29"/>
      <c r="RDC176" s="29"/>
      <c r="RDD176" s="29"/>
      <c r="RDE176" s="29"/>
      <c r="RDF176" s="29"/>
      <c r="RDG176" s="29"/>
      <c r="RDH176" s="29"/>
      <c r="RDI176" s="29"/>
      <c r="RDJ176" s="29"/>
      <c r="RDK176" s="29"/>
      <c r="RDL176" s="29"/>
      <c r="RDM176" s="29"/>
      <c r="RDN176" s="29"/>
      <c r="RDO176" s="29"/>
      <c r="RDP176" s="29"/>
      <c r="RDQ176" s="29"/>
      <c r="RDR176" s="29"/>
      <c r="RDS176" s="29"/>
      <c r="RDT176" s="29"/>
      <c r="RDU176" s="29"/>
      <c r="RDV176" s="29"/>
      <c r="RDW176" s="29"/>
      <c r="RDX176" s="29"/>
      <c r="RDY176" s="29"/>
      <c r="RDZ176" s="29"/>
      <c r="REA176" s="29"/>
      <c r="REB176" s="29"/>
      <c r="REC176" s="29"/>
      <c r="RED176" s="29"/>
      <c r="REE176" s="29"/>
      <c r="REF176" s="29"/>
      <c r="REG176" s="29"/>
      <c r="REH176" s="29"/>
      <c r="REI176" s="29"/>
      <c r="REJ176" s="29"/>
      <c r="REK176" s="29"/>
      <c r="REL176" s="29"/>
      <c r="REM176" s="29"/>
      <c r="REN176" s="29"/>
      <c r="REO176" s="29"/>
      <c r="REP176" s="29"/>
      <c r="REQ176" s="29"/>
      <c r="RER176" s="29"/>
      <c r="RES176" s="29"/>
      <c r="RET176" s="29"/>
      <c r="REU176" s="29"/>
      <c r="REV176" s="29"/>
      <c r="REW176" s="29"/>
      <c r="REX176" s="29"/>
      <c r="REY176" s="29"/>
      <c r="REZ176" s="29"/>
      <c r="RFA176" s="29"/>
      <c r="RFB176" s="29"/>
      <c r="RFC176" s="29"/>
      <c r="RFD176" s="29"/>
      <c r="RFE176" s="29"/>
      <c r="RFF176" s="29"/>
      <c r="RFG176" s="29"/>
      <c r="RFH176" s="29"/>
      <c r="RFI176" s="29"/>
      <c r="RFJ176" s="29"/>
      <c r="RFK176" s="29"/>
      <c r="RFL176" s="29"/>
      <c r="RFM176" s="29"/>
      <c r="RFN176" s="29"/>
      <c r="RFO176" s="29"/>
      <c r="RFP176" s="29"/>
      <c r="RFQ176" s="29"/>
      <c r="RFR176" s="29"/>
      <c r="RFS176" s="29"/>
      <c r="RFT176" s="29"/>
      <c r="RFU176" s="29"/>
      <c r="RFV176" s="29"/>
      <c r="RFW176" s="29"/>
      <c r="RFX176" s="29"/>
      <c r="RFY176" s="29"/>
      <c r="RFZ176" s="29"/>
      <c r="RGA176" s="29"/>
      <c r="RGB176" s="29"/>
      <c r="RGC176" s="29"/>
      <c r="RGD176" s="29"/>
      <c r="RGE176" s="29"/>
      <c r="RGF176" s="29"/>
      <c r="RGG176" s="29"/>
      <c r="RGH176" s="29"/>
      <c r="RGI176" s="29"/>
      <c r="RGJ176" s="29"/>
      <c r="RGK176" s="29"/>
      <c r="RGL176" s="29"/>
      <c r="RGM176" s="29"/>
      <c r="RGN176" s="29"/>
      <c r="RGO176" s="29"/>
      <c r="RGP176" s="29"/>
      <c r="RGQ176" s="29"/>
      <c r="RGR176" s="29"/>
      <c r="RGS176" s="29"/>
      <c r="RGT176" s="29"/>
      <c r="RGU176" s="29"/>
      <c r="RGV176" s="29"/>
      <c r="RGW176" s="29"/>
      <c r="RGX176" s="29"/>
      <c r="RGY176" s="29"/>
      <c r="RGZ176" s="29"/>
      <c r="RHA176" s="29"/>
      <c r="RHB176" s="29"/>
      <c r="RHC176" s="29"/>
      <c r="RHD176" s="29"/>
      <c r="RHE176" s="29"/>
      <c r="RHF176" s="29"/>
      <c r="RHG176" s="29"/>
      <c r="RHH176" s="29"/>
      <c r="RHI176" s="29"/>
      <c r="RHJ176" s="29"/>
      <c r="RHK176" s="29"/>
      <c r="RHL176" s="29"/>
      <c r="RHM176" s="29"/>
      <c r="RHN176" s="29"/>
      <c r="RHO176" s="29"/>
      <c r="RHP176" s="29"/>
      <c r="RHQ176" s="29"/>
      <c r="RHR176" s="29"/>
      <c r="RHS176" s="29"/>
      <c r="RHT176" s="29"/>
      <c r="RHU176" s="29"/>
      <c r="RHV176" s="29"/>
      <c r="RHW176" s="29"/>
      <c r="RHX176" s="29"/>
      <c r="RHY176" s="29"/>
      <c r="RHZ176" s="29"/>
      <c r="RIA176" s="29"/>
      <c r="RIB176" s="29"/>
      <c r="RIC176" s="29"/>
      <c r="RID176" s="29"/>
      <c r="RIE176" s="29"/>
      <c r="RIF176" s="29"/>
      <c r="RIG176" s="29"/>
      <c r="RIH176" s="29"/>
      <c r="RII176" s="29"/>
      <c r="RIJ176" s="29"/>
      <c r="RIK176" s="29"/>
      <c r="RIL176" s="29"/>
      <c r="RIM176" s="29"/>
      <c r="RIN176" s="29"/>
      <c r="RIO176" s="29"/>
      <c r="RIP176" s="29"/>
      <c r="RIQ176" s="29"/>
      <c r="RIR176" s="29"/>
      <c r="RIS176" s="29"/>
      <c r="RIT176" s="29"/>
      <c r="RIU176" s="29"/>
      <c r="RIV176" s="29"/>
      <c r="RIW176" s="29"/>
      <c r="RIX176" s="29"/>
      <c r="RIY176" s="29"/>
      <c r="RIZ176" s="29"/>
      <c r="RJA176" s="29"/>
      <c r="RJB176" s="29"/>
      <c r="RJC176" s="29"/>
      <c r="RJD176" s="29"/>
      <c r="RJE176" s="29"/>
      <c r="RJF176" s="29"/>
      <c r="RJG176" s="29"/>
      <c r="RJH176" s="29"/>
      <c r="RJI176" s="29"/>
      <c r="RJJ176" s="29"/>
      <c r="RJK176" s="29"/>
      <c r="RJL176" s="29"/>
      <c r="RJM176" s="29"/>
      <c r="RJN176" s="29"/>
      <c r="RJO176" s="29"/>
      <c r="RJP176" s="29"/>
      <c r="RJQ176" s="29"/>
      <c r="RJR176" s="29"/>
      <c r="RJS176" s="29"/>
      <c r="RJT176" s="29"/>
      <c r="RJU176" s="29"/>
      <c r="RJV176" s="29"/>
      <c r="RJW176" s="29"/>
      <c r="RJX176" s="29"/>
      <c r="RJY176" s="29"/>
      <c r="RJZ176" s="29"/>
      <c r="RKA176" s="29"/>
      <c r="RKB176" s="29"/>
      <c r="RKC176" s="29"/>
      <c r="RKD176" s="29"/>
      <c r="RKE176" s="29"/>
      <c r="RKF176" s="29"/>
      <c r="RKG176" s="29"/>
      <c r="RKH176" s="29"/>
      <c r="RKI176" s="29"/>
      <c r="RKJ176" s="29"/>
      <c r="RKK176" s="29"/>
      <c r="RKL176" s="29"/>
      <c r="RKM176" s="29"/>
      <c r="RKN176" s="29"/>
      <c r="RKO176" s="29"/>
      <c r="RKP176" s="29"/>
      <c r="RKQ176" s="29"/>
      <c r="RKR176" s="29"/>
      <c r="RKS176" s="29"/>
      <c r="RKT176" s="29"/>
      <c r="RKU176" s="29"/>
      <c r="RKV176" s="29"/>
      <c r="RKW176" s="29"/>
      <c r="RKX176" s="29"/>
      <c r="RKY176" s="29"/>
      <c r="RKZ176" s="29"/>
      <c r="RLA176" s="29"/>
      <c r="RLB176" s="29"/>
      <c r="RLC176" s="29"/>
      <c r="RLD176" s="29"/>
      <c r="RLE176" s="29"/>
      <c r="RLF176" s="29"/>
      <c r="RLG176" s="29"/>
      <c r="RLH176" s="29"/>
      <c r="RLI176" s="29"/>
      <c r="RLJ176" s="29"/>
      <c r="RLK176" s="29"/>
      <c r="RLL176" s="29"/>
      <c r="RLM176" s="29"/>
      <c r="RLN176" s="29"/>
      <c r="RLO176" s="29"/>
      <c r="RLP176" s="29"/>
      <c r="RLQ176" s="29"/>
      <c r="RLR176" s="29"/>
      <c r="RLS176" s="29"/>
      <c r="RLT176" s="29"/>
      <c r="RLU176" s="29"/>
      <c r="RLV176" s="29"/>
      <c r="RLW176" s="29"/>
      <c r="RLX176" s="29"/>
      <c r="RLY176" s="29"/>
      <c r="RLZ176" s="29"/>
      <c r="RMA176" s="29"/>
      <c r="RMB176" s="29"/>
      <c r="RMC176" s="29"/>
      <c r="RMD176" s="29"/>
      <c r="RME176" s="29"/>
      <c r="RMF176" s="29"/>
      <c r="RMG176" s="29"/>
      <c r="RMH176" s="29"/>
      <c r="RMI176" s="29"/>
      <c r="RMJ176" s="29"/>
      <c r="RMK176" s="29"/>
      <c r="RML176" s="29"/>
      <c r="RMM176" s="29"/>
      <c r="RMN176" s="29"/>
      <c r="RMO176" s="29"/>
      <c r="RMP176" s="29"/>
      <c r="RMQ176" s="29"/>
      <c r="RMR176" s="29"/>
      <c r="RMS176" s="29"/>
      <c r="RMT176" s="29"/>
      <c r="RMU176" s="29"/>
      <c r="RMV176" s="29"/>
      <c r="RMW176" s="29"/>
      <c r="RMX176" s="29"/>
      <c r="RMY176" s="29"/>
      <c r="RMZ176" s="29"/>
      <c r="RNA176" s="29"/>
      <c r="RNB176" s="29"/>
      <c r="RNC176" s="29"/>
      <c r="RND176" s="29"/>
      <c r="RNE176" s="29"/>
      <c r="RNF176" s="29"/>
      <c r="RNG176" s="29"/>
      <c r="RNH176" s="29"/>
      <c r="RNI176" s="29"/>
      <c r="RNJ176" s="29"/>
      <c r="RNK176" s="29"/>
      <c r="RNL176" s="29"/>
      <c r="RNM176" s="29"/>
      <c r="RNN176" s="29"/>
      <c r="RNO176" s="29"/>
      <c r="RNP176" s="29"/>
      <c r="RNQ176" s="29"/>
      <c r="RNR176" s="29"/>
      <c r="RNS176" s="29"/>
      <c r="RNT176" s="29"/>
      <c r="RNU176" s="29"/>
      <c r="RNV176" s="29"/>
      <c r="RNW176" s="29"/>
      <c r="RNX176" s="29"/>
      <c r="RNY176" s="29"/>
      <c r="RNZ176" s="29"/>
      <c r="ROA176" s="29"/>
      <c r="ROB176" s="29"/>
      <c r="ROC176" s="29"/>
      <c r="ROD176" s="29"/>
      <c r="ROE176" s="29"/>
      <c r="ROF176" s="29"/>
      <c r="ROG176" s="29"/>
      <c r="ROH176" s="29"/>
      <c r="ROI176" s="29"/>
      <c r="ROJ176" s="29"/>
      <c r="ROK176" s="29"/>
      <c r="ROL176" s="29"/>
      <c r="ROM176" s="29"/>
      <c r="RON176" s="29"/>
      <c r="ROO176" s="29"/>
      <c r="ROP176" s="29"/>
      <c r="ROQ176" s="29"/>
      <c r="ROR176" s="29"/>
      <c r="ROS176" s="29"/>
      <c r="ROT176" s="29"/>
      <c r="ROU176" s="29"/>
      <c r="ROV176" s="29"/>
      <c r="ROW176" s="29"/>
      <c r="ROX176" s="29"/>
      <c r="ROY176" s="29"/>
      <c r="ROZ176" s="29"/>
      <c r="RPA176" s="29"/>
      <c r="RPB176" s="29"/>
      <c r="RPC176" s="29"/>
      <c r="RPD176" s="29"/>
      <c r="RPE176" s="29"/>
      <c r="RPF176" s="29"/>
      <c r="RPG176" s="29"/>
      <c r="RPH176" s="29"/>
      <c r="RPI176" s="29"/>
      <c r="RPJ176" s="29"/>
      <c r="RPK176" s="29"/>
      <c r="RPL176" s="29"/>
      <c r="RPM176" s="29"/>
      <c r="RPN176" s="29"/>
      <c r="RPO176" s="29"/>
      <c r="RPP176" s="29"/>
      <c r="RPQ176" s="29"/>
      <c r="RPR176" s="29"/>
      <c r="RPS176" s="29"/>
      <c r="RPT176" s="29"/>
      <c r="RPU176" s="29"/>
      <c r="RPV176" s="29"/>
      <c r="RPW176" s="29"/>
      <c r="RPX176" s="29"/>
      <c r="RPY176" s="29"/>
      <c r="RPZ176" s="29"/>
      <c r="RQA176" s="29"/>
      <c r="RQB176" s="29"/>
      <c r="RQC176" s="29"/>
      <c r="RQD176" s="29"/>
      <c r="RQE176" s="29"/>
      <c r="RQF176" s="29"/>
      <c r="RQG176" s="29"/>
      <c r="RQH176" s="29"/>
      <c r="RQI176" s="29"/>
      <c r="RQJ176" s="29"/>
      <c r="RQK176" s="29"/>
      <c r="RQL176" s="29"/>
      <c r="RQM176" s="29"/>
      <c r="RQN176" s="29"/>
      <c r="RQO176" s="29"/>
      <c r="RQP176" s="29"/>
      <c r="RQQ176" s="29"/>
      <c r="RQR176" s="29"/>
      <c r="RQS176" s="29"/>
      <c r="RQT176" s="29"/>
      <c r="RQU176" s="29"/>
      <c r="RQV176" s="29"/>
      <c r="RQW176" s="29"/>
      <c r="RQX176" s="29"/>
      <c r="RQY176" s="29"/>
      <c r="RQZ176" s="29"/>
      <c r="RRA176" s="29"/>
      <c r="RRB176" s="29"/>
      <c r="RRC176" s="29"/>
      <c r="RRD176" s="29"/>
      <c r="RRE176" s="29"/>
      <c r="RRF176" s="29"/>
      <c r="RRG176" s="29"/>
      <c r="RRH176" s="29"/>
      <c r="RRI176" s="29"/>
      <c r="RRJ176" s="29"/>
      <c r="RRK176" s="29"/>
      <c r="RRL176" s="29"/>
      <c r="RRM176" s="29"/>
      <c r="RRN176" s="29"/>
      <c r="RRO176" s="29"/>
      <c r="RRP176" s="29"/>
      <c r="RRQ176" s="29"/>
      <c r="RRR176" s="29"/>
      <c r="RRS176" s="29"/>
      <c r="RRT176" s="29"/>
      <c r="RRU176" s="29"/>
      <c r="RRV176" s="29"/>
      <c r="RRW176" s="29"/>
      <c r="RRX176" s="29"/>
      <c r="RRY176" s="29"/>
      <c r="RRZ176" s="29"/>
      <c r="RSA176" s="29"/>
      <c r="RSB176" s="29"/>
      <c r="RSC176" s="29"/>
      <c r="RSD176" s="29"/>
      <c r="RSE176" s="29"/>
      <c r="RSF176" s="29"/>
      <c r="RSG176" s="29"/>
      <c r="RSH176" s="29"/>
      <c r="RSI176" s="29"/>
      <c r="RSJ176" s="29"/>
      <c r="RSK176" s="29"/>
      <c r="RSL176" s="29"/>
      <c r="RSM176" s="29"/>
      <c r="RSN176" s="29"/>
      <c r="RSO176" s="29"/>
      <c r="RSP176" s="29"/>
      <c r="RSQ176" s="29"/>
      <c r="RSR176" s="29"/>
      <c r="RSS176" s="29"/>
      <c r="RST176" s="29"/>
      <c r="RSU176" s="29"/>
      <c r="RSV176" s="29"/>
      <c r="RSW176" s="29"/>
      <c r="RSX176" s="29"/>
      <c r="RSY176" s="29"/>
      <c r="RSZ176" s="29"/>
      <c r="RTA176" s="29"/>
      <c r="RTB176" s="29"/>
      <c r="RTC176" s="29"/>
      <c r="RTD176" s="29"/>
      <c r="RTE176" s="29"/>
      <c r="RTF176" s="29"/>
      <c r="RTG176" s="29"/>
      <c r="RTH176" s="29"/>
      <c r="RTI176" s="29"/>
      <c r="RTJ176" s="29"/>
      <c r="RTK176" s="29"/>
      <c r="RTL176" s="29"/>
      <c r="RTM176" s="29"/>
      <c r="RTN176" s="29"/>
      <c r="RTO176" s="29"/>
      <c r="RTP176" s="29"/>
      <c r="RTQ176" s="29"/>
      <c r="RTR176" s="29"/>
      <c r="RTS176" s="29"/>
      <c r="RTT176" s="29"/>
      <c r="RTU176" s="29"/>
      <c r="RTV176" s="29"/>
      <c r="RTW176" s="29"/>
      <c r="RTX176" s="29"/>
      <c r="RTY176" s="29"/>
      <c r="RTZ176" s="29"/>
      <c r="RUA176" s="29"/>
      <c r="RUB176" s="29"/>
      <c r="RUC176" s="29"/>
      <c r="RUD176" s="29"/>
      <c r="RUE176" s="29"/>
      <c r="RUF176" s="29"/>
      <c r="RUG176" s="29"/>
      <c r="RUH176" s="29"/>
      <c r="RUI176" s="29"/>
      <c r="RUJ176" s="29"/>
      <c r="RUK176" s="29"/>
      <c r="RUL176" s="29"/>
      <c r="RUM176" s="29"/>
      <c r="RUN176" s="29"/>
      <c r="RUO176" s="29"/>
      <c r="RUP176" s="29"/>
      <c r="RUQ176" s="29"/>
      <c r="RUR176" s="29"/>
      <c r="RUS176" s="29"/>
      <c r="RUT176" s="29"/>
      <c r="RUU176" s="29"/>
      <c r="RUV176" s="29"/>
      <c r="RUW176" s="29"/>
      <c r="RUX176" s="29"/>
      <c r="RUY176" s="29"/>
      <c r="RUZ176" s="29"/>
      <c r="RVA176" s="29"/>
      <c r="RVB176" s="29"/>
      <c r="RVC176" s="29"/>
      <c r="RVD176" s="29"/>
      <c r="RVE176" s="29"/>
      <c r="RVF176" s="29"/>
      <c r="RVG176" s="29"/>
      <c r="RVH176" s="29"/>
      <c r="RVI176" s="29"/>
      <c r="RVJ176" s="29"/>
      <c r="RVK176" s="29"/>
      <c r="RVL176" s="29"/>
      <c r="RVM176" s="29"/>
      <c r="RVN176" s="29"/>
      <c r="RVO176" s="29"/>
      <c r="RVP176" s="29"/>
      <c r="RVQ176" s="29"/>
      <c r="RVR176" s="29"/>
      <c r="RVS176" s="29"/>
      <c r="RVT176" s="29"/>
      <c r="RVU176" s="29"/>
      <c r="RVV176" s="29"/>
      <c r="RVW176" s="29"/>
      <c r="RVX176" s="29"/>
      <c r="RVY176" s="29"/>
      <c r="RVZ176" s="29"/>
      <c r="RWA176" s="29"/>
      <c r="RWB176" s="29"/>
      <c r="RWC176" s="29"/>
      <c r="RWD176" s="29"/>
      <c r="RWE176" s="29"/>
      <c r="RWF176" s="29"/>
      <c r="RWG176" s="29"/>
      <c r="RWH176" s="29"/>
      <c r="RWI176" s="29"/>
      <c r="RWJ176" s="29"/>
      <c r="RWK176" s="29"/>
      <c r="RWL176" s="29"/>
      <c r="RWM176" s="29"/>
      <c r="RWN176" s="29"/>
      <c r="RWO176" s="29"/>
      <c r="RWP176" s="29"/>
      <c r="RWQ176" s="29"/>
      <c r="RWR176" s="29"/>
      <c r="RWS176" s="29"/>
      <c r="RWT176" s="29"/>
      <c r="RWU176" s="29"/>
      <c r="RWV176" s="29"/>
      <c r="RWW176" s="29"/>
      <c r="RWX176" s="29"/>
      <c r="RWY176" s="29"/>
      <c r="RWZ176" s="29"/>
      <c r="RXA176" s="29"/>
      <c r="RXB176" s="29"/>
      <c r="RXC176" s="29"/>
      <c r="RXD176" s="29"/>
      <c r="RXE176" s="29"/>
      <c r="RXF176" s="29"/>
      <c r="RXG176" s="29"/>
      <c r="RXH176" s="29"/>
      <c r="RXI176" s="29"/>
      <c r="RXJ176" s="29"/>
      <c r="RXK176" s="29"/>
      <c r="RXL176" s="29"/>
      <c r="RXM176" s="29"/>
      <c r="RXN176" s="29"/>
      <c r="RXO176" s="29"/>
      <c r="RXP176" s="29"/>
      <c r="RXQ176" s="29"/>
      <c r="RXR176" s="29"/>
      <c r="RXS176" s="29"/>
      <c r="RXT176" s="29"/>
      <c r="RXU176" s="29"/>
      <c r="RXV176" s="29"/>
      <c r="RXW176" s="29"/>
      <c r="RXX176" s="29"/>
      <c r="RXY176" s="29"/>
      <c r="RXZ176" s="29"/>
      <c r="RYA176" s="29"/>
      <c r="RYB176" s="29"/>
      <c r="RYC176" s="29"/>
      <c r="RYD176" s="29"/>
      <c r="RYE176" s="29"/>
      <c r="RYF176" s="29"/>
      <c r="RYG176" s="29"/>
      <c r="RYH176" s="29"/>
      <c r="RYI176" s="29"/>
      <c r="RYJ176" s="29"/>
      <c r="RYK176" s="29"/>
      <c r="RYL176" s="29"/>
      <c r="RYM176" s="29"/>
      <c r="RYN176" s="29"/>
      <c r="RYO176" s="29"/>
      <c r="RYP176" s="29"/>
      <c r="RYQ176" s="29"/>
      <c r="RYR176" s="29"/>
      <c r="RYS176" s="29"/>
      <c r="RYT176" s="29"/>
      <c r="RYU176" s="29"/>
      <c r="RYV176" s="29"/>
      <c r="RYW176" s="29"/>
      <c r="RYX176" s="29"/>
      <c r="RYY176" s="29"/>
      <c r="RYZ176" s="29"/>
      <c r="RZA176" s="29"/>
      <c r="RZB176" s="29"/>
      <c r="RZC176" s="29"/>
      <c r="RZD176" s="29"/>
      <c r="RZE176" s="29"/>
      <c r="RZF176" s="29"/>
      <c r="RZG176" s="29"/>
      <c r="RZH176" s="29"/>
      <c r="RZI176" s="29"/>
      <c r="RZJ176" s="29"/>
      <c r="RZK176" s="29"/>
      <c r="RZL176" s="29"/>
      <c r="RZM176" s="29"/>
      <c r="RZN176" s="29"/>
      <c r="RZO176" s="29"/>
      <c r="RZP176" s="29"/>
      <c r="RZQ176" s="29"/>
      <c r="RZR176" s="29"/>
      <c r="RZS176" s="29"/>
      <c r="RZT176" s="29"/>
      <c r="RZU176" s="29"/>
      <c r="RZV176" s="29"/>
      <c r="RZW176" s="29"/>
      <c r="RZX176" s="29"/>
      <c r="RZY176" s="29"/>
      <c r="RZZ176" s="29"/>
      <c r="SAA176" s="29"/>
      <c r="SAB176" s="29"/>
      <c r="SAC176" s="29"/>
      <c r="SAD176" s="29"/>
      <c r="SAE176" s="29"/>
      <c r="SAF176" s="29"/>
      <c r="SAG176" s="29"/>
      <c r="SAH176" s="29"/>
      <c r="SAI176" s="29"/>
      <c r="SAJ176" s="29"/>
      <c r="SAK176" s="29"/>
      <c r="SAL176" s="29"/>
      <c r="SAM176" s="29"/>
      <c r="SAN176" s="29"/>
      <c r="SAO176" s="29"/>
      <c r="SAP176" s="29"/>
      <c r="SAQ176" s="29"/>
      <c r="SAR176" s="29"/>
      <c r="SAS176" s="29"/>
      <c r="SAT176" s="29"/>
      <c r="SAU176" s="29"/>
      <c r="SAV176" s="29"/>
      <c r="SAW176" s="29"/>
      <c r="SAX176" s="29"/>
      <c r="SAY176" s="29"/>
      <c r="SAZ176" s="29"/>
      <c r="SBA176" s="29"/>
      <c r="SBB176" s="29"/>
      <c r="SBC176" s="29"/>
      <c r="SBD176" s="29"/>
      <c r="SBE176" s="29"/>
      <c r="SBF176" s="29"/>
      <c r="SBG176" s="29"/>
      <c r="SBH176" s="29"/>
      <c r="SBI176" s="29"/>
      <c r="SBJ176" s="29"/>
      <c r="SBK176" s="29"/>
      <c r="SBL176" s="29"/>
      <c r="SBM176" s="29"/>
      <c r="SBN176" s="29"/>
      <c r="SBO176" s="29"/>
      <c r="SBP176" s="29"/>
      <c r="SBQ176" s="29"/>
      <c r="SBR176" s="29"/>
      <c r="SBS176" s="29"/>
      <c r="SBT176" s="29"/>
      <c r="SBU176" s="29"/>
      <c r="SBV176" s="29"/>
      <c r="SBW176" s="29"/>
      <c r="SBX176" s="29"/>
      <c r="SBY176" s="29"/>
      <c r="SBZ176" s="29"/>
      <c r="SCA176" s="29"/>
      <c r="SCB176" s="29"/>
      <c r="SCC176" s="29"/>
      <c r="SCD176" s="29"/>
      <c r="SCE176" s="29"/>
      <c r="SCF176" s="29"/>
      <c r="SCG176" s="29"/>
      <c r="SCH176" s="29"/>
      <c r="SCI176" s="29"/>
      <c r="SCJ176" s="29"/>
      <c r="SCK176" s="29"/>
      <c r="SCL176" s="29"/>
      <c r="SCM176" s="29"/>
      <c r="SCN176" s="29"/>
      <c r="SCO176" s="29"/>
      <c r="SCP176" s="29"/>
      <c r="SCQ176" s="29"/>
      <c r="SCR176" s="29"/>
      <c r="SCS176" s="29"/>
      <c r="SCT176" s="29"/>
      <c r="SCU176" s="29"/>
      <c r="SCV176" s="29"/>
      <c r="SCW176" s="29"/>
      <c r="SCX176" s="29"/>
      <c r="SCY176" s="29"/>
      <c r="SCZ176" s="29"/>
      <c r="SDA176" s="29"/>
      <c r="SDB176" s="29"/>
      <c r="SDC176" s="29"/>
      <c r="SDD176" s="29"/>
      <c r="SDE176" s="29"/>
      <c r="SDF176" s="29"/>
      <c r="SDG176" s="29"/>
      <c r="SDH176" s="29"/>
      <c r="SDI176" s="29"/>
      <c r="SDJ176" s="29"/>
      <c r="SDK176" s="29"/>
      <c r="SDL176" s="29"/>
      <c r="SDM176" s="29"/>
      <c r="SDN176" s="29"/>
      <c r="SDO176" s="29"/>
      <c r="SDP176" s="29"/>
      <c r="SDQ176" s="29"/>
      <c r="SDR176" s="29"/>
      <c r="SDS176" s="29"/>
      <c r="SDT176" s="29"/>
      <c r="SDU176" s="29"/>
      <c r="SDV176" s="29"/>
      <c r="SDW176" s="29"/>
      <c r="SDX176" s="29"/>
      <c r="SDY176" s="29"/>
      <c r="SDZ176" s="29"/>
      <c r="SEA176" s="29"/>
      <c r="SEB176" s="29"/>
      <c r="SEC176" s="29"/>
      <c r="SED176" s="29"/>
      <c r="SEE176" s="29"/>
      <c r="SEF176" s="29"/>
      <c r="SEG176" s="29"/>
      <c r="SEH176" s="29"/>
      <c r="SEI176" s="29"/>
      <c r="SEJ176" s="29"/>
      <c r="SEK176" s="29"/>
      <c r="SEL176" s="29"/>
      <c r="SEM176" s="29"/>
      <c r="SEN176" s="29"/>
      <c r="SEO176" s="29"/>
      <c r="SEP176" s="29"/>
      <c r="SEQ176" s="29"/>
      <c r="SER176" s="29"/>
      <c r="SES176" s="29"/>
      <c r="SET176" s="29"/>
      <c r="SEU176" s="29"/>
      <c r="SEV176" s="29"/>
      <c r="SEW176" s="29"/>
      <c r="SEX176" s="29"/>
      <c r="SEY176" s="29"/>
      <c r="SEZ176" s="29"/>
      <c r="SFA176" s="29"/>
      <c r="SFB176" s="29"/>
      <c r="SFC176" s="29"/>
      <c r="SFD176" s="29"/>
      <c r="SFE176" s="29"/>
      <c r="SFF176" s="29"/>
      <c r="SFG176" s="29"/>
      <c r="SFH176" s="29"/>
      <c r="SFI176" s="29"/>
      <c r="SFJ176" s="29"/>
      <c r="SFK176" s="29"/>
      <c r="SFL176" s="29"/>
      <c r="SFM176" s="29"/>
      <c r="SFN176" s="29"/>
      <c r="SFO176" s="29"/>
      <c r="SFP176" s="29"/>
      <c r="SFQ176" s="29"/>
      <c r="SFR176" s="29"/>
      <c r="SFS176" s="29"/>
      <c r="SFT176" s="29"/>
      <c r="SFU176" s="29"/>
      <c r="SFV176" s="29"/>
      <c r="SFW176" s="29"/>
      <c r="SFX176" s="29"/>
      <c r="SFY176" s="29"/>
      <c r="SFZ176" s="29"/>
      <c r="SGA176" s="29"/>
      <c r="SGB176" s="29"/>
      <c r="SGC176" s="29"/>
      <c r="SGD176" s="29"/>
      <c r="SGE176" s="29"/>
      <c r="SGF176" s="29"/>
      <c r="SGG176" s="29"/>
      <c r="SGH176" s="29"/>
      <c r="SGI176" s="29"/>
      <c r="SGJ176" s="29"/>
      <c r="SGK176" s="29"/>
      <c r="SGL176" s="29"/>
      <c r="SGM176" s="29"/>
      <c r="SGN176" s="29"/>
      <c r="SGO176" s="29"/>
      <c r="SGP176" s="29"/>
      <c r="SGQ176" s="29"/>
      <c r="SGR176" s="29"/>
      <c r="SGS176" s="29"/>
      <c r="SGT176" s="29"/>
      <c r="SGU176" s="29"/>
      <c r="SGV176" s="29"/>
      <c r="SGW176" s="29"/>
      <c r="SGX176" s="29"/>
      <c r="SGY176" s="29"/>
      <c r="SGZ176" s="29"/>
      <c r="SHA176" s="29"/>
      <c r="SHB176" s="29"/>
      <c r="SHC176" s="29"/>
      <c r="SHD176" s="29"/>
      <c r="SHE176" s="29"/>
      <c r="SHF176" s="29"/>
      <c r="SHG176" s="29"/>
      <c r="SHH176" s="29"/>
      <c r="SHI176" s="29"/>
      <c r="SHJ176" s="29"/>
      <c r="SHK176" s="29"/>
      <c r="SHL176" s="29"/>
      <c r="SHM176" s="29"/>
      <c r="SHN176" s="29"/>
      <c r="SHO176" s="29"/>
      <c r="SHP176" s="29"/>
      <c r="SHQ176" s="29"/>
      <c r="SHR176" s="29"/>
      <c r="SHS176" s="29"/>
      <c r="SHT176" s="29"/>
      <c r="SHU176" s="29"/>
      <c r="SHV176" s="29"/>
      <c r="SHW176" s="29"/>
      <c r="SHX176" s="29"/>
      <c r="SHY176" s="29"/>
      <c r="SHZ176" s="29"/>
      <c r="SIA176" s="29"/>
      <c r="SIB176" s="29"/>
      <c r="SIC176" s="29"/>
      <c r="SID176" s="29"/>
      <c r="SIE176" s="29"/>
      <c r="SIF176" s="29"/>
      <c r="SIG176" s="29"/>
      <c r="SIH176" s="29"/>
      <c r="SII176" s="29"/>
      <c r="SIJ176" s="29"/>
      <c r="SIK176" s="29"/>
      <c r="SIL176" s="29"/>
      <c r="SIM176" s="29"/>
      <c r="SIN176" s="29"/>
      <c r="SIO176" s="29"/>
      <c r="SIP176" s="29"/>
      <c r="SIQ176" s="29"/>
      <c r="SIR176" s="29"/>
      <c r="SIS176" s="29"/>
      <c r="SIT176" s="29"/>
      <c r="SIU176" s="29"/>
      <c r="SIV176" s="29"/>
      <c r="SIW176" s="29"/>
      <c r="SIX176" s="29"/>
      <c r="SIY176" s="29"/>
      <c r="SIZ176" s="29"/>
      <c r="SJA176" s="29"/>
      <c r="SJB176" s="29"/>
      <c r="SJC176" s="29"/>
      <c r="SJD176" s="29"/>
      <c r="SJE176" s="29"/>
      <c r="SJF176" s="29"/>
      <c r="SJG176" s="29"/>
      <c r="SJH176" s="29"/>
      <c r="SJI176" s="29"/>
      <c r="SJJ176" s="29"/>
      <c r="SJK176" s="29"/>
      <c r="SJL176" s="29"/>
      <c r="SJM176" s="29"/>
      <c r="SJN176" s="29"/>
      <c r="SJO176" s="29"/>
      <c r="SJP176" s="29"/>
      <c r="SJQ176" s="29"/>
      <c r="SJR176" s="29"/>
      <c r="SJS176" s="29"/>
      <c r="SJT176" s="29"/>
      <c r="SJU176" s="29"/>
      <c r="SJV176" s="29"/>
      <c r="SJW176" s="29"/>
      <c r="SJX176" s="29"/>
      <c r="SJY176" s="29"/>
      <c r="SJZ176" s="29"/>
      <c r="SKA176" s="29"/>
      <c r="SKB176" s="29"/>
      <c r="SKC176" s="29"/>
      <c r="SKD176" s="29"/>
      <c r="SKE176" s="29"/>
      <c r="SKF176" s="29"/>
      <c r="SKG176" s="29"/>
      <c r="SKH176" s="29"/>
      <c r="SKI176" s="29"/>
      <c r="SKJ176" s="29"/>
      <c r="SKK176" s="29"/>
      <c r="SKL176" s="29"/>
      <c r="SKM176" s="29"/>
      <c r="SKN176" s="29"/>
      <c r="SKO176" s="29"/>
      <c r="SKP176" s="29"/>
      <c r="SKQ176" s="29"/>
      <c r="SKR176" s="29"/>
      <c r="SKS176" s="29"/>
      <c r="SKT176" s="29"/>
      <c r="SKU176" s="29"/>
      <c r="SKV176" s="29"/>
      <c r="SKW176" s="29"/>
      <c r="SKX176" s="29"/>
      <c r="SKY176" s="29"/>
      <c r="SKZ176" s="29"/>
      <c r="SLA176" s="29"/>
      <c r="SLB176" s="29"/>
      <c r="SLC176" s="29"/>
      <c r="SLD176" s="29"/>
      <c r="SLE176" s="29"/>
      <c r="SLF176" s="29"/>
      <c r="SLG176" s="29"/>
      <c r="SLH176" s="29"/>
      <c r="SLI176" s="29"/>
      <c r="SLJ176" s="29"/>
      <c r="SLK176" s="29"/>
      <c r="SLL176" s="29"/>
      <c r="SLM176" s="29"/>
      <c r="SLN176" s="29"/>
      <c r="SLO176" s="29"/>
      <c r="SLP176" s="29"/>
      <c r="SLQ176" s="29"/>
      <c r="SLR176" s="29"/>
      <c r="SLS176" s="29"/>
      <c r="SLT176" s="29"/>
      <c r="SLU176" s="29"/>
      <c r="SLV176" s="29"/>
      <c r="SLW176" s="29"/>
      <c r="SLX176" s="29"/>
      <c r="SLY176" s="29"/>
      <c r="SLZ176" s="29"/>
      <c r="SMA176" s="29"/>
      <c r="SMB176" s="29"/>
      <c r="SMC176" s="29"/>
      <c r="SMD176" s="29"/>
      <c r="SME176" s="29"/>
      <c r="SMF176" s="29"/>
      <c r="SMG176" s="29"/>
      <c r="SMH176" s="29"/>
      <c r="SMI176" s="29"/>
      <c r="SMJ176" s="29"/>
      <c r="SMK176" s="29"/>
      <c r="SML176" s="29"/>
      <c r="SMM176" s="29"/>
      <c r="SMN176" s="29"/>
      <c r="SMO176" s="29"/>
      <c r="SMP176" s="29"/>
      <c r="SMQ176" s="29"/>
      <c r="SMR176" s="29"/>
      <c r="SMS176" s="29"/>
      <c r="SMT176" s="29"/>
      <c r="SMU176" s="29"/>
      <c r="SMV176" s="29"/>
      <c r="SMW176" s="29"/>
      <c r="SMX176" s="29"/>
      <c r="SMY176" s="29"/>
      <c r="SMZ176" s="29"/>
      <c r="SNA176" s="29"/>
      <c r="SNB176" s="29"/>
      <c r="SNC176" s="29"/>
      <c r="SND176" s="29"/>
      <c r="SNE176" s="29"/>
      <c r="SNF176" s="29"/>
      <c r="SNG176" s="29"/>
      <c r="SNH176" s="29"/>
      <c r="SNI176" s="29"/>
      <c r="SNJ176" s="29"/>
      <c r="SNK176" s="29"/>
      <c r="SNL176" s="29"/>
      <c r="SNM176" s="29"/>
      <c r="SNN176" s="29"/>
      <c r="SNO176" s="29"/>
      <c r="SNP176" s="29"/>
      <c r="SNQ176" s="29"/>
      <c r="SNR176" s="29"/>
      <c r="SNS176" s="29"/>
      <c r="SNT176" s="29"/>
      <c r="SNU176" s="29"/>
      <c r="SNV176" s="29"/>
      <c r="SNW176" s="29"/>
      <c r="SNX176" s="29"/>
      <c r="SNY176" s="29"/>
      <c r="SNZ176" s="29"/>
      <c r="SOA176" s="29"/>
      <c r="SOB176" s="29"/>
      <c r="SOC176" s="29"/>
      <c r="SOD176" s="29"/>
      <c r="SOE176" s="29"/>
      <c r="SOF176" s="29"/>
      <c r="SOG176" s="29"/>
      <c r="SOH176" s="29"/>
      <c r="SOI176" s="29"/>
      <c r="SOJ176" s="29"/>
      <c r="SOK176" s="29"/>
      <c r="SOL176" s="29"/>
      <c r="SOM176" s="29"/>
      <c r="SON176" s="29"/>
      <c r="SOO176" s="29"/>
      <c r="SOP176" s="29"/>
      <c r="SOQ176" s="29"/>
      <c r="SOR176" s="29"/>
      <c r="SOS176" s="29"/>
      <c r="SOT176" s="29"/>
      <c r="SOU176" s="29"/>
      <c r="SOV176" s="29"/>
      <c r="SOW176" s="29"/>
      <c r="SOX176" s="29"/>
      <c r="SOY176" s="29"/>
      <c r="SOZ176" s="29"/>
      <c r="SPA176" s="29"/>
      <c r="SPB176" s="29"/>
      <c r="SPC176" s="29"/>
      <c r="SPD176" s="29"/>
      <c r="SPE176" s="29"/>
      <c r="SPF176" s="29"/>
      <c r="SPG176" s="29"/>
      <c r="SPH176" s="29"/>
      <c r="SPI176" s="29"/>
      <c r="SPJ176" s="29"/>
      <c r="SPK176" s="29"/>
      <c r="SPL176" s="29"/>
      <c r="SPM176" s="29"/>
      <c r="SPN176" s="29"/>
      <c r="SPO176" s="29"/>
      <c r="SPP176" s="29"/>
      <c r="SPQ176" s="29"/>
      <c r="SPR176" s="29"/>
      <c r="SPS176" s="29"/>
      <c r="SPT176" s="29"/>
      <c r="SPU176" s="29"/>
      <c r="SPV176" s="29"/>
      <c r="SPW176" s="29"/>
      <c r="SPX176" s="29"/>
      <c r="SPY176" s="29"/>
      <c r="SPZ176" s="29"/>
      <c r="SQA176" s="29"/>
      <c r="SQB176" s="29"/>
      <c r="SQC176" s="29"/>
      <c r="SQD176" s="29"/>
      <c r="SQE176" s="29"/>
      <c r="SQF176" s="29"/>
      <c r="SQG176" s="29"/>
      <c r="SQH176" s="29"/>
      <c r="SQI176" s="29"/>
      <c r="SQJ176" s="29"/>
      <c r="SQK176" s="29"/>
      <c r="SQL176" s="29"/>
      <c r="SQM176" s="29"/>
      <c r="SQN176" s="29"/>
      <c r="SQO176" s="29"/>
      <c r="SQP176" s="29"/>
      <c r="SQQ176" s="29"/>
      <c r="SQR176" s="29"/>
      <c r="SQS176" s="29"/>
      <c r="SQT176" s="29"/>
      <c r="SQU176" s="29"/>
      <c r="SQV176" s="29"/>
      <c r="SQW176" s="29"/>
      <c r="SQX176" s="29"/>
      <c r="SQY176" s="29"/>
      <c r="SQZ176" s="29"/>
      <c r="SRA176" s="29"/>
      <c r="SRB176" s="29"/>
      <c r="SRC176" s="29"/>
      <c r="SRD176" s="29"/>
      <c r="SRE176" s="29"/>
      <c r="SRF176" s="29"/>
      <c r="SRG176" s="29"/>
      <c r="SRH176" s="29"/>
      <c r="SRI176" s="29"/>
      <c r="SRJ176" s="29"/>
      <c r="SRK176" s="29"/>
      <c r="SRL176" s="29"/>
      <c r="SRM176" s="29"/>
      <c r="SRN176" s="29"/>
      <c r="SRO176" s="29"/>
      <c r="SRP176" s="29"/>
      <c r="SRQ176" s="29"/>
      <c r="SRR176" s="29"/>
      <c r="SRS176" s="29"/>
      <c r="SRT176" s="29"/>
      <c r="SRU176" s="29"/>
      <c r="SRV176" s="29"/>
      <c r="SRW176" s="29"/>
      <c r="SRX176" s="29"/>
      <c r="SRY176" s="29"/>
      <c r="SRZ176" s="29"/>
      <c r="SSA176" s="29"/>
      <c r="SSB176" s="29"/>
      <c r="SSC176" s="29"/>
      <c r="SSD176" s="29"/>
      <c r="SSE176" s="29"/>
      <c r="SSF176" s="29"/>
      <c r="SSG176" s="29"/>
      <c r="SSH176" s="29"/>
      <c r="SSI176" s="29"/>
      <c r="SSJ176" s="29"/>
      <c r="SSK176" s="29"/>
      <c r="SSL176" s="29"/>
      <c r="SSM176" s="29"/>
      <c r="SSN176" s="29"/>
      <c r="SSO176" s="29"/>
      <c r="SSP176" s="29"/>
      <c r="SSQ176" s="29"/>
      <c r="SSR176" s="29"/>
      <c r="SSS176" s="29"/>
      <c r="SST176" s="29"/>
      <c r="SSU176" s="29"/>
      <c r="SSV176" s="29"/>
      <c r="SSW176" s="29"/>
      <c r="SSX176" s="29"/>
      <c r="SSY176" s="29"/>
      <c r="SSZ176" s="29"/>
      <c r="STA176" s="29"/>
      <c r="STB176" s="29"/>
      <c r="STC176" s="29"/>
      <c r="STD176" s="29"/>
      <c r="STE176" s="29"/>
      <c r="STF176" s="29"/>
      <c r="STG176" s="29"/>
      <c r="STH176" s="29"/>
      <c r="STI176" s="29"/>
      <c r="STJ176" s="29"/>
      <c r="STK176" s="29"/>
      <c r="STL176" s="29"/>
      <c r="STM176" s="29"/>
      <c r="STN176" s="29"/>
      <c r="STO176" s="29"/>
      <c r="STP176" s="29"/>
      <c r="STQ176" s="29"/>
      <c r="STR176" s="29"/>
      <c r="STS176" s="29"/>
      <c r="STT176" s="29"/>
      <c r="STU176" s="29"/>
      <c r="STV176" s="29"/>
      <c r="STW176" s="29"/>
      <c r="STX176" s="29"/>
      <c r="STY176" s="29"/>
      <c r="STZ176" s="29"/>
      <c r="SUA176" s="29"/>
      <c r="SUB176" s="29"/>
      <c r="SUC176" s="29"/>
      <c r="SUD176" s="29"/>
      <c r="SUE176" s="29"/>
      <c r="SUF176" s="29"/>
      <c r="SUG176" s="29"/>
      <c r="SUH176" s="29"/>
      <c r="SUI176" s="29"/>
      <c r="SUJ176" s="29"/>
      <c r="SUK176" s="29"/>
      <c r="SUL176" s="29"/>
      <c r="SUM176" s="29"/>
      <c r="SUN176" s="29"/>
      <c r="SUO176" s="29"/>
      <c r="SUP176" s="29"/>
      <c r="SUQ176" s="29"/>
      <c r="SUR176" s="29"/>
      <c r="SUS176" s="29"/>
      <c r="SUT176" s="29"/>
      <c r="SUU176" s="29"/>
      <c r="SUV176" s="29"/>
      <c r="SUW176" s="29"/>
      <c r="SUX176" s="29"/>
      <c r="SUY176" s="29"/>
      <c r="SUZ176" s="29"/>
      <c r="SVA176" s="29"/>
      <c r="SVB176" s="29"/>
      <c r="SVC176" s="29"/>
      <c r="SVD176" s="29"/>
      <c r="SVE176" s="29"/>
      <c r="SVF176" s="29"/>
      <c r="SVG176" s="29"/>
      <c r="SVH176" s="29"/>
      <c r="SVI176" s="29"/>
      <c r="SVJ176" s="29"/>
      <c r="SVK176" s="29"/>
      <c r="SVL176" s="29"/>
      <c r="SVM176" s="29"/>
      <c r="SVN176" s="29"/>
      <c r="SVO176" s="29"/>
      <c r="SVP176" s="29"/>
      <c r="SVQ176" s="29"/>
      <c r="SVR176" s="29"/>
      <c r="SVS176" s="29"/>
      <c r="SVT176" s="29"/>
      <c r="SVU176" s="29"/>
      <c r="SVV176" s="29"/>
      <c r="SVW176" s="29"/>
      <c r="SVX176" s="29"/>
      <c r="SVY176" s="29"/>
      <c r="SVZ176" s="29"/>
      <c r="SWA176" s="29"/>
      <c r="SWB176" s="29"/>
      <c r="SWC176" s="29"/>
      <c r="SWD176" s="29"/>
      <c r="SWE176" s="29"/>
      <c r="SWF176" s="29"/>
      <c r="SWG176" s="29"/>
      <c r="SWH176" s="29"/>
      <c r="SWI176" s="29"/>
      <c r="SWJ176" s="29"/>
      <c r="SWK176" s="29"/>
      <c r="SWL176" s="29"/>
      <c r="SWM176" s="29"/>
      <c r="SWN176" s="29"/>
      <c r="SWO176" s="29"/>
      <c r="SWP176" s="29"/>
      <c r="SWQ176" s="29"/>
      <c r="SWR176" s="29"/>
      <c r="SWS176" s="29"/>
      <c r="SWT176" s="29"/>
      <c r="SWU176" s="29"/>
      <c r="SWV176" s="29"/>
      <c r="SWW176" s="29"/>
      <c r="SWX176" s="29"/>
      <c r="SWY176" s="29"/>
      <c r="SWZ176" s="29"/>
      <c r="SXA176" s="29"/>
      <c r="SXB176" s="29"/>
      <c r="SXC176" s="29"/>
      <c r="SXD176" s="29"/>
      <c r="SXE176" s="29"/>
      <c r="SXF176" s="29"/>
      <c r="SXG176" s="29"/>
      <c r="SXH176" s="29"/>
      <c r="SXI176" s="29"/>
      <c r="SXJ176" s="29"/>
      <c r="SXK176" s="29"/>
      <c r="SXL176" s="29"/>
      <c r="SXM176" s="29"/>
      <c r="SXN176" s="29"/>
      <c r="SXO176" s="29"/>
      <c r="SXP176" s="29"/>
      <c r="SXQ176" s="29"/>
      <c r="SXR176" s="29"/>
      <c r="SXS176" s="29"/>
      <c r="SXT176" s="29"/>
      <c r="SXU176" s="29"/>
      <c r="SXV176" s="29"/>
      <c r="SXW176" s="29"/>
      <c r="SXX176" s="29"/>
      <c r="SXY176" s="29"/>
      <c r="SXZ176" s="29"/>
      <c r="SYA176" s="29"/>
      <c r="SYB176" s="29"/>
      <c r="SYC176" s="29"/>
      <c r="SYD176" s="29"/>
      <c r="SYE176" s="29"/>
      <c r="SYF176" s="29"/>
      <c r="SYG176" s="29"/>
      <c r="SYH176" s="29"/>
      <c r="SYI176" s="29"/>
      <c r="SYJ176" s="29"/>
      <c r="SYK176" s="29"/>
      <c r="SYL176" s="29"/>
      <c r="SYM176" s="29"/>
      <c r="SYN176" s="29"/>
      <c r="SYO176" s="29"/>
      <c r="SYP176" s="29"/>
      <c r="SYQ176" s="29"/>
      <c r="SYR176" s="29"/>
      <c r="SYS176" s="29"/>
      <c r="SYT176" s="29"/>
      <c r="SYU176" s="29"/>
      <c r="SYV176" s="29"/>
      <c r="SYW176" s="29"/>
      <c r="SYX176" s="29"/>
      <c r="SYY176" s="29"/>
      <c r="SYZ176" s="29"/>
      <c r="SZA176" s="29"/>
      <c r="SZB176" s="29"/>
      <c r="SZC176" s="29"/>
      <c r="SZD176" s="29"/>
      <c r="SZE176" s="29"/>
      <c r="SZF176" s="29"/>
      <c r="SZG176" s="29"/>
      <c r="SZH176" s="29"/>
      <c r="SZI176" s="29"/>
      <c r="SZJ176" s="29"/>
      <c r="SZK176" s="29"/>
      <c r="SZL176" s="29"/>
      <c r="SZM176" s="29"/>
      <c r="SZN176" s="29"/>
      <c r="SZO176" s="29"/>
      <c r="SZP176" s="29"/>
      <c r="SZQ176" s="29"/>
      <c r="SZR176" s="29"/>
      <c r="SZS176" s="29"/>
      <c r="SZT176" s="29"/>
      <c r="SZU176" s="29"/>
      <c r="SZV176" s="29"/>
      <c r="SZW176" s="29"/>
      <c r="SZX176" s="29"/>
      <c r="SZY176" s="29"/>
      <c r="SZZ176" s="29"/>
      <c r="TAA176" s="29"/>
      <c r="TAB176" s="29"/>
      <c r="TAC176" s="29"/>
      <c r="TAD176" s="29"/>
      <c r="TAE176" s="29"/>
      <c r="TAF176" s="29"/>
      <c r="TAG176" s="29"/>
      <c r="TAH176" s="29"/>
      <c r="TAI176" s="29"/>
      <c r="TAJ176" s="29"/>
      <c r="TAK176" s="29"/>
      <c r="TAL176" s="29"/>
      <c r="TAM176" s="29"/>
      <c r="TAN176" s="29"/>
      <c r="TAO176" s="29"/>
      <c r="TAP176" s="29"/>
      <c r="TAQ176" s="29"/>
      <c r="TAR176" s="29"/>
      <c r="TAS176" s="29"/>
      <c r="TAT176" s="29"/>
      <c r="TAU176" s="29"/>
      <c r="TAV176" s="29"/>
      <c r="TAW176" s="29"/>
      <c r="TAX176" s="29"/>
      <c r="TAY176" s="29"/>
      <c r="TAZ176" s="29"/>
      <c r="TBA176" s="29"/>
      <c r="TBB176" s="29"/>
      <c r="TBC176" s="29"/>
      <c r="TBD176" s="29"/>
      <c r="TBE176" s="29"/>
      <c r="TBF176" s="29"/>
      <c r="TBG176" s="29"/>
      <c r="TBH176" s="29"/>
      <c r="TBI176" s="29"/>
      <c r="TBJ176" s="29"/>
      <c r="TBK176" s="29"/>
      <c r="TBL176" s="29"/>
      <c r="TBM176" s="29"/>
      <c r="TBN176" s="29"/>
      <c r="TBO176" s="29"/>
      <c r="TBP176" s="29"/>
      <c r="TBQ176" s="29"/>
      <c r="TBR176" s="29"/>
      <c r="TBS176" s="29"/>
      <c r="TBT176" s="29"/>
      <c r="TBU176" s="29"/>
      <c r="TBV176" s="29"/>
      <c r="TBW176" s="29"/>
      <c r="TBX176" s="29"/>
      <c r="TBY176" s="29"/>
      <c r="TBZ176" s="29"/>
      <c r="TCA176" s="29"/>
      <c r="TCB176" s="29"/>
      <c r="TCC176" s="29"/>
      <c r="TCD176" s="29"/>
      <c r="TCE176" s="29"/>
      <c r="TCF176" s="29"/>
      <c r="TCG176" s="29"/>
      <c r="TCH176" s="29"/>
      <c r="TCI176" s="29"/>
      <c r="TCJ176" s="29"/>
      <c r="TCK176" s="29"/>
      <c r="TCL176" s="29"/>
      <c r="TCM176" s="29"/>
      <c r="TCN176" s="29"/>
      <c r="TCO176" s="29"/>
      <c r="TCP176" s="29"/>
      <c r="TCQ176" s="29"/>
      <c r="TCR176" s="29"/>
      <c r="TCS176" s="29"/>
      <c r="TCT176" s="29"/>
      <c r="TCU176" s="29"/>
      <c r="TCV176" s="29"/>
      <c r="TCW176" s="29"/>
      <c r="TCX176" s="29"/>
      <c r="TCY176" s="29"/>
      <c r="TCZ176" s="29"/>
      <c r="TDA176" s="29"/>
      <c r="TDB176" s="29"/>
      <c r="TDC176" s="29"/>
      <c r="TDD176" s="29"/>
      <c r="TDE176" s="29"/>
      <c r="TDF176" s="29"/>
      <c r="TDG176" s="29"/>
      <c r="TDH176" s="29"/>
      <c r="TDI176" s="29"/>
      <c r="TDJ176" s="29"/>
      <c r="TDK176" s="29"/>
      <c r="TDL176" s="29"/>
      <c r="TDM176" s="29"/>
      <c r="TDN176" s="29"/>
      <c r="TDO176" s="29"/>
      <c r="TDP176" s="29"/>
      <c r="TDQ176" s="29"/>
      <c r="TDR176" s="29"/>
      <c r="TDS176" s="29"/>
      <c r="TDT176" s="29"/>
      <c r="TDU176" s="29"/>
      <c r="TDV176" s="29"/>
      <c r="TDW176" s="29"/>
      <c r="TDX176" s="29"/>
      <c r="TDY176" s="29"/>
      <c r="TDZ176" s="29"/>
      <c r="TEA176" s="29"/>
      <c r="TEB176" s="29"/>
      <c r="TEC176" s="29"/>
      <c r="TED176" s="29"/>
      <c r="TEE176" s="29"/>
      <c r="TEF176" s="29"/>
      <c r="TEG176" s="29"/>
      <c r="TEH176" s="29"/>
      <c r="TEI176" s="29"/>
      <c r="TEJ176" s="29"/>
      <c r="TEK176" s="29"/>
      <c r="TEL176" s="29"/>
      <c r="TEM176" s="29"/>
      <c r="TEN176" s="29"/>
      <c r="TEO176" s="29"/>
      <c r="TEP176" s="29"/>
      <c r="TEQ176" s="29"/>
      <c r="TER176" s="29"/>
      <c r="TES176" s="29"/>
      <c r="TET176" s="29"/>
      <c r="TEU176" s="29"/>
      <c r="TEV176" s="29"/>
      <c r="TEW176" s="29"/>
      <c r="TEX176" s="29"/>
      <c r="TEY176" s="29"/>
      <c r="TEZ176" s="29"/>
      <c r="TFA176" s="29"/>
      <c r="TFB176" s="29"/>
      <c r="TFC176" s="29"/>
      <c r="TFD176" s="29"/>
      <c r="TFE176" s="29"/>
      <c r="TFF176" s="29"/>
      <c r="TFG176" s="29"/>
      <c r="TFH176" s="29"/>
      <c r="TFI176" s="29"/>
      <c r="TFJ176" s="29"/>
      <c r="TFK176" s="29"/>
      <c r="TFL176" s="29"/>
      <c r="TFM176" s="29"/>
      <c r="TFN176" s="29"/>
      <c r="TFO176" s="29"/>
      <c r="TFP176" s="29"/>
      <c r="TFQ176" s="29"/>
      <c r="TFR176" s="29"/>
      <c r="TFS176" s="29"/>
      <c r="TFT176" s="29"/>
      <c r="TFU176" s="29"/>
      <c r="TFV176" s="29"/>
      <c r="TFW176" s="29"/>
      <c r="TFX176" s="29"/>
      <c r="TFY176" s="29"/>
      <c r="TFZ176" s="29"/>
      <c r="TGA176" s="29"/>
      <c r="TGB176" s="29"/>
      <c r="TGC176" s="29"/>
      <c r="TGD176" s="29"/>
      <c r="TGE176" s="29"/>
      <c r="TGF176" s="29"/>
      <c r="TGG176" s="29"/>
      <c r="TGH176" s="29"/>
      <c r="TGI176" s="29"/>
      <c r="TGJ176" s="29"/>
      <c r="TGK176" s="29"/>
      <c r="TGL176" s="29"/>
      <c r="TGM176" s="29"/>
      <c r="TGN176" s="29"/>
      <c r="TGO176" s="29"/>
      <c r="TGP176" s="29"/>
      <c r="TGQ176" s="29"/>
      <c r="TGR176" s="29"/>
      <c r="TGS176" s="29"/>
      <c r="TGT176" s="29"/>
      <c r="TGU176" s="29"/>
      <c r="TGV176" s="29"/>
      <c r="TGW176" s="29"/>
      <c r="TGX176" s="29"/>
      <c r="TGY176" s="29"/>
      <c r="TGZ176" s="29"/>
      <c r="THA176" s="29"/>
      <c r="THB176" s="29"/>
      <c r="THC176" s="29"/>
      <c r="THD176" s="29"/>
      <c r="THE176" s="29"/>
      <c r="THF176" s="29"/>
      <c r="THG176" s="29"/>
      <c r="THH176" s="29"/>
      <c r="THI176" s="29"/>
      <c r="THJ176" s="29"/>
      <c r="THK176" s="29"/>
      <c r="THL176" s="29"/>
      <c r="THM176" s="29"/>
      <c r="THN176" s="29"/>
      <c r="THO176" s="29"/>
      <c r="THP176" s="29"/>
      <c r="THQ176" s="29"/>
      <c r="THR176" s="29"/>
      <c r="THS176" s="29"/>
      <c r="THT176" s="29"/>
      <c r="THU176" s="29"/>
      <c r="THV176" s="29"/>
      <c r="THW176" s="29"/>
      <c r="THX176" s="29"/>
      <c r="THY176" s="29"/>
      <c r="THZ176" s="29"/>
      <c r="TIA176" s="29"/>
      <c r="TIB176" s="29"/>
      <c r="TIC176" s="29"/>
      <c r="TID176" s="29"/>
      <c r="TIE176" s="29"/>
      <c r="TIF176" s="29"/>
      <c r="TIG176" s="29"/>
      <c r="TIH176" s="29"/>
      <c r="TII176" s="29"/>
      <c r="TIJ176" s="29"/>
      <c r="TIK176" s="29"/>
      <c r="TIL176" s="29"/>
      <c r="TIM176" s="29"/>
      <c r="TIN176" s="29"/>
      <c r="TIO176" s="29"/>
      <c r="TIP176" s="29"/>
      <c r="TIQ176" s="29"/>
      <c r="TIR176" s="29"/>
      <c r="TIS176" s="29"/>
      <c r="TIT176" s="29"/>
      <c r="TIU176" s="29"/>
      <c r="TIV176" s="29"/>
      <c r="TIW176" s="29"/>
      <c r="TIX176" s="29"/>
      <c r="TIY176" s="29"/>
      <c r="TIZ176" s="29"/>
      <c r="TJA176" s="29"/>
      <c r="TJB176" s="29"/>
      <c r="TJC176" s="29"/>
      <c r="TJD176" s="29"/>
      <c r="TJE176" s="29"/>
      <c r="TJF176" s="29"/>
      <c r="TJG176" s="29"/>
      <c r="TJH176" s="29"/>
      <c r="TJI176" s="29"/>
      <c r="TJJ176" s="29"/>
      <c r="TJK176" s="29"/>
      <c r="TJL176" s="29"/>
      <c r="TJM176" s="29"/>
      <c r="TJN176" s="29"/>
      <c r="TJO176" s="29"/>
      <c r="TJP176" s="29"/>
      <c r="TJQ176" s="29"/>
      <c r="TJR176" s="29"/>
      <c r="TJS176" s="29"/>
      <c r="TJT176" s="29"/>
      <c r="TJU176" s="29"/>
      <c r="TJV176" s="29"/>
      <c r="TJW176" s="29"/>
      <c r="TJX176" s="29"/>
      <c r="TJY176" s="29"/>
      <c r="TJZ176" s="29"/>
      <c r="TKA176" s="29"/>
      <c r="TKB176" s="29"/>
      <c r="TKC176" s="29"/>
      <c r="TKD176" s="29"/>
      <c r="TKE176" s="29"/>
      <c r="TKF176" s="29"/>
      <c r="TKG176" s="29"/>
      <c r="TKH176" s="29"/>
      <c r="TKI176" s="29"/>
      <c r="TKJ176" s="29"/>
      <c r="TKK176" s="29"/>
      <c r="TKL176" s="29"/>
      <c r="TKM176" s="29"/>
      <c r="TKN176" s="29"/>
      <c r="TKO176" s="29"/>
      <c r="TKP176" s="29"/>
      <c r="TKQ176" s="29"/>
      <c r="TKR176" s="29"/>
      <c r="TKS176" s="29"/>
      <c r="TKT176" s="29"/>
      <c r="TKU176" s="29"/>
      <c r="TKV176" s="29"/>
      <c r="TKW176" s="29"/>
      <c r="TKX176" s="29"/>
      <c r="TKY176" s="29"/>
      <c r="TKZ176" s="29"/>
      <c r="TLA176" s="29"/>
      <c r="TLB176" s="29"/>
      <c r="TLC176" s="29"/>
      <c r="TLD176" s="29"/>
      <c r="TLE176" s="29"/>
      <c r="TLF176" s="29"/>
      <c r="TLG176" s="29"/>
      <c r="TLH176" s="29"/>
      <c r="TLI176" s="29"/>
      <c r="TLJ176" s="29"/>
      <c r="TLK176" s="29"/>
      <c r="TLL176" s="29"/>
      <c r="TLM176" s="29"/>
      <c r="TLN176" s="29"/>
      <c r="TLO176" s="29"/>
      <c r="TLP176" s="29"/>
      <c r="TLQ176" s="29"/>
      <c r="TLR176" s="29"/>
      <c r="TLS176" s="29"/>
      <c r="TLT176" s="29"/>
      <c r="TLU176" s="29"/>
      <c r="TLV176" s="29"/>
      <c r="TLW176" s="29"/>
      <c r="TLX176" s="29"/>
      <c r="TLY176" s="29"/>
      <c r="TLZ176" s="29"/>
      <c r="TMA176" s="29"/>
      <c r="TMB176" s="29"/>
      <c r="TMC176" s="29"/>
      <c r="TMD176" s="29"/>
      <c r="TME176" s="29"/>
      <c r="TMF176" s="29"/>
      <c r="TMG176" s="29"/>
      <c r="TMH176" s="29"/>
      <c r="TMI176" s="29"/>
      <c r="TMJ176" s="29"/>
      <c r="TMK176" s="29"/>
      <c r="TML176" s="29"/>
      <c r="TMM176" s="29"/>
      <c r="TMN176" s="29"/>
      <c r="TMO176" s="29"/>
      <c r="TMP176" s="29"/>
      <c r="TMQ176" s="29"/>
      <c r="TMR176" s="29"/>
      <c r="TMS176" s="29"/>
      <c r="TMT176" s="29"/>
      <c r="TMU176" s="29"/>
      <c r="TMV176" s="29"/>
      <c r="TMW176" s="29"/>
      <c r="TMX176" s="29"/>
      <c r="TMY176" s="29"/>
      <c r="TMZ176" s="29"/>
      <c r="TNA176" s="29"/>
      <c r="TNB176" s="29"/>
      <c r="TNC176" s="29"/>
      <c r="TND176" s="29"/>
      <c r="TNE176" s="29"/>
      <c r="TNF176" s="29"/>
      <c r="TNG176" s="29"/>
      <c r="TNH176" s="29"/>
      <c r="TNI176" s="29"/>
      <c r="TNJ176" s="29"/>
      <c r="TNK176" s="29"/>
      <c r="TNL176" s="29"/>
      <c r="TNM176" s="29"/>
      <c r="TNN176" s="29"/>
      <c r="TNO176" s="29"/>
      <c r="TNP176" s="29"/>
      <c r="TNQ176" s="29"/>
      <c r="TNR176" s="29"/>
      <c r="TNS176" s="29"/>
      <c r="TNT176" s="29"/>
      <c r="TNU176" s="29"/>
      <c r="TNV176" s="29"/>
      <c r="TNW176" s="29"/>
      <c r="TNX176" s="29"/>
      <c r="TNY176" s="29"/>
      <c r="TNZ176" s="29"/>
      <c r="TOA176" s="29"/>
      <c r="TOB176" s="29"/>
      <c r="TOC176" s="29"/>
      <c r="TOD176" s="29"/>
      <c r="TOE176" s="29"/>
      <c r="TOF176" s="29"/>
      <c r="TOG176" s="29"/>
      <c r="TOH176" s="29"/>
      <c r="TOI176" s="29"/>
      <c r="TOJ176" s="29"/>
      <c r="TOK176" s="29"/>
      <c r="TOL176" s="29"/>
      <c r="TOM176" s="29"/>
      <c r="TON176" s="29"/>
      <c r="TOO176" s="29"/>
      <c r="TOP176" s="29"/>
      <c r="TOQ176" s="29"/>
      <c r="TOR176" s="29"/>
      <c r="TOS176" s="29"/>
      <c r="TOT176" s="29"/>
      <c r="TOU176" s="29"/>
      <c r="TOV176" s="29"/>
      <c r="TOW176" s="29"/>
      <c r="TOX176" s="29"/>
      <c r="TOY176" s="29"/>
      <c r="TOZ176" s="29"/>
      <c r="TPA176" s="29"/>
      <c r="TPB176" s="29"/>
      <c r="TPC176" s="29"/>
      <c r="TPD176" s="29"/>
      <c r="TPE176" s="29"/>
      <c r="TPF176" s="29"/>
      <c r="TPG176" s="29"/>
      <c r="TPH176" s="29"/>
      <c r="TPI176" s="29"/>
      <c r="TPJ176" s="29"/>
      <c r="TPK176" s="29"/>
      <c r="TPL176" s="29"/>
      <c r="TPM176" s="29"/>
      <c r="TPN176" s="29"/>
      <c r="TPO176" s="29"/>
      <c r="TPP176" s="29"/>
      <c r="TPQ176" s="29"/>
      <c r="TPR176" s="29"/>
      <c r="TPS176" s="29"/>
      <c r="TPT176" s="29"/>
      <c r="TPU176" s="29"/>
      <c r="TPV176" s="29"/>
      <c r="TPW176" s="29"/>
      <c r="TPX176" s="29"/>
      <c r="TPY176" s="29"/>
      <c r="TPZ176" s="29"/>
      <c r="TQA176" s="29"/>
      <c r="TQB176" s="29"/>
      <c r="TQC176" s="29"/>
      <c r="TQD176" s="29"/>
      <c r="TQE176" s="29"/>
      <c r="TQF176" s="29"/>
      <c r="TQG176" s="29"/>
      <c r="TQH176" s="29"/>
      <c r="TQI176" s="29"/>
      <c r="TQJ176" s="29"/>
      <c r="TQK176" s="29"/>
      <c r="TQL176" s="29"/>
      <c r="TQM176" s="29"/>
      <c r="TQN176" s="29"/>
      <c r="TQO176" s="29"/>
      <c r="TQP176" s="29"/>
      <c r="TQQ176" s="29"/>
      <c r="TQR176" s="29"/>
      <c r="TQS176" s="29"/>
      <c r="TQT176" s="29"/>
      <c r="TQU176" s="29"/>
      <c r="TQV176" s="29"/>
      <c r="TQW176" s="29"/>
      <c r="TQX176" s="29"/>
      <c r="TQY176" s="29"/>
      <c r="TQZ176" s="29"/>
      <c r="TRA176" s="29"/>
      <c r="TRB176" s="29"/>
      <c r="TRC176" s="29"/>
      <c r="TRD176" s="29"/>
      <c r="TRE176" s="29"/>
      <c r="TRF176" s="29"/>
      <c r="TRG176" s="29"/>
      <c r="TRH176" s="29"/>
      <c r="TRI176" s="29"/>
      <c r="TRJ176" s="29"/>
      <c r="TRK176" s="29"/>
      <c r="TRL176" s="29"/>
      <c r="TRM176" s="29"/>
      <c r="TRN176" s="29"/>
      <c r="TRO176" s="29"/>
      <c r="TRP176" s="29"/>
      <c r="TRQ176" s="29"/>
      <c r="TRR176" s="29"/>
      <c r="TRS176" s="29"/>
      <c r="TRT176" s="29"/>
      <c r="TRU176" s="29"/>
      <c r="TRV176" s="29"/>
      <c r="TRW176" s="29"/>
      <c r="TRX176" s="29"/>
      <c r="TRY176" s="29"/>
      <c r="TRZ176" s="29"/>
      <c r="TSA176" s="29"/>
      <c r="TSB176" s="29"/>
      <c r="TSC176" s="29"/>
      <c r="TSD176" s="29"/>
      <c r="TSE176" s="29"/>
      <c r="TSF176" s="29"/>
      <c r="TSG176" s="29"/>
      <c r="TSH176" s="29"/>
      <c r="TSI176" s="29"/>
      <c r="TSJ176" s="29"/>
      <c r="TSK176" s="29"/>
      <c r="TSL176" s="29"/>
      <c r="TSM176" s="29"/>
      <c r="TSN176" s="29"/>
      <c r="TSO176" s="29"/>
      <c r="TSP176" s="29"/>
      <c r="TSQ176" s="29"/>
      <c r="TSR176" s="29"/>
      <c r="TSS176" s="29"/>
      <c r="TST176" s="29"/>
      <c r="TSU176" s="29"/>
      <c r="TSV176" s="29"/>
      <c r="TSW176" s="29"/>
      <c r="TSX176" s="29"/>
      <c r="TSY176" s="29"/>
      <c r="TSZ176" s="29"/>
      <c r="TTA176" s="29"/>
      <c r="TTB176" s="29"/>
      <c r="TTC176" s="29"/>
      <c r="TTD176" s="29"/>
      <c r="TTE176" s="29"/>
      <c r="TTF176" s="29"/>
      <c r="TTG176" s="29"/>
      <c r="TTH176" s="29"/>
      <c r="TTI176" s="29"/>
      <c r="TTJ176" s="29"/>
      <c r="TTK176" s="29"/>
      <c r="TTL176" s="29"/>
      <c r="TTM176" s="29"/>
      <c r="TTN176" s="29"/>
      <c r="TTO176" s="29"/>
      <c r="TTP176" s="29"/>
      <c r="TTQ176" s="29"/>
      <c r="TTR176" s="29"/>
      <c r="TTS176" s="29"/>
      <c r="TTT176" s="29"/>
      <c r="TTU176" s="29"/>
      <c r="TTV176" s="29"/>
      <c r="TTW176" s="29"/>
      <c r="TTX176" s="29"/>
      <c r="TTY176" s="29"/>
      <c r="TTZ176" s="29"/>
      <c r="TUA176" s="29"/>
      <c r="TUB176" s="29"/>
      <c r="TUC176" s="29"/>
      <c r="TUD176" s="29"/>
      <c r="TUE176" s="29"/>
      <c r="TUF176" s="29"/>
      <c r="TUG176" s="29"/>
      <c r="TUH176" s="29"/>
      <c r="TUI176" s="29"/>
      <c r="TUJ176" s="29"/>
      <c r="TUK176" s="29"/>
      <c r="TUL176" s="29"/>
      <c r="TUM176" s="29"/>
      <c r="TUN176" s="29"/>
      <c r="TUO176" s="29"/>
      <c r="TUP176" s="29"/>
      <c r="TUQ176" s="29"/>
      <c r="TUR176" s="29"/>
      <c r="TUS176" s="29"/>
      <c r="TUT176" s="29"/>
      <c r="TUU176" s="29"/>
      <c r="TUV176" s="29"/>
      <c r="TUW176" s="29"/>
      <c r="TUX176" s="29"/>
      <c r="TUY176" s="29"/>
      <c r="TUZ176" s="29"/>
      <c r="TVA176" s="29"/>
      <c r="TVB176" s="29"/>
      <c r="TVC176" s="29"/>
      <c r="TVD176" s="29"/>
      <c r="TVE176" s="29"/>
      <c r="TVF176" s="29"/>
      <c r="TVG176" s="29"/>
      <c r="TVH176" s="29"/>
      <c r="TVI176" s="29"/>
      <c r="TVJ176" s="29"/>
      <c r="TVK176" s="29"/>
      <c r="TVL176" s="29"/>
      <c r="TVM176" s="29"/>
      <c r="TVN176" s="29"/>
      <c r="TVO176" s="29"/>
      <c r="TVP176" s="29"/>
      <c r="TVQ176" s="29"/>
      <c r="TVR176" s="29"/>
      <c r="TVS176" s="29"/>
      <c r="TVT176" s="29"/>
      <c r="TVU176" s="29"/>
      <c r="TVV176" s="29"/>
      <c r="TVW176" s="29"/>
      <c r="TVX176" s="29"/>
      <c r="TVY176" s="29"/>
      <c r="TVZ176" s="29"/>
      <c r="TWA176" s="29"/>
      <c r="TWB176" s="29"/>
      <c r="TWC176" s="29"/>
      <c r="TWD176" s="29"/>
      <c r="TWE176" s="29"/>
      <c r="TWF176" s="29"/>
      <c r="TWG176" s="29"/>
      <c r="TWH176" s="29"/>
      <c r="TWI176" s="29"/>
      <c r="TWJ176" s="29"/>
      <c r="TWK176" s="29"/>
      <c r="TWL176" s="29"/>
      <c r="TWM176" s="29"/>
      <c r="TWN176" s="29"/>
      <c r="TWO176" s="29"/>
      <c r="TWP176" s="29"/>
      <c r="TWQ176" s="29"/>
      <c r="TWR176" s="29"/>
      <c r="TWS176" s="29"/>
      <c r="TWT176" s="29"/>
      <c r="TWU176" s="29"/>
      <c r="TWV176" s="29"/>
      <c r="TWW176" s="29"/>
      <c r="TWX176" s="29"/>
      <c r="TWY176" s="29"/>
      <c r="TWZ176" s="29"/>
      <c r="TXA176" s="29"/>
      <c r="TXB176" s="29"/>
      <c r="TXC176" s="29"/>
      <c r="TXD176" s="29"/>
      <c r="TXE176" s="29"/>
      <c r="TXF176" s="29"/>
      <c r="TXG176" s="29"/>
      <c r="TXH176" s="29"/>
      <c r="TXI176" s="29"/>
      <c r="TXJ176" s="29"/>
      <c r="TXK176" s="29"/>
      <c r="TXL176" s="29"/>
      <c r="TXM176" s="29"/>
      <c r="TXN176" s="29"/>
      <c r="TXO176" s="29"/>
      <c r="TXP176" s="29"/>
      <c r="TXQ176" s="29"/>
      <c r="TXR176" s="29"/>
      <c r="TXS176" s="29"/>
      <c r="TXT176" s="29"/>
      <c r="TXU176" s="29"/>
      <c r="TXV176" s="29"/>
      <c r="TXW176" s="29"/>
      <c r="TXX176" s="29"/>
      <c r="TXY176" s="29"/>
      <c r="TXZ176" s="29"/>
      <c r="TYA176" s="29"/>
      <c r="TYB176" s="29"/>
      <c r="TYC176" s="29"/>
      <c r="TYD176" s="29"/>
      <c r="TYE176" s="29"/>
      <c r="TYF176" s="29"/>
      <c r="TYG176" s="29"/>
      <c r="TYH176" s="29"/>
      <c r="TYI176" s="29"/>
      <c r="TYJ176" s="29"/>
      <c r="TYK176" s="29"/>
      <c r="TYL176" s="29"/>
      <c r="TYM176" s="29"/>
      <c r="TYN176" s="29"/>
      <c r="TYO176" s="29"/>
      <c r="TYP176" s="29"/>
      <c r="TYQ176" s="29"/>
      <c r="TYR176" s="29"/>
      <c r="TYS176" s="29"/>
      <c r="TYT176" s="29"/>
      <c r="TYU176" s="29"/>
      <c r="TYV176" s="29"/>
      <c r="TYW176" s="29"/>
      <c r="TYX176" s="29"/>
      <c r="TYY176" s="29"/>
      <c r="TYZ176" s="29"/>
      <c r="TZA176" s="29"/>
      <c r="TZB176" s="29"/>
      <c r="TZC176" s="29"/>
      <c r="TZD176" s="29"/>
      <c r="TZE176" s="29"/>
      <c r="TZF176" s="29"/>
      <c r="TZG176" s="29"/>
      <c r="TZH176" s="29"/>
      <c r="TZI176" s="29"/>
      <c r="TZJ176" s="29"/>
      <c r="TZK176" s="29"/>
      <c r="TZL176" s="29"/>
      <c r="TZM176" s="29"/>
      <c r="TZN176" s="29"/>
      <c r="TZO176" s="29"/>
      <c r="TZP176" s="29"/>
      <c r="TZQ176" s="29"/>
      <c r="TZR176" s="29"/>
      <c r="TZS176" s="29"/>
      <c r="TZT176" s="29"/>
      <c r="TZU176" s="29"/>
      <c r="TZV176" s="29"/>
      <c r="TZW176" s="29"/>
      <c r="TZX176" s="29"/>
      <c r="TZY176" s="29"/>
      <c r="TZZ176" s="29"/>
      <c r="UAA176" s="29"/>
      <c r="UAB176" s="29"/>
      <c r="UAC176" s="29"/>
      <c r="UAD176" s="29"/>
      <c r="UAE176" s="29"/>
      <c r="UAF176" s="29"/>
      <c r="UAG176" s="29"/>
      <c r="UAH176" s="29"/>
      <c r="UAI176" s="29"/>
      <c r="UAJ176" s="29"/>
      <c r="UAK176" s="29"/>
      <c r="UAL176" s="29"/>
      <c r="UAM176" s="29"/>
      <c r="UAN176" s="29"/>
      <c r="UAO176" s="29"/>
      <c r="UAP176" s="29"/>
      <c r="UAQ176" s="29"/>
      <c r="UAR176" s="29"/>
      <c r="UAS176" s="29"/>
      <c r="UAT176" s="29"/>
      <c r="UAU176" s="29"/>
      <c r="UAV176" s="29"/>
      <c r="UAW176" s="29"/>
      <c r="UAX176" s="29"/>
      <c r="UAY176" s="29"/>
      <c r="UAZ176" s="29"/>
      <c r="UBA176" s="29"/>
      <c r="UBB176" s="29"/>
      <c r="UBC176" s="29"/>
      <c r="UBD176" s="29"/>
      <c r="UBE176" s="29"/>
      <c r="UBF176" s="29"/>
      <c r="UBG176" s="29"/>
      <c r="UBH176" s="29"/>
      <c r="UBI176" s="29"/>
      <c r="UBJ176" s="29"/>
      <c r="UBK176" s="29"/>
      <c r="UBL176" s="29"/>
      <c r="UBM176" s="29"/>
      <c r="UBN176" s="29"/>
      <c r="UBO176" s="29"/>
      <c r="UBP176" s="29"/>
      <c r="UBQ176" s="29"/>
      <c r="UBR176" s="29"/>
      <c r="UBS176" s="29"/>
      <c r="UBT176" s="29"/>
      <c r="UBU176" s="29"/>
      <c r="UBV176" s="29"/>
      <c r="UBW176" s="29"/>
      <c r="UBX176" s="29"/>
      <c r="UBY176" s="29"/>
      <c r="UBZ176" s="29"/>
      <c r="UCA176" s="29"/>
      <c r="UCB176" s="29"/>
      <c r="UCC176" s="29"/>
      <c r="UCD176" s="29"/>
      <c r="UCE176" s="29"/>
      <c r="UCF176" s="29"/>
      <c r="UCG176" s="29"/>
      <c r="UCH176" s="29"/>
      <c r="UCI176" s="29"/>
      <c r="UCJ176" s="29"/>
      <c r="UCK176" s="29"/>
      <c r="UCL176" s="29"/>
      <c r="UCM176" s="29"/>
      <c r="UCN176" s="29"/>
      <c r="UCO176" s="29"/>
      <c r="UCP176" s="29"/>
      <c r="UCQ176" s="29"/>
      <c r="UCR176" s="29"/>
      <c r="UCS176" s="29"/>
      <c r="UCT176" s="29"/>
      <c r="UCU176" s="29"/>
      <c r="UCV176" s="29"/>
      <c r="UCW176" s="29"/>
      <c r="UCX176" s="29"/>
      <c r="UCY176" s="29"/>
      <c r="UCZ176" s="29"/>
      <c r="UDA176" s="29"/>
      <c r="UDB176" s="29"/>
      <c r="UDC176" s="29"/>
      <c r="UDD176" s="29"/>
      <c r="UDE176" s="29"/>
      <c r="UDF176" s="29"/>
      <c r="UDG176" s="29"/>
      <c r="UDH176" s="29"/>
      <c r="UDI176" s="29"/>
      <c r="UDJ176" s="29"/>
      <c r="UDK176" s="29"/>
      <c r="UDL176" s="29"/>
      <c r="UDM176" s="29"/>
      <c r="UDN176" s="29"/>
      <c r="UDO176" s="29"/>
      <c r="UDP176" s="29"/>
      <c r="UDQ176" s="29"/>
      <c r="UDR176" s="29"/>
      <c r="UDS176" s="29"/>
      <c r="UDT176" s="29"/>
      <c r="UDU176" s="29"/>
      <c r="UDV176" s="29"/>
      <c r="UDW176" s="29"/>
      <c r="UDX176" s="29"/>
      <c r="UDY176" s="29"/>
      <c r="UDZ176" s="29"/>
      <c r="UEA176" s="29"/>
      <c r="UEB176" s="29"/>
      <c r="UEC176" s="29"/>
      <c r="UED176" s="29"/>
      <c r="UEE176" s="29"/>
      <c r="UEF176" s="29"/>
      <c r="UEG176" s="29"/>
      <c r="UEH176" s="29"/>
      <c r="UEI176" s="29"/>
      <c r="UEJ176" s="29"/>
      <c r="UEK176" s="29"/>
      <c r="UEL176" s="29"/>
      <c r="UEM176" s="29"/>
      <c r="UEN176" s="29"/>
      <c r="UEO176" s="29"/>
      <c r="UEP176" s="29"/>
      <c r="UEQ176" s="29"/>
      <c r="UER176" s="29"/>
      <c r="UES176" s="29"/>
      <c r="UET176" s="29"/>
      <c r="UEU176" s="29"/>
      <c r="UEV176" s="29"/>
      <c r="UEW176" s="29"/>
      <c r="UEX176" s="29"/>
      <c r="UEY176" s="29"/>
      <c r="UEZ176" s="29"/>
      <c r="UFA176" s="29"/>
      <c r="UFB176" s="29"/>
      <c r="UFC176" s="29"/>
      <c r="UFD176" s="29"/>
      <c r="UFE176" s="29"/>
      <c r="UFF176" s="29"/>
      <c r="UFG176" s="29"/>
      <c r="UFH176" s="29"/>
      <c r="UFI176" s="29"/>
      <c r="UFJ176" s="29"/>
      <c r="UFK176" s="29"/>
      <c r="UFL176" s="29"/>
      <c r="UFM176" s="29"/>
      <c r="UFN176" s="29"/>
      <c r="UFO176" s="29"/>
      <c r="UFP176" s="29"/>
      <c r="UFQ176" s="29"/>
      <c r="UFR176" s="29"/>
      <c r="UFS176" s="29"/>
      <c r="UFT176" s="29"/>
      <c r="UFU176" s="29"/>
      <c r="UFV176" s="29"/>
      <c r="UFW176" s="29"/>
      <c r="UFX176" s="29"/>
      <c r="UFY176" s="29"/>
      <c r="UFZ176" s="29"/>
      <c r="UGA176" s="29"/>
      <c r="UGB176" s="29"/>
      <c r="UGC176" s="29"/>
      <c r="UGD176" s="29"/>
      <c r="UGE176" s="29"/>
      <c r="UGF176" s="29"/>
      <c r="UGG176" s="29"/>
      <c r="UGH176" s="29"/>
      <c r="UGI176" s="29"/>
      <c r="UGJ176" s="29"/>
      <c r="UGK176" s="29"/>
      <c r="UGL176" s="29"/>
      <c r="UGM176" s="29"/>
      <c r="UGN176" s="29"/>
      <c r="UGO176" s="29"/>
      <c r="UGP176" s="29"/>
      <c r="UGQ176" s="29"/>
      <c r="UGR176" s="29"/>
      <c r="UGS176" s="29"/>
      <c r="UGT176" s="29"/>
      <c r="UGU176" s="29"/>
      <c r="UGV176" s="29"/>
      <c r="UGW176" s="29"/>
      <c r="UGX176" s="29"/>
      <c r="UGY176" s="29"/>
      <c r="UGZ176" s="29"/>
      <c r="UHA176" s="29"/>
      <c r="UHB176" s="29"/>
      <c r="UHC176" s="29"/>
      <c r="UHD176" s="29"/>
      <c r="UHE176" s="29"/>
      <c r="UHF176" s="29"/>
      <c r="UHG176" s="29"/>
      <c r="UHH176" s="29"/>
      <c r="UHI176" s="29"/>
      <c r="UHJ176" s="29"/>
      <c r="UHK176" s="29"/>
      <c r="UHL176" s="29"/>
      <c r="UHM176" s="29"/>
      <c r="UHN176" s="29"/>
      <c r="UHO176" s="29"/>
      <c r="UHP176" s="29"/>
      <c r="UHQ176" s="29"/>
      <c r="UHR176" s="29"/>
      <c r="UHS176" s="29"/>
      <c r="UHT176" s="29"/>
      <c r="UHU176" s="29"/>
      <c r="UHV176" s="29"/>
      <c r="UHW176" s="29"/>
      <c r="UHX176" s="29"/>
      <c r="UHY176" s="29"/>
      <c r="UHZ176" s="29"/>
      <c r="UIA176" s="29"/>
      <c r="UIB176" s="29"/>
      <c r="UIC176" s="29"/>
      <c r="UID176" s="29"/>
      <c r="UIE176" s="29"/>
      <c r="UIF176" s="29"/>
      <c r="UIG176" s="29"/>
      <c r="UIH176" s="29"/>
      <c r="UII176" s="29"/>
      <c r="UIJ176" s="29"/>
      <c r="UIK176" s="29"/>
      <c r="UIL176" s="29"/>
      <c r="UIM176" s="29"/>
      <c r="UIN176" s="29"/>
      <c r="UIO176" s="29"/>
      <c r="UIP176" s="29"/>
      <c r="UIQ176" s="29"/>
      <c r="UIR176" s="29"/>
      <c r="UIS176" s="29"/>
      <c r="UIT176" s="29"/>
      <c r="UIU176" s="29"/>
      <c r="UIV176" s="29"/>
      <c r="UIW176" s="29"/>
      <c r="UIX176" s="29"/>
      <c r="UIY176" s="29"/>
      <c r="UIZ176" s="29"/>
      <c r="UJA176" s="29"/>
      <c r="UJB176" s="29"/>
      <c r="UJC176" s="29"/>
      <c r="UJD176" s="29"/>
      <c r="UJE176" s="29"/>
      <c r="UJF176" s="29"/>
      <c r="UJG176" s="29"/>
      <c r="UJH176" s="29"/>
      <c r="UJI176" s="29"/>
      <c r="UJJ176" s="29"/>
      <c r="UJK176" s="29"/>
      <c r="UJL176" s="29"/>
      <c r="UJM176" s="29"/>
      <c r="UJN176" s="29"/>
      <c r="UJO176" s="29"/>
      <c r="UJP176" s="29"/>
      <c r="UJQ176" s="29"/>
      <c r="UJR176" s="29"/>
      <c r="UJS176" s="29"/>
      <c r="UJT176" s="29"/>
      <c r="UJU176" s="29"/>
      <c r="UJV176" s="29"/>
      <c r="UJW176" s="29"/>
      <c r="UJX176" s="29"/>
      <c r="UJY176" s="29"/>
      <c r="UJZ176" s="29"/>
      <c r="UKA176" s="29"/>
      <c r="UKB176" s="29"/>
      <c r="UKC176" s="29"/>
      <c r="UKD176" s="29"/>
      <c r="UKE176" s="29"/>
      <c r="UKF176" s="29"/>
      <c r="UKG176" s="29"/>
      <c r="UKH176" s="29"/>
      <c r="UKI176" s="29"/>
      <c r="UKJ176" s="29"/>
      <c r="UKK176" s="29"/>
      <c r="UKL176" s="29"/>
      <c r="UKM176" s="29"/>
      <c r="UKN176" s="29"/>
      <c r="UKO176" s="29"/>
      <c r="UKP176" s="29"/>
      <c r="UKQ176" s="29"/>
      <c r="UKR176" s="29"/>
      <c r="UKS176" s="29"/>
      <c r="UKT176" s="29"/>
      <c r="UKU176" s="29"/>
      <c r="UKV176" s="29"/>
      <c r="UKW176" s="29"/>
      <c r="UKX176" s="29"/>
      <c r="UKY176" s="29"/>
      <c r="UKZ176" s="29"/>
      <c r="ULA176" s="29"/>
      <c r="ULB176" s="29"/>
      <c r="ULC176" s="29"/>
      <c r="ULD176" s="29"/>
      <c r="ULE176" s="29"/>
      <c r="ULF176" s="29"/>
      <c r="ULG176" s="29"/>
      <c r="ULH176" s="29"/>
      <c r="ULI176" s="29"/>
      <c r="ULJ176" s="29"/>
      <c r="ULK176" s="29"/>
      <c r="ULL176" s="29"/>
      <c r="ULM176" s="29"/>
      <c r="ULN176" s="29"/>
      <c r="ULO176" s="29"/>
      <c r="ULP176" s="29"/>
      <c r="ULQ176" s="29"/>
      <c r="ULR176" s="29"/>
      <c r="ULS176" s="29"/>
      <c r="ULT176" s="29"/>
      <c r="ULU176" s="29"/>
      <c r="ULV176" s="29"/>
      <c r="ULW176" s="29"/>
      <c r="ULX176" s="29"/>
      <c r="ULY176" s="29"/>
      <c r="ULZ176" s="29"/>
      <c r="UMA176" s="29"/>
      <c r="UMB176" s="29"/>
      <c r="UMC176" s="29"/>
      <c r="UMD176" s="29"/>
      <c r="UME176" s="29"/>
      <c r="UMF176" s="29"/>
      <c r="UMG176" s="29"/>
      <c r="UMH176" s="29"/>
      <c r="UMI176" s="29"/>
      <c r="UMJ176" s="29"/>
      <c r="UMK176" s="29"/>
      <c r="UML176" s="29"/>
      <c r="UMM176" s="29"/>
      <c r="UMN176" s="29"/>
      <c r="UMO176" s="29"/>
      <c r="UMP176" s="29"/>
      <c r="UMQ176" s="29"/>
      <c r="UMR176" s="29"/>
      <c r="UMS176" s="29"/>
      <c r="UMT176" s="29"/>
      <c r="UMU176" s="29"/>
      <c r="UMV176" s="29"/>
      <c r="UMW176" s="29"/>
      <c r="UMX176" s="29"/>
      <c r="UMY176" s="29"/>
      <c r="UMZ176" s="29"/>
      <c r="UNA176" s="29"/>
      <c r="UNB176" s="29"/>
      <c r="UNC176" s="29"/>
      <c r="UND176" s="29"/>
      <c r="UNE176" s="29"/>
      <c r="UNF176" s="29"/>
      <c r="UNG176" s="29"/>
      <c r="UNH176" s="29"/>
      <c r="UNI176" s="29"/>
      <c r="UNJ176" s="29"/>
      <c r="UNK176" s="29"/>
      <c r="UNL176" s="29"/>
      <c r="UNM176" s="29"/>
      <c r="UNN176" s="29"/>
      <c r="UNO176" s="29"/>
      <c r="UNP176" s="29"/>
      <c r="UNQ176" s="29"/>
      <c r="UNR176" s="29"/>
      <c r="UNS176" s="29"/>
      <c r="UNT176" s="29"/>
      <c r="UNU176" s="29"/>
      <c r="UNV176" s="29"/>
      <c r="UNW176" s="29"/>
      <c r="UNX176" s="29"/>
      <c r="UNY176" s="29"/>
      <c r="UNZ176" s="29"/>
      <c r="UOA176" s="29"/>
      <c r="UOB176" s="29"/>
      <c r="UOC176" s="29"/>
      <c r="UOD176" s="29"/>
      <c r="UOE176" s="29"/>
      <c r="UOF176" s="29"/>
      <c r="UOG176" s="29"/>
      <c r="UOH176" s="29"/>
      <c r="UOI176" s="29"/>
      <c r="UOJ176" s="29"/>
      <c r="UOK176" s="29"/>
      <c r="UOL176" s="29"/>
      <c r="UOM176" s="29"/>
      <c r="UON176" s="29"/>
      <c r="UOO176" s="29"/>
      <c r="UOP176" s="29"/>
      <c r="UOQ176" s="29"/>
      <c r="UOR176" s="29"/>
      <c r="UOS176" s="29"/>
      <c r="UOT176" s="29"/>
      <c r="UOU176" s="29"/>
      <c r="UOV176" s="29"/>
      <c r="UOW176" s="29"/>
      <c r="UOX176" s="29"/>
      <c r="UOY176" s="29"/>
      <c r="UOZ176" s="29"/>
      <c r="UPA176" s="29"/>
      <c r="UPB176" s="29"/>
      <c r="UPC176" s="29"/>
      <c r="UPD176" s="29"/>
      <c r="UPE176" s="29"/>
      <c r="UPF176" s="29"/>
      <c r="UPG176" s="29"/>
      <c r="UPH176" s="29"/>
      <c r="UPI176" s="29"/>
      <c r="UPJ176" s="29"/>
      <c r="UPK176" s="29"/>
      <c r="UPL176" s="29"/>
      <c r="UPM176" s="29"/>
      <c r="UPN176" s="29"/>
      <c r="UPO176" s="29"/>
      <c r="UPP176" s="29"/>
      <c r="UPQ176" s="29"/>
      <c r="UPR176" s="29"/>
      <c r="UPS176" s="29"/>
      <c r="UPT176" s="29"/>
      <c r="UPU176" s="29"/>
      <c r="UPV176" s="29"/>
      <c r="UPW176" s="29"/>
      <c r="UPX176" s="29"/>
      <c r="UPY176" s="29"/>
      <c r="UPZ176" s="29"/>
      <c r="UQA176" s="29"/>
      <c r="UQB176" s="29"/>
      <c r="UQC176" s="29"/>
      <c r="UQD176" s="29"/>
      <c r="UQE176" s="29"/>
      <c r="UQF176" s="29"/>
      <c r="UQG176" s="29"/>
      <c r="UQH176" s="29"/>
      <c r="UQI176" s="29"/>
      <c r="UQJ176" s="29"/>
      <c r="UQK176" s="29"/>
      <c r="UQL176" s="29"/>
      <c r="UQM176" s="29"/>
      <c r="UQN176" s="29"/>
      <c r="UQO176" s="29"/>
      <c r="UQP176" s="29"/>
      <c r="UQQ176" s="29"/>
      <c r="UQR176" s="29"/>
      <c r="UQS176" s="29"/>
      <c r="UQT176" s="29"/>
      <c r="UQU176" s="29"/>
      <c r="UQV176" s="29"/>
      <c r="UQW176" s="29"/>
      <c r="UQX176" s="29"/>
      <c r="UQY176" s="29"/>
      <c r="UQZ176" s="29"/>
      <c r="URA176" s="29"/>
      <c r="URB176" s="29"/>
      <c r="URC176" s="29"/>
      <c r="URD176" s="29"/>
      <c r="URE176" s="29"/>
      <c r="URF176" s="29"/>
      <c r="URG176" s="29"/>
      <c r="URH176" s="29"/>
      <c r="URI176" s="29"/>
      <c r="URJ176" s="29"/>
      <c r="URK176" s="29"/>
      <c r="URL176" s="29"/>
      <c r="URM176" s="29"/>
      <c r="URN176" s="29"/>
      <c r="URO176" s="29"/>
      <c r="URP176" s="29"/>
      <c r="URQ176" s="29"/>
      <c r="URR176" s="29"/>
      <c r="URS176" s="29"/>
      <c r="URT176" s="29"/>
      <c r="URU176" s="29"/>
      <c r="URV176" s="29"/>
      <c r="URW176" s="29"/>
      <c r="URX176" s="29"/>
      <c r="URY176" s="29"/>
      <c r="URZ176" s="29"/>
      <c r="USA176" s="29"/>
      <c r="USB176" s="29"/>
      <c r="USC176" s="29"/>
      <c r="USD176" s="29"/>
      <c r="USE176" s="29"/>
      <c r="USF176" s="29"/>
      <c r="USG176" s="29"/>
      <c r="USH176" s="29"/>
      <c r="USI176" s="29"/>
      <c r="USJ176" s="29"/>
      <c r="USK176" s="29"/>
      <c r="USL176" s="29"/>
      <c r="USM176" s="29"/>
      <c r="USN176" s="29"/>
      <c r="USO176" s="29"/>
      <c r="USP176" s="29"/>
      <c r="USQ176" s="29"/>
      <c r="USR176" s="29"/>
      <c r="USS176" s="29"/>
      <c r="UST176" s="29"/>
      <c r="USU176" s="29"/>
      <c r="USV176" s="29"/>
      <c r="USW176" s="29"/>
      <c r="USX176" s="29"/>
      <c r="USY176" s="29"/>
      <c r="USZ176" s="29"/>
      <c r="UTA176" s="29"/>
      <c r="UTB176" s="29"/>
      <c r="UTC176" s="29"/>
      <c r="UTD176" s="29"/>
      <c r="UTE176" s="29"/>
      <c r="UTF176" s="29"/>
      <c r="UTG176" s="29"/>
      <c r="UTH176" s="29"/>
      <c r="UTI176" s="29"/>
      <c r="UTJ176" s="29"/>
      <c r="UTK176" s="29"/>
      <c r="UTL176" s="29"/>
      <c r="UTM176" s="29"/>
      <c r="UTN176" s="29"/>
      <c r="UTO176" s="29"/>
      <c r="UTP176" s="29"/>
      <c r="UTQ176" s="29"/>
      <c r="UTR176" s="29"/>
      <c r="UTS176" s="29"/>
      <c r="UTT176" s="29"/>
      <c r="UTU176" s="29"/>
      <c r="UTV176" s="29"/>
      <c r="UTW176" s="29"/>
      <c r="UTX176" s="29"/>
      <c r="UTY176" s="29"/>
      <c r="UTZ176" s="29"/>
      <c r="UUA176" s="29"/>
      <c r="UUB176" s="29"/>
      <c r="UUC176" s="29"/>
      <c r="UUD176" s="29"/>
      <c r="UUE176" s="29"/>
      <c r="UUF176" s="29"/>
      <c r="UUG176" s="29"/>
      <c r="UUH176" s="29"/>
      <c r="UUI176" s="29"/>
      <c r="UUJ176" s="29"/>
      <c r="UUK176" s="29"/>
      <c r="UUL176" s="29"/>
      <c r="UUM176" s="29"/>
      <c r="UUN176" s="29"/>
      <c r="UUO176" s="29"/>
      <c r="UUP176" s="29"/>
      <c r="UUQ176" s="29"/>
      <c r="UUR176" s="29"/>
      <c r="UUS176" s="29"/>
      <c r="UUT176" s="29"/>
      <c r="UUU176" s="29"/>
      <c r="UUV176" s="29"/>
      <c r="UUW176" s="29"/>
      <c r="UUX176" s="29"/>
      <c r="UUY176" s="29"/>
      <c r="UUZ176" s="29"/>
      <c r="UVA176" s="29"/>
      <c r="UVB176" s="29"/>
      <c r="UVC176" s="29"/>
      <c r="UVD176" s="29"/>
      <c r="UVE176" s="29"/>
      <c r="UVF176" s="29"/>
      <c r="UVG176" s="29"/>
      <c r="UVH176" s="29"/>
      <c r="UVI176" s="29"/>
      <c r="UVJ176" s="29"/>
      <c r="UVK176" s="29"/>
      <c r="UVL176" s="29"/>
      <c r="UVM176" s="29"/>
      <c r="UVN176" s="29"/>
      <c r="UVO176" s="29"/>
      <c r="UVP176" s="29"/>
      <c r="UVQ176" s="29"/>
      <c r="UVR176" s="29"/>
      <c r="UVS176" s="29"/>
      <c r="UVT176" s="29"/>
      <c r="UVU176" s="29"/>
      <c r="UVV176" s="29"/>
      <c r="UVW176" s="29"/>
      <c r="UVX176" s="29"/>
      <c r="UVY176" s="29"/>
      <c r="UVZ176" s="29"/>
      <c r="UWA176" s="29"/>
      <c r="UWB176" s="29"/>
      <c r="UWC176" s="29"/>
      <c r="UWD176" s="29"/>
      <c r="UWE176" s="29"/>
      <c r="UWF176" s="29"/>
      <c r="UWG176" s="29"/>
      <c r="UWH176" s="29"/>
      <c r="UWI176" s="29"/>
      <c r="UWJ176" s="29"/>
      <c r="UWK176" s="29"/>
      <c r="UWL176" s="29"/>
      <c r="UWM176" s="29"/>
      <c r="UWN176" s="29"/>
      <c r="UWO176" s="29"/>
      <c r="UWP176" s="29"/>
      <c r="UWQ176" s="29"/>
      <c r="UWR176" s="29"/>
      <c r="UWS176" s="29"/>
      <c r="UWT176" s="29"/>
      <c r="UWU176" s="29"/>
      <c r="UWV176" s="29"/>
      <c r="UWW176" s="29"/>
      <c r="UWX176" s="29"/>
      <c r="UWY176" s="29"/>
      <c r="UWZ176" s="29"/>
      <c r="UXA176" s="29"/>
      <c r="UXB176" s="29"/>
      <c r="UXC176" s="29"/>
      <c r="UXD176" s="29"/>
      <c r="UXE176" s="29"/>
      <c r="UXF176" s="29"/>
      <c r="UXG176" s="29"/>
      <c r="UXH176" s="29"/>
      <c r="UXI176" s="29"/>
      <c r="UXJ176" s="29"/>
      <c r="UXK176" s="29"/>
      <c r="UXL176" s="29"/>
      <c r="UXM176" s="29"/>
      <c r="UXN176" s="29"/>
      <c r="UXO176" s="29"/>
      <c r="UXP176" s="29"/>
      <c r="UXQ176" s="29"/>
      <c r="UXR176" s="29"/>
      <c r="UXS176" s="29"/>
      <c r="UXT176" s="29"/>
      <c r="UXU176" s="29"/>
      <c r="UXV176" s="29"/>
      <c r="UXW176" s="29"/>
      <c r="UXX176" s="29"/>
      <c r="UXY176" s="29"/>
      <c r="UXZ176" s="29"/>
      <c r="UYA176" s="29"/>
      <c r="UYB176" s="29"/>
      <c r="UYC176" s="29"/>
      <c r="UYD176" s="29"/>
      <c r="UYE176" s="29"/>
      <c r="UYF176" s="29"/>
      <c r="UYG176" s="29"/>
      <c r="UYH176" s="29"/>
      <c r="UYI176" s="29"/>
      <c r="UYJ176" s="29"/>
      <c r="UYK176" s="29"/>
      <c r="UYL176" s="29"/>
      <c r="UYM176" s="29"/>
      <c r="UYN176" s="29"/>
      <c r="UYO176" s="29"/>
      <c r="UYP176" s="29"/>
      <c r="UYQ176" s="29"/>
      <c r="UYR176" s="29"/>
      <c r="UYS176" s="29"/>
      <c r="UYT176" s="29"/>
      <c r="UYU176" s="29"/>
      <c r="UYV176" s="29"/>
      <c r="UYW176" s="29"/>
      <c r="UYX176" s="29"/>
      <c r="UYY176" s="29"/>
      <c r="UYZ176" s="29"/>
      <c r="UZA176" s="29"/>
      <c r="UZB176" s="29"/>
      <c r="UZC176" s="29"/>
      <c r="UZD176" s="29"/>
      <c r="UZE176" s="29"/>
      <c r="UZF176" s="29"/>
      <c r="UZG176" s="29"/>
      <c r="UZH176" s="29"/>
      <c r="UZI176" s="29"/>
      <c r="UZJ176" s="29"/>
      <c r="UZK176" s="29"/>
      <c r="UZL176" s="29"/>
      <c r="UZM176" s="29"/>
      <c r="UZN176" s="29"/>
      <c r="UZO176" s="29"/>
      <c r="UZP176" s="29"/>
      <c r="UZQ176" s="29"/>
      <c r="UZR176" s="29"/>
      <c r="UZS176" s="29"/>
      <c r="UZT176" s="29"/>
      <c r="UZU176" s="29"/>
      <c r="UZV176" s="29"/>
      <c r="UZW176" s="29"/>
      <c r="UZX176" s="29"/>
      <c r="UZY176" s="29"/>
      <c r="UZZ176" s="29"/>
      <c r="VAA176" s="29"/>
      <c r="VAB176" s="29"/>
      <c r="VAC176" s="29"/>
      <c r="VAD176" s="29"/>
      <c r="VAE176" s="29"/>
      <c r="VAF176" s="29"/>
      <c r="VAG176" s="29"/>
      <c r="VAH176" s="29"/>
      <c r="VAI176" s="29"/>
      <c r="VAJ176" s="29"/>
      <c r="VAK176" s="29"/>
      <c r="VAL176" s="29"/>
      <c r="VAM176" s="29"/>
      <c r="VAN176" s="29"/>
      <c r="VAO176" s="29"/>
      <c r="VAP176" s="29"/>
      <c r="VAQ176" s="29"/>
      <c r="VAR176" s="29"/>
      <c r="VAS176" s="29"/>
      <c r="VAT176" s="29"/>
      <c r="VAU176" s="29"/>
      <c r="VAV176" s="29"/>
      <c r="VAW176" s="29"/>
      <c r="VAX176" s="29"/>
      <c r="VAY176" s="29"/>
      <c r="VAZ176" s="29"/>
      <c r="VBA176" s="29"/>
      <c r="VBB176" s="29"/>
      <c r="VBC176" s="29"/>
      <c r="VBD176" s="29"/>
      <c r="VBE176" s="29"/>
      <c r="VBF176" s="29"/>
      <c r="VBG176" s="29"/>
      <c r="VBH176" s="29"/>
      <c r="VBI176" s="29"/>
      <c r="VBJ176" s="29"/>
      <c r="VBK176" s="29"/>
      <c r="VBL176" s="29"/>
      <c r="VBM176" s="29"/>
      <c r="VBN176" s="29"/>
      <c r="VBO176" s="29"/>
      <c r="VBP176" s="29"/>
      <c r="VBQ176" s="29"/>
      <c r="VBR176" s="29"/>
      <c r="VBS176" s="29"/>
      <c r="VBT176" s="29"/>
      <c r="VBU176" s="29"/>
      <c r="VBV176" s="29"/>
      <c r="VBW176" s="29"/>
      <c r="VBX176" s="29"/>
      <c r="VBY176" s="29"/>
      <c r="VBZ176" s="29"/>
      <c r="VCA176" s="29"/>
      <c r="VCB176" s="29"/>
      <c r="VCC176" s="29"/>
      <c r="VCD176" s="29"/>
      <c r="VCE176" s="29"/>
      <c r="VCF176" s="29"/>
      <c r="VCG176" s="29"/>
      <c r="VCH176" s="29"/>
      <c r="VCI176" s="29"/>
      <c r="VCJ176" s="29"/>
      <c r="VCK176" s="29"/>
      <c r="VCL176" s="29"/>
      <c r="VCM176" s="29"/>
      <c r="VCN176" s="29"/>
      <c r="VCO176" s="29"/>
      <c r="VCP176" s="29"/>
      <c r="VCQ176" s="29"/>
      <c r="VCR176" s="29"/>
      <c r="VCS176" s="29"/>
      <c r="VCT176" s="29"/>
      <c r="VCU176" s="29"/>
      <c r="VCV176" s="29"/>
      <c r="VCW176" s="29"/>
      <c r="VCX176" s="29"/>
      <c r="VCY176" s="29"/>
      <c r="VCZ176" s="29"/>
      <c r="VDA176" s="29"/>
      <c r="VDB176" s="29"/>
      <c r="VDC176" s="29"/>
      <c r="VDD176" s="29"/>
      <c r="VDE176" s="29"/>
      <c r="VDF176" s="29"/>
      <c r="VDG176" s="29"/>
      <c r="VDH176" s="29"/>
      <c r="VDI176" s="29"/>
      <c r="VDJ176" s="29"/>
      <c r="VDK176" s="29"/>
      <c r="VDL176" s="29"/>
      <c r="VDM176" s="29"/>
      <c r="VDN176" s="29"/>
      <c r="VDO176" s="29"/>
      <c r="VDP176" s="29"/>
      <c r="VDQ176" s="29"/>
      <c r="VDR176" s="29"/>
      <c r="VDS176" s="29"/>
      <c r="VDT176" s="29"/>
      <c r="VDU176" s="29"/>
      <c r="VDV176" s="29"/>
      <c r="VDW176" s="29"/>
      <c r="VDX176" s="29"/>
      <c r="VDY176" s="29"/>
      <c r="VDZ176" s="29"/>
      <c r="VEA176" s="29"/>
      <c r="VEB176" s="29"/>
      <c r="VEC176" s="29"/>
      <c r="VED176" s="29"/>
      <c r="VEE176" s="29"/>
      <c r="VEF176" s="29"/>
      <c r="VEG176" s="29"/>
      <c r="VEH176" s="29"/>
      <c r="VEI176" s="29"/>
      <c r="VEJ176" s="29"/>
      <c r="VEK176" s="29"/>
      <c r="VEL176" s="29"/>
      <c r="VEM176" s="29"/>
      <c r="VEN176" s="29"/>
      <c r="VEO176" s="29"/>
      <c r="VEP176" s="29"/>
      <c r="VEQ176" s="29"/>
      <c r="VER176" s="29"/>
      <c r="VES176" s="29"/>
      <c r="VET176" s="29"/>
      <c r="VEU176" s="29"/>
      <c r="VEV176" s="29"/>
      <c r="VEW176" s="29"/>
      <c r="VEX176" s="29"/>
      <c r="VEY176" s="29"/>
      <c r="VEZ176" s="29"/>
      <c r="VFA176" s="29"/>
      <c r="VFB176" s="29"/>
      <c r="VFC176" s="29"/>
      <c r="VFD176" s="29"/>
      <c r="VFE176" s="29"/>
      <c r="VFF176" s="29"/>
      <c r="VFG176" s="29"/>
      <c r="VFH176" s="29"/>
      <c r="VFI176" s="29"/>
      <c r="VFJ176" s="29"/>
      <c r="VFK176" s="29"/>
      <c r="VFL176" s="29"/>
      <c r="VFM176" s="29"/>
      <c r="VFN176" s="29"/>
      <c r="VFO176" s="29"/>
      <c r="VFP176" s="29"/>
      <c r="VFQ176" s="29"/>
      <c r="VFR176" s="29"/>
      <c r="VFS176" s="29"/>
      <c r="VFT176" s="29"/>
      <c r="VFU176" s="29"/>
      <c r="VFV176" s="29"/>
      <c r="VFW176" s="29"/>
      <c r="VFX176" s="29"/>
      <c r="VFY176" s="29"/>
      <c r="VFZ176" s="29"/>
      <c r="VGA176" s="29"/>
      <c r="VGB176" s="29"/>
      <c r="VGC176" s="29"/>
      <c r="VGD176" s="29"/>
      <c r="VGE176" s="29"/>
      <c r="VGF176" s="29"/>
      <c r="VGG176" s="29"/>
      <c r="VGH176" s="29"/>
      <c r="VGI176" s="29"/>
      <c r="VGJ176" s="29"/>
      <c r="VGK176" s="29"/>
      <c r="VGL176" s="29"/>
      <c r="VGM176" s="29"/>
      <c r="VGN176" s="29"/>
      <c r="VGO176" s="29"/>
      <c r="VGP176" s="29"/>
      <c r="VGQ176" s="29"/>
      <c r="VGR176" s="29"/>
      <c r="VGS176" s="29"/>
      <c r="VGT176" s="29"/>
      <c r="VGU176" s="29"/>
      <c r="VGV176" s="29"/>
      <c r="VGW176" s="29"/>
      <c r="VGX176" s="29"/>
      <c r="VGY176" s="29"/>
      <c r="VGZ176" s="29"/>
      <c r="VHA176" s="29"/>
      <c r="VHB176" s="29"/>
      <c r="VHC176" s="29"/>
      <c r="VHD176" s="29"/>
      <c r="VHE176" s="29"/>
      <c r="VHF176" s="29"/>
      <c r="VHG176" s="29"/>
      <c r="VHH176" s="29"/>
      <c r="VHI176" s="29"/>
      <c r="VHJ176" s="29"/>
      <c r="VHK176" s="29"/>
      <c r="VHL176" s="29"/>
      <c r="VHM176" s="29"/>
      <c r="VHN176" s="29"/>
      <c r="VHO176" s="29"/>
      <c r="VHP176" s="29"/>
      <c r="VHQ176" s="29"/>
      <c r="VHR176" s="29"/>
      <c r="VHS176" s="29"/>
      <c r="VHT176" s="29"/>
      <c r="VHU176" s="29"/>
      <c r="VHV176" s="29"/>
      <c r="VHW176" s="29"/>
      <c r="VHX176" s="29"/>
      <c r="VHY176" s="29"/>
      <c r="VHZ176" s="29"/>
      <c r="VIA176" s="29"/>
      <c r="VIB176" s="29"/>
      <c r="VIC176" s="29"/>
      <c r="VID176" s="29"/>
      <c r="VIE176" s="29"/>
      <c r="VIF176" s="29"/>
      <c r="VIG176" s="29"/>
      <c r="VIH176" s="29"/>
      <c r="VII176" s="29"/>
      <c r="VIJ176" s="29"/>
      <c r="VIK176" s="29"/>
      <c r="VIL176" s="29"/>
      <c r="VIM176" s="29"/>
      <c r="VIN176" s="29"/>
      <c r="VIO176" s="29"/>
      <c r="VIP176" s="29"/>
      <c r="VIQ176" s="29"/>
      <c r="VIR176" s="29"/>
      <c r="VIS176" s="29"/>
      <c r="VIT176" s="29"/>
      <c r="VIU176" s="29"/>
      <c r="VIV176" s="29"/>
      <c r="VIW176" s="29"/>
      <c r="VIX176" s="29"/>
      <c r="VIY176" s="29"/>
      <c r="VIZ176" s="29"/>
      <c r="VJA176" s="29"/>
      <c r="VJB176" s="29"/>
      <c r="VJC176" s="29"/>
      <c r="VJD176" s="29"/>
      <c r="VJE176" s="29"/>
      <c r="VJF176" s="29"/>
      <c r="VJG176" s="29"/>
      <c r="VJH176" s="29"/>
      <c r="VJI176" s="29"/>
      <c r="VJJ176" s="29"/>
      <c r="VJK176" s="29"/>
      <c r="VJL176" s="29"/>
      <c r="VJM176" s="29"/>
      <c r="VJN176" s="29"/>
      <c r="VJO176" s="29"/>
      <c r="VJP176" s="29"/>
      <c r="VJQ176" s="29"/>
      <c r="VJR176" s="29"/>
      <c r="VJS176" s="29"/>
      <c r="VJT176" s="29"/>
      <c r="VJU176" s="29"/>
      <c r="VJV176" s="29"/>
      <c r="VJW176" s="29"/>
      <c r="VJX176" s="29"/>
      <c r="VJY176" s="29"/>
      <c r="VJZ176" s="29"/>
      <c r="VKA176" s="29"/>
      <c r="VKB176" s="29"/>
      <c r="VKC176" s="29"/>
      <c r="VKD176" s="29"/>
      <c r="VKE176" s="29"/>
      <c r="VKF176" s="29"/>
      <c r="VKG176" s="29"/>
      <c r="VKH176" s="29"/>
      <c r="VKI176" s="29"/>
      <c r="VKJ176" s="29"/>
      <c r="VKK176" s="29"/>
      <c r="VKL176" s="29"/>
      <c r="VKM176" s="29"/>
      <c r="VKN176" s="29"/>
      <c r="VKO176" s="29"/>
      <c r="VKP176" s="29"/>
      <c r="VKQ176" s="29"/>
      <c r="VKR176" s="29"/>
      <c r="VKS176" s="29"/>
      <c r="VKT176" s="29"/>
      <c r="VKU176" s="29"/>
      <c r="VKV176" s="29"/>
      <c r="VKW176" s="29"/>
      <c r="VKX176" s="29"/>
      <c r="VKY176" s="29"/>
      <c r="VKZ176" s="29"/>
      <c r="VLA176" s="29"/>
      <c r="VLB176" s="29"/>
      <c r="VLC176" s="29"/>
      <c r="VLD176" s="29"/>
      <c r="VLE176" s="29"/>
      <c r="VLF176" s="29"/>
      <c r="VLG176" s="29"/>
      <c r="VLH176" s="29"/>
      <c r="VLI176" s="29"/>
      <c r="VLJ176" s="29"/>
      <c r="VLK176" s="29"/>
      <c r="VLL176" s="29"/>
      <c r="VLM176" s="29"/>
      <c r="VLN176" s="29"/>
      <c r="VLO176" s="29"/>
      <c r="VLP176" s="29"/>
      <c r="VLQ176" s="29"/>
      <c r="VLR176" s="29"/>
      <c r="VLS176" s="29"/>
      <c r="VLT176" s="29"/>
      <c r="VLU176" s="29"/>
      <c r="VLV176" s="29"/>
      <c r="VLW176" s="29"/>
      <c r="VLX176" s="29"/>
      <c r="VLY176" s="29"/>
      <c r="VLZ176" s="29"/>
      <c r="VMA176" s="29"/>
      <c r="VMB176" s="29"/>
      <c r="VMC176" s="29"/>
      <c r="VMD176" s="29"/>
      <c r="VME176" s="29"/>
      <c r="VMF176" s="29"/>
      <c r="VMG176" s="29"/>
      <c r="VMH176" s="29"/>
      <c r="VMI176" s="29"/>
      <c r="VMJ176" s="29"/>
      <c r="VMK176" s="29"/>
      <c r="VML176" s="29"/>
      <c r="VMM176" s="29"/>
      <c r="VMN176" s="29"/>
      <c r="VMO176" s="29"/>
      <c r="VMP176" s="29"/>
      <c r="VMQ176" s="29"/>
      <c r="VMR176" s="29"/>
      <c r="VMS176" s="29"/>
      <c r="VMT176" s="29"/>
      <c r="VMU176" s="29"/>
      <c r="VMV176" s="29"/>
      <c r="VMW176" s="29"/>
      <c r="VMX176" s="29"/>
      <c r="VMY176" s="29"/>
      <c r="VMZ176" s="29"/>
      <c r="VNA176" s="29"/>
      <c r="VNB176" s="29"/>
      <c r="VNC176" s="29"/>
      <c r="VND176" s="29"/>
      <c r="VNE176" s="29"/>
      <c r="VNF176" s="29"/>
      <c r="VNG176" s="29"/>
      <c r="VNH176" s="29"/>
      <c r="VNI176" s="29"/>
      <c r="VNJ176" s="29"/>
      <c r="VNK176" s="29"/>
      <c r="VNL176" s="29"/>
      <c r="VNM176" s="29"/>
      <c r="VNN176" s="29"/>
      <c r="VNO176" s="29"/>
      <c r="VNP176" s="29"/>
      <c r="VNQ176" s="29"/>
      <c r="VNR176" s="29"/>
      <c r="VNS176" s="29"/>
      <c r="VNT176" s="29"/>
      <c r="VNU176" s="29"/>
      <c r="VNV176" s="29"/>
      <c r="VNW176" s="29"/>
      <c r="VNX176" s="29"/>
      <c r="VNY176" s="29"/>
      <c r="VNZ176" s="29"/>
      <c r="VOA176" s="29"/>
      <c r="VOB176" s="29"/>
      <c r="VOC176" s="29"/>
      <c r="VOD176" s="29"/>
      <c r="VOE176" s="29"/>
      <c r="VOF176" s="29"/>
      <c r="VOG176" s="29"/>
      <c r="VOH176" s="29"/>
      <c r="VOI176" s="29"/>
      <c r="VOJ176" s="29"/>
      <c r="VOK176" s="29"/>
      <c r="VOL176" s="29"/>
      <c r="VOM176" s="29"/>
      <c r="VON176" s="29"/>
      <c r="VOO176" s="29"/>
      <c r="VOP176" s="29"/>
      <c r="VOQ176" s="29"/>
      <c r="VOR176" s="29"/>
      <c r="VOS176" s="29"/>
      <c r="VOT176" s="29"/>
      <c r="VOU176" s="29"/>
      <c r="VOV176" s="29"/>
      <c r="VOW176" s="29"/>
      <c r="VOX176" s="29"/>
      <c r="VOY176" s="29"/>
      <c r="VOZ176" s="29"/>
      <c r="VPA176" s="29"/>
      <c r="VPB176" s="29"/>
      <c r="VPC176" s="29"/>
      <c r="VPD176" s="29"/>
      <c r="VPE176" s="29"/>
      <c r="VPF176" s="29"/>
      <c r="VPG176" s="29"/>
      <c r="VPH176" s="29"/>
      <c r="VPI176" s="29"/>
      <c r="VPJ176" s="29"/>
      <c r="VPK176" s="29"/>
      <c r="VPL176" s="29"/>
      <c r="VPM176" s="29"/>
      <c r="VPN176" s="29"/>
      <c r="VPO176" s="29"/>
      <c r="VPP176" s="29"/>
      <c r="VPQ176" s="29"/>
      <c r="VPR176" s="29"/>
      <c r="VPS176" s="29"/>
      <c r="VPT176" s="29"/>
      <c r="VPU176" s="29"/>
      <c r="VPV176" s="29"/>
      <c r="VPW176" s="29"/>
      <c r="VPX176" s="29"/>
      <c r="VPY176" s="29"/>
      <c r="VPZ176" s="29"/>
      <c r="VQA176" s="29"/>
      <c r="VQB176" s="29"/>
      <c r="VQC176" s="29"/>
      <c r="VQD176" s="29"/>
      <c r="VQE176" s="29"/>
      <c r="VQF176" s="29"/>
      <c r="VQG176" s="29"/>
      <c r="VQH176" s="29"/>
      <c r="VQI176" s="29"/>
      <c r="VQJ176" s="29"/>
      <c r="VQK176" s="29"/>
      <c r="VQL176" s="29"/>
      <c r="VQM176" s="29"/>
      <c r="VQN176" s="29"/>
      <c r="VQO176" s="29"/>
      <c r="VQP176" s="29"/>
      <c r="VQQ176" s="29"/>
      <c r="VQR176" s="29"/>
      <c r="VQS176" s="29"/>
      <c r="VQT176" s="29"/>
      <c r="VQU176" s="29"/>
      <c r="VQV176" s="29"/>
      <c r="VQW176" s="29"/>
      <c r="VQX176" s="29"/>
      <c r="VQY176" s="29"/>
      <c r="VQZ176" s="29"/>
      <c r="VRA176" s="29"/>
      <c r="VRB176" s="29"/>
      <c r="VRC176" s="29"/>
      <c r="VRD176" s="29"/>
      <c r="VRE176" s="29"/>
      <c r="VRF176" s="29"/>
      <c r="VRG176" s="29"/>
      <c r="VRH176" s="29"/>
      <c r="VRI176" s="29"/>
      <c r="VRJ176" s="29"/>
      <c r="VRK176" s="29"/>
      <c r="VRL176" s="29"/>
      <c r="VRM176" s="29"/>
      <c r="VRN176" s="29"/>
      <c r="VRO176" s="29"/>
      <c r="VRP176" s="29"/>
      <c r="VRQ176" s="29"/>
      <c r="VRR176" s="29"/>
      <c r="VRS176" s="29"/>
      <c r="VRT176" s="29"/>
      <c r="VRU176" s="29"/>
      <c r="VRV176" s="29"/>
      <c r="VRW176" s="29"/>
      <c r="VRX176" s="29"/>
      <c r="VRY176" s="29"/>
      <c r="VRZ176" s="29"/>
      <c r="VSA176" s="29"/>
      <c r="VSB176" s="29"/>
      <c r="VSC176" s="29"/>
      <c r="VSD176" s="29"/>
      <c r="VSE176" s="29"/>
      <c r="VSF176" s="29"/>
      <c r="VSG176" s="29"/>
      <c r="VSH176" s="29"/>
      <c r="VSI176" s="29"/>
      <c r="VSJ176" s="29"/>
      <c r="VSK176" s="29"/>
      <c r="VSL176" s="29"/>
      <c r="VSM176" s="29"/>
      <c r="VSN176" s="29"/>
      <c r="VSO176" s="29"/>
      <c r="VSP176" s="29"/>
      <c r="VSQ176" s="29"/>
      <c r="VSR176" s="29"/>
      <c r="VSS176" s="29"/>
      <c r="VST176" s="29"/>
      <c r="VSU176" s="29"/>
      <c r="VSV176" s="29"/>
      <c r="VSW176" s="29"/>
      <c r="VSX176" s="29"/>
      <c r="VSY176" s="29"/>
      <c r="VSZ176" s="29"/>
      <c r="VTA176" s="29"/>
      <c r="VTB176" s="29"/>
      <c r="VTC176" s="29"/>
      <c r="VTD176" s="29"/>
      <c r="VTE176" s="29"/>
      <c r="VTF176" s="29"/>
      <c r="VTG176" s="29"/>
      <c r="VTH176" s="29"/>
      <c r="VTI176" s="29"/>
      <c r="VTJ176" s="29"/>
      <c r="VTK176" s="29"/>
      <c r="VTL176" s="29"/>
      <c r="VTM176" s="29"/>
      <c r="VTN176" s="29"/>
      <c r="VTO176" s="29"/>
      <c r="VTP176" s="29"/>
      <c r="VTQ176" s="29"/>
      <c r="VTR176" s="29"/>
      <c r="VTS176" s="29"/>
      <c r="VTT176" s="29"/>
      <c r="VTU176" s="29"/>
      <c r="VTV176" s="29"/>
      <c r="VTW176" s="29"/>
      <c r="VTX176" s="29"/>
      <c r="VTY176" s="29"/>
      <c r="VTZ176" s="29"/>
      <c r="VUA176" s="29"/>
      <c r="VUB176" s="29"/>
      <c r="VUC176" s="29"/>
      <c r="VUD176" s="29"/>
      <c r="VUE176" s="29"/>
      <c r="VUF176" s="29"/>
      <c r="VUG176" s="29"/>
      <c r="VUH176" s="29"/>
      <c r="VUI176" s="29"/>
      <c r="VUJ176" s="29"/>
      <c r="VUK176" s="29"/>
      <c r="VUL176" s="29"/>
      <c r="VUM176" s="29"/>
      <c r="VUN176" s="29"/>
      <c r="VUO176" s="29"/>
      <c r="VUP176" s="29"/>
      <c r="VUQ176" s="29"/>
      <c r="VUR176" s="29"/>
      <c r="VUS176" s="29"/>
      <c r="VUT176" s="29"/>
      <c r="VUU176" s="29"/>
      <c r="VUV176" s="29"/>
      <c r="VUW176" s="29"/>
      <c r="VUX176" s="29"/>
      <c r="VUY176" s="29"/>
      <c r="VUZ176" s="29"/>
      <c r="VVA176" s="29"/>
      <c r="VVB176" s="29"/>
      <c r="VVC176" s="29"/>
      <c r="VVD176" s="29"/>
      <c r="VVE176" s="29"/>
      <c r="VVF176" s="29"/>
      <c r="VVG176" s="29"/>
      <c r="VVH176" s="29"/>
      <c r="VVI176" s="29"/>
      <c r="VVJ176" s="29"/>
      <c r="VVK176" s="29"/>
      <c r="VVL176" s="29"/>
      <c r="VVM176" s="29"/>
      <c r="VVN176" s="29"/>
      <c r="VVO176" s="29"/>
      <c r="VVP176" s="29"/>
      <c r="VVQ176" s="29"/>
      <c r="VVR176" s="29"/>
      <c r="VVS176" s="29"/>
      <c r="VVT176" s="29"/>
      <c r="VVU176" s="29"/>
      <c r="VVV176" s="29"/>
      <c r="VVW176" s="29"/>
      <c r="VVX176" s="29"/>
      <c r="VVY176" s="29"/>
      <c r="VVZ176" s="29"/>
      <c r="VWA176" s="29"/>
      <c r="VWB176" s="29"/>
      <c r="VWC176" s="29"/>
      <c r="VWD176" s="29"/>
      <c r="VWE176" s="29"/>
      <c r="VWF176" s="29"/>
      <c r="VWG176" s="29"/>
      <c r="VWH176" s="29"/>
      <c r="VWI176" s="29"/>
      <c r="VWJ176" s="29"/>
      <c r="VWK176" s="29"/>
      <c r="VWL176" s="29"/>
      <c r="VWM176" s="29"/>
      <c r="VWN176" s="29"/>
      <c r="VWO176" s="29"/>
      <c r="VWP176" s="29"/>
      <c r="VWQ176" s="29"/>
      <c r="VWR176" s="29"/>
      <c r="VWS176" s="29"/>
      <c r="VWT176" s="29"/>
      <c r="VWU176" s="29"/>
      <c r="VWV176" s="29"/>
      <c r="VWW176" s="29"/>
      <c r="VWX176" s="29"/>
      <c r="VWY176" s="29"/>
      <c r="VWZ176" s="29"/>
      <c r="VXA176" s="29"/>
      <c r="VXB176" s="29"/>
      <c r="VXC176" s="29"/>
      <c r="VXD176" s="29"/>
      <c r="VXE176" s="29"/>
      <c r="VXF176" s="29"/>
      <c r="VXG176" s="29"/>
      <c r="VXH176" s="29"/>
      <c r="VXI176" s="29"/>
      <c r="VXJ176" s="29"/>
      <c r="VXK176" s="29"/>
      <c r="VXL176" s="29"/>
      <c r="VXM176" s="29"/>
      <c r="VXN176" s="29"/>
      <c r="VXO176" s="29"/>
      <c r="VXP176" s="29"/>
      <c r="VXQ176" s="29"/>
      <c r="VXR176" s="29"/>
      <c r="VXS176" s="29"/>
      <c r="VXT176" s="29"/>
      <c r="VXU176" s="29"/>
      <c r="VXV176" s="29"/>
      <c r="VXW176" s="29"/>
      <c r="VXX176" s="29"/>
      <c r="VXY176" s="29"/>
      <c r="VXZ176" s="29"/>
      <c r="VYA176" s="29"/>
      <c r="VYB176" s="29"/>
      <c r="VYC176" s="29"/>
      <c r="VYD176" s="29"/>
      <c r="VYE176" s="29"/>
      <c r="VYF176" s="29"/>
      <c r="VYG176" s="29"/>
      <c r="VYH176" s="29"/>
      <c r="VYI176" s="29"/>
      <c r="VYJ176" s="29"/>
      <c r="VYK176" s="29"/>
      <c r="VYL176" s="29"/>
      <c r="VYM176" s="29"/>
      <c r="VYN176" s="29"/>
      <c r="VYO176" s="29"/>
      <c r="VYP176" s="29"/>
      <c r="VYQ176" s="29"/>
      <c r="VYR176" s="29"/>
      <c r="VYS176" s="29"/>
      <c r="VYT176" s="29"/>
      <c r="VYU176" s="29"/>
      <c r="VYV176" s="29"/>
      <c r="VYW176" s="29"/>
      <c r="VYX176" s="29"/>
      <c r="VYY176" s="29"/>
      <c r="VYZ176" s="29"/>
      <c r="VZA176" s="29"/>
      <c r="VZB176" s="29"/>
      <c r="VZC176" s="29"/>
      <c r="VZD176" s="29"/>
      <c r="VZE176" s="29"/>
      <c r="VZF176" s="29"/>
      <c r="VZG176" s="29"/>
      <c r="VZH176" s="29"/>
      <c r="VZI176" s="29"/>
      <c r="VZJ176" s="29"/>
      <c r="VZK176" s="29"/>
      <c r="VZL176" s="29"/>
      <c r="VZM176" s="29"/>
      <c r="VZN176" s="29"/>
      <c r="VZO176" s="29"/>
      <c r="VZP176" s="29"/>
      <c r="VZQ176" s="29"/>
      <c r="VZR176" s="29"/>
      <c r="VZS176" s="29"/>
      <c r="VZT176" s="29"/>
      <c r="VZU176" s="29"/>
      <c r="VZV176" s="29"/>
      <c r="VZW176" s="29"/>
      <c r="VZX176" s="29"/>
      <c r="VZY176" s="29"/>
      <c r="VZZ176" s="29"/>
      <c r="WAA176" s="29"/>
      <c r="WAB176" s="29"/>
      <c r="WAC176" s="29"/>
      <c r="WAD176" s="29"/>
      <c r="WAE176" s="29"/>
      <c r="WAF176" s="29"/>
      <c r="WAG176" s="29"/>
      <c r="WAH176" s="29"/>
      <c r="WAI176" s="29"/>
      <c r="WAJ176" s="29"/>
      <c r="WAK176" s="29"/>
      <c r="WAL176" s="29"/>
      <c r="WAM176" s="29"/>
      <c r="WAN176" s="29"/>
      <c r="WAO176" s="29"/>
      <c r="WAP176" s="29"/>
      <c r="WAQ176" s="29"/>
      <c r="WAR176" s="29"/>
      <c r="WAS176" s="29"/>
      <c r="WAT176" s="29"/>
      <c r="WAU176" s="29"/>
      <c r="WAV176" s="29"/>
      <c r="WAW176" s="29"/>
      <c r="WAX176" s="29"/>
      <c r="WAY176" s="29"/>
      <c r="WAZ176" s="29"/>
      <c r="WBA176" s="29"/>
      <c r="WBB176" s="29"/>
      <c r="WBC176" s="29"/>
      <c r="WBD176" s="29"/>
      <c r="WBE176" s="29"/>
      <c r="WBF176" s="29"/>
      <c r="WBG176" s="29"/>
      <c r="WBH176" s="29"/>
      <c r="WBI176" s="29"/>
      <c r="WBJ176" s="29"/>
      <c r="WBK176" s="29"/>
      <c r="WBL176" s="29"/>
      <c r="WBM176" s="29"/>
      <c r="WBN176" s="29"/>
      <c r="WBO176" s="29"/>
      <c r="WBP176" s="29"/>
      <c r="WBQ176" s="29"/>
      <c r="WBR176" s="29"/>
      <c r="WBS176" s="29"/>
      <c r="WBT176" s="29"/>
      <c r="WBU176" s="29"/>
      <c r="WBV176" s="29"/>
      <c r="WBW176" s="29"/>
      <c r="WBX176" s="29"/>
      <c r="WBY176" s="29"/>
      <c r="WBZ176" s="29"/>
      <c r="WCA176" s="29"/>
      <c r="WCB176" s="29"/>
      <c r="WCC176" s="29"/>
      <c r="WCD176" s="29"/>
      <c r="WCE176" s="29"/>
      <c r="WCF176" s="29"/>
      <c r="WCG176" s="29"/>
      <c r="WCH176" s="29"/>
      <c r="WCI176" s="29"/>
      <c r="WCJ176" s="29"/>
      <c r="WCK176" s="29"/>
      <c r="WCL176" s="29"/>
      <c r="WCM176" s="29"/>
      <c r="WCN176" s="29"/>
      <c r="WCO176" s="29"/>
      <c r="WCP176" s="29"/>
      <c r="WCQ176" s="29"/>
      <c r="WCR176" s="29"/>
      <c r="WCS176" s="29"/>
      <c r="WCT176" s="29"/>
      <c r="WCU176" s="29"/>
      <c r="WCV176" s="29"/>
      <c r="WCW176" s="29"/>
      <c r="WCX176" s="29"/>
      <c r="WCY176" s="29"/>
      <c r="WCZ176" s="29"/>
      <c r="WDA176" s="29"/>
      <c r="WDB176" s="29"/>
      <c r="WDC176" s="29"/>
      <c r="WDD176" s="29"/>
      <c r="WDE176" s="29"/>
      <c r="WDF176" s="29"/>
      <c r="WDG176" s="29"/>
      <c r="WDH176" s="29"/>
      <c r="WDI176" s="29"/>
      <c r="WDJ176" s="29"/>
      <c r="WDK176" s="29"/>
      <c r="WDL176" s="29"/>
      <c r="WDM176" s="29"/>
      <c r="WDN176" s="29"/>
      <c r="WDO176" s="29"/>
      <c r="WDP176" s="29"/>
      <c r="WDQ176" s="29"/>
      <c r="WDR176" s="29"/>
      <c r="WDS176" s="29"/>
      <c r="WDT176" s="29"/>
      <c r="WDU176" s="29"/>
      <c r="WDV176" s="29"/>
      <c r="WDW176" s="29"/>
      <c r="WDX176" s="29"/>
      <c r="WDY176" s="29"/>
      <c r="WDZ176" s="29"/>
      <c r="WEA176" s="29"/>
      <c r="WEB176" s="29"/>
      <c r="WEC176" s="29"/>
      <c r="WED176" s="29"/>
      <c r="WEE176" s="29"/>
      <c r="WEF176" s="29"/>
      <c r="WEG176" s="29"/>
      <c r="WEH176" s="29"/>
      <c r="WEI176" s="29"/>
      <c r="WEJ176" s="29"/>
      <c r="WEK176" s="29"/>
      <c r="WEL176" s="29"/>
      <c r="WEM176" s="29"/>
      <c r="WEN176" s="29"/>
      <c r="WEO176" s="29"/>
      <c r="WEP176" s="29"/>
      <c r="WEQ176" s="29"/>
      <c r="WER176" s="29"/>
      <c r="WES176" s="29"/>
      <c r="WET176" s="29"/>
      <c r="WEU176" s="29"/>
      <c r="WEV176" s="29"/>
      <c r="WEW176" s="29"/>
      <c r="WEX176" s="29"/>
      <c r="WEY176" s="29"/>
      <c r="WEZ176" s="29"/>
      <c r="WFA176" s="29"/>
      <c r="WFB176" s="29"/>
      <c r="WFC176" s="29"/>
      <c r="WFD176" s="29"/>
      <c r="WFE176" s="29"/>
      <c r="WFF176" s="29"/>
      <c r="WFG176" s="29"/>
      <c r="WFH176" s="29"/>
      <c r="WFI176" s="29"/>
      <c r="WFJ176" s="29"/>
      <c r="WFK176" s="29"/>
      <c r="WFL176" s="29"/>
      <c r="WFM176" s="29"/>
      <c r="WFN176" s="29"/>
      <c r="WFO176" s="29"/>
      <c r="WFP176" s="29"/>
      <c r="WFQ176" s="29"/>
      <c r="WFR176" s="29"/>
      <c r="WFS176" s="29"/>
      <c r="WFT176" s="29"/>
      <c r="WFU176" s="29"/>
      <c r="WFV176" s="29"/>
      <c r="WFW176" s="29"/>
      <c r="WFX176" s="29"/>
      <c r="WFY176" s="29"/>
      <c r="WFZ176" s="29"/>
      <c r="WGA176" s="29"/>
      <c r="WGB176" s="29"/>
      <c r="WGC176" s="29"/>
      <c r="WGD176" s="29"/>
      <c r="WGE176" s="29"/>
      <c r="WGF176" s="29"/>
      <c r="WGG176" s="29"/>
      <c r="WGH176" s="29"/>
      <c r="WGI176" s="29"/>
      <c r="WGJ176" s="29"/>
      <c r="WGK176" s="29"/>
      <c r="WGL176" s="29"/>
      <c r="WGM176" s="29"/>
      <c r="WGN176" s="29"/>
      <c r="WGO176" s="29"/>
      <c r="WGP176" s="29"/>
      <c r="WGQ176" s="29"/>
      <c r="WGR176" s="29"/>
      <c r="WGS176" s="29"/>
      <c r="WGT176" s="29"/>
      <c r="WGU176" s="29"/>
      <c r="WGV176" s="29"/>
      <c r="WGW176" s="29"/>
      <c r="WGX176" s="29"/>
      <c r="WGY176" s="29"/>
      <c r="WGZ176" s="29"/>
      <c r="WHA176" s="29"/>
      <c r="WHB176" s="29"/>
      <c r="WHC176" s="29"/>
      <c r="WHD176" s="29"/>
      <c r="WHE176" s="29"/>
      <c r="WHF176" s="29"/>
      <c r="WHG176" s="29"/>
      <c r="WHH176" s="29"/>
      <c r="WHI176" s="29"/>
      <c r="WHJ176" s="29"/>
      <c r="WHK176" s="29"/>
      <c r="WHL176" s="29"/>
      <c r="WHM176" s="29"/>
      <c r="WHN176" s="29"/>
      <c r="WHO176" s="29"/>
      <c r="WHP176" s="29"/>
      <c r="WHQ176" s="29"/>
      <c r="WHR176" s="29"/>
      <c r="WHS176" s="29"/>
      <c r="WHT176" s="29"/>
      <c r="WHU176" s="29"/>
      <c r="WHV176" s="29"/>
      <c r="WHW176" s="29"/>
      <c r="WHX176" s="29"/>
      <c r="WHY176" s="29"/>
      <c r="WHZ176" s="29"/>
      <c r="WIA176" s="29"/>
      <c r="WIB176" s="29"/>
      <c r="WIC176" s="29"/>
      <c r="WID176" s="29"/>
      <c r="WIE176" s="29"/>
      <c r="WIF176" s="29"/>
      <c r="WIG176" s="29"/>
      <c r="WIH176" s="29"/>
      <c r="WII176" s="29"/>
      <c r="WIJ176" s="29"/>
      <c r="WIK176" s="29"/>
      <c r="WIL176" s="29"/>
      <c r="WIM176" s="29"/>
      <c r="WIN176" s="29"/>
      <c r="WIO176" s="29"/>
      <c r="WIP176" s="29"/>
      <c r="WIQ176" s="29"/>
      <c r="WIR176" s="29"/>
      <c r="WIS176" s="29"/>
      <c r="WIT176" s="29"/>
      <c r="WIU176" s="29"/>
      <c r="WIV176" s="29"/>
      <c r="WIW176" s="29"/>
      <c r="WIX176" s="29"/>
      <c r="WIY176" s="29"/>
      <c r="WIZ176" s="29"/>
      <c r="WJA176" s="29"/>
      <c r="WJB176" s="29"/>
      <c r="WJC176" s="29"/>
      <c r="WJD176" s="29"/>
      <c r="WJE176" s="29"/>
      <c r="WJF176" s="29"/>
      <c r="WJG176" s="29"/>
      <c r="WJH176" s="29"/>
      <c r="WJI176" s="29"/>
      <c r="WJJ176" s="29"/>
      <c r="WJK176" s="29"/>
      <c r="WJL176" s="29"/>
      <c r="WJM176" s="29"/>
      <c r="WJN176" s="29"/>
      <c r="WJO176" s="29"/>
      <c r="WJP176" s="29"/>
      <c r="WJQ176" s="29"/>
      <c r="WJR176" s="29"/>
      <c r="WJS176" s="29"/>
      <c r="WJT176" s="29"/>
      <c r="WJU176" s="29"/>
      <c r="WJV176" s="29"/>
      <c r="WJW176" s="29"/>
      <c r="WJX176" s="29"/>
      <c r="WJY176" s="29"/>
      <c r="WJZ176" s="29"/>
      <c r="WKA176" s="29"/>
      <c r="WKB176" s="29"/>
      <c r="WKC176" s="29"/>
      <c r="WKD176" s="29"/>
      <c r="WKE176" s="29"/>
      <c r="WKF176" s="29"/>
      <c r="WKG176" s="29"/>
      <c r="WKH176" s="29"/>
      <c r="WKI176" s="29"/>
      <c r="WKJ176" s="29"/>
      <c r="WKK176" s="29"/>
      <c r="WKL176" s="29"/>
      <c r="WKM176" s="29"/>
      <c r="WKN176" s="29"/>
      <c r="WKO176" s="29"/>
      <c r="WKP176" s="29"/>
      <c r="WKQ176" s="29"/>
      <c r="WKR176" s="29"/>
      <c r="WKS176" s="29"/>
      <c r="WKT176" s="29"/>
      <c r="WKU176" s="29"/>
      <c r="WKV176" s="29"/>
      <c r="WKW176" s="29"/>
      <c r="WKX176" s="29"/>
      <c r="WKY176" s="29"/>
      <c r="WKZ176" s="29"/>
      <c r="WLA176" s="29"/>
      <c r="WLB176" s="29"/>
      <c r="WLC176" s="29"/>
      <c r="WLD176" s="29"/>
      <c r="WLE176" s="29"/>
      <c r="WLF176" s="29"/>
      <c r="WLG176" s="29"/>
      <c r="WLH176" s="29"/>
      <c r="WLI176" s="29"/>
      <c r="WLJ176" s="29"/>
      <c r="WLK176" s="29"/>
      <c r="WLL176" s="29"/>
      <c r="WLM176" s="29"/>
      <c r="WLN176" s="29"/>
      <c r="WLO176" s="29"/>
      <c r="WLP176" s="29"/>
      <c r="WLQ176" s="29"/>
      <c r="WLR176" s="29"/>
      <c r="WLS176" s="29"/>
      <c r="WLT176" s="29"/>
      <c r="WLU176" s="29"/>
      <c r="WLV176" s="29"/>
      <c r="WLW176" s="29"/>
      <c r="WLX176" s="29"/>
      <c r="WLY176" s="29"/>
      <c r="WLZ176" s="29"/>
      <c r="WMA176" s="29"/>
      <c r="WMB176" s="29"/>
      <c r="WMC176" s="29"/>
      <c r="WMD176" s="29"/>
      <c r="WME176" s="29"/>
      <c r="WMF176" s="29"/>
      <c r="WMG176" s="29"/>
      <c r="WMH176" s="29"/>
      <c r="WMI176" s="29"/>
      <c r="WMJ176" s="29"/>
      <c r="WMK176" s="29"/>
      <c r="WML176" s="29"/>
      <c r="WMM176" s="29"/>
      <c r="WMN176" s="29"/>
      <c r="WMO176" s="29"/>
      <c r="WMP176" s="29"/>
      <c r="WMQ176" s="29"/>
      <c r="WMR176" s="29"/>
      <c r="WMS176" s="29"/>
      <c r="WMT176" s="29"/>
      <c r="WMU176" s="29"/>
      <c r="WMV176" s="29"/>
      <c r="WMW176" s="29"/>
      <c r="WMX176" s="29"/>
      <c r="WMY176" s="29"/>
      <c r="WMZ176" s="29"/>
      <c r="WNA176" s="29"/>
      <c r="WNB176" s="29"/>
      <c r="WNC176" s="29"/>
      <c r="WND176" s="29"/>
      <c r="WNE176" s="29"/>
      <c r="WNF176" s="29"/>
      <c r="WNG176" s="29"/>
      <c r="WNH176" s="29"/>
      <c r="WNI176" s="29"/>
      <c r="WNJ176" s="29"/>
      <c r="WNK176" s="29"/>
      <c r="WNL176" s="29"/>
      <c r="WNM176" s="29"/>
      <c r="WNN176" s="29"/>
      <c r="WNO176" s="29"/>
      <c r="WNP176" s="29"/>
      <c r="WNQ176" s="29"/>
      <c r="WNR176" s="29"/>
      <c r="WNS176" s="29"/>
      <c r="WNT176" s="29"/>
      <c r="WNU176" s="29"/>
      <c r="WNV176" s="29"/>
      <c r="WNW176" s="29"/>
      <c r="WNX176" s="29"/>
      <c r="WNY176" s="29"/>
      <c r="WNZ176" s="29"/>
      <c r="WOA176" s="29"/>
      <c r="WOB176" s="29"/>
      <c r="WOC176" s="29"/>
      <c r="WOD176" s="29"/>
      <c r="WOE176" s="29"/>
      <c r="WOF176" s="29"/>
      <c r="WOG176" s="29"/>
      <c r="WOH176" s="29"/>
      <c r="WOI176" s="29"/>
      <c r="WOJ176" s="29"/>
      <c r="WOK176" s="29"/>
      <c r="WOL176" s="29"/>
      <c r="WOM176" s="29"/>
      <c r="WON176" s="29"/>
      <c r="WOO176" s="29"/>
      <c r="WOP176" s="29"/>
      <c r="WOQ176" s="29"/>
      <c r="WOR176" s="29"/>
      <c r="WOS176" s="29"/>
      <c r="WOT176" s="29"/>
      <c r="WOU176" s="29"/>
      <c r="WOV176" s="29"/>
      <c r="WOW176" s="29"/>
      <c r="WOX176" s="29"/>
      <c r="WOY176" s="29"/>
      <c r="WOZ176" s="29"/>
      <c r="WPA176" s="29"/>
      <c r="WPB176" s="29"/>
      <c r="WPC176" s="29"/>
      <c r="WPD176" s="29"/>
      <c r="WPE176" s="29"/>
      <c r="WPF176" s="29"/>
      <c r="WPG176" s="29"/>
      <c r="WPH176" s="29"/>
      <c r="WPI176" s="29"/>
      <c r="WPJ176" s="29"/>
      <c r="WPK176" s="29"/>
      <c r="WPL176" s="29"/>
      <c r="WPM176" s="29"/>
      <c r="WPN176" s="29"/>
      <c r="WPO176" s="29"/>
      <c r="WPP176" s="29"/>
      <c r="WPQ176" s="29"/>
      <c r="WPR176" s="29"/>
      <c r="WPS176" s="29"/>
      <c r="WPT176" s="29"/>
      <c r="WPU176" s="29"/>
      <c r="WPV176" s="29"/>
      <c r="WPW176" s="29"/>
      <c r="WPX176" s="29"/>
      <c r="WPY176" s="29"/>
      <c r="WPZ176" s="29"/>
      <c r="WQA176" s="29"/>
      <c r="WQB176" s="29"/>
      <c r="WQC176" s="29"/>
      <c r="WQD176" s="29"/>
      <c r="WQE176" s="29"/>
      <c r="WQF176" s="29"/>
      <c r="WQG176" s="29"/>
      <c r="WQH176" s="29"/>
      <c r="WQI176" s="29"/>
      <c r="WQJ176" s="29"/>
      <c r="WQK176" s="29"/>
      <c r="WQL176" s="29"/>
      <c r="WQM176" s="29"/>
      <c r="WQN176" s="29"/>
      <c r="WQO176" s="29"/>
      <c r="WQP176" s="29"/>
      <c r="WQQ176" s="29"/>
      <c r="WQR176" s="29"/>
      <c r="WQS176" s="29"/>
      <c r="WQT176" s="29"/>
      <c r="WQU176" s="29"/>
      <c r="WQV176" s="29"/>
      <c r="WQW176" s="29"/>
      <c r="WQX176" s="29"/>
      <c r="WQY176" s="29"/>
      <c r="WQZ176" s="29"/>
      <c r="WRA176" s="29"/>
      <c r="WRB176" s="29"/>
      <c r="WRC176" s="29"/>
      <c r="WRD176" s="29"/>
      <c r="WRE176" s="29"/>
      <c r="WRF176" s="29"/>
      <c r="WRG176" s="29"/>
      <c r="WRH176" s="29"/>
      <c r="WRI176" s="29"/>
      <c r="WRJ176" s="29"/>
      <c r="WRK176" s="29"/>
      <c r="WRL176" s="29"/>
      <c r="WRM176" s="29"/>
      <c r="WRN176" s="29"/>
      <c r="WRO176" s="29"/>
      <c r="WRP176" s="29"/>
      <c r="WRQ176" s="29"/>
      <c r="WRR176" s="29"/>
      <c r="WRS176" s="29"/>
      <c r="WRT176" s="29"/>
      <c r="WRU176" s="29"/>
      <c r="WRV176" s="29"/>
      <c r="WRW176" s="29"/>
      <c r="WRX176" s="29"/>
      <c r="WRY176" s="29"/>
      <c r="WRZ176" s="29"/>
      <c r="WSA176" s="29"/>
      <c r="WSB176" s="29"/>
      <c r="WSC176" s="29"/>
      <c r="WSD176" s="29"/>
      <c r="WSE176" s="29"/>
      <c r="WSF176" s="29"/>
      <c r="WSG176" s="29"/>
      <c r="WSH176" s="29"/>
      <c r="WSI176" s="29"/>
      <c r="WSJ176" s="29"/>
      <c r="WSK176" s="29"/>
      <c r="WSL176" s="29"/>
      <c r="WSM176" s="29"/>
      <c r="WSN176" s="29"/>
      <c r="WSO176" s="29"/>
      <c r="WSP176" s="29"/>
      <c r="WSQ176" s="29"/>
      <c r="WSR176" s="29"/>
      <c r="WSS176" s="29"/>
      <c r="WST176" s="29"/>
      <c r="WSU176" s="29"/>
      <c r="WSV176" s="29"/>
      <c r="WSW176" s="29"/>
      <c r="WSX176" s="29"/>
      <c r="WSY176" s="29"/>
      <c r="WSZ176" s="29"/>
      <c r="WTA176" s="29"/>
      <c r="WTB176" s="29"/>
      <c r="WTC176" s="29"/>
      <c r="WTD176" s="29"/>
      <c r="WTE176" s="29"/>
      <c r="WTF176" s="29"/>
      <c r="WTG176" s="29"/>
      <c r="WTH176" s="29"/>
      <c r="WTI176" s="29"/>
      <c r="WTJ176" s="29"/>
      <c r="WTK176" s="29"/>
      <c r="WTL176" s="29"/>
      <c r="WTM176" s="29"/>
      <c r="WTN176" s="29"/>
      <c r="WTO176" s="29"/>
      <c r="WTP176" s="29"/>
      <c r="WTQ176" s="29"/>
      <c r="WTR176" s="29"/>
      <c r="WTS176" s="29"/>
      <c r="WTT176" s="29"/>
      <c r="WTU176" s="29"/>
      <c r="WTV176" s="29"/>
      <c r="WTW176" s="29"/>
      <c r="WTX176" s="29"/>
      <c r="WTY176" s="29"/>
      <c r="WTZ176" s="29"/>
      <c r="WUA176" s="29"/>
      <c r="WUB176" s="29"/>
      <c r="WUC176" s="29"/>
      <c r="WUD176" s="29"/>
      <c r="WUE176" s="29"/>
      <c r="WUF176" s="29"/>
      <c r="WUG176" s="29"/>
      <c r="WUH176" s="29"/>
      <c r="WUI176" s="29"/>
      <c r="WUJ176" s="29"/>
      <c r="WUK176" s="29"/>
      <c r="WUL176" s="29"/>
      <c r="WUM176" s="29"/>
      <c r="WUN176" s="29"/>
      <c r="WUO176" s="29"/>
      <c r="WUP176" s="29"/>
      <c r="WUQ176" s="29"/>
      <c r="WUR176" s="29"/>
      <c r="WUS176" s="29"/>
    </row>
    <row r="177" spans="1:16113" ht="20.149999999999999" customHeight="1" x14ac:dyDescent="0.35">
      <c r="A177" s="110" t="s">
        <v>1133</v>
      </c>
      <c r="B177" s="20" t="s">
        <v>53</v>
      </c>
      <c r="C177" s="10" t="s">
        <v>54</v>
      </c>
      <c r="D177" s="180" t="s">
        <v>55</v>
      </c>
      <c r="E177" s="61" t="s">
        <v>56</v>
      </c>
      <c r="F177" s="61" t="s">
        <v>57</v>
      </c>
      <c r="G177" s="45" t="s">
        <v>244</v>
      </c>
      <c r="H177" s="22" t="s">
        <v>59</v>
      </c>
      <c r="I177" s="10" t="s">
        <v>60</v>
      </c>
      <c r="J177" s="42" t="s">
        <v>1148</v>
      </c>
      <c r="K177" s="40" t="s">
        <v>1149</v>
      </c>
      <c r="L177" s="40" t="s">
        <v>1150</v>
      </c>
      <c r="M177" s="40" t="s">
        <v>1151</v>
      </c>
      <c r="N177" s="40" t="s">
        <v>1152</v>
      </c>
      <c r="O177" s="40" t="s">
        <v>602</v>
      </c>
      <c r="P177" s="188"/>
      <c r="Q177" s="188"/>
      <c r="R177" s="189">
        <f>1/1</f>
        <v>1</v>
      </c>
      <c r="S177" s="189">
        <f>2/1</f>
        <v>2</v>
      </c>
      <c r="T177" s="189">
        <f>3/4</f>
        <v>0.75</v>
      </c>
      <c r="U177" s="189">
        <f>3/4</f>
        <v>0.75</v>
      </c>
      <c r="V177" s="118"/>
      <c r="W177" s="118"/>
      <c r="X177" s="189"/>
      <c r="Y177" s="189"/>
      <c r="Z177" s="118"/>
      <c r="AA177" s="118"/>
      <c r="AB177" s="17">
        <v>1</v>
      </c>
      <c r="AC177" s="27">
        <v>6</v>
      </c>
      <c r="AD177" s="187" t="s">
        <v>1143</v>
      </c>
      <c r="AE177" s="9" t="s">
        <v>1109</v>
      </c>
      <c r="AF177" s="9" t="s">
        <v>1153</v>
      </c>
      <c r="AG177" s="344" t="s">
        <v>1154</v>
      </c>
    </row>
    <row r="178" spans="1:16113" ht="20.149999999999999" customHeight="1" x14ac:dyDescent="0.35">
      <c r="A178" s="110" t="s">
        <v>1133</v>
      </c>
      <c r="B178" s="21" t="s">
        <v>134</v>
      </c>
      <c r="C178" s="9" t="s">
        <v>135</v>
      </c>
      <c r="D178" s="9" t="s">
        <v>136</v>
      </c>
      <c r="E178" s="9" t="s">
        <v>137</v>
      </c>
      <c r="F178" s="9" t="s">
        <v>138</v>
      </c>
      <c r="G178" s="9" t="s">
        <v>237</v>
      </c>
      <c r="H178" s="10" t="s">
        <v>140</v>
      </c>
      <c r="I178" s="9" t="s">
        <v>141</v>
      </c>
      <c r="J178" s="40" t="s">
        <v>1155</v>
      </c>
      <c r="K178" s="40" t="s">
        <v>1156</v>
      </c>
      <c r="L178" s="40" t="s">
        <v>1157</v>
      </c>
      <c r="M178" s="40" t="s">
        <v>1158</v>
      </c>
      <c r="N178" s="40" t="s">
        <v>1159</v>
      </c>
      <c r="O178" s="40" t="s">
        <v>272</v>
      </c>
      <c r="P178" s="189">
        <f>5134/6513</f>
        <v>0.78826961461692002</v>
      </c>
      <c r="Q178" s="189">
        <f>5181/6513</f>
        <v>0.79548595117457388</v>
      </c>
      <c r="R178" s="190">
        <f>6493/6513</f>
        <v>0.99692921848610472</v>
      </c>
      <c r="S178" s="190">
        <f>6493/6513</f>
        <v>0.99692921848610472</v>
      </c>
      <c r="T178" s="191">
        <f>6744/6513</f>
        <v>1.0354675264854905</v>
      </c>
      <c r="U178" s="191">
        <f>7002/6513</f>
        <v>1.0750806080147397</v>
      </c>
      <c r="V178" s="189"/>
      <c r="W178" s="189"/>
      <c r="X178" s="189"/>
      <c r="Y178" s="189"/>
      <c r="Z178" s="189"/>
      <c r="AA178" s="189"/>
      <c r="AB178" s="132">
        <v>1</v>
      </c>
      <c r="AC178" s="192">
        <v>12</v>
      </c>
      <c r="AD178" s="187" t="s">
        <v>1143</v>
      </c>
      <c r="AE178" s="9" t="s">
        <v>1160</v>
      </c>
      <c r="AF178" s="9" t="s">
        <v>1161</v>
      </c>
      <c r="AG178" s="344" t="s">
        <v>1162</v>
      </c>
    </row>
    <row r="179" spans="1:16113" ht="20.149999999999999" customHeight="1" x14ac:dyDescent="0.35">
      <c r="A179" s="110" t="s">
        <v>1133</v>
      </c>
      <c r="B179" s="9" t="s">
        <v>36</v>
      </c>
      <c r="C179" s="10" t="s">
        <v>37</v>
      </c>
      <c r="D179" s="40" t="s">
        <v>1134</v>
      </c>
      <c r="E179" s="40" t="s">
        <v>1163</v>
      </c>
      <c r="F179" s="40" t="s">
        <v>1164</v>
      </c>
      <c r="G179" s="9" t="s">
        <v>115</v>
      </c>
      <c r="H179" s="12" t="s">
        <v>42</v>
      </c>
      <c r="I179" s="40" t="s">
        <v>1165</v>
      </c>
      <c r="J179" s="9" t="s">
        <v>1166</v>
      </c>
      <c r="K179" s="9" t="s">
        <v>1167</v>
      </c>
      <c r="L179" s="9" t="s">
        <v>1168</v>
      </c>
      <c r="M179" s="9" t="s">
        <v>1169</v>
      </c>
      <c r="N179" s="40" t="s">
        <v>1170</v>
      </c>
      <c r="O179" s="9" t="s">
        <v>272</v>
      </c>
      <c r="P179" s="189">
        <f>1211/906</f>
        <v>1.3366445916114791</v>
      </c>
      <c r="Q179" s="189">
        <f>1290/984</f>
        <v>1.3109756097560976</v>
      </c>
      <c r="R179" s="189">
        <f xml:space="preserve"> 1576/1009</f>
        <v>1.5619425173439048</v>
      </c>
      <c r="S179" s="189">
        <f xml:space="preserve"> 2540/2643</f>
        <v>0.96102913356034814</v>
      </c>
      <c r="T179" s="193">
        <f>2864/2658</f>
        <v>1.0775018811136192</v>
      </c>
      <c r="U179" s="194">
        <f>2666/2753</f>
        <v>0.96839811115147112</v>
      </c>
      <c r="V179" s="189"/>
      <c r="W179" s="189"/>
      <c r="X179" s="189"/>
      <c r="Y179" s="189"/>
      <c r="Z179" s="189"/>
      <c r="AA179" s="189"/>
      <c r="AB179" s="17">
        <v>1</v>
      </c>
      <c r="AC179" s="192">
        <v>12</v>
      </c>
      <c r="AD179" s="187" t="s">
        <v>1143</v>
      </c>
      <c r="AE179" s="9" t="s">
        <v>1171</v>
      </c>
      <c r="AF179" s="9" t="s">
        <v>1161</v>
      </c>
      <c r="AG179" s="344" t="s">
        <v>1162</v>
      </c>
    </row>
    <row r="180" spans="1:16113" ht="20.149999999999999" customHeight="1" thickBot="1" x14ac:dyDescent="0.4">
      <c r="A180" s="110" t="s">
        <v>1133</v>
      </c>
      <c r="B180" s="10" t="s">
        <v>110</v>
      </c>
      <c r="C180" s="40" t="s">
        <v>111</v>
      </c>
      <c r="D180" s="40" t="s">
        <v>112</v>
      </c>
      <c r="E180" s="40" t="s">
        <v>113</v>
      </c>
      <c r="F180" s="40" t="s">
        <v>114</v>
      </c>
      <c r="G180" s="40" t="s">
        <v>1172</v>
      </c>
      <c r="H180" s="10" t="s">
        <v>116</v>
      </c>
      <c r="I180" s="40" t="s">
        <v>117</v>
      </c>
      <c r="J180" s="9" t="s">
        <v>1173</v>
      </c>
      <c r="K180" s="9" t="s">
        <v>1174</v>
      </c>
      <c r="L180" s="9" t="s">
        <v>1175</v>
      </c>
      <c r="M180" s="9" t="s">
        <v>1176</v>
      </c>
      <c r="N180" s="40" t="s">
        <v>1177</v>
      </c>
      <c r="O180" s="9" t="s">
        <v>272</v>
      </c>
      <c r="P180" s="189">
        <f>5814/5760</f>
        <v>1.0093749999999999</v>
      </c>
      <c r="Q180" s="189">
        <f>6111/6282</f>
        <v>0.97277936962750722</v>
      </c>
      <c r="R180" s="189">
        <f>7596/7542</f>
        <v>1.0071599045346062</v>
      </c>
      <c r="S180" s="190">
        <f>6478/6480</f>
        <v>0.99969135802469133</v>
      </c>
      <c r="T180" s="191">
        <f>7554/7542</f>
        <v>1.0015910898965792</v>
      </c>
      <c r="U180" s="191">
        <f>6931/6984</f>
        <v>0.99241122565864837</v>
      </c>
      <c r="V180" s="189"/>
      <c r="W180" s="189"/>
      <c r="X180" s="189"/>
      <c r="Y180" s="189"/>
      <c r="Z180" s="189"/>
      <c r="AA180" s="189"/>
      <c r="AB180" s="17">
        <v>0.8</v>
      </c>
      <c r="AC180" s="192">
        <v>12</v>
      </c>
      <c r="AD180" s="187" t="s">
        <v>1143</v>
      </c>
      <c r="AE180" s="9" t="s">
        <v>1171</v>
      </c>
      <c r="AF180" s="9" t="s">
        <v>1161</v>
      </c>
      <c r="AG180" s="344" t="s">
        <v>1162</v>
      </c>
    </row>
    <row r="181" spans="1:16113" ht="20.149999999999999" customHeight="1" thickBot="1" x14ac:dyDescent="0.4">
      <c r="A181" s="110" t="s">
        <v>1133</v>
      </c>
      <c r="B181" s="20" t="s">
        <v>53</v>
      </c>
      <c r="C181" s="10" t="s">
        <v>54</v>
      </c>
      <c r="D181" s="180" t="s">
        <v>55</v>
      </c>
      <c r="E181" s="61" t="s">
        <v>56</v>
      </c>
      <c r="F181" s="61" t="s">
        <v>57</v>
      </c>
      <c r="G181" s="45" t="s">
        <v>244</v>
      </c>
      <c r="H181" s="22" t="s">
        <v>59</v>
      </c>
      <c r="I181" s="10" t="s">
        <v>60</v>
      </c>
      <c r="J181" s="195" t="s">
        <v>1178</v>
      </c>
      <c r="K181" s="9" t="s">
        <v>1179</v>
      </c>
      <c r="L181" s="9" t="s">
        <v>1180</v>
      </c>
      <c r="M181" s="9" t="s">
        <v>1181</v>
      </c>
      <c r="N181" s="9" t="s">
        <v>1182</v>
      </c>
      <c r="O181" s="9" t="s">
        <v>465</v>
      </c>
      <c r="P181" s="118"/>
      <c r="Q181" s="118"/>
      <c r="R181" s="194">
        <f>36/40</f>
        <v>0.9</v>
      </c>
      <c r="S181" s="118"/>
      <c r="T181" s="196"/>
      <c r="U181" s="194">
        <f>38/40</f>
        <v>0.95</v>
      </c>
      <c r="V181" s="118"/>
      <c r="W181" s="118"/>
      <c r="X181" s="118"/>
      <c r="Y181" s="189"/>
      <c r="Z181" s="118"/>
      <c r="AA181" s="118"/>
      <c r="AB181" s="17">
        <v>0.8</v>
      </c>
      <c r="AC181" s="27">
        <v>3</v>
      </c>
      <c r="AD181" s="187" t="s">
        <v>1143</v>
      </c>
      <c r="AE181" s="9" t="s">
        <v>1183</v>
      </c>
      <c r="AF181" s="9"/>
      <c r="AG181" s="344"/>
    </row>
    <row r="182" spans="1:16113" ht="20.149999999999999" customHeight="1" thickBot="1" x14ac:dyDescent="0.4">
      <c r="A182" s="110" t="s">
        <v>1133</v>
      </c>
      <c r="B182" s="20" t="s">
        <v>53</v>
      </c>
      <c r="C182" s="10" t="s">
        <v>54</v>
      </c>
      <c r="D182" s="180" t="s">
        <v>55</v>
      </c>
      <c r="E182" s="61" t="s">
        <v>56</v>
      </c>
      <c r="F182" s="61" t="s">
        <v>57</v>
      </c>
      <c r="G182" s="45" t="s">
        <v>244</v>
      </c>
      <c r="H182" s="22" t="s">
        <v>59</v>
      </c>
      <c r="I182" s="10" t="s">
        <v>60</v>
      </c>
      <c r="J182" s="195" t="s">
        <v>1184</v>
      </c>
      <c r="K182" s="9" t="s">
        <v>1185</v>
      </c>
      <c r="L182" s="9" t="s">
        <v>1186</v>
      </c>
      <c r="M182" s="9" t="s">
        <v>1187</v>
      </c>
      <c r="N182" s="40" t="s">
        <v>1188</v>
      </c>
      <c r="O182" s="9" t="s">
        <v>816</v>
      </c>
      <c r="P182" s="118"/>
      <c r="Q182" s="118"/>
      <c r="R182" s="118"/>
      <c r="S182" s="118"/>
      <c r="T182" s="118"/>
      <c r="U182" s="189">
        <f>1/1</f>
        <v>1</v>
      </c>
      <c r="V182" s="118"/>
      <c r="W182" s="118"/>
      <c r="X182" s="118"/>
      <c r="Y182" s="118"/>
      <c r="Z182" s="189"/>
      <c r="AA182" s="188"/>
      <c r="AB182" s="17">
        <v>0.8</v>
      </c>
      <c r="AC182" s="192">
        <v>2</v>
      </c>
      <c r="AD182" s="187" t="s">
        <v>1143</v>
      </c>
      <c r="AE182" s="9" t="s">
        <v>1189</v>
      </c>
      <c r="AF182" s="9" t="s">
        <v>1190</v>
      </c>
      <c r="AG182" s="344" t="s">
        <v>1191</v>
      </c>
    </row>
    <row r="183" spans="1:16113" ht="20.149999999999999" customHeight="1" x14ac:dyDescent="0.35">
      <c r="A183" s="110" t="s">
        <v>1133</v>
      </c>
      <c r="B183" s="20" t="s">
        <v>53</v>
      </c>
      <c r="C183" s="10" t="s">
        <v>54</v>
      </c>
      <c r="D183" s="180" t="s">
        <v>55</v>
      </c>
      <c r="E183" s="61" t="s">
        <v>56</v>
      </c>
      <c r="F183" s="61" t="s">
        <v>57</v>
      </c>
      <c r="G183" s="45" t="s">
        <v>244</v>
      </c>
      <c r="H183" s="22" t="s">
        <v>59</v>
      </c>
      <c r="I183" s="10" t="s">
        <v>60</v>
      </c>
      <c r="J183" s="195" t="s">
        <v>1192</v>
      </c>
      <c r="K183" s="9" t="s">
        <v>1193</v>
      </c>
      <c r="L183" s="9" t="s">
        <v>1194</v>
      </c>
      <c r="M183" s="9" t="s">
        <v>1195</v>
      </c>
      <c r="N183" s="40" t="s">
        <v>1196</v>
      </c>
      <c r="O183" s="9" t="s">
        <v>249</v>
      </c>
      <c r="P183" s="118"/>
      <c r="Q183" s="118"/>
      <c r="R183" s="118"/>
      <c r="S183" s="26"/>
      <c r="T183" s="118"/>
      <c r="U183" s="189">
        <f>7/7</f>
        <v>1</v>
      </c>
      <c r="V183" s="118"/>
      <c r="W183" s="189"/>
      <c r="X183" s="118"/>
      <c r="Y183" s="118"/>
      <c r="Z183" s="118"/>
      <c r="AA183" s="189"/>
      <c r="AB183" s="132">
        <v>1</v>
      </c>
      <c r="AC183" s="192">
        <v>3</v>
      </c>
      <c r="AD183" s="187"/>
      <c r="AE183" s="9"/>
      <c r="AF183" s="9"/>
      <c r="AG183" s="344"/>
    </row>
    <row r="184" spans="1:16113" ht="20.149999999999999" customHeight="1" thickBot="1" x14ac:dyDescent="0.4">
      <c r="A184" s="110" t="s">
        <v>1133</v>
      </c>
      <c r="B184" s="20" t="s">
        <v>53</v>
      </c>
      <c r="C184" s="10" t="s">
        <v>54</v>
      </c>
      <c r="D184" s="40" t="s">
        <v>1098</v>
      </c>
      <c r="E184" s="40" t="s">
        <v>1099</v>
      </c>
      <c r="F184" s="40" t="s">
        <v>1100</v>
      </c>
      <c r="G184" s="45" t="s">
        <v>244</v>
      </c>
      <c r="H184" s="12" t="s">
        <v>1102</v>
      </c>
      <c r="I184" s="40" t="s">
        <v>1103</v>
      </c>
      <c r="J184" s="9" t="s">
        <v>1197</v>
      </c>
      <c r="K184" s="9" t="s">
        <v>1198</v>
      </c>
      <c r="L184" s="9" t="s">
        <v>1199</v>
      </c>
      <c r="M184" s="9" t="s">
        <v>1200</v>
      </c>
      <c r="N184" s="40" t="s">
        <v>1201</v>
      </c>
      <c r="O184" s="9" t="s">
        <v>249</v>
      </c>
      <c r="P184" s="118"/>
      <c r="Q184" s="118"/>
      <c r="R184" s="118"/>
      <c r="S184" s="189">
        <v>0.8</v>
      </c>
      <c r="T184" s="118"/>
      <c r="U184" s="118"/>
      <c r="V184" s="118"/>
      <c r="W184" s="189"/>
      <c r="X184" s="118"/>
      <c r="Y184" s="118"/>
      <c r="Z184" s="118"/>
      <c r="AA184" s="189"/>
      <c r="AB184" s="17">
        <v>0.8</v>
      </c>
      <c r="AC184" s="192">
        <v>3</v>
      </c>
      <c r="AD184" s="187" t="s">
        <v>1143</v>
      </c>
      <c r="AE184" s="9" t="s">
        <v>1202</v>
      </c>
      <c r="AF184" s="9" t="s">
        <v>1203</v>
      </c>
      <c r="AG184" s="344" t="s">
        <v>1204</v>
      </c>
    </row>
    <row r="185" spans="1:16113" ht="20.149999999999999" customHeight="1" thickBot="1" x14ac:dyDescent="0.4">
      <c r="A185" s="110" t="s">
        <v>1133</v>
      </c>
      <c r="B185" s="20" t="s">
        <v>53</v>
      </c>
      <c r="C185" s="10" t="s">
        <v>54</v>
      </c>
      <c r="D185" s="9" t="s">
        <v>55</v>
      </c>
      <c r="E185" s="180" t="s">
        <v>56</v>
      </c>
      <c r="F185" s="181" t="s">
        <v>57</v>
      </c>
      <c r="G185" s="41" t="s">
        <v>228</v>
      </c>
      <c r="H185" s="22" t="s">
        <v>59</v>
      </c>
      <c r="I185" s="10" t="s">
        <v>60</v>
      </c>
      <c r="J185" s="195" t="s">
        <v>1205</v>
      </c>
      <c r="K185" s="9" t="s">
        <v>1206</v>
      </c>
      <c r="L185" s="9" t="s">
        <v>1207</v>
      </c>
      <c r="M185" s="9" t="s">
        <v>1208</v>
      </c>
      <c r="N185" s="40" t="s">
        <v>1196</v>
      </c>
      <c r="O185" s="9" t="s">
        <v>249</v>
      </c>
      <c r="P185" s="118"/>
      <c r="Q185" s="118"/>
      <c r="R185" s="118"/>
      <c r="S185" s="188"/>
      <c r="T185" s="189">
        <f>1/1</f>
        <v>1</v>
      </c>
      <c r="U185" s="118"/>
      <c r="V185" s="33"/>
      <c r="W185" s="118"/>
      <c r="X185" s="189"/>
      <c r="Y185" s="118"/>
      <c r="Z185" s="118"/>
      <c r="AA185" s="118"/>
      <c r="AB185" s="132">
        <v>1</v>
      </c>
      <c r="AC185" s="27">
        <v>2</v>
      </c>
      <c r="AD185" s="187" t="s">
        <v>1143</v>
      </c>
      <c r="AE185" s="9" t="s">
        <v>250</v>
      </c>
      <c r="AF185" s="9" t="s">
        <v>250</v>
      </c>
      <c r="AG185" s="344" t="s">
        <v>1209</v>
      </c>
    </row>
    <row r="186" spans="1:16113" ht="20.149999999999999" customHeight="1" thickBot="1" x14ac:dyDescent="0.4">
      <c r="A186" s="110" t="s">
        <v>1133</v>
      </c>
      <c r="B186" s="20" t="s">
        <v>53</v>
      </c>
      <c r="C186" s="10" t="s">
        <v>54</v>
      </c>
      <c r="D186" s="9" t="s">
        <v>55</v>
      </c>
      <c r="E186" s="180" t="s">
        <v>56</v>
      </c>
      <c r="F186" s="181" t="s">
        <v>358</v>
      </c>
      <c r="G186" s="10" t="s">
        <v>639</v>
      </c>
      <c r="H186" s="22" t="s">
        <v>59</v>
      </c>
      <c r="I186" s="10" t="s">
        <v>229</v>
      </c>
      <c r="J186" s="197" t="s">
        <v>1210</v>
      </c>
      <c r="K186" s="9" t="s">
        <v>1211</v>
      </c>
      <c r="L186" s="9" t="s">
        <v>1212</v>
      </c>
      <c r="M186" s="9" t="s">
        <v>1213</v>
      </c>
      <c r="N186" s="40" t="s">
        <v>1214</v>
      </c>
      <c r="O186" s="9" t="s">
        <v>602</v>
      </c>
      <c r="P186" s="118"/>
      <c r="Q186" s="118"/>
      <c r="R186" s="118"/>
      <c r="S186" s="118"/>
      <c r="T186" s="118"/>
      <c r="U186" s="189">
        <f>8/8</f>
        <v>1</v>
      </c>
      <c r="V186" s="118"/>
      <c r="W186" s="118"/>
      <c r="X186" s="118"/>
      <c r="Y186" s="118"/>
      <c r="Z186" s="118"/>
      <c r="AA186" s="9"/>
      <c r="AB186" s="132">
        <v>1</v>
      </c>
      <c r="AC186" s="27">
        <v>2</v>
      </c>
      <c r="AD186" s="187" t="s">
        <v>1143</v>
      </c>
      <c r="AE186" s="9" t="s">
        <v>250</v>
      </c>
      <c r="AF186" s="9" t="s">
        <v>250</v>
      </c>
      <c r="AG186" s="344" t="s">
        <v>1215</v>
      </c>
    </row>
    <row r="187" spans="1:16113" ht="20.149999999999999" customHeight="1" thickBot="1" x14ac:dyDescent="0.4">
      <c r="A187" s="110" t="s">
        <v>1133</v>
      </c>
      <c r="B187" s="20" t="s">
        <v>53</v>
      </c>
      <c r="C187" s="10" t="s">
        <v>54</v>
      </c>
      <c r="D187" s="9" t="s">
        <v>55</v>
      </c>
      <c r="E187" s="180" t="s">
        <v>56</v>
      </c>
      <c r="F187" s="181" t="s">
        <v>358</v>
      </c>
      <c r="G187" s="21" t="s">
        <v>1066</v>
      </c>
      <c r="H187" s="22" t="s">
        <v>59</v>
      </c>
      <c r="I187" s="10" t="s">
        <v>229</v>
      </c>
      <c r="J187" s="198" t="s">
        <v>1216</v>
      </c>
      <c r="K187" s="9" t="s">
        <v>1217</v>
      </c>
      <c r="L187" s="9" t="s">
        <v>1218</v>
      </c>
      <c r="M187" s="9" t="s">
        <v>1219</v>
      </c>
      <c r="N187" s="40" t="s">
        <v>1201</v>
      </c>
      <c r="O187" s="9" t="s">
        <v>1220</v>
      </c>
      <c r="P187" s="118"/>
      <c r="Q187" s="118"/>
      <c r="R187" s="118"/>
      <c r="S187" s="118"/>
      <c r="T187" s="118"/>
      <c r="U187" s="189">
        <f>1/1</f>
        <v>1</v>
      </c>
      <c r="V187" s="118"/>
      <c r="W187" s="189"/>
      <c r="X187" s="118"/>
      <c r="Y187" s="118"/>
      <c r="Z187" s="118"/>
      <c r="AA187" s="189"/>
      <c r="AB187" s="17">
        <v>0.8</v>
      </c>
      <c r="AC187" s="192">
        <v>3</v>
      </c>
      <c r="AD187" s="187" t="s">
        <v>1143</v>
      </c>
      <c r="AE187" s="9" t="s">
        <v>250</v>
      </c>
      <c r="AF187" s="9" t="s">
        <v>250</v>
      </c>
      <c r="AG187" s="344" t="s">
        <v>1221</v>
      </c>
    </row>
    <row r="188" spans="1:16113" ht="20.149999999999999" customHeight="1" thickBot="1" x14ac:dyDescent="0.4">
      <c r="A188" s="110" t="s">
        <v>1222</v>
      </c>
      <c r="B188" s="9" t="s">
        <v>36</v>
      </c>
      <c r="C188" s="10" t="s">
        <v>37</v>
      </c>
      <c r="D188" s="199" t="s">
        <v>1134</v>
      </c>
      <c r="E188" s="199" t="s">
        <v>1135</v>
      </c>
      <c r="F188" s="200" t="s">
        <v>1223</v>
      </c>
      <c r="G188" s="21" t="s">
        <v>1137</v>
      </c>
      <c r="H188" s="12" t="s">
        <v>1077</v>
      </c>
      <c r="I188" s="201" t="s">
        <v>1224</v>
      </c>
      <c r="J188" s="14" t="s">
        <v>1225</v>
      </c>
      <c r="K188" s="202" t="s">
        <v>1226</v>
      </c>
      <c r="L188" s="203" t="s">
        <v>1227</v>
      </c>
      <c r="M188" s="204" t="s">
        <v>1228</v>
      </c>
      <c r="N188" s="41" t="s">
        <v>1229</v>
      </c>
      <c r="O188" s="14" t="s">
        <v>75</v>
      </c>
      <c r="P188" s="205">
        <f>3860/3860</f>
        <v>1</v>
      </c>
      <c r="Q188" s="37">
        <f>3458/3445</f>
        <v>1.0037735849056604</v>
      </c>
      <c r="R188" s="205">
        <f>3801/3801</f>
        <v>1</v>
      </c>
      <c r="S188" s="205">
        <f>2980/2980</f>
        <v>1</v>
      </c>
      <c r="T188" s="205">
        <f>4559/4559</f>
        <v>1</v>
      </c>
      <c r="U188" s="205">
        <f>4465/4465</f>
        <v>1</v>
      </c>
      <c r="V188" s="111">
        <f>0%</f>
        <v>0</v>
      </c>
      <c r="W188" s="111">
        <f>0%</f>
        <v>0</v>
      </c>
      <c r="X188" s="111">
        <f>0%</f>
        <v>0</v>
      </c>
      <c r="Y188" s="111">
        <f>0%</f>
        <v>0</v>
      </c>
      <c r="Z188" s="111">
        <f>0%</f>
        <v>0</v>
      </c>
      <c r="AA188" s="111">
        <f>0%</f>
        <v>0</v>
      </c>
      <c r="AB188" s="132">
        <v>1</v>
      </c>
      <c r="AC188" s="32">
        <v>12</v>
      </c>
      <c r="AD188" s="206" t="s">
        <v>1230</v>
      </c>
      <c r="AE188" s="207" t="s">
        <v>1231</v>
      </c>
      <c r="AF188" s="207" t="s">
        <v>1232</v>
      </c>
      <c r="AG188" s="345" t="s">
        <v>1233</v>
      </c>
    </row>
    <row r="189" spans="1:16113" customFormat="1" ht="20.149999999999999" customHeight="1" x14ac:dyDescent="0.35">
      <c r="A189" s="110" t="s">
        <v>1222</v>
      </c>
      <c r="B189" s="20" t="s">
        <v>53</v>
      </c>
      <c r="C189" s="10" t="s">
        <v>54</v>
      </c>
      <c r="D189" s="21" t="s">
        <v>55</v>
      </c>
      <c r="E189" s="21" t="s">
        <v>56</v>
      </c>
      <c r="F189" s="21" t="s">
        <v>57</v>
      </c>
      <c r="G189" s="10" t="s">
        <v>58</v>
      </c>
      <c r="H189" s="22" t="s">
        <v>59</v>
      </c>
      <c r="I189" s="10" t="s">
        <v>60</v>
      </c>
      <c r="J189" s="21" t="s">
        <v>1234</v>
      </c>
      <c r="K189" s="21" t="s">
        <v>62</v>
      </c>
      <c r="L189" s="21" t="s">
        <v>63</v>
      </c>
      <c r="M189" s="21" t="s">
        <v>64</v>
      </c>
      <c r="N189" s="21" t="s">
        <v>65</v>
      </c>
      <c r="O189" s="21" t="s">
        <v>66</v>
      </c>
      <c r="P189" s="24">
        <v>1</v>
      </c>
      <c r="Q189" s="25"/>
      <c r="R189" s="26"/>
      <c r="S189" s="9"/>
      <c r="T189" s="9"/>
      <c r="U189" s="9"/>
      <c r="V189" s="9"/>
      <c r="W189" s="9"/>
      <c r="X189" s="9"/>
      <c r="Y189" s="9"/>
      <c r="Z189" s="9"/>
      <c r="AA189" s="9"/>
      <c r="AB189" s="17">
        <v>1</v>
      </c>
      <c r="AC189" s="27">
        <v>1</v>
      </c>
      <c r="AD189" s="28" t="s">
        <v>67</v>
      </c>
      <c r="AE189" s="23" t="s">
        <v>68</v>
      </c>
      <c r="AF189" s="23" t="s">
        <v>68</v>
      </c>
      <c r="AG189" s="329" t="s">
        <v>69</v>
      </c>
      <c r="AH189" s="29"/>
      <c r="AI189" s="29"/>
      <c r="AJ189" s="29"/>
      <c r="AK189" s="29"/>
      <c r="AL189" s="29"/>
      <c r="AM189" s="29"/>
      <c r="AN189" s="29"/>
      <c r="AO189" s="29"/>
      <c r="AP189" s="29"/>
      <c r="AQ189" s="29"/>
      <c r="AR189" s="29"/>
      <c r="AS189" s="29"/>
      <c r="AT189" s="29"/>
      <c r="AU189" s="29"/>
      <c r="AV189" s="29"/>
      <c r="AW189" s="29"/>
      <c r="AX189" s="29"/>
      <c r="AY189" s="29"/>
      <c r="AZ189" s="29"/>
      <c r="BA189" s="29"/>
      <c r="BB189" s="29"/>
      <c r="BC189" s="29"/>
      <c r="BD189" s="29"/>
      <c r="BE189" s="29"/>
      <c r="BF189" s="29"/>
      <c r="BG189" s="29"/>
      <c r="BH189" s="29"/>
      <c r="BI189" s="29"/>
      <c r="BJ189" s="29"/>
      <c r="BK189" s="29"/>
      <c r="BL189" s="29"/>
      <c r="BM189" s="29"/>
      <c r="BN189" s="29"/>
      <c r="BO189" s="29"/>
      <c r="BP189" s="29"/>
      <c r="BQ189" s="29"/>
      <c r="BR189" s="29"/>
      <c r="BS189" s="29"/>
      <c r="BT189" s="29"/>
      <c r="BU189" s="29"/>
      <c r="BV189" s="29"/>
      <c r="BW189" s="29"/>
      <c r="BX189" s="29"/>
      <c r="BY189" s="29"/>
      <c r="BZ189" s="29"/>
      <c r="CA189" s="29"/>
      <c r="CB189" s="29"/>
      <c r="CC189" s="29"/>
      <c r="CD189" s="29"/>
      <c r="CE189" s="29"/>
      <c r="CF189" s="29"/>
      <c r="CG189" s="29"/>
      <c r="CH189" s="29"/>
      <c r="CI189" s="29"/>
      <c r="CJ189" s="29"/>
      <c r="CK189" s="29"/>
      <c r="CL189" s="29"/>
      <c r="CM189" s="29"/>
      <c r="CN189" s="29"/>
      <c r="CO189" s="29"/>
      <c r="CP189" s="29"/>
      <c r="CQ189" s="29"/>
      <c r="CR189" s="29"/>
      <c r="CS189" s="29"/>
      <c r="CT189" s="29"/>
      <c r="CU189" s="29"/>
      <c r="CV189" s="29"/>
      <c r="CW189" s="29"/>
      <c r="CX189" s="29"/>
      <c r="CY189" s="29"/>
      <c r="CZ189" s="29"/>
      <c r="DA189" s="29"/>
      <c r="DB189" s="29"/>
      <c r="DC189" s="29"/>
      <c r="DD189" s="29"/>
      <c r="DE189" s="29"/>
      <c r="DF189" s="29"/>
      <c r="DG189" s="29"/>
      <c r="DH189" s="29"/>
      <c r="DI189" s="29"/>
      <c r="DJ189" s="29"/>
      <c r="DK189" s="29"/>
      <c r="DL189" s="29"/>
      <c r="DM189" s="29"/>
      <c r="DN189" s="29"/>
      <c r="DO189" s="29"/>
      <c r="DP189" s="29"/>
      <c r="DQ189" s="29"/>
      <c r="DR189" s="29"/>
      <c r="DS189" s="29"/>
      <c r="DT189" s="29"/>
      <c r="DU189" s="29"/>
      <c r="DV189" s="29"/>
      <c r="DW189" s="29"/>
      <c r="DX189" s="29"/>
      <c r="DY189" s="29"/>
      <c r="DZ189" s="29"/>
      <c r="EA189" s="29"/>
      <c r="EB189" s="29"/>
      <c r="EC189" s="29"/>
      <c r="ED189" s="29"/>
      <c r="EE189" s="29"/>
      <c r="EF189" s="29"/>
      <c r="EG189" s="29"/>
      <c r="EH189" s="29"/>
      <c r="EI189" s="29"/>
      <c r="EJ189" s="29"/>
      <c r="EK189" s="29"/>
      <c r="EL189" s="29"/>
      <c r="EM189" s="29"/>
      <c r="EN189" s="29"/>
      <c r="EO189" s="29"/>
      <c r="EP189" s="29"/>
      <c r="EQ189" s="29"/>
      <c r="ER189" s="29"/>
      <c r="ES189" s="29"/>
      <c r="ET189" s="29"/>
      <c r="EU189" s="29"/>
      <c r="EV189" s="29"/>
      <c r="EW189" s="29"/>
      <c r="EX189" s="29"/>
      <c r="EY189" s="29"/>
      <c r="EZ189" s="29"/>
      <c r="FA189" s="29"/>
      <c r="FB189" s="29"/>
      <c r="FC189" s="29"/>
      <c r="FD189" s="29"/>
      <c r="FE189" s="29"/>
      <c r="FF189" s="29"/>
      <c r="FG189" s="29"/>
      <c r="FH189" s="29"/>
      <c r="FI189" s="29"/>
      <c r="FJ189" s="29"/>
      <c r="FK189" s="29"/>
      <c r="FL189" s="29"/>
      <c r="FM189" s="29"/>
      <c r="FN189" s="29"/>
      <c r="FO189" s="29"/>
      <c r="FP189" s="29"/>
      <c r="FQ189" s="29"/>
      <c r="FR189" s="29"/>
      <c r="FS189" s="29"/>
      <c r="FT189" s="29"/>
      <c r="FU189" s="29"/>
      <c r="FV189" s="29"/>
      <c r="FW189" s="29"/>
      <c r="FX189" s="29"/>
      <c r="FY189" s="29"/>
      <c r="FZ189" s="29"/>
      <c r="GA189" s="29"/>
      <c r="GB189" s="29"/>
      <c r="GC189" s="29"/>
      <c r="GD189" s="29"/>
      <c r="GE189" s="29"/>
      <c r="GF189" s="29"/>
      <c r="GG189" s="29"/>
      <c r="GH189" s="29"/>
      <c r="GI189" s="29"/>
      <c r="GJ189" s="29"/>
      <c r="GK189" s="29"/>
      <c r="GL189" s="29"/>
      <c r="GM189" s="29"/>
      <c r="GN189" s="29"/>
      <c r="GO189" s="29"/>
      <c r="GP189" s="29"/>
      <c r="GQ189" s="29"/>
      <c r="GR189" s="29"/>
      <c r="GS189" s="29"/>
      <c r="GT189" s="29"/>
      <c r="GU189" s="29"/>
      <c r="GV189" s="29"/>
      <c r="GW189" s="29"/>
      <c r="GX189" s="29"/>
      <c r="GY189" s="29"/>
      <c r="GZ189" s="29"/>
      <c r="HA189" s="29"/>
      <c r="HB189" s="29"/>
      <c r="HC189" s="29"/>
      <c r="HD189" s="29"/>
      <c r="HE189" s="29"/>
      <c r="HF189" s="29"/>
      <c r="HG189" s="29"/>
      <c r="HH189" s="29"/>
      <c r="HI189" s="29"/>
      <c r="HJ189" s="29"/>
      <c r="HK189" s="29"/>
      <c r="HL189" s="29"/>
      <c r="HM189" s="29"/>
      <c r="HN189" s="29"/>
      <c r="HO189" s="29"/>
      <c r="HP189" s="29"/>
      <c r="HQ189" s="29"/>
      <c r="HR189" s="29"/>
      <c r="HS189" s="29"/>
      <c r="HT189" s="29"/>
      <c r="HU189" s="29"/>
      <c r="HV189" s="29"/>
      <c r="HW189" s="29"/>
      <c r="HX189" s="29"/>
      <c r="HY189" s="29"/>
      <c r="HZ189" s="29"/>
      <c r="IA189" s="29"/>
      <c r="IB189" s="29"/>
      <c r="IC189" s="29"/>
      <c r="ID189" s="29"/>
      <c r="IE189" s="29"/>
      <c r="IF189" s="29"/>
      <c r="IG189" s="29"/>
      <c r="IH189" s="29"/>
      <c r="II189" s="29"/>
      <c r="IJ189" s="29"/>
      <c r="IK189" s="29"/>
      <c r="IL189" s="29"/>
      <c r="IM189" s="29"/>
      <c r="IN189" s="29"/>
      <c r="IO189" s="29"/>
      <c r="IP189" s="29"/>
      <c r="IQ189" s="29"/>
      <c r="IR189" s="29"/>
      <c r="IS189" s="29"/>
      <c r="IT189" s="29"/>
      <c r="IU189" s="29"/>
      <c r="IV189" s="29"/>
      <c r="IW189" s="29"/>
      <c r="IX189" s="29"/>
      <c r="IY189" s="29"/>
      <c r="IZ189" s="29"/>
      <c r="JA189" s="29"/>
      <c r="JB189" s="29"/>
      <c r="JC189" s="29"/>
      <c r="JD189" s="29"/>
      <c r="JE189" s="29"/>
      <c r="JF189" s="29"/>
      <c r="JG189" s="29"/>
      <c r="JH189" s="29"/>
      <c r="JI189" s="29"/>
      <c r="JJ189" s="29"/>
      <c r="JK189" s="29"/>
      <c r="JL189" s="29"/>
      <c r="JM189" s="29"/>
      <c r="JN189" s="29"/>
      <c r="JO189" s="29"/>
      <c r="JP189" s="29"/>
      <c r="JQ189" s="29"/>
      <c r="JR189" s="29"/>
      <c r="JS189" s="29"/>
      <c r="JT189" s="29"/>
      <c r="JU189" s="29"/>
      <c r="JV189" s="29"/>
      <c r="JW189" s="29"/>
      <c r="JX189" s="29"/>
      <c r="JY189" s="29"/>
      <c r="JZ189" s="29"/>
      <c r="KA189" s="29"/>
      <c r="KB189" s="29"/>
      <c r="KC189" s="29"/>
      <c r="KD189" s="29"/>
      <c r="KE189" s="29"/>
      <c r="KF189" s="29"/>
      <c r="KG189" s="29"/>
      <c r="KH189" s="29"/>
      <c r="KI189" s="29"/>
      <c r="KJ189" s="29"/>
      <c r="KK189" s="29"/>
      <c r="KL189" s="29"/>
      <c r="KM189" s="29"/>
      <c r="KN189" s="29"/>
      <c r="KO189" s="29"/>
      <c r="KP189" s="29"/>
      <c r="KQ189" s="29"/>
      <c r="KR189" s="29"/>
      <c r="KS189" s="29"/>
      <c r="KT189" s="29"/>
      <c r="KU189" s="29"/>
      <c r="KV189" s="29"/>
      <c r="KW189" s="29"/>
      <c r="KX189" s="29"/>
      <c r="KY189" s="29"/>
      <c r="KZ189" s="29"/>
      <c r="LA189" s="29"/>
      <c r="LB189" s="29"/>
      <c r="LC189" s="29"/>
      <c r="LD189" s="29"/>
      <c r="LE189" s="29"/>
      <c r="LF189" s="29"/>
      <c r="LG189" s="29"/>
      <c r="LH189" s="29"/>
      <c r="LI189" s="29"/>
      <c r="LJ189" s="29"/>
      <c r="LK189" s="29"/>
      <c r="LL189" s="29"/>
      <c r="LM189" s="29"/>
      <c r="LN189" s="29"/>
      <c r="LO189" s="29"/>
      <c r="LP189" s="29"/>
      <c r="LQ189" s="29"/>
      <c r="LR189" s="29"/>
      <c r="LS189" s="29"/>
      <c r="LT189" s="29"/>
      <c r="LU189" s="29"/>
      <c r="LV189" s="29"/>
      <c r="LW189" s="29"/>
      <c r="LX189" s="29"/>
      <c r="LY189" s="29"/>
      <c r="LZ189" s="29"/>
      <c r="MA189" s="29"/>
      <c r="MB189" s="29"/>
      <c r="MC189" s="29"/>
      <c r="MD189" s="29"/>
      <c r="ME189" s="29"/>
      <c r="MF189" s="29"/>
      <c r="MG189" s="29"/>
      <c r="MH189" s="29"/>
      <c r="MI189" s="29"/>
      <c r="MJ189" s="29"/>
      <c r="MK189" s="29"/>
      <c r="ML189" s="29"/>
      <c r="MM189" s="29"/>
      <c r="MN189" s="29"/>
      <c r="MO189" s="29"/>
      <c r="MP189" s="29"/>
      <c r="MQ189" s="29"/>
      <c r="MR189" s="29"/>
      <c r="MS189" s="29"/>
      <c r="MT189" s="29"/>
      <c r="MU189" s="29"/>
      <c r="MV189" s="29"/>
      <c r="MW189" s="29"/>
      <c r="MX189" s="29"/>
      <c r="MY189" s="29"/>
      <c r="MZ189" s="29"/>
      <c r="NA189" s="29"/>
      <c r="NB189" s="29"/>
      <c r="NC189" s="29"/>
      <c r="ND189" s="29"/>
      <c r="NE189" s="29"/>
      <c r="NF189" s="29"/>
      <c r="NG189" s="29"/>
      <c r="NH189" s="29"/>
      <c r="NI189" s="29"/>
      <c r="NJ189" s="29"/>
      <c r="NK189" s="29"/>
      <c r="NL189" s="29"/>
      <c r="NM189" s="29"/>
      <c r="NN189" s="29"/>
      <c r="NO189" s="29"/>
      <c r="NP189" s="29"/>
      <c r="NQ189" s="29"/>
      <c r="NR189" s="29"/>
      <c r="NS189" s="29"/>
      <c r="NT189" s="29"/>
      <c r="NU189" s="29"/>
      <c r="NV189" s="29"/>
      <c r="NW189" s="29"/>
      <c r="NX189" s="29"/>
      <c r="NY189" s="29"/>
      <c r="NZ189" s="29"/>
      <c r="OA189" s="29"/>
      <c r="OB189" s="29"/>
      <c r="OC189" s="29"/>
      <c r="OD189" s="29"/>
      <c r="OE189" s="29"/>
      <c r="OF189" s="29"/>
      <c r="OG189" s="29"/>
      <c r="OH189" s="29"/>
      <c r="OI189" s="29"/>
      <c r="OJ189" s="29"/>
      <c r="OK189" s="29"/>
      <c r="OL189" s="29"/>
      <c r="OM189" s="29"/>
      <c r="ON189" s="29"/>
      <c r="OO189" s="29"/>
      <c r="OP189" s="29"/>
      <c r="OQ189" s="29"/>
      <c r="OR189" s="29"/>
      <c r="OS189" s="29"/>
      <c r="OT189" s="29"/>
      <c r="OU189" s="29"/>
      <c r="OV189" s="29"/>
      <c r="OW189" s="29"/>
      <c r="OX189" s="29"/>
      <c r="OY189" s="29"/>
      <c r="OZ189" s="29"/>
      <c r="PA189" s="29"/>
      <c r="PB189" s="29"/>
      <c r="PC189" s="29"/>
      <c r="PD189" s="29"/>
      <c r="PE189" s="29"/>
      <c r="PF189" s="29"/>
      <c r="PG189" s="29"/>
      <c r="PH189" s="29"/>
      <c r="PI189" s="29"/>
      <c r="PJ189" s="29"/>
      <c r="PK189" s="29"/>
      <c r="PL189" s="29"/>
      <c r="PM189" s="29"/>
      <c r="PN189" s="29"/>
      <c r="PO189" s="29"/>
      <c r="PP189" s="29"/>
      <c r="PQ189" s="29"/>
      <c r="PR189" s="29"/>
      <c r="PS189" s="29"/>
      <c r="PT189" s="29"/>
      <c r="PU189" s="29"/>
      <c r="PV189" s="29"/>
      <c r="PW189" s="29"/>
      <c r="PX189" s="29"/>
      <c r="PY189" s="29"/>
      <c r="PZ189" s="29"/>
      <c r="QA189" s="29"/>
      <c r="QB189" s="29"/>
      <c r="QC189" s="29"/>
      <c r="QD189" s="29"/>
      <c r="QE189" s="29"/>
      <c r="QF189" s="29"/>
      <c r="QG189" s="29"/>
      <c r="QH189" s="29"/>
      <c r="QI189" s="29"/>
      <c r="QJ189" s="29"/>
      <c r="QK189" s="29"/>
      <c r="QL189" s="29"/>
      <c r="QM189" s="29"/>
      <c r="QN189" s="29"/>
      <c r="QO189" s="29"/>
      <c r="QP189" s="29"/>
      <c r="QQ189" s="29"/>
      <c r="QR189" s="29"/>
      <c r="QS189" s="29"/>
      <c r="QT189" s="29"/>
      <c r="QU189" s="29"/>
      <c r="QV189" s="29"/>
      <c r="QW189" s="29"/>
      <c r="QX189" s="29"/>
      <c r="QY189" s="29"/>
      <c r="QZ189" s="29"/>
      <c r="RA189" s="29"/>
      <c r="RB189" s="29"/>
      <c r="RC189" s="29"/>
      <c r="RD189" s="29"/>
      <c r="RE189" s="29"/>
      <c r="RF189" s="29"/>
      <c r="RG189" s="29"/>
      <c r="RH189" s="29"/>
      <c r="RI189" s="29"/>
      <c r="RJ189" s="29"/>
      <c r="RK189" s="29"/>
      <c r="RL189" s="29"/>
      <c r="RM189" s="29"/>
      <c r="RN189" s="29"/>
      <c r="RO189" s="29"/>
      <c r="RP189" s="29"/>
      <c r="RQ189" s="29"/>
      <c r="RR189" s="29"/>
      <c r="RS189" s="29"/>
      <c r="RT189" s="29"/>
      <c r="RU189" s="29"/>
      <c r="RV189" s="29"/>
      <c r="RW189" s="29"/>
      <c r="RX189" s="29"/>
      <c r="RY189" s="29"/>
      <c r="RZ189" s="29"/>
      <c r="SA189" s="29"/>
      <c r="SB189" s="29"/>
      <c r="SC189" s="29"/>
      <c r="SD189" s="29"/>
      <c r="SE189" s="29"/>
      <c r="SF189" s="29"/>
      <c r="SG189" s="29"/>
      <c r="SH189" s="29"/>
      <c r="SI189" s="29"/>
      <c r="SJ189" s="29"/>
      <c r="SK189" s="29"/>
      <c r="SL189" s="29"/>
      <c r="SM189" s="29"/>
      <c r="SN189" s="29"/>
      <c r="SO189" s="29"/>
      <c r="SP189" s="29"/>
      <c r="SQ189" s="29"/>
      <c r="SR189" s="29"/>
      <c r="SS189" s="29"/>
      <c r="ST189" s="29"/>
      <c r="SU189" s="29"/>
      <c r="SV189" s="29"/>
      <c r="SW189" s="29"/>
      <c r="SX189" s="29"/>
      <c r="SY189" s="29"/>
      <c r="SZ189" s="29"/>
      <c r="TA189" s="29"/>
      <c r="TB189" s="29"/>
      <c r="TC189" s="29"/>
      <c r="TD189" s="29"/>
      <c r="TE189" s="29"/>
      <c r="TF189" s="29"/>
      <c r="TG189" s="29"/>
      <c r="TH189" s="29"/>
      <c r="TI189" s="29"/>
      <c r="TJ189" s="29"/>
      <c r="TK189" s="29"/>
      <c r="TL189" s="29"/>
      <c r="TM189" s="29"/>
      <c r="TN189" s="29"/>
      <c r="TO189" s="29"/>
      <c r="TP189" s="29"/>
      <c r="TQ189" s="29"/>
      <c r="TR189" s="29"/>
      <c r="TS189" s="29"/>
      <c r="TT189" s="29"/>
      <c r="TU189" s="29"/>
      <c r="TV189" s="29"/>
      <c r="TW189" s="29"/>
      <c r="TX189" s="29"/>
      <c r="TY189" s="29"/>
      <c r="TZ189" s="29"/>
      <c r="UA189" s="29"/>
      <c r="UB189" s="29"/>
      <c r="UC189" s="29"/>
      <c r="UD189" s="29"/>
      <c r="UE189" s="29"/>
      <c r="UF189" s="29"/>
      <c r="UG189" s="29"/>
      <c r="UH189" s="29"/>
      <c r="UI189" s="29"/>
      <c r="UJ189" s="29"/>
      <c r="UK189" s="29"/>
      <c r="UL189" s="29"/>
      <c r="UM189" s="29"/>
      <c r="UN189" s="29"/>
      <c r="UO189" s="29"/>
      <c r="UP189" s="29"/>
      <c r="UQ189" s="29"/>
      <c r="UR189" s="29"/>
      <c r="US189" s="29"/>
      <c r="UT189" s="29"/>
      <c r="UU189" s="29"/>
      <c r="UV189" s="29"/>
      <c r="UW189" s="29"/>
      <c r="UX189" s="29"/>
      <c r="UY189" s="29"/>
      <c r="UZ189" s="29"/>
      <c r="VA189" s="29"/>
      <c r="VB189" s="29"/>
      <c r="VC189" s="29"/>
      <c r="VD189" s="29"/>
      <c r="VE189" s="29"/>
      <c r="VF189" s="29"/>
      <c r="VG189" s="29"/>
      <c r="VH189" s="29"/>
      <c r="VI189" s="29"/>
      <c r="VJ189" s="29"/>
      <c r="VK189" s="29"/>
      <c r="VL189" s="29"/>
      <c r="VM189" s="29"/>
      <c r="VN189" s="29"/>
      <c r="VO189" s="29"/>
      <c r="VP189" s="29"/>
      <c r="VQ189" s="29"/>
      <c r="VR189" s="29"/>
      <c r="VS189" s="29"/>
      <c r="VT189" s="29"/>
      <c r="VU189" s="29"/>
      <c r="VV189" s="29"/>
      <c r="VW189" s="29"/>
      <c r="VX189" s="29"/>
      <c r="VY189" s="29"/>
      <c r="VZ189" s="29"/>
      <c r="WA189" s="29"/>
      <c r="WB189" s="29"/>
      <c r="WC189" s="29"/>
      <c r="WD189" s="29"/>
      <c r="WE189" s="29"/>
      <c r="WF189" s="29"/>
      <c r="WG189" s="29"/>
      <c r="WH189" s="29"/>
      <c r="WI189" s="29"/>
      <c r="WJ189" s="29"/>
      <c r="WK189" s="29"/>
      <c r="WL189" s="29"/>
      <c r="WM189" s="29"/>
      <c r="WN189" s="29"/>
      <c r="WO189" s="29"/>
      <c r="WP189" s="29"/>
      <c r="WQ189" s="29"/>
      <c r="WR189" s="29"/>
      <c r="WS189" s="29"/>
      <c r="WT189" s="29"/>
      <c r="WU189" s="29"/>
      <c r="WV189" s="29"/>
      <c r="WW189" s="29"/>
      <c r="WX189" s="29"/>
      <c r="WY189" s="29"/>
      <c r="WZ189" s="29"/>
      <c r="XA189" s="29"/>
      <c r="XB189" s="29"/>
      <c r="XC189" s="29"/>
      <c r="XD189" s="29"/>
      <c r="XE189" s="29"/>
      <c r="XF189" s="29"/>
      <c r="XG189" s="29"/>
      <c r="XH189" s="29"/>
      <c r="XI189" s="29"/>
      <c r="XJ189" s="29"/>
      <c r="XK189" s="29"/>
      <c r="XL189" s="29"/>
      <c r="XM189" s="29"/>
      <c r="XN189" s="29"/>
      <c r="XO189" s="29"/>
      <c r="XP189" s="29"/>
      <c r="XQ189" s="29"/>
      <c r="XR189" s="29"/>
      <c r="XS189" s="29"/>
      <c r="XT189" s="29"/>
      <c r="XU189" s="29"/>
      <c r="XV189" s="29"/>
      <c r="XW189" s="29"/>
      <c r="XX189" s="29"/>
      <c r="XY189" s="29"/>
      <c r="XZ189" s="29"/>
      <c r="YA189" s="29"/>
      <c r="YB189" s="29"/>
      <c r="YC189" s="29"/>
      <c r="YD189" s="29"/>
      <c r="YE189" s="29"/>
      <c r="YF189" s="29"/>
      <c r="YG189" s="29"/>
      <c r="YH189" s="29"/>
      <c r="YI189" s="29"/>
      <c r="YJ189" s="29"/>
      <c r="YK189" s="29"/>
      <c r="YL189" s="29"/>
      <c r="YM189" s="29"/>
      <c r="YN189" s="29"/>
      <c r="YO189" s="29"/>
      <c r="YP189" s="29"/>
      <c r="YQ189" s="29"/>
      <c r="YR189" s="29"/>
      <c r="YS189" s="29"/>
      <c r="YT189" s="29"/>
      <c r="YU189" s="29"/>
      <c r="YV189" s="29"/>
      <c r="YW189" s="29"/>
      <c r="YX189" s="29"/>
      <c r="YY189" s="29"/>
      <c r="YZ189" s="29"/>
      <c r="ZA189" s="29"/>
      <c r="ZB189" s="29"/>
      <c r="ZC189" s="29"/>
      <c r="ZD189" s="29"/>
      <c r="ZE189" s="29"/>
      <c r="ZF189" s="29"/>
      <c r="ZG189" s="29"/>
      <c r="ZH189" s="29"/>
      <c r="ZI189" s="29"/>
      <c r="ZJ189" s="29"/>
      <c r="ZK189" s="29"/>
      <c r="ZL189" s="29"/>
      <c r="ZM189" s="29"/>
      <c r="ZN189" s="29"/>
      <c r="ZO189" s="29"/>
      <c r="ZP189" s="29"/>
      <c r="ZQ189" s="29"/>
      <c r="ZR189" s="29"/>
      <c r="ZS189" s="29"/>
      <c r="ZT189" s="29"/>
      <c r="ZU189" s="29"/>
      <c r="ZV189" s="29"/>
      <c r="ZW189" s="29"/>
      <c r="ZX189" s="29"/>
      <c r="ZY189" s="29"/>
      <c r="ZZ189" s="29"/>
      <c r="AAA189" s="29"/>
      <c r="AAB189" s="29"/>
      <c r="AAC189" s="29"/>
      <c r="AAD189" s="29"/>
      <c r="AAE189" s="29"/>
      <c r="AAF189" s="29"/>
      <c r="AAG189" s="29"/>
      <c r="AAH189" s="29"/>
      <c r="AAI189" s="29"/>
      <c r="AAJ189" s="29"/>
      <c r="AAK189" s="29"/>
      <c r="AAL189" s="29"/>
      <c r="AAM189" s="29"/>
      <c r="AAN189" s="29"/>
      <c r="AAO189" s="29"/>
      <c r="AAP189" s="29"/>
      <c r="AAQ189" s="29"/>
      <c r="AAR189" s="29"/>
      <c r="AAS189" s="29"/>
      <c r="AAT189" s="29"/>
      <c r="AAU189" s="29"/>
      <c r="AAV189" s="29"/>
      <c r="AAW189" s="29"/>
      <c r="AAX189" s="29"/>
      <c r="AAY189" s="29"/>
      <c r="AAZ189" s="29"/>
      <c r="ABA189" s="29"/>
      <c r="ABB189" s="29"/>
      <c r="ABC189" s="29"/>
      <c r="ABD189" s="29"/>
      <c r="ABE189" s="29"/>
      <c r="ABF189" s="29"/>
      <c r="ABG189" s="29"/>
      <c r="ABH189" s="29"/>
      <c r="ABI189" s="29"/>
      <c r="ABJ189" s="29"/>
      <c r="ABK189" s="29"/>
      <c r="ABL189" s="29"/>
      <c r="ABM189" s="29"/>
      <c r="ABN189" s="29"/>
      <c r="ABO189" s="29"/>
      <c r="ABP189" s="29"/>
      <c r="ABQ189" s="29"/>
      <c r="ABR189" s="29"/>
      <c r="ABS189" s="29"/>
      <c r="ABT189" s="29"/>
      <c r="ABU189" s="29"/>
      <c r="ABV189" s="29"/>
      <c r="ABW189" s="29"/>
      <c r="ABX189" s="29"/>
      <c r="ABY189" s="29"/>
      <c r="ABZ189" s="29"/>
      <c r="ACA189" s="29"/>
      <c r="ACB189" s="29"/>
      <c r="ACC189" s="29"/>
      <c r="ACD189" s="29"/>
      <c r="ACE189" s="29"/>
      <c r="ACF189" s="29"/>
      <c r="ACG189" s="29"/>
      <c r="ACH189" s="29"/>
      <c r="ACI189" s="29"/>
      <c r="ACJ189" s="29"/>
      <c r="ACK189" s="29"/>
      <c r="ACL189" s="29"/>
      <c r="ACM189" s="29"/>
      <c r="ACN189" s="29"/>
      <c r="ACO189" s="29"/>
      <c r="ACP189" s="29"/>
      <c r="ACQ189" s="29"/>
      <c r="ACR189" s="29"/>
      <c r="ACS189" s="29"/>
      <c r="ACT189" s="29"/>
      <c r="ACU189" s="29"/>
      <c r="ACV189" s="29"/>
      <c r="ACW189" s="29"/>
      <c r="ACX189" s="29"/>
      <c r="ACY189" s="29"/>
      <c r="ACZ189" s="29"/>
      <c r="ADA189" s="29"/>
      <c r="ADB189" s="29"/>
      <c r="ADC189" s="29"/>
      <c r="ADD189" s="29"/>
      <c r="ADE189" s="29"/>
      <c r="ADF189" s="29"/>
      <c r="ADG189" s="29"/>
      <c r="ADH189" s="29"/>
      <c r="ADI189" s="29"/>
      <c r="ADJ189" s="29"/>
      <c r="ADK189" s="29"/>
      <c r="ADL189" s="29"/>
      <c r="ADM189" s="29"/>
      <c r="ADN189" s="29"/>
      <c r="ADO189" s="29"/>
      <c r="ADP189" s="29"/>
      <c r="ADQ189" s="29"/>
      <c r="ADR189" s="29"/>
      <c r="ADS189" s="29"/>
      <c r="ADT189" s="29"/>
      <c r="ADU189" s="29"/>
      <c r="ADV189" s="29"/>
      <c r="ADW189" s="29"/>
      <c r="ADX189" s="29"/>
      <c r="ADY189" s="29"/>
      <c r="ADZ189" s="29"/>
      <c r="AEA189" s="29"/>
      <c r="AEB189" s="29"/>
      <c r="AEC189" s="29"/>
      <c r="AED189" s="29"/>
      <c r="AEE189" s="29"/>
      <c r="AEF189" s="29"/>
      <c r="AEG189" s="29"/>
      <c r="AEH189" s="29"/>
      <c r="AEI189" s="29"/>
      <c r="AEJ189" s="29"/>
      <c r="AEK189" s="29"/>
      <c r="AEL189" s="29"/>
      <c r="AEM189" s="29"/>
      <c r="AEN189" s="29"/>
      <c r="AEO189" s="29"/>
      <c r="AEP189" s="29"/>
      <c r="AEQ189" s="29"/>
      <c r="AER189" s="29"/>
      <c r="AES189" s="29"/>
      <c r="AET189" s="29"/>
      <c r="AEU189" s="29"/>
      <c r="AEV189" s="29"/>
      <c r="AEW189" s="29"/>
      <c r="AEX189" s="29"/>
      <c r="AEY189" s="29"/>
      <c r="AEZ189" s="29"/>
      <c r="AFA189" s="29"/>
      <c r="AFB189" s="29"/>
      <c r="AFC189" s="29"/>
      <c r="AFD189" s="29"/>
      <c r="AFE189" s="29"/>
      <c r="AFF189" s="29"/>
      <c r="AFG189" s="29"/>
      <c r="AFH189" s="29"/>
      <c r="AFI189" s="29"/>
      <c r="AFJ189" s="29"/>
      <c r="AFK189" s="29"/>
      <c r="AFL189" s="29"/>
      <c r="AFM189" s="29"/>
      <c r="AFN189" s="29"/>
      <c r="AFO189" s="29"/>
      <c r="AFP189" s="29"/>
      <c r="AFQ189" s="29"/>
      <c r="AFR189" s="29"/>
      <c r="AFS189" s="29"/>
      <c r="AFT189" s="29"/>
      <c r="AFU189" s="29"/>
      <c r="AFV189" s="29"/>
      <c r="AFW189" s="29"/>
      <c r="AFX189" s="29"/>
      <c r="AFY189" s="29"/>
      <c r="AFZ189" s="29"/>
      <c r="AGA189" s="29"/>
      <c r="AGB189" s="29"/>
      <c r="AGC189" s="29"/>
      <c r="AGD189" s="29"/>
      <c r="AGE189" s="29"/>
      <c r="AGF189" s="29"/>
      <c r="AGG189" s="29"/>
      <c r="AGH189" s="29"/>
      <c r="AGI189" s="29"/>
      <c r="AGJ189" s="29"/>
      <c r="AGK189" s="29"/>
      <c r="AGL189" s="29"/>
      <c r="AGM189" s="29"/>
      <c r="AGN189" s="29"/>
      <c r="AGO189" s="29"/>
      <c r="AGP189" s="29"/>
      <c r="AGQ189" s="29"/>
      <c r="AGR189" s="29"/>
      <c r="AGS189" s="29"/>
      <c r="AGT189" s="29"/>
      <c r="AGU189" s="29"/>
      <c r="AGV189" s="29"/>
      <c r="AGW189" s="29"/>
      <c r="AGX189" s="29"/>
      <c r="AGY189" s="29"/>
      <c r="AGZ189" s="29"/>
      <c r="AHA189" s="29"/>
      <c r="AHB189" s="29"/>
      <c r="AHC189" s="29"/>
      <c r="AHD189" s="29"/>
      <c r="AHE189" s="29"/>
      <c r="AHF189" s="29"/>
      <c r="AHG189" s="29"/>
      <c r="AHH189" s="29"/>
      <c r="AHI189" s="29"/>
      <c r="AHJ189" s="29"/>
      <c r="AHK189" s="29"/>
      <c r="AHL189" s="29"/>
      <c r="AHM189" s="29"/>
      <c r="AHN189" s="29"/>
      <c r="AHO189" s="29"/>
      <c r="AHP189" s="29"/>
      <c r="AHQ189" s="29"/>
      <c r="AHR189" s="29"/>
      <c r="AHS189" s="29"/>
      <c r="AHT189" s="29"/>
      <c r="AHU189" s="29"/>
      <c r="AHV189" s="29"/>
      <c r="AHW189" s="29"/>
      <c r="AHX189" s="29"/>
      <c r="AHY189" s="29"/>
      <c r="AHZ189" s="29"/>
      <c r="AIA189" s="29"/>
      <c r="AIB189" s="29"/>
      <c r="AIC189" s="29"/>
      <c r="AID189" s="29"/>
      <c r="AIE189" s="29"/>
      <c r="AIF189" s="29"/>
      <c r="AIG189" s="29"/>
      <c r="AIH189" s="29"/>
      <c r="AII189" s="29"/>
      <c r="AIJ189" s="29"/>
      <c r="AIK189" s="29"/>
      <c r="AIL189" s="29"/>
      <c r="AIM189" s="29"/>
      <c r="AIN189" s="29"/>
      <c r="AIO189" s="29"/>
      <c r="AIP189" s="29"/>
      <c r="AIQ189" s="29"/>
      <c r="AIR189" s="29"/>
      <c r="AIS189" s="29"/>
      <c r="AIT189" s="29"/>
      <c r="AIU189" s="29"/>
      <c r="AIV189" s="29"/>
      <c r="AIW189" s="29"/>
      <c r="AIX189" s="29"/>
      <c r="AIY189" s="29"/>
      <c r="AIZ189" s="29"/>
      <c r="AJA189" s="29"/>
      <c r="AJB189" s="29"/>
      <c r="AJC189" s="29"/>
      <c r="AJD189" s="29"/>
      <c r="AJE189" s="29"/>
      <c r="AJF189" s="29"/>
      <c r="AJG189" s="29"/>
      <c r="AJH189" s="29"/>
      <c r="AJI189" s="29"/>
      <c r="AJJ189" s="29"/>
      <c r="AJK189" s="29"/>
      <c r="AJL189" s="29"/>
      <c r="AJM189" s="29"/>
      <c r="AJN189" s="29"/>
      <c r="AJO189" s="29"/>
      <c r="AJP189" s="29"/>
      <c r="AJQ189" s="29"/>
      <c r="AJR189" s="29"/>
      <c r="AJS189" s="29"/>
      <c r="AJT189" s="29"/>
      <c r="AJU189" s="29"/>
      <c r="AJV189" s="29"/>
      <c r="AJW189" s="29"/>
      <c r="AJX189" s="29"/>
      <c r="AJY189" s="29"/>
      <c r="AJZ189" s="29"/>
      <c r="AKA189" s="29"/>
      <c r="AKB189" s="29"/>
      <c r="AKC189" s="29"/>
      <c r="AKD189" s="29"/>
      <c r="AKE189" s="29"/>
      <c r="AKF189" s="29"/>
      <c r="AKG189" s="29"/>
      <c r="AKH189" s="29"/>
      <c r="AKI189" s="29"/>
      <c r="AKJ189" s="29"/>
      <c r="AKK189" s="29"/>
      <c r="AKL189" s="29"/>
      <c r="AKM189" s="29"/>
      <c r="AKN189" s="29"/>
      <c r="AKO189" s="29"/>
      <c r="AKP189" s="29"/>
      <c r="AKQ189" s="29"/>
      <c r="AKR189" s="29"/>
      <c r="AKS189" s="29"/>
      <c r="AKT189" s="29"/>
      <c r="AKU189" s="29"/>
      <c r="AKV189" s="29"/>
      <c r="AKW189" s="29"/>
      <c r="AKX189" s="29"/>
      <c r="AKY189" s="29"/>
      <c r="AKZ189" s="29"/>
      <c r="ALA189" s="29"/>
      <c r="ALB189" s="29"/>
      <c r="ALC189" s="29"/>
      <c r="ALD189" s="29"/>
      <c r="ALE189" s="29"/>
      <c r="ALF189" s="29"/>
      <c r="ALG189" s="29"/>
      <c r="ALH189" s="29"/>
      <c r="ALI189" s="29"/>
      <c r="ALJ189" s="29"/>
      <c r="ALK189" s="29"/>
      <c r="ALL189" s="29"/>
      <c r="ALM189" s="29"/>
      <c r="ALN189" s="29"/>
      <c r="ALO189" s="29"/>
      <c r="ALP189" s="29"/>
      <c r="ALQ189" s="29"/>
      <c r="ALR189" s="29"/>
      <c r="ALS189" s="29"/>
      <c r="ALT189" s="29"/>
      <c r="ALU189" s="29"/>
      <c r="ALV189" s="29"/>
      <c r="ALW189" s="29"/>
      <c r="ALX189" s="29"/>
      <c r="ALY189" s="29"/>
      <c r="ALZ189" s="29"/>
      <c r="AMA189" s="29"/>
      <c r="AMB189" s="29"/>
      <c r="AMC189" s="29"/>
      <c r="AMD189" s="29"/>
      <c r="AME189" s="29"/>
      <c r="AMF189" s="29"/>
      <c r="AMG189" s="29"/>
      <c r="AMH189" s="29"/>
      <c r="AMI189" s="29"/>
      <c r="AMJ189" s="29"/>
      <c r="AMK189" s="29"/>
      <c r="AML189" s="29"/>
      <c r="AMM189" s="29"/>
      <c r="AMN189" s="29"/>
      <c r="AMO189" s="29"/>
      <c r="AMP189" s="29"/>
      <c r="AMQ189" s="29"/>
      <c r="AMR189" s="29"/>
      <c r="AMS189" s="29"/>
      <c r="AMT189" s="29"/>
      <c r="AMU189" s="29"/>
      <c r="AMV189" s="29"/>
      <c r="AMW189" s="29"/>
      <c r="AMX189" s="29"/>
      <c r="AMY189" s="29"/>
      <c r="AMZ189" s="29"/>
      <c r="ANA189" s="29"/>
      <c r="ANB189" s="29"/>
      <c r="ANC189" s="29"/>
      <c r="AND189" s="29"/>
      <c r="ANE189" s="29"/>
      <c r="ANF189" s="29"/>
      <c r="ANG189" s="29"/>
      <c r="ANH189" s="29"/>
      <c r="ANI189" s="29"/>
      <c r="ANJ189" s="29"/>
      <c r="ANK189" s="29"/>
      <c r="ANL189" s="29"/>
      <c r="ANM189" s="29"/>
      <c r="ANN189" s="29"/>
      <c r="ANO189" s="29"/>
      <c r="ANP189" s="29"/>
      <c r="ANQ189" s="29"/>
      <c r="ANR189" s="29"/>
      <c r="ANS189" s="29"/>
      <c r="ANT189" s="29"/>
      <c r="ANU189" s="29"/>
      <c r="ANV189" s="29"/>
      <c r="ANW189" s="29"/>
      <c r="ANX189" s="29"/>
      <c r="ANY189" s="29"/>
      <c r="ANZ189" s="29"/>
      <c r="AOA189" s="29"/>
      <c r="AOB189" s="29"/>
      <c r="AOC189" s="29"/>
      <c r="AOD189" s="29"/>
      <c r="AOE189" s="29"/>
      <c r="AOF189" s="29"/>
      <c r="AOG189" s="29"/>
      <c r="AOH189" s="29"/>
      <c r="AOI189" s="29"/>
      <c r="AOJ189" s="29"/>
      <c r="AOK189" s="29"/>
      <c r="AOL189" s="29"/>
      <c r="AOM189" s="29"/>
      <c r="AON189" s="29"/>
      <c r="AOO189" s="29"/>
      <c r="AOP189" s="29"/>
      <c r="AOQ189" s="29"/>
      <c r="AOR189" s="29"/>
      <c r="AOS189" s="29"/>
      <c r="AOT189" s="29"/>
      <c r="AOU189" s="29"/>
      <c r="AOV189" s="29"/>
      <c r="AOW189" s="29"/>
      <c r="AOX189" s="29"/>
      <c r="AOY189" s="29"/>
      <c r="AOZ189" s="29"/>
      <c r="APA189" s="29"/>
      <c r="APB189" s="29"/>
      <c r="APC189" s="29"/>
      <c r="APD189" s="29"/>
      <c r="APE189" s="29"/>
      <c r="APF189" s="29"/>
      <c r="APG189" s="29"/>
      <c r="APH189" s="29"/>
      <c r="API189" s="29"/>
      <c r="APJ189" s="29"/>
      <c r="APK189" s="29"/>
      <c r="APL189" s="29"/>
      <c r="APM189" s="29"/>
      <c r="APN189" s="29"/>
      <c r="APO189" s="29"/>
      <c r="APP189" s="29"/>
      <c r="APQ189" s="29"/>
      <c r="APR189" s="29"/>
      <c r="APS189" s="29"/>
      <c r="APT189" s="29"/>
      <c r="APU189" s="29"/>
      <c r="APV189" s="29"/>
      <c r="APW189" s="29"/>
      <c r="APX189" s="29"/>
      <c r="APY189" s="29"/>
      <c r="APZ189" s="29"/>
      <c r="AQA189" s="29"/>
      <c r="AQB189" s="29"/>
      <c r="AQC189" s="29"/>
      <c r="AQD189" s="29"/>
      <c r="AQE189" s="29"/>
      <c r="AQF189" s="29"/>
      <c r="AQG189" s="29"/>
      <c r="AQH189" s="29"/>
      <c r="AQI189" s="29"/>
      <c r="AQJ189" s="29"/>
      <c r="AQK189" s="29"/>
      <c r="AQL189" s="29"/>
      <c r="AQM189" s="29"/>
      <c r="AQN189" s="29"/>
      <c r="AQO189" s="29"/>
      <c r="AQP189" s="29"/>
      <c r="AQQ189" s="29"/>
      <c r="AQR189" s="29"/>
      <c r="AQS189" s="29"/>
      <c r="AQT189" s="29"/>
      <c r="AQU189" s="29"/>
      <c r="AQV189" s="29"/>
      <c r="AQW189" s="29"/>
      <c r="AQX189" s="29"/>
      <c r="AQY189" s="29"/>
      <c r="AQZ189" s="29"/>
      <c r="ARA189" s="29"/>
      <c r="ARB189" s="29"/>
      <c r="ARC189" s="29"/>
      <c r="ARD189" s="29"/>
      <c r="ARE189" s="29"/>
      <c r="ARF189" s="29"/>
      <c r="ARG189" s="29"/>
      <c r="ARH189" s="29"/>
      <c r="ARI189" s="29"/>
      <c r="ARJ189" s="29"/>
      <c r="ARK189" s="29"/>
      <c r="ARL189" s="29"/>
      <c r="ARM189" s="29"/>
      <c r="ARN189" s="29"/>
      <c r="ARO189" s="29"/>
      <c r="ARP189" s="29"/>
      <c r="ARQ189" s="29"/>
      <c r="ARR189" s="29"/>
      <c r="ARS189" s="29"/>
      <c r="ART189" s="29"/>
      <c r="ARU189" s="29"/>
      <c r="ARV189" s="29"/>
      <c r="ARW189" s="29"/>
      <c r="ARX189" s="29"/>
      <c r="ARY189" s="29"/>
      <c r="ARZ189" s="29"/>
      <c r="ASA189" s="29"/>
      <c r="ASB189" s="29"/>
      <c r="ASC189" s="29"/>
      <c r="ASD189" s="29"/>
      <c r="ASE189" s="29"/>
      <c r="ASF189" s="29"/>
      <c r="ASG189" s="29"/>
      <c r="ASH189" s="29"/>
      <c r="ASI189" s="29"/>
      <c r="ASJ189" s="29"/>
      <c r="ASK189" s="29"/>
      <c r="ASL189" s="29"/>
      <c r="ASM189" s="29"/>
      <c r="ASN189" s="29"/>
      <c r="ASO189" s="29"/>
      <c r="ASP189" s="29"/>
      <c r="ASQ189" s="29"/>
      <c r="ASR189" s="29"/>
      <c r="ASS189" s="29"/>
      <c r="AST189" s="29"/>
      <c r="ASU189" s="29"/>
      <c r="ASV189" s="29"/>
      <c r="ASW189" s="29"/>
      <c r="ASX189" s="29"/>
      <c r="ASY189" s="29"/>
      <c r="ASZ189" s="29"/>
      <c r="ATA189" s="29"/>
      <c r="ATB189" s="29"/>
      <c r="ATC189" s="29"/>
      <c r="ATD189" s="29"/>
      <c r="ATE189" s="29"/>
      <c r="ATF189" s="29"/>
      <c r="ATG189" s="29"/>
      <c r="ATH189" s="29"/>
      <c r="ATI189" s="29"/>
      <c r="ATJ189" s="29"/>
      <c r="ATK189" s="29"/>
      <c r="ATL189" s="29"/>
      <c r="ATM189" s="29"/>
      <c r="ATN189" s="29"/>
      <c r="ATO189" s="29"/>
      <c r="ATP189" s="29"/>
      <c r="ATQ189" s="29"/>
      <c r="ATR189" s="29"/>
      <c r="ATS189" s="29"/>
      <c r="ATT189" s="29"/>
      <c r="ATU189" s="29"/>
      <c r="ATV189" s="29"/>
      <c r="ATW189" s="29"/>
      <c r="ATX189" s="29"/>
      <c r="ATY189" s="29"/>
      <c r="ATZ189" s="29"/>
      <c r="AUA189" s="29"/>
      <c r="AUB189" s="29"/>
      <c r="AUC189" s="29"/>
      <c r="AUD189" s="29"/>
      <c r="AUE189" s="29"/>
      <c r="AUF189" s="29"/>
      <c r="AUG189" s="29"/>
      <c r="AUH189" s="29"/>
      <c r="AUI189" s="29"/>
      <c r="AUJ189" s="29"/>
      <c r="AUK189" s="29"/>
      <c r="AUL189" s="29"/>
      <c r="AUM189" s="29"/>
      <c r="AUN189" s="29"/>
      <c r="AUO189" s="29"/>
      <c r="AUP189" s="29"/>
      <c r="AUQ189" s="29"/>
      <c r="AUR189" s="29"/>
      <c r="AUS189" s="29"/>
      <c r="AUT189" s="29"/>
      <c r="AUU189" s="29"/>
      <c r="AUV189" s="29"/>
      <c r="AUW189" s="29"/>
      <c r="AUX189" s="29"/>
      <c r="AUY189" s="29"/>
      <c r="AUZ189" s="29"/>
      <c r="AVA189" s="29"/>
      <c r="AVB189" s="29"/>
      <c r="AVC189" s="29"/>
      <c r="AVD189" s="29"/>
      <c r="AVE189" s="29"/>
      <c r="AVF189" s="29"/>
      <c r="AVG189" s="29"/>
      <c r="AVH189" s="29"/>
      <c r="AVI189" s="29"/>
      <c r="AVJ189" s="29"/>
      <c r="AVK189" s="29"/>
      <c r="AVL189" s="29"/>
      <c r="AVM189" s="29"/>
      <c r="AVN189" s="29"/>
      <c r="AVO189" s="29"/>
      <c r="AVP189" s="29"/>
      <c r="AVQ189" s="29"/>
      <c r="AVR189" s="29"/>
      <c r="AVS189" s="29"/>
      <c r="AVT189" s="29"/>
      <c r="AVU189" s="29"/>
      <c r="AVV189" s="29"/>
      <c r="AVW189" s="29"/>
      <c r="AVX189" s="29"/>
      <c r="AVY189" s="29"/>
      <c r="AVZ189" s="29"/>
      <c r="AWA189" s="29"/>
      <c r="AWB189" s="29"/>
      <c r="AWC189" s="29"/>
      <c r="AWD189" s="29"/>
      <c r="AWE189" s="29"/>
      <c r="AWF189" s="29"/>
      <c r="AWG189" s="29"/>
      <c r="AWH189" s="29"/>
      <c r="AWI189" s="29"/>
      <c r="AWJ189" s="29"/>
      <c r="AWK189" s="29"/>
      <c r="AWL189" s="29"/>
      <c r="AWM189" s="29"/>
      <c r="AWN189" s="29"/>
      <c r="AWO189" s="29"/>
      <c r="AWP189" s="29"/>
      <c r="AWQ189" s="29"/>
      <c r="AWR189" s="29"/>
      <c r="AWS189" s="29"/>
      <c r="AWT189" s="29"/>
      <c r="AWU189" s="29"/>
      <c r="AWV189" s="29"/>
      <c r="AWW189" s="29"/>
      <c r="AWX189" s="29"/>
      <c r="AWY189" s="29"/>
      <c r="AWZ189" s="29"/>
      <c r="AXA189" s="29"/>
      <c r="AXB189" s="29"/>
      <c r="AXC189" s="29"/>
      <c r="AXD189" s="29"/>
      <c r="AXE189" s="29"/>
      <c r="AXF189" s="29"/>
      <c r="AXG189" s="29"/>
      <c r="AXH189" s="29"/>
      <c r="AXI189" s="29"/>
      <c r="AXJ189" s="29"/>
      <c r="AXK189" s="29"/>
      <c r="AXL189" s="29"/>
      <c r="AXM189" s="29"/>
      <c r="AXN189" s="29"/>
      <c r="AXO189" s="29"/>
      <c r="AXP189" s="29"/>
      <c r="AXQ189" s="29"/>
      <c r="AXR189" s="29"/>
      <c r="AXS189" s="29"/>
      <c r="AXT189" s="29"/>
      <c r="AXU189" s="29"/>
      <c r="AXV189" s="29"/>
      <c r="AXW189" s="29"/>
      <c r="AXX189" s="29"/>
      <c r="AXY189" s="29"/>
      <c r="AXZ189" s="29"/>
      <c r="AYA189" s="29"/>
      <c r="AYB189" s="29"/>
      <c r="AYC189" s="29"/>
      <c r="AYD189" s="29"/>
      <c r="AYE189" s="29"/>
      <c r="AYF189" s="29"/>
      <c r="AYG189" s="29"/>
      <c r="AYH189" s="29"/>
      <c r="AYI189" s="29"/>
      <c r="AYJ189" s="29"/>
      <c r="AYK189" s="29"/>
      <c r="AYL189" s="29"/>
      <c r="AYM189" s="29"/>
      <c r="AYN189" s="29"/>
      <c r="AYO189" s="29"/>
      <c r="AYP189" s="29"/>
      <c r="AYQ189" s="29"/>
      <c r="AYR189" s="29"/>
      <c r="AYS189" s="29"/>
      <c r="AYT189" s="29"/>
      <c r="AYU189" s="29"/>
      <c r="AYV189" s="29"/>
      <c r="AYW189" s="29"/>
      <c r="AYX189" s="29"/>
      <c r="AYY189" s="29"/>
      <c r="AYZ189" s="29"/>
      <c r="AZA189" s="29"/>
      <c r="AZB189" s="29"/>
      <c r="AZC189" s="29"/>
      <c r="AZD189" s="29"/>
      <c r="AZE189" s="29"/>
      <c r="AZF189" s="29"/>
      <c r="AZG189" s="29"/>
      <c r="AZH189" s="29"/>
      <c r="AZI189" s="29"/>
      <c r="AZJ189" s="29"/>
      <c r="AZK189" s="29"/>
      <c r="AZL189" s="29"/>
      <c r="AZM189" s="29"/>
      <c r="AZN189" s="29"/>
      <c r="AZO189" s="29"/>
      <c r="AZP189" s="29"/>
      <c r="AZQ189" s="29"/>
      <c r="AZR189" s="29"/>
      <c r="AZS189" s="29"/>
      <c r="AZT189" s="29"/>
      <c r="AZU189" s="29"/>
      <c r="AZV189" s="29"/>
      <c r="AZW189" s="29"/>
      <c r="AZX189" s="29"/>
      <c r="AZY189" s="29"/>
      <c r="AZZ189" s="29"/>
      <c r="BAA189" s="29"/>
      <c r="BAB189" s="29"/>
      <c r="BAC189" s="29"/>
      <c r="BAD189" s="29"/>
      <c r="BAE189" s="29"/>
      <c r="BAF189" s="29"/>
      <c r="BAG189" s="29"/>
      <c r="BAH189" s="29"/>
      <c r="BAI189" s="29"/>
      <c r="BAJ189" s="29"/>
      <c r="BAK189" s="29"/>
      <c r="BAL189" s="29"/>
      <c r="BAM189" s="29"/>
      <c r="BAN189" s="29"/>
      <c r="BAO189" s="29"/>
      <c r="BAP189" s="29"/>
      <c r="BAQ189" s="29"/>
      <c r="BAR189" s="29"/>
      <c r="BAS189" s="29"/>
      <c r="BAT189" s="29"/>
      <c r="BAU189" s="29"/>
      <c r="BAV189" s="29"/>
      <c r="BAW189" s="29"/>
      <c r="BAX189" s="29"/>
      <c r="BAY189" s="29"/>
      <c r="BAZ189" s="29"/>
      <c r="BBA189" s="29"/>
      <c r="BBB189" s="29"/>
      <c r="BBC189" s="29"/>
      <c r="BBD189" s="29"/>
      <c r="BBE189" s="29"/>
      <c r="BBF189" s="29"/>
      <c r="BBG189" s="29"/>
      <c r="BBH189" s="29"/>
      <c r="BBI189" s="29"/>
      <c r="BBJ189" s="29"/>
      <c r="BBK189" s="29"/>
      <c r="BBL189" s="29"/>
      <c r="BBM189" s="29"/>
      <c r="BBN189" s="29"/>
      <c r="BBO189" s="29"/>
      <c r="BBP189" s="29"/>
      <c r="BBQ189" s="29"/>
      <c r="BBR189" s="29"/>
      <c r="BBS189" s="29"/>
      <c r="BBT189" s="29"/>
      <c r="BBU189" s="29"/>
      <c r="BBV189" s="29"/>
      <c r="BBW189" s="29"/>
      <c r="BBX189" s="29"/>
      <c r="BBY189" s="29"/>
      <c r="BBZ189" s="29"/>
      <c r="BCA189" s="29"/>
      <c r="BCB189" s="29"/>
      <c r="BCC189" s="29"/>
      <c r="BCD189" s="29"/>
      <c r="BCE189" s="29"/>
      <c r="BCF189" s="29"/>
      <c r="BCG189" s="29"/>
      <c r="BCH189" s="29"/>
      <c r="BCI189" s="29"/>
      <c r="BCJ189" s="29"/>
      <c r="BCK189" s="29"/>
      <c r="BCL189" s="29"/>
      <c r="BCM189" s="29"/>
      <c r="BCN189" s="29"/>
      <c r="BCO189" s="29"/>
      <c r="BCP189" s="29"/>
      <c r="BCQ189" s="29"/>
      <c r="BCR189" s="29"/>
      <c r="BCS189" s="29"/>
      <c r="BCT189" s="29"/>
      <c r="BCU189" s="29"/>
      <c r="BCV189" s="29"/>
      <c r="BCW189" s="29"/>
      <c r="BCX189" s="29"/>
      <c r="BCY189" s="29"/>
      <c r="BCZ189" s="29"/>
      <c r="BDA189" s="29"/>
      <c r="BDB189" s="29"/>
      <c r="BDC189" s="29"/>
      <c r="BDD189" s="29"/>
      <c r="BDE189" s="29"/>
      <c r="BDF189" s="29"/>
      <c r="BDG189" s="29"/>
      <c r="BDH189" s="29"/>
      <c r="BDI189" s="29"/>
      <c r="BDJ189" s="29"/>
      <c r="BDK189" s="29"/>
      <c r="BDL189" s="29"/>
      <c r="BDM189" s="29"/>
      <c r="BDN189" s="29"/>
      <c r="BDO189" s="29"/>
      <c r="BDP189" s="29"/>
      <c r="BDQ189" s="29"/>
      <c r="BDR189" s="29"/>
      <c r="BDS189" s="29"/>
      <c r="BDT189" s="29"/>
      <c r="BDU189" s="29"/>
      <c r="BDV189" s="29"/>
      <c r="BDW189" s="29"/>
      <c r="BDX189" s="29"/>
      <c r="BDY189" s="29"/>
      <c r="BDZ189" s="29"/>
      <c r="BEA189" s="29"/>
      <c r="BEB189" s="29"/>
      <c r="BEC189" s="29"/>
      <c r="BED189" s="29"/>
      <c r="BEE189" s="29"/>
      <c r="BEF189" s="29"/>
      <c r="BEG189" s="29"/>
      <c r="BEH189" s="29"/>
      <c r="BEI189" s="29"/>
      <c r="BEJ189" s="29"/>
      <c r="BEK189" s="29"/>
      <c r="BEL189" s="29"/>
      <c r="BEM189" s="29"/>
      <c r="BEN189" s="29"/>
      <c r="BEO189" s="29"/>
      <c r="BEP189" s="29"/>
      <c r="BEQ189" s="29"/>
      <c r="BER189" s="29"/>
      <c r="BES189" s="29"/>
      <c r="BET189" s="29"/>
      <c r="BEU189" s="29"/>
      <c r="BEV189" s="29"/>
      <c r="BEW189" s="29"/>
      <c r="BEX189" s="29"/>
      <c r="BEY189" s="29"/>
      <c r="BEZ189" s="29"/>
      <c r="BFA189" s="29"/>
      <c r="BFB189" s="29"/>
      <c r="BFC189" s="29"/>
      <c r="BFD189" s="29"/>
      <c r="BFE189" s="29"/>
      <c r="BFF189" s="29"/>
      <c r="BFG189" s="29"/>
      <c r="BFH189" s="29"/>
      <c r="BFI189" s="29"/>
      <c r="BFJ189" s="29"/>
      <c r="BFK189" s="29"/>
      <c r="BFL189" s="29"/>
      <c r="BFM189" s="29"/>
      <c r="BFN189" s="29"/>
      <c r="BFO189" s="29"/>
      <c r="BFP189" s="29"/>
      <c r="BFQ189" s="29"/>
      <c r="BFR189" s="29"/>
      <c r="BFS189" s="29"/>
      <c r="BFT189" s="29"/>
      <c r="BFU189" s="29"/>
      <c r="BFV189" s="29"/>
      <c r="BFW189" s="29"/>
      <c r="BFX189" s="29"/>
      <c r="BFY189" s="29"/>
      <c r="BFZ189" s="29"/>
      <c r="BGA189" s="29"/>
      <c r="BGB189" s="29"/>
      <c r="BGC189" s="29"/>
      <c r="BGD189" s="29"/>
      <c r="BGE189" s="29"/>
      <c r="BGF189" s="29"/>
      <c r="BGG189" s="29"/>
      <c r="BGH189" s="29"/>
      <c r="BGI189" s="29"/>
      <c r="BGJ189" s="29"/>
      <c r="BGK189" s="29"/>
      <c r="BGL189" s="29"/>
      <c r="BGM189" s="29"/>
      <c r="BGN189" s="29"/>
      <c r="BGO189" s="29"/>
      <c r="BGP189" s="29"/>
      <c r="BGQ189" s="29"/>
      <c r="BGR189" s="29"/>
      <c r="BGS189" s="29"/>
      <c r="BGT189" s="29"/>
      <c r="BGU189" s="29"/>
      <c r="BGV189" s="29"/>
      <c r="BGW189" s="29"/>
      <c r="BGX189" s="29"/>
      <c r="BGY189" s="29"/>
      <c r="BGZ189" s="29"/>
      <c r="BHA189" s="29"/>
      <c r="BHB189" s="29"/>
      <c r="BHC189" s="29"/>
      <c r="BHD189" s="29"/>
      <c r="BHE189" s="29"/>
      <c r="BHF189" s="29"/>
      <c r="BHG189" s="29"/>
      <c r="BHH189" s="29"/>
      <c r="BHI189" s="29"/>
      <c r="BHJ189" s="29"/>
      <c r="BHK189" s="29"/>
      <c r="BHL189" s="29"/>
      <c r="BHM189" s="29"/>
      <c r="BHN189" s="29"/>
      <c r="BHO189" s="29"/>
      <c r="BHP189" s="29"/>
      <c r="BHQ189" s="29"/>
      <c r="BHR189" s="29"/>
      <c r="BHS189" s="29"/>
      <c r="BHT189" s="29"/>
      <c r="BHU189" s="29"/>
      <c r="BHV189" s="29"/>
      <c r="BHW189" s="29"/>
      <c r="BHX189" s="29"/>
      <c r="BHY189" s="29"/>
      <c r="BHZ189" s="29"/>
      <c r="BIA189" s="29"/>
      <c r="BIB189" s="29"/>
      <c r="BIC189" s="29"/>
      <c r="BID189" s="29"/>
      <c r="BIE189" s="29"/>
      <c r="BIF189" s="29"/>
      <c r="BIG189" s="29"/>
      <c r="BIH189" s="29"/>
      <c r="BII189" s="29"/>
      <c r="BIJ189" s="29"/>
      <c r="BIK189" s="29"/>
      <c r="BIL189" s="29"/>
      <c r="BIM189" s="29"/>
      <c r="BIN189" s="29"/>
      <c r="BIO189" s="29"/>
      <c r="BIP189" s="29"/>
      <c r="BIQ189" s="29"/>
      <c r="BIR189" s="29"/>
      <c r="BIS189" s="29"/>
      <c r="BIT189" s="29"/>
      <c r="BIU189" s="29"/>
      <c r="BIV189" s="29"/>
      <c r="BIW189" s="29"/>
      <c r="BIX189" s="29"/>
      <c r="BIY189" s="29"/>
      <c r="BIZ189" s="29"/>
      <c r="BJA189" s="29"/>
      <c r="BJB189" s="29"/>
      <c r="BJC189" s="29"/>
      <c r="BJD189" s="29"/>
      <c r="BJE189" s="29"/>
      <c r="BJF189" s="29"/>
      <c r="BJG189" s="29"/>
      <c r="BJH189" s="29"/>
      <c r="BJI189" s="29"/>
      <c r="BJJ189" s="29"/>
      <c r="BJK189" s="29"/>
      <c r="BJL189" s="29"/>
      <c r="BJM189" s="29"/>
      <c r="BJN189" s="29"/>
      <c r="BJO189" s="29"/>
      <c r="BJP189" s="29"/>
      <c r="BJQ189" s="29"/>
      <c r="BJR189" s="29"/>
      <c r="BJS189" s="29"/>
      <c r="BJT189" s="29"/>
      <c r="BJU189" s="29"/>
      <c r="BJV189" s="29"/>
      <c r="BJW189" s="29"/>
      <c r="BJX189" s="29"/>
      <c r="BJY189" s="29"/>
      <c r="BJZ189" s="29"/>
      <c r="BKA189" s="29"/>
      <c r="BKB189" s="29"/>
      <c r="BKC189" s="29"/>
      <c r="BKD189" s="29"/>
      <c r="BKE189" s="29"/>
      <c r="BKF189" s="29"/>
      <c r="BKG189" s="29"/>
      <c r="BKH189" s="29"/>
      <c r="BKI189" s="29"/>
      <c r="BKJ189" s="29"/>
      <c r="BKK189" s="29"/>
      <c r="BKL189" s="29"/>
      <c r="BKM189" s="29"/>
      <c r="BKN189" s="29"/>
      <c r="BKO189" s="29"/>
      <c r="BKP189" s="29"/>
      <c r="BKQ189" s="29"/>
      <c r="BKR189" s="29"/>
      <c r="BKS189" s="29"/>
      <c r="BKT189" s="29"/>
      <c r="BKU189" s="29"/>
      <c r="BKV189" s="29"/>
      <c r="BKW189" s="29"/>
      <c r="BKX189" s="29"/>
      <c r="BKY189" s="29"/>
      <c r="BKZ189" s="29"/>
      <c r="BLA189" s="29"/>
      <c r="BLB189" s="29"/>
      <c r="BLC189" s="29"/>
      <c r="BLD189" s="29"/>
      <c r="BLE189" s="29"/>
      <c r="BLF189" s="29"/>
      <c r="BLG189" s="29"/>
      <c r="BLH189" s="29"/>
      <c r="BLI189" s="29"/>
      <c r="BLJ189" s="29"/>
      <c r="BLK189" s="29"/>
      <c r="BLL189" s="29"/>
      <c r="BLM189" s="29"/>
      <c r="BLN189" s="29"/>
      <c r="BLO189" s="29"/>
      <c r="BLP189" s="29"/>
      <c r="BLQ189" s="29"/>
      <c r="BLR189" s="29"/>
      <c r="BLS189" s="29"/>
      <c r="BLT189" s="29"/>
      <c r="BLU189" s="29"/>
      <c r="BLV189" s="29"/>
      <c r="BLW189" s="29"/>
      <c r="BLX189" s="29"/>
      <c r="BLY189" s="29"/>
      <c r="BLZ189" s="29"/>
      <c r="BMA189" s="29"/>
      <c r="BMB189" s="29"/>
      <c r="BMC189" s="29"/>
      <c r="BMD189" s="29"/>
      <c r="BME189" s="29"/>
      <c r="BMF189" s="29"/>
      <c r="BMG189" s="29"/>
      <c r="BMH189" s="29"/>
      <c r="BMI189" s="29"/>
      <c r="BMJ189" s="29"/>
      <c r="BMK189" s="29"/>
      <c r="BML189" s="29"/>
      <c r="BMM189" s="29"/>
      <c r="BMN189" s="29"/>
      <c r="BMO189" s="29"/>
      <c r="BMP189" s="29"/>
      <c r="BMQ189" s="29"/>
      <c r="BMR189" s="29"/>
      <c r="BMS189" s="29"/>
      <c r="BMT189" s="29"/>
      <c r="BMU189" s="29"/>
      <c r="BMV189" s="29"/>
      <c r="BMW189" s="29"/>
      <c r="BMX189" s="29"/>
      <c r="BMY189" s="29"/>
      <c r="BMZ189" s="29"/>
      <c r="BNA189" s="29"/>
      <c r="BNB189" s="29"/>
      <c r="BNC189" s="29"/>
      <c r="BND189" s="29"/>
      <c r="BNE189" s="29"/>
      <c r="BNF189" s="29"/>
      <c r="BNG189" s="29"/>
      <c r="BNH189" s="29"/>
      <c r="BNI189" s="29"/>
      <c r="BNJ189" s="29"/>
      <c r="BNK189" s="29"/>
      <c r="BNL189" s="29"/>
      <c r="BNM189" s="29"/>
      <c r="BNN189" s="29"/>
      <c r="BNO189" s="29"/>
      <c r="BNP189" s="29"/>
      <c r="BNQ189" s="29"/>
      <c r="BNR189" s="29"/>
      <c r="BNS189" s="29"/>
      <c r="BNT189" s="29"/>
      <c r="BNU189" s="29"/>
      <c r="BNV189" s="29"/>
      <c r="BNW189" s="29"/>
      <c r="BNX189" s="29"/>
      <c r="BNY189" s="29"/>
      <c r="BNZ189" s="29"/>
      <c r="BOA189" s="29"/>
      <c r="BOB189" s="29"/>
      <c r="BOC189" s="29"/>
      <c r="BOD189" s="29"/>
      <c r="BOE189" s="29"/>
      <c r="BOF189" s="29"/>
      <c r="BOG189" s="29"/>
      <c r="BOH189" s="29"/>
      <c r="BOI189" s="29"/>
      <c r="BOJ189" s="29"/>
      <c r="BOK189" s="29"/>
      <c r="BOL189" s="29"/>
      <c r="BOM189" s="29"/>
      <c r="BON189" s="29"/>
      <c r="BOO189" s="29"/>
      <c r="BOP189" s="29"/>
      <c r="BOQ189" s="29"/>
      <c r="BOR189" s="29"/>
      <c r="BOS189" s="29"/>
      <c r="BOT189" s="29"/>
      <c r="BOU189" s="29"/>
      <c r="BOV189" s="29"/>
      <c r="BOW189" s="29"/>
      <c r="BOX189" s="29"/>
      <c r="BOY189" s="29"/>
      <c r="BOZ189" s="29"/>
      <c r="BPA189" s="29"/>
      <c r="BPB189" s="29"/>
      <c r="BPC189" s="29"/>
      <c r="BPD189" s="29"/>
      <c r="BPE189" s="29"/>
      <c r="BPF189" s="29"/>
      <c r="BPG189" s="29"/>
      <c r="BPH189" s="29"/>
      <c r="BPI189" s="29"/>
      <c r="BPJ189" s="29"/>
      <c r="BPK189" s="29"/>
      <c r="BPL189" s="29"/>
      <c r="BPM189" s="29"/>
      <c r="BPN189" s="29"/>
      <c r="BPO189" s="29"/>
      <c r="BPP189" s="29"/>
      <c r="BPQ189" s="29"/>
      <c r="BPR189" s="29"/>
      <c r="BPS189" s="29"/>
      <c r="BPT189" s="29"/>
      <c r="BPU189" s="29"/>
      <c r="BPV189" s="29"/>
      <c r="BPW189" s="29"/>
      <c r="BPX189" s="29"/>
      <c r="BPY189" s="29"/>
      <c r="BPZ189" s="29"/>
      <c r="BQA189" s="29"/>
      <c r="BQB189" s="29"/>
      <c r="BQC189" s="29"/>
      <c r="BQD189" s="29"/>
      <c r="BQE189" s="29"/>
      <c r="BQF189" s="29"/>
      <c r="BQG189" s="29"/>
      <c r="BQH189" s="29"/>
      <c r="BQI189" s="29"/>
      <c r="BQJ189" s="29"/>
      <c r="BQK189" s="29"/>
      <c r="BQL189" s="29"/>
      <c r="BQM189" s="29"/>
      <c r="BQN189" s="29"/>
      <c r="BQO189" s="29"/>
      <c r="BQP189" s="29"/>
      <c r="BQQ189" s="29"/>
      <c r="BQR189" s="29"/>
      <c r="BQS189" s="29"/>
      <c r="BQT189" s="29"/>
      <c r="BQU189" s="29"/>
      <c r="BQV189" s="29"/>
      <c r="BQW189" s="29"/>
      <c r="BQX189" s="29"/>
      <c r="BQY189" s="29"/>
      <c r="BQZ189" s="29"/>
      <c r="BRA189" s="29"/>
      <c r="BRB189" s="29"/>
      <c r="BRC189" s="29"/>
      <c r="BRD189" s="29"/>
      <c r="BRE189" s="29"/>
      <c r="BRF189" s="29"/>
      <c r="BRG189" s="29"/>
      <c r="BRH189" s="29"/>
      <c r="BRI189" s="29"/>
      <c r="BRJ189" s="29"/>
      <c r="BRK189" s="29"/>
      <c r="BRL189" s="29"/>
      <c r="BRM189" s="29"/>
      <c r="BRN189" s="29"/>
      <c r="BRO189" s="29"/>
      <c r="BRP189" s="29"/>
      <c r="BRQ189" s="29"/>
      <c r="BRR189" s="29"/>
      <c r="BRS189" s="29"/>
      <c r="BRT189" s="29"/>
      <c r="BRU189" s="29"/>
      <c r="BRV189" s="29"/>
      <c r="BRW189" s="29"/>
      <c r="BRX189" s="29"/>
      <c r="BRY189" s="29"/>
      <c r="BRZ189" s="29"/>
      <c r="BSA189" s="29"/>
      <c r="BSB189" s="29"/>
      <c r="BSC189" s="29"/>
      <c r="BSD189" s="29"/>
      <c r="BSE189" s="29"/>
      <c r="BSF189" s="29"/>
      <c r="BSG189" s="29"/>
      <c r="BSH189" s="29"/>
      <c r="BSI189" s="29"/>
      <c r="BSJ189" s="29"/>
      <c r="BSK189" s="29"/>
      <c r="BSL189" s="29"/>
      <c r="BSM189" s="29"/>
      <c r="BSN189" s="29"/>
      <c r="BSO189" s="29"/>
      <c r="BSP189" s="29"/>
      <c r="BSQ189" s="29"/>
      <c r="BSR189" s="29"/>
      <c r="BSS189" s="29"/>
      <c r="BST189" s="29"/>
      <c r="BSU189" s="29"/>
      <c r="BSV189" s="29"/>
      <c r="BSW189" s="29"/>
      <c r="BSX189" s="29"/>
      <c r="BSY189" s="29"/>
      <c r="BSZ189" s="29"/>
      <c r="BTA189" s="29"/>
      <c r="BTB189" s="29"/>
      <c r="BTC189" s="29"/>
      <c r="BTD189" s="29"/>
      <c r="BTE189" s="29"/>
      <c r="BTF189" s="29"/>
      <c r="BTG189" s="29"/>
      <c r="BTH189" s="29"/>
      <c r="BTI189" s="29"/>
      <c r="BTJ189" s="29"/>
      <c r="BTK189" s="29"/>
      <c r="BTL189" s="29"/>
      <c r="BTM189" s="29"/>
      <c r="BTN189" s="29"/>
      <c r="BTO189" s="29"/>
      <c r="BTP189" s="29"/>
      <c r="BTQ189" s="29"/>
      <c r="BTR189" s="29"/>
      <c r="BTS189" s="29"/>
      <c r="BTT189" s="29"/>
      <c r="BTU189" s="29"/>
      <c r="BTV189" s="29"/>
      <c r="BTW189" s="29"/>
      <c r="BTX189" s="29"/>
      <c r="BTY189" s="29"/>
      <c r="BTZ189" s="29"/>
      <c r="BUA189" s="29"/>
      <c r="BUB189" s="29"/>
      <c r="BUC189" s="29"/>
      <c r="BUD189" s="29"/>
      <c r="BUE189" s="29"/>
      <c r="BUF189" s="29"/>
      <c r="BUG189" s="29"/>
      <c r="BUH189" s="29"/>
      <c r="BUI189" s="29"/>
      <c r="BUJ189" s="29"/>
      <c r="BUK189" s="29"/>
      <c r="BUL189" s="29"/>
      <c r="BUM189" s="29"/>
      <c r="BUN189" s="29"/>
      <c r="BUO189" s="29"/>
      <c r="BUP189" s="29"/>
      <c r="BUQ189" s="29"/>
      <c r="BUR189" s="29"/>
      <c r="BUS189" s="29"/>
      <c r="BUT189" s="29"/>
      <c r="BUU189" s="29"/>
      <c r="BUV189" s="29"/>
      <c r="BUW189" s="29"/>
      <c r="BUX189" s="29"/>
      <c r="BUY189" s="29"/>
      <c r="BUZ189" s="29"/>
      <c r="BVA189" s="29"/>
      <c r="BVB189" s="29"/>
      <c r="BVC189" s="29"/>
      <c r="BVD189" s="29"/>
      <c r="BVE189" s="29"/>
      <c r="BVF189" s="29"/>
      <c r="BVG189" s="29"/>
      <c r="BVH189" s="29"/>
      <c r="BVI189" s="29"/>
      <c r="BVJ189" s="29"/>
      <c r="BVK189" s="29"/>
      <c r="BVL189" s="29"/>
      <c r="BVM189" s="29"/>
      <c r="BVN189" s="29"/>
      <c r="BVO189" s="29"/>
      <c r="BVP189" s="29"/>
      <c r="BVQ189" s="29"/>
      <c r="BVR189" s="29"/>
      <c r="BVS189" s="29"/>
      <c r="BVT189" s="29"/>
      <c r="BVU189" s="29"/>
      <c r="BVV189" s="29"/>
      <c r="BVW189" s="29"/>
      <c r="BVX189" s="29"/>
      <c r="BVY189" s="29"/>
      <c r="BVZ189" s="29"/>
      <c r="BWA189" s="29"/>
      <c r="BWB189" s="29"/>
      <c r="BWC189" s="29"/>
      <c r="BWD189" s="29"/>
      <c r="BWE189" s="29"/>
      <c r="BWF189" s="29"/>
      <c r="BWG189" s="29"/>
      <c r="BWH189" s="29"/>
      <c r="BWI189" s="29"/>
      <c r="BWJ189" s="29"/>
      <c r="BWK189" s="29"/>
      <c r="BWL189" s="29"/>
      <c r="BWM189" s="29"/>
      <c r="BWN189" s="29"/>
      <c r="BWO189" s="29"/>
      <c r="BWP189" s="29"/>
      <c r="BWQ189" s="29"/>
      <c r="BWR189" s="29"/>
      <c r="BWS189" s="29"/>
      <c r="BWT189" s="29"/>
      <c r="BWU189" s="29"/>
      <c r="BWV189" s="29"/>
      <c r="BWW189" s="29"/>
      <c r="BWX189" s="29"/>
      <c r="BWY189" s="29"/>
      <c r="BWZ189" s="29"/>
      <c r="BXA189" s="29"/>
      <c r="BXB189" s="29"/>
      <c r="BXC189" s="29"/>
      <c r="BXD189" s="29"/>
      <c r="BXE189" s="29"/>
      <c r="BXF189" s="29"/>
      <c r="BXG189" s="29"/>
      <c r="BXH189" s="29"/>
      <c r="BXI189" s="29"/>
      <c r="BXJ189" s="29"/>
      <c r="BXK189" s="29"/>
      <c r="BXL189" s="29"/>
      <c r="BXM189" s="29"/>
      <c r="BXN189" s="29"/>
      <c r="BXO189" s="29"/>
      <c r="BXP189" s="29"/>
      <c r="BXQ189" s="29"/>
      <c r="BXR189" s="29"/>
      <c r="BXS189" s="29"/>
      <c r="BXT189" s="29"/>
      <c r="BXU189" s="29"/>
      <c r="BXV189" s="29"/>
      <c r="BXW189" s="29"/>
      <c r="BXX189" s="29"/>
      <c r="BXY189" s="29"/>
      <c r="BXZ189" s="29"/>
      <c r="BYA189" s="29"/>
      <c r="BYB189" s="29"/>
      <c r="BYC189" s="29"/>
      <c r="BYD189" s="29"/>
      <c r="BYE189" s="29"/>
      <c r="BYF189" s="29"/>
      <c r="BYG189" s="29"/>
      <c r="BYH189" s="29"/>
      <c r="BYI189" s="29"/>
      <c r="BYJ189" s="29"/>
      <c r="BYK189" s="29"/>
      <c r="BYL189" s="29"/>
      <c r="BYM189" s="29"/>
      <c r="BYN189" s="29"/>
      <c r="BYO189" s="29"/>
      <c r="BYP189" s="29"/>
      <c r="BYQ189" s="29"/>
      <c r="BYR189" s="29"/>
      <c r="BYS189" s="29"/>
      <c r="BYT189" s="29"/>
      <c r="BYU189" s="29"/>
      <c r="BYV189" s="29"/>
      <c r="BYW189" s="29"/>
      <c r="BYX189" s="29"/>
      <c r="BYY189" s="29"/>
      <c r="BYZ189" s="29"/>
      <c r="BZA189" s="29"/>
      <c r="BZB189" s="29"/>
      <c r="BZC189" s="29"/>
      <c r="BZD189" s="29"/>
      <c r="BZE189" s="29"/>
      <c r="BZF189" s="29"/>
      <c r="BZG189" s="29"/>
      <c r="BZH189" s="29"/>
      <c r="BZI189" s="29"/>
      <c r="BZJ189" s="29"/>
      <c r="BZK189" s="29"/>
      <c r="BZL189" s="29"/>
      <c r="BZM189" s="29"/>
      <c r="BZN189" s="29"/>
      <c r="BZO189" s="29"/>
      <c r="BZP189" s="29"/>
      <c r="BZQ189" s="29"/>
      <c r="BZR189" s="29"/>
      <c r="BZS189" s="29"/>
      <c r="BZT189" s="29"/>
      <c r="BZU189" s="29"/>
      <c r="BZV189" s="29"/>
      <c r="BZW189" s="29"/>
      <c r="BZX189" s="29"/>
      <c r="BZY189" s="29"/>
      <c r="BZZ189" s="29"/>
      <c r="CAA189" s="29"/>
      <c r="CAB189" s="29"/>
      <c r="CAC189" s="29"/>
      <c r="CAD189" s="29"/>
      <c r="CAE189" s="29"/>
      <c r="CAF189" s="29"/>
      <c r="CAG189" s="29"/>
      <c r="CAH189" s="29"/>
      <c r="CAI189" s="29"/>
      <c r="CAJ189" s="29"/>
      <c r="CAK189" s="29"/>
      <c r="CAL189" s="29"/>
      <c r="CAM189" s="29"/>
      <c r="CAN189" s="29"/>
      <c r="CAO189" s="29"/>
      <c r="CAP189" s="29"/>
      <c r="CAQ189" s="29"/>
      <c r="CAR189" s="29"/>
      <c r="CAS189" s="29"/>
      <c r="CAT189" s="29"/>
      <c r="CAU189" s="29"/>
      <c r="CAV189" s="29"/>
      <c r="CAW189" s="29"/>
      <c r="CAX189" s="29"/>
      <c r="CAY189" s="29"/>
      <c r="CAZ189" s="29"/>
      <c r="CBA189" s="29"/>
      <c r="CBB189" s="29"/>
      <c r="CBC189" s="29"/>
      <c r="CBD189" s="29"/>
      <c r="CBE189" s="29"/>
      <c r="CBF189" s="29"/>
      <c r="CBG189" s="29"/>
      <c r="CBH189" s="29"/>
      <c r="CBI189" s="29"/>
      <c r="CBJ189" s="29"/>
      <c r="CBK189" s="29"/>
      <c r="CBL189" s="29"/>
      <c r="CBM189" s="29"/>
      <c r="CBN189" s="29"/>
      <c r="CBO189" s="29"/>
      <c r="CBP189" s="29"/>
      <c r="CBQ189" s="29"/>
      <c r="CBR189" s="29"/>
      <c r="CBS189" s="29"/>
      <c r="CBT189" s="29"/>
      <c r="CBU189" s="29"/>
      <c r="CBV189" s="29"/>
      <c r="CBW189" s="29"/>
      <c r="CBX189" s="29"/>
      <c r="CBY189" s="29"/>
      <c r="CBZ189" s="29"/>
      <c r="CCA189" s="29"/>
      <c r="CCB189" s="29"/>
      <c r="CCC189" s="29"/>
      <c r="CCD189" s="29"/>
      <c r="CCE189" s="29"/>
      <c r="CCF189" s="29"/>
      <c r="CCG189" s="29"/>
      <c r="CCH189" s="29"/>
      <c r="CCI189" s="29"/>
      <c r="CCJ189" s="29"/>
      <c r="CCK189" s="29"/>
      <c r="CCL189" s="29"/>
      <c r="CCM189" s="29"/>
      <c r="CCN189" s="29"/>
      <c r="CCO189" s="29"/>
      <c r="CCP189" s="29"/>
      <c r="CCQ189" s="29"/>
      <c r="CCR189" s="29"/>
      <c r="CCS189" s="29"/>
      <c r="CCT189" s="29"/>
      <c r="CCU189" s="29"/>
      <c r="CCV189" s="29"/>
      <c r="CCW189" s="29"/>
      <c r="CCX189" s="29"/>
      <c r="CCY189" s="29"/>
      <c r="CCZ189" s="29"/>
      <c r="CDA189" s="29"/>
      <c r="CDB189" s="29"/>
      <c r="CDC189" s="29"/>
      <c r="CDD189" s="29"/>
      <c r="CDE189" s="29"/>
      <c r="CDF189" s="29"/>
      <c r="CDG189" s="29"/>
      <c r="CDH189" s="29"/>
      <c r="CDI189" s="29"/>
      <c r="CDJ189" s="29"/>
      <c r="CDK189" s="29"/>
      <c r="CDL189" s="29"/>
      <c r="CDM189" s="29"/>
      <c r="CDN189" s="29"/>
      <c r="CDO189" s="29"/>
      <c r="CDP189" s="29"/>
      <c r="CDQ189" s="29"/>
      <c r="CDR189" s="29"/>
      <c r="CDS189" s="29"/>
      <c r="CDT189" s="29"/>
      <c r="CDU189" s="29"/>
      <c r="CDV189" s="29"/>
      <c r="CDW189" s="29"/>
      <c r="CDX189" s="29"/>
      <c r="CDY189" s="29"/>
      <c r="CDZ189" s="29"/>
      <c r="CEA189" s="29"/>
      <c r="CEB189" s="29"/>
      <c r="CEC189" s="29"/>
      <c r="CED189" s="29"/>
      <c r="CEE189" s="29"/>
      <c r="CEF189" s="29"/>
      <c r="CEG189" s="29"/>
      <c r="CEH189" s="29"/>
      <c r="CEI189" s="29"/>
      <c r="CEJ189" s="29"/>
      <c r="CEK189" s="29"/>
      <c r="CEL189" s="29"/>
      <c r="CEM189" s="29"/>
      <c r="CEN189" s="29"/>
      <c r="CEO189" s="29"/>
      <c r="CEP189" s="29"/>
      <c r="CEQ189" s="29"/>
      <c r="CER189" s="29"/>
      <c r="CES189" s="29"/>
      <c r="CET189" s="29"/>
      <c r="CEU189" s="29"/>
      <c r="CEV189" s="29"/>
      <c r="CEW189" s="29"/>
      <c r="CEX189" s="29"/>
      <c r="CEY189" s="29"/>
      <c r="CEZ189" s="29"/>
      <c r="CFA189" s="29"/>
      <c r="CFB189" s="29"/>
      <c r="CFC189" s="29"/>
      <c r="CFD189" s="29"/>
      <c r="CFE189" s="29"/>
      <c r="CFF189" s="29"/>
      <c r="CFG189" s="29"/>
      <c r="CFH189" s="29"/>
      <c r="CFI189" s="29"/>
      <c r="CFJ189" s="29"/>
      <c r="CFK189" s="29"/>
      <c r="CFL189" s="29"/>
      <c r="CFM189" s="29"/>
      <c r="CFN189" s="29"/>
      <c r="CFO189" s="29"/>
      <c r="CFP189" s="29"/>
      <c r="CFQ189" s="29"/>
      <c r="CFR189" s="29"/>
      <c r="CFS189" s="29"/>
      <c r="CFT189" s="29"/>
      <c r="CFU189" s="29"/>
      <c r="CFV189" s="29"/>
      <c r="CFW189" s="29"/>
      <c r="CFX189" s="29"/>
      <c r="CFY189" s="29"/>
      <c r="CFZ189" s="29"/>
      <c r="CGA189" s="29"/>
      <c r="CGB189" s="29"/>
      <c r="CGC189" s="29"/>
      <c r="CGD189" s="29"/>
      <c r="CGE189" s="29"/>
      <c r="CGF189" s="29"/>
      <c r="CGG189" s="29"/>
      <c r="CGH189" s="29"/>
      <c r="CGI189" s="29"/>
      <c r="CGJ189" s="29"/>
      <c r="CGK189" s="29"/>
      <c r="CGL189" s="29"/>
      <c r="CGM189" s="29"/>
      <c r="CGN189" s="29"/>
      <c r="CGO189" s="29"/>
      <c r="CGP189" s="29"/>
      <c r="CGQ189" s="29"/>
      <c r="CGR189" s="29"/>
      <c r="CGS189" s="29"/>
      <c r="CGT189" s="29"/>
      <c r="CGU189" s="29"/>
      <c r="CGV189" s="29"/>
      <c r="CGW189" s="29"/>
      <c r="CGX189" s="29"/>
      <c r="CGY189" s="29"/>
      <c r="CGZ189" s="29"/>
      <c r="CHA189" s="29"/>
      <c r="CHB189" s="29"/>
      <c r="CHC189" s="29"/>
      <c r="CHD189" s="29"/>
      <c r="CHE189" s="29"/>
      <c r="CHF189" s="29"/>
      <c r="CHG189" s="29"/>
      <c r="CHH189" s="29"/>
      <c r="CHI189" s="29"/>
      <c r="CHJ189" s="29"/>
      <c r="CHK189" s="29"/>
      <c r="CHL189" s="29"/>
      <c r="CHM189" s="29"/>
      <c r="CHN189" s="29"/>
      <c r="CHO189" s="29"/>
      <c r="CHP189" s="29"/>
      <c r="CHQ189" s="29"/>
      <c r="CHR189" s="29"/>
      <c r="CHS189" s="29"/>
      <c r="CHT189" s="29"/>
      <c r="CHU189" s="29"/>
      <c r="CHV189" s="29"/>
      <c r="CHW189" s="29"/>
      <c r="CHX189" s="29"/>
      <c r="CHY189" s="29"/>
      <c r="CHZ189" s="29"/>
      <c r="CIA189" s="29"/>
      <c r="CIB189" s="29"/>
      <c r="CIC189" s="29"/>
      <c r="CID189" s="29"/>
      <c r="CIE189" s="29"/>
      <c r="CIF189" s="29"/>
      <c r="CIG189" s="29"/>
      <c r="CIH189" s="29"/>
      <c r="CII189" s="29"/>
      <c r="CIJ189" s="29"/>
      <c r="CIK189" s="29"/>
      <c r="CIL189" s="29"/>
      <c r="CIM189" s="29"/>
      <c r="CIN189" s="29"/>
      <c r="CIO189" s="29"/>
      <c r="CIP189" s="29"/>
      <c r="CIQ189" s="29"/>
      <c r="CIR189" s="29"/>
      <c r="CIS189" s="29"/>
      <c r="CIT189" s="29"/>
      <c r="CIU189" s="29"/>
      <c r="CIV189" s="29"/>
      <c r="CIW189" s="29"/>
      <c r="CIX189" s="29"/>
      <c r="CIY189" s="29"/>
      <c r="CIZ189" s="29"/>
      <c r="CJA189" s="29"/>
      <c r="CJB189" s="29"/>
      <c r="CJC189" s="29"/>
      <c r="CJD189" s="29"/>
      <c r="CJE189" s="29"/>
      <c r="CJF189" s="29"/>
      <c r="CJG189" s="29"/>
      <c r="CJH189" s="29"/>
      <c r="CJI189" s="29"/>
      <c r="CJJ189" s="29"/>
      <c r="CJK189" s="29"/>
      <c r="CJL189" s="29"/>
      <c r="CJM189" s="29"/>
      <c r="CJN189" s="29"/>
      <c r="CJO189" s="29"/>
      <c r="CJP189" s="29"/>
      <c r="CJQ189" s="29"/>
      <c r="CJR189" s="29"/>
      <c r="CJS189" s="29"/>
      <c r="CJT189" s="29"/>
      <c r="CJU189" s="29"/>
      <c r="CJV189" s="29"/>
      <c r="CJW189" s="29"/>
      <c r="CJX189" s="29"/>
      <c r="CJY189" s="29"/>
      <c r="CJZ189" s="29"/>
      <c r="CKA189" s="29"/>
      <c r="CKB189" s="29"/>
      <c r="CKC189" s="29"/>
      <c r="CKD189" s="29"/>
      <c r="CKE189" s="29"/>
      <c r="CKF189" s="29"/>
      <c r="CKG189" s="29"/>
      <c r="CKH189" s="29"/>
      <c r="CKI189" s="29"/>
      <c r="CKJ189" s="29"/>
      <c r="CKK189" s="29"/>
      <c r="CKL189" s="29"/>
      <c r="CKM189" s="29"/>
      <c r="CKN189" s="29"/>
      <c r="CKO189" s="29"/>
      <c r="CKP189" s="29"/>
      <c r="CKQ189" s="29"/>
      <c r="CKR189" s="29"/>
      <c r="CKS189" s="29"/>
      <c r="CKT189" s="29"/>
      <c r="CKU189" s="29"/>
      <c r="CKV189" s="29"/>
      <c r="CKW189" s="29"/>
      <c r="CKX189" s="29"/>
      <c r="CKY189" s="29"/>
      <c r="CKZ189" s="29"/>
      <c r="CLA189" s="29"/>
      <c r="CLB189" s="29"/>
      <c r="CLC189" s="29"/>
      <c r="CLD189" s="29"/>
      <c r="CLE189" s="29"/>
      <c r="CLF189" s="29"/>
      <c r="CLG189" s="29"/>
      <c r="CLH189" s="29"/>
      <c r="CLI189" s="29"/>
      <c r="CLJ189" s="29"/>
      <c r="CLK189" s="29"/>
      <c r="CLL189" s="29"/>
      <c r="CLM189" s="29"/>
      <c r="CLN189" s="29"/>
      <c r="CLO189" s="29"/>
      <c r="CLP189" s="29"/>
      <c r="CLQ189" s="29"/>
      <c r="CLR189" s="29"/>
      <c r="CLS189" s="29"/>
      <c r="CLT189" s="29"/>
      <c r="CLU189" s="29"/>
      <c r="CLV189" s="29"/>
      <c r="CLW189" s="29"/>
      <c r="CLX189" s="29"/>
      <c r="CLY189" s="29"/>
      <c r="CLZ189" s="29"/>
      <c r="CMA189" s="29"/>
      <c r="CMB189" s="29"/>
      <c r="CMC189" s="29"/>
      <c r="CMD189" s="29"/>
      <c r="CME189" s="29"/>
      <c r="CMF189" s="29"/>
      <c r="CMG189" s="29"/>
      <c r="CMH189" s="29"/>
      <c r="CMI189" s="29"/>
      <c r="CMJ189" s="29"/>
      <c r="CMK189" s="29"/>
      <c r="CML189" s="29"/>
      <c r="CMM189" s="29"/>
      <c r="CMN189" s="29"/>
      <c r="CMO189" s="29"/>
      <c r="CMP189" s="29"/>
      <c r="CMQ189" s="29"/>
      <c r="CMR189" s="29"/>
      <c r="CMS189" s="29"/>
      <c r="CMT189" s="29"/>
      <c r="CMU189" s="29"/>
      <c r="CMV189" s="29"/>
      <c r="CMW189" s="29"/>
      <c r="CMX189" s="29"/>
      <c r="CMY189" s="29"/>
      <c r="CMZ189" s="29"/>
      <c r="CNA189" s="29"/>
      <c r="CNB189" s="29"/>
      <c r="CNC189" s="29"/>
      <c r="CND189" s="29"/>
      <c r="CNE189" s="29"/>
      <c r="CNF189" s="29"/>
      <c r="CNG189" s="29"/>
      <c r="CNH189" s="29"/>
      <c r="CNI189" s="29"/>
      <c r="CNJ189" s="29"/>
      <c r="CNK189" s="29"/>
      <c r="CNL189" s="29"/>
      <c r="CNM189" s="29"/>
      <c r="CNN189" s="29"/>
      <c r="CNO189" s="29"/>
      <c r="CNP189" s="29"/>
      <c r="CNQ189" s="29"/>
      <c r="CNR189" s="29"/>
      <c r="CNS189" s="29"/>
      <c r="CNT189" s="29"/>
      <c r="CNU189" s="29"/>
      <c r="CNV189" s="29"/>
      <c r="CNW189" s="29"/>
      <c r="CNX189" s="29"/>
      <c r="CNY189" s="29"/>
      <c r="CNZ189" s="29"/>
      <c r="COA189" s="29"/>
      <c r="COB189" s="29"/>
      <c r="COC189" s="29"/>
      <c r="COD189" s="29"/>
      <c r="COE189" s="29"/>
      <c r="COF189" s="29"/>
      <c r="COG189" s="29"/>
      <c r="COH189" s="29"/>
      <c r="COI189" s="29"/>
      <c r="COJ189" s="29"/>
      <c r="COK189" s="29"/>
      <c r="COL189" s="29"/>
      <c r="COM189" s="29"/>
      <c r="CON189" s="29"/>
      <c r="COO189" s="29"/>
      <c r="COP189" s="29"/>
      <c r="COQ189" s="29"/>
      <c r="COR189" s="29"/>
      <c r="COS189" s="29"/>
      <c r="COT189" s="29"/>
      <c r="COU189" s="29"/>
      <c r="COV189" s="29"/>
      <c r="COW189" s="29"/>
      <c r="COX189" s="29"/>
      <c r="COY189" s="29"/>
      <c r="COZ189" s="29"/>
      <c r="CPA189" s="29"/>
      <c r="CPB189" s="29"/>
      <c r="CPC189" s="29"/>
      <c r="CPD189" s="29"/>
      <c r="CPE189" s="29"/>
      <c r="CPF189" s="29"/>
      <c r="CPG189" s="29"/>
      <c r="CPH189" s="29"/>
      <c r="CPI189" s="29"/>
      <c r="CPJ189" s="29"/>
      <c r="CPK189" s="29"/>
      <c r="CPL189" s="29"/>
      <c r="CPM189" s="29"/>
      <c r="CPN189" s="29"/>
      <c r="CPO189" s="29"/>
      <c r="CPP189" s="29"/>
      <c r="CPQ189" s="29"/>
      <c r="CPR189" s="29"/>
      <c r="CPS189" s="29"/>
      <c r="CPT189" s="29"/>
      <c r="CPU189" s="29"/>
      <c r="CPV189" s="29"/>
      <c r="CPW189" s="29"/>
      <c r="CPX189" s="29"/>
      <c r="CPY189" s="29"/>
      <c r="CPZ189" s="29"/>
      <c r="CQA189" s="29"/>
      <c r="CQB189" s="29"/>
      <c r="CQC189" s="29"/>
      <c r="CQD189" s="29"/>
      <c r="CQE189" s="29"/>
      <c r="CQF189" s="29"/>
      <c r="CQG189" s="29"/>
      <c r="CQH189" s="29"/>
      <c r="CQI189" s="29"/>
      <c r="CQJ189" s="29"/>
      <c r="CQK189" s="29"/>
      <c r="CQL189" s="29"/>
      <c r="CQM189" s="29"/>
      <c r="CQN189" s="29"/>
      <c r="CQO189" s="29"/>
      <c r="CQP189" s="29"/>
      <c r="CQQ189" s="29"/>
      <c r="CQR189" s="29"/>
      <c r="CQS189" s="29"/>
      <c r="CQT189" s="29"/>
      <c r="CQU189" s="29"/>
      <c r="CQV189" s="29"/>
      <c r="CQW189" s="29"/>
      <c r="CQX189" s="29"/>
      <c r="CQY189" s="29"/>
      <c r="CQZ189" s="29"/>
      <c r="CRA189" s="29"/>
      <c r="CRB189" s="29"/>
      <c r="CRC189" s="29"/>
      <c r="CRD189" s="29"/>
      <c r="CRE189" s="29"/>
      <c r="CRF189" s="29"/>
      <c r="CRG189" s="29"/>
      <c r="CRH189" s="29"/>
      <c r="CRI189" s="29"/>
      <c r="CRJ189" s="29"/>
      <c r="CRK189" s="29"/>
      <c r="CRL189" s="29"/>
      <c r="CRM189" s="29"/>
      <c r="CRN189" s="29"/>
      <c r="CRO189" s="29"/>
      <c r="CRP189" s="29"/>
      <c r="CRQ189" s="29"/>
      <c r="CRR189" s="29"/>
      <c r="CRS189" s="29"/>
      <c r="CRT189" s="29"/>
      <c r="CRU189" s="29"/>
      <c r="CRV189" s="29"/>
      <c r="CRW189" s="29"/>
      <c r="CRX189" s="29"/>
      <c r="CRY189" s="29"/>
      <c r="CRZ189" s="29"/>
      <c r="CSA189" s="29"/>
      <c r="CSB189" s="29"/>
      <c r="CSC189" s="29"/>
      <c r="CSD189" s="29"/>
      <c r="CSE189" s="29"/>
      <c r="CSF189" s="29"/>
      <c r="CSG189" s="29"/>
      <c r="CSH189" s="29"/>
      <c r="CSI189" s="29"/>
      <c r="CSJ189" s="29"/>
      <c r="CSK189" s="29"/>
      <c r="CSL189" s="29"/>
      <c r="CSM189" s="29"/>
      <c r="CSN189" s="29"/>
      <c r="CSO189" s="29"/>
      <c r="CSP189" s="29"/>
      <c r="CSQ189" s="29"/>
      <c r="CSR189" s="29"/>
      <c r="CSS189" s="29"/>
      <c r="CST189" s="29"/>
      <c r="CSU189" s="29"/>
      <c r="CSV189" s="29"/>
      <c r="CSW189" s="29"/>
      <c r="CSX189" s="29"/>
      <c r="CSY189" s="29"/>
      <c r="CSZ189" s="29"/>
      <c r="CTA189" s="29"/>
      <c r="CTB189" s="29"/>
      <c r="CTC189" s="29"/>
      <c r="CTD189" s="29"/>
      <c r="CTE189" s="29"/>
      <c r="CTF189" s="29"/>
      <c r="CTG189" s="29"/>
      <c r="CTH189" s="29"/>
      <c r="CTI189" s="29"/>
      <c r="CTJ189" s="29"/>
      <c r="CTK189" s="29"/>
      <c r="CTL189" s="29"/>
      <c r="CTM189" s="29"/>
      <c r="CTN189" s="29"/>
      <c r="CTO189" s="29"/>
      <c r="CTP189" s="29"/>
      <c r="CTQ189" s="29"/>
      <c r="CTR189" s="29"/>
      <c r="CTS189" s="29"/>
      <c r="CTT189" s="29"/>
      <c r="CTU189" s="29"/>
      <c r="CTV189" s="29"/>
      <c r="CTW189" s="29"/>
      <c r="CTX189" s="29"/>
      <c r="CTY189" s="29"/>
      <c r="CTZ189" s="29"/>
      <c r="CUA189" s="29"/>
      <c r="CUB189" s="29"/>
      <c r="CUC189" s="29"/>
      <c r="CUD189" s="29"/>
      <c r="CUE189" s="29"/>
      <c r="CUF189" s="29"/>
      <c r="CUG189" s="29"/>
      <c r="CUH189" s="29"/>
      <c r="CUI189" s="29"/>
      <c r="CUJ189" s="29"/>
      <c r="CUK189" s="29"/>
      <c r="CUL189" s="29"/>
      <c r="CUM189" s="29"/>
      <c r="CUN189" s="29"/>
      <c r="CUO189" s="29"/>
      <c r="CUP189" s="29"/>
      <c r="CUQ189" s="29"/>
      <c r="CUR189" s="29"/>
      <c r="CUS189" s="29"/>
      <c r="CUT189" s="29"/>
      <c r="CUU189" s="29"/>
      <c r="CUV189" s="29"/>
      <c r="CUW189" s="29"/>
      <c r="CUX189" s="29"/>
      <c r="CUY189" s="29"/>
      <c r="CUZ189" s="29"/>
      <c r="CVA189" s="29"/>
      <c r="CVB189" s="29"/>
      <c r="CVC189" s="29"/>
      <c r="CVD189" s="29"/>
      <c r="CVE189" s="29"/>
      <c r="CVF189" s="29"/>
      <c r="CVG189" s="29"/>
      <c r="CVH189" s="29"/>
      <c r="CVI189" s="29"/>
      <c r="CVJ189" s="29"/>
      <c r="CVK189" s="29"/>
      <c r="CVL189" s="29"/>
      <c r="CVM189" s="29"/>
      <c r="CVN189" s="29"/>
      <c r="CVO189" s="29"/>
      <c r="CVP189" s="29"/>
      <c r="CVQ189" s="29"/>
      <c r="CVR189" s="29"/>
      <c r="CVS189" s="29"/>
      <c r="CVT189" s="29"/>
      <c r="CVU189" s="29"/>
      <c r="CVV189" s="29"/>
      <c r="CVW189" s="29"/>
      <c r="CVX189" s="29"/>
      <c r="CVY189" s="29"/>
      <c r="CVZ189" s="29"/>
      <c r="CWA189" s="29"/>
      <c r="CWB189" s="29"/>
      <c r="CWC189" s="29"/>
      <c r="CWD189" s="29"/>
      <c r="CWE189" s="29"/>
      <c r="CWF189" s="29"/>
      <c r="CWG189" s="29"/>
      <c r="CWH189" s="29"/>
      <c r="CWI189" s="29"/>
      <c r="CWJ189" s="29"/>
      <c r="CWK189" s="29"/>
      <c r="CWL189" s="29"/>
      <c r="CWM189" s="29"/>
      <c r="CWN189" s="29"/>
      <c r="CWO189" s="29"/>
      <c r="CWP189" s="29"/>
      <c r="CWQ189" s="29"/>
      <c r="CWR189" s="29"/>
      <c r="CWS189" s="29"/>
      <c r="CWT189" s="29"/>
      <c r="CWU189" s="29"/>
      <c r="CWV189" s="29"/>
      <c r="CWW189" s="29"/>
      <c r="CWX189" s="29"/>
      <c r="CWY189" s="29"/>
      <c r="CWZ189" s="29"/>
      <c r="CXA189" s="29"/>
      <c r="CXB189" s="29"/>
      <c r="CXC189" s="29"/>
      <c r="CXD189" s="29"/>
      <c r="CXE189" s="29"/>
      <c r="CXF189" s="29"/>
      <c r="CXG189" s="29"/>
      <c r="CXH189" s="29"/>
      <c r="CXI189" s="29"/>
      <c r="CXJ189" s="29"/>
      <c r="CXK189" s="29"/>
      <c r="CXL189" s="29"/>
      <c r="CXM189" s="29"/>
      <c r="CXN189" s="29"/>
      <c r="CXO189" s="29"/>
      <c r="CXP189" s="29"/>
      <c r="CXQ189" s="29"/>
      <c r="CXR189" s="29"/>
      <c r="CXS189" s="29"/>
      <c r="CXT189" s="29"/>
      <c r="CXU189" s="29"/>
      <c r="CXV189" s="29"/>
      <c r="CXW189" s="29"/>
      <c r="CXX189" s="29"/>
      <c r="CXY189" s="29"/>
      <c r="CXZ189" s="29"/>
      <c r="CYA189" s="29"/>
      <c r="CYB189" s="29"/>
      <c r="CYC189" s="29"/>
      <c r="CYD189" s="29"/>
      <c r="CYE189" s="29"/>
      <c r="CYF189" s="29"/>
      <c r="CYG189" s="29"/>
      <c r="CYH189" s="29"/>
      <c r="CYI189" s="29"/>
      <c r="CYJ189" s="29"/>
      <c r="CYK189" s="29"/>
      <c r="CYL189" s="29"/>
      <c r="CYM189" s="29"/>
      <c r="CYN189" s="29"/>
      <c r="CYO189" s="29"/>
      <c r="CYP189" s="29"/>
      <c r="CYQ189" s="29"/>
      <c r="CYR189" s="29"/>
      <c r="CYS189" s="29"/>
      <c r="CYT189" s="29"/>
      <c r="CYU189" s="29"/>
      <c r="CYV189" s="29"/>
      <c r="CYW189" s="29"/>
      <c r="CYX189" s="29"/>
      <c r="CYY189" s="29"/>
      <c r="CYZ189" s="29"/>
      <c r="CZA189" s="29"/>
      <c r="CZB189" s="29"/>
      <c r="CZC189" s="29"/>
      <c r="CZD189" s="29"/>
      <c r="CZE189" s="29"/>
      <c r="CZF189" s="29"/>
      <c r="CZG189" s="29"/>
      <c r="CZH189" s="29"/>
      <c r="CZI189" s="29"/>
      <c r="CZJ189" s="29"/>
      <c r="CZK189" s="29"/>
      <c r="CZL189" s="29"/>
      <c r="CZM189" s="29"/>
      <c r="CZN189" s="29"/>
      <c r="CZO189" s="29"/>
      <c r="CZP189" s="29"/>
      <c r="CZQ189" s="29"/>
      <c r="CZR189" s="29"/>
      <c r="CZS189" s="29"/>
      <c r="CZT189" s="29"/>
      <c r="CZU189" s="29"/>
      <c r="CZV189" s="29"/>
      <c r="CZW189" s="29"/>
      <c r="CZX189" s="29"/>
      <c r="CZY189" s="29"/>
      <c r="CZZ189" s="29"/>
      <c r="DAA189" s="29"/>
      <c r="DAB189" s="29"/>
      <c r="DAC189" s="29"/>
      <c r="DAD189" s="29"/>
      <c r="DAE189" s="29"/>
      <c r="DAF189" s="29"/>
      <c r="DAG189" s="29"/>
      <c r="DAH189" s="29"/>
      <c r="DAI189" s="29"/>
      <c r="DAJ189" s="29"/>
      <c r="DAK189" s="29"/>
      <c r="DAL189" s="29"/>
      <c r="DAM189" s="29"/>
      <c r="DAN189" s="29"/>
      <c r="DAO189" s="29"/>
      <c r="DAP189" s="29"/>
      <c r="DAQ189" s="29"/>
      <c r="DAR189" s="29"/>
      <c r="DAS189" s="29"/>
      <c r="DAT189" s="29"/>
      <c r="DAU189" s="29"/>
      <c r="DAV189" s="29"/>
      <c r="DAW189" s="29"/>
      <c r="DAX189" s="29"/>
      <c r="DAY189" s="29"/>
      <c r="DAZ189" s="29"/>
      <c r="DBA189" s="29"/>
      <c r="DBB189" s="29"/>
      <c r="DBC189" s="29"/>
      <c r="DBD189" s="29"/>
      <c r="DBE189" s="29"/>
      <c r="DBF189" s="29"/>
      <c r="DBG189" s="29"/>
      <c r="DBH189" s="29"/>
      <c r="DBI189" s="29"/>
      <c r="DBJ189" s="29"/>
      <c r="DBK189" s="29"/>
      <c r="DBL189" s="29"/>
      <c r="DBM189" s="29"/>
      <c r="DBN189" s="29"/>
      <c r="DBO189" s="29"/>
      <c r="DBP189" s="29"/>
      <c r="DBQ189" s="29"/>
      <c r="DBR189" s="29"/>
      <c r="DBS189" s="29"/>
      <c r="DBT189" s="29"/>
      <c r="DBU189" s="29"/>
      <c r="DBV189" s="29"/>
      <c r="DBW189" s="29"/>
      <c r="DBX189" s="29"/>
      <c r="DBY189" s="29"/>
      <c r="DBZ189" s="29"/>
      <c r="DCA189" s="29"/>
      <c r="DCB189" s="29"/>
      <c r="DCC189" s="29"/>
      <c r="DCD189" s="29"/>
      <c r="DCE189" s="29"/>
      <c r="DCF189" s="29"/>
      <c r="DCG189" s="29"/>
      <c r="DCH189" s="29"/>
      <c r="DCI189" s="29"/>
      <c r="DCJ189" s="29"/>
      <c r="DCK189" s="29"/>
      <c r="DCL189" s="29"/>
      <c r="DCM189" s="29"/>
      <c r="DCN189" s="29"/>
      <c r="DCO189" s="29"/>
      <c r="DCP189" s="29"/>
      <c r="DCQ189" s="29"/>
      <c r="DCR189" s="29"/>
      <c r="DCS189" s="29"/>
      <c r="DCT189" s="29"/>
      <c r="DCU189" s="29"/>
      <c r="DCV189" s="29"/>
      <c r="DCW189" s="29"/>
      <c r="DCX189" s="29"/>
      <c r="DCY189" s="29"/>
      <c r="DCZ189" s="29"/>
      <c r="DDA189" s="29"/>
      <c r="DDB189" s="29"/>
      <c r="DDC189" s="29"/>
      <c r="DDD189" s="29"/>
      <c r="DDE189" s="29"/>
      <c r="DDF189" s="29"/>
      <c r="DDG189" s="29"/>
      <c r="DDH189" s="29"/>
      <c r="DDI189" s="29"/>
      <c r="DDJ189" s="29"/>
      <c r="DDK189" s="29"/>
      <c r="DDL189" s="29"/>
      <c r="DDM189" s="29"/>
      <c r="DDN189" s="29"/>
      <c r="DDO189" s="29"/>
      <c r="DDP189" s="29"/>
      <c r="DDQ189" s="29"/>
      <c r="DDR189" s="29"/>
      <c r="DDS189" s="29"/>
      <c r="DDT189" s="29"/>
      <c r="DDU189" s="29"/>
      <c r="DDV189" s="29"/>
      <c r="DDW189" s="29"/>
      <c r="DDX189" s="29"/>
      <c r="DDY189" s="29"/>
      <c r="DDZ189" s="29"/>
      <c r="DEA189" s="29"/>
      <c r="DEB189" s="29"/>
      <c r="DEC189" s="29"/>
      <c r="DED189" s="29"/>
      <c r="DEE189" s="29"/>
      <c r="DEF189" s="29"/>
      <c r="DEG189" s="29"/>
      <c r="DEH189" s="29"/>
      <c r="DEI189" s="29"/>
      <c r="DEJ189" s="29"/>
      <c r="DEK189" s="29"/>
      <c r="DEL189" s="29"/>
      <c r="DEM189" s="29"/>
      <c r="DEN189" s="29"/>
      <c r="DEO189" s="29"/>
      <c r="DEP189" s="29"/>
      <c r="DEQ189" s="29"/>
      <c r="DER189" s="29"/>
      <c r="DES189" s="29"/>
      <c r="DET189" s="29"/>
      <c r="DEU189" s="29"/>
      <c r="DEV189" s="29"/>
      <c r="DEW189" s="29"/>
      <c r="DEX189" s="29"/>
      <c r="DEY189" s="29"/>
      <c r="DEZ189" s="29"/>
      <c r="DFA189" s="29"/>
      <c r="DFB189" s="29"/>
      <c r="DFC189" s="29"/>
      <c r="DFD189" s="29"/>
      <c r="DFE189" s="29"/>
      <c r="DFF189" s="29"/>
      <c r="DFG189" s="29"/>
      <c r="DFH189" s="29"/>
      <c r="DFI189" s="29"/>
      <c r="DFJ189" s="29"/>
      <c r="DFK189" s="29"/>
      <c r="DFL189" s="29"/>
      <c r="DFM189" s="29"/>
      <c r="DFN189" s="29"/>
      <c r="DFO189" s="29"/>
      <c r="DFP189" s="29"/>
      <c r="DFQ189" s="29"/>
      <c r="DFR189" s="29"/>
      <c r="DFS189" s="29"/>
      <c r="DFT189" s="29"/>
      <c r="DFU189" s="29"/>
      <c r="DFV189" s="29"/>
      <c r="DFW189" s="29"/>
      <c r="DFX189" s="29"/>
      <c r="DFY189" s="29"/>
      <c r="DFZ189" s="29"/>
      <c r="DGA189" s="29"/>
      <c r="DGB189" s="29"/>
      <c r="DGC189" s="29"/>
      <c r="DGD189" s="29"/>
      <c r="DGE189" s="29"/>
      <c r="DGF189" s="29"/>
      <c r="DGG189" s="29"/>
      <c r="DGH189" s="29"/>
      <c r="DGI189" s="29"/>
      <c r="DGJ189" s="29"/>
      <c r="DGK189" s="29"/>
      <c r="DGL189" s="29"/>
      <c r="DGM189" s="29"/>
      <c r="DGN189" s="29"/>
      <c r="DGO189" s="29"/>
      <c r="DGP189" s="29"/>
      <c r="DGQ189" s="29"/>
      <c r="DGR189" s="29"/>
      <c r="DGS189" s="29"/>
      <c r="DGT189" s="29"/>
      <c r="DGU189" s="29"/>
      <c r="DGV189" s="29"/>
      <c r="DGW189" s="29"/>
      <c r="DGX189" s="29"/>
      <c r="DGY189" s="29"/>
      <c r="DGZ189" s="29"/>
      <c r="DHA189" s="29"/>
      <c r="DHB189" s="29"/>
      <c r="DHC189" s="29"/>
      <c r="DHD189" s="29"/>
      <c r="DHE189" s="29"/>
      <c r="DHF189" s="29"/>
      <c r="DHG189" s="29"/>
      <c r="DHH189" s="29"/>
      <c r="DHI189" s="29"/>
      <c r="DHJ189" s="29"/>
      <c r="DHK189" s="29"/>
      <c r="DHL189" s="29"/>
      <c r="DHM189" s="29"/>
      <c r="DHN189" s="29"/>
      <c r="DHO189" s="29"/>
      <c r="DHP189" s="29"/>
      <c r="DHQ189" s="29"/>
      <c r="DHR189" s="29"/>
      <c r="DHS189" s="29"/>
      <c r="DHT189" s="29"/>
      <c r="DHU189" s="29"/>
      <c r="DHV189" s="29"/>
      <c r="DHW189" s="29"/>
      <c r="DHX189" s="29"/>
      <c r="DHY189" s="29"/>
      <c r="DHZ189" s="29"/>
      <c r="DIA189" s="29"/>
      <c r="DIB189" s="29"/>
      <c r="DIC189" s="29"/>
      <c r="DID189" s="29"/>
      <c r="DIE189" s="29"/>
      <c r="DIF189" s="29"/>
      <c r="DIG189" s="29"/>
      <c r="DIH189" s="29"/>
      <c r="DII189" s="29"/>
      <c r="DIJ189" s="29"/>
      <c r="DIK189" s="29"/>
      <c r="DIL189" s="29"/>
      <c r="DIM189" s="29"/>
      <c r="DIN189" s="29"/>
      <c r="DIO189" s="29"/>
      <c r="DIP189" s="29"/>
      <c r="DIQ189" s="29"/>
      <c r="DIR189" s="29"/>
      <c r="DIS189" s="29"/>
      <c r="DIT189" s="29"/>
      <c r="DIU189" s="29"/>
      <c r="DIV189" s="29"/>
      <c r="DIW189" s="29"/>
      <c r="DIX189" s="29"/>
      <c r="DIY189" s="29"/>
      <c r="DIZ189" s="29"/>
      <c r="DJA189" s="29"/>
      <c r="DJB189" s="29"/>
      <c r="DJC189" s="29"/>
      <c r="DJD189" s="29"/>
      <c r="DJE189" s="29"/>
      <c r="DJF189" s="29"/>
      <c r="DJG189" s="29"/>
      <c r="DJH189" s="29"/>
      <c r="DJI189" s="29"/>
      <c r="DJJ189" s="29"/>
      <c r="DJK189" s="29"/>
      <c r="DJL189" s="29"/>
      <c r="DJM189" s="29"/>
      <c r="DJN189" s="29"/>
      <c r="DJO189" s="29"/>
      <c r="DJP189" s="29"/>
      <c r="DJQ189" s="29"/>
      <c r="DJR189" s="29"/>
      <c r="DJS189" s="29"/>
      <c r="DJT189" s="29"/>
      <c r="DJU189" s="29"/>
      <c r="DJV189" s="29"/>
      <c r="DJW189" s="29"/>
      <c r="DJX189" s="29"/>
      <c r="DJY189" s="29"/>
      <c r="DJZ189" s="29"/>
      <c r="DKA189" s="29"/>
      <c r="DKB189" s="29"/>
      <c r="DKC189" s="29"/>
      <c r="DKD189" s="29"/>
      <c r="DKE189" s="29"/>
      <c r="DKF189" s="29"/>
      <c r="DKG189" s="29"/>
      <c r="DKH189" s="29"/>
      <c r="DKI189" s="29"/>
      <c r="DKJ189" s="29"/>
      <c r="DKK189" s="29"/>
      <c r="DKL189" s="29"/>
      <c r="DKM189" s="29"/>
      <c r="DKN189" s="29"/>
      <c r="DKO189" s="29"/>
      <c r="DKP189" s="29"/>
      <c r="DKQ189" s="29"/>
      <c r="DKR189" s="29"/>
      <c r="DKS189" s="29"/>
      <c r="DKT189" s="29"/>
      <c r="DKU189" s="29"/>
      <c r="DKV189" s="29"/>
      <c r="DKW189" s="29"/>
      <c r="DKX189" s="29"/>
      <c r="DKY189" s="29"/>
      <c r="DKZ189" s="29"/>
      <c r="DLA189" s="29"/>
      <c r="DLB189" s="29"/>
      <c r="DLC189" s="29"/>
      <c r="DLD189" s="29"/>
      <c r="DLE189" s="29"/>
      <c r="DLF189" s="29"/>
      <c r="DLG189" s="29"/>
      <c r="DLH189" s="29"/>
      <c r="DLI189" s="29"/>
      <c r="DLJ189" s="29"/>
      <c r="DLK189" s="29"/>
      <c r="DLL189" s="29"/>
      <c r="DLM189" s="29"/>
      <c r="DLN189" s="29"/>
      <c r="DLO189" s="29"/>
      <c r="DLP189" s="29"/>
      <c r="DLQ189" s="29"/>
      <c r="DLR189" s="29"/>
      <c r="DLS189" s="29"/>
      <c r="DLT189" s="29"/>
      <c r="DLU189" s="29"/>
      <c r="DLV189" s="29"/>
      <c r="DLW189" s="29"/>
      <c r="DLX189" s="29"/>
      <c r="DLY189" s="29"/>
      <c r="DLZ189" s="29"/>
      <c r="DMA189" s="29"/>
      <c r="DMB189" s="29"/>
      <c r="DMC189" s="29"/>
      <c r="DMD189" s="29"/>
      <c r="DME189" s="29"/>
      <c r="DMF189" s="29"/>
      <c r="DMG189" s="29"/>
      <c r="DMH189" s="29"/>
      <c r="DMI189" s="29"/>
      <c r="DMJ189" s="29"/>
      <c r="DMK189" s="29"/>
      <c r="DML189" s="29"/>
      <c r="DMM189" s="29"/>
      <c r="DMN189" s="29"/>
      <c r="DMO189" s="29"/>
      <c r="DMP189" s="29"/>
      <c r="DMQ189" s="29"/>
      <c r="DMR189" s="29"/>
      <c r="DMS189" s="29"/>
      <c r="DMT189" s="29"/>
      <c r="DMU189" s="29"/>
      <c r="DMV189" s="29"/>
      <c r="DMW189" s="29"/>
      <c r="DMX189" s="29"/>
      <c r="DMY189" s="29"/>
      <c r="DMZ189" s="29"/>
      <c r="DNA189" s="29"/>
      <c r="DNB189" s="29"/>
      <c r="DNC189" s="29"/>
      <c r="DND189" s="29"/>
      <c r="DNE189" s="29"/>
      <c r="DNF189" s="29"/>
      <c r="DNG189" s="29"/>
      <c r="DNH189" s="29"/>
      <c r="DNI189" s="29"/>
      <c r="DNJ189" s="29"/>
      <c r="DNK189" s="29"/>
      <c r="DNL189" s="29"/>
      <c r="DNM189" s="29"/>
      <c r="DNN189" s="29"/>
      <c r="DNO189" s="29"/>
      <c r="DNP189" s="29"/>
      <c r="DNQ189" s="29"/>
      <c r="DNR189" s="29"/>
      <c r="DNS189" s="29"/>
      <c r="DNT189" s="29"/>
      <c r="DNU189" s="29"/>
      <c r="DNV189" s="29"/>
      <c r="DNW189" s="29"/>
      <c r="DNX189" s="29"/>
      <c r="DNY189" s="29"/>
      <c r="DNZ189" s="29"/>
      <c r="DOA189" s="29"/>
      <c r="DOB189" s="29"/>
      <c r="DOC189" s="29"/>
      <c r="DOD189" s="29"/>
      <c r="DOE189" s="29"/>
      <c r="DOF189" s="29"/>
      <c r="DOG189" s="29"/>
      <c r="DOH189" s="29"/>
      <c r="DOI189" s="29"/>
      <c r="DOJ189" s="29"/>
      <c r="DOK189" s="29"/>
      <c r="DOL189" s="29"/>
      <c r="DOM189" s="29"/>
      <c r="DON189" s="29"/>
      <c r="DOO189" s="29"/>
      <c r="DOP189" s="29"/>
      <c r="DOQ189" s="29"/>
      <c r="DOR189" s="29"/>
      <c r="DOS189" s="29"/>
      <c r="DOT189" s="29"/>
      <c r="DOU189" s="29"/>
      <c r="DOV189" s="29"/>
      <c r="DOW189" s="29"/>
      <c r="DOX189" s="29"/>
      <c r="DOY189" s="29"/>
      <c r="DOZ189" s="29"/>
      <c r="DPA189" s="29"/>
      <c r="DPB189" s="29"/>
      <c r="DPC189" s="29"/>
      <c r="DPD189" s="29"/>
      <c r="DPE189" s="29"/>
      <c r="DPF189" s="29"/>
      <c r="DPG189" s="29"/>
      <c r="DPH189" s="29"/>
      <c r="DPI189" s="29"/>
      <c r="DPJ189" s="29"/>
      <c r="DPK189" s="29"/>
      <c r="DPL189" s="29"/>
      <c r="DPM189" s="29"/>
      <c r="DPN189" s="29"/>
      <c r="DPO189" s="29"/>
      <c r="DPP189" s="29"/>
      <c r="DPQ189" s="29"/>
      <c r="DPR189" s="29"/>
      <c r="DPS189" s="29"/>
      <c r="DPT189" s="29"/>
      <c r="DPU189" s="29"/>
      <c r="DPV189" s="29"/>
      <c r="DPW189" s="29"/>
      <c r="DPX189" s="29"/>
      <c r="DPY189" s="29"/>
      <c r="DPZ189" s="29"/>
      <c r="DQA189" s="29"/>
      <c r="DQB189" s="29"/>
      <c r="DQC189" s="29"/>
      <c r="DQD189" s="29"/>
      <c r="DQE189" s="29"/>
      <c r="DQF189" s="29"/>
      <c r="DQG189" s="29"/>
      <c r="DQH189" s="29"/>
      <c r="DQI189" s="29"/>
      <c r="DQJ189" s="29"/>
      <c r="DQK189" s="29"/>
      <c r="DQL189" s="29"/>
      <c r="DQM189" s="29"/>
      <c r="DQN189" s="29"/>
      <c r="DQO189" s="29"/>
      <c r="DQP189" s="29"/>
      <c r="DQQ189" s="29"/>
      <c r="DQR189" s="29"/>
      <c r="DQS189" s="29"/>
      <c r="DQT189" s="29"/>
      <c r="DQU189" s="29"/>
      <c r="DQV189" s="29"/>
      <c r="DQW189" s="29"/>
      <c r="DQX189" s="29"/>
      <c r="DQY189" s="29"/>
      <c r="DQZ189" s="29"/>
      <c r="DRA189" s="29"/>
      <c r="DRB189" s="29"/>
      <c r="DRC189" s="29"/>
      <c r="DRD189" s="29"/>
      <c r="DRE189" s="29"/>
      <c r="DRF189" s="29"/>
      <c r="DRG189" s="29"/>
      <c r="DRH189" s="29"/>
      <c r="DRI189" s="29"/>
      <c r="DRJ189" s="29"/>
      <c r="DRK189" s="29"/>
      <c r="DRL189" s="29"/>
      <c r="DRM189" s="29"/>
      <c r="DRN189" s="29"/>
      <c r="DRO189" s="29"/>
      <c r="DRP189" s="29"/>
      <c r="DRQ189" s="29"/>
      <c r="DRR189" s="29"/>
      <c r="DRS189" s="29"/>
      <c r="DRT189" s="29"/>
      <c r="DRU189" s="29"/>
      <c r="DRV189" s="29"/>
      <c r="DRW189" s="29"/>
      <c r="DRX189" s="29"/>
      <c r="DRY189" s="29"/>
      <c r="DRZ189" s="29"/>
      <c r="DSA189" s="29"/>
      <c r="DSB189" s="29"/>
      <c r="DSC189" s="29"/>
      <c r="DSD189" s="29"/>
      <c r="DSE189" s="29"/>
      <c r="DSF189" s="29"/>
      <c r="DSG189" s="29"/>
      <c r="DSH189" s="29"/>
      <c r="DSI189" s="29"/>
      <c r="DSJ189" s="29"/>
      <c r="DSK189" s="29"/>
      <c r="DSL189" s="29"/>
      <c r="DSM189" s="29"/>
      <c r="DSN189" s="29"/>
      <c r="DSO189" s="29"/>
      <c r="DSP189" s="29"/>
      <c r="DSQ189" s="29"/>
      <c r="DSR189" s="29"/>
      <c r="DSS189" s="29"/>
      <c r="DST189" s="29"/>
      <c r="DSU189" s="29"/>
      <c r="DSV189" s="29"/>
      <c r="DSW189" s="29"/>
      <c r="DSX189" s="29"/>
      <c r="DSY189" s="29"/>
      <c r="DSZ189" s="29"/>
      <c r="DTA189" s="29"/>
      <c r="DTB189" s="29"/>
      <c r="DTC189" s="29"/>
      <c r="DTD189" s="29"/>
      <c r="DTE189" s="29"/>
      <c r="DTF189" s="29"/>
      <c r="DTG189" s="29"/>
      <c r="DTH189" s="29"/>
      <c r="DTI189" s="29"/>
      <c r="DTJ189" s="29"/>
      <c r="DTK189" s="29"/>
      <c r="DTL189" s="29"/>
      <c r="DTM189" s="29"/>
      <c r="DTN189" s="29"/>
      <c r="DTO189" s="29"/>
      <c r="DTP189" s="29"/>
      <c r="DTQ189" s="29"/>
      <c r="DTR189" s="29"/>
      <c r="DTS189" s="29"/>
      <c r="DTT189" s="29"/>
      <c r="DTU189" s="29"/>
      <c r="DTV189" s="29"/>
      <c r="DTW189" s="29"/>
      <c r="DTX189" s="29"/>
      <c r="DTY189" s="29"/>
      <c r="DTZ189" s="29"/>
      <c r="DUA189" s="29"/>
      <c r="DUB189" s="29"/>
      <c r="DUC189" s="29"/>
      <c r="DUD189" s="29"/>
      <c r="DUE189" s="29"/>
      <c r="DUF189" s="29"/>
      <c r="DUG189" s="29"/>
      <c r="DUH189" s="29"/>
      <c r="DUI189" s="29"/>
      <c r="DUJ189" s="29"/>
      <c r="DUK189" s="29"/>
      <c r="DUL189" s="29"/>
      <c r="DUM189" s="29"/>
      <c r="DUN189" s="29"/>
      <c r="DUO189" s="29"/>
      <c r="DUP189" s="29"/>
      <c r="DUQ189" s="29"/>
      <c r="DUR189" s="29"/>
      <c r="DUS189" s="29"/>
      <c r="DUT189" s="29"/>
      <c r="DUU189" s="29"/>
      <c r="DUV189" s="29"/>
      <c r="DUW189" s="29"/>
      <c r="DUX189" s="29"/>
      <c r="DUY189" s="29"/>
      <c r="DUZ189" s="29"/>
      <c r="DVA189" s="29"/>
      <c r="DVB189" s="29"/>
      <c r="DVC189" s="29"/>
      <c r="DVD189" s="29"/>
      <c r="DVE189" s="29"/>
      <c r="DVF189" s="29"/>
      <c r="DVG189" s="29"/>
      <c r="DVH189" s="29"/>
      <c r="DVI189" s="29"/>
      <c r="DVJ189" s="29"/>
      <c r="DVK189" s="29"/>
      <c r="DVL189" s="29"/>
      <c r="DVM189" s="29"/>
      <c r="DVN189" s="29"/>
      <c r="DVO189" s="29"/>
      <c r="DVP189" s="29"/>
      <c r="DVQ189" s="29"/>
      <c r="DVR189" s="29"/>
      <c r="DVS189" s="29"/>
      <c r="DVT189" s="29"/>
      <c r="DVU189" s="29"/>
      <c r="DVV189" s="29"/>
      <c r="DVW189" s="29"/>
      <c r="DVX189" s="29"/>
      <c r="DVY189" s="29"/>
      <c r="DVZ189" s="29"/>
      <c r="DWA189" s="29"/>
      <c r="DWB189" s="29"/>
      <c r="DWC189" s="29"/>
      <c r="DWD189" s="29"/>
      <c r="DWE189" s="29"/>
      <c r="DWF189" s="29"/>
      <c r="DWG189" s="29"/>
      <c r="DWH189" s="29"/>
      <c r="DWI189" s="29"/>
      <c r="DWJ189" s="29"/>
      <c r="DWK189" s="29"/>
      <c r="DWL189" s="29"/>
      <c r="DWM189" s="29"/>
      <c r="DWN189" s="29"/>
      <c r="DWO189" s="29"/>
      <c r="DWP189" s="29"/>
      <c r="DWQ189" s="29"/>
      <c r="DWR189" s="29"/>
      <c r="DWS189" s="29"/>
      <c r="DWT189" s="29"/>
      <c r="DWU189" s="29"/>
      <c r="DWV189" s="29"/>
      <c r="DWW189" s="29"/>
      <c r="DWX189" s="29"/>
      <c r="DWY189" s="29"/>
      <c r="DWZ189" s="29"/>
      <c r="DXA189" s="29"/>
      <c r="DXB189" s="29"/>
      <c r="DXC189" s="29"/>
      <c r="DXD189" s="29"/>
      <c r="DXE189" s="29"/>
      <c r="DXF189" s="29"/>
      <c r="DXG189" s="29"/>
      <c r="DXH189" s="29"/>
      <c r="DXI189" s="29"/>
      <c r="DXJ189" s="29"/>
      <c r="DXK189" s="29"/>
      <c r="DXL189" s="29"/>
      <c r="DXM189" s="29"/>
      <c r="DXN189" s="29"/>
      <c r="DXO189" s="29"/>
      <c r="DXP189" s="29"/>
      <c r="DXQ189" s="29"/>
      <c r="DXR189" s="29"/>
      <c r="DXS189" s="29"/>
      <c r="DXT189" s="29"/>
      <c r="DXU189" s="29"/>
      <c r="DXV189" s="29"/>
      <c r="DXW189" s="29"/>
      <c r="DXX189" s="29"/>
      <c r="DXY189" s="29"/>
      <c r="DXZ189" s="29"/>
      <c r="DYA189" s="29"/>
      <c r="DYB189" s="29"/>
      <c r="DYC189" s="29"/>
      <c r="DYD189" s="29"/>
      <c r="DYE189" s="29"/>
      <c r="DYF189" s="29"/>
      <c r="DYG189" s="29"/>
      <c r="DYH189" s="29"/>
      <c r="DYI189" s="29"/>
      <c r="DYJ189" s="29"/>
      <c r="DYK189" s="29"/>
      <c r="DYL189" s="29"/>
      <c r="DYM189" s="29"/>
      <c r="DYN189" s="29"/>
      <c r="DYO189" s="29"/>
      <c r="DYP189" s="29"/>
      <c r="DYQ189" s="29"/>
      <c r="DYR189" s="29"/>
      <c r="DYS189" s="29"/>
      <c r="DYT189" s="29"/>
      <c r="DYU189" s="29"/>
      <c r="DYV189" s="29"/>
      <c r="DYW189" s="29"/>
      <c r="DYX189" s="29"/>
      <c r="DYY189" s="29"/>
      <c r="DYZ189" s="29"/>
      <c r="DZA189" s="29"/>
      <c r="DZB189" s="29"/>
      <c r="DZC189" s="29"/>
      <c r="DZD189" s="29"/>
      <c r="DZE189" s="29"/>
      <c r="DZF189" s="29"/>
      <c r="DZG189" s="29"/>
      <c r="DZH189" s="29"/>
      <c r="DZI189" s="29"/>
      <c r="DZJ189" s="29"/>
      <c r="DZK189" s="29"/>
      <c r="DZL189" s="29"/>
      <c r="DZM189" s="29"/>
      <c r="DZN189" s="29"/>
      <c r="DZO189" s="29"/>
      <c r="DZP189" s="29"/>
      <c r="DZQ189" s="29"/>
      <c r="DZR189" s="29"/>
      <c r="DZS189" s="29"/>
      <c r="DZT189" s="29"/>
      <c r="DZU189" s="29"/>
      <c r="DZV189" s="29"/>
      <c r="DZW189" s="29"/>
      <c r="DZX189" s="29"/>
      <c r="DZY189" s="29"/>
      <c r="DZZ189" s="29"/>
      <c r="EAA189" s="29"/>
      <c r="EAB189" s="29"/>
      <c r="EAC189" s="29"/>
      <c r="EAD189" s="29"/>
      <c r="EAE189" s="29"/>
      <c r="EAF189" s="29"/>
      <c r="EAG189" s="29"/>
      <c r="EAH189" s="29"/>
      <c r="EAI189" s="29"/>
      <c r="EAJ189" s="29"/>
      <c r="EAK189" s="29"/>
      <c r="EAL189" s="29"/>
      <c r="EAM189" s="29"/>
      <c r="EAN189" s="29"/>
      <c r="EAO189" s="29"/>
      <c r="EAP189" s="29"/>
      <c r="EAQ189" s="29"/>
      <c r="EAR189" s="29"/>
      <c r="EAS189" s="29"/>
      <c r="EAT189" s="29"/>
      <c r="EAU189" s="29"/>
      <c r="EAV189" s="29"/>
      <c r="EAW189" s="29"/>
      <c r="EAX189" s="29"/>
      <c r="EAY189" s="29"/>
      <c r="EAZ189" s="29"/>
      <c r="EBA189" s="29"/>
      <c r="EBB189" s="29"/>
      <c r="EBC189" s="29"/>
      <c r="EBD189" s="29"/>
      <c r="EBE189" s="29"/>
      <c r="EBF189" s="29"/>
      <c r="EBG189" s="29"/>
      <c r="EBH189" s="29"/>
      <c r="EBI189" s="29"/>
      <c r="EBJ189" s="29"/>
      <c r="EBK189" s="29"/>
      <c r="EBL189" s="29"/>
      <c r="EBM189" s="29"/>
      <c r="EBN189" s="29"/>
      <c r="EBO189" s="29"/>
      <c r="EBP189" s="29"/>
      <c r="EBQ189" s="29"/>
      <c r="EBR189" s="29"/>
      <c r="EBS189" s="29"/>
      <c r="EBT189" s="29"/>
      <c r="EBU189" s="29"/>
      <c r="EBV189" s="29"/>
      <c r="EBW189" s="29"/>
      <c r="EBX189" s="29"/>
      <c r="EBY189" s="29"/>
      <c r="EBZ189" s="29"/>
      <c r="ECA189" s="29"/>
      <c r="ECB189" s="29"/>
      <c r="ECC189" s="29"/>
      <c r="ECD189" s="29"/>
      <c r="ECE189" s="29"/>
      <c r="ECF189" s="29"/>
      <c r="ECG189" s="29"/>
      <c r="ECH189" s="29"/>
      <c r="ECI189" s="29"/>
      <c r="ECJ189" s="29"/>
      <c r="ECK189" s="29"/>
      <c r="ECL189" s="29"/>
      <c r="ECM189" s="29"/>
      <c r="ECN189" s="29"/>
      <c r="ECO189" s="29"/>
      <c r="ECP189" s="29"/>
      <c r="ECQ189" s="29"/>
      <c r="ECR189" s="29"/>
      <c r="ECS189" s="29"/>
      <c r="ECT189" s="29"/>
      <c r="ECU189" s="29"/>
      <c r="ECV189" s="29"/>
      <c r="ECW189" s="29"/>
      <c r="ECX189" s="29"/>
      <c r="ECY189" s="29"/>
      <c r="ECZ189" s="29"/>
      <c r="EDA189" s="29"/>
      <c r="EDB189" s="29"/>
      <c r="EDC189" s="29"/>
      <c r="EDD189" s="29"/>
      <c r="EDE189" s="29"/>
      <c r="EDF189" s="29"/>
      <c r="EDG189" s="29"/>
      <c r="EDH189" s="29"/>
      <c r="EDI189" s="29"/>
      <c r="EDJ189" s="29"/>
      <c r="EDK189" s="29"/>
      <c r="EDL189" s="29"/>
      <c r="EDM189" s="29"/>
      <c r="EDN189" s="29"/>
      <c r="EDO189" s="29"/>
      <c r="EDP189" s="29"/>
      <c r="EDQ189" s="29"/>
      <c r="EDR189" s="29"/>
      <c r="EDS189" s="29"/>
      <c r="EDT189" s="29"/>
      <c r="EDU189" s="29"/>
      <c r="EDV189" s="29"/>
      <c r="EDW189" s="29"/>
      <c r="EDX189" s="29"/>
      <c r="EDY189" s="29"/>
      <c r="EDZ189" s="29"/>
      <c r="EEA189" s="29"/>
      <c r="EEB189" s="29"/>
      <c r="EEC189" s="29"/>
      <c r="EED189" s="29"/>
      <c r="EEE189" s="29"/>
      <c r="EEF189" s="29"/>
      <c r="EEG189" s="29"/>
      <c r="EEH189" s="29"/>
      <c r="EEI189" s="29"/>
      <c r="EEJ189" s="29"/>
      <c r="EEK189" s="29"/>
      <c r="EEL189" s="29"/>
      <c r="EEM189" s="29"/>
      <c r="EEN189" s="29"/>
      <c r="EEO189" s="29"/>
      <c r="EEP189" s="29"/>
      <c r="EEQ189" s="29"/>
      <c r="EER189" s="29"/>
      <c r="EES189" s="29"/>
      <c r="EET189" s="29"/>
      <c r="EEU189" s="29"/>
      <c r="EEV189" s="29"/>
      <c r="EEW189" s="29"/>
      <c r="EEX189" s="29"/>
      <c r="EEY189" s="29"/>
      <c r="EEZ189" s="29"/>
      <c r="EFA189" s="29"/>
      <c r="EFB189" s="29"/>
      <c r="EFC189" s="29"/>
      <c r="EFD189" s="29"/>
      <c r="EFE189" s="29"/>
      <c r="EFF189" s="29"/>
      <c r="EFG189" s="29"/>
      <c r="EFH189" s="29"/>
      <c r="EFI189" s="29"/>
      <c r="EFJ189" s="29"/>
      <c r="EFK189" s="29"/>
      <c r="EFL189" s="29"/>
      <c r="EFM189" s="29"/>
      <c r="EFN189" s="29"/>
      <c r="EFO189" s="29"/>
      <c r="EFP189" s="29"/>
      <c r="EFQ189" s="29"/>
      <c r="EFR189" s="29"/>
      <c r="EFS189" s="29"/>
      <c r="EFT189" s="29"/>
      <c r="EFU189" s="29"/>
      <c r="EFV189" s="29"/>
      <c r="EFW189" s="29"/>
      <c r="EFX189" s="29"/>
      <c r="EFY189" s="29"/>
      <c r="EFZ189" s="29"/>
      <c r="EGA189" s="29"/>
      <c r="EGB189" s="29"/>
      <c r="EGC189" s="29"/>
      <c r="EGD189" s="29"/>
      <c r="EGE189" s="29"/>
      <c r="EGF189" s="29"/>
      <c r="EGG189" s="29"/>
      <c r="EGH189" s="29"/>
      <c r="EGI189" s="29"/>
      <c r="EGJ189" s="29"/>
      <c r="EGK189" s="29"/>
      <c r="EGL189" s="29"/>
      <c r="EGM189" s="29"/>
      <c r="EGN189" s="29"/>
      <c r="EGO189" s="29"/>
      <c r="EGP189" s="29"/>
      <c r="EGQ189" s="29"/>
      <c r="EGR189" s="29"/>
      <c r="EGS189" s="29"/>
      <c r="EGT189" s="29"/>
      <c r="EGU189" s="29"/>
      <c r="EGV189" s="29"/>
      <c r="EGW189" s="29"/>
      <c r="EGX189" s="29"/>
      <c r="EGY189" s="29"/>
      <c r="EGZ189" s="29"/>
      <c r="EHA189" s="29"/>
      <c r="EHB189" s="29"/>
      <c r="EHC189" s="29"/>
      <c r="EHD189" s="29"/>
      <c r="EHE189" s="29"/>
      <c r="EHF189" s="29"/>
      <c r="EHG189" s="29"/>
      <c r="EHH189" s="29"/>
      <c r="EHI189" s="29"/>
      <c r="EHJ189" s="29"/>
      <c r="EHK189" s="29"/>
      <c r="EHL189" s="29"/>
      <c r="EHM189" s="29"/>
      <c r="EHN189" s="29"/>
      <c r="EHO189" s="29"/>
      <c r="EHP189" s="29"/>
      <c r="EHQ189" s="29"/>
      <c r="EHR189" s="29"/>
      <c r="EHS189" s="29"/>
      <c r="EHT189" s="29"/>
      <c r="EHU189" s="29"/>
      <c r="EHV189" s="29"/>
      <c r="EHW189" s="29"/>
      <c r="EHX189" s="29"/>
      <c r="EHY189" s="29"/>
      <c r="EHZ189" s="29"/>
      <c r="EIA189" s="29"/>
      <c r="EIB189" s="29"/>
      <c r="EIC189" s="29"/>
      <c r="EID189" s="29"/>
      <c r="EIE189" s="29"/>
      <c r="EIF189" s="29"/>
      <c r="EIG189" s="29"/>
      <c r="EIH189" s="29"/>
      <c r="EII189" s="29"/>
      <c r="EIJ189" s="29"/>
      <c r="EIK189" s="29"/>
      <c r="EIL189" s="29"/>
      <c r="EIM189" s="29"/>
      <c r="EIN189" s="29"/>
      <c r="EIO189" s="29"/>
      <c r="EIP189" s="29"/>
      <c r="EIQ189" s="29"/>
      <c r="EIR189" s="29"/>
      <c r="EIS189" s="29"/>
      <c r="EIT189" s="29"/>
      <c r="EIU189" s="29"/>
      <c r="EIV189" s="29"/>
      <c r="EIW189" s="29"/>
      <c r="EIX189" s="29"/>
      <c r="EIY189" s="29"/>
      <c r="EIZ189" s="29"/>
      <c r="EJA189" s="29"/>
      <c r="EJB189" s="29"/>
      <c r="EJC189" s="29"/>
      <c r="EJD189" s="29"/>
      <c r="EJE189" s="29"/>
      <c r="EJF189" s="29"/>
      <c r="EJG189" s="29"/>
      <c r="EJH189" s="29"/>
      <c r="EJI189" s="29"/>
      <c r="EJJ189" s="29"/>
      <c r="EJK189" s="29"/>
      <c r="EJL189" s="29"/>
      <c r="EJM189" s="29"/>
      <c r="EJN189" s="29"/>
      <c r="EJO189" s="29"/>
      <c r="EJP189" s="29"/>
      <c r="EJQ189" s="29"/>
      <c r="EJR189" s="29"/>
      <c r="EJS189" s="29"/>
      <c r="EJT189" s="29"/>
      <c r="EJU189" s="29"/>
      <c r="EJV189" s="29"/>
      <c r="EJW189" s="29"/>
      <c r="EJX189" s="29"/>
      <c r="EJY189" s="29"/>
      <c r="EJZ189" s="29"/>
      <c r="EKA189" s="29"/>
      <c r="EKB189" s="29"/>
      <c r="EKC189" s="29"/>
      <c r="EKD189" s="29"/>
      <c r="EKE189" s="29"/>
      <c r="EKF189" s="29"/>
      <c r="EKG189" s="29"/>
      <c r="EKH189" s="29"/>
      <c r="EKI189" s="29"/>
      <c r="EKJ189" s="29"/>
      <c r="EKK189" s="29"/>
      <c r="EKL189" s="29"/>
      <c r="EKM189" s="29"/>
      <c r="EKN189" s="29"/>
      <c r="EKO189" s="29"/>
      <c r="EKP189" s="29"/>
      <c r="EKQ189" s="29"/>
      <c r="EKR189" s="29"/>
      <c r="EKS189" s="29"/>
      <c r="EKT189" s="29"/>
      <c r="EKU189" s="29"/>
      <c r="EKV189" s="29"/>
      <c r="EKW189" s="29"/>
      <c r="EKX189" s="29"/>
      <c r="EKY189" s="29"/>
      <c r="EKZ189" s="29"/>
      <c r="ELA189" s="29"/>
      <c r="ELB189" s="29"/>
      <c r="ELC189" s="29"/>
      <c r="ELD189" s="29"/>
      <c r="ELE189" s="29"/>
      <c r="ELF189" s="29"/>
      <c r="ELG189" s="29"/>
      <c r="ELH189" s="29"/>
      <c r="ELI189" s="29"/>
      <c r="ELJ189" s="29"/>
      <c r="ELK189" s="29"/>
      <c r="ELL189" s="29"/>
      <c r="ELM189" s="29"/>
      <c r="ELN189" s="29"/>
      <c r="ELO189" s="29"/>
      <c r="ELP189" s="29"/>
      <c r="ELQ189" s="29"/>
      <c r="ELR189" s="29"/>
      <c r="ELS189" s="29"/>
      <c r="ELT189" s="29"/>
      <c r="ELU189" s="29"/>
      <c r="ELV189" s="29"/>
      <c r="ELW189" s="29"/>
      <c r="ELX189" s="29"/>
      <c r="ELY189" s="29"/>
      <c r="ELZ189" s="29"/>
      <c r="EMA189" s="29"/>
      <c r="EMB189" s="29"/>
      <c r="EMC189" s="29"/>
      <c r="EMD189" s="29"/>
      <c r="EME189" s="29"/>
      <c r="EMF189" s="29"/>
      <c r="EMG189" s="29"/>
      <c r="EMH189" s="29"/>
      <c r="EMI189" s="29"/>
      <c r="EMJ189" s="29"/>
      <c r="EMK189" s="29"/>
      <c r="EML189" s="29"/>
      <c r="EMM189" s="29"/>
      <c r="EMN189" s="29"/>
      <c r="EMO189" s="29"/>
      <c r="EMP189" s="29"/>
      <c r="EMQ189" s="29"/>
      <c r="EMR189" s="29"/>
      <c r="EMS189" s="29"/>
      <c r="EMT189" s="29"/>
      <c r="EMU189" s="29"/>
      <c r="EMV189" s="29"/>
      <c r="EMW189" s="29"/>
      <c r="EMX189" s="29"/>
      <c r="EMY189" s="29"/>
      <c r="EMZ189" s="29"/>
      <c r="ENA189" s="29"/>
      <c r="ENB189" s="29"/>
      <c r="ENC189" s="29"/>
      <c r="END189" s="29"/>
      <c r="ENE189" s="29"/>
      <c r="ENF189" s="29"/>
      <c r="ENG189" s="29"/>
      <c r="ENH189" s="29"/>
      <c r="ENI189" s="29"/>
      <c r="ENJ189" s="29"/>
      <c r="ENK189" s="29"/>
      <c r="ENL189" s="29"/>
      <c r="ENM189" s="29"/>
      <c r="ENN189" s="29"/>
      <c r="ENO189" s="29"/>
      <c r="ENP189" s="29"/>
      <c r="ENQ189" s="29"/>
      <c r="ENR189" s="29"/>
      <c r="ENS189" s="29"/>
      <c r="ENT189" s="29"/>
      <c r="ENU189" s="29"/>
      <c r="ENV189" s="29"/>
      <c r="ENW189" s="29"/>
      <c r="ENX189" s="29"/>
      <c r="ENY189" s="29"/>
      <c r="ENZ189" s="29"/>
      <c r="EOA189" s="29"/>
      <c r="EOB189" s="29"/>
      <c r="EOC189" s="29"/>
      <c r="EOD189" s="29"/>
      <c r="EOE189" s="29"/>
      <c r="EOF189" s="29"/>
      <c r="EOG189" s="29"/>
      <c r="EOH189" s="29"/>
      <c r="EOI189" s="29"/>
      <c r="EOJ189" s="29"/>
      <c r="EOK189" s="29"/>
      <c r="EOL189" s="29"/>
      <c r="EOM189" s="29"/>
      <c r="EON189" s="29"/>
      <c r="EOO189" s="29"/>
      <c r="EOP189" s="29"/>
      <c r="EOQ189" s="29"/>
      <c r="EOR189" s="29"/>
      <c r="EOS189" s="29"/>
      <c r="EOT189" s="29"/>
      <c r="EOU189" s="29"/>
      <c r="EOV189" s="29"/>
      <c r="EOW189" s="29"/>
      <c r="EOX189" s="29"/>
      <c r="EOY189" s="29"/>
      <c r="EOZ189" s="29"/>
      <c r="EPA189" s="29"/>
      <c r="EPB189" s="29"/>
      <c r="EPC189" s="29"/>
      <c r="EPD189" s="29"/>
      <c r="EPE189" s="29"/>
      <c r="EPF189" s="29"/>
      <c r="EPG189" s="29"/>
      <c r="EPH189" s="29"/>
      <c r="EPI189" s="29"/>
      <c r="EPJ189" s="29"/>
      <c r="EPK189" s="29"/>
      <c r="EPL189" s="29"/>
      <c r="EPM189" s="29"/>
      <c r="EPN189" s="29"/>
      <c r="EPO189" s="29"/>
      <c r="EPP189" s="29"/>
      <c r="EPQ189" s="29"/>
      <c r="EPR189" s="29"/>
      <c r="EPS189" s="29"/>
      <c r="EPT189" s="29"/>
      <c r="EPU189" s="29"/>
      <c r="EPV189" s="29"/>
      <c r="EPW189" s="29"/>
      <c r="EPX189" s="29"/>
      <c r="EPY189" s="29"/>
      <c r="EPZ189" s="29"/>
      <c r="EQA189" s="29"/>
      <c r="EQB189" s="29"/>
      <c r="EQC189" s="29"/>
      <c r="EQD189" s="29"/>
      <c r="EQE189" s="29"/>
      <c r="EQF189" s="29"/>
      <c r="EQG189" s="29"/>
      <c r="EQH189" s="29"/>
      <c r="EQI189" s="29"/>
      <c r="EQJ189" s="29"/>
      <c r="EQK189" s="29"/>
      <c r="EQL189" s="29"/>
      <c r="EQM189" s="29"/>
      <c r="EQN189" s="29"/>
      <c r="EQO189" s="29"/>
      <c r="EQP189" s="29"/>
      <c r="EQQ189" s="29"/>
      <c r="EQR189" s="29"/>
      <c r="EQS189" s="29"/>
      <c r="EQT189" s="29"/>
      <c r="EQU189" s="29"/>
      <c r="EQV189" s="29"/>
      <c r="EQW189" s="29"/>
      <c r="EQX189" s="29"/>
      <c r="EQY189" s="29"/>
      <c r="EQZ189" s="29"/>
      <c r="ERA189" s="29"/>
      <c r="ERB189" s="29"/>
      <c r="ERC189" s="29"/>
      <c r="ERD189" s="29"/>
      <c r="ERE189" s="29"/>
      <c r="ERF189" s="29"/>
      <c r="ERG189" s="29"/>
      <c r="ERH189" s="29"/>
      <c r="ERI189" s="29"/>
      <c r="ERJ189" s="29"/>
      <c r="ERK189" s="29"/>
      <c r="ERL189" s="29"/>
      <c r="ERM189" s="29"/>
      <c r="ERN189" s="29"/>
      <c r="ERO189" s="29"/>
      <c r="ERP189" s="29"/>
      <c r="ERQ189" s="29"/>
      <c r="ERR189" s="29"/>
      <c r="ERS189" s="29"/>
      <c r="ERT189" s="29"/>
      <c r="ERU189" s="29"/>
      <c r="ERV189" s="29"/>
      <c r="ERW189" s="29"/>
      <c r="ERX189" s="29"/>
      <c r="ERY189" s="29"/>
      <c r="ERZ189" s="29"/>
      <c r="ESA189" s="29"/>
      <c r="ESB189" s="29"/>
      <c r="ESC189" s="29"/>
      <c r="ESD189" s="29"/>
      <c r="ESE189" s="29"/>
      <c r="ESF189" s="29"/>
      <c r="ESG189" s="29"/>
      <c r="ESH189" s="29"/>
      <c r="ESI189" s="29"/>
      <c r="ESJ189" s="29"/>
      <c r="ESK189" s="29"/>
      <c r="ESL189" s="29"/>
      <c r="ESM189" s="29"/>
      <c r="ESN189" s="29"/>
      <c r="ESO189" s="29"/>
      <c r="ESP189" s="29"/>
      <c r="ESQ189" s="29"/>
      <c r="ESR189" s="29"/>
      <c r="ESS189" s="29"/>
      <c r="EST189" s="29"/>
      <c r="ESU189" s="29"/>
      <c r="ESV189" s="29"/>
      <c r="ESW189" s="29"/>
      <c r="ESX189" s="29"/>
      <c r="ESY189" s="29"/>
      <c r="ESZ189" s="29"/>
      <c r="ETA189" s="29"/>
      <c r="ETB189" s="29"/>
      <c r="ETC189" s="29"/>
      <c r="ETD189" s="29"/>
      <c r="ETE189" s="29"/>
      <c r="ETF189" s="29"/>
      <c r="ETG189" s="29"/>
      <c r="ETH189" s="29"/>
      <c r="ETI189" s="29"/>
      <c r="ETJ189" s="29"/>
      <c r="ETK189" s="29"/>
      <c r="ETL189" s="29"/>
      <c r="ETM189" s="29"/>
      <c r="ETN189" s="29"/>
      <c r="ETO189" s="29"/>
      <c r="ETP189" s="29"/>
      <c r="ETQ189" s="29"/>
      <c r="ETR189" s="29"/>
      <c r="ETS189" s="29"/>
      <c r="ETT189" s="29"/>
      <c r="ETU189" s="29"/>
      <c r="ETV189" s="29"/>
      <c r="ETW189" s="29"/>
      <c r="ETX189" s="29"/>
      <c r="ETY189" s="29"/>
      <c r="ETZ189" s="29"/>
      <c r="EUA189" s="29"/>
      <c r="EUB189" s="29"/>
      <c r="EUC189" s="29"/>
      <c r="EUD189" s="29"/>
      <c r="EUE189" s="29"/>
      <c r="EUF189" s="29"/>
      <c r="EUG189" s="29"/>
      <c r="EUH189" s="29"/>
      <c r="EUI189" s="29"/>
      <c r="EUJ189" s="29"/>
      <c r="EUK189" s="29"/>
      <c r="EUL189" s="29"/>
      <c r="EUM189" s="29"/>
      <c r="EUN189" s="29"/>
      <c r="EUO189" s="29"/>
      <c r="EUP189" s="29"/>
      <c r="EUQ189" s="29"/>
      <c r="EUR189" s="29"/>
      <c r="EUS189" s="29"/>
      <c r="EUT189" s="29"/>
      <c r="EUU189" s="29"/>
      <c r="EUV189" s="29"/>
      <c r="EUW189" s="29"/>
      <c r="EUX189" s="29"/>
      <c r="EUY189" s="29"/>
      <c r="EUZ189" s="29"/>
      <c r="EVA189" s="29"/>
      <c r="EVB189" s="29"/>
      <c r="EVC189" s="29"/>
      <c r="EVD189" s="29"/>
      <c r="EVE189" s="29"/>
      <c r="EVF189" s="29"/>
      <c r="EVG189" s="29"/>
      <c r="EVH189" s="29"/>
      <c r="EVI189" s="29"/>
      <c r="EVJ189" s="29"/>
      <c r="EVK189" s="29"/>
      <c r="EVL189" s="29"/>
      <c r="EVM189" s="29"/>
      <c r="EVN189" s="29"/>
      <c r="EVO189" s="29"/>
      <c r="EVP189" s="29"/>
      <c r="EVQ189" s="29"/>
      <c r="EVR189" s="29"/>
      <c r="EVS189" s="29"/>
      <c r="EVT189" s="29"/>
      <c r="EVU189" s="29"/>
      <c r="EVV189" s="29"/>
      <c r="EVW189" s="29"/>
      <c r="EVX189" s="29"/>
      <c r="EVY189" s="29"/>
      <c r="EVZ189" s="29"/>
      <c r="EWA189" s="29"/>
      <c r="EWB189" s="29"/>
      <c r="EWC189" s="29"/>
      <c r="EWD189" s="29"/>
      <c r="EWE189" s="29"/>
      <c r="EWF189" s="29"/>
      <c r="EWG189" s="29"/>
      <c r="EWH189" s="29"/>
      <c r="EWI189" s="29"/>
      <c r="EWJ189" s="29"/>
      <c r="EWK189" s="29"/>
      <c r="EWL189" s="29"/>
      <c r="EWM189" s="29"/>
      <c r="EWN189" s="29"/>
      <c r="EWO189" s="29"/>
      <c r="EWP189" s="29"/>
      <c r="EWQ189" s="29"/>
      <c r="EWR189" s="29"/>
      <c r="EWS189" s="29"/>
      <c r="EWT189" s="29"/>
      <c r="EWU189" s="29"/>
      <c r="EWV189" s="29"/>
      <c r="EWW189" s="29"/>
      <c r="EWX189" s="29"/>
      <c r="EWY189" s="29"/>
      <c r="EWZ189" s="29"/>
      <c r="EXA189" s="29"/>
      <c r="EXB189" s="29"/>
      <c r="EXC189" s="29"/>
      <c r="EXD189" s="29"/>
      <c r="EXE189" s="29"/>
      <c r="EXF189" s="29"/>
      <c r="EXG189" s="29"/>
      <c r="EXH189" s="29"/>
      <c r="EXI189" s="29"/>
      <c r="EXJ189" s="29"/>
      <c r="EXK189" s="29"/>
      <c r="EXL189" s="29"/>
      <c r="EXM189" s="29"/>
      <c r="EXN189" s="29"/>
      <c r="EXO189" s="29"/>
      <c r="EXP189" s="29"/>
      <c r="EXQ189" s="29"/>
      <c r="EXR189" s="29"/>
      <c r="EXS189" s="29"/>
      <c r="EXT189" s="29"/>
      <c r="EXU189" s="29"/>
      <c r="EXV189" s="29"/>
      <c r="EXW189" s="29"/>
      <c r="EXX189" s="29"/>
      <c r="EXY189" s="29"/>
      <c r="EXZ189" s="29"/>
      <c r="EYA189" s="29"/>
      <c r="EYB189" s="29"/>
      <c r="EYC189" s="29"/>
      <c r="EYD189" s="29"/>
      <c r="EYE189" s="29"/>
      <c r="EYF189" s="29"/>
      <c r="EYG189" s="29"/>
      <c r="EYH189" s="29"/>
      <c r="EYI189" s="29"/>
      <c r="EYJ189" s="29"/>
      <c r="EYK189" s="29"/>
      <c r="EYL189" s="29"/>
      <c r="EYM189" s="29"/>
      <c r="EYN189" s="29"/>
      <c r="EYO189" s="29"/>
      <c r="EYP189" s="29"/>
      <c r="EYQ189" s="29"/>
      <c r="EYR189" s="29"/>
      <c r="EYS189" s="29"/>
      <c r="EYT189" s="29"/>
      <c r="EYU189" s="29"/>
      <c r="EYV189" s="29"/>
      <c r="EYW189" s="29"/>
      <c r="EYX189" s="29"/>
      <c r="EYY189" s="29"/>
      <c r="EYZ189" s="29"/>
      <c r="EZA189" s="29"/>
      <c r="EZB189" s="29"/>
      <c r="EZC189" s="29"/>
      <c r="EZD189" s="29"/>
      <c r="EZE189" s="29"/>
      <c r="EZF189" s="29"/>
      <c r="EZG189" s="29"/>
      <c r="EZH189" s="29"/>
      <c r="EZI189" s="29"/>
      <c r="EZJ189" s="29"/>
      <c r="EZK189" s="29"/>
      <c r="EZL189" s="29"/>
      <c r="EZM189" s="29"/>
      <c r="EZN189" s="29"/>
      <c r="EZO189" s="29"/>
      <c r="EZP189" s="29"/>
      <c r="EZQ189" s="29"/>
      <c r="EZR189" s="29"/>
      <c r="EZS189" s="29"/>
      <c r="EZT189" s="29"/>
      <c r="EZU189" s="29"/>
      <c r="EZV189" s="29"/>
      <c r="EZW189" s="29"/>
      <c r="EZX189" s="29"/>
      <c r="EZY189" s="29"/>
      <c r="EZZ189" s="29"/>
      <c r="FAA189" s="29"/>
      <c r="FAB189" s="29"/>
      <c r="FAC189" s="29"/>
      <c r="FAD189" s="29"/>
      <c r="FAE189" s="29"/>
      <c r="FAF189" s="29"/>
      <c r="FAG189" s="29"/>
      <c r="FAH189" s="29"/>
      <c r="FAI189" s="29"/>
      <c r="FAJ189" s="29"/>
      <c r="FAK189" s="29"/>
      <c r="FAL189" s="29"/>
      <c r="FAM189" s="29"/>
      <c r="FAN189" s="29"/>
      <c r="FAO189" s="29"/>
      <c r="FAP189" s="29"/>
      <c r="FAQ189" s="29"/>
      <c r="FAR189" s="29"/>
      <c r="FAS189" s="29"/>
      <c r="FAT189" s="29"/>
      <c r="FAU189" s="29"/>
      <c r="FAV189" s="29"/>
      <c r="FAW189" s="29"/>
      <c r="FAX189" s="29"/>
      <c r="FAY189" s="29"/>
      <c r="FAZ189" s="29"/>
      <c r="FBA189" s="29"/>
      <c r="FBB189" s="29"/>
      <c r="FBC189" s="29"/>
      <c r="FBD189" s="29"/>
      <c r="FBE189" s="29"/>
      <c r="FBF189" s="29"/>
      <c r="FBG189" s="29"/>
      <c r="FBH189" s="29"/>
      <c r="FBI189" s="29"/>
      <c r="FBJ189" s="29"/>
      <c r="FBK189" s="29"/>
      <c r="FBL189" s="29"/>
      <c r="FBM189" s="29"/>
      <c r="FBN189" s="29"/>
      <c r="FBO189" s="29"/>
      <c r="FBP189" s="29"/>
      <c r="FBQ189" s="29"/>
      <c r="FBR189" s="29"/>
      <c r="FBS189" s="29"/>
      <c r="FBT189" s="29"/>
      <c r="FBU189" s="29"/>
      <c r="FBV189" s="29"/>
      <c r="FBW189" s="29"/>
      <c r="FBX189" s="29"/>
      <c r="FBY189" s="29"/>
      <c r="FBZ189" s="29"/>
      <c r="FCA189" s="29"/>
      <c r="FCB189" s="29"/>
      <c r="FCC189" s="29"/>
      <c r="FCD189" s="29"/>
      <c r="FCE189" s="29"/>
      <c r="FCF189" s="29"/>
      <c r="FCG189" s="29"/>
      <c r="FCH189" s="29"/>
      <c r="FCI189" s="29"/>
      <c r="FCJ189" s="29"/>
      <c r="FCK189" s="29"/>
      <c r="FCL189" s="29"/>
      <c r="FCM189" s="29"/>
      <c r="FCN189" s="29"/>
      <c r="FCO189" s="29"/>
      <c r="FCP189" s="29"/>
      <c r="FCQ189" s="29"/>
      <c r="FCR189" s="29"/>
      <c r="FCS189" s="29"/>
      <c r="FCT189" s="29"/>
      <c r="FCU189" s="29"/>
      <c r="FCV189" s="29"/>
      <c r="FCW189" s="29"/>
      <c r="FCX189" s="29"/>
      <c r="FCY189" s="29"/>
      <c r="FCZ189" s="29"/>
      <c r="FDA189" s="29"/>
      <c r="FDB189" s="29"/>
      <c r="FDC189" s="29"/>
      <c r="FDD189" s="29"/>
      <c r="FDE189" s="29"/>
      <c r="FDF189" s="29"/>
      <c r="FDG189" s="29"/>
      <c r="FDH189" s="29"/>
      <c r="FDI189" s="29"/>
      <c r="FDJ189" s="29"/>
      <c r="FDK189" s="29"/>
      <c r="FDL189" s="29"/>
      <c r="FDM189" s="29"/>
      <c r="FDN189" s="29"/>
      <c r="FDO189" s="29"/>
      <c r="FDP189" s="29"/>
      <c r="FDQ189" s="29"/>
      <c r="FDR189" s="29"/>
      <c r="FDS189" s="29"/>
      <c r="FDT189" s="29"/>
      <c r="FDU189" s="29"/>
      <c r="FDV189" s="29"/>
      <c r="FDW189" s="29"/>
      <c r="FDX189" s="29"/>
      <c r="FDY189" s="29"/>
      <c r="FDZ189" s="29"/>
      <c r="FEA189" s="29"/>
      <c r="FEB189" s="29"/>
      <c r="FEC189" s="29"/>
      <c r="FED189" s="29"/>
      <c r="FEE189" s="29"/>
      <c r="FEF189" s="29"/>
      <c r="FEG189" s="29"/>
      <c r="FEH189" s="29"/>
      <c r="FEI189" s="29"/>
      <c r="FEJ189" s="29"/>
      <c r="FEK189" s="29"/>
      <c r="FEL189" s="29"/>
      <c r="FEM189" s="29"/>
      <c r="FEN189" s="29"/>
      <c r="FEO189" s="29"/>
      <c r="FEP189" s="29"/>
      <c r="FEQ189" s="29"/>
      <c r="FER189" s="29"/>
      <c r="FES189" s="29"/>
      <c r="FET189" s="29"/>
      <c r="FEU189" s="29"/>
      <c r="FEV189" s="29"/>
      <c r="FEW189" s="29"/>
      <c r="FEX189" s="29"/>
      <c r="FEY189" s="29"/>
      <c r="FEZ189" s="29"/>
      <c r="FFA189" s="29"/>
      <c r="FFB189" s="29"/>
      <c r="FFC189" s="29"/>
      <c r="FFD189" s="29"/>
      <c r="FFE189" s="29"/>
      <c r="FFF189" s="29"/>
      <c r="FFG189" s="29"/>
      <c r="FFH189" s="29"/>
      <c r="FFI189" s="29"/>
      <c r="FFJ189" s="29"/>
      <c r="FFK189" s="29"/>
      <c r="FFL189" s="29"/>
      <c r="FFM189" s="29"/>
      <c r="FFN189" s="29"/>
      <c r="FFO189" s="29"/>
      <c r="FFP189" s="29"/>
      <c r="FFQ189" s="29"/>
      <c r="FFR189" s="29"/>
      <c r="FFS189" s="29"/>
      <c r="FFT189" s="29"/>
      <c r="FFU189" s="29"/>
      <c r="FFV189" s="29"/>
      <c r="FFW189" s="29"/>
      <c r="FFX189" s="29"/>
      <c r="FFY189" s="29"/>
      <c r="FFZ189" s="29"/>
      <c r="FGA189" s="29"/>
      <c r="FGB189" s="29"/>
      <c r="FGC189" s="29"/>
      <c r="FGD189" s="29"/>
      <c r="FGE189" s="29"/>
      <c r="FGF189" s="29"/>
      <c r="FGG189" s="29"/>
      <c r="FGH189" s="29"/>
      <c r="FGI189" s="29"/>
      <c r="FGJ189" s="29"/>
      <c r="FGK189" s="29"/>
      <c r="FGL189" s="29"/>
      <c r="FGM189" s="29"/>
      <c r="FGN189" s="29"/>
      <c r="FGO189" s="29"/>
      <c r="FGP189" s="29"/>
      <c r="FGQ189" s="29"/>
      <c r="FGR189" s="29"/>
      <c r="FGS189" s="29"/>
      <c r="FGT189" s="29"/>
      <c r="FGU189" s="29"/>
      <c r="FGV189" s="29"/>
      <c r="FGW189" s="29"/>
      <c r="FGX189" s="29"/>
      <c r="FGY189" s="29"/>
      <c r="FGZ189" s="29"/>
      <c r="FHA189" s="29"/>
      <c r="FHB189" s="29"/>
      <c r="FHC189" s="29"/>
      <c r="FHD189" s="29"/>
      <c r="FHE189" s="29"/>
      <c r="FHF189" s="29"/>
      <c r="FHG189" s="29"/>
      <c r="FHH189" s="29"/>
      <c r="FHI189" s="29"/>
      <c r="FHJ189" s="29"/>
      <c r="FHK189" s="29"/>
      <c r="FHL189" s="29"/>
      <c r="FHM189" s="29"/>
      <c r="FHN189" s="29"/>
      <c r="FHO189" s="29"/>
      <c r="FHP189" s="29"/>
      <c r="FHQ189" s="29"/>
      <c r="FHR189" s="29"/>
      <c r="FHS189" s="29"/>
      <c r="FHT189" s="29"/>
      <c r="FHU189" s="29"/>
      <c r="FHV189" s="29"/>
      <c r="FHW189" s="29"/>
      <c r="FHX189" s="29"/>
      <c r="FHY189" s="29"/>
      <c r="FHZ189" s="29"/>
      <c r="FIA189" s="29"/>
      <c r="FIB189" s="29"/>
      <c r="FIC189" s="29"/>
      <c r="FID189" s="29"/>
      <c r="FIE189" s="29"/>
      <c r="FIF189" s="29"/>
      <c r="FIG189" s="29"/>
      <c r="FIH189" s="29"/>
      <c r="FII189" s="29"/>
      <c r="FIJ189" s="29"/>
      <c r="FIK189" s="29"/>
      <c r="FIL189" s="29"/>
      <c r="FIM189" s="29"/>
      <c r="FIN189" s="29"/>
      <c r="FIO189" s="29"/>
      <c r="FIP189" s="29"/>
      <c r="FIQ189" s="29"/>
      <c r="FIR189" s="29"/>
      <c r="FIS189" s="29"/>
      <c r="FIT189" s="29"/>
      <c r="FIU189" s="29"/>
      <c r="FIV189" s="29"/>
      <c r="FIW189" s="29"/>
      <c r="FIX189" s="29"/>
      <c r="FIY189" s="29"/>
      <c r="FIZ189" s="29"/>
      <c r="FJA189" s="29"/>
      <c r="FJB189" s="29"/>
      <c r="FJC189" s="29"/>
      <c r="FJD189" s="29"/>
      <c r="FJE189" s="29"/>
      <c r="FJF189" s="29"/>
      <c r="FJG189" s="29"/>
      <c r="FJH189" s="29"/>
      <c r="FJI189" s="29"/>
      <c r="FJJ189" s="29"/>
      <c r="FJK189" s="29"/>
      <c r="FJL189" s="29"/>
      <c r="FJM189" s="29"/>
      <c r="FJN189" s="29"/>
      <c r="FJO189" s="29"/>
      <c r="FJP189" s="29"/>
      <c r="FJQ189" s="29"/>
      <c r="FJR189" s="29"/>
      <c r="FJS189" s="29"/>
      <c r="FJT189" s="29"/>
      <c r="FJU189" s="29"/>
      <c r="FJV189" s="29"/>
      <c r="FJW189" s="29"/>
      <c r="FJX189" s="29"/>
      <c r="FJY189" s="29"/>
      <c r="FJZ189" s="29"/>
      <c r="FKA189" s="29"/>
      <c r="FKB189" s="29"/>
      <c r="FKC189" s="29"/>
      <c r="FKD189" s="29"/>
      <c r="FKE189" s="29"/>
      <c r="FKF189" s="29"/>
      <c r="FKG189" s="29"/>
      <c r="FKH189" s="29"/>
      <c r="FKI189" s="29"/>
      <c r="FKJ189" s="29"/>
      <c r="FKK189" s="29"/>
      <c r="FKL189" s="29"/>
      <c r="FKM189" s="29"/>
      <c r="FKN189" s="29"/>
      <c r="FKO189" s="29"/>
      <c r="FKP189" s="29"/>
      <c r="FKQ189" s="29"/>
      <c r="FKR189" s="29"/>
      <c r="FKS189" s="29"/>
      <c r="FKT189" s="29"/>
      <c r="FKU189" s="29"/>
      <c r="FKV189" s="29"/>
      <c r="FKW189" s="29"/>
      <c r="FKX189" s="29"/>
      <c r="FKY189" s="29"/>
      <c r="FKZ189" s="29"/>
      <c r="FLA189" s="29"/>
      <c r="FLB189" s="29"/>
      <c r="FLC189" s="29"/>
      <c r="FLD189" s="29"/>
      <c r="FLE189" s="29"/>
      <c r="FLF189" s="29"/>
      <c r="FLG189" s="29"/>
      <c r="FLH189" s="29"/>
      <c r="FLI189" s="29"/>
      <c r="FLJ189" s="29"/>
      <c r="FLK189" s="29"/>
      <c r="FLL189" s="29"/>
      <c r="FLM189" s="29"/>
      <c r="FLN189" s="29"/>
      <c r="FLO189" s="29"/>
      <c r="FLP189" s="29"/>
      <c r="FLQ189" s="29"/>
      <c r="FLR189" s="29"/>
      <c r="FLS189" s="29"/>
      <c r="FLT189" s="29"/>
      <c r="FLU189" s="29"/>
      <c r="FLV189" s="29"/>
      <c r="FLW189" s="29"/>
      <c r="FLX189" s="29"/>
      <c r="FLY189" s="29"/>
      <c r="FLZ189" s="29"/>
      <c r="FMA189" s="29"/>
      <c r="FMB189" s="29"/>
      <c r="FMC189" s="29"/>
      <c r="FMD189" s="29"/>
      <c r="FME189" s="29"/>
      <c r="FMF189" s="29"/>
      <c r="FMG189" s="29"/>
      <c r="FMH189" s="29"/>
      <c r="FMI189" s="29"/>
      <c r="FMJ189" s="29"/>
      <c r="FMK189" s="29"/>
      <c r="FML189" s="29"/>
      <c r="FMM189" s="29"/>
      <c r="FMN189" s="29"/>
      <c r="FMO189" s="29"/>
      <c r="FMP189" s="29"/>
      <c r="FMQ189" s="29"/>
      <c r="FMR189" s="29"/>
      <c r="FMS189" s="29"/>
      <c r="FMT189" s="29"/>
      <c r="FMU189" s="29"/>
      <c r="FMV189" s="29"/>
      <c r="FMW189" s="29"/>
      <c r="FMX189" s="29"/>
      <c r="FMY189" s="29"/>
      <c r="FMZ189" s="29"/>
      <c r="FNA189" s="29"/>
      <c r="FNB189" s="29"/>
      <c r="FNC189" s="29"/>
      <c r="FND189" s="29"/>
      <c r="FNE189" s="29"/>
      <c r="FNF189" s="29"/>
      <c r="FNG189" s="29"/>
      <c r="FNH189" s="29"/>
      <c r="FNI189" s="29"/>
      <c r="FNJ189" s="29"/>
      <c r="FNK189" s="29"/>
      <c r="FNL189" s="29"/>
      <c r="FNM189" s="29"/>
      <c r="FNN189" s="29"/>
      <c r="FNO189" s="29"/>
      <c r="FNP189" s="29"/>
      <c r="FNQ189" s="29"/>
      <c r="FNR189" s="29"/>
      <c r="FNS189" s="29"/>
      <c r="FNT189" s="29"/>
      <c r="FNU189" s="29"/>
      <c r="FNV189" s="29"/>
      <c r="FNW189" s="29"/>
      <c r="FNX189" s="29"/>
      <c r="FNY189" s="29"/>
      <c r="FNZ189" s="29"/>
      <c r="FOA189" s="29"/>
      <c r="FOB189" s="29"/>
      <c r="FOC189" s="29"/>
      <c r="FOD189" s="29"/>
      <c r="FOE189" s="29"/>
      <c r="FOF189" s="29"/>
      <c r="FOG189" s="29"/>
      <c r="FOH189" s="29"/>
      <c r="FOI189" s="29"/>
      <c r="FOJ189" s="29"/>
      <c r="FOK189" s="29"/>
      <c r="FOL189" s="29"/>
      <c r="FOM189" s="29"/>
      <c r="FON189" s="29"/>
      <c r="FOO189" s="29"/>
      <c r="FOP189" s="29"/>
      <c r="FOQ189" s="29"/>
      <c r="FOR189" s="29"/>
      <c r="FOS189" s="29"/>
      <c r="FOT189" s="29"/>
      <c r="FOU189" s="29"/>
      <c r="FOV189" s="29"/>
      <c r="FOW189" s="29"/>
      <c r="FOX189" s="29"/>
      <c r="FOY189" s="29"/>
      <c r="FOZ189" s="29"/>
      <c r="FPA189" s="29"/>
      <c r="FPB189" s="29"/>
      <c r="FPC189" s="29"/>
      <c r="FPD189" s="29"/>
      <c r="FPE189" s="29"/>
      <c r="FPF189" s="29"/>
      <c r="FPG189" s="29"/>
      <c r="FPH189" s="29"/>
      <c r="FPI189" s="29"/>
      <c r="FPJ189" s="29"/>
      <c r="FPK189" s="29"/>
      <c r="FPL189" s="29"/>
      <c r="FPM189" s="29"/>
      <c r="FPN189" s="29"/>
      <c r="FPO189" s="29"/>
      <c r="FPP189" s="29"/>
      <c r="FPQ189" s="29"/>
      <c r="FPR189" s="29"/>
      <c r="FPS189" s="29"/>
      <c r="FPT189" s="29"/>
      <c r="FPU189" s="29"/>
      <c r="FPV189" s="29"/>
      <c r="FPW189" s="29"/>
      <c r="FPX189" s="29"/>
      <c r="FPY189" s="29"/>
      <c r="FPZ189" s="29"/>
      <c r="FQA189" s="29"/>
      <c r="FQB189" s="29"/>
      <c r="FQC189" s="29"/>
      <c r="FQD189" s="29"/>
      <c r="FQE189" s="29"/>
      <c r="FQF189" s="29"/>
      <c r="FQG189" s="29"/>
      <c r="FQH189" s="29"/>
      <c r="FQI189" s="29"/>
      <c r="FQJ189" s="29"/>
      <c r="FQK189" s="29"/>
      <c r="FQL189" s="29"/>
      <c r="FQM189" s="29"/>
      <c r="FQN189" s="29"/>
      <c r="FQO189" s="29"/>
      <c r="FQP189" s="29"/>
      <c r="FQQ189" s="29"/>
      <c r="FQR189" s="29"/>
      <c r="FQS189" s="29"/>
      <c r="FQT189" s="29"/>
      <c r="FQU189" s="29"/>
      <c r="FQV189" s="29"/>
      <c r="FQW189" s="29"/>
      <c r="FQX189" s="29"/>
      <c r="FQY189" s="29"/>
      <c r="FQZ189" s="29"/>
      <c r="FRA189" s="29"/>
      <c r="FRB189" s="29"/>
      <c r="FRC189" s="29"/>
      <c r="FRD189" s="29"/>
      <c r="FRE189" s="29"/>
      <c r="FRF189" s="29"/>
      <c r="FRG189" s="29"/>
      <c r="FRH189" s="29"/>
      <c r="FRI189" s="29"/>
      <c r="FRJ189" s="29"/>
      <c r="FRK189" s="29"/>
      <c r="FRL189" s="29"/>
      <c r="FRM189" s="29"/>
      <c r="FRN189" s="29"/>
      <c r="FRO189" s="29"/>
      <c r="FRP189" s="29"/>
      <c r="FRQ189" s="29"/>
      <c r="FRR189" s="29"/>
      <c r="FRS189" s="29"/>
      <c r="FRT189" s="29"/>
      <c r="FRU189" s="29"/>
      <c r="FRV189" s="29"/>
      <c r="FRW189" s="29"/>
      <c r="FRX189" s="29"/>
      <c r="FRY189" s="29"/>
      <c r="FRZ189" s="29"/>
      <c r="FSA189" s="29"/>
      <c r="FSB189" s="29"/>
      <c r="FSC189" s="29"/>
      <c r="FSD189" s="29"/>
      <c r="FSE189" s="29"/>
      <c r="FSF189" s="29"/>
      <c r="FSG189" s="29"/>
      <c r="FSH189" s="29"/>
      <c r="FSI189" s="29"/>
      <c r="FSJ189" s="29"/>
      <c r="FSK189" s="29"/>
      <c r="FSL189" s="29"/>
      <c r="FSM189" s="29"/>
      <c r="FSN189" s="29"/>
      <c r="FSO189" s="29"/>
      <c r="FSP189" s="29"/>
      <c r="FSQ189" s="29"/>
      <c r="FSR189" s="29"/>
      <c r="FSS189" s="29"/>
      <c r="FST189" s="29"/>
      <c r="FSU189" s="29"/>
      <c r="FSV189" s="29"/>
      <c r="FSW189" s="29"/>
      <c r="FSX189" s="29"/>
      <c r="FSY189" s="29"/>
      <c r="FSZ189" s="29"/>
      <c r="FTA189" s="29"/>
      <c r="FTB189" s="29"/>
      <c r="FTC189" s="29"/>
      <c r="FTD189" s="29"/>
      <c r="FTE189" s="29"/>
      <c r="FTF189" s="29"/>
      <c r="FTG189" s="29"/>
      <c r="FTH189" s="29"/>
      <c r="FTI189" s="29"/>
      <c r="FTJ189" s="29"/>
      <c r="FTK189" s="29"/>
      <c r="FTL189" s="29"/>
      <c r="FTM189" s="29"/>
      <c r="FTN189" s="29"/>
      <c r="FTO189" s="29"/>
      <c r="FTP189" s="29"/>
      <c r="FTQ189" s="29"/>
      <c r="FTR189" s="29"/>
      <c r="FTS189" s="29"/>
      <c r="FTT189" s="29"/>
      <c r="FTU189" s="29"/>
      <c r="FTV189" s="29"/>
      <c r="FTW189" s="29"/>
      <c r="FTX189" s="29"/>
      <c r="FTY189" s="29"/>
      <c r="FTZ189" s="29"/>
      <c r="FUA189" s="29"/>
      <c r="FUB189" s="29"/>
      <c r="FUC189" s="29"/>
      <c r="FUD189" s="29"/>
      <c r="FUE189" s="29"/>
      <c r="FUF189" s="29"/>
      <c r="FUG189" s="29"/>
      <c r="FUH189" s="29"/>
      <c r="FUI189" s="29"/>
      <c r="FUJ189" s="29"/>
      <c r="FUK189" s="29"/>
      <c r="FUL189" s="29"/>
      <c r="FUM189" s="29"/>
      <c r="FUN189" s="29"/>
      <c r="FUO189" s="29"/>
      <c r="FUP189" s="29"/>
      <c r="FUQ189" s="29"/>
      <c r="FUR189" s="29"/>
      <c r="FUS189" s="29"/>
      <c r="FUT189" s="29"/>
      <c r="FUU189" s="29"/>
      <c r="FUV189" s="29"/>
      <c r="FUW189" s="29"/>
      <c r="FUX189" s="29"/>
      <c r="FUY189" s="29"/>
      <c r="FUZ189" s="29"/>
      <c r="FVA189" s="29"/>
      <c r="FVB189" s="29"/>
      <c r="FVC189" s="29"/>
      <c r="FVD189" s="29"/>
      <c r="FVE189" s="29"/>
      <c r="FVF189" s="29"/>
      <c r="FVG189" s="29"/>
      <c r="FVH189" s="29"/>
      <c r="FVI189" s="29"/>
      <c r="FVJ189" s="29"/>
      <c r="FVK189" s="29"/>
      <c r="FVL189" s="29"/>
      <c r="FVM189" s="29"/>
      <c r="FVN189" s="29"/>
      <c r="FVO189" s="29"/>
      <c r="FVP189" s="29"/>
      <c r="FVQ189" s="29"/>
      <c r="FVR189" s="29"/>
      <c r="FVS189" s="29"/>
      <c r="FVT189" s="29"/>
      <c r="FVU189" s="29"/>
      <c r="FVV189" s="29"/>
      <c r="FVW189" s="29"/>
      <c r="FVX189" s="29"/>
      <c r="FVY189" s="29"/>
      <c r="FVZ189" s="29"/>
      <c r="FWA189" s="29"/>
      <c r="FWB189" s="29"/>
      <c r="FWC189" s="29"/>
      <c r="FWD189" s="29"/>
      <c r="FWE189" s="29"/>
      <c r="FWF189" s="29"/>
      <c r="FWG189" s="29"/>
      <c r="FWH189" s="29"/>
      <c r="FWI189" s="29"/>
      <c r="FWJ189" s="29"/>
      <c r="FWK189" s="29"/>
      <c r="FWL189" s="29"/>
      <c r="FWM189" s="29"/>
      <c r="FWN189" s="29"/>
      <c r="FWO189" s="29"/>
      <c r="FWP189" s="29"/>
      <c r="FWQ189" s="29"/>
      <c r="FWR189" s="29"/>
      <c r="FWS189" s="29"/>
      <c r="FWT189" s="29"/>
      <c r="FWU189" s="29"/>
      <c r="FWV189" s="29"/>
      <c r="FWW189" s="29"/>
      <c r="FWX189" s="29"/>
      <c r="FWY189" s="29"/>
      <c r="FWZ189" s="29"/>
      <c r="FXA189" s="29"/>
      <c r="FXB189" s="29"/>
      <c r="FXC189" s="29"/>
      <c r="FXD189" s="29"/>
      <c r="FXE189" s="29"/>
      <c r="FXF189" s="29"/>
      <c r="FXG189" s="29"/>
      <c r="FXH189" s="29"/>
      <c r="FXI189" s="29"/>
      <c r="FXJ189" s="29"/>
      <c r="FXK189" s="29"/>
      <c r="FXL189" s="29"/>
      <c r="FXM189" s="29"/>
      <c r="FXN189" s="29"/>
      <c r="FXO189" s="29"/>
      <c r="FXP189" s="29"/>
      <c r="FXQ189" s="29"/>
      <c r="FXR189" s="29"/>
      <c r="FXS189" s="29"/>
      <c r="FXT189" s="29"/>
      <c r="FXU189" s="29"/>
      <c r="FXV189" s="29"/>
      <c r="FXW189" s="29"/>
      <c r="FXX189" s="29"/>
      <c r="FXY189" s="29"/>
      <c r="FXZ189" s="29"/>
      <c r="FYA189" s="29"/>
      <c r="FYB189" s="29"/>
      <c r="FYC189" s="29"/>
      <c r="FYD189" s="29"/>
      <c r="FYE189" s="29"/>
      <c r="FYF189" s="29"/>
      <c r="FYG189" s="29"/>
      <c r="FYH189" s="29"/>
      <c r="FYI189" s="29"/>
      <c r="FYJ189" s="29"/>
      <c r="FYK189" s="29"/>
      <c r="FYL189" s="29"/>
      <c r="FYM189" s="29"/>
      <c r="FYN189" s="29"/>
      <c r="FYO189" s="29"/>
      <c r="FYP189" s="29"/>
      <c r="FYQ189" s="29"/>
      <c r="FYR189" s="29"/>
      <c r="FYS189" s="29"/>
      <c r="FYT189" s="29"/>
      <c r="FYU189" s="29"/>
      <c r="FYV189" s="29"/>
      <c r="FYW189" s="29"/>
      <c r="FYX189" s="29"/>
      <c r="FYY189" s="29"/>
      <c r="FYZ189" s="29"/>
      <c r="FZA189" s="29"/>
      <c r="FZB189" s="29"/>
      <c r="FZC189" s="29"/>
      <c r="FZD189" s="29"/>
      <c r="FZE189" s="29"/>
      <c r="FZF189" s="29"/>
      <c r="FZG189" s="29"/>
      <c r="FZH189" s="29"/>
      <c r="FZI189" s="29"/>
      <c r="FZJ189" s="29"/>
      <c r="FZK189" s="29"/>
      <c r="FZL189" s="29"/>
      <c r="FZM189" s="29"/>
      <c r="FZN189" s="29"/>
      <c r="FZO189" s="29"/>
      <c r="FZP189" s="29"/>
      <c r="FZQ189" s="29"/>
      <c r="FZR189" s="29"/>
      <c r="FZS189" s="29"/>
      <c r="FZT189" s="29"/>
      <c r="FZU189" s="29"/>
      <c r="FZV189" s="29"/>
      <c r="FZW189" s="29"/>
      <c r="FZX189" s="29"/>
      <c r="FZY189" s="29"/>
      <c r="FZZ189" s="29"/>
      <c r="GAA189" s="29"/>
      <c r="GAB189" s="29"/>
      <c r="GAC189" s="29"/>
      <c r="GAD189" s="29"/>
      <c r="GAE189" s="29"/>
      <c r="GAF189" s="29"/>
      <c r="GAG189" s="29"/>
      <c r="GAH189" s="29"/>
      <c r="GAI189" s="29"/>
      <c r="GAJ189" s="29"/>
      <c r="GAK189" s="29"/>
      <c r="GAL189" s="29"/>
      <c r="GAM189" s="29"/>
      <c r="GAN189" s="29"/>
      <c r="GAO189" s="29"/>
      <c r="GAP189" s="29"/>
      <c r="GAQ189" s="29"/>
      <c r="GAR189" s="29"/>
      <c r="GAS189" s="29"/>
      <c r="GAT189" s="29"/>
      <c r="GAU189" s="29"/>
      <c r="GAV189" s="29"/>
      <c r="GAW189" s="29"/>
      <c r="GAX189" s="29"/>
      <c r="GAY189" s="29"/>
      <c r="GAZ189" s="29"/>
      <c r="GBA189" s="29"/>
      <c r="GBB189" s="29"/>
      <c r="GBC189" s="29"/>
      <c r="GBD189" s="29"/>
      <c r="GBE189" s="29"/>
      <c r="GBF189" s="29"/>
      <c r="GBG189" s="29"/>
      <c r="GBH189" s="29"/>
      <c r="GBI189" s="29"/>
      <c r="GBJ189" s="29"/>
      <c r="GBK189" s="29"/>
      <c r="GBL189" s="29"/>
      <c r="GBM189" s="29"/>
      <c r="GBN189" s="29"/>
      <c r="GBO189" s="29"/>
      <c r="GBP189" s="29"/>
      <c r="GBQ189" s="29"/>
      <c r="GBR189" s="29"/>
      <c r="GBS189" s="29"/>
      <c r="GBT189" s="29"/>
      <c r="GBU189" s="29"/>
      <c r="GBV189" s="29"/>
      <c r="GBW189" s="29"/>
      <c r="GBX189" s="29"/>
      <c r="GBY189" s="29"/>
      <c r="GBZ189" s="29"/>
      <c r="GCA189" s="29"/>
      <c r="GCB189" s="29"/>
      <c r="GCC189" s="29"/>
      <c r="GCD189" s="29"/>
      <c r="GCE189" s="29"/>
      <c r="GCF189" s="29"/>
      <c r="GCG189" s="29"/>
      <c r="GCH189" s="29"/>
      <c r="GCI189" s="29"/>
      <c r="GCJ189" s="29"/>
      <c r="GCK189" s="29"/>
      <c r="GCL189" s="29"/>
      <c r="GCM189" s="29"/>
      <c r="GCN189" s="29"/>
      <c r="GCO189" s="29"/>
      <c r="GCP189" s="29"/>
      <c r="GCQ189" s="29"/>
      <c r="GCR189" s="29"/>
      <c r="GCS189" s="29"/>
      <c r="GCT189" s="29"/>
      <c r="GCU189" s="29"/>
      <c r="GCV189" s="29"/>
      <c r="GCW189" s="29"/>
      <c r="GCX189" s="29"/>
      <c r="GCY189" s="29"/>
      <c r="GCZ189" s="29"/>
      <c r="GDA189" s="29"/>
      <c r="GDB189" s="29"/>
      <c r="GDC189" s="29"/>
      <c r="GDD189" s="29"/>
      <c r="GDE189" s="29"/>
      <c r="GDF189" s="29"/>
      <c r="GDG189" s="29"/>
      <c r="GDH189" s="29"/>
      <c r="GDI189" s="29"/>
      <c r="GDJ189" s="29"/>
      <c r="GDK189" s="29"/>
      <c r="GDL189" s="29"/>
      <c r="GDM189" s="29"/>
      <c r="GDN189" s="29"/>
      <c r="GDO189" s="29"/>
      <c r="GDP189" s="29"/>
      <c r="GDQ189" s="29"/>
      <c r="GDR189" s="29"/>
      <c r="GDS189" s="29"/>
      <c r="GDT189" s="29"/>
      <c r="GDU189" s="29"/>
      <c r="GDV189" s="29"/>
      <c r="GDW189" s="29"/>
      <c r="GDX189" s="29"/>
      <c r="GDY189" s="29"/>
      <c r="GDZ189" s="29"/>
      <c r="GEA189" s="29"/>
      <c r="GEB189" s="29"/>
      <c r="GEC189" s="29"/>
      <c r="GED189" s="29"/>
      <c r="GEE189" s="29"/>
      <c r="GEF189" s="29"/>
      <c r="GEG189" s="29"/>
      <c r="GEH189" s="29"/>
      <c r="GEI189" s="29"/>
      <c r="GEJ189" s="29"/>
      <c r="GEK189" s="29"/>
      <c r="GEL189" s="29"/>
      <c r="GEM189" s="29"/>
      <c r="GEN189" s="29"/>
      <c r="GEO189" s="29"/>
      <c r="GEP189" s="29"/>
      <c r="GEQ189" s="29"/>
      <c r="GER189" s="29"/>
      <c r="GES189" s="29"/>
      <c r="GET189" s="29"/>
      <c r="GEU189" s="29"/>
      <c r="GEV189" s="29"/>
      <c r="GEW189" s="29"/>
      <c r="GEX189" s="29"/>
      <c r="GEY189" s="29"/>
      <c r="GEZ189" s="29"/>
      <c r="GFA189" s="29"/>
      <c r="GFB189" s="29"/>
      <c r="GFC189" s="29"/>
      <c r="GFD189" s="29"/>
      <c r="GFE189" s="29"/>
      <c r="GFF189" s="29"/>
      <c r="GFG189" s="29"/>
      <c r="GFH189" s="29"/>
      <c r="GFI189" s="29"/>
      <c r="GFJ189" s="29"/>
      <c r="GFK189" s="29"/>
      <c r="GFL189" s="29"/>
      <c r="GFM189" s="29"/>
      <c r="GFN189" s="29"/>
      <c r="GFO189" s="29"/>
      <c r="GFP189" s="29"/>
      <c r="GFQ189" s="29"/>
      <c r="GFR189" s="29"/>
      <c r="GFS189" s="29"/>
      <c r="GFT189" s="29"/>
      <c r="GFU189" s="29"/>
      <c r="GFV189" s="29"/>
      <c r="GFW189" s="29"/>
      <c r="GFX189" s="29"/>
      <c r="GFY189" s="29"/>
      <c r="GFZ189" s="29"/>
      <c r="GGA189" s="29"/>
      <c r="GGB189" s="29"/>
      <c r="GGC189" s="29"/>
      <c r="GGD189" s="29"/>
      <c r="GGE189" s="29"/>
      <c r="GGF189" s="29"/>
      <c r="GGG189" s="29"/>
      <c r="GGH189" s="29"/>
      <c r="GGI189" s="29"/>
      <c r="GGJ189" s="29"/>
      <c r="GGK189" s="29"/>
      <c r="GGL189" s="29"/>
      <c r="GGM189" s="29"/>
      <c r="GGN189" s="29"/>
      <c r="GGO189" s="29"/>
      <c r="GGP189" s="29"/>
      <c r="GGQ189" s="29"/>
      <c r="GGR189" s="29"/>
      <c r="GGS189" s="29"/>
      <c r="GGT189" s="29"/>
      <c r="GGU189" s="29"/>
      <c r="GGV189" s="29"/>
      <c r="GGW189" s="29"/>
      <c r="GGX189" s="29"/>
      <c r="GGY189" s="29"/>
      <c r="GGZ189" s="29"/>
      <c r="GHA189" s="29"/>
      <c r="GHB189" s="29"/>
      <c r="GHC189" s="29"/>
      <c r="GHD189" s="29"/>
      <c r="GHE189" s="29"/>
      <c r="GHF189" s="29"/>
      <c r="GHG189" s="29"/>
      <c r="GHH189" s="29"/>
      <c r="GHI189" s="29"/>
      <c r="GHJ189" s="29"/>
      <c r="GHK189" s="29"/>
      <c r="GHL189" s="29"/>
      <c r="GHM189" s="29"/>
      <c r="GHN189" s="29"/>
      <c r="GHO189" s="29"/>
      <c r="GHP189" s="29"/>
      <c r="GHQ189" s="29"/>
      <c r="GHR189" s="29"/>
      <c r="GHS189" s="29"/>
      <c r="GHT189" s="29"/>
      <c r="GHU189" s="29"/>
      <c r="GHV189" s="29"/>
      <c r="GHW189" s="29"/>
      <c r="GHX189" s="29"/>
      <c r="GHY189" s="29"/>
      <c r="GHZ189" s="29"/>
      <c r="GIA189" s="29"/>
      <c r="GIB189" s="29"/>
      <c r="GIC189" s="29"/>
      <c r="GID189" s="29"/>
      <c r="GIE189" s="29"/>
      <c r="GIF189" s="29"/>
      <c r="GIG189" s="29"/>
      <c r="GIH189" s="29"/>
      <c r="GII189" s="29"/>
      <c r="GIJ189" s="29"/>
      <c r="GIK189" s="29"/>
      <c r="GIL189" s="29"/>
      <c r="GIM189" s="29"/>
      <c r="GIN189" s="29"/>
      <c r="GIO189" s="29"/>
      <c r="GIP189" s="29"/>
      <c r="GIQ189" s="29"/>
      <c r="GIR189" s="29"/>
      <c r="GIS189" s="29"/>
      <c r="GIT189" s="29"/>
      <c r="GIU189" s="29"/>
      <c r="GIV189" s="29"/>
      <c r="GIW189" s="29"/>
      <c r="GIX189" s="29"/>
      <c r="GIY189" s="29"/>
      <c r="GIZ189" s="29"/>
      <c r="GJA189" s="29"/>
      <c r="GJB189" s="29"/>
      <c r="GJC189" s="29"/>
      <c r="GJD189" s="29"/>
      <c r="GJE189" s="29"/>
      <c r="GJF189" s="29"/>
      <c r="GJG189" s="29"/>
      <c r="GJH189" s="29"/>
      <c r="GJI189" s="29"/>
      <c r="GJJ189" s="29"/>
      <c r="GJK189" s="29"/>
      <c r="GJL189" s="29"/>
      <c r="GJM189" s="29"/>
      <c r="GJN189" s="29"/>
      <c r="GJO189" s="29"/>
      <c r="GJP189" s="29"/>
      <c r="GJQ189" s="29"/>
      <c r="GJR189" s="29"/>
      <c r="GJS189" s="29"/>
      <c r="GJT189" s="29"/>
      <c r="GJU189" s="29"/>
      <c r="GJV189" s="29"/>
      <c r="GJW189" s="29"/>
      <c r="GJX189" s="29"/>
      <c r="GJY189" s="29"/>
      <c r="GJZ189" s="29"/>
      <c r="GKA189" s="29"/>
      <c r="GKB189" s="29"/>
      <c r="GKC189" s="29"/>
      <c r="GKD189" s="29"/>
      <c r="GKE189" s="29"/>
      <c r="GKF189" s="29"/>
      <c r="GKG189" s="29"/>
      <c r="GKH189" s="29"/>
      <c r="GKI189" s="29"/>
      <c r="GKJ189" s="29"/>
      <c r="GKK189" s="29"/>
      <c r="GKL189" s="29"/>
      <c r="GKM189" s="29"/>
      <c r="GKN189" s="29"/>
      <c r="GKO189" s="29"/>
      <c r="GKP189" s="29"/>
      <c r="GKQ189" s="29"/>
      <c r="GKR189" s="29"/>
      <c r="GKS189" s="29"/>
      <c r="GKT189" s="29"/>
      <c r="GKU189" s="29"/>
      <c r="GKV189" s="29"/>
      <c r="GKW189" s="29"/>
      <c r="GKX189" s="29"/>
      <c r="GKY189" s="29"/>
      <c r="GKZ189" s="29"/>
      <c r="GLA189" s="29"/>
      <c r="GLB189" s="29"/>
      <c r="GLC189" s="29"/>
      <c r="GLD189" s="29"/>
      <c r="GLE189" s="29"/>
      <c r="GLF189" s="29"/>
      <c r="GLG189" s="29"/>
      <c r="GLH189" s="29"/>
      <c r="GLI189" s="29"/>
      <c r="GLJ189" s="29"/>
      <c r="GLK189" s="29"/>
      <c r="GLL189" s="29"/>
      <c r="GLM189" s="29"/>
      <c r="GLN189" s="29"/>
      <c r="GLO189" s="29"/>
      <c r="GLP189" s="29"/>
      <c r="GLQ189" s="29"/>
      <c r="GLR189" s="29"/>
      <c r="GLS189" s="29"/>
      <c r="GLT189" s="29"/>
      <c r="GLU189" s="29"/>
      <c r="GLV189" s="29"/>
      <c r="GLW189" s="29"/>
      <c r="GLX189" s="29"/>
      <c r="GLY189" s="29"/>
      <c r="GLZ189" s="29"/>
      <c r="GMA189" s="29"/>
      <c r="GMB189" s="29"/>
      <c r="GMC189" s="29"/>
      <c r="GMD189" s="29"/>
      <c r="GME189" s="29"/>
      <c r="GMF189" s="29"/>
      <c r="GMG189" s="29"/>
      <c r="GMH189" s="29"/>
      <c r="GMI189" s="29"/>
      <c r="GMJ189" s="29"/>
      <c r="GMK189" s="29"/>
      <c r="GML189" s="29"/>
      <c r="GMM189" s="29"/>
      <c r="GMN189" s="29"/>
      <c r="GMO189" s="29"/>
      <c r="GMP189" s="29"/>
      <c r="GMQ189" s="29"/>
      <c r="GMR189" s="29"/>
      <c r="GMS189" s="29"/>
      <c r="GMT189" s="29"/>
      <c r="GMU189" s="29"/>
      <c r="GMV189" s="29"/>
      <c r="GMW189" s="29"/>
      <c r="GMX189" s="29"/>
      <c r="GMY189" s="29"/>
      <c r="GMZ189" s="29"/>
      <c r="GNA189" s="29"/>
      <c r="GNB189" s="29"/>
      <c r="GNC189" s="29"/>
      <c r="GND189" s="29"/>
      <c r="GNE189" s="29"/>
      <c r="GNF189" s="29"/>
      <c r="GNG189" s="29"/>
      <c r="GNH189" s="29"/>
      <c r="GNI189" s="29"/>
      <c r="GNJ189" s="29"/>
      <c r="GNK189" s="29"/>
      <c r="GNL189" s="29"/>
      <c r="GNM189" s="29"/>
      <c r="GNN189" s="29"/>
      <c r="GNO189" s="29"/>
      <c r="GNP189" s="29"/>
      <c r="GNQ189" s="29"/>
      <c r="GNR189" s="29"/>
      <c r="GNS189" s="29"/>
      <c r="GNT189" s="29"/>
      <c r="GNU189" s="29"/>
      <c r="GNV189" s="29"/>
      <c r="GNW189" s="29"/>
      <c r="GNX189" s="29"/>
      <c r="GNY189" s="29"/>
      <c r="GNZ189" s="29"/>
      <c r="GOA189" s="29"/>
      <c r="GOB189" s="29"/>
      <c r="GOC189" s="29"/>
      <c r="GOD189" s="29"/>
      <c r="GOE189" s="29"/>
      <c r="GOF189" s="29"/>
      <c r="GOG189" s="29"/>
      <c r="GOH189" s="29"/>
      <c r="GOI189" s="29"/>
      <c r="GOJ189" s="29"/>
      <c r="GOK189" s="29"/>
      <c r="GOL189" s="29"/>
      <c r="GOM189" s="29"/>
      <c r="GON189" s="29"/>
      <c r="GOO189" s="29"/>
      <c r="GOP189" s="29"/>
      <c r="GOQ189" s="29"/>
      <c r="GOR189" s="29"/>
      <c r="GOS189" s="29"/>
      <c r="GOT189" s="29"/>
      <c r="GOU189" s="29"/>
      <c r="GOV189" s="29"/>
      <c r="GOW189" s="29"/>
      <c r="GOX189" s="29"/>
      <c r="GOY189" s="29"/>
      <c r="GOZ189" s="29"/>
      <c r="GPA189" s="29"/>
      <c r="GPB189" s="29"/>
      <c r="GPC189" s="29"/>
      <c r="GPD189" s="29"/>
      <c r="GPE189" s="29"/>
      <c r="GPF189" s="29"/>
      <c r="GPG189" s="29"/>
      <c r="GPH189" s="29"/>
      <c r="GPI189" s="29"/>
      <c r="GPJ189" s="29"/>
      <c r="GPK189" s="29"/>
      <c r="GPL189" s="29"/>
      <c r="GPM189" s="29"/>
      <c r="GPN189" s="29"/>
      <c r="GPO189" s="29"/>
      <c r="GPP189" s="29"/>
      <c r="GPQ189" s="29"/>
      <c r="GPR189" s="29"/>
      <c r="GPS189" s="29"/>
      <c r="GPT189" s="29"/>
      <c r="GPU189" s="29"/>
      <c r="GPV189" s="29"/>
      <c r="GPW189" s="29"/>
      <c r="GPX189" s="29"/>
      <c r="GPY189" s="29"/>
      <c r="GPZ189" s="29"/>
      <c r="GQA189" s="29"/>
      <c r="GQB189" s="29"/>
      <c r="GQC189" s="29"/>
      <c r="GQD189" s="29"/>
      <c r="GQE189" s="29"/>
      <c r="GQF189" s="29"/>
      <c r="GQG189" s="29"/>
      <c r="GQH189" s="29"/>
      <c r="GQI189" s="29"/>
      <c r="GQJ189" s="29"/>
      <c r="GQK189" s="29"/>
      <c r="GQL189" s="29"/>
      <c r="GQM189" s="29"/>
      <c r="GQN189" s="29"/>
      <c r="GQO189" s="29"/>
      <c r="GQP189" s="29"/>
      <c r="GQQ189" s="29"/>
      <c r="GQR189" s="29"/>
      <c r="GQS189" s="29"/>
      <c r="GQT189" s="29"/>
      <c r="GQU189" s="29"/>
      <c r="GQV189" s="29"/>
      <c r="GQW189" s="29"/>
      <c r="GQX189" s="29"/>
      <c r="GQY189" s="29"/>
      <c r="GQZ189" s="29"/>
      <c r="GRA189" s="29"/>
      <c r="GRB189" s="29"/>
      <c r="GRC189" s="29"/>
      <c r="GRD189" s="29"/>
      <c r="GRE189" s="29"/>
      <c r="GRF189" s="29"/>
      <c r="GRG189" s="29"/>
      <c r="GRH189" s="29"/>
      <c r="GRI189" s="29"/>
      <c r="GRJ189" s="29"/>
      <c r="GRK189" s="29"/>
      <c r="GRL189" s="29"/>
      <c r="GRM189" s="29"/>
      <c r="GRN189" s="29"/>
      <c r="GRO189" s="29"/>
      <c r="GRP189" s="29"/>
      <c r="GRQ189" s="29"/>
      <c r="GRR189" s="29"/>
      <c r="GRS189" s="29"/>
      <c r="GRT189" s="29"/>
      <c r="GRU189" s="29"/>
      <c r="GRV189" s="29"/>
      <c r="GRW189" s="29"/>
      <c r="GRX189" s="29"/>
      <c r="GRY189" s="29"/>
      <c r="GRZ189" s="29"/>
      <c r="GSA189" s="29"/>
      <c r="GSB189" s="29"/>
      <c r="GSC189" s="29"/>
      <c r="GSD189" s="29"/>
      <c r="GSE189" s="29"/>
      <c r="GSF189" s="29"/>
      <c r="GSG189" s="29"/>
      <c r="GSH189" s="29"/>
      <c r="GSI189" s="29"/>
      <c r="GSJ189" s="29"/>
      <c r="GSK189" s="29"/>
      <c r="GSL189" s="29"/>
      <c r="GSM189" s="29"/>
      <c r="GSN189" s="29"/>
      <c r="GSO189" s="29"/>
      <c r="GSP189" s="29"/>
      <c r="GSQ189" s="29"/>
      <c r="GSR189" s="29"/>
      <c r="GSS189" s="29"/>
      <c r="GST189" s="29"/>
      <c r="GSU189" s="29"/>
      <c r="GSV189" s="29"/>
      <c r="GSW189" s="29"/>
      <c r="GSX189" s="29"/>
      <c r="GSY189" s="29"/>
      <c r="GSZ189" s="29"/>
      <c r="GTA189" s="29"/>
      <c r="GTB189" s="29"/>
      <c r="GTC189" s="29"/>
      <c r="GTD189" s="29"/>
      <c r="GTE189" s="29"/>
      <c r="GTF189" s="29"/>
      <c r="GTG189" s="29"/>
      <c r="GTH189" s="29"/>
      <c r="GTI189" s="29"/>
      <c r="GTJ189" s="29"/>
      <c r="GTK189" s="29"/>
      <c r="GTL189" s="29"/>
      <c r="GTM189" s="29"/>
      <c r="GTN189" s="29"/>
      <c r="GTO189" s="29"/>
      <c r="GTP189" s="29"/>
      <c r="GTQ189" s="29"/>
      <c r="GTR189" s="29"/>
      <c r="GTS189" s="29"/>
      <c r="GTT189" s="29"/>
      <c r="GTU189" s="29"/>
      <c r="GTV189" s="29"/>
      <c r="GTW189" s="29"/>
      <c r="GTX189" s="29"/>
      <c r="GTY189" s="29"/>
      <c r="GTZ189" s="29"/>
      <c r="GUA189" s="29"/>
      <c r="GUB189" s="29"/>
      <c r="GUC189" s="29"/>
      <c r="GUD189" s="29"/>
      <c r="GUE189" s="29"/>
      <c r="GUF189" s="29"/>
      <c r="GUG189" s="29"/>
      <c r="GUH189" s="29"/>
      <c r="GUI189" s="29"/>
      <c r="GUJ189" s="29"/>
      <c r="GUK189" s="29"/>
      <c r="GUL189" s="29"/>
      <c r="GUM189" s="29"/>
      <c r="GUN189" s="29"/>
      <c r="GUO189" s="29"/>
      <c r="GUP189" s="29"/>
      <c r="GUQ189" s="29"/>
      <c r="GUR189" s="29"/>
      <c r="GUS189" s="29"/>
      <c r="GUT189" s="29"/>
      <c r="GUU189" s="29"/>
      <c r="GUV189" s="29"/>
      <c r="GUW189" s="29"/>
      <c r="GUX189" s="29"/>
      <c r="GUY189" s="29"/>
      <c r="GUZ189" s="29"/>
      <c r="GVA189" s="29"/>
      <c r="GVB189" s="29"/>
      <c r="GVC189" s="29"/>
      <c r="GVD189" s="29"/>
      <c r="GVE189" s="29"/>
      <c r="GVF189" s="29"/>
      <c r="GVG189" s="29"/>
      <c r="GVH189" s="29"/>
      <c r="GVI189" s="29"/>
      <c r="GVJ189" s="29"/>
      <c r="GVK189" s="29"/>
      <c r="GVL189" s="29"/>
      <c r="GVM189" s="29"/>
      <c r="GVN189" s="29"/>
      <c r="GVO189" s="29"/>
      <c r="GVP189" s="29"/>
      <c r="GVQ189" s="29"/>
      <c r="GVR189" s="29"/>
      <c r="GVS189" s="29"/>
      <c r="GVT189" s="29"/>
      <c r="GVU189" s="29"/>
      <c r="GVV189" s="29"/>
      <c r="GVW189" s="29"/>
      <c r="GVX189" s="29"/>
      <c r="GVY189" s="29"/>
      <c r="GVZ189" s="29"/>
      <c r="GWA189" s="29"/>
      <c r="GWB189" s="29"/>
      <c r="GWC189" s="29"/>
      <c r="GWD189" s="29"/>
      <c r="GWE189" s="29"/>
      <c r="GWF189" s="29"/>
      <c r="GWG189" s="29"/>
      <c r="GWH189" s="29"/>
      <c r="GWI189" s="29"/>
      <c r="GWJ189" s="29"/>
      <c r="GWK189" s="29"/>
      <c r="GWL189" s="29"/>
      <c r="GWM189" s="29"/>
      <c r="GWN189" s="29"/>
      <c r="GWO189" s="29"/>
      <c r="GWP189" s="29"/>
      <c r="GWQ189" s="29"/>
      <c r="GWR189" s="29"/>
      <c r="GWS189" s="29"/>
      <c r="GWT189" s="29"/>
      <c r="GWU189" s="29"/>
      <c r="GWV189" s="29"/>
      <c r="GWW189" s="29"/>
      <c r="GWX189" s="29"/>
      <c r="GWY189" s="29"/>
      <c r="GWZ189" s="29"/>
      <c r="GXA189" s="29"/>
      <c r="GXB189" s="29"/>
      <c r="GXC189" s="29"/>
      <c r="GXD189" s="29"/>
      <c r="GXE189" s="29"/>
      <c r="GXF189" s="29"/>
      <c r="GXG189" s="29"/>
      <c r="GXH189" s="29"/>
      <c r="GXI189" s="29"/>
      <c r="GXJ189" s="29"/>
      <c r="GXK189" s="29"/>
      <c r="GXL189" s="29"/>
      <c r="GXM189" s="29"/>
      <c r="GXN189" s="29"/>
      <c r="GXO189" s="29"/>
      <c r="GXP189" s="29"/>
      <c r="GXQ189" s="29"/>
      <c r="GXR189" s="29"/>
      <c r="GXS189" s="29"/>
      <c r="GXT189" s="29"/>
      <c r="GXU189" s="29"/>
      <c r="GXV189" s="29"/>
      <c r="GXW189" s="29"/>
      <c r="GXX189" s="29"/>
      <c r="GXY189" s="29"/>
      <c r="GXZ189" s="29"/>
      <c r="GYA189" s="29"/>
      <c r="GYB189" s="29"/>
      <c r="GYC189" s="29"/>
      <c r="GYD189" s="29"/>
      <c r="GYE189" s="29"/>
      <c r="GYF189" s="29"/>
      <c r="GYG189" s="29"/>
      <c r="GYH189" s="29"/>
      <c r="GYI189" s="29"/>
      <c r="GYJ189" s="29"/>
      <c r="GYK189" s="29"/>
      <c r="GYL189" s="29"/>
      <c r="GYM189" s="29"/>
      <c r="GYN189" s="29"/>
      <c r="GYO189" s="29"/>
      <c r="GYP189" s="29"/>
      <c r="GYQ189" s="29"/>
      <c r="GYR189" s="29"/>
      <c r="GYS189" s="29"/>
      <c r="GYT189" s="29"/>
      <c r="GYU189" s="29"/>
      <c r="GYV189" s="29"/>
      <c r="GYW189" s="29"/>
      <c r="GYX189" s="29"/>
      <c r="GYY189" s="29"/>
      <c r="GYZ189" s="29"/>
      <c r="GZA189" s="29"/>
      <c r="GZB189" s="29"/>
      <c r="GZC189" s="29"/>
      <c r="GZD189" s="29"/>
      <c r="GZE189" s="29"/>
      <c r="GZF189" s="29"/>
      <c r="GZG189" s="29"/>
      <c r="GZH189" s="29"/>
      <c r="GZI189" s="29"/>
      <c r="GZJ189" s="29"/>
      <c r="GZK189" s="29"/>
      <c r="GZL189" s="29"/>
      <c r="GZM189" s="29"/>
      <c r="GZN189" s="29"/>
      <c r="GZO189" s="29"/>
      <c r="GZP189" s="29"/>
      <c r="GZQ189" s="29"/>
      <c r="GZR189" s="29"/>
      <c r="GZS189" s="29"/>
      <c r="GZT189" s="29"/>
      <c r="GZU189" s="29"/>
      <c r="GZV189" s="29"/>
      <c r="GZW189" s="29"/>
      <c r="GZX189" s="29"/>
      <c r="GZY189" s="29"/>
      <c r="GZZ189" s="29"/>
      <c r="HAA189" s="29"/>
      <c r="HAB189" s="29"/>
      <c r="HAC189" s="29"/>
      <c r="HAD189" s="29"/>
      <c r="HAE189" s="29"/>
      <c r="HAF189" s="29"/>
      <c r="HAG189" s="29"/>
      <c r="HAH189" s="29"/>
      <c r="HAI189" s="29"/>
      <c r="HAJ189" s="29"/>
      <c r="HAK189" s="29"/>
      <c r="HAL189" s="29"/>
      <c r="HAM189" s="29"/>
      <c r="HAN189" s="29"/>
      <c r="HAO189" s="29"/>
      <c r="HAP189" s="29"/>
      <c r="HAQ189" s="29"/>
      <c r="HAR189" s="29"/>
      <c r="HAS189" s="29"/>
      <c r="HAT189" s="29"/>
      <c r="HAU189" s="29"/>
      <c r="HAV189" s="29"/>
      <c r="HAW189" s="29"/>
      <c r="HAX189" s="29"/>
      <c r="HAY189" s="29"/>
      <c r="HAZ189" s="29"/>
      <c r="HBA189" s="29"/>
      <c r="HBB189" s="29"/>
      <c r="HBC189" s="29"/>
      <c r="HBD189" s="29"/>
      <c r="HBE189" s="29"/>
      <c r="HBF189" s="29"/>
      <c r="HBG189" s="29"/>
      <c r="HBH189" s="29"/>
      <c r="HBI189" s="29"/>
      <c r="HBJ189" s="29"/>
      <c r="HBK189" s="29"/>
      <c r="HBL189" s="29"/>
      <c r="HBM189" s="29"/>
      <c r="HBN189" s="29"/>
      <c r="HBO189" s="29"/>
      <c r="HBP189" s="29"/>
      <c r="HBQ189" s="29"/>
      <c r="HBR189" s="29"/>
      <c r="HBS189" s="29"/>
      <c r="HBT189" s="29"/>
      <c r="HBU189" s="29"/>
      <c r="HBV189" s="29"/>
      <c r="HBW189" s="29"/>
      <c r="HBX189" s="29"/>
      <c r="HBY189" s="29"/>
      <c r="HBZ189" s="29"/>
      <c r="HCA189" s="29"/>
      <c r="HCB189" s="29"/>
      <c r="HCC189" s="29"/>
      <c r="HCD189" s="29"/>
      <c r="HCE189" s="29"/>
      <c r="HCF189" s="29"/>
      <c r="HCG189" s="29"/>
      <c r="HCH189" s="29"/>
      <c r="HCI189" s="29"/>
      <c r="HCJ189" s="29"/>
      <c r="HCK189" s="29"/>
      <c r="HCL189" s="29"/>
      <c r="HCM189" s="29"/>
      <c r="HCN189" s="29"/>
      <c r="HCO189" s="29"/>
      <c r="HCP189" s="29"/>
      <c r="HCQ189" s="29"/>
      <c r="HCR189" s="29"/>
      <c r="HCS189" s="29"/>
      <c r="HCT189" s="29"/>
      <c r="HCU189" s="29"/>
      <c r="HCV189" s="29"/>
      <c r="HCW189" s="29"/>
      <c r="HCX189" s="29"/>
      <c r="HCY189" s="29"/>
      <c r="HCZ189" s="29"/>
      <c r="HDA189" s="29"/>
      <c r="HDB189" s="29"/>
      <c r="HDC189" s="29"/>
      <c r="HDD189" s="29"/>
      <c r="HDE189" s="29"/>
      <c r="HDF189" s="29"/>
      <c r="HDG189" s="29"/>
      <c r="HDH189" s="29"/>
      <c r="HDI189" s="29"/>
      <c r="HDJ189" s="29"/>
      <c r="HDK189" s="29"/>
      <c r="HDL189" s="29"/>
      <c r="HDM189" s="29"/>
      <c r="HDN189" s="29"/>
      <c r="HDO189" s="29"/>
      <c r="HDP189" s="29"/>
      <c r="HDQ189" s="29"/>
      <c r="HDR189" s="29"/>
      <c r="HDS189" s="29"/>
      <c r="HDT189" s="29"/>
      <c r="HDU189" s="29"/>
      <c r="HDV189" s="29"/>
      <c r="HDW189" s="29"/>
      <c r="HDX189" s="29"/>
      <c r="HDY189" s="29"/>
      <c r="HDZ189" s="29"/>
      <c r="HEA189" s="29"/>
      <c r="HEB189" s="29"/>
      <c r="HEC189" s="29"/>
      <c r="HED189" s="29"/>
      <c r="HEE189" s="29"/>
      <c r="HEF189" s="29"/>
      <c r="HEG189" s="29"/>
      <c r="HEH189" s="29"/>
      <c r="HEI189" s="29"/>
      <c r="HEJ189" s="29"/>
      <c r="HEK189" s="29"/>
      <c r="HEL189" s="29"/>
      <c r="HEM189" s="29"/>
      <c r="HEN189" s="29"/>
      <c r="HEO189" s="29"/>
      <c r="HEP189" s="29"/>
      <c r="HEQ189" s="29"/>
      <c r="HER189" s="29"/>
      <c r="HES189" s="29"/>
      <c r="HET189" s="29"/>
      <c r="HEU189" s="29"/>
      <c r="HEV189" s="29"/>
      <c r="HEW189" s="29"/>
      <c r="HEX189" s="29"/>
      <c r="HEY189" s="29"/>
      <c r="HEZ189" s="29"/>
      <c r="HFA189" s="29"/>
      <c r="HFB189" s="29"/>
      <c r="HFC189" s="29"/>
      <c r="HFD189" s="29"/>
      <c r="HFE189" s="29"/>
      <c r="HFF189" s="29"/>
      <c r="HFG189" s="29"/>
      <c r="HFH189" s="29"/>
      <c r="HFI189" s="29"/>
      <c r="HFJ189" s="29"/>
      <c r="HFK189" s="29"/>
      <c r="HFL189" s="29"/>
      <c r="HFM189" s="29"/>
      <c r="HFN189" s="29"/>
      <c r="HFO189" s="29"/>
      <c r="HFP189" s="29"/>
      <c r="HFQ189" s="29"/>
      <c r="HFR189" s="29"/>
      <c r="HFS189" s="29"/>
      <c r="HFT189" s="29"/>
      <c r="HFU189" s="29"/>
      <c r="HFV189" s="29"/>
      <c r="HFW189" s="29"/>
      <c r="HFX189" s="29"/>
      <c r="HFY189" s="29"/>
      <c r="HFZ189" s="29"/>
      <c r="HGA189" s="29"/>
      <c r="HGB189" s="29"/>
      <c r="HGC189" s="29"/>
      <c r="HGD189" s="29"/>
      <c r="HGE189" s="29"/>
      <c r="HGF189" s="29"/>
      <c r="HGG189" s="29"/>
      <c r="HGH189" s="29"/>
      <c r="HGI189" s="29"/>
      <c r="HGJ189" s="29"/>
      <c r="HGK189" s="29"/>
      <c r="HGL189" s="29"/>
      <c r="HGM189" s="29"/>
      <c r="HGN189" s="29"/>
      <c r="HGO189" s="29"/>
      <c r="HGP189" s="29"/>
      <c r="HGQ189" s="29"/>
      <c r="HGR189" s="29"/>
      <c r="HGS189" s="29"/>
      <c r="HGT189" s="29"/>
      <c r="HGU189" s="29"/>
      <c r="HGV189" s="29"/>
      <c r="HGW189" s="29"/>
      <c r="HGX189" s="29"/>
      <c r="HGY189" s="29"/>
      <c r="HGZ189" s="29"/>
      <c r="HHA189" s="29"/>
      <c r="HHB189" s="29"/>
      <c r="HHC189" s="29"/>
      <c r="HHD189" s="29"/>
      <c r="HHE189" s="29"/>
      <c r="HHF189" s="29"/>
      <c r="HHG189" s="29"/>
      <c r="HHH189" s="29"/>
      <c r="HHI189" s="29"/>
      <c r="HHJ189" s="29"/>
      <c r="HHK189" s="29"/>
      <c r="HHL189" s="29"/>
      <c r="HHM189" s="29"/>
      <c r="HHN189" s="29"/>
      <c r="HHO189" s="29"/>
      <c r="HHP189" s="29"/>
      <c r="HHQ189" s="29"/>
      <c r="HHR189" s="29"/>
      <c r="HHS189" s="29"/>
      <c r="HHT189" s="29"/>
      <c r="HHU189" s="29"/>
      <c r="HHV189" s="29"/>
      <c r="HHW189" s="29"/>
      <c r="HHX189" s="29"/>
      <c r="HHY189" s="29"/>
      <c r="HHZ189" s="29"/>
      <c r="HIA189" s="29"/>
      <c r="HIB189" s="29"/>
      <c r="HIC189" s="29"/>
      <c r="HID189" s="29"/>
      <c r="HIE189" s="29"/>
      <c r="HIF189" s="29"/>
      <c r="HIG189" s="29"/>
      <c r="HIH189" s="29"/>
      <c r="HII189" s="29"/>
      <c r="HIJ189" s="29"/>
      <c r="HIK189" s="29"/>
      <c r="HIL189" s="29"/>
      <c r="HIM189" s="29"/>
      <c r="HIN189" s="29"/>
      <c r="HIO189" s="29"/>
      <c r="HIP189" s="29"/>
      <c r="HIQ189" s="29"/>
      <c r="HIR189" s="29"/>
      <c r="HIS189" s="29"/>
      <c r="HIT189" s="29"/>
      <c r="HIU189" s="29"/>
      <c r="HIV189" s="29"/>
      <c r="HIW189" s="29"/>
      <c r="HIX189" s="29"/>
      <c r="HIY189" s="29"/>
      <c r="HIZ189" s="29"/>
      <c r="HJA189" s="29"/>
      <c r="HJB189" s="29"/>
      <c r="HJC189" s="29"/>
      <c r="HJD189" s="29"/>
      <c r="HJE189" s="29"/>
      <c r="HJF189" s="29"/>
      <c r="HJG189" s="29"/>
      <c r="HJH189" s="29"/>
      <c r="HJI189" s="29"/>
      <c r="HJJ189" s="29"/>
      <c r="HJK189" s="29"/>
      <c r="HJL189" s="29"/>
      <c r="HJM189" s="29"/>
      <c r="HJN189" s="29"/>
      <c r="HJO189" s="29"/>
      <c r="HJP189" s="29"/>
      <c r="HJQ189" s="29"/>
      <c r="HJR189" s="29"/>
      <c r="HJS189" s="29"/>
      <c r="HJT189" s="29"/>
      <c r="HJU189" s="29"/>
      <c r="HJV189" s="29"/>
      <c r="HJW189" s="29"/>
      <c r="HJX189" s="29"/>
      <c r="HJY189" s="29"/>
      <c r="HJZ189" s="29"/>
      <c r="HKA189" s="29"/>
      <c r="HKB189" s="29"/>
      <c r="HKC189" s="29"/>
      <c r="HKD189" s="29"/>
      <c r="HKE189" s="29"/>
      <c r="HKF189" s="29"/>
      <c r="HKG189" s="29"/>
      <c r="HKH189" s="29"/>
      <c r="HKI189" s="29"/>
      <c r="HKJ189" s="29"/>
      <c r="HKK189" s="29"/>
      <c r="HKL189" s="29"/>
      <c r="HKM189" s="29"/>
      <c r="HKN189" s="29"/>
      <c r="HKO189" s="29"/>
      <c r="HKP189" s="29"/>
      <c r="HKQ189" s="29"/>
      <c r="HKR189" s="29"/>
      <c r="HKS189" s="29"/>
      <c r="HKT189" s="29"/>
      <c r="HKU189" s="29"/>
      <c r="HKV189" s="29"/>
      <c r="HKW189" s="29"/>
      <c r="HKX189" s="29"/>
      <c r="HKY189" s="29"/>
      <c r="HKZ189" s="29"/>
      <c r="HLA189" s="29"/>
      <c r="HLB189" s="29"/>
      <c r="HLC189" s="29"/>
      <c r="HLD189" s="29"/>
      <c r="HLE189" s="29"/>
      <c r="HLF189" s="29"/>
      <c r="HLG189" s="29"/>
      <c r="HLH189" s="29"/>
      <c r="HLI189" s="29"/>
      <c r="HLJ189" s="29"/>
      <c r="HLK189" s="29"/>
      <c r="HLL189" s="29"/>
      <c r="HLM189" s="29"/>
      <c r="HLN189" s="29"/>
      <c r="HLO189" s="29"/>
      <c r="HLP189" s="29"/>
      <c r="HLQ189" s="29"/>
      <c r="HLR189" s="29"/>
      <c r="HLS189" s="29"/>
      <c r="HLT189" s="29"/>
      <c r="HLU189" s="29"/>
      <c r="HLV189" s="29"/>
      <c r="HLW189" s="29"/>
      <c r="HLX189" s="29"/>
      <c r="HLY189" s="29"/>
      <c r="HLZ189" s="29"/>
      <c r="HMA189" s="29"/>
      <c r="HMB189" s="29"/>
      <c r="HMC189" s="29"/>
      <c r="HMD189" s="29"/>
      <c r="HME189" s="29"/>
      <c r="HMF189" s="29"/>
      <c r="HMG189" s="29"/>
      <c r="HMH189" s="29"/>
      <c r="HMI189" s="29"/>
      <c r="HMJ189" s="29"/>
      <c r="HMK189" s="29"/>
      <c r="HML189" s="29"/>
      <c r="HMM189" s="29"/>
      <c r="HMN189" s="29"/>
      <c r="HMO189" s="29"/>
      <c r="HMP189" s="29"/>
      <c r="HMQ189" s="29"/>
      <c r="HMR189" s="29"/>
      <c r="HMS189" s="29"/>
      <c r="HMT189" s="29"/>
      <c r="HMU189" s="29"/>
      <c r="HMV189" s="29"/>
      <c r="HMW189" s="29"/>
      <c r="HMX189" s="29"/>
      <c r="HMY189" s="29"/>
      <c r="HMZ189" s="29"/>
      <c r="HNA189" s="29"/>
      <c r="HNB189" s="29"/>
      <c r="HNC189" s="29"/>
      <c r="HND189" s="29"/>
      <c r="HNE189" s="29"/>
      <c r="HNF189" s="29"/>
      <c r="HNG189" s="29"/>
      <c r="HNH189" s="29"/>
      <c r="HNI189" s="29"/>
      <c r="HNJ189" s="29"/>
      <c r="HNK189" s="29"/>
      <c r="HNL189" s="29"/>
      <c r="HNM189" s="29"/>
      <c r="HNN189" s="29"/>
      <c r="HNO189" s="29"/>
      <c r="HNP189" s="29"/>
      <c r="HNQ189" s="29"/>
      <c r="HNR189" s="29"/>
      <c r="HNS189" s="29"/>
      <c r="HNT189" s="29"/>
      <c r="HNU189" s="29"/>
      <c r="HNV189" s="29"/>
      <c r="HNW189" s="29"/>
      <c r="HNX189" s="29"/>
      <c r="HNY189" s="29"/>
      <c r="HNZ189" s="29"/>
      <c r="HOA189" s="29"/>
      <c r="HOB189" s="29"/>
      <c r="HOC189" s="29"/>
      <c r="HOD189" s="29"/>
      <c r="HOE189" s="29"/>
      <c r="HOF189" s="29"/>
      <c r="HOG189" s="29"/>
      <c r="HOH189" s="29"/>
      <c r="HOI189" s="29"/>
      <c r="HOJ189" s="29"/>
      <c r="HOK189" s="29"/>
      <c r="HOL189" s="29"/>
      <c r="HOM189" s="29"/>
      <c r="HON189" s="29"/>
      <c r="HOO189" s="29"/>
      <c r="HOP189" s="29"/>
      <c r="HOQ189" s="29"/>
      <c r="HOR189" s="29"/>
      <c r="HOS189" s="29"/>
      <c r="HOT189" s="29"/>
      <c r="HOU189" s="29"/>
      <c r="HOV189" s="29"/>
      <c r="HOW189" s="29"/>
      <c r="HOX189" s="29"/>
      <c r="HOY189" s="29"/>
      <c r="HOZ189" s="29"/>
      <c r="HPA189" s="29"/>
      <c r="HPB189" s="29"/>
      <c r="HPC189" s="29"/>
      <c r="HPD189" s="29"/>
      <c r="HPE189" s="29"/>
      <c r="HPF189" s="29"/>
      <c r="HPG189" s="29"/>
      <c r="HPH189" s="29"/>
      <c r="HPI189" s="29"/>
      <c r="HPJ189" s="29"/>
      <c r="HPK189" s="29"/>
      <c r="HPL189" s="29"/>
      <c r="HPM189" s="29"/>
      <c r="HPN189" s="29"/>
      <c r="HPO189" s="29"/>
      <c r="HPP189" s="29"/>
      <c r="HPQ189" s="29"/>
      <c r="HPR189" s="29"/>
      <c r="HPS189" s="29"/>
      <c r="HPT189" s="29"/>
      <c r="HPU189" s="29"/>
      <c r="HPV189" s="29"/>
      <c r="HPW189" s="29"/>
      <c r="HPX189" s="29"/>
      <c r="HPY189" s="29"/>
      <c r="HPZ189" s="29"/>
      <c r="HQA189" s="29"/>
      <c r="HQB189" s="29"/>
      <c r="HQC189" s="29"/>
      <c r="HQD189" s="29"/>
      <c r="HQE189" s="29"/>
      <c r="HQF189" s="29"/>
      <c r="HQG189" s="29"/>
      <c r="HQH189" s="29"/>
      <c r="HQI189" s="29"/>
      <c r="HQJ189" s="29"/>
      <c r="HQK189" s="29"/>
      <c r="HQL189" s="29"/>
      <c r="HQM189" s="29"/>
      <c r="HQN189" s="29"/>
      <c r="HQO189" s="29"/>
      <c r="HQP189" s="29"/>
      <c r="HQQ189" s="29"/>
      <c r="HQR189" s="29"/>
      <c r="HQS189" s="29"/>
      <c r="HQT189" s="29"/>
      <c r="HQU189" s="29"/>
      <c r="HQV189" s="29"/>
      <c r="HQW189" s="29"/>
      <c r="HQX189" s="29"/>
      <c r="HQY189" s="29"/>
      <c r="HQZ189" s="29"/>
      <c r="HRA189" s="29"/>
      <c r="HRB189" s="29"/>
      <c r="HRC189" s="29"/>
      <c r="HRD189" s="29"/>
      <c r="HRE189" s="29"/>
      <c r="HRF189" s="29"/>
      <c r="HRG189" s="29"/>
      <c r="HRH189" s="29"/>
      <c r="HRI189" s="29"/>
      <c r="HRJ189" s="29"/>
      <c r="HRK189" s="29"/>
      <c r="HRL189" s="29"/>
      <c r="HRM189" s="29"/>
      <c r="HRN189" s="29"/>
      <c r="HRO189" s="29"/>
      <c r="HRP189" s="29"/>
      <c r="HRQ189" s="29"/>
      <c r="HRR189" s="29"/>
      <c r="HRS189" s="29"/>
      <c r="HRT189" s="29"/>
      <c r="HRU189" s="29"/>
      <c r="HRV189" s="29"/>
      <c r="HRW189" s="29"/>
      <c r="HRX189" s="29"/>
      <c r="HRY189" s="29"/>
      <c r="HRZ189" s="29"/>
      <c r="HSA189" s="29"/>
      <c r="HSB189" s="29"/>
      <c r="HSC189" s="29"/>
      <c r="HSD189" s="29"/>
      <c r="HSE189" s="29"/>
      <c r="HSF189" s="29"/>
      <c r="HSG189" s="29"/>
      <c r="HSH189" s="29"/>
      <c r="HSI189" s="29"/>
      <c r="HSJ189" s="29"/>
      <c r="HSK189" s="29"/>
      <c r="HSL189" s="29"/>
      <c r="HSM189" s="29"/>
      <c r="HSN189" s="29"/>
      <c r="HSO189" s="29"/>
      <c r="HSP189" s="29"/>
      <c r="HSQ189" s="29"/>
      <c r="HSR189" s="29"/>
      <c r="HSS189" s="29"/>
      <c r="HST189" s="29"/>
      <c r="HSU189" s="29"/>
      <c r="HSV189" s="29"/>
      <c r="HSW189" s="29"/>
      <c r="HSX189" s="29"/>
      <c r="HSY189" s="29"/>
      <c r="HSZ189" s="29"/>
      <c r="HTA189" s="29"/>
      <c r="HTB189" s="29"/>
      <c r="HTC189" s="29"/>
      <c r="HTD189" s="29"/>
      <c r="HTE189" s="29"/>
      <c r="HTF189" s="29"/>
      <c r="HTG189" s="29"/>
      <c r="HTH189" s="29"/>
      <c r="HTI189" s="29"/>
      <c r="HTJ189" s="29"/>
      <c r="HTK189" s="29"/>
      <c r="HTL189" s="29"/>
      <c r="HTM189" s="29"/>
      <c r="HTN189" s="29"/>
      <c r="HTO189" s="29"/>
      <c r="HTP189" s="29"/>
      <c r="HTQ189" s="29"/>
      <c r="HTR189" s="29"/>
      <c r="HTS189" s="29"/>
      <c r="HTT189" s="29"/>
      <c r="HTU189" s="29"/>
      <c r="HTV189" s="29"/>
      <c r="HTW189" s="29"/>
      <c r="HTX189" s="29"/>
      <c r="HTY189" s="29"/>
      <c r="HTZ189" s="29"/>
      <c r="HUA189" s="29"/>
      <c r="HUB189" s="29"/>
      <c r="HUC189" s="29"/>
      <c r="HUD189" s="29"/>
      <c r="HUE189" s="29"/>
      <c r="HUF189" s="29"/>
      <c r="HUG189" s="29"/>
      <c r="HUH189" s="29"/>
      <c r="HUI189" s="29"/>
      <c r="HUJ189" s="29"/>
      <c r="HUK189" s="29"/>
      <c r="HUL189" s="29"/>
      <c r="HUM189" s="29"/>
      <c r="HUN189" s="29"/>
      <c r="HUO189" s="29"/>
      <c r="HUP189" s="29"/>
      <c r="HUQ189" s="29"/>
      <c r="HUR189" s="29"/>
      <c r="HUS189" s="29"/>
      <c r="HUT189" s="29"/>
      <c r="HUU189" s="29"/>
      <c r="HUV189" s="29"/>
      <c r="HUW189" s="29"/>
      <c r="HUX189" s="29"/>
      <c r="HUY189" s="29"/>
      <c r="HUZ189" s="29"/>
      <c r="HVA189" s="29"/>
      <c r="HVB189" s="29"/>
      <c r="HVC189" s="29"/>
      <c r="HVD189" s="29"/>
      <c r="HVE189" s="29"/>
      <c r="HVF189" s="29"/>
      <c r="HVG189" s="29"/>
      <c r="HVH189" s="29"/>
      <c r="HVI189" s="29"/>
      <c r="HVJ189" s="29"/>
      <c r="HVK189" s="29"/>
      <c r="HVL189" s="29"/>
      <c r="HVM189" s="29"/>
      <c r="HVN189" s="29"/>
      <c r="HVO189" s="29"/>
      <c r="HVP189" s="29"/>
      <c r="HVQ189" s="29"/>
      <c r="HVR189" s="29"/>
      <c r="HVS189" s="29"/>
      <c r="HVT189" s="29"/>
      <c r="HVU189" s="29"/>
      <c r="HVV189" s="29"/>
      <c r="HVW189" s="29"/>
      <c r="HVX189" s="29"/>
      <c r="HVY189" s="29"/>
      <c r="HVZ189" s="29"/>
      <c r="HWA189" s="29"/>
      <c r="HWB189" s="29"/>
      <c r="HWC189" s="29"/>
      <c r="HWD189" s="29"/>
      <c r="HWE189" s="29"/>
      <c r="HWF189" s="29"/>
      <c r="HWG189" s="29"/>
      <c r="HWH189" s="29"/>
      <c r="HWI189" s="29"/>
      <c r="HWJ189" s="29"/>
      <c r="HWK189" s="29"/>
      <c r="HWL189" s="29"/>
      <c r="HWM189" s="29"/>
      <c r="HWN189" s="29"/>
      <c r="HWO189" s="29"/>
      <c r="HWP189" s="29"/>
      <c r="HWQ189" s="29"/>
      <c r="HWR189" s="29"/>
      <c r="HWS189" s="29"/>
      <c r="HWT189" s="29"/>
      <c r="HWU189" s="29"/>
      <c r="HWV189" s="29"/>
      <c r="HWW189" s="29"/>
      <c r="HWX189" s="29"/>
      <c r="HWY189" s="29"/>
      <c r="HWZ189" s="29"/>
      <c r="HXA189" s="29"/>
      <c r="HXB189" s="29"/>
      <c r="HXC189" s="29"/>
      <c r="HXD189" s="29"/>
      <c r="HXE189" s="29"/>
      <c r="HXF189" s="29"/>
      <c r="HXG189" s="29"/>
      <c r="HXH189" s="29"/>
      <c r="HXI189" s="29"/>
      <c r="HXJ189" s="29"/>
      <c r="HXK189" s="29"/>
      <c r="HXL189" s="29"/>
      <c r="HXM189" s="29"/>
      <c r="HXN189" s="29"/>
      <c r="HXO189" s="29"/>
      <c r="HXP189" s="29"/>
      <c r="HXQ189" s="29"/>
      <c r="HXR189" s="29"/>
      <c r="HXS189" s="29"/>
      <c r="HXT189" s="29"/>
      <c r="HXU189" s="29"/>
      <c r="HXV189" s="29"/>
      <c r="HXW189" s="29"/>
      <c r="HXX189" s="29"/>
      <c r="HXY189" s="29"/>
      <c r="HXZ189" s="29"/>
      <c r="HYA189" s="29"/>
      <c r="HYB189" s="29"/>
      <c r="HYC189" s="29"/>
      <c r="HYD189" s="29"/>
      <c r="HYE189" s="29"/>
      <c r="HYF189" s="29"/>
      <c r="HYG189" s="29"/>
      <c r="HYH189" s="29"/>
      <c r="HYI189" s="29"/>
      <c r="HYJ189" s="29"/>
      <c r="HYK189" s="29"/>
      <c r="HYL189" s="29"/>
      <c r="HYM189" s="29"/>
      <c r="HYN189" s="29"/>
      <c r="HYO189" s="29"/>
      <c r="HYP189" s="29"/>
      <c r="HYQ189" s="29"/>
      <c r="HYR189" s="29"/>
      <c r="HYS189" s="29"/>
      <c r="HYT189" s="29"/>
      <c r="HYU189" s="29"/>
      <c r="HYV189" s="29"/>
      <c r="HYW189" s="29"/>
      <c r="HYX189" s="29"/>
      <c r="HYY189" s="29"/>
      <c r="HYZ189" s="29"/>
      <c r="HZA189" s="29"/>
      <c r="HZB189" s="29"/>
      <c r="HZC189" s="29"/>
      <c r="HZD189" s="29"/>
      <c r="HZE189" s="29"/>
      <c r="HZF189" s="29"/>
      <c r="HZG189" s="29"/>
      <c r="HZH189" s="29"/>
      <c r="HZI189" s="29"/>
      <c r="HZJ189" s="29"/>
      <c r="HZK189" s="29"/>
      <c r="HZL189" s="29"/>
      <c r="HZM189" s="29"/>
      <c r="HZN189" s="29"/>
      <c r="HZO189" s="29"/>
      <c r="HZP189" s="29"/>
      <c r="HZQ189" s="29"/>
      <c r="HZR189" s="29"/>
      <c r="HZS189" s="29"/>
      <c r="HZT189" s="29"/>
      <c r="HZU189" s="29"/>
      <c r="HZV189" s="29"/>
      <c r="HZW189" s="29"/>
      <c r="HZX189" s="29"/>
      <c r="HZY189" s="29"/>
      <c r="HZZ189" s="29"/>
      <c r="IAA189" s="29"/>
      <c r="IAB189" s="29"/>
      <c r="IAC189" s="29"/>
      <c r="IAD189" s="29"/>
      <c r="IAE189" s="29"/>
      <c r="IAF189" s="29"/>
      <c r="IAG189" s="29"/>
      <c r="IAH189" s="29"/>
      <c r="IAI189" s="29"/>
      <c r="IAJ189" s="29"/>
      <c r="IAK189" s="29"/>
      <c r="IAL189" s="29"/>
      <c r="IAM189" s="29"/>
      <c r="IAN189" s="29"/>
      <c r="IAO189" s="29"/>
      <c r="IAP189" s="29"/>
      <c r="IAQ189" s="29"/>
      <c r="IAR189" s="29"/>
      <c r="IAS189" s="29"/>
      <c r="IAT189" s="29"/>
      <c r="IAU189" s="29"/>
      <c r="IAV189" s="29"/>
      <c r="IAW189" s="29"/>
      <c r="IAX189" s="29"/>
      <c r="IAY189" s="29"/>
      <c r="IAZ189" s="29"/>
      <c r="IBA189" s="29"/>
      <c r="IBB189" s="29"/>
      <c r="IBC189" s="29"/>
      <c r="IBD189" s="29"/>
      <c r="IBE189" s="29"/>
      <c r="IBF189" s="29"/>
      <c r="IBG189" s="29"/>
      <c r="IBH189" s="29"/>
      <c r="IBI189" s="29"/>
      <c r="IBJ189" s="29"/>
      <c r="IBK189" s="29"/>
      <c r="IBL189" s="29"/>
      <c r="IBM189" s="29"/>
      <c r="IBN189" s="29"/>
      <c r="IBO189" s="29"/>
      <c r="IBP189" s="29"/>
      <c r="IBQ189" s="29"/>
      <c r="IBR189" s="29"/>
      <c r="IBS189" s="29"/>
      <c r="IBT189" s="29"/>
      <c r="IBU189" s="29"/>
      <c r="IBV189" s="29"/>
      <c r="IBW189" s="29"/>
      <c r="IBX189" s="29"/>
      <c r="IBY189" s="29"/>
      <c r="IBZ189" s="29"/>
      <c r="ICA189" s="29"/>
      <c r="ICB189" s="29"/>
      <c r="ICC189" s="29"/>
      <c r="ICD189" s="29"/>
      <c r="ICE189" s="29"/>
      <c r="ICF189" s="29"/>
      <c r="ICG189" s="29"/>
      <c r="ICH189" s="29"/>
      <c r="ICI189" s="29"/>
      <c r="ICJ189" s="29"/>
      <c r="ICK189" s="29"/>
      <c r="ICL189" s="29"/>
      <c r="ICM189" s="29"/>
      <c r="ICN189" s="29"/>
      <c r="ICO189" s="29"/>
      <c r="ICP189" s="29"/>
      <c r="ICQ189" s="29"/>
      <c r="ICR189" s="29"/>
      <c r="ICS189" s="29"/>
      <c r="ICT189" s="29"/>
      <c r="ICU189" s="29"/>
      <c r="ICV189" s="29"/>
      <c r="ICW189" s="29"/>
      <c r="ICX189" s="29"/>
      <c r="ICY189" s="29"/>
      <c r="ICZ189" s="29"/>
      <c r="IDA189" s="29"/>
      <c r="IDB189" s="29"/>
      <c r="IDC189" s="29"/>
      <c r="IDD189" s="29"/>
      <c r="IDE189" s="29"/>
      <c r="IDF189" s="29"/>
      <c r="IDG189" s="29"/>
      <c r="IDH189" s="29"/>
      <c r="IDI189" s="29"/>
      <c r="IDJ189" s="29"/>
      <c r="IDK189" s="29"/>
      <c r="IDL189" s="29"/>
      <c r="IDM189" s="29"/>
      <c r="IDN189" s="29"/>
      <c r="IDO189" s="29"/>
      <c r="IDP189" s="29"/>
      <c r="IDQ189" s="29"/>
      <c r="IDR189" s="29"/>
      <c r="IDS189" s="29"/>
      <c r="IDT189" s="29"/>
      <c r="IDU189" s="29"/>
      <c r="IDV189" s="29"/>
      <c r="IDW189" s="29"/>
      <c r="IDX189" s="29"/>
      <c r="IDY189" s="29"/>
      <c r="IDZ189" s="29"/>
      <c r="IEA189" s="29"/>
      <c r="IEB189" s="29"/>
      <c r="IEC189" s="29"/>
      <c r="IED189" s="29"/>
      <c r="IEE189" s="29"/>
      <c r="IEF189" s="29"/>
      <c r="IEG189" s="29"/>
      <c r="IEH189" s="29"/>
      <c r="IEI189" s="29"/>
      <c r="IEJ189" s="29"/>
      <c r="IEK189" s="29"/>
      <c r="IEL189" s="29"/>
      <c r="IEM189" s="29"/>
      <c r="IEN189" s="29"/>
      <c r="IEO189" s="29"/>
      <c r="IEP189" s="29"/>
      <c r="IEQ189" s="29"/>
      <c r="IER189" s="29"/>
      <c r="IES189" s="29"/>
      <c r="IET189" s="29"/>
      <c r="IEU189" s="29"/>
      <c r="IEV189" s="29"/>
      <c r="IEW189" s="29"/>
      <c r="IEX189" s="29"/>
      <c r="IEY189" s="29"/>
      <c r="IEZ189" s="29"/>
      <c r="IFA189" s="29"/>
      <c r="IFB189" s="29"/>
      <c r="IFC189" s="29"/>
      <c r="IFD189" s="29"/>
      <c r="IFE189" s="29"/>
      <c r="IFF189" s="29"/>
      <c r="IFG189" s="29"/>
      <c r="IFH189" s="29"/>
      <c r="IFI189" s="29"/>
      <c r="IFJ189" s="29"/>
      <c r="IFK189" s="29"/>
      <c r="IFL189" s="29"/>
      <c r="IFM189" s="29"/>
      <c r="IFN189" s="29"/>
      <c r="IFO189" s="29"/>
      <c r="IFP189" s="29"/>
      <c r="IFQ189" s="29"/>
      <c r="IFR189" s="29"/>
      <c r="IFS189" s="29"/>
      <c r="IFT189" s="29"/>
      <c r="IFU189" s="29"/>
      <c r="IFV189" s="29"/>
      <c r="IFW189" s="29"/>
      <c r="IFX189" s="29"/>
      <c r="IFY189" s="29"/>
      <c r="IFZ189" s="29"/>
      <c r="IGA189" s="29"/>
      <c r="IGB189" s="29"/>
      <c r="IGC189" s="29"/>
      <c r="IGD189" s="29"/>
      <c r="IGE189" s="29"/>
      <c r="IGF189" s="29"/>
      <c r="IGG189" s="29"/>
      <c r="IGH189" s="29"/>
      <c r="IGI189" s="29"/>
      <c r="IGJ189" s="29"/>
      <c r="IGK189" s="29"/>
      <c r="IGL189" s="29"/>
      <c r="IGM189" s="29"/>
      <c r="IGN189" s="29"/>
      <c r="IGO189" s="29"/>
      <c r="IGP189" s="29"/>
      <c r="IGQ189" s="29"/>
      <c r="IGR189" s="29"/>
      <c r="IGS189" s="29"/>
      <c r="IGT189" s="29"/>
      <c r="IGU189" s="29"/>
      <c r="IGV189" s="29"/>
      <c r="IGW189" s="29"/>
      <c r="IGX189" s="29"/>
      <c r="IGY189" s="29"/>
      <c r="IGZ189" s="29"/>
      <c r="IHA189" s="29"/>
      <c r="IHB189" s="29"/>
      <c r="IHC189" s="29"/>
      <c r="IHD189" s="29"/>
      <c r="IHE189" s="29"/>
      <c r="IHF189" s="29"/>
      <c r="IHG189" s="29"/>
      <c r="IHH189" s="29"/>
      <c r="IHI189" s="29"/>
      <c r="IHJ189" s="29"/>
      <c r="IHK189" s="29"/>
      <c r="IHL189" s="29"/>
      <c r="IHM189" s="29"/>
      <c r="IHN189" s="29"/>
      <c r="IHO189" s="29"/>
      <c r="IHP189" s="29"/>
      <c r="IHQ189" s="29"/>
      <c r="IHR189" s="29"/>
      <c r="IHS189" s="29"/>
      <c r="IHT189" s="29"/>
      <c r="IHU189" s="29"/>
      <c r="IHV189" s="29"/>
      <c r="IHW189" s="29"/>
      <c r="IHX189" s="29"/>
      <c r="IHY189" s="29"/>
      <c r="IHZ189" s="29"/>
      <c r="IIA189" s="29"/>
      <c r="IIB189" s="29"/>
      <c r="IIC189" s="29"/>
      <c r="IID189" s="29"/>
      <c r="IIE189" s="29"/>
      <c r="IIF189" s="29"/>
      <c r="IIG189" s="29"/>
      <c r="IIH189" s="29"/>
      <c r="III189" s="29"/>
      <c r="IIJ189" s="29"/>
      <c r="IIK189" s="29"/>
      <c r="IIL189" s="29"/>
      <c r="IIM189" s="29"/>
      <c r="IIN189" s="29"/>
      <c r="IIO189" s="29"/>
      <c r="IIP189" s="29"/>
      <c r="IIQ189" s="29"/>
      <c r="IIR189" s="29"/>
      <c r="IIS189" s="29"/>
      <c r="IIT189" s="29"/>
      <c r="IIU189" s="29"/>
      <c r="IIV189" s="29"/>
      <c r="IIW189" s="29"/>
      <c r="IIX189" s="29"/>
      <c r="IIY189" s="29"/>
      <c r="IIZ189" s="29"/>
      <c r="IJA189" s="29"/>
      <c r="IJB189" s="29"/>
      <c r="IJC189" s="29"/>
      <c r="IJD189" s="29"/>
      <c r="IJE189" s="29"/>
      <c r="IJF189" s="29"/>
      <c r="IJG189" s="29"/>
      <c r="IJH189" s="29"/>
      <c r="IJI189" s="29"/>
      <c r="IJJ189" s="29"/>
      <c r="IJK189" s="29"/>
      <c r="IJL189" s="29"/>
      <c r="IJM189" s="29"/>
      <c r="IJN189" s="29"/>
      <c r="IJO189" s="29"/>
      <c r="IJP189" s="29"/>
      <c r="IJQ189" s="29"/>
      <c r="IJR189" s="29"/>
      <c r="IJS189" s="29"/>
      <c r="IJT189" s="29"/>
      <c r="IJU189" s="29"/>
      <c r="IJV189" s="29"/>
      <c r="IJW189" s="29"/>
      <c r="IJX189" s="29"/>
      <c r="IJY189" s="29"/>
      <c r="IJZ189" s="29"/>
      <c r="IKA189" s="29"/>
      <c r="IKB189" s="29"/>
      <c r="IKC189" s="29"/>
      <c r="IKD189" s="29"/>
      <c r="IKE189" s="29"/>
      <c r="IKF189" s="29"/>
      <c r="IKG189" s="29"/>
      <c r="IKH189" s="29"/>
      <c r="IKI189" s="29"/>
      <c r="IKJ189" s="29"/>
      <c r="IKK189" s="29"/>
      <c r="IKL189" s="29"/>
      <c r="IKM189" s="29"/>
      <c r="IKN189" s="29"/>
      <c r="IKO189" s="29"/>
      <c r="IKP189" s="29"/>
      <c r="IKQ189" s="29"/>
      <c r="IKR189" s="29"/>
      <c r="IKS189" s="29"/>
      <c r="IKT189" s="29"/>
      <c r="IKU189" s="29"/>
      <c r="IKV189" s="29"/>
      <c r="IKW189" s="29"/>
      <c r="IKX189" s="29"/>
      <c r="IKY189" s="29"/>
      <c r="IKZ189" s="29"/>
      <c r="ILA189" s="29"/>
      <c r="ILB189" s="29"/>
      <c r="ILC189" s="29"/>
      <c r="ILD189" s="29"/>
      <c r="ILE189" s="29"/>
      <c r="ILF189" s="29"/>
      <c r="ILG189" s="29"/>
      <c r="ILH189" s="29"/>
      <c r="ILI189" s="29"/>
      <c r="ILJ189" s="29"/>
      <c r="ILK189" s="29"/>
      <c r="ILL189" s="29"/>
      <c r="ILM189" s="29"/>
      <c r="ILN189" s="29"/>
      <c r="ILO189" s="29"/>
      <c r="ILP189" s="29"/>
      <c r="ILQ189" s="29"/>
      <c r="ILR189" s="29"/>
      <c r="ILS189" s="29"/>
      <c r="ILT189" s="29"/>
      <c r="ILU189" s="29"/>
      <c r="ILV189" s="29"/>
      <c r="ILW189" s="29"/>
      <c r="ILX189" s="29"/>
      <c r="ILY189" s="29"/>
      <c r="ILZ189" s="29"/>
      <c r="IMA189" s="29"/>
      <c r="IMB189" s="29"/>
      <c r="IMC189" s="29"/>
      <c r="IMD189" s="29"/>
      <c r="IME189" s="29"/>
      <c r="IMF189" s="29"/>
      <c r="IMG189" s="29"/>
      <c r="IMH189" s="29"/>
      <c r="IMI189" s="29"/>
      <c r="IMJ189" s="29"/>
      <c r="IMK189" s="29"/>
      <c r="IML189" s="29"/>
      <c r="IMM189" s="29"/>
      <c r="IMN189" s="29"/>
      <c r="IMO189" s="29"/>
      <c r="IMP189" s="29"/>
      <c r="IMQ189" s="29"/>
      <c r="IMR189" s="29"/>
      <c r="IMS189" s="29"/>
      <c r="IMT189" s="29"/>
      <c r="IMU189" s="29"/>
      <c r="IMV189" s="29"/>
      <c r="IMW189" s="29"/>
      <c r="IMX189" s="29"/>
      <c r="IMY189" s="29"/>
      <c r="IMZ189" s="29"/>
      <c r="INA189" s="29"/>
      <c r="INB189" s="29"/>
      <c r="INC189" s="29"/>
      <c r="IND189" s="29"/>
      <c r="INE189" s="29"/>
      <c r="INF189" s="29"/>
      <c r="ING189" s="29"/>
      <c r="INH189" s="29"/>
      <c r="INI189" s="29"/>
      <c r="INJ189" s="29"/>
      <c r="INK189" s="29"/>
      <c r="INL189" s="29"/>
      <c r="INM189" s="29"/>
      <c r="INN189" s="29"/>
      <c r="INO189" s="29"/>
      <c r="INP189" s="29"/>
      <c r="INQ189" s="29"/>
      <c r="INR189" s="29"/>
      <c r="INS189" s="29"/>
      <c r="INT189" s="29"/>
      <c r="INU189" s="29"/>
      <c r="INV189" s="29"/>
      <c r="INW189" s="29"/>
      <c r="INX189" s="29"/>
      <c r="INY189" s="29"/>
      <c r="INZ189" s="29"/>
      <c r="IOA189" s="29"/>
      <c r="IOB189" s="29"/>
      <c r="IOC189" s="29"/>
      <c r="IOD189" s="29"/>
      <c r="IOE189" s="29"/>
      <c r="IOF189" s="29"/>
      <c r="IOG189" s="29"/>
      <c r="IOH189" s="29"/>
      <c r="IOI189" s="29"/>
      <c r="IOJ189" s="29"/>
      <c r="IOK189" s="29"/>
      <c r="IOL189" s="29"/>
      <c r="IOM189" s="29"/>
      <c r="ION189" s="29"/>
      <c r="IOO189" s="29"/>
      <c r="IOP189" s="29"/>
      <c r="IOQ189" s="29"/>
      <c r="IOR189" s="29"/>
      <c r="IOS189" s="29"/>
      <c r="IOT189" s="29"/>
      <c r="IOU189" s="29"/>
      <c r="IOV189" s="29"/>
      <c r="IOW189" s="29"/>
      <c r="IOX189" s="29"/>
      <c r="IOY189" s="29"/>
      <c r="IOZ189" s="29"/>
      <c r="IPA189" s="29"/>
      <c r="IPB189" s="29"/>
      <c r="IPC189" s="29"/>
      <c r="IPD189" s="29"/>
      <c r="IPE189" s="29"/>
      <c r="IPF189" s="29"/>
      <c r="IPG189" s="29"/>
      <c r="IPH189" s="29"/>
      <c r="IPI189" s="29"/>
      <c r="IPJ189" s="29"/>
      <c r="IPK189" s="29"/>
      <c r="IPL189" s="29"/>
      <c r="IPM189" s="29"/>
      <c r="IPN189" s="29"/>
      <c r="IPO189" s="29"/>
      <c r="IPP189" s="29"/>
      <c r="IPQ189" s="29"/>
      <c r="IPR189" s="29"/>
      <c r="IPS189" s="29"/>
      <c r="IPT189" s="29"/>
      <c r="IPU189" s="29"/>
      <c r="IPV189" s="29"/>
      <c r="IPW189" s="29"/>
      <c r="IPX189" s="29"/>
      <c r="IPY189" s="29"/>
      <c r="IPZ189" s="29"/>
      <c r="IQA189" s="29"/>
      <c r="IQB189" s="29"/>
      <c r="IQC189" s="29"/>
      <c r="IQD189" s="29"/>
      <c r="IQE189" s="29"/>
      <c r="IQF189" s="29"/>
      <c r="IQG189" s="29"/>
      <c r="IQH189" s="29"/>
      <c r="IQI189" s="29"/>
      <c r="IQJ189" s="29"/>
      <c r="IQK189" s="29"/>
      <c r="IQL189" s="29"/>
      <c r="IQM189" s="29"/>
      <c r="IQN189" s="29"/>
      <c r="IQO189" s="29"/>
      <c r="IQP189" s="29"/>
      <c r="IQQ189" s="29"/>
      <c r="IQR189" s="29"/>
      <c r="IQS189" s="29"/>
      <c r="IQT189" s="29"/>
      <c r="IQU189" s="29"/>
      <c r="IQV189" s="29"/>
      <c r="IQW189" s="29"/>
      <c r="IQX189" s="29"/>
      <c r="IQY189" s="29"/>
      <c r="IQZ189" s="29"/>
      <c r="IRA189" s="29"/>
      <c r="IRB189" s="29"/>
      <c r="IRC189" s="29"/>
      <c r="IRD189" s="29"/>
      <c r="IRE189" s="29"/>
      <c r="IRF189" s="29"/>
      <c r="IRG189" s="29"/>
      <c r="IRH189" s="29"/>
      <c r="IRI189" s="29"/>
      <c r="IRJ189" s="29"/>
      <c r="IRK189" s="29"/>
      <c r="IRL189" s="29"/>
      <c r="IRM189" s="29"/>
      <c r="IRN189" s="29"/>
      <c r="IRO189" s="29"/>
      <c r="IRP189" s="29"/>
      <c r="IRQ189" s="29"/>
      <c r="IRR189" s="29"/>
      <c r="IRS189" s="29"/>
      <c r="IRT189" s="29"/>
      <c r="IRU189" s="29"/>
      <c r="IRV189" s="29"/>
      <c r="IRW189" s="29"/>
      <c r="IRX189" s="29"/>
      <c r="IRY189" s="29"/>
      <c r="IRZ189" s="29"/>
      <c r="ISA189" s="29"/>
      <c r="ISB189" s="29"/>
      <c r="ISC189" s="29"/>
      <c r="ISD189" s="29"/>
      <c r="ISE189" s="29"/>
      <c r="ISF189" s="29"/>
      <c r="ISG189" s="29"/>
      <c r="ISH189" s="29"/>
      <c r="ISI189" s="29"/>
      <c r="ISJ189" s="29"/>
      <c r="ISK189" s="29"/>
      <c r="ISL189" s="29"/>
      <c r="ISM189" s="29"/>
      <c r="ISN189" s="29"/>
      <c r="ISO189" s="29"/>
      <c r="ISP189" s="29"/>
      <c r="ISQ189" s="29"/>
      <c r="ISR189" s="29"/>
      <c r="ISS189" s="29"/>
      <c r="IST189" s="29"/>
      <c r="ISU189" s="29"/>
      <c r="ISV189" s="29"/>
      <c r="ISW189" s="29"/>
      <c r="ISX189" s="29"/>
      <c r="ISY189" s="29"/>
      <c r="ISZ189" s="29"/>
      <c r="ITA189" s="29"/>
      <c r="ITB189" s="29"/>
      <c r="ITC189" s="29"/>
      <c r="ITD189" s="29"/>
      <c r="ITE189" s="29"/>
      <c r="ITF189" s="29"/>
      <c r="ITG189" s="29"/>
      <c r="ITH189" s="29"/>
      <c r="ITI189" s="29"/>
      <c r="ITJ189" s="29"/>
      <c r="ITK189" s="29"/>
      <c r="ITL189" s="29"/>
      <c r="ITM189" s="29"/>
      <c r="ITN189" s="29"/>
      <c r="ITO189" s="29"/>
      <c r="ITP189" s="29"/>
      <c r="ITQ189" s="29"/>
      <c r="ITR189" s="29"/>
      <c r="ITS189" s="29"/>
      <c r="ITT189" s="29"/>
      <c r="ITU189" s="29"/>
      <c r="ITV189" s="29"/>
      <c r="ITW189" s="29"/>
      <c r="ITX189" s="29"/>
      <c r="ITY189" s="29"/>
      <c r="ITZ189" s="29"/>
      <c r="IUA189" s="29"/>
      <c r="IUB189" s="29"/>
      <c r="IUC189" s="29"/>
      <c r="IUD189" s="29"/>
      <c r="IUE189" s="29"/>
      <c r="IUF189" s="29"/>
      <c r="IUG189" s="29"/>
      <c r="IUH189" s="29"/>
      <c r="IUI189" s="29"/>
      <c r="IUJ189" s="29"/>
      <c r="IUK189" s="29"/>
      <c r="IUL189" s="29"/>
      <c r="IUM189" s="29"/>
      <c r="IUN189" s="29"/>
      <c r="IUO189" s="29"/>
      <c r="IUP189" s="29"/>
      <c r="IUQ189" s="29"/>
      <c r="IUR189" s="29"/>
      <c r="IUS189" s="29"/>
      <c r="IUT189" s="29"/>
      <c r="IUU189" s="29"/>
      <c r="IUV189" s="29"/>
      <c r="IUW189" s="29"/>
      <c r="IUX189" s="29"/>
      <c r="IUY189" s="29"/>
      <c r="IUZ189" s="29"/>
      <c r="IVA189" s="29"/>
      <c r="IVB189" s="29"/>
      <c r="IVC189" s="29"/>
      <c r="IVD189" s="29"/>
      <c r="IVE189" s="29"/>
      <c r="IVF189" s="29"/>
      <c r="IVG189" s="29"/>
      <c r="IVH189" s="29"/>
      <c r="IVI189" s="29"/>
      <c r="IVJ189" s="29"/>
      <c r="IVK189" s="29"/>
      <c r="IVL189" s="29"/>
      <c r="IVM189" s="29"/>
      <c r="IVN189" s="29"/>
      <c r="IVO189" s="29"/>
      <c r="IVP189" s="29"/>
      <c r="IVQ189" s="29"/>
      <c r="IVR189" s="29"/>
      <c r="IVS189" s="29"/>
      <c r="IVT189" s="29"/>
      <c r="IVU189" s="29"/>
      <c r="IVV189" s="29"/>
      <c r="IVW189" s="29"/>
      <c r="IVX189" s="29"/>
      <c r="IVY189" s="29"/>
      <c r="IVZ189" s="29"/>
      <c r="IWA189" s="29"/>
      <c r="IWB189" s="29"/>
      <c r="IWC189" s="29"/>
      <c r="IWD189" s="29"/>
      <c r="IWE189" s="29"/>
      <c r="IWF189" s="29"/>
      <c r="IWG189" s="29"/>
      <c r="IWH189" s="29"/>
      <c r="IWI189" s="29"/>
      <c r="IWJ189" s="29"/>
      <c r="IWK189" s="29"/>
      <c r="IWL189" s="29"/>
      <c r="IWM189" s="29"/>
      <c r="IWN189" s="29"/>
      <c r="IWO189" s="29"/>
      <c r="IWP189" s="29"/>
      <c r="IWQ189" s="29"/>
      <c r="IWR189" s="29"/>
      <c r="IWS189" s="29"/>
      <c r="IWT189" s="29"/>
      <c r="IWU189" s="29"/>
      <c r="IWV189" s="29"/>
      <c r="IWW189" s="29"/>
      <c r="IWX189" s="29"/>
      <c r="IWY189" s="29"/>
      <c r="IWZ189" s="29"/>
      <c r="IXA189" s="29"/>
      <c r="IXB189" s="29"/>
      <c r="IXC189" s="29"/>
      <c r="IXD189" s="29"/>
      <c r="IXE189" s="29"/>
      <c r="IXF189" s="29"/>
      <c r="IXG189" s="29"/>
      <c r="IXH189" s="29"/>
      <c r="IXI189" s="29"/>
      <c r="IXJ189" s="29"/>
      <c r="IXK189" s="29"/>
      <c r="IXL189" s="29"/>
      <c r="IXM189" s="29"/>
      <c r="IXN189" s="29"/>
      <c r="IXO189" s="29"/>
      <c r="IXP189" s="29"/>
      <c r="IXQ189" s="29"/>
      <c r="IXR189" s="29"/>
      <c r="IXS189" s="29"/>
      <c r="IXT189" s="29"/>
      <c r="IXU189" s="29"/>
      <c r="IXV189" s="29"/>
      <c r="IXW189" s="29"/>
      <c r="IXX189" s="29"/>
      <c r="IXY189" s="29"/>
      <c r="IXZ189" s="29"/>
      <c r="IYA189" s="29"/>
      <c r="IYB189" s="29"/>
      <c r="IYC189" s="29"/>
      <c r="IYD189" s="29"/>
      <c r="IYE189" s="29"/>
      <c r="IYF189" s="29"/>
      <c r="IYG189" s="29"/>
      <c r="IYH189" s="29"/>
      <c r="IYI189" s="29"/>
      <c r="IYJ189" s="29"/>
      <c r="IYK189" s="29"/>
      <c r="IYL189" s="29"/>
      <c r="IYM189" s="29"/>
      <c r="IYN189" s="29"/>
      <c r="IYO189" s="29"/>
      <c r="IYP189" s="29"/>
      <c r="IYQ189" s="29"/>
      <c r="IYR189" s="29"/>
      <c r="IYS189" s="29"/>
      <c r="IYT189" s="29"/>
      <c r="IYU189" s="29"/>
      <c r="IYV189" s="29"/>
      <c r="IYW189" s="29"/>
      <c r="IYX189" s="29"/>
      <c r="IYY189" s="29"/>
      <c r="IYZ189" s="29"/>
      <c r="IZA189" s="29"/>
      <c r="IZB189" s="29"/>
      <c r="IZC189" s="29"/>
      <c r="IZD189" s="29"/>
      <c r="IZE189" s="29"/>
      <c r="IZF189" s="29"/>
      <c r="IZG189" s="29"/>
      <c r="IZH189" s="29"/>
      <c r="IZI189" s="29"/>
      <c r="IZJ189" s="29"/>
      <c r="IZK189" s="29"/>
      <c r="IZL189" s="29"/>
      <c r="IZM189" s="29"/>
      <c r="IZN189" s="29"/>
      <c r="IZO189" s="29"/>
      <c r="IZP189" s="29"/>
      <c r="IZQ189" s="29"/>
      <c r="IZR189" s="29"/>
      <c r="IZS189" s="29"/>
      <c r="IZT189" s="29"/>
      <c r="IZU189" s="29"/>
      <c r="IZV189" s="29"/>
      <c r="IZW189" s="29"/>
      <c r="IZX189" s="29"/>
      <c r="IZY189" s="29"/>
      <c r="IZZ189" s="29"/>
      <c r="JAA189" s="29"/>
      <c r="JAB189" s="29"/>
      <c r="JAC189" s="29"/>
      <c r="JAD189" s="29"/>
      <c r="JAE189" s="29"/>
      <c r="JAF189" s="29"/>
      <c r="JAG189" s="29"/>
      <c r="JAH189" s="29"/>
      <c r="JAI189" s="29"/>
      <c r="JAJ189" s="29"/>
      <c r="JAK189" s="29"/>
      <c r="JAL189" s="29"/>
      <c r="JAM189" s="29"/>
      <c r="JAN189" s="29"/>
      <c r="JAO189" s="29"/>
      <c r="JAP189" s="29"/>
      <c r="JAQ189" s="29"/>
      <c r="JAR189" s="29"/>
      <c r="JAS189" s="29"/>
      <c r="JAT189" s="29"/>
      <c r="JAU189" s="29"/>
      <c r="JAV189" s="29"/>
      <c r="JAW189" s="29"/>
      <c r="JAX189" s="29"/>
      <c r="JAY189" s="29"/>
      <c r="JAZ189" s="29"/>
      <c r="JBA189" s="29"/>
      <c r="JBB189" s="29"/>
      <c r="JBC189" s="29"/>
      <c r="JBD189" s="29"/>
      <c r="JBE189" s="29"/>
      <c r="JBF189" s="29"/>
      <c r="JBG189" s="29"/>
      <c r="JBH189" s="29"/>
      <c r="JBI189" s="29"/>
      <c r="JBJ189" s="29"/>
      <c r="JBK189" s="29"/>
      <c r="JBL189" s="29"/>
      <c r="JBM189" s="29"/>
      <c r="JBN189" s="29"/>
      <c r="JBO189" s="29"/>
      <c r="JBP189" s="29"/>
      <c r="JBQ189" s="29"/>
      <c r="JBR189" s="29"/>
      <c r="JBS189" s="29"/>
      <c r="JBT189" s="29"/>
      <c r="JBU189" s="29"/>
      <c r="JBV189" s="29"/>
      <c r="JBW189" s="29"/>
      <c r="JBX189" s="29"/>
      <c r="JBY189" s="29"/>
      <c r="JBZ189" s="29"/>
      <c r="JCA189" s="29"/>
      <c r="JCB189" s="29"/>
      <c r="JCC189" s="29"/>
      <c r="JCD189" s="29"/>
      <c r="JCE189" s="29"/>
      <c r="JCF189" s="29"/>
      <c r="JCG189" s="29"/>
      <c r="JCH189" s="29"/>
      <c r="JCI189" s="29"/>
      <c r="JCJ189" s="29"/>
      <c r="JCK189" s="29"/>
      <c r="JCL189" s="29"/>
      <c r="JCM189" s="29"/>
      <c r="JCN189" s="29"/>
      <c r="JCO189" s="29"/>
      <c r="JCP189" s="29"/>
      <c r="JCQ189" s="29"/>
      <c r="JCR189" s="29"/>
      <c r="JCS189" s="29"/>
      <c r="JCT189" s="29"/>
      <c r="JCU189" s="29"/>
      <c r="JCV189" s="29"/>
      <c r="JCW189" s="29"/>
      <c r="JCX189" s="29"/>
      <c r="JCY189" s="29"/>
      <c r="JCZ189" s="29"/>
      <c r="JDA189" s="29"/>
      <c r="JDB189" s="29"/>
      <c r="JDC189" s="29"/>
      <c r="JDD189" s="29"/>
      <c r="JDE189" s="29"/>
      <c r="JDF189" s="29"/>
      <c r="JDG189" s="29"/>
      <c r="JDH189" s="29"/>
      <c r="JDI189" s="29"/>
      <c r="JDJ189" s="29"/>
      <c r="JDK189" s="29"/>
      <c r="JDL189" s="29"/>
      <c r="JDM189" s="29"/>
      <c r="JDN189" s="29"/>
      <c r="JDO189" s="29"/>
      <c r="JDP189" s="29"/>
      <c r="JDQ189" s="29"/>
      <c r="JDR189" s="29"/>
      <c r="JDS189" s="29"/>
      <c r="JDT189" s="29"/>
      <c r="JDU189" s="29"/>
      <c r="JDV189" s="29"/>
      <c r="JDW189" s="29"/>
      <c r="JDX189" s="29"/>
      <c r="JDY189" s="29"/>
      <c r="JDZ189" s="29"/>
      <c r="JEA189" s="29"/>
      <c r="JEB189" s="29"/>
      <c r="JEC189" s="29"/>
      <c r="JED189" s="29"/>
      <c r="JEE189" s="29"/>
      <c r="JEF189" s="29"/>
      <c r="JEG189" s="29"/>
      <c r="JEH189" s="29"/>
      <c r="JEI189" s="29"/>
      <c r="JEJ189" s="29"/>
      <c r="JEK189" s="29"/>
      <c r="JEL189" s="29"/>
      <c r="JEM189" s="29"/>
      <c r="JEN189" s="29"/>
      <c r="JEO189" s="29"/>
      <c r="JEP189" s="29"/>
      <c r="JEQ189" s="29"/>
      <c r="JER189" s="29"/>
      <c r="JES189" s="29"/>
      <c r="JET189" s="29"/>
      <c r="JEU189" s="29"/>
      <c r="JEV189" s="29"/>
      <c r="JEW189" s="29"/>
      <c r="JEX189" s="29"/>
      <c r="JEY189" s="29"/>
      <c r="JEZ189" s="29"/>
      <c r="JFA189" s="29"/>
      <c r="JFB189" s="29"/>
      <c r="JFC189" s="29"/>
      <c r="JFD189" s="29"/>
      <c r="JFE189" s="29"/>
      <c r="JFF189" s="29"/>
      <c r="JFG189" s="29"/>
      <c r="JFH189" s="29"/>
      <c r="JFI189" s="29"/>
      <c r="JFJ189" s="29"/>
      <c r="JFK189" s="29"/>
      <c r="JFL189" s="29"/>
      <c r="JFM189" s="29"/>
      <c r="JFN189" s="29"/>
      <c r="JFO189" s="29"/>
      <c r="JFP189" s="29"/>
      <c r="JFQ189" s="29"/>
      <c r="JFR189" s="29"/>
      <c r="JFS189" s="29"/>
      <c r="JFT189" s="29"/>
      <c r="JFU189" s="29"/>
      <c r="JFV189" s="29"/>
      <c r="JFW189" s="29"/>
      <c r="JFX189" s="29"/>
      <c r="JFY189" s="29"/>
      <c r="JFZ189" s="29"/>
      <c r="JGA189" s="29"/>
      <c r="JGB189" s="29"/>
      <c r="JGC189" s="29"/>
      <c r="JGD189" s="29"/>
      <c r="JGE189" s="29"/>
      <c r="JGF189" s="29"/>
      <c r="JGG189" s="29"/>
      <c r="JGH189" s="29"/>
      <c r="JGI189" s="29"/>
      <c r="JGJ189" s="29"/>
      <c r="JGK189" s="29"/>
      <c r="JGL189" s="29"/>
      <c r="JGM189" s="29"/>
      <c r="JGN189" s="29"/>
      <c r="JGO189" s="29"/>
      <c r="JGP189" s="29"/>
      <c r="JGQ189" s="29"/>
      <c r="JGR189" s="29"/>
      <c r="JGS189" s="29"/>
      <c r="JGT189" s="29"/>
      <c r="JGU189" s="29"/>
      <c r="JGV189" s="29"/>
      <c r="JGW189" s="29"/>
      <c r="JGX189" s="29"/>
      <c r="JGY189" s="29"/>
      <c r="JGZ189" s="29"/>
      <c r="JHA189" s="29"/>
      <c r="JHB189" s="29"/>
      <c r="JHC189" s="29"/>
      <c r="JHD189" s="29"/>
      <c r="JHE189" s="29"/>
      <c r="JHF189" s="29"/>
      <c r="JHG189" s="29"/>
      <c r="JHH189" s="29"/>
      <c r="JHI189" s="29"/>
      <c r="JHJ189" s="29"/>
      <c r="JHK189" s="29"/>
      <c r="JHL189" s="29"/>
      <c r="JHM189" s="29"/>
      <c r="JHN189" s="29"/>
      <c r="JHO189" s="29"/>
      <c r="JHP189" s="29"/>
      <c r="JHQ189" s="29"/>
      <c r="JHR189" s="29"/>
      <c r="JHS189" s="29"/>
      <c r="JHT189" s="29"/>
      <c r="JHU189" s="29"/>
      <c r="JHV189" s="29"/>
      <c r="JHW189" s="29"/>
      <c r="JHX189" s="29"/>
      <c r="JHY189" s="29"/>
      <c r="JHZ189" s="29"/>
      <c r="JIA189" s="29"/>
      <c r="JIB189" s="29"/>
      <c r="JIC189" s="29"/>
      <c r="JID189" s="29"/>
      <c r="JIE189" s="29"/>
      <c r="JIF189" s="29"/>
      <c r="JIG189" s="29"/>
      <c r="JIH189" s="29"/>
      <c r="JII189" s="29"/>
      <c r="JIJ189" s="29"/>
      <c r="JIK189" s="29"/>
      <c r="JIL189" s="29"/>
      <c r="JIM189" s="29"/>
      <c r="JIN189" s="29"/>
      <c r="JIO189" s="29"/>
      <c r="JIP189" s="29"/>
      <c r="JIQ189" s="29"/>
      <c r="JIR189" s="29"/>
      <c r="JIS189" s="29"/>
      <c r="JIT189" s="29"/>
      <c r="JIU189" s="29"/>
      <c r="JIV189" s="29"/>
      <c r="JIW189" s="29"/>
      <c r="JIX189" s="29"/>
      <c r="JIY189" s="29"/>
      <c r="JIZ189" s="29"/>
      <c r="JJA189" s="29"/>
      <c r="JJB189" s="29"/>
      <c r="JJC189" s="29"/>
      <c r="JJD189" s="29"/>
      <c r="JJE189" s="29"/>
      <c r="JJF189" s="29"/>
      <c r="JJG189" s="29"/>
      <c r="JJH189" s="29"/>
      <c r="JJI189" s="29"/>
      <c r="JJJ189" s="29"/>
      <c r="JJK189" s="29"/>
      <c r="JJL189" s="29"/>
      <c r="JJM189" s="29"/>
      <c r="JJN189" s="29"/>
      <c r="JJO189" s="29"/>
      <c r="JJP189" s="29"/>
      <c r="JJQ189" s="29"/>
      <c r="JJR189" s="29"/>
      <c r="JJS189" s="29"/>
      <c r="JJT189" s="29"/>
      <c r="JJU189" s="29"/>
      <c r="JJV189" s="29"/>
      <c r="JJW189" s="29"/>
      <c r="JJX189" s="29"/>
      <c r="JJY189" s="29"/>
      <c r="JJZ189" s="29"/>
      <c r="JKA189" s="29"/>
      <c r="JKB189" s="29"/>
      <c r="JKC189" s="29"/>
      <c r="JKD189" s="29"/>
      <c r="JKE189" s="29"/>
      <c r="JKF189" s="29"/>
      <c r="JKG189" s="29"/>
      <c r="JKH189" s="29"/>
      <c r="JKI189" s="29"/>
      <c r="JKJ189" s="29"/>
      <c r="JKK189" s="29"/>
      <c r="JKL189" s="29"/>
      <c r="JKM189" s="29"/>
      <c r="JKN189" s="29"/>
      <c r="JKO189" s="29"/>
      <c r="JKP189" s="29"/>
      <c r="JKQ189" s="29"/>
      <c r="JKR189" s="29"/>
      <c r="JKS189" s="29"/>
      <c r="JKT189" s="29"/>
      <c r="JKU189" s="29"/>
      <c r="JKV189" s="29"/>
      <c r="JKW189" s="29"/>
      <c r="JKX189" s="29"/>
      <c r="JKY189" s="29"/>
      <c r="JKZ189" s="29"/>
      <c r="JLA189" s="29"/>
      <c r="JLB189" s="29"/>
      <c r="JLC189" s="29"/>
      <c r="JLD189" s="29"/>
      <c r="JLE189" s="29"/>
      <c r="JLF189" s="29"/>
      <c r="JLG189" s="29"/>
      <c r="JLH189" s="29"/>
      <c r="JLI189" s="29"/>
      <c r="JLJ189" s="29"/>
      <c r="JLK189" s="29"/>
      <c r="JLL189" s="29"/>
      <c r="JLM189" s="29"/>
      <c r="JLN189" s="29"/>
      <c r="JLO189" s="29"/>
      <c r="JLP189" s="29"/>
      <c r="JLQ189" s="29"/>
      <c r="JLR189" s="29"/>
      <c r="JLS189" s="29"/>
      <c r="JLT189" s="29"/>
      <c r="JLU189" s="29"/>
      <c r="JLV189" s="29"/>
      <c r="JLW189" s="29"/>
      <c r="JLX189" s="29"/>
      <c r="JLY189" s="29"/>
      <c r="JLZ189" s="29"/>
      <c r="JMA189" s="29"/>
      <c r="JMB189" s="29"/>
      <c r="JMC189" s="29"/>
      <c r="JMD189" s="29"/>
      <c r="JME189" s="29"/>
      <c r="JMF189" s="29"/>
      <c r="JMG189" s="29"/>
      <c r="JMH189" s="29"/>
      <c r="JMI189" s="29"/>
      <c r="JMJ189" s="29"/>
      <c r="JMK189" s="29"/>
      <c r="JML189" s="29"/>
      <c r="JMM189" s="29"/>
      <c r="JMN189" s="29"/>
      <c r="JMO189" s="29"/>
      <c r="JMP189" s="29"/>
      <c r="JMQ189" s="29"/>
      <c r="JMR189" s="29"/>
      <c r="JMS189" s="29"/>
      <c r="JMT189" s="29"/>
      <c r="JMU189" s="29"/>
      <c r="JMV189" s="29"/>
      <c r="JMW189" s="29"/>
      <c r="JMX189" s="29"/>
      <c r="JMY189" s="29"/>
      <c r="JMZ189" s="29"/>
      <c r="JNA189" s="29"/>
      <c r="JNB189" s="29"/>
      <c r="JNC189" s="29"/>
      <c r="JND189" s="29"/>
      <c r="JNE189" s="29"/>
      <c r="JNF189" s="29"/>
      <c r="JNG189" s="29"/>
      <c r="JNH189" s="29"/>
      <c r="JNI189" s="29"/>
      <c r="JNJ189" s="29"/>
      <c r="JNK189" s="29"/>
      <c r="JNL189" s="29"/>
      <c r="JNM189" s="29"/>
      <c r="JNN189" s="29"/>
      <c r="JNO189" s="29"/>
      <c r="JNP189" s="29"/>
      <c r="JNQ189" s="29"/>
      <c r="JNR189" s="29"/>
      <c r="JNS189" s="29"/>
      <c r="JNT189" s="29"/>
      <c r="JNU189" s="29"/>
      <c r="JNV189" s="29"/>
      <c r="JNW189" s="29"/>
      <c r="JNX189" s="29"/>
      <c r="JNY189" s="29"/>
      <c r="JNZ189" s="29"/>
      <c r="JOA189" s="29"/>
      <c r="JOB189" s="29"/>
      <c r="JOC189" s="29"/>
      <c r="JOD189" s="29"/>
      <c r="JOE189" s="29"/>
      <c r="JOF189" s="29"/>
      <c r="JOG189" s="29"/>
      <c r="JOH189" s="29"/>
      <c r="JOI189" s="29"/>
      <c r="JOJ189" s="29"/>
      <c r="JOK189" s="29"/>
      <c r="JOL189" s="29"/>
      <c r="JOM189" s="29"/>
      <c r="JON189" s="29"/>
      <c r="JOO189" s="29"/>
      <c r="JOP189" s="29"/>
      <c r="JOQ189" s="29"/>
      <c r="JOR189" s="29"/>
      <c r="JOS189" s="29"/>
      <c r="JOT189" s="29"/>
      <c r="JOU189" s="29"/>
      <c r="JOV189" s="29"/>
      <c r="JOW189" s="29"/>
      <c r="JOX189" s="29"/>
      <c r="JOY189" s="29"/>
      <c r="JOZ189" s="29"/>
      <c r="JPA189" s="29"/>
      <c r="JPB189" s="29"/>
      <c r="JPC189" s="29"/>
      <c r="JPD189" s="29"/>
      <c r="JPE189" s="29"/>
      <c r="JPF189" s="29"/>
      <c r="JPG189" s="29"/>
      <c r="JPH189" s="29"/>
      <c r="JPI189" s="29"/>
      <c r="JPJ189" s="29"/>
      <c r="JPK189" s="29"/>
      <c r="JPL189" s="29"/>
      <c r="JPM189" s="29"/>
      <c r="JPN189" s="29"/>
      <c r="JPO189" s="29"/>
      <c r="JPP189" s="29"/>
      <c r="JPQ189" s="29"/>
      <c r="JPR189" s="29"/>
      <c r="JPS189" s="29"/>
      <c r="JPT189" s="29"/>
      <c r="JPU189" s="29"/>
      <c r="JPV189" s="29"/>
      <c r="JPW189" s="29"/>
      <c r="JPX189" s="29"/>
      <c r="JPY189" s="29"/>
      <c r="JPZ189" s="29"/>
      <c r="JQA189" s="29"/>
      <c r="JQB189" s="29"/>
      <c r="JQC189" s="29"/>
      <c r="JQD189" s="29"/>
      <c r="JQE189" s="29"/>
      <c r="JQF189" s="29"/>
      <c r="JQG189" s="29"/>
      <c r="JQH189" s="29"/>
      <c r="JQI189" s="29"/>
      <c r="JQJ189" s="29"/>
      <c r="JQK189" s="29"/>
      <c r="JQL189" s="29"/>
      <c r="JQM189" s="29"/>
      <c r="JQN189" s="29"/>
      <c r="JQO189" s="29"/>
      <c r="JQP189" s="29"/>
      <c r="JQQ189" s="29"/>
      <c r="JQR189" s="29"/>
      <c r="JQS189" s="29"/>
      <c r="JQT189" s="29"/>
      <c r="JQU189" s="29"/>
      <c r="JQV189" s="29"/>
      <c r="JQW189" s="29"/>
      <c r="JQX189" s="29"/>
      <c r="JQY189" s="29"/>
      <c r="JQZ189" s="29"/>
      <c r="JRA189" s="29"/>
      <c r="JRB189" s="29"/>
      <c r="JRC189" s="29"/>
      <c r="JRD189" s="29"/>
      <c r="JRE189" s="29"/>
      <c r="JRF189" s="29"/>
      <c r="JRG189" s="29"/>
      <c r="JRH189" s="29"/>
      <c r="JRI189" s="29"/>
      <c r="JRJ189" s="29"/>
      <c r="JRK189" s="29"/>
      <c r="JRL189" s="29"/>
      <c r="JRM189" s="29"/>
      <c r="JRN189" s="29"/>
      <c r="JRO189" s="29"/>
      <c r="JRP189" s="29"/>
      <c r="JRQ189" s="29"/>
      <c r="JRR189" s="29"/>
      <c r="JRS189" s="29"/>
      <c r="JRT189" s="29"/>
      <c r="JRU189" s="29"/>
      <c r="JRV189" s="29"/>
      <c r="JRW189" s="29"/>
      <c r="JRX189" s="29"/>
      <c r="JRY189" s="29"/>
      <c r="JRZ189" s="29"/>
      <c r="JSA189" s="29"/>
      <c r="JSB189" s="29"/>
      <c r="JSC189" s="29"/>
      <c r="JSD189" s="29"/>
      <c r="JSE189" s="29"/>
      <c r="JSF189" s="29"/>
      <c r="JSG189" s="29"/>
      <c r="JSH189" s="29"/>
      <c r="JSI189" s="29"/>
      <c r="JSJ189" s="29"/>
      <c r="JSK189" s="29"/>
      <c r="JSL189" s="29"/>
      <c r="JSM189" s="29"/>
      <c r="JSN189" s="29"/>
      <c r="JSO189" s="29"/>
      <c r="JSP189" s="29"/>
      <c r="JSQ189" s="29"/>
      <c r="JSR189" s="29"/>
      <c r="JSS189" s="29"/>
      <c r="JST189" s="29"/>
      <c r="JSU189" s="29"/>
      <c r="JSV189" s="29"/>
      <c r="JSW189" s="29"/>
      <c r="JSX189" s="29"/>
      <c r="JSY189" s="29"/>
      <c r="JSZ189" s="29"/>
      <c r="JTA189" s="29"/>
      <c r="JTB189" s="29"/>
      <c r="JTC189" s="29"/>
      <c r="JTD189" s="29"/>
      <c r="JTE189" s="29"/>
      <c r="JTF189" s="29"/>
      <c r="JTG189" s="29"/>
      <c r="JTH189" s="29"/>
      <c r="JTI189" s="29"/>
      <c r="JTJ189" s="29"/>
      <c r="JTK189" s="29"/>
      <c r="JTL189" s="29"/>
      <c r="JTM189" s="29"/>
      <c r="JTN189" s="29"/>
      <c r="JTO189" s="29"/>
      <c r="JTP189" s="29"/>
      <c r="JTQ189" s="29"/>
      <c r="JTR189" s="29"/>
      <c r="JTS189" s="29"/>
      <c r="JTT189" s="29"/>
      <c r="JTU189" s="29"/>
      <c r="JTV189" s="29"/>
      <c r="JTW189" s="29"/>
      <c r="JTX189" s="29"/>
      <c r="JTY189" s="29"/>
      <c r="JTZ189" s="29"/>
      <c r="JUA189" s="29"/>
      <c r="JUB189" s="29"/>
      <c r="JUC189" s="29"/>
      <c r="JUD189" s="29"/>
      <c r="JUE189" s="29"/>
      <c r="JUF189" s="29"/>
      <c r="JUG189" s="29"/>
      <c r="JUH189" s="29"/>
      <c r="JUI189" s="29"/>
      <c r="JUJ189" s="29"/>
      <c r="JUK189" s="29"/>
      <c r="JUL189" s="29"/>
      <c r="JUM189" s="29"/>
      <c r="JUN189" s="29"/>
      <c r="JUO189" s="29"/>
      <c r="JUP189" s="29"/>
      <c r="JUQ189" s="29"/>
      <c r="JUR189" s="29"/>
      <c r="JUS189" s="29"/>
      <c r="JUT189" s="29"/>
      <c r="JUU189" s="29"/>
      <c r="JUV189" s="29"/>
      <c r="JUW189" s="29"/>
      <c r="JUX189" s="29"/>
      <c r="JUY189" s="29"/>
      <c r="JUZ189" s="29"/>
      <c r="JVA189" s="29"/>
      <c r="JVB189" s="29"/>
      <c r="JVC189" s="29"/>
      <c r="JVD189" s="29"/>
      <c r="JVE189" s="29"/>
      <c r="JVF189" s="29"/>
      <c r="JVG189" s="29"/>
      <c r="JVH189" s="29"/>
      <c r="JVI189" s="29"/>
      <c r="JVJ189" s="29"/>
      <c r="JVK189" s="29"/>
      <c r="JVL189" s="29"/>
      <c r="JVM189" s="29"/>
      <c r="JVN189" s="29"/>
      <c r="JVO189" s="29"/>
      <c r="JVP189" s="29"/>
      <c r="JVQ189" s="29"/>
      <c r="JVR189" s="29"/>
      <c r="JVS189" s="29"/>
      <c r="JVT189" s="29"/>
      <c r="JVU189" s="29"/>
      <c r="JVV189" s="29"/>
      <c r="JVW189" s="29"/>
      <c r="JVX189" s="29"/>
      <c r="JVY189" s="29"/>
      <c r="JVZ189" s="29"/>
      <c r="JWA189" s="29"/>
      <c r="JWB189" s="29"/>
      <c r="JWC189" s="29"/>
      <c r="JWD189" s="29"/>
      <c r="JWE189" s="29"/>
      <c r="JWF189" s="29"/>
      <c r="JWG189" s="29"/>
      <c r="JWH189" s="29"/>
      <c r="JWI189" s="29"/>
      <c r="JWJ189" s="29"/>
      <c r="JWK189" s="29"/>
      <c r="JWL189" s="29"/>
      <c r="JWM189" s="29"/>
      <c r="JWN189" s="29"/>
      <c r="JWO189" s="29"/>
      <c r="JWP189" s="29"/>
      <c r="JWQ189" s="29"/>
      <c r="JWR189" s="29"/>
      <c r="JWS189" s="29"/>
      <c r="JWT189" s="29"/>
      <c r="JWU189" s="29"/>
      <c r="JWV189" s="29"/>
      <c r="JWW189" s="29"/>
      <c r="JWX189" s="29"/>
      <c r="JWY189" s="29"/>
      <c r="JWZ189" s="29"/>
      <c r="JXA189" s="29"/>
      <c r="JXB189" s="29"/>
      <c r="JXC189" s="29"/>
      <c r="JXD189" s="29"/>
      <c r="JXE189" s="29"/>
      <c r="JXF189" s="29"/>
      <c r="JXG189" s="29"/>
      <c r="JXH189" s="29"/>
      <c r="JXI189" s="29"/>
      <c r="JXJ189" s="29"/>
      <c r="JXK189" s="29"/>
      <c r="JXL189" s="29"/>
      <c r="JXM189" s="29"/>
      <c r="JXN189" s="29"/>
      <c r="JXO189" s="29"/>
      <c r="JXP189" s="29"/>
      <c r="JXQ189" s="29"/>
      <c r="JXR189" s="29"/>
      <c r="JXS189" s="29"/>
      <c r="JXT189" s="29"/>
      <c r="JXU189" s="29"/>
      <c r="JXV189" s="29"/>
      <c r="JXW189" s="29"/>
      <c r="JXX189" s="29"/>
      <c r="JXY189" s="29"/>
      <c r="JXZ189" s="29"/>
      <c r="JYA189" s="29"/>
      <c r="JYB189" s="29"/>
      <c r="JYC189" s="29"/>
      <c r="JYD189" s="29"/>
      <c r="JYE189" s="29"/>
      <c r="JYF189" s="29"/>
      <c r="JYG189" s="29"/>
      <c r="JYH189" s="29"/>
      <c r="JYI189" s="29"/>
      <c r="JYJ189" s="29"/>
      <c r="JYK189" s="29"/>
      <c r="JYL189" s="29"/>
      <c r="JYM189" s="29"/>
      <c r="JYN189" s="29"/>
      <c r="JYO189" s="29"/>
      <c r="JYP189" s="29"/>
      <c r="JYQ189" s="29"/>
      <c r="JYR189" s="29"/>
      <c r="JYS189" s="29"/>
      <c r="JYT189" s="29"/>
      <c r="JYU189" s="29"/>
      <c r="JYV189" s="29"/>
      <c r="JYW189" s="29"/>
      <c r="JYX189" s="29"/>
      <c r="JYY189" s="29"/>
      <c r="JYZ189" s="29"/>
      <c r="JZA189" s="29"/>
      <c r="JZB189" s="29"/>
      <c r="JZC189" s="29"/>
      <c r="JZD189" s="29"/>
      <c r="JZE189" s="29"/>
      <c r="JZF189" s="29"/>
      <c r="JZG189" s="29"/>
      <c r="JZH189" s="29"/>
      <c r="JZI189" s="29"/>
      <c r="JZJ189" s="29"/>
      <c r="JZK189" s="29"/>
      <c r="JZL189" s="29"/>
      <c r="JZM189" s="29"/>
      <c r="JZN189" s="29"/>
      <c r="JZO189" s="29"/>
      <c r="JZP189" s="29"/>
      <c r="JZQ189" s="29"/>
      <c r="JZR189" s="29"/>
      <c r="JZS189" s="29"/>
      <c r="JZT189" s="29"/>
      <c r="JZU189" s="29"/>
      <c r="JZV189" s="29"/>
      <c r="JZW189" s="29"/>
      <c r="JZX189" s="29"/>
      <c r="JZY189" s="29"/>
      <c r="JZZ189" s="29"/>
      <c r="KAA189" s="29"/>
      <c r="KAB189" s="29"/>
      <c r="KAC189" s="29"/>
      <c r="KAD189" s="29"/>
      <c r="KAE189" s="29"/>
      <c r="KAF189" s="29"/>
      <c r="KAG189" s="29"/>
      <c r="KAH189" s="29"/>
      <c r="KAI189" s="29"/>
      <c r="KAJ189" s="29"/>
      <c r="KAK189" s="29"/>
      <c r="KAL189" s="29"/>
      <c r="KAM189" s="29"/>
      <c r="KAN189" s="29"/>
      <c r="KAO189" s="29"/>
      <c r="KAP189" s="29"/>
      <c r="KAQ189" s="29"/>
      <c r="KAR189" s="29"/>
      <c r="KAS189" s="29"/>
      <c r="KAT189" s="29"/>
      <c r="KAU189" s="29"/>
      <c r="KAV189" s="29"/>
      <c r="KAW189" s="29"/>
      <c r="KAX189" s="29"/>
      <c r="KAY189" s="29"/>
      <c r="KAZ189" s="29"/>
      <c r="KBA189" s="29"/>
      <c r="KBB189" s="29"/>
      <c r="KBC189" s="29"/>
      <c r="KBD189" s="29"/>
      <c r="KBE189" s="29"/>
      <c r="KBF189" s="29"/>
      <c r="KBG189" s="29"/>
      <c r="KBH189" s="29"/>
      <c r="KBI189" s="29"/>
      <c r="KBJ189" s="29"/>
      <c r="KBK189" s="29"/>
      <c r="KBL189" s="29"/>
      <c r="KBM189" s="29"/>
      <c r="KBN189" s="29"/>
      <c r="KBO189" s="29"/>
      <c r="KBP189" s="29"/>
      <c r="KBQ189" s="29"/>
      <c r="KBR189" s="29"/>
      <c r="KBS189" s="29"/>
      <c r="KBT189" s="29"/>
      <c r="KBU189" s="29"/>
      <c r="KBV189" s="29"/>
      <c r="KBW189" s="29"/>
      <c r="KBX189" s="29"/>
      <c r="KBY189" s="29"/>
      <c r="KBZ189" s="29"/>
      <c r="KCA189" s="29"/>
      <c r="KCB189" s="29"/>
      <c r="KCC189" s="29"/>
      <c r="KCD189" s="29"/>
      <c r="KCE189" s="29"/>
      <c r="KCF189" s="29"/>
      <c r="KCG189" s="29"/>
      <c r="KCH189" s="29"/>
      <c r="KCI189" s="29"/>
      <c r="KCJ189" s="29"/>
      <c r="KCK189" s="29"/>
      <c r="KCL189" s="29"/>
      <c r="KCM189" s="29"/>
      <c r="KCN189" s="29"/>
      <c r="KCO189" s="29"/>
      <c r="KCP189" s="29"/>
      <c r="KCQ189" s="29"/>
      <c r="KCR189" s="29"/>
      <c r="KCS189" s="29"/>
      <c r="KCT189" s="29"/>
      <c r="KCU189" s="29"/>
      <c r="KCV189" s="29"/>
      <c r="KCW189" s="29"/>
      <c r="KCX189" s="29"/>
      <c r="KCY189" s="29"/>
      <c r="KCZ189" s="29"/>
      <c r="KDA189" s="29"/>
      <c r="KDB189" s="29"/>
      <c r="KDC189" s="29"/>
      <c r="KDD189" s="29"/>
      <c r="KDE189" s="29"/>
      <c r="KDF189" s="29"/>
      <c r="KDG189" s="29"/>
      <c r="KDH189" s="29"/>
      <c r="KDI189" s="29"/>
      <c r="KDJ189" s="29"/>
      <c r="KDK189" s="29"/>
      <c r="KDL189" s="29"/>
      <c r="KDM189" s="29"/>
      <c r="KDN189" s="29"/>
      <c r="KDO189" s="29"/>
      <c r="KDP189" s="29"/>
      <c r="KDQ189" s="29"/>
      <c r="KDR189" s="29"/>
      <c r="KDS189" s="29"/>
      <c r="KDT189" s="29"/>
      <c r="KDU189" s="29"/>
      <c r="KDV189" s="29"/>
      <c r="KDW189" s="29"/>
      <c r="KDX189" s="29"/>
      <c r="KDY189" s="29"/>
      <c r="KDZ189" s="29"/>
      <c r="KEA189" s="29"/>
      <c r="KEB189" s="29"/>
      <c r="KEC189" s="29"/>
      <c r="KED189" s="29"/>
      <c r="KEE189" s="29"/>
      <c r="KEF189" s="29"/>
      <c r="KEG189" s="29"/>
      <c r="KEH189" s="29"/>
      <c r="KEI189" s="29"/>
      <c r="KEJ189" s="29"/>
      <c r="KEK189" s="29"/>
      <c r="KEL189" s="29"/>
      <c r="KEM189" s="29"/>
      <c r="KEN189" s="29"/>
      <c r="KEO189" s="29"/>
      <c r="KEP189" s="29"/>
      <c r="KEQ189" s="29"/>
      <c r="KER189" s="29"/>
      <c r="KES189" s="29"/>
      <c r="KET189" s="29"/>
      <c r="KEU189" s="29"/>
      <c r="KEV189" s="29"/>
      <c r="KEW189" s="29"/>
      <c r="KEX189" s="29"/>
      <c r="KEY189" s="29"/>
      <c r="KEZ189" s="29"/>
      <c r="KFA189" s="29"/>
      <c r="KFB189" s="29"/>
      <c r="KFC189" s="29"/>
      <c r="KFD189" s="29"/>
      <c r="KFE189" s="29"/>
      <c r="KFF189" s="29"/>
      <c r="KFG189" s="29"/>
      <c r="KFH189" s="29"/>
      <c r="KFI189" s="29"/>
      <c r="KFJ189" s="29"/>
      <c r="KFK189" s="29"/>
      <c r="KFL189" s="29"/>
      <c r="KFM189" s="29"/>
      <c r="KFN189" s="29"/>
      <c r="KFO189" s="29"/>
      <c r="KFP189" s="29"/>
      <c r="KFQ189" s="29"/>
      <c r="KFR189" s="29"/>
      <c r="KFS189" s="29"/>
      <c r="KFT189" s="29"/>
      <c r="KFU189" s="29"/>
      <c r="KFV189" s="29"/>
      <c r="KFW189" s="29"/>
      <c r="KFX189" s="29"/>
      <c r="KFY189" s="29"/>
      <c r="KFZ189" s="29"/>
      <c r="KGA189" s="29"/>
      <c r="KGB189" s="29"/>
      <c r="KGC189" s="29"/>
      <c r="KGD189" s="29"/>
      <c r="KGE189" s="29"/>
      <c r="KGF189" s="29"/>
      <c r="KGG189" s="29"/>
      <c r="KGH189" s="29"/>
      <c r="KGI189" s="29"/>
      <c r="KGJ189" s="29"/>
      <c r="KGK189" s="29"/>
      <c r="KGL189" s="29"/>
      <c r="KGM189" s="29"/>
      <c r="KGN189" s="29"/>
      <c r="KGO189" s="29"/>
      <c r="KGP189" s="29"/>
      <c r="KGQ189" s="29"/>
      <c r="KGR189" s="29"/>
      <c r="KGS189" s="29"/>
      <c r="KGT189" s="29"/>
      <c r="KGU189" s="29"/>
      <c r="KGV189" s="29"/>
      <c r="KGW189" s="29"/>
      <c r="KGX189" s="29"/>
      <c r="KGY189" s="29"/>
      <c r="KGZ189" s="29"/>
      <c r="KHA189" s="29"/>
      <c r="KHB189" s="29"/>
      <c r="KHC189" s="29"/>
      <c r="KHD189" s="29"/>
      <c r="KHE189" s="29"/>
      <c r="KHF189" s="29"/>
      <c r="KHG189" s="29"/>
      <c r="KHH189" s="29"/>
      <c r="KHI189" s="29"/>
      <c r="KHJ189" s="29"/>
      <c r="KHK189" s="29"/>
      <c r="KHL189" s="29"/>
      <c r="KHM189" s="29"/>
      <c r="KHN189" s="29"/>
      <c r="KHO189" s="29"/>
      <c r="KHP189" s="29"/>
      <c r="KHQ189" s="29"/>
      <c r="KHR189" s="29"/>
      <c r="KHS189" s="29"/>
      <c r="KHT189" s="29"/>
      <c r="KHU189" s="29"/>
      <c r="KHV189" s="29"/>
      <c r="KHW189" s="29"/>
      <c r="KHX189" s="29"/>
      <c r="KHY189" s="29"/>
      <c r="KHZ189" s="29"/>
      <c r="KIA189" s="29"/>
      <c r="KIB189" s="29"/>
      <c r="KIC189" s="29"/>
      <c r="KID189" s="29"/>
      <c r="KIE189" s="29"/>
      <c r="KIF189" s="29"/>
      <c r="KIG189" s="29"/>
      <c r="KIH189" s="29"/>
      <c r="KII189" s="29"/>
      <c r="KIJ189" s="29"/>
      <c r="KIK189" s="29"/>
      <c r="KIL189" s="29"/>
      <c r="KIM189" s="29"/>
      <c r="KIN189" s="29"/>
      <c r="KIO189" s="29"/>
      <c r="KIP189" s="29"/>
      <c r="KIQ189" s="29"/>
      <c r="KIR189" s="29"/>
      <c r="KIS189" s="29"/>
      <c r="KIT189" s="29"/>
      <c r="KIU189" s="29"/>
      <c r="KIV189" s="29"/>
      <c r="KIW189" s="29"/>
      <c r="KIX189" s="29"/>
      <c r="KIY189" s="29"/>
      <c r="KIZ189" s="29"/>
      <c r="KJA189" s="29"/>
      <c r="KJB189" s="29"/>
      <c r="KJC189" s="29"/>
      <c r="KJD189" s="29"/>
      <c r="KJE189" s="29"/>
      <c r="KJF189" s="29"/>
      <c r="KJG189" s="29"/>
      <c r="KJH189" s="29"/>
      <c r="KJI189" s="29"/>
      <c r="KJJ189" s="29"/>
      <c r="KJK189" s="29"/>
      <c r="KJL189" s="29"/>
      <c r="KJM189" s="29"/>
      <c r="KJN189" s="29"/>
      <c r="KJO189" s="29"/>
      <c r="KJP189" s="29"/>
      <c r="KJQ189" s="29"/>
      <c r="KJR189" s="29"/>
      <c r="KJS189" s="29"/>
      <c r="KJT189" s="29"/>
      <c r="KJU189" s="29"/>
      <c r="KJV189" s="29"/>
      <c r="KJW189" s="29"/>
      <c r="KJX189" s="29"/>
      <c r="KJY189" s="29"/>
      <c r="KJZ189" s="29"/>
      <c r="KKA189" s="29"/>
      <c r="KKB189" s="29"/>
      <c r="KKC189" s="29"/>
      <c r="KKD189" s="29"/>
      <c r="KKE189" s="29"/>
      <c r="KKF189" s="29"/>
      <c r="KKG189" s="29"/>
      <c r="KKH189" s="29"/>
      <c r="KKI189" s="29"/>
      <c r="KKJ189" s="29"/>
      <c r="KKK189" s="29"/>
      <c r="KKL189" s="29"/>
      <c r="KKM189" s="29"/>
      <c r="KKN189" s="29"/>
      <c r="KKO189" s="29"/>
      <c r="KKP189" s="29"/>
      <c r="KKQ189" s="29"/>
      <c r="KKR189" s="29"/>
      <c r="KKS189" s="29"/>
      <c r="KKT189" s="29"/>
      <c r="KKU189" s="29"/>
      <c r="KKV189" s="29"/>
      <c r="KKW189" s="29"/>
      <c r="KKX189" s="29"/>
      <c r="KKY189" s="29"/>
      <c r="KKZ189" s="29"/>
      <c r="KLA189" s="29"/>
      <c r="KLB189" s="29"/>
      <c r="KLC189" s="29"/>
      <c r="KLD189" s="29"/>
      <c r="KLE189" s="29"/>
      <c r="KLF189" s="29"/>
      <c r="KLG189" s="29"/>
      <c r="KLH189" s="29"/>
      <c r="KLI189" s="29"/>
      <c r="KLJ189" s="29"/>
      <c r="KLK189" s="29"/>
      <c r="KLL189" s="29"/>
      <c r="KLM189" s="29"/>
      <c r="KLN189" s="29"/>
      <c r="KLO189" s="29"/>
      <c r="KLP189" s="29"/>
      <c r="KLQ189" s="29"/>
      <c r="KLR189" s="29"/>
      <c r="KLS189" s="29"/>
      <c r="KLT189" s="29"/>
      <c r="KLU189" s="29"/>
      <c r="KLV189" s="29"/>
      <c r="KLW189" s="29"/>
      <c r="KLX189" s="29"/>
      <c r="KLY189" s="29"/>
      <c r="KLZ189" s="29"/>
      <c r="KMA189" s="29"/>
      <c r="KMB189" s="29"/>
      <c r="KMC189" s="29"/>
      <c r="KMD189" s="29"/>
      <c r="KME189" s="29"/>
      <c r="KMF189" s="29"/>
      <c r="KMG189" s="29"/>
      <c r="KMH189" s="29"/>
      <c r="KMI189" s="29"/>
      <c r="KMJ189" s="29"/>
      <c r="KMK189" s="29"/>
      <c r="KML189" s="29"/>
      <c r="KMM189" s="29"/>
      <c r="KMN189" s="29"/>
      <c r="KMO189" s="29"/>
      <c r="KMP189" s="29"/>
      <c r="KMQ189" s="29"/>
      <c r="KMR189" s="29"/>
      <c r="KMS189" s="29"/>
      <c r="KMT189" s="29"/>
      <c r="KMU189" s="29"/>
      <c r="KMV189" s="29"/>
      <c r="KMW189" s="29"/>
      <c r="KMX189" s="29"/>
      <c r="KMY189" s="29"/>
      <c r="KMZ189" s="29"/>
      <c r="KNA189" s="29"/>
      <c r="KNB189" s="29"/>
      <c r="KNC189" s="29"/>
      <c r="KND189" s="29"/>
      <c r="KNE189" s="29"/>
      <c r="KNF189" s="29"/>
      <c r="KNG189" s="29"/>
      <c r="KNH189" s="29"/>
      <c r="KNI189" s="29"/>
      <c r="KNJ189" s="29"/>
      <c r="KNK189" s="29"/>
      <c r="KNL189" s="29"/>
      <c r="KNM189" s="29"/>
      <c r="KNN189" s="29"/>
      <c r="KNO189" s="29"/>
      <c r="KNP189" s="29"/>
      <c r="KNQ189" s="29"/>
      <c r="KNR189" s="29"/>
      <c r="KNS189" s="29"/>
      <c r="KNT189" s="29"/>
      <c r="KNU189" s="29"/>
      <c r="KNV189" s="29"/>
      <c r="KNW189" s="29"/>
      <c r="KNX189" s="29"/>
      <c r="KNY189" s="29"/>
      <c r="KNZ189" s="29"/>
      <c r="KOA189" s="29"/>
      <c r="KOB189" s="29"/>
      <c r="KOC189" s="29"/>
      <c r="KOD189" s="29"/>
      <c r="KOE189" s="29"/>
      <c r="KOF189" s="29"/>
      <c r="KOG189" s="29"/>
      <c r="KOH189" s="29"/>
      <c r="KOI189" s="29"/>
      <c r="KOJ189" s="29"/>
      <c r="KOK189" s="29"/>
      <c r="KOL189" s="29"/>
      <c r="KOM189" s="29"/>
      <c r="KON189" s="29"/>
      <c r="KOO189" s="29"/>
      <c r="KOP189" s="29"/>
      <c r="KOQ189" s="29"/>
      <c r="KOR189" s="29"/>
      <c r="KOS189" s="29"/>
      <c r="KOT189" s="29"/>
      <c r="KOU189" s="29"/>
      <c r="KOV189" s="29"/>
      <c r="KOW189" s="29"/>
      <c r="KOX189" s="29"/>
      <c r="KOY189" s="29"/>
      <c r="KOZ189" s="29"/>
      <c r="KPA189" s="29"/>
      <c r="KPB189" s="29"/>
      <c r="KPC189" s="29"/>
      <c r="KPD189" s="29"/>
      <c r="KPE189" s="29"/>
      <c r="KPF189" s="29"/>
      <c r="KPG189" s="29"/>
      <c r="KPH189" s="29"/>
      <c r="KPI189" s="29"/>
      <c r="KPJ189" s="29"/>
      <c r="KPK189" s="29"/>
      <c r="KPL189" s="29"/>
      <c r="KPM189" s="29"/>
      <c r="KPN189" s="29"/>
      <c r="KPO189" s="29"/>
      <c r="KPP189" s="29"/>
      <c r="KPQ189" s="29"/>
      <c r="KPR189" s="29"/>
      <c r="KPS189" s="29"/>
      <c r="KPT189" s="29"/>
      <c r="KPU189" s="29"/>
      <c r="KPV189" s="29"/>
      <c r="KPW189" s="29"/>
      <c r="KPX189" s="29"/>
      <c r="KPY189" s="29"/>
      <c r="KPZ189" s="29"/>
      <c r="KQA189" s="29"/>
      <c r="KQB189" s="29"/>
      <c r="KQC189" s="29"/>
      <c r="KQD189" s="29"/>
      <c r="KQE189" s="29"/>
      <c r="KQF189" s="29"/>
      <c r="KQG189" s="29"/>
      <c r="KQH189" s="29"/>
      <c r="KQI189" s="29"/>
      <c r="KQJ189" s="29"/>
      <c r="KQK189" s="29"/>
      <c r="KQL189" s="29"/>
      <c r="KQM189" s="29"/>
      <c r="KQN189" s="29"/>
      <c r="KQO189" s="29"/>
      <c r="KQP189" s="29"/>
      <c r="KQQ189" s="29"/>
      <c r="KQR189" s="29"/>
      <c r="KQS189" s="29"/>
      <c r="KQT189" s="29"/>
      <c r="KQU189" s="29"/>
      <c r="KQV189" s="29"/>
      <c r="KQW189" s="29"/>
      <c r="KQX189" s="29"/>
      <c r="KQY189" s="29"/>
      <c r="KQZ189" s="29"/>
      <c r="KRA189" s="29"/>
      <c r="KRB189" s="29"/>
      <c r="KRC189" s="29"/>
      <c r="KRD189" s="29"/>
      <c r="KRE189" s="29"/>
      <c r="KRF189" s="29"/>
      <c r="KRG189" s="29"/>
      <c r="KRH189" s="29"/>
      <c r="KRI189" s="29"/>
      <c r="KRJ189" s="29"/>
      <c r="KRK189" s="29"/>
      <c r="KRL189" s="29"/>
      <c r="KRM189" s="29"/>
      <c r="KRN189" s="29"/>
      <c r="KRO189" s="29"/>
      <c r="KRP189" s="29"/>
      <c r="KRQ189" s="29"/>
      <c r="KRR189" s="29"/>
      <c r="KRS189" s="29"/>
      <c r="KRT189" s="29"/>
      <c r="KRU189" s="29"/>
      <c r="KRV189" s="29"/>
      <c r="KRW189" s="29"/>
      <c r="KRX189" s="29"/>
      <c r="KRY189" s="29"/>
      <c r="KRZ189" s="29"/>
      <c r="KSA189" s="29"/>
      <c r="KSB189" s="29"/>
      <c r="KSC189" s="29"/>
      <c r="KSD189" s="29"/>
      <c r="KSE189" s="29"/>
      <c r="KSF189" s="29"/>
      <c r="KSG189" s="29"/>
      <c r="KSH189" s="29"/>
      <c r="KSI189" s="29"/>
      <c r="KSJ189" s="29"/>
      <c r="KSK189" s="29"/>
      <c r="KSL189" s="29"/>
      <c r="KSM189" s="29"/>
      <c r="KSN189" s="29"/>
      <c r="KSO189" s="29"/>
      <c r="KSP189" s="29"/>
      <c r="KSQ189" s="29"/>
      <c r="KSR189" s="29"/>
      <c r="KSS189" s="29"/>
      <c r="KST189" s="29"/>
      <c r="KSU189" s="29"/>
      <c r="KSV189" s="29"/>
      <c r="KSW189" s="29"/>
      <c r="KSX189" s="29"/>
      <c r="KSY189" s="29"/>
      <c r="KSZ189" s="29"/>
      <c r="KTA189" s="29"/>
      <c r="KTB189" s="29"/>
      <c r="KTC189" s="29"/>
      <c r="KTD189" s="29"/>
      <c r="KTE189" s="29"/>
      <c r="KTF189" s="29"/>
      <c r="KTG189" s="29"/>
      <c r="KTH189" s="29"/>
      <c r="KTI189" s="29"/>
      <c r="KTJ189" s="29"/>
      <c r="KTK189" s="29"/>
      <c r="KTL189" s="29"/>
      <c r="KTM189" s="29"/>
      <c r="KTN189" s="29"/>
      <c r="KTO189" s="29"/>
      <c r="KTP189" s="29"/>
      <c r="KTQ189" s="29"/>
      <c r="KTR189" s="29"/>
      <c r="KTS189" s="29"/>
      <c r="KTT189" s="29"/>
      <c r="KTU189" s="29"/>
      <c r="KTV189" s="29"/>
      <c r="KTW189" s="29"/>
      <c r="KTX189" s="29"/>
      <c r="KTY189" s="29"/>
      <c r="KTZ189" s="29"/>
      <c r="KUA189" s="29"/>
      <c r="KUB189" s="29"/>
      <c r="KUC189" s="29"/>
      <c r="KUD189" s="29"/>
      <c r="KUE189" s="29"/>
      <c r="KUF189" s="29"/>
      <c r="KUG189" s="29"/>
      <c r="KUH189" s="29"/>
      <c r="KUI189" s="29"/>
      <c r="KUJ189" s="29"/>
      <c r="KUK189" s="29"/>
      <c r="KUL189" s="29"/>
      <c r="KUM189" s="29"/>
      <c r="KUN189" s="29"/>
      <c r="KUO189" s="29"/>
      <c r="KUP189" s="29"/>
      <c r="KUQ189" s="29"/>
      <c r="KUR189" s="29"/>
      <c r="KUS189" s="29"/>
      <c r="KUT189" s="29"/>
      <c r="KUU189" s="29"/>
      <c r="KUV189" s="29"/>
      <c r="KUW189" s="29"/>
      <c r="KUX189" s="29"/>
      <c r="KUY189" s="29"/>
      <c r="KUZ189" s="29"/>
      <c r="KVA189" s="29"/>
      <c r="KVB189" s="29"/>
      <c r="KVC189" s="29"/>
      <c r="KVD189" s="29"/>
      <c r="KVE189" s="29"/>
      <c r="KVF189" s="29"/>
      <c r="KVG189" s="29"/>
      <c r="KVH189" s="29"/>
      <c r="KVI189" s="29"/>
      <c r="KVJ189" s="29"/>
      <c r="KVK189" s="29"/>
      <c r="KVL189" s="29"/>
      <c r="KVM189" s="29"/>
      <c r="KVN189" s="29"/>
      <c r="KVO189" s="29"/>
      <c r="KVP189" s="29"/>
      <c r="KVQ189" s="29"/>
      <c r="KVR189" s="29"/>
      <c r="KVS189" s="29"/>
      <c r="KVT189" s="29"/>
      <c r="KVU189" s="29"/>
      <c r="KVV189" s="29"/>
      <c r="KVW189" s="29"/>
      <c r="KVX189" s="29"/>
      <c r="KVY189" s="29"/>
      <c r="KVZ189" s="29"/>
      <c r="KWA189" s="29"/>
      <c r="KWB189" s="29"/>
      <c r="KWC189" s="29"/>
      <c r="KWD189" s="29"/>
      <c r="KWE189" s="29"/>
      <c r="KWF189" s="29"/>
      <c r="KWG189" s="29"/>
      <c r="KWH189" s="29"/>
      <c r="KWI189" s="29"/>
      <c r="KWJ189" s="29"/>
      <c r="KWK189" s="29"/>
      <c r="KWL189" s="29"/>
      <c r="KWM189" s="29"/>
      <c r="KWN189" s="29"/>
      <c r="KWO189" s="29"/>
      <c r="KWP189" s="29"/>
      <c r="KWQ189" s="29"/>
      <c r="KWR189" s="29"/>
      <c r="KWS189" s="29"/>
      <c r="KWT189" s="29"/>
      <c r="KWU189" s="29"/>
      <c r="KWV189" s="29"/>
      <c r="KWW189" s="29"/>
      <c r="KWX189" s="29"/>
      <c r="KWY189" s="29"/>
      <c r="KWZ189" s="29"/>
      <c r="KXA189" s="29"/>
      <c r="KXB189" s="29"/>
      <c r="KXC189" s="29"/>
      <c r="KXD189" s="29"/>
      <c r="KXE189" s="29"/>
      <c r="KXF189" s="29"/>
      <c r="KXG189" s="29"/>
      <c r="KXH189" s="29"/>
      <c r="KXI189" s="29"/>
      <c r="KXJ189" s="29"/>
      <c r="KXK189" s="29"/>
      <c r="KXL189" s="29"/>
      <c r="KXM189" s="29"/>
      <c r="KXN189" s="29"/>
      <c r="KXO189" s="29"/>
      <c r="KXP189" s="29"/>
      <c r="KXQ189" s="29"/>
      <c r="KXR189" s="29"/>
      <c r="KXS189" s="29"/>
      <c r="KXT189" s="29"/>
      <c r="KXU189" s="29"/>
      <c r="KXV189" s="29"/>
      <c r="KXW189" s="29"/>
      <c r="KXX189" s="29"/>
      <c r="KXY189" s="29"/>
      <c r="KXZ189" s="29"/>
      <c r="KYA189" s="29"/>
      <c r="KYB189" s="29"/>
      <c r="KYC189" s="29"/>
      <c r="KYD189" s="29"/>
      <c r="KYE189" s="29"/>
      <c r="KYF189" s="29"/>
      <c r="KYG189" s="29"/>
      <c r="KYH189" s="29"/>
      <c r="KYI189" s="29"/>
      <c r="KYJ189" s="29"/>
      <c r="KYK189" s="29"/>
      <c r="KYL189" s="29"/>
      <c r="KYM189" s="29"/>
      <c r="KYN189" s="29"/>
      <c r="KYO189" s="29"/>
      <c r="KYP189" s="29"/>
      <c r="KYQ189" s="29"/>
      <c r="KYR189" s="29"/>
      <c r="KYS189" s="29"/>
      <c r="KYT189" s="29"/>
      <c r="KYU189" s="29"/>
      <c r="KYV189" s="29"/>
      <c r="KYW189" s="29"/>
      <c r="KYX189" s="29"/>
      <c r="KYY189" s="29"/>
      <c r="KYZ189" s="29"/>
      <c r="KZA189" s="29"/>
      <c r="KZB189" s="29"/>
      <c r="KZC189" s="29"/>
      <c r="KZD189" s="29"/>
      <c r="KZE189" s="29"/>
      <c r="KZF189" s="29"/>
      <c r="KZG189" s="29"/>
      <c r="KZH189" s="29"/>
      <c r="KZI189" s="29"/>
      <c r="KZJ189" s="29"/>
      <c r="KZK189" s="29"/>
      <c r="KZL189" s="29"/>
      <c r="KZM189" s="29"/>
      <c r="KZN189" s="29"/>
      <c r="KZO189" s="29"/>
      <c r="KZP189" s="29"/>
      <c r="KZQ189" s="29"/>
      <c r="KZR189" s="29"/>
      <c r="KZS189" s="29"/>
      <c r="KZT189" s="29"/>
      <c r="KZU189" s="29"/>
      <c r="KZV189" s="29"/>
      <c r="KZW189" s="29"/>
      <c r="KZX189" s="29"/>
      <c r="KZY189" s="29"/>
      <c r="KZZ189" s="29"/>
      <c r="LAA189" s="29"/>
      <c r="LAB189" s="29"/>
      <c r="LAC189" s="29"/>
      <c r="LAD189" s="29"/>
      <c r="LAE189" s="29"/>
      <c r="LAF189" s="29"/>
      <c r="LAG189" s="29"/>
      <c r="LAH189" s="29"/>
      <c r="LAI189" s="29"/>
      <c r="LAJ189" s="29"/>
      <c r="LAK189" s="29"/>
      <c r="LAL189" s="29"/>
      <c r="LAM189" s="29"/>
      <c r="LAN189" s="29"/>
      <c r="LAO189" s="29"/>
      <c r="LAP189" s="29"/>
      <c r="LAQ189" s="29"/>
      <c r="LAR189" s="29"/>
      <c r="LAS189" s="29"/>
      <c r="LAT189" s="29"/>
      <c r="LAU189" s="29"/>
      <c r="LAV189" s="29"/>
      <c r="LAW189" s="29"/>
      <c r="LAX189" s="29"/>
      <c r="LAY189" s="29"/>
      <c r="LAZ189" s="29"/>
      <c r="LBA189" s="29"/>
      <c r="LBB189" s="29"/>
      <c r="LBC189" s="29"/>
      <c r="LBD189" s="29"/>
      <c r="LBE189" s="29"/>
      <c r="LBF189" s="29"/>
      <c r="LBG189" s="29"/>
      <c r="LBH189" s="29"/>
      <c r="LBI189" s="29"/>
      <c r="LBJ189" s="29"/>
      <c r="LBK189" s="29"/>
      <c r="LBL189" s="29"/>
      <c r="LBM189" s="29"/>
      <c r="LBN189" s="29"/>
      <c r="LBO189" s="29"/>
      <c r="LBP189" s="29"/>
      <c r="LBQ189" s="29"/>
      <c r="LBR189" s="29"/>
      <c r="LBS189" s="29"/>
      <c r="LBT189" s="29"/>
      <c r="LBU189" s="29"/>
      <c r="LBV189" s="29"/>
      <c r="LBW189" s="29"/>
      <c r="LBX189" s="29"/>
      <c r="LBY189" s="29"/>
      <c r="LBZ189" s="29"/>
      <c r="LCA189" s="29"/>
      <c r="LCB189" s="29"/>
      <c r="LCC189" s="29"/>
      <c r="LCD189" s="29"/>
      <c r="LCE189" s="29"/>
      <c r="LCF189" s="29"/>
      <c r="LCG189" s="29"/>
      <c r="LCH189" s="29"/>
      <c r="LCI189" s="29"/>
      <c r="LCJ189" s="29"/>
      <c r="LCK189" s="29"/>
      <c r="LCL189" s="29"/>
      <c r="LCM189" s="29"/>
      <c r="LCN189" s="29"/>
      <c r="LCO189" s="29"/>
      <c r="LCP189" s="29"/>
      <c r="LCQ189" s="29"/>
      <c r="LCR189" s="29"/>
      <c r="LCS189" s="29"/>
      <c r="LCT189" s="29"/>
      <c r="LCU189" s="29"/>
      <c r="LCV189" s="29"/>
      <c r="LCW189" s="29"/>
      <c r="LCX189" s="29"/>
      <c r="LCY189" s="29"/>
      <c r="LCZ189" s="29"/>
      <c r="LDA189" s="29"/>
      <c r="LDB189" s="29"/>
      <c r="LDC189" s="29"/>
      <c r="LDD189" s="29"/>
      <c r="LDE189" s="29"/>
      <c r="LDF189" s="29"/>
      <c r="LDG189" s="29"/>
      <c r="LDH189" s="29"/>
      <c r="LDI189" s="29"/>
      <c r="LDJ189" s="29"/>
      <c r="LDK189" s="29"/>
      <c r="LDL189" s="29"/>
      <c r="LDM189" s="29"/>
      <c r="LDN189" s="29"/>
      <c r="LDO189" s="29"/>
      <c r="LDP189" s="29"/>
      <c r="LDQ189" s="29"/>
      <c r="LDR189" s="29"/>
      <c r="LDS189" s="29"/>
      <c r="LDT189" s="29"/>
      <c r="LDU189" s="29"/>
      <c r="LDV189" s="29"/>
      <c r="LDW189" s="29"/>
      <c r="LDX189" s="29"/>
      <c r="LDY189" s="29"/>
      <c r="LDZ189" s="29"/>
      <c r="LEA189" s="29"/>
      <c r="LEB189" s="29"/>
      <c r="LEC189" s="29"/>
      <c r="LED189" s="29"/>
      <c r="LEE189" s="29"/>
      <c r="LEF189" s="29"/>
      <c r="LEG189" s="29"/>
      <c r="LEH189" s="29"/>
      <c r="LEI189" s="29"/>
      <c r="LEJ189" s="29"/>
      <c r="LEK189" s="29"/>
      <c r="LEL189" s="29"/>
      <c r="LEM189" s="29"/>
      <c r="LEN189" s="29"/>
      <c r="LEO189" s="29"/>
      <c r="LEP189" s="29"/>
      <c r="LEQ189" s="29"/>
      <c r="LER189" s="29"/>
      <c r="LES189" s="29"/>
      <c r="LET189" s="29"/>
      <c r="LEU189" s="29"/>
      <c r="LEV189" s="29"/>
      <c r="LEW189" s="29"/>
      <c r="LEX189" s="29"/>
      <c r="LEY189" s="29"/>
      <c r="LEZ189" s="29"/>
      <c r="LFA189" s="29"/>
      <c r="LFB189" s="29"/>
      <c r="LFC189" s="29"/>
      <c r="LFD189" s="29"/>
      <c r="LFE189" s="29"/>
      <c r="LFF189" s="29"/>
      <c r="LFG189" s="29"/>
      <c r="LFH189" s="29"/>
      <c r="LFI189" s="29"/>
      <c r="LFJ189" s="29"/>
      <c r="LFK189" s="29"/>
      <c r="LFL189" s="29"/>
      <c r="LFM189" s="29"/>
      <c r="LFN189" s="29"/>
      <c r="LFO189" s="29"/>
      <c r="LFP189" s="29"/>
      <c r="LFQ189" s="29"/>
      <c r="LFR189" s="29"/>
      <c r="LFS189" s="29"/>
      <c r="LFT189" s="29"/>
      <c r="LFU189" s="29"/>
      <c r="LFV189" s="29"/>
      <c r="LFW189" s="29"/>
      <c r="LFX189" s="29"/>
      <c r="LFY189" s="29"/>
      <c r="LFZ189" s="29"/>
      <c r="LGA189" s="29"/>
      <c r="LGB189" s="29"/>
      <c r="LGC189" s="29"/>
      <c r="LGD189" s="29"/>
      <c r="LGE189" s="29"/>
      <c r="LGF189" s="29"/>
      <c r="LGG189" s="29"/>
      <c r="LGH189" s="29"/>
      <c r="LGI189" s="29"/>
      <c r="LGJ189" s="29"/>
      <c r="LGK189" s="29"/>
      <c r="LGL189" s="29"/>
      <c r="LGM189" s="29"/>
      <c r="LGN189" s="29"/>
      <c r="LGO189" s="29"/>
      <c r="LGP189" s="29"/>
      <c r="LGQ189" s="29"/>
      <c r="LGR189" s="29"/>
      <c r="LGS189" s="29"/>
      <c r="LGT189" s="29"/>
      <c r="LGU189" s="29"/>
      <c r="LGV189" s="29"/>
      <c r="LGW189" s="29"/>
      <c r="LGX189" s="29"/>
      <c r="LGY189" s="29"/>
      <c r="LGZ189" s="29"/>
      <c r="LHA189" s="29"/>
      <c r="LHB189" s="29"/>
      <c r="LHC189" s="29"/>
      <c r="LHD189" s="29"/>
      <c r="LHE189" s="29"/>
      <c r="LHF189" s="29"/>
      <c r="LHG189" s="29"/>
      <c r="LHH189" s="29"/>
      <c r="LHI189" s="29"/>
      <c r="LHJ189" s="29"/>
      <c r="LHK189" s="29"/>
      <c r="LHL189" s="29"/>
      <c r="LHM189" s="29"/>
      <c r="LHN189" s="29"/>
      <c r="LHO189" s="29"/>
      <c r="LHP189" s="29"/>
      <c r="LHQ189" s="29"/>
      <c r="LHR189" s="29"/>
      <c r="LHS189" s="29"/>
      <c r="LHT189" s="29"/>
      <c r="LHU189" s="29"/>
      <c r="LHV189" s="29"/>
      <c r="LHW189" s="29"/>
      <c r="LHX189" s="29"/>
      <c r="LHY189" s="29"/>
      <c r="LHZ189" s="29"/>
      <c r="LIA189" s="29"/>
      <c r="LIB189" s="29"/>
      <c r="LIC189" s="29"/>
      <c r="LID189" s="29"/>
      <c r="LIE189" s="29"/>
      <c r="LIF189" s="29"/>
      <c r="LIG189" s="29"/>
      <c r="LIH189" s="29"/>
      <c r="LII189" s="29"/>
      <c r="LIJ189" s="29"/>
      <c r="LIK189" s="29"/>
      <c r="LIL189" s="29"/>
      <c r="LIM189" s="29"/>
      <c r="LIN189" s="29"/>
      <c r="LIO189" s="29"/>
      <c r="LIP189" s="29"/>
      <c r="LIQ189" s="29"/>
      <c r="LIR189" s="29"/>
      <c r="LIS189" s="29"/>
      <c r="LIT189" s="29"/>
      <c r="LIU189" s="29"/>
      <c r="LIV189" s="29"/>
      <c r="LIW189" s="29"/>
      <c r="LIX189" s="29"/>
      <c r="LIY189" s="29"/>
      <c r="LIZ189" s="29"/>
      <c r="LJA189" s="29"/>
      <c r="LJB189" s="29"/>
      <c r="LJC189" s="29"/>
      <c r="LJD189" s="29"/>
      <c r="LJE189" s="29"/>
      <c r="LJF189" s="29"/>
      <c r="LJG189" s="29"/>
      <c r="LJH189" s="29"/>
      <c r="LJI189" s="29"/>
      <c r="LJJ189" s="29"/>
      <c r="LJK189" s="29"/>
      <c r="LJL189" s="29"/>
      <c r="LJM189" s="29"/>
      <c r="LJN189" s="29"/>
      <c r="LJO189" s="29"/>
      <c r="LJP189" s="29"/>
      <c r="LJQ189" s="29"/>
      <c r="LJR189" s="29"/>
      <c r="LJS189" s="29"/>
      <c r="LJT189" s="29"/>
      <c r="LJU189" s="29"/>
      <c r="LJV189" s="29"/>
      <c r="LJW189" s="29"/>
      <c r="LJX189" s="29"/>
      <c r="LJY189" s="29"/>
      <c r="LJZ189" s="29"/>
      <c r="LKA189" s="29"/>
      <c r="LKB189" s="29"/>
      <c r="LKC189" s="29"/>
      <c r="LKD189" s="29"/>
      <c r="LKE189" s="29"/>
      <c r="LKF189" s="29"/>
      <c r="LKG189" s="29"/>
      <c r="LKH189" s="29"/>
      <c r="LKI189" s="29"/>
      <c r="LKJ189" s="29"/>
      <c r="LKK189" s="29"/>
      <c r="LKL189" s="29"/>
      <c r="LKM189" s="29"/>
      <c r="LKN189" s="29"/>
      <c r="LKO189" s="29"/>
      <c r="LKP189" s="29"/>
      <c r="LKQ189" s="29"/>
      <c r="LKR189" s="29"/>
      <c r="LKS189" s="29"/>
      <c r="LKT189" s="29"/>
      <c r="LKU189" s="29"/>
      <c r="LKV189" s="29"/>
      <c r="LKW189" s="29"/>
      <c r="LKX189" s="29"/>
      <c r="LKY189" s="29"/>
      <c r="LKZ189" s="29"/>
      <c r="LLA189" s="29"/>
      <c r="LLB189" s="29"/>
      <c r="LLC189" s="29"/>
      <c r="LLD189" s="29"/>
      <c r="LLE189" s="29"/>
      <c r="LLF189" s="29"/>
      <c r="LLG189" s="29"/>
      <c r="LLH189" s="29"/>
      <c r="LLI189" s="29"/>
      <c r="LLJ189" s="29"/>
      <c r="LLK189" s="29"/>
      <c r="LLL189" s="29"/>
      <c r="LLM189" s="29"/>
      <c r="LLN189" s="29"/>
      <c r="LLO189" s="29"/>
      <c r="LLP189" s="29"/>
      <c r="LLQ189" s="29"/>
      <c r="LLR189" s="29"/>
      <c r="LLS189" s="29"/>
      <c r="LLT189" s="29"/>
      <c r="LLU189" s="29"/>
      <c r="LLV189" s="29"/>
      <c r="LLW189" s="29"/>
      <c r="LLX189" s="29"/>
      <c r="LLY189" s="29"/>
      <c r="LLZ189" s="29"/>
      <c r="LMA189" s="29"/>
      <c r="LMB189" s="29"/>
      <c r="LMC189" s="29"/>
      <c r="LMD189" s="29"/>
      <c r="LME189" s="29"/>
      <c r="LMF189" s="29"/>
      <c r="LMG189" s="29"/>
      <c r="LMH189" s="29"/>
      <c r="LMI189" s="29"/>
      <c r="LMJ189" s="29"/>
      <c r="LMK189" s="29"/>
      <c r="LML189" s="29"/>
      <c r="LMM189" s="29"/>
      <c r="LMN189" s="29"/>
      <c r="LMO189" s="29"/>
      <c r="LMP189" s="29"/>
      <c r="LMQ189" s="29"/>
      <c r="LMR189" s="29"/>
      <c r="LMS189" s="29"/>
      <c r="LMT189" s="29"/>
      <c r="LMU189" s="29"/>
      <c r="LMV189" s="29"/>
      <c r="LMW189" s="29"/>
      <c r="LMX189" s="29"/>
      <c r="LMY189" s="29"/>
      <c r="LMZ189" s="29"/>
      <c r="LNA189" s="29"/>
      <c r="LNB189" s="29"/>
      <c r="LNC189" s="29"/>
      <c r="LND189" s="29"/>
      <c r="LNE189" s="29"/>
      <c r="LNF189" s="29"/>
      <c r="LNG189" s="29"/>
      <c r="LNH189" s="29"/>
      <c r="LNI189" s="29"/>
      <c r="LNJ189" s="29"/>
      <c r="LNK189" s="29"/>
      <c r="LNL189" s="29"/>
      <c r="LNM189" s="29"/>
      <c r="LNN189" s="29"/>
      <c r="LNO189" s="29"/>
      <c r="LNP189" s="29"/>
      <c r="LNQ189" s="29"/>
      <c r="LNR189" s="29"/>
      <c r="LNS189" s="29"/>
      <c r="LNT189" s="29"/>
      <c r="LNU189" s="29"/>
      <c r="LNV189" s="29"/>
      <c r="LNW189" s="29"/>
      <c r="LNX189" s="29"/>
      <c r="LNY189" s="29"/>
      <c r="LNZ189" s="29"/>
      <c r="LOA189" s="29"/>
      <c r="LOB189" s="29"/>
      <c r="LOC189" s="29"/>
      <c r="LOD189" s="29"/>
      <c r="LOE189" s="29"/>
      <c r="LOF189" s="29"/>
      <c r="LOG189" s="29"/>
      <c r="LOH189" s="29"/>
      <c r="LOI189" s="29"/>
      <c r="LOJ189" s="29"/>
      <c r="LOK189" s="29"/>
      <c r="LOL189" s="29"/>
      <c r="LOM189" s="29"/>
      <c r="LON189" s="29"/>
      <c r="LOO189" s="29"/>
      <c r="LOP189" s="29"/>
      <c r="LOQ189" s="29"/>
      <c r="LOR189" s="29"/>
      <c r="LOS189" s="29"/>
      <c r="LOT189" s="29"/>
      <c r="LOU189" s="29"/>
      <c r="LOV189" s="29"/>
      <c r="LOW189" s="29"/>
      <c r="LOX189" s="29"/>
      <c r="LOY189" s="29"/>
      <c r="LOZ189" s="29"/>
      <c r="LPA189" s="29"/>
      <c r="LPB189" s="29"/>
      <c r="LPC189" s="29"/>
      <c r="LPD189" s="29"/>
      <c r="LPE189" s="29"/>
      <c r="LPF189" s="29"/>
      <c r="LPG189" s="29"/>
      <c r="LPH189" s="29"/>
      <c r="LPI189" s="29"/>
      <c r="LPJ189" s="29"/>
      <c r="LPK189" s="29"/>
      <c r="LPL189" s="29"/>
      <c r="LPM189" s="29"/>
      <c r="LPN189" s="29"/>
      <c r="LPO189" s="29"/>
      <c r="LPP189" s="29"/>
      <c r="LPQ189" s="29"/>
      <c r="LPR189" s="29"/>
      <c r="LPS189" s="29"/>
      <c r="LPT189" s="29"/>
      <c r="LPU189" s="29"/>
      <c r="LPV189" s="29"/>
      <c r="LPW189" s="29"/>
      <c r="LPX189" s="29"/>
      <c r="LPY189" s="29"/>
      <c r="LPZ189" s="29"/>
      <c r="LQA189" s="29"/>
      <c r="LQB189" s="29"/>
      <c r="LQC189" s="29"/>
      <c r="LQD189" s="29"/>
      <c r="LQE189" s="29"/>
      <c r="LQF189" s="29"/>
      <c r="LQG189" s="29"/>
      <c r="LQH189" s="29"/>
      <c r="LQI189" s="29"/>
      <c r="LQJ189" s="29"/>
      <c r="LQK189" s="29"/>
      <c r="LQL189" s="29"/>
      <c r="LQM189" s="29"/>
      <c r="LQN189" s="29"/>
      <c r="LQO189" s="29"/>
      <c r="LQP189" s="29"/>
      <c r="LQQ189" s="29"/>
      <c r="LQR189" s="29"/>
      <c r="LQS189" s="29"/>
      <c r="LQT189" s="29"/>
      <c r="LQU189" s="29"/>
      <c r="LQV189" s="29"/>
      <c r="LQW189" s="29"/>
      <c r="LQX189" s="29"/>
      <c r="LQY189" s="29"/>
      <c r="LQZ189" s="29"/>
      <c r="LRA189" s="29"/>
      <c r="LRB189" s="29"/>
      <c r="LRC189" s="29"/>
      <c r="LRD189" s="29"/>
      <c r="LRE189" s="29"/>
      <c r="LRF189" s="29"/>
      <c r="LRG189" s="29"/>
      <c r="LRH189" s="29"/>
      <c r="LRI189" s="29"/>
      <c r="LRJ189" s="29"/>
      <c r="LRK189" s="29"/>
      <c r="LRL189" s="29"/>
      <c r="LRM189" s="29"/>
      <c r="LRN189" s="29"/>
      <c r="LRO189" s="29"/>
      <c r="LRP189" s="29"/>
      <c r="LRQ189" s="29"/>
      <c r="LRR189" s="29"/>
      <c r="LRS189" s="29"/>
      <c r="LRT189" s="29"/>
      <c r="LRU189" s="29"/>
      <c r="LRV189" s="29"/>
      <c r="LRW189" s="29"/>
      <c r="LRX189" s="29"/>
      <c r="LRY189" s="29"/>
      <c r="LRZ189" s="29"/>
      <c r="LSA189" s="29"/>
      <c r="LSB189" s="29"/>
      <c r="LSC189" s="29"/>
      <c r="LSD189" s="29"/>
      <c r="LSE189" s="29"/>
      <c r="LSF189" s="29"/>
      <c r="LSG189" s="29"/>
      <c r="LSH189" s="29"/>
      <c r="LSI189" s="29"/>
      <c r="LSJ189" s="29"/>
      <c r="LSK189" s="29"/>
      <c r="LSL189" s="29"/>
      <c r="LSM189" s="29"/>
      <c r="LSN189" s="29"/>
      <c r="LSO189" s="29"/>
      <c r="LSP189" s="29"/>
      <c r="LSQ189" s="29"/>
      <c r="LSR189" s="29"/>
      <c r="LSS189" s="29"/>
      <c r="LST189" s="29"/>
      <c r="LSU189" s="29"/>
      <c r="LSV189" s="29"/>
      <c r="LSW189" s="29"/>
      <c r="LSX189" s="29"/>
      <c r="LSY189" s="29"/>
      <c r="LSZ189" s="29"/>
      <c r="LTA189" s="29"/>
      <c r="LTB189" s="29"/>
      <c r="LTC189" s="29"/>
      <c r="LTD189" s="29"/>
      <c r="LTE189" s="29"/>
      <c r="LTF189" s="29"/>
      <c r="LTG189" s="29"/>
      <c r="LTH189" s="29"/>
      <c r="LTI189" s="29"/>
      <c r="LTJ189" s="29"/>
      <c r="LTK189" s="29"/>
      <c r="LTL189" s="29"/>
      <c r="LTM189" s="29"/>
      <c r="LTN189" s="29"/>
      <c r="LTO189" s="29"/>
      <c r="LTP189" s="29"/>
      <c r="LTQ189" s="29"/>
      <c r="LTR189" s="29"/>
      <c r="LTS189" s="29"/>
      <c r="LTT189" s="29"/>
      <c r="LTU189" s="29"/>
      <c r="LTV189" s="29"/>
      <c r="LTW189" s="29"/>
      <c r="LTX189" s="29"/>
      <c r="LTY189" s="29"/>
      <c r="LTZ189" s="29"/>
      <c r="LUA189" s="29"/>
      <c r="LUB189" s="29"/>
      <c r="LUC189" s="29"/>
      <c r="LUD189" s="29"/>
      <c r="LUE189" s="29"/>
      <c r="LUF189" s="29"/>
      <c r="LUG189" s="29"/>
      <c r="LUH189" s="29"/>
      <c r="LUI189" s="29"/>
      <c r="LUJ189" s="29"/>
      <c r="LUK189" s="29"/>
      <c r="LUL189" s="29"/>
      <c r="LUM189" s="29"/>
      <c r="LUN189" s="29"/>
      <c r="LUO189" s="29"/>
      <c r="LUP189" s="29"/>
      <c r="LUQ189" s="29"/>
      <c r="LUR189" s="29"/>
      <c r="LUS189" s="29"/>
      <c r="LUT189" s="29"/>
      <c r="LUU189" s="29"/>
      <c r="LUV189" s="29"/>
      <c r="LUW189" s="29"/>
      <c r="LUX189" s="29"/>
      <c r="LUY189" s="29"/>
      <c r="LUZ189" s="29"/>
      <c r="LVA189" s="29"/>
      <c r="LVB189" s="29"/>
      <c r="LVC189" s="29"/>
      <c r="LVD189" s="29"/>
      <c r="LVE189" s="29"/>
      <c r="LVF189" s="29"/>
      <c r="LVG189" s="29"/>
      <c r="LVH189" s="29"/>
      <c r="LVI189" s="29"/>
      <c r="LVJ189" s="29"/>
      <c r="LVK189" s="29"/>
      <c r="LVL189" s="29"/>
      <c r="LVM189" s="29"/>
      <c r="LVN189" s="29"/>
      <c r="LVO189" s="29"/>
      <c r="LVP189" s="29"/>
      <c r="LVQ189" s="29"/>
      <c r="LVR189" s="29"/>
      <c r="LVS189" s="29"/>
      <c r="LVT189" s="29"/>
      <c r="LVU189" s="29"/>
      <c r="LVV189" s="29"/>
      <c r="LVW189" s="29"/>
      <c r="LVX189" s="29"/>
      <c r="LVY189" s="29"/>
      <c r="LVZ189" s="29"/>
      <c r="LWA189" s="29"/>
      <c r="LWB189" s="29"/>
      <c r="LWC189" s="29"/>
      <c r="LWD189" s="29"/>
      <c r="LWE189" s="29"/>
      <c r="LWF189" s="29"/>
      <c r="LWG189" s="29"/>
      <c r="LWH189" s="29"/>
      <c r="LWI189" s="29"/>
      <c r="LWJ189" s="29"/>
      <c r="LWK189" s="29"/>
      <c r="LWL189" s="29"/>
      <c r="LWM189" s="29"/>
      <c r="LWN189" s="29"/>
      <c r="LWO189" s="29"/>
      <c r="LWP189" s="29"/>
      <c r="LWQ189" s="29"/>
      <c r="LWR189" s="29"/>
      <c r="LWS189" s="29"/>
      <c r="LWT189" s="29"/>
      <c r="LWU189" s="29"/>
      <c r="LWV189" s="29"/>
      <c r="LWW189" s="29"/>
      <c r="LWX189" s="29"/>
      <c r="LWY189" s="29"/>
      <c r="LWZ189" s="29"/>
      <c r="LXA189" s="29"/>
      <c r="LXB189" s="29"/>
      <c r="LXC189" s="29"/>
      <c r="LXD189" s="29"/>
      <c r="LXE189" s="29"/>
      <c r="LXF189" s="29"/>
      <c r="LXG189" s="29"/>
      <c r="LXH189" s="29"/>
      <c r="LXI189" s="29"/>
      <c r="LXJ189" s="29"/>
      <c r="LXK189" s="29"/>
      <c r="LXL189" s="29"/>
      <c r="LXM189" s="29"/>
      <c r="LXN189" s="29"/>
      <c r="LXO189" s="29"/>
      <c r="LXP189" s="29"/>
      <c r="LXQ189" s="29"/>
      <c r="LXR189" s="29"/>
      <c r="LXS189" s="29"/>
      <c r="LXT189" s="29"/>
      <c r="LXU189" s="29"/>
      <c r="LXV189" s="29"/>
      <c r="LXW189" s="29"/>
      <c r="LXX189" s="29"/>
      <c r="LXY189" s="29"/>
      <c r="LXZ189" s="29"/>
      <c r="LYA189" s="29"/>
      <c r="LYB189" s="29"/>
      <c r="LYC189" s="29"/>
      <c r="LYD189" s="29"/>
      <c r="LYE189" s="29"/>
      <c r="LYF189" s="29"/>
      <c r="LYG189" s="29"/>
      <c r="LYH189" s="29"/>
      <c r="LYI189" s="29"/>
      <c r="LYJ189" s="29"/>
      <c r="LYK189" s="29"/>
      <c r="LYL189" s="29"/>
      <c r="LYM189" s="29"/>
      <c r="LYN189" s="29"/>
      <c r="LYO189" s="29"/>
      <c r="LYP189" s="29"/>
      <c r="LYQ189" s="29"/>
      <c r="LYR189" s="29"/>
      <c r="LYS189" s="29"/>
      <c r="LYT189" s="29"/>
      <c r="LYU189" s="29"/>
      <c r="LYV189" s="29"/>
      <c r="LYW189" s="29"/>
      <c r="LYX189" s="29"/>
      <c r="LYY189" s="29"/>
      <c r="LYZ189" s="29"/>
      <c r="LZA189" s="29"/>
      <c r="LZB189" s="29"/>
      <c r="LZC189" s="29"/>
      <c r="LZD189" s="29"/>
      <c r="LZE189" s="29"/>
      <c r="LZF189" s="29"/>
      <c r="LZG189" s="29"/>
      <c r="LZH189" s="29"/>
      <c r="LZI189" s="29"/>
      <c r="LZJ189" s="29"/>
      <c r="LZK189" s="29"/>
      <c r="LZL189" s="29"/>
      <c r="LZM189" s="29"/>
      <c r="LZN189" s="29"/>
      <c r="LZO189" s="29"/>
      <c r="LZP189" s="29"/>
      <c r="LZQ189" s="29"/>
      <c r="LZR189" s="29"/>
      <c r="LZS189" s="29"/>
      <c r="LZT189" s="29"/>
      <c r="LZU189" s="29"/>
      <c r="LZV189" s="29"/>
      <c r="LZW189" s="29"/>
      <c r="LZX189" s="29"/>
      <c r="LZY189" s="29"/>
      <c r="LZZ189" s="29"/>
      <c r="MAA189" s="29"/>
      <c r="MAB189" s="29"/>
      <c r="MAC189" s="29"/>
      <c r="MAD189" s="29"/>
      <c r="MAE189" s="29"/>
      <c r="MAF189" s="29"/>
      <c r="MAG189" s="29"/>
      <c r="MAH189" s="29"/>
      <c r="MAI189" s="29"/>
      <c r="MAJ189" s="29"/>
      <c r="MAK189" s="29"/>
      <c r="MAL189" s="29"/>
      <c r="MAM189" s="29"/>
      <c r="MAN189" s="29"/>
      <c r="MAO189" s="29"/>
      <c r="MAP189" s="29"/>
      <c r="MAQ189" s="29"/>
      <c r="MAR189" s="29"/>
      <c r="MAS189" s="29"/>
      <c r="MAT189" s="29"/>
      <c r="MAU189" s="29"/>
      <c r="MAV189" s="29"/>
      <c r="MAW189" s="29"/>
      <c r="MAX189" s="29"/>
      <c r="MAY189" s="29"/>
      <c r="MAZ189" s="29"/>
      <c r="MBA189" s="29"/>
      <c r="MBB189" s="29"/>
      <c r="MBC189" s="29"/>
      <c r="MBD189" s="29"/>
      <c r="MBE189" s="29"/>
      <c r="MBF189" s="29"/>
      <c r="MBG189" s="29"/>
      <c r="MBH189" s="29"/>
      <c r="MBI189" s="29"/>
      <c r="MBJ189" s="29"/>
      <c r="MBK189" s="29"/>
      <c r="MBL189" s="29"/>
      <c r="MBM189" s="29"/>
      <c r="MBN189" s="29"/>
      <c r="MBO189" s="29"/>
      <c r="MBP189" s="29"/>
      <c r="MBQ189" s="29"/>
      <c r="MBR189" s="29"/>
      <c r="MBS189" s="29"/>
      <c r="MBT189" s="29"/>
      <c r="MBU189" s="29"/>
      <c r="MBV189" s="29"/>
      <c r="MBW189" s="29"/>
      <c r="MBX189" s="29"/>
      <c r="MBY189" s="29"/>
      <c r="MBZ189" s="29"/>
      <c r="MCA189" s="29"/>
      <c r="MCB189" s="29"/>
      <c r="MCC189" s="29"/>
      <c r="MCD189" s="29"/>
      <c r="MCE189" s="29"/>
      <c r="MCF189" s="29"/>
      <c r="MCG189" s="29"/>
      <c r="MCH189" s="29"/>
      <c r="MCI189" s="29"/>
      <c r="MCJ189" s="29"/>
      <c r="MCK189" s="29"/>
      <c r="MCL189" s="29"/>
      <c r="MCM189" s="29"/>
      <c r="MCN189" s="29"/>
      <c r="MCO189" s="29"/>
      <c r="MCP189" s="29"/>
      <c r="MCQ189" s="29"/>
      <c r="MCR189" s="29"/>
      <c r="MCS189" s="29"/>
      <c r="MCT189" s="29"/>
      <c r="MCU189" s="29"/>
      <c r="MCV189" s="29"/>
      <c r="MCW189" s="29"/>
      <c r="MCX189" s="29"/>
      <c r="MCY189" s="29"/>
      <c r="MCZ189" s="29"/>
      <c r="MDA189" s="29"/>
      <c r="MDB189" s="29"/>
      <c r="MDC189" s="29"/>
      <c r="MDD189" s="29"/>
      <c r="MDE189" s="29"/>
      <c r="MDF189" s="29"/>
      <c r="MDG189" s="29"/>
      <c r="MDH189" s="29"/>
      <c r="MDI189" s="29"/>
      <c r="MDJ189" s="29"/>
      <c r="MDK189" s="29"/>
      <c r="MDL189" s="29"/>
      <c r="MDM189" s="29"/>
      <c r="MDN189" s="29"/>
      <c r="MDO189" s="29"/>
      <c r="MDP189" s="29"/>
      <c r="MDQ189" s="29"/>
      <c r="MDR189" s="29"/>
      <c r="MDS189" s="29"/>
      <c r="MDT189" s="29"/>
      <c r="MDU189" s="29"/>
      <c r="MDV189" s="29"/>
      <c r="MDW189" s="29"/>
      <c r="MDX189" s="29"/>
      <c r="MDY189" s="29"/>
      <c r="MDZ189" s="29"/>
      <c r="MEA189" s="29"/>
      <c r="MEB189" s="29"/>
      <c r="MEC189" s="29"/>
      <c r="MED189" s="29"/>
      <c r="MEE189" s="29"/>
      <c r="MEF189" s="29"/>
      <c r="MEG189" s="29"/>
      <c r="MEH189" s="29"/>
      <c r="MEI189" s="29"/>
      <c r="MEJ189" s="29"/>
      <c r="MEK189" s="29"/>
      <c r="MEL189" s="29"/>
      <c r="MEM189" s="29"/>
      <c r="MEN189" s="29"/>
      <c r="MEO189" s="29"/>
      <c r="MEP189" s="29"/>
      <c r="MEQ189" s="29"/>
      <c r="MER189" s="29"/>
      <c r="MES189" s="29"/>
      <c r="MET189" s="29"/>
      <c r="MEU189" s="29"/>
      <c r="MEV189" s="29"/>
      <c r="MEW189" s="29"/>
      <c r="MEX189" s="29"/>
      <c r="MEY189" s="29"/>
      <c r="MEZ189" s="29"/>
      <c r="MFA189" s="29"/>
      <c r="MFB189" s="29"/>
      <c r="MFC189" s="29"/>
      <c r="MFD189" s="29"/>
      <c r="MFE189" s="29"/>
      <c r="MFF189" s="29"/>
      <c r="MFG189" s="29"/>
      <c r="MFH189" s="29"/>
      <c r="MFI189" s="29"/>
      <c r="MFJ189" s="29"/>
      <c r="MFK189" s="29"/>
      <c r="MFL189" s="29"/>
      <c r="MFM189" s="29"/>
      <c r="MFN189" s="29"/>
      <c r="MFO189" s="29"/>
      <c r="MFP189" s="29"/>
      <c r="MFQ189" s="29"/>
      <c r="MFR189" s="29"/>
      <c r="MFS189" s="29"/>
      <c r="MFT189" s="29"/>
      <c r="MFU189" s="29"/>
      <c r="MFV189" s="29"/>
      <c r="MFW189" s="29"/>
      <c r="MFX189" s="29"/>
      <c r="MFY189" s="29"/>
      <c r="MFZ189" s="29"/>
      <c r="MGA189" s="29"/>
      <c r="MGB189" s="29"/>
      <c r="MGC189" s="29"/>
      <c r="MGD189" s="29"/>
      <c r="MGE189" s="29"/>
      <c r="MGF189" s="29"/>
      <c r="MGG189" s="29"/>
      <c r="MGH189" s="29"/>
      <c r="MGI189" s="29"/>
      <c r="MGJ189" s="29"/>
      <c r="MGK189" s="29"/>
      <c r="MGL189" s="29"/>
      <c r="MGM189" s="29"/>
      <c r="MGN189" s="29"/>
      <c r="MGO189" s="29"/>
      <c r="MGP189" s="29"/>
      <c r="MGQ189" s="29"/>
      <c r="MGR189" s="29"/>
      <c r="MGS189" s="29"/>
      <c r="MGT189" s="29"/>
      <c r="MGU189" s="29"/>
      <c r="MGV189" s="29"/>
      <c r="MGW189" s="29"/>
      <c r="MGX189" s="29"/>
      <c r="MGY189" s="29"/>
      <c r="MGZ189" s="29"/>
      <c r="MHA189" s="29"/>
      <c r="MHB189" s="29"/>
      <c r="MHC189" s="29"/>
      <c r="MHD189" s="29"/>
      <c r="MHE189" s="29"/>
      <c r="MHF189" s="29"/>
      <c r="MHG189" s="29"/>
      <c r="MHH189" s="29"/>
      <c r="MHI189" s="29"/>
      <c r="MHJ189" s="29"/>
      <c r="MHK189" s="29"/>
      <c r="MHL189" s="29"/>
      <c r="MHM189" s="29"/>
      <c r="MHN189" s="29"/>
      <c r="MHO189" s="29"/>
      <c r="MHP189" s="29"/>
      <c r="MHQ189" s="29"/>
      <c r="MHR189" s="29"/>
      <c r="MHS189" s="29"/>
      <c r="MHT189" s="29"/>
      <c r="MHU189" s="29"/>
      <c r="MHV189" s="29"/>
      <c r="MHW189" s="29"/>
      <c r="MHX189" s="29"/>
      <c r="MHY189" s="29"/>
      <c r="MHZ189" s="29"/>
      <c r="MIA189" s="29"/>
      <c r="MIB189" s="29"/>
      <c r="MIC189" s="29"/>
      <c r="MID189" s="29"/>
      <c r="MIE189" s="29"/>
      <c r="MIF189" s="29"/>
      <c r="MIG189" s="29"/>
      <c r="MIH189" s="29"/>
      <c r="MII189" s="29"/>
      <c r="MIJ189" s="29"/>
      <c r="MIK189" s="29"/>
      <c r="MIL189" s="29"/>
      <c r="MIM189" s="29"/>
      <c r="MIN189" s="29"/>
      <c r="MIO189" s="29"/>
      <c r="MIP189" s="29"/>
      <c r="MIQ189" s="29"/>
      <c r="MIR189" s="29"/>
      <c r="MIS189" s="29"/>
      <c r="MIT189" s="29"/>
      <c r="MIU189" s="29"/>
      <c r="MIV189" s="29"/>
      <c r="MIW189" s="29"/>
      <c r="MIX189" s="29"/>
      <c r="MIY189" s="29"/>
      <c r="MIZ189" s="29"/>
      <c r="MJA189" s="29"/>
      <c r="MJB189" s="29"/>
      <c r="MJC189" s="29"/>
      <c r="MJD189" s="29"/>
      <c r="MJE189" s="29"/>
      <c r="MJF189" s="29"/>
      <c r="MJG189" s="29"/>
      <c r="MJH189" s="29"/>
      <c r="MJI189" s="29"/>
      <c r="MJJ189" s="29"/>
      <c r="MJK189" s="29"/>
      <c r="MJL189" s="29"/>
      <c r="MJM189" s="29"/>
      <c r="MJN189" s="29"/>
      <c r="MJO189" s="29"/>
      <c r="MJP189" s="29"/>
      <c r="MJQ189" s="29"/>
      <c r="MJR189" s="29"/>
      <c r="MJS189" s="29"/>
      <c r="MJT189" s="29"/>
      <c r="MJU189" s="29"/>
      <c r="MJV189" s="29"/>
      <c r="MJW189" s="29"/>
      <c r="MJX189" s="29"/>
      <c r="MJY189" s="29"/>
      <c r="MJZ189" s="29"/>
      <c r="MKA189" s="29"/>
      <c r="MKB189" s="29"/>
      <c r="MKC189" s="29"/>
      <c r="MKD189" s="29"/>
      <c r="MKE189" s="29"/>
      <c r="MKF189" s="29"/>
      <c r="MKG189" s="29"/>
      <c r="MKH189" s="29"/>
      <c r="MKI189" s="29"/>
      <c r="MKJ189" s="29"/>
      <c r="MKK189" s="29"/>
      <c r="MKL189" s="29"/>
      <c r="MKM189" s="29"/>
      <c r="MKN189" s="29"/>
      <c r="MKO189" s="29"/>
      <c r="MKP189" s="29"/>
      <c r="MKQ189" s="29"/>
      <c r="MKR189" s="29"/>
      <c r="MKS189" s="29"/>
      <c r="MKT189" s="29"/>
      <c r="MKU189" s="29"/>
      <c r="MKV189" s="29"/>
      <c r="MKW189" s="29"/>
      <c r="MKX189" s="29"/>
      <c r="MKY189" s="29"/>
      <c r="MKZ189" s="29"/>
      <c r="MLA189" s="29"/>
      <c r="MLB189" s="29"/>
      <c r="MLC189" s="29"/>
      <c r="MLD189" s="29"/>
      <c r="MLE189" s="29"/>
      <c r="MLF189" s="29"/>
      <c r="MLG189" s="29"/>
      <c r="MLH189" s="29"/>
      <c r="MLI189" s="29"/>
      <c r="MLJ189" s="29"/>
      <c r="MLK189" s="29"/>
      <c r="MLL189" s="29"/>
      <c r="MLM189" s="29"/>
      <c r="MLN189" s="29"/>
      <c r="MLO189" s="29"/>
      <c r="MLP189" s="29"/>
      <c r="MLQ189" s="29"/>
      <c r="MLR189" s="29"/>
      <c r="MLS189" s="29"/>
      <c r="MLT189" s="29"/>
      <c r="MLU189" s="29"/>
      <c r="MLV189" s="29"/>
      <c r="MLW189" s="29"/>
      <c r="MLX189" s="29"/>
      <c r="MLY189" s="29"/>
      <c r="MLZ189" s="29"/>
      <c r="MMA189" s="29"/>
      <c r="MMB189" s="29"/>
      <c r="MMC189" s="29"/>
      <c r="MMD189" s="29"/>
      <c r="MME189" s="29"/>
      <c r="MMF189" s="29"/>
      <c r="MMG189" s="29"/>
      <c r="MMH189" s="29"/>
      <c r="MMI189" s="29"/>
      <c r="MMJ189" s="29"/>
      <c r="MMK189" s="29"/>
      <c r="MML189" s="29"/>
      <c r="MMM189" s="29"/>
      <c r="MMN189" s="29"/>
      <c r="MMO189" s="29"/>
      <c r="MMP189" s="29"/>
      <c r="MMQ189" s="29"/>
      <c r="MMR189" s="29"/>
      <c r="MMS189" s="29"/>
      <c r="MMT189" s="29"/>
      <c r="MMU189" s="29"/>
      <c r="MMV189" s="29"/>
      <c r="MMW189" s="29"/>
      <c r="MMX189" s="29"/>
      <c r="MMY189" s="29"/>
      <c r="MMZ189" s="29"/>
      <c r="MNA189" s="29"/>
      <c r="MNB189" s="29"/>
      <c r="MNC189" s="29"/>
      <c r="MND189" s="29"/>
      <c r="MNE189" s="29"/>
      <c r="MNF189" s="29"/>
      <c r="MNG189" s="29"/>
      <c r="MNH189" s="29"/>
      <c r="MNI189" s="29"/>
      <c r="MNJ189" s="29"/>
      <c r="MNK189" s="29"/>
      <c r="MNL189" s="29"/>
      <c r="MNM189" s="29"/>
      <c r="MNN189" s="29"/>
      <c r="MNO189" s="29"/>
      <c r="MNP189" s="29"/>
      <c r="MNQ189" s="29"/>
      <c r="MNR189" s="29"/>
      <c r="MNS189" s="29"/>
      <c r="MNT189" s="29"/>
      <c r="MNU189" s="29"/>
      <c r="MNV189" s="29"/>
      <c r="MNW189" s="29"/>
      <c r="MNX189" s="29"/>
      <c r="MNY189" s="29"/>
      <c r="MNZ189" s="29"/>
      <c r="MOA189" s="29"/>
      <c r="MOB189" s="29"/>
      <c r="MOC189" s="29"/>
      <c r="MOD189" s="29"/>
      <c r="MOE189" s="29"/>
      <c r="MOF189" s="29"/>
      <c r="MOG189" s="29"/>
      <c r="MOH189" s="29"/>
      <c r="MOI189" s="29"/>
      <c r="MOJ189" s="29"/>
      <c r="MOK189" s="29"/>
      <c r="MOL189" s="29"/>
      <c r="MOM189" s="29"/>
      <c r="MON189" s="29"/>
      <c r="MOO189" s="29"/>
      <c r="MOP189" s="29"/>
      <c r="MOQ189" s="29"/>
      <c r="MOR189" s="29"/>
      <c r="MOS189" s="29"/>
      <c r="MOT189" s="29"/>
      <c r="MOU189" s="29"/>
      <c r="MOV189" s="29"/>
      <c r="MOW189" s="29"/>
      <c r="MOX189" s="29"/>
      <c r="MOY189" s="29"/>
      <c r="MOZ189" s="29"/>
      <c r="MPA189" s="29"/>
      <c r="MPB189" s="29"/>
      <c r="MPC189" s="29"/>
      <c r="MPD189" s="29"/>
      <c r="MPE189" s="29"/>
      <c r="MPF189" s="29"/>
      <c r="MPG189" s="29"/>
      <c r="MPH189" s="29"/>
      <c r="MPI189" s="29"/>
      <c r="MPJ189" s="29"/>
      <c r="MPK189" s="29"/>
      <c r="MPL189" s="29"/>
      <c r="MPM189" s="29"/>
      <c r="MPN189" s="29"/>
      <c r="MPO189" s="29"/>
      <c r="MPP189" s="29"/>
      <c r="MPQ189" s="29"/>
      <c r="MPR189" s="29"/>
      <c r="MPS189" s="29"/>
      <c r="MPT189" s="29"/>
      <c r="MPU189" s="29"/>
      <c r="MPV189" s="29"/>
      <c r="MPW189" s="29"/>
      <c r="MPX189" s="29"/>
      <c r="MPY189" s="29"/>
      <c r="MPZ189" s="29"/>
      <c r="MQA189" s="29"/>
      <c r="MQB189" s="29"/>
      <c r="MQC189" s="29"/>
      <c r="MQD189" s="29"/>
      <c r="MQE189" s="29"/>
      <c r="MQF189" s="29"/>
      <c r="MQG189" s="29"/>
      <c r="MQH189" s="29"/>
      <c r="MQI189" s="29"/>
      <c r="MQJ189" s="29"/>
      <c r="MQK189" s="29"/>
      <c r="MQL189" s="29"/>
      <c r="MQM189" s="29"/>
      <c r="MQN189" s="29"/>
      <c r="MQO189" s="29"/>
      <c r="MQP189" s="29"/>
      <c r="MQQ189" s="29"/>
      <c r="MQR189" s="29"/>
      <c r="MQS189" s="29"/>
      <c r="MQT189" s="29"/>
      <c r="MQU189" s="29"/>
      <c r="MQV189" s="29"/>
      <c r="MQW189" s="29"/>
      <c r="MQX189" s="29"/>
      <c r="MQY189" s="29"/>
      <c r="MQZ189" s="29"/>
      <c r="MRA189" s="29"/>
      <c r="MRB189" s="29"/>
      <c r="MRC189" s="29"/>
      <c r="MRD189" s="29"/>
      <c r="MRE189" s="29"/>
      <c r="MRF189" s="29"/>
      <c r="MRG189" s="29"/>
      <c r="MRH189" s="29"/>
      <c r="MRI189" s="29"/>
      <c r="MRJ189" s="29"/>
      <c r="MRK189" s="29"/>
      <c r="MRL189" s="29"/>
      <c r="MRM189" s="29"/>
      <c r="MRN189" s="29"/>
      <c r="MRO189" s="29"/>
      <c r="MRP189" s="29"/>
      <c r="MRQ189" s="29"/>
      <c r="MRR189" s="29"/>
      <c r="MRS189" s="29"/>
      <c r="MRT189" s="29"/>
      <c r="MRU189" s="29"/>
      <c r="MRV189" s="29"/>
      <c r="MRW189" s="29"/>
      <c r="MRX189" s="29"/>
      <c r="MRY189" s="29"/>
      <c r="MRZ189" s="29"/>
      <c r="MSA189" s="29"/>
      <c r="MSB189" s="29"/>
      <c r="MSC189" s="29"/>
      <c r="MSD189" s="29"/>
      <c r="MSE189" s="29"/>
      <c r="MSF189" s="29"/>
      <c r="MSG189" s="29"/>
      <c r="MSH189" s="29"/>
      <c r="MSI189" s="29"/>
      <c r="MSJ189" s="29"/>
      <c r="MSK189" s="29"/>
      <c r="MSL189" s="29"/>
      <c r="MSM189" s="29"/>
      <c r="MSN189" s="29"/>
      <c r="MSO189" s="29"/>
      <c r="MSP189" s="29"/>
      <c r="MSQ189" s="29"/>
      <c r="MSR189" s="29"/>
      <c r="MSS189" s="29"/>
      <c r="MST189" s="29"/>
      <c r="MSU189" s="29"/>
      <c r="MSV189" s="29"/>
      <c r="MSW189" s="29"/>
      <c r="MSX189" s="29"/>
      <c r="MSY189" s="29"/>
      <c r="MSZ189" s="29"/>
      <c r="MTA189" s="29"/>
      <c r="MTB189" s="29"/>
      <c r="MTC189" s="29"/>
      <c r="MTD189" s="29"/>
      <c r="MTE189" s="29"/>
      <c r="MTF189" s="29"/>
      <c r="MTG189" s="29"/>
      <c r="MTH189" s="29"/>
      <c r="MTI189" s="29"/>
      <c r="MTJ189" s="29"/>
      <c r="MTK189" s="29"/>
      <c r="MTL189" s="29"/>
      <c r="MTM189" s="29"/>
      <c r="MTN189" s="29"/>
      <c r="MTO189" s="29"/>
      <c r="MTP189" s="29"/>
      <c r="MTQ189" s="29"/>
      <c r="MTR189" s="29"/>
      <c r="MTS189" s="29"/>
      <c r="MTT189" s="29"/>
      <c r="MTU189" s="29"/>
      <c r="MTV189" s="29"/>
      <c r="MTW189" s="29"/>
      <c r="MTX189" s="29"/>
      <c r="MTY189" s="29"/>
      <c r="MTZ189" s="29"/>
      <c r="MUA189" s="29"/>
      <c r="MUB189" s="29"/>
      <c r="MUC189" s="29"/>
      <c r="MUD189" s="29"/>
      <c r="MUE189" s="29"/>
      <c r="MUF189" s="29"/>
      <c r="MUG189" s="29"/>
      <c r="MUH189" s="29"/>
      <c r="MUI189" s="29"/>
      <c r="MUJ189" s="29"/>
      <c r="MUK189" s="29"/>
      <c r="MUL189" s="29"/>
      <c r="MUM189" s="29"/>
      <c r="MUN189" s="29"/>
      <c r="MUO189" s="29"/>
      <c r="MUP189" s="29"/>
      <c r="MUQ189" s="29"/>
      <c r="MUR189" s="29"/>
      <c r="MUS189" s="29"/>
      <c r="MUT189" s="29"/>
      <c r="MUU189" s="29"/>
      <c r="MUV189" s="29"/>
      <c r="MUW189" s="29"/>
      <c r="MUX189" s="29"/>
      <c r="MUY189" s="29"/>
      <c r="MUZ189" s="29"/>
      <c r="MVA189" s="29"/>
      <c r="MVB189" s="29"/>
      <c r="MVC189" s="29"/>
      <c r="MVD189" s="29"/>
      <c r="MVE189" s="29"/>
      <c r="MVF189" s="29"/>
      <c r="MVG189" s="29"/>
      <c r="MVH189" s="29"/>
      <c r="MVI189" s="29"/>
      <c r="MVJ189" s="29"/>
      <c r="MVK189" s="29"/>
      <c r="MVL189" s="29"/>
      <c r="MVM189" s="29"/>
      <c r="MVN189" s="29"/>
      <c r="MVO189" s="29"/>
      <c r="MVP189" s="29"/>
      <c r="MVQ189" s="29"/>
      <c r="MVR189" s="29"/>
      <c r="MVS189" s="29"/>
      <c r="MVT189" s="29"/>
      <c r="MVU189" s="29"/>
      <c r="MVV189" s="29"/>
      <c r="MVW189" s="29"/>
      <c r="MVX189" s="29"/>
      <c r="MVY189" s="29"/>
      <c r="MVZ189" s="29"/>
      <c r="MWA189" s="29"/>
      <c r="MWB189" s="29"/>
      <c r="MWC189" s="29"/>
      <c r="MWD189" s="29"/>
      <c r="MWE189" s="29"/>
      <c r="MWF189" s="29"/>
      <c r="MWG189" s="29"/>
      <c r="MWH189" s="29"/>
      <c r="MWI189" s="29"/>
      <c r="MWJ189" s="29"/>
      <c r="MWK189" s="29"/>
      <c r="MWL189" s="29"/>
      <c r="MWM189" s="29"/>
      <c r="MWN189" s="29"/>
      <c r="MWO189" s="29"/>
      <c r="MWP189" s="29"/>
      <c r="MWQ189" s="29"/>
      <c r="MWR189" s="29"/>
      <c r="MWS189" s="29"/>
      <c r="MWT189" s="29"/>
      <c r="MWU189" s="29"/>
      <c r="MWV189" s="29"/>
      <c r="MWW189" s="29"/>
      <c r="MWX189" s="29"/>
      <c r="MWY189" s="29"/>
      <c r="MWZ189" s="29"/>
      <c r="MXA189" s="29"/>
      <c r="MXB189" s="29"/>
      <c r="MXC189" s="29"/>
      <c r="MXD189" s="29"/>
      <c r="MXE189" s="29"/>
      <c r="MXF189" s="29"/>
      <c r="MXG189" s="29"/>
      <c r="MXH189" s="29"/>
      <c r="MXI189" s="29"/>
      <c r="MXJ189" s="29"/>
      <c r="MXK189" s="29"/>
      <c r="MXL189" s="29"/>
      <c r="MXM189" s="29"/>
      <c r="MXN189" s="29"/>
      <c r="MXO189" s="29"/>
      <c r="MXP189" s="29"/>
      <c r="MXQ189" s="29"/>
      <c r="MXR189" s="29"/>
      <c r="MXS189" s="29"/>
      <c r="MXT189" s="29"/>
      <c r="MXU189" s="29"/>
      <c r="MXV189" s="29"/>
      <c r="MXW189" s="29"/>
      <c r="MXX189" s="29"/>
      <c r="MXY189" s="29"/>
      <c r="MXZ189" s="29"/>
      <c r="MYA189" s="29"/>
      <c r="MYB189" s="29"/>
      <c r="MYC189" s="29"/>
      <c r="MYD189" s="29"/>
      <c r="MYE189" s="29"/>
      <c r="MYF189" s="29"/>
      <c r="MYG189" s="29"/>
      <c r="MYH189" s="29"/>
      <c r="MYI189" s="29"/>
      <c r="MYJ189" s="29"/>
      <c r="MYK189" s="29"/>
      <c r="MYL189" s="29"/>
      <c r="MYM189" s="29"/>
      <c r="MYN189" s="29"/>
      <c r="MYO189" s="29"/>
      <c r="MYP189" s="29"/>
      <c r="MYQ189" s="29"/>
      <c r="MYR189" s="29"/>
      <c r="MYS189" s="29"/>
      <c r="MYT189" s="29"/>
      <c r="MYU189" s="29"/>
      <c r="MYV189" s="29"/>
      <c r="MYW189" s="29"/>
      <c r="MYX189" s="29"/>
      <c r="MYY189" s="29"/>
      <c r="MYZ189" s="29"/>
      <c r="MZA189" s="29"/>
      <c r="MZB189" s="29"/>
      <c r="MZC189" s="29"/>
      <c r="MZD189" s="29"/>
      <c r="MZE189" s="29"/>
      <c r="MZF189" s="29"/>
      <c r="MZG189" s="29"/>
      <c r="MZH189" s="29"/>
      <c r="MZI189" s="29"/>
      <c r="MZJ189" s="29"/>
      <c r="MZK189" s="29"/>
      <c r="MZL189" s="29"/>
      <c r="MZM189" s="29"/>
      <c r="MZN189" s="29"/>
      <c r="MZO189" s="29"/>
      <c r="MZP189" s="29"/>
      <c r="MZQ189" s="29"/>
      <c r="MZR189" s="29"/>
      <c r="MZS189" s="29"/>
      <c r="MZT189" s="29"/>
      <c r="MZU189" s="29"/>
      <c r="MZV189" s="29"/>
      <c r="MZW189" s="29"/>
      <c r="MZX189" s="29"/>
      <c r="MZY189" s="29"/>
      <c r="MZZ189" s="29"/>
      <c r="NAA189" s="29"/>
      <c r="NAB189" s="29"/>
      <c r="NAC189" s="29"/>
      <c r="NAD189" s="29"/>
      <c r="NAE189" s="29"/>
      <c r="NAF189" s="29"/>
      <c r="NAG189" s="29"/>
      <c r="NAH189" s="29"/>
      <c r="NAI189" s="29"/>
      <c r="NAJ189" s="29"/>
      <c r="NAK189" s="29"/>
      <c r="NAL189" s="29"/>
      <c r="NAM189" s="29"/>
      <c r="NAN189" s="29"/>
      <c r="NAO189" s="29"/>
      <c r="NAP189" s="29"/>
      <c r="NAQ189" s="29"/>
      <c r="NAR189" s="29"/>
      <c r="NAS189" s="29"/>
      <c r="NAT189" s="29"/>
      <c r="NAU189" s="29"/>
      <c r="NAV189" s="29"/>
      <c r="NAW189" s="29"/>
      <c r="NAX189" s="29"/>
      <c r="NAY189" s="29"/>
      <c r="NAZ189" s="29"/>
      <c r="NBA189" s="29"/>
      <c r="NBB189" s="29"/>
      <c r="NBC189" s="29"/>
      <c r="NBD189" s="29"/>
      <c r="NBE189" s="29"/>
      <c r="NBF189" s="29"/>
      <c r="NBG189" s="29"/>
      <c r="NBH189" s="29"/>
      <c r="NBI189" s="29"/>
      <c r="NBJ189" s="29"/>
      <c r="NBK189" s="29"/>
      <c r="NBL189" s="29"/>
      <c r="NBM189" s="29"/>
      <c r="NBN189" s="29"/>
      <c r="NBO189" s="29"/>
      <c r="NBP189" s="29"/>
      <c r="NBQ189" s="29"/>
      <c r="NBR189" s="29"/>
      <c r="NBS189" s="29"/>
      <c r="NBT189" s="29"/>
      <c r="NBU189" s="29"/>
      <c r="NBV189" s="29"/>
      <c r="NBW189" s="29"/>
      <c r="NBX189" s="29"/>
      <c r="NBY189" s="29"/>
      <c r="NBZ189" s="29"/>
      <c r="NCA189" s="29"/>
      <c r="NCB189" s="29"/>
      <c r="NCC189" s="29"/>
      <c r="NCD189" s="29"/>
      <c r="NCE189" s="29"/>
      <c r="NCF189" s="29"/>
      <c r="NCG189" s="29"/>
      <c r="NCH189" s="29"/>
      <c r="NCI189" s="29"/>
      <c r="NCJ189" s="29"/>
      <c r="NCK189" s="29"/>
      <c r="NCL189" s="29"/>
      <c r="NCM189" s="29"/>
      <c r="NCN189" s="29"/>
      <c r="NCO189" s="29"/>
      <c r="NCP189" s="29"/>
      <c r="NCQ189" s="29"/>
      <c r="NCR189" s="29"/>
      <c r="NCS189" s="29"/>
      <c r="NCT189" s="29"/>
      <c r="NCU189" s="29"/>
      <c r="NCV189" s="29"/>
      <c r="NCW189" s="29"/>
      <c r="NCX189" s="29"/>
      <c r="NCY189" s="29"/>
      <c r="NCZ189" s="29"/>
      <c r="NDA189" s="29"/>
      <c r="NDB189" s="29"/>
      <c r="NDC189" s="29"/>
      <c r="NDD189" s="29"/>
      <c r="NDE189" s="29"/>
      <c r="NDF189" s="29"/>
      <c r="NDG189" s="29"/>
      <c r="NDH189" s="29"/>
      <c r="NDI189" s="29"/>
      <c r="NDJ189" s="29"/>
      <c r="NDK189" s="29"/>
      <c r="NDL189" s="29"/>
      <c r="NDM189" s="29"/>
      <c r="NDN189" s="29"/>
      <c r="NDO189" s="29"/>
      <c r="NDP189" s="29"/>
      <c r="NDQ189" s="29"/>
      <c r="NDR189" s="29"/>
      <c r="NDS189" s="29"/>
      <c r="NDT189" s="29"/>
      <c r="NDU189" s="29"/>
      <c r="NDV189" s="29"/>
      <c r="NDW189" s="29"/>
      <c r="NDX189" s="29"/>
      <c r="NDY189" s="29"/>
      <c r="NDZ189" s="29"/>
      <c r="NEA189" s="29"/>
      <c r="NEB189" s="29"/>
      <c r="NEC189" s="29"/>
      <c r="NED189" s="29"/>
      <c r="NEE189" s="29"/>
      <c r="NEF189" s="29"/>
      <c r="NEG189" s="29"/>
      <c r="NEH189" s="29"/>
      <c r="NEI189" s="29"/>
      <c r="NEJ189" s="29"/>
      <c r="NEK189" s="29"/>
      <c r="NEL189" s="29"/>
      <c r="NEM189" s="29"/>
      <c r="NEN189" s="29"/>
      <c r="NEO189" s="29"/>
      <c r="NEP189" s="29"/>
      <c r="NEQ189" s="29"/>
      <c r="NER189" s="29"/>
      <c r="NES189" s="29"/>
      <c r="NET189" s="29"/>
      <c r="NEU189" s="29"/>
      <c r="NEV189" s="29"/>
      <c r="NEW189" s="29"/>
      <c r="NEX189" s="29"/>
      <c r="NEY189" s="29"/>
      <c r="NEZ189" s="29"/>
      <c r="NFA189" s="29"/>
      <c r="NFB189" s="29"/>
      <c r="NFC189" s="29"/>
      <c r="NFD189" s="29"/>
      <c r="NFE189" s="29"/>
      <c r="NFF189" s="29"/>
      <c r="NFG189" s="29"/>
      <c r="NFH189" s="29"/>
      <c r="NFI189" s="29"/>
      <c r="NFJ189" s="29"/>
      <c r="NFK189" s="29"/>
      <c r="NFL189" s="29"/>
      <c r="NFM189" s="29"/>
      <c r="NFN189" s="29"/>
      <c r="NFO189" s="29"/>
      <c r="NFP189" s="29"/>
      <c r="NFQ189" s="29"/>
      <c r="NFR189" s="29"/>
      <c r="NFS189" s="29"/>
      <c r="NFT189" s="29"/>
      <c r="NFU189" s="29"/>
      <c r="NFV189" s="29"/>
      <c r="NFW189" s="29"/>
      <c r="NFX189" s="29"/>
      <c r="NFY189" s="29"/>
      <c r="NFZ189" s="29"/>
      <c r="NGA189" s="29"/>
      <c r="NGB189" s="29"/>
      <c r="NGC189" s="29"/>
      <c r="NGD189" s="29"/>
      <c r="NGE189" s="29"/>
      <c r="NGF189" s="29"/>
      <c r="NGG189" s="29"/>
      <c r="NGH189" s="29"/>
      <c r="NGI189" s="29"/>
      <c r="NGJ189" s="29"/>
      <c r="NGK189" s="29"/>
      <c r="NGL189" s="29"/>
      <c r="NGM189" s="29"/>
      <c r="NGN189" s="29"/>
      <c r="NGO189" s="29"/>
      <c r="NGP189" s="29"/>
      <c r="NGQ189" s="29"/>
      <c r="NGR189" s="29"/>
      <c r="NGS189" s="29"/>
      <c r="NGT189" s="29"/>
      <c r="NGU189" s="29"/>
      <c r="NGV189" s="29"/>
      <c r="NGW189" s="29"/>
      <c r="NGX189" s="29"/>
      <c r="NGY189" s="29"/>
      <c r="NGZ189" s="29"/>
      <c r="NHA189" s="29"/>
      <c r="NHB189" s="29"/>
      <c r="NHC189" s="29"/>
      <c r="NHD189" s="29"/>
      <c r="NHE189" s="29"/>
      <c r="NHF189" s="29"/>
      <c r="NHG189" s="29"/>
      <c r="NHH189" s="29"/>
      <c r="NHI189" s="29"/>
      <c r="NHJ189" s="29"/>
      <c r="NHK189" s="29"/>
      <c r="NHL189" s="29"/>
      <c r="NHM189" s="29"/>
      <c r="NHN189" s="29"/>
      <c r="NHO189" s="29"/>
      <c r="NHP189" s="29"/>
      <c r="NHQ189" s="29"/>
      <c r="NHR189" s="29"/>
      <c r="NHS189" s="29"/>
      <c r="NHT189" s="29"/>
      <c r="NHU189" s="29"/>
      <c r="NHV189" s="29"/>
      <c r="NHW189" s="29"/>
      <c r="NHX189" s="29"/>
      <c r="NHY189" s="29"/>
      <c r="NHZ189" s="29"/>
      <c r="NIA189" s="29"/>
      <c r="NIB189" s="29"/>
      <c r="NIC189" s="29"/>
      <c r="NID189" s="29"/>
      <c r="NIE189" s="29"/>
      <c r="NIF189" s="29"/>
      <c r="NIG189" s="29"/>
      <c r="NIH189" s="29"/>
      <c r="NII189" s="29"/>
      <c r="NIJ189" s="29"/>
      <c r="NIK189" s="29"/>
      <c r="NIL189" s="29"/>
      <c r="NIM189" s="29"/>
      <c r="NIN189" s="29"/>
      <c r="NIO189" s="29"/>
      <c r="NIP189" s="29"/>
      <c r="NIQ189" s="29"/>
      <c r="NIR189" s="29"/>
      <c r="NIS189" s="29"/>
      <c r="NIT189" s="29"/>
      <c r="NIU189" s="29"/>
      <c r="NIV189" s="29"/>
      <c r="NIW189" s="29"/>
      <c r="NIX189" s="29"/>
      <c r="NIY189" s="29"/>
      <c r="NIZ189" s="29"/>
      <c r="NJA189" s="29"/>
      <c r="NJB189" s="29"/>
      <c r="NJC189" s="29"/>
      <c r="NJD189" s="29"/>
      <c r="NJE189" s="29"/>
      <c r="NJF189" s="29"/>
      <c r="NJG189" s="29"/>
      <c r="NJH189" s="29"/>
      <c r="NJI189" s="29"/>
      <c r="NJJ189" s="29"/>
      <c r="NJK189" s="29"/>
      <c r="NJL189" s="29"/>
      <c r="NJM189" s="29"/>
      <c r="NJN189" s="29"/>
      <c r="NJO189" s="29"/>
      <c r="NJP189" s="29"/>
      <c r="NJQ189" s="29"/>
      <c r="NJR189" s="29"/>
      <c r="NJS189" s="29"/>
      <c r="NJT189" s="29"/>
      <c r="NJU189" s="29"/>
      <c r="NJV189" s="29"/>
      <c r="NJW189" s="29"/>
      <c r="NJX189" s="29"/>
      <c r="NJY189" s="29"/>
      <c r="NJZ189" s="29"/>
      <c r="NKA189" s="29"/>
      <c r="NKB189" s="29"/>
      <c r="NKC189" s="29"/>
      <c r="NKD189" s="29"/>
      <c r="NKE189" s="29"/>
      <c r="NKF189" s="29"/>
      <c r="NKG189" s="29"/>
      <c r="NKH189" s="29"/>
      <c r="NKI189" s="29"/>
      <c r="NKJ189" s="29"/>
      <c r="NKK189" s="29"/>
      <c r="NKL189" s="29"/>
      <c r="NKM189" s="29"/>
      <c r="NKN189" s="29"/>
      <c r="NKO189" s="29"/>
      <c r="NKP189" s="29"/>
      <c r="NKQ189" s="29"/>
      <c r="NKR189" s="29"/>
      <c r="NKS189" s="29"/>
      <c r="NKT189" s="29"/>
      <c r="NKU189" s="29"/>
      <c r="NKV189" s="29"/>
      <c r="NKW189" s="29"/>
      <c r="NKX189" s="29"/>
      <c r="NKY189" s="29"/>
      <c r="NKZ189" s="29"/>
      <c r="NLA189" s="29"/>
      <c r="NLB189" s="29"/>
      <c r="NLC189" s="29"/>
      <c r="NLD189" s="29"/>
      <c r="NLE189" s="29"/>
      <c r="NLF189" s="29"/>
      <c r="NLG189" s="29"/>
      <c r="NLH189" s="29"/>
      <c r="NLI189" s="29"/>
      <c r="NLJ189" s="29"/>
      <c r="NLK189" s="29"/>
      <c r="NLL189" s="29"/>
      <c r="NLM189" s="29"/>
      <c r="NLN189" s="29"/>
      <c r="NLO189" s="29"/>
      <c r="NLP189" s="29"/>
      <c r="NLQ189" s="29"/>
      <c r="NLR189" s="29"/>
      <c r="NLS189" s="29"/>
      <c r="NLT189" s="29"/>
      <c r="NLU189" s="29"/>
      <c r="NLV189" s="29"/>
      <c r="NLW189" s="29"/>
      <c r="NLX189" s="29"/>
      <c r="NLY189" s="29"/>
      <c r="NLZ189" s="29"/>
      <c r="NMA189" s="29"/>
      <c r="NMB189" s="29"/>
      <c r="NMC189" s="29"/>
      <c r="NMD189" s="29"/>
      <c r="NME189" s="29"/>
      <c r="NMF189" s="29"/>
      <c r="NMG189" s="29"/>
      <c r="NMH189" s="29"/>
      <c r="NMI189" s="29"/>
      <c r="NMJ189" s="29"/>
      <c r="NMK189" s="29"/>
      <c r="NML189" s="29"/>
      <c r="NMM189" s="29"/>
      <c r="NMN189" s="29"/>
      <c r="NMO189" s="29"/>
      <c r="NMP189" s="29"/>
      <c r="NMQ189" s="29"/>
      <c r="NMR189" s="29"/>
      <c r="NMS189" s="29"/>
      <c r="NMT189" s="29"/>
      <c r="NMU189" s="29"/>
      <c r="NMV189" s="29"/>
      <c r="NMW189" s="29"/>
      <c r="NMX189" s="29"/>
      <c r="NMY189" s="29"/>
      <c r="NMZ189" s="29"/>
      <c r="NNA189" s="29"/>
      <c r="NNB189" s="29"/>
      <c r="NNC189" s="29"/>
      <c r="NND189" s="29"/>
      <c r="NNE189" s="29"/>
      <c r="NNF189" s="29"/>
      <c r="NNG189" s="29"/>
      <c r="NNH189" s="29"/>
      <c r="NNI189" s="29"/>
      <c r="NNJ189" s="29"/>
      <c r="NNK189" s="29"/>
      <c r="NNL189" s="29"/>
      <c r="NNM189" s="29"/>
      <c r="NNN189" s="29"/>
      <c r="NNO189" s="29"/>
      <c r="NNP189" s="29"/>
      <c r="NNQ189" s="29"/>
      <c r="NNR189" s="29"/>
      <c r="NNS189" s="29"/>
      <c r="NNT189" s="29"/>
      <c r="NNU189" s="29"/>
      <c r="NNV189" s="29"/>
      <c r="NNW189" s="29"/>
      <c r="NNX189" s="29"/>
      <c r="NNY189" s="29"/>
      <c r="NNZ189" s="29"/>
      <c r="NOA189" s="29"/>
      <c r="NOB189" s="29"/>
      <c r="NOC189" s="29"/>
      <c r="NOD189" s="29"/>
      <c r="NOE189" s="29"/>
      <c r="NOF189" s="29"/>
      <c r="NOG189" s="29"/>
      <c r="NOH189" s="29"/>
      <c r="NOI189" s="29"/>
      <c r="NOJ189" s="29"/>
      <c r="NOK189" s="29"/>
      <c r="NOL189" s="29"/>
      <c r="NOM189" s="29"/>
      <c r="NON189" s="29"/>
      <c r="NOO189" s="29"/>
      <c r="NOP189" s="29"/>
      <c r="NOQ189" s="29"/>
      <c r="NOR189" s="29"/>
      <c r="NOS189" s="29"/>
      <c r="NOT189" s="29"/>
      <c r="NOU189" s="29"/>
      <c r="NOV189" s="29"/>
      <c r="NOW189" s="29"/>
      <c r="NOX189" s="29"/>
      <c r="NOY189" s="29"/>
      <c r="NOZ189" s="29"/>
      <c r="NPA189" s="29"/>
      <c r="NPB189" s="29"/>
      <c r="NPC189" s="29"/>
      <c r="NPD189" s="29"/>
      <c r="NPE189" s="29"/>
      <c r="NPF189" s="29"/>
      <c r="NPG189" s="29"/>
      <c r="NPH189" s="29"/>
      <c r="NPI189" s="29"/>
      <c r="NPJ189" s="29"/>
      <c r="NPK189" s="29"/>
      <c r="NPL189" s="29"/>
      <c r="NPM189" s="29"/>
      <c r="NPN189" s="29"/>
      <c r="NPO189" s="29"/>
      <c r="NPP189" s="29"/>
      <c r="NPQ189" s="29"/>
      <c r="NPR189" s="29"/>
      <c r="NPS189" s="29"/>
      <c r="NPT189" s="29"/>
      <c r="NPU189" s="29"/>
      <c r="NPV189" s="29"/>
      <c r="NPW189" s="29"/>
      <c r="NPX189" s="29"/>
      <c r="NPY189" s="29"/>
      <c r="NPZ189" s="29"/>
      <c r="NQA189" s="29"/>
      <c r="NQB189" s="29"/>
      <c r="NQC189" s="29"/>
      <c r="NQD189" s="29"/>
      <c r="NQE189" s="29"/>
      <c r="NQF189" s="29"/>
      <c r="NQG189" s="29"/>
      <c r="NQH189" s="29"/>
      <c r="NQI189" s="29"/>
      <c r="NQJ189" s="29"/>
      <c r="NQK189" s="29"/>
      <c r="NQL189" s="29"/>
      <c r="NQM189" s="29"/>
      <c r="NQN189" s="29"/>
      <c r="NQO189" s="29"/>
      <c r="NQP189" s="29"/>
      <c r="NQQ189" s="29"/>
      <c r="NQR189" s="29"/>
      <c r="NQS189" s="29"/>
      <c r="NQT189" s="29"/>
      <c r="NQU189" s="29"/>
      <c r="NQV189" s="29"/>
      <c r="NQW189" s="29"/>
      <c r="NQX189" s="29"/>
      <c r="NQY189" s="29"/>
      <c r="NQZ189" s="29"/>
      <c r="NRA189" s="29"/>
      <c r="NRB189" s="29"/>
      <c r="NRC189" s="29"/>
      <c r="NRD189" s="29"/>
      <c r="NRE189" s="29"/>
      <c r="NRF189" s="29"/>
      <c r="NRG189" s="29"/>
      <c r="NRH189" s="29"/>
      <c r="NRI189" s="29"/>
      <c r="NRJ189" s="29"/>
      <c r="NRK189" s="29"/>
      <c r="NRL189" s="29"/>
      <c r="NRM189" s="29"/>
      <c r="NRN189" s="29"/>
      <c r="NRO189" s="29"/>
      <c r="NRP189" s="29"/>
      <c r="NRQ189" s="29"/>
      <c r="NRR189" s="29"/>
      <c r="NRS189" s="29"/>
      <c r="NRT189" s="29"/>
      <c r="NRU189" s="29"/>
      <c r="NRV189" s="29"/>
      <c r="NRW189" s="29"/>
      <c r="NRX189" s="29"/>
      <c r="NRY189" s="29"/>
      <c r="NRZ189" s="29"/>
      <c r="NSA189" s="29"/>
      <c r="NSB189" s="29"/>
      <c r="NSC189" s="29"/>
      <c r="NSD189" s="29"/>
      <c r="NSE189" s="29"/>
      <c r="NSF189" s="29"/>
      <c r="NSG189" s="29"/>
      <c r="NSH189" s="29"/>
      <c r="NSI189" s="29"/>
      <c r="NSJ189" s="29"/>
      <c r="NSK189" s="29"/>
      <c r="NSL189" s="29"/>
      <c r="NSM189" s="29"/>
      <c r="NSN189" s="29"/>
      <c r="NSO189" s="29"/>
      <c r="NSP189" s="29"/>
      <c r="NSQ189" s="29"/>
      <c r="NSR189" s="29"/>
      <c r="NSS189" s="29"/>
      <c r="NST189" s="29"/>
      <c r="NSU189" s="29"/>
      <c r="NSV189" s="29"/>
      <c r="NSW189" s="29"/>
      <c r="NSX189" s="29"/>
      <c r="NSY189" s="29"/>
      <c r="NSZ189" s="29"/>
      <c r="NTA189" s="29"/>
      <c r="NTB189" s="29"/>
      <c r="NTC189" s="29"/>
      <c r="NTD189" s="29"/>
      <c r="NTE189" s="29"/>
      <c r="NTF189" s="29"/>
      <c r="NTG189" s="29"/>
      <c r="NTH189" s="29"/>
      <c r="NTI189" s="29"/>
      <c r="NTJ189" s="29"/>
      <c r="NTK189" s="29"/>
      <c r="NTL189" s="29"/>
      <c r="NTM189" s="29"/>
      <c r="NTN189" s="29"/>
      <c r="NTO189" s="29"/>
      <c r="NTP189" s="29"/>
      <c r="NTQ189" s="29"/>
      <c r="NTR189" s="29"/>
      <c r="NTS189" s="29"/>
      <c r="NTT189" s="29"/>
      <c r="NTU189" s="29"/>
      <c r="NTV189" s="29"/>
      <c r="NTW189" s="29"/>
      <c r="NTX189" s="29"/>
      <c r="NTY189" s="29"/>
      <c r="NTZ189" s="29"/>
      <c r="NUA189" s="29"/>
      <c r="NUB189" s="29"/>
      <c r="NUC189" s="29"/>
      <c r="NUD189" s="29"/>
      <c r="NUE189" s="29"/>
      <c r="NUF189" s="29"/>
      <c r="NUG189" s="29"/>
      <c r="NUH189" s="29"/>
      <c r="NUI189" s="29"/>
      <c r="NUJ189" s="29"/>
      <c r="NUK189" s="29"/>
      <c r="NUL189" s="29"/>
      <c r="NUM189" s="29"/>
      <c r="NUN189" s="29"/>
      <c r="NUO189" s="29"/>
      <c r="NUP189" s="29"/>
      <c r="NUQ189" s="29"/>
      <c r="NUR189" s="29"/>
      <c r="NUS189" s="29"/>
      <c r="NUT189" s="29"/>
      <c r="NUU189" s="29"/>
      <c r="NUV189" s="29"/>
      <c r="NUW189" s="29"/>
      <c r="NUX189" s="29"/>
      <c r="NUY189" s="29"/>
      <c r="NUZ189" s="29"/>
      <c r="NVA189" s="29"/>
      <c r="NVB189" s="29"/>
      <c r="NVC189" s="29"/>
      <c r="NVD189" s="29"/>
      <c r="NVE189" s="29"/>
      <c r="NVF189" s="29"/>
      <c r="NVG189" s="29"/>
      <c r="NVH189" s="29"/>
      <c r="NVI189" s="29"/>
      <c r="NVJ189" s="29"/>
      <c r="NVK189" s="29"/>
      <c r="NVL189" s="29"/>
      <c r="NVM189" s="29"/>
      <c r="NVN189" s="29"/>
      <c r="NVO189" s="29"/>
      <c r="NVP189" s="29"/>
      <c r="NVQ189" s="29"/>
      <c r="NVR189" s="29"/>
      <c r="NVS189" s="29"/>
      <c r="NVT189" s="29"/>
      <c r="NVU189" s="29"/>
      <c r="NVV189" s="29"/>
      <c r="NVW189" s="29"/>
      <c r="NVX189" s="29"/>
      <c r="NVY189" s="29"/>
      <c r="NVZ189" s="29"/>
      <c r="NWA189" s="29"/>
      <c r="NWB189" s="29"/>
      <c r="NWC189" s="29"/>
      <c r="NWD189" s="29"/>
      <c r="NWE189" s="29"/>
      <c r="NWF189" s="29"/>
      <c r="NWG189" s="29"/>
      <c r="NWH189" s="29"/>
      <c r="NWI189" s="29"/>
      <c r="NWJ189" s="29"/>
      <c r="NWK189" s="29"/>
      <c r="NWL189" s="29"/>
      <c r="NWM189" s="29"/>
      <c r="NWN189" s="29"/>
      <c r="NWO189" s="29"/>
      <c r="NWP189" s="29"/>
      <c r="NWQ189" s="29"/>
      <c r="NWR189" s="29"/>
      <c r="NWS189" s="29"/>
      <c r="NWT189" s="29"/>
      <c r="NWU189" s="29"/>
      <c r="NWV189" s="29"/>
      <c r="NWW189" s="29"/>
      <c r="NWX189" s="29"/>
      <c r="NWY189" s="29"/>
      <c r="NWZ189" s="29"/>
      <c r="NXA189" s="29"/>
      <c r="NXB189" s="29"/>
      <c r="NXC189" s="29"/>
      <c r="NXD189" s="29"/>
      <c r="NXE189" s="29"/>
      <c r="NXF189" s="29"/>
      <c r="NXG189" s="29"/>
      <c r="NXH189" s="29"/>
      <c r="NXI189" s="29"/>
      <c r="NXJ189" s="29"/>
      <c r="NXK189" s="29"/>
      <c r="NXL189" s="29"/>
      <c r="NXM189" s="29"/>
      <c r="NXN189" s="29"/>
      <c r="NXO189" s="29"/>
      <c r="NXP189" s="29"/>
      <c r="NXQ189" s="29"/>
      <c r="NXR189" s="29"/>
      <c r="NXS189" s="29"/>
      <c r="NXT189" s="29"/>
      <c r="NXU189" s="29"/>
      <c r="NXV189" s="29"/>
      <c r="NXW189" s="29"/>
      <c r="NXX189" s="29"/>
      <c r="NXY189" s="29"/>
      <c r="NXZ189" s="29"/>
      <c r="NYA189" s="29"/>
      <c r="NYB189" s="29"/>
      <c r="NYC189" s="29"/>
      <c r="NYD189" s="29"/>
      <c r="NYE189" s="29"/>
      <c r="NYF189" s="29"/>
      <c r="NYG189" s="29"/>
      <c r="NYH189" s="29"/>
      <c r="NYI189" s="29"/>
      <c r="NYJ189" s="29"/>
      <c r="NYK189" s="29"/>
      <c r="NYL189" s="29"/>
      <c r="NYM189" s="29"/>
      <c r="NYN189" s="29"/>
      <c r="NYO189" s="29"/>
      <c r="NYP189" s="29"/>
      <c r="NYQ189" s="29"/>
      <c r="NYR189" s="29"/>
      <c r="NYS189" s="29"/>
      <c r="NYT189" s="29"/>
      <c r="NYU189" s="29"/>
      <c r="NYV189" s="29"/>
      <c r="NYW189" s="29"/>
      <c r="NYX189" s="29"/>
      <c r="NYY189" s="29"/>
      <c r="NYZ189" s="29"/>
      <c r="NZA189" s="29"/>
      <c r="NZB189" s="29"/>
      <c r="NZC189" s="29"/>
      <c r="NZD189" s="29"/>
      <c r="NZE189" s="29"/>
      <c r="NZF189" s="29"/>
      <c r="NZG189" s="29"/>
      <c r="NZH189" s="29"/>
      <c r="NZI189" s="29"/>
      <c r="NZJ189" s="29"/>
      <c r="NZK189" s="29"/>
      <c r="NZL189" s="29"/>
      <c r="NZM189" s="29"/>
      <c r="NZN189" s="29"/>
      <c r="NZO189" s="29"/>
      <c r="NZP189" s="29"/>
      <c r="NZQ189" s="29"/>
      <c r="NZR189" s="29"/>
      <c r="NZS189" s="29"/>
      <c r="NZT189" s="29"/>
      <c r="NZU189" s="29"/>
      <c r="NZV189" s="29"/>
      <c r="NZW189" s="29"/>
      <c r="NZX189" s="29"/>
      <c r="NZY189" s="29"/>
      <c r="NZZ189" s="29"/>
      <c r="OAA189" s="29"/>
      <c r="OAB189" s="29"/>
      <c r="OAC189" s="29"/>
      <c r="OAD189" s="29"/>
      <c r="OAE189" s="29"/>
      <c r="OAF189" s="29"/>
      <c r="OAG189" s="29"/>
      <c r="OAH189" s="29"/>
      <c r="OAI189" s="29"/>
      <c r="OAJ189" s="29"/>
      <c r="OAK189" s="29"/>
      <c r="OAL189" s="29"/>
      <c r="OAM189" s="29"/>
      <c r="OAN189" s="29"/>
      <c r="OAO189" s="29"/>
      <c r="OAP189" s="29"/>
      <c r="OAQ189" s="29"/>
      <c r="OAR189" s="29"/>
      <c r="OAS189" s="29"/>
      <c r="OAT189" s="29"/>
      <c r="OAU189" s="29"/>
      <c r="OAV189" s="29"/>
      <c r="OAW189" s="29"/>
      <c r="OAX189" s="29"/>
      <c r="OAY189" s="29"/>
      <c r="OAZ189" s="29"/>
      <c r="OBA189" s="29"/>
      <c r="OBB189" s="29"/>
      <c r="OBC189" s="29"/>
      <c r="OBD189" s="29"/>
      <c r="OBE189" s="29"/>
      <c r="OBF189" s="29"/>
      <c r="OBG189" s="29"/>
      <c r="OBH189" s="29"/>
      <c r="OBI189" s="29"/>
      <c r="OBJ189" s="29"/>
      <c r="OBK189" s="29"/>
      <c r="OBL189" s="29"/>
      <c r="OBM189" s="29"/>
      <c r="OBN189" s="29"/>
      <c r="OBO189" s="29"/>
      <c r="OBP189" s="29"/>
      <c r="OBQ189" s="29"/>
      <c r="OBR189" s="29"/>
      <c r="OBS189" s="29"/>
      <c r="OBT189" s="29"/>
      <c r="OBU189" s="29"/>
      <c r="OBV189" s="29"/>
      <c r="OBW189" s="29"/>
      <c r="OBX189" s="29"/>
      <c r="OBY189" s="29"/>
      <c r="OBZ189" s="29"/>
      <c r="OCA189" s="29"/>
      <c r="OCB189" s="29"/>
      <c r="OCC189" s="29"/>
      <c r="OCD189" s="29"/>
      <c r="OCE189" s="29"/>
      <c r="OCF189" s="29"/>
      <c r="OCG189" s="29"/>
      <c r="OCH189" s="29"/>
      <c r="OCI189" s="29"/>
      <c r="OCJ189" s="29"/>
      <c r="OCK189" s="29"/>
      <c r="OCL189" s="29"/>
      <c r="OCM189" s="29"/>
      <c r="OCN189" s="29"/>
      <c r="OCO189" s="29"/>
      <c r="OCP189" s="29"/>
      <c r="OCQ189" s="29"/>
      <c r="OCR189" s="29"/>
      <c r="OCS189" s="29"/>
      <c r="OCT189" s="29"/>
      <c r="OCU189" s="29"/>
      <c r="OCV189" s="29"/>
      <c r="OCW189" s="29"/>
      <c r="OCX189" s="29"/>
      <c r="OCY189" s="29"/>
      <c r="OCZ189" s="29"/>
      <c r="ODA189" s="29"/>
      <c r="ODB189" s="29"/>
      <c r="ODC189" s="29"/>
      <c r="ODD189" s="29"/>
      <c r="ODE189" s="29"/>
      <c r="ODF189" s="29"/>
      <c r="ODG189" s="29"/>
      <c r="ODH189" s="29"/>
      <c r="ODI189" s="29"/>
      <c r="ODJ189" s="29"/>
      <c r="ODK189" s="29"/>
      <c r="ODL189" s="29"/>
      <c r="ODM189" s="29"/>
      <c r="ODN189" s="29"/>
      <c r="ODO189" s="29"/>
      <c r="ODP189" s="29"/>
      <c r="ODQ189" s="29"/>
      <c r="ODR189" s="29"/>
      <c r="ODS189" s="29"/>
      <c r="ODT189" s="29"/>
      <c r="ODU189" s="29"/>
      <c r="ODV189" s="29"/>
      <c r="ODW189" s="29"/>
      <c r="ODX189" s="29"/>
      <c r="ODY189" s="29"/>
      <c r="ODZ189" s="29"/>
      <c r="OEA189" s="29"/>
      <c r="OEB189" s="29"/>
      <c r="OEC189" s="29"/>
      <c r="OED189" s="29"/>
      <c r="OEE189" s="29"/>
      <c r="OEF189" s="29"/>
      <c r="OEG189" s="29"/>
      <c r="OEH189" s="29"/>
      <c r="OEI189" s="29"/>
      <c r="OEJ189" s="29"/>
      <c r="OEK189" s="29"/>
      <c r="OEL189" s="29"/>
      <c r="OEM189" s="29"/>
      <c r="OEN189" s="29"/>
      <c r="OEO189" s="29"/>
      <c r="OEP189" s="29"/>
      <c r="OEQ189" s="29"/>
      <c r="OER189" s="29"/>
      <c r="OES189" s="29"/>
      <c r="OET189" s="29"/>
      <c r="OEU189" s="29"/>
      <c r="OEV189" s="29"/>
      <c r="OEW189" s="29"/>
      <c r="OEX189" s="29"/>
      <c r="OEY189" s="29"/>
      <c r="OEZ189" s="29"/>
      <c r="OFA189" s="29"/>
      <c r="OFB189" s="29"/>
      <c r="OFC189" s="29"/>
      <c r="OFD189" s="29"/>
      <c r="OFE189" s="29"/>
      <c r="OFF189" s="29"/>
      <c r="OFG189" s="29"/>
      <c r="OFH189" s="29"/>
      <c r="OFI189" s="29"/>
      <c r="OFJ189" s="29"/>
      <c r="OFK189" s="29"/>
      <c r="OFL189" s="29"/>
      <c r="OFM189" s="29"/>
      <c r="OFN189" s="29"/>
      <c r="OFO189" s="29"/>
      <c r="OFP189" s="29"/>
      <c r="OFQ189" s="29"/>
      <c r="OFR189" s="29"/>
      <c r="OFS189" s="29"/>
      <c r="OFT189" s="29"/>
      <c r="OFU189" s="29"/>
      <c r="OFV189" s="29"/>
      <c r="OFW189" s="29"/>
      <c r="OFX189" s="29"/>
      <c r="OFY189" s="29"/>
      <c r="OFZ189" s="29"/>
      <c r="OGA189" s="29"/>
      <c r="OGB189" s="29"/>
      <c r="OGC189" s="29"/>
      <c r="OGD189" s="29"/>
      <c r="OGE189" s="29"/>
      <c r="OGF189" s="29"/>
      <c r="OGG189" s="29"/>
      <c r="OGH189" s="29"/>
      <c r="OGI189" s="29"/>
      <c r="OGJ189" s="29"/>
      <c r="OGK189" s="29"/>
      <c r="OGL189" s="29"/>
      <c r="OGM189" s="29"/>
      <c r="OGN189" s="29"/>
      <c r="OGO189" s="29"/>
      <c r="OGP189" s="29"/>
      <c r="OGQ189" s="29"/>
      <c r="OGR189" s="29"/>
      <c r="OGS189" s="29"/>
      <c r="OGT189" s="29"/>
      <c r="OGU189" s="29"/>
      <c r="OGV189" s="29"/>
      <c r="OGW189" s="29"/>
      <c r="OGX189" s="29"/>
      <c r="OGY189" s="29"/>
      <c r="OGZ189" s="29"/>
      <c r="OHA189" s="29"/>
      <c r="OHB189" s="29"/>
      <c r="OHC189" s="29"/>
      <c r="OHD189" s="29"/>
      <c r="OHE189" s="29"/>
      <c r="OHF189" s="29"/>
      <c r="OHG189" s="29"/>
      <c r="OHH189" s="29"/>
      <c r="OHI189" s="29"/>
      <c r="OHJ189" s="29"/>
      <c r="OHK189" s="29"/>
      <c r="OHL189" s="29"/>
      <c r="OHM189" s="29"/>
      <c r="OHN189" s="29"/>
      <c r="OHO189" s="29"/>
      <c r="OHP189" s="29"/>
      <c r="OHQ189" s="29"/>
      <c r="OHR189" s="29"/>
      <c r="OHS189" s="29"/>
      <c r="OHT189" s="29"/>
      <c r="OHU189" s="29"/>
      <c r="OHV189" s="29"/>
      <c r="OHW189" s="29"/>
      <c r="OHX189" s="29"/>
      <c r="OHY189" s="29"/>
      <c r="OHZ189" s="29"/>
      <c r="OIA189" s="29"/>
      <c r="OIB189" s="29"/>
      <c r="OIC189" s="29"/>
      <c r="OID189" s="29"/>
      <c r="OIE189" s="29"/>
      <c r="OIF189" s="29"/>
      <c r="OIG189" s="29"/>
      <c r="OIH189" s="29"/>
      <c r="OII189" s="29"/>
      <c r="OIJ189" s="29"/>
      <c r="OIK189" s="29"/>
      <c r="OIL189" s="29"/>
      <c r="OIM189" s="29"/>
      <c r="OIN189" s="29"/>
      <c r="OIO189" s="29"/>
      <c r="OIP189" s="29"/>
      <c r="OIQ189" s="29"/>
      <c r="OIR189" s="29"/>
      <c r="OIS189" s="29"/>
      <c r="OIT189" s="29"/>
      <c r="OIU189" s="29"/>
      <c r="OIV189" s="29"/>
      <c r="OIW189" s="29"/>
      <c r="OIX189" s="29"/>
      <c r="OIY189" s="29"/>
      <c r="OIZ189" s="29"/>
      <c r="OJA189" s="29"/>
      <c r="OJB189" s="29"/>
      <c r="OJC189" s="29"/>
      <c r="OJD189" s="29"/>
      <c r="OJE189" s="29"/>
      <c r="OJF189" s="29"/>
      <c r="OJG189" s="29"/>
      <c r="OJH189" s="29"/>
      <c r="OJI189" s="29"/>
      <c r="OJJ189" s="29"/>
      <c r="OJK189" s="29"/>
      <c r="OJL189" s="29"/>
      <c r="OJM189" s="29"/>
      <c r="OJN189" s="29"/>
      <c r="OJO189" s="29"/>
      <c r="OJP189" s="29"/>
      <c r="OJQ189" s="29"/>
      <c r="OJR189" s="29"/>
      <c r="OJS189" s="29"/>
      <c r="OJT189" s="29"/>
      <c r="OJU189" s="29"/>
      <c r="OJV189" s="29"/>
      <c r="OJW189" s="29"/>
      <c r="OJX189" s="29"/>
      <c r="OJY189" s="29"/>
      <c r="OJZ189" s="29"/>
      <c r="OKA189" s="29"/>
      <c r="OKB189" s="29"/>
      <c r="OKC189" s="29"/>
      <c r="OKD189" s="29"/>
      <c r="OKE189" s="29"/>
      <c r="OKF189" s="29"/>
      <c r="OKG189" s="29"/>
      <c r="OKH189" s="29"/>
      <c r="OKI189" s="29"/>
      <c r="OKJ189" s="29"/>
      <c r="OKK189" s="29"/>
      <c r="OKL189" s="29"/>
      <c r="OKM189" s="29"/>
      <c r="OKN189" s="29"/>
      <c r="OKO189" s="29"/>
      <c r="OKP189" s="29"/>
      <c r="OKQ189" s="29"/>
      <c r="OKR189" s="29"/>
      <c r="OKS189" s="29"/>
      <c r="OKT189" s="29"/>
      <c r="OKU189" s="29"/>
      <c r="OKV189" s="29"/>
      <c r="OKW189" s="29"/>
      <c r="OKX189" s="29"/>
      <c r="OKY189" s="29"/>
      <c r="OKZ189" s="29"/>
      <c r="OLA189" s="29"/>
      <c r="OLB189" s="29"/>
      <c r="OLC189" s="29"/>
      <c r="OLD189" s="29"/>
      <c r="OLE189" s="29"/>
      <c r="OLF189" s="29"/>
      <c r="OLG189" s="29"/>
      <c r="OLH189" s="29"/>
      <c r="OLI189" s="29"/>
      <c r="OLJ189" s="29"/>
      <c r="OLK189" s="29"/>
      <c r="OLL189" s="29"/>
      <c r="OLM189" s="29"/>
      <c r="OLN189" s="29"/>
      <c r="OLO189" s="29"/>
      <c r="OLP189" s="29"/>
      <c r="OLQ189" s="29"/>
      <c r="OLR189" s="29"/>
      <c r="OLS189" s="29"/>
      <c r="OLT189" s="29"/>
      <c r="OLU189" s="29"/>
      <c r="OLV189" s="29"/>
      <c r="OLW189" s="29"/>
      <c r="OLX189" s="29"/>
      <c r="OLY189" s="29"/>
      <c r="OLZ189" s="29"/>
      <c r="OMA189" s="29"/>
      <c r="OMB189" s="29"/>
      <c r="OMC189" s="29"/>
      <c r="OMD189" s="29"/>
      <c r="OME189" s="29"/>
      <c r="OMF189" s="29"/>
      <c r="OMG189" s="29"/>
      <c r="OMH189" s="29"/>
      <c r="OMI189" s="29"/>
      <c r="OMJ189" s="29"/>
      <c r="OMK189" s="29"/>
      <c r="OML189" s="29"/>
      <c r="OMM189" s="29"/>
      <c r="OMN189" s="29"/>
      <c r="OMO189" s="29"/>
      <c r="OMP189" s="29"/>
      <c r="OMQ189" s="29"/>
      <c r="OMR189" s="29"/>
      <c r="OMS189" s="29"/>
      <c r="OMT189" s="29"/>
      <c r="OMU189" s="29"/>
      <c r="OMV189" s="29"/>
      <c r="OMW189" s="29"/>
      <c r="OMX189" s="29"/>
      <c r="OMY189" s="29"/>
      <c r="OMZ189" s="29"/>
      <c r="ONA189" s="29"/>
      <c r="ONB189" s="29"/>
      <c r="ONC189" s="29"/>
      <c r="OND189" s="29"/>
      <c r="ONE189" s="29"/>
      <c r="ONF189" s="29"/>
      <c r="ONG189" s="29"/>
      <c r="ONH189" s="29"/>
      <c r="ONI189" s="29"/>
      <c r="ONJ189" s="29"/>
      <c r="ONK189" s="29"/>
      <c r="ONL189" s="29"/>
      <c r="ONM189" s="29"/>
      <c r="ONN189" s="29"/>
      <c r="ONO189" s="29"/>
      <c r="ONP189" s="29"/>
      <c r="ONQ189" s="29"/>
      <c r="ONR189" s="29"/>
      <c r="ONS189" s="29"/>
      <c r="ONT189" s="29"/>
      <c r="ONU189" s="29"/>
      <c r="ONV189" s="29"/>
      <c r="ONW189" s="29"/>
      <c r="ONX189" s="29"/>
      <c r="ONY189" s="29"/>
      <c r="ONZ189" s="29"/>
      <c r="OOA189" s="29"/>
      <c r="OOB189" s="29"/>
      <c r="OOC189" s="29"/>
      <c r="OOD189" s="29"/>
      <c r="OOE189" s="29"/>
      <c r="OOF189" s="29"/>
      <c r="OOG189" s="29"/>
      <c r="OOH189" s="29"/>
      <c r="OOI189" s="29"/>
      <c r="OOJ189" s="29"/>
      <c r="OOK189" s="29"/>
      <c r="OOL189" s="29"/>
      <c r="OOM189" s="29"/>
      <c r="OON189" s="29"/>
      <c r="OOO189" s="29"/>
      <c r="OOP189" s="29"/>
      <c r="OOQ189" s="29"/>
      <c r="OOR189" s="29"/>
      <c r="OOS189" s="29"/>
      <c r="OOT189" s="29"/>
      <c r="OOU189" s="29"/>
      <c r="OOV189" s="29"/>
      <c r="OOW189" s="29"/>
      <c r="OOX189" s="29"/>
      <c r="OOY189" s="29"/>
      <c r="OOZ189" s="29"/>
      <c r="OPA189" s="29"/>
      <c r="OPB189" s="29"/>
      <c r="OPC189" s="29"/>
      <c r="OPD189" s="29"/>
      <c r="OPE189" s="29"/>
      <c r="OPF189" s="29"/>
      <c r="OPG189" s="29"/>
      <c r="OPH189" s="29"/>
      <c r="OPI189" s="29"/>
      <c r="OPJ189" s="29"/>
      <c r="OPK189" s="29"/>
      <c r="OPL189" s="29"/>
      <c r="OPM189" s="29"/>
      <c r="OPN189" s="29"/>
      <c r="OPO189" s="29"/>
      <c r="OPP189" s="29"/>
      <c r="OPQ189" s="29"/>
      <c r="OPR189" s="29"/>
      <c r="OPS189" s="29"/>
      <c r="OPT189" s="29"/>
      <c r="OPU189" s="29"/>
      <c r="OPV189" s="29"/>
      <c r="OPW189" s="29"/>
      <c r="OPX189" s="29"/>
      <c r="OPY189" s="29"/>
      <c r="OPZ189" s="29"/>
      <c r="OQA189" s="29"/>
      <c r="OQB189" s="29"/>
      <c r="OQC189" s="29"/>
      <c r="OQD189" s="29"/>
      <c r="OQE189" s="29"/>
      <c r="OQF189" s="29"/>
      <c r="OQG189" s="29"/>
      <c r="OQH189" s="29"/>
      <c r="OQI189" s="29"/>
      <c r="OQJ189" s="29"/>
      <c r="OQK189" s="29"/>
      <c r="OQL189" s="29"/>
      <c r="OQM189" s="29"/>
      <c r="OQN189" s="29"/>
      <c r="OQO189" s="29"/>
      <c r="OQP189" s="29"/>
      <c r="OQQ189" s="29"/>
      <c r="OQR189" s="29"/>
      <c r="OQS189" s="29"/>
      <c r="OQT189" s="29"/>
      <c r="OQU189" s="29"/>
      <c r="OQV189" s="29"/>
      <c r="OQW189" s="29"/>
      <c r="OQX189" s="29"/>
      <c r="OQY189" s="29"/>
      <c r="OQZ189" s="29"/>
      <c r="ORA189" s="29"/>
      <c r="ORB189" s="29"/>
      <c r="ORC189" s="29"/>
      <c r="ORD189" s="29"/>
      <c r="ORE189" s="29"/>
      <c r="ORF189" s="29"/>
      <c r="ORG189" s="29"/>
      <c r="ORH189" s="29"/>
      <c r="ORI189" s="29"/>
      <c r="ORJ189" s="29"/>
      <c r="ORK189" s="29"/>
      <c r="ORL189" s="29"/>
      <c r="ORM189" s="29"/>
      <c r="ORN189" s="29"/>
      <c r="ORO189" s="29"/>
      <c r="ORP189" s="29"/>
      <c r="ORQ189" s="29"/>
      <c r="ORR189" s="29"/>
      <c r="ORS189" s="29"/>
      <c r="ORT189" s="29"/>
      <c r="ORU189" s="29"/>
      <c r="ORV189" s="29"/>
      <c r="ORW189" s="29"/>
      <c r="ORX189" s="29"/>
      <c r="ORY189" s="29"/>
      <c r="ORZ189" s="29"/>
      <c r="OSA189" s="29"/>
      <c r="OSB189" s="29"/>
      <c r="OSC189" s="29"/>
      <c r="OSD189" s="29"/>
      <c r="OSE189" s="29"/>
      <c r="OSF189" s="29"/>
      <c r="OSG189" s="29"/>
      <c r="OSH189" s="29"/>
      <c r="OSI189" s="29"/>
      <c r="OSJ189" s="29"/>
      <c r="OSK189" s="29"/>
      <c r="OSL189" s="29"/>
      <c r="OSM189" s="29"/>
      <c r="OSN189" s="29"/>
      <c r="OSO189" s="29"/>
      <c r="OSP189" s="29"/>
      <c r="OSQ189" s="29"/>
      <c r="OSR189" s="29"/>
      <c r="OSS189" s="29"/>
      <c r="OST189" s="29"/>
      <c r="OSU189" s="29"/>
      <c r="OSV189" s="29"/>
      <c r="OSW189" s="29"/>
      <c r="OSX189" s="29"/>
      <c r="OSY189" s="29"/>
      <c r="OSZ189" s="29"/>
      <c r="OTA189" s="29"/>
      <c r="OTB189" s="29"/>
      <c r="OTC189" s="29"/>
      <c r="OTD189" s="29"/>
      <c r="OTE189" s="29"/>
      <c r="OTF189" s="29"/>
      <c r="OTG189" s="29"/>
      <c r="OTH189" s="29"/>
      <c r="OTI189" s="29"/>
      <c r="OTJ189" s="29"/>
      <c r="OTK189" s="29"/>
      <c r="OTL189" s="29"/>
      <c r="OTM189" s="29"/>
      <c r="OTN189" s="29"/>
      <c r="OTO189" s="29"/>
      <c r="OTP189" s="29"/>
      <c r="OTQ189" s="29"/>
      <c r="OTR189" s="29"/>
      <c r="OTS189" s="29"/>
      <c r="OTT189" s="29"/>
      <c r="OTU189" s="29"/>
      <c r="OTV189" s="29"/>
      <c r="OTW189" s="29"/>
      <c r="OTX189" s="29"/>
      <c r="OTY189" s="29"/>
      <c r="OTZ189" s="29"/>
      <c r="OUA189" s="29"/>
      <c r="OUB189" s="29"/>
      <c r="OUC189" s="29"/>
      <c r="OUD189" s="29"/>
      <c r="OUE189" s="29"/>
      <c r="OUF189" s="29"/>
      <c r="OUG189" s="29"/>
      <c r="OUH189" s="29"/>
      <c r="OUI189" s="29"/>
      <c r="OUJ189" s="29"/>
      <c r="OUK189" s="29"/>
      <c r="OUL189" s="29"/>
      <c r="OUM189" s="29"/>
      <c r="OUN189" s="29"/>
      <c r="OUO189" s="29"/>
      <c r="OUP189" s="29"/>
      <c r="OUQ189" s="29"/>
      <c r="OUR189" s="29"/>
      <c r="OUS189" s="29"/>
      <c r="OUT189" s="29"/>
      <c r="OUU189" s="29"/>
      <c r="OUV189" s="29"/>
      <c r="OUW189" s="29"/>
      <c r="OUX189" s="29"/>
      <c r="OUY189" s="29"/>
      <c r="OUZ189" s="29"/>
      <c r="OVA189" s="29"/>
      <c r="OVB189" s="29"/>
      <c r="OVC189" s="29"/>
      <c r="OVD189" s="29"/>
      <c r="OVE189" s="29"/>
      <c r="OVF189" s="29"/>
      <c r="OVG189" s="29"/>
      <c r="OVH189" s="29"/>
      <c r="OVI189" s="29"/>
      <c r="OVJ189" s="29"/>
      <c r="OVK189" s="29"/>
      <c r="OVL189" s="29"/>
      <c r="OVM189" s="29"/>
      <c r="OVN189" s="29"/>
      <c r="OVO189" s="29"/>
      <c r="OVP189" s="29"/>
      <c r="OVQ189" s="29"/>
      <c r="OVR189" s="29"/>
      <c r="OVS189" s="29"/>
      <c r="OVT189" s="29"/>
      <c r="OVU189" s="29"/>
      <c r="OVV189" s="29"/>
      <c r="OVW189" s="29"/>
      <c r="OVX189" s="29"/>
      <c r="OVY189" s="29"/>
      <c r="OVZ189" s="29"/>
      <c r="OWA189" s="29"/>
      <c r="OWB189" s="29"/>
      <c r="OWC189" s="29"/>
      <c r="OWD189" s="29"/>
      <c r="OWE189" s="29"/>
      <c r="OWF189" s="29"/>
      <c r="OWG189" s="29"/>
      <c r="OWH189" s="29"/>
      <c r="OWI189" s="29"/>
      <c r="OWJ189" s="29"/>
      <c r="OWK189" s="29"/>
      <c r="OWL189" s="29"/>
      <c r="OWM189" s="29"/>
      <c r="OWN189" s="29"/>
      <c r="OWO189" s="29"/>
      <c r="OWP189" s="29"/>
      <c r="OWQ189" s="29"/>
      <c r="OWR189" s="29"/>
      <c r="OWS189" s="29"/>
      <c r="OWT189" s="29"/>
      <c r="OWU189" s="29"/>
      <c r="OWV189" s="29"/>
      <c r="OWW189" s="29"/>
      <c r="OWX189" s="29"/>
      <c r="OWY189" s="29"/>
      <c r="OWZ189" s="29"/>
      <c r="OXA189" s="29"/>
      <c r="OXB189" s="29"/>
      <c r="OXC189" s="29"/>
      <c r="OXD189" s="29"/>
      <c r="OXE189" s="29"/>
      <c r="OXF189" s="29"/>
      <c r="OXG189" s="29"/>
      <c r="OXH189" s="29"/>
      <c r="OXI189" s="29"/>
      <c r="OXJ189" s="29"/>
      <c r="OXK189" s="29"/>
      <c r="OXL189" s="29"/>
      <c r="OXM189" s="29"/>
      <c r="OXN189" s="29"/>
      <c r="OXO189" s="29"/>
      <c r="OXP189" s="29"/>
      <c r="OXQ189" s="29"/>
      <c r="OXR189" s="29"/>
      <c r="OXS189" s="29"/>
      <c r="OXT189" s="29"/>
      <c r="OXU189" s="29"/>
      <c r="OXV189" s="29"/>
      <c r="OXW189" s="29"/>
      <c r="OXX189" s="29"/>
      <c r="OXY189" s="29"/>
      <c r="OXZ189" s="29"/>
      <c r="OYA189" s="29"/>
      <c r="OYB189" s="29"/>
      <c r="OYC189" s="29"/>
      <c r="OYD189" s="29"/>
      <c r="OYE189" s="29"/>
      <c r="OYF189" s="29"/>
      <c r="OYG189" s="29"/>
      <c r="OYH189" s="29"/>
      <c r="OYI189" s="29"/>
      <c r="OYJ189" s="29"/>
      <c r="OYK189" s="29"/>
      <c r="OYL189" s="29"/>
      <c r="OYM189" s="29"/>
      <c r="OYN189" s="29"/>
      <c r="OYO189" s="29"/>
      <c r="OYP189" s="29"/>
      <c r="OYQ189" s="29"/>
      <c r="OYR189" s="29"/>
      <c r="OYS189" s="29"/>
      <c r="OYT189" s="29"/>
      <c r="OYU189" s="29"/>
      <c r="OYV189" s="29"/>
      <c r="OYW189" s="29"/>
      <c r="OYX189" s="29"/>
      <c r="OYY189" s="29"/>
      <c r="OYZ189" s="29"/>
      <c r="OZA189" s="29"/>
      <c r="OZB189" s="29"/>
      <c r="OZC189" s="29"/>
      <c r="OZD189" s="29"/>
      <c r="OZE189" s="29"/>
      <c r="OZF189" s="29"/>
      <c r="OZG189" s="29"/>
      <c r="OZH189" s="29"/>
      <c r="OZI189" s="29"/>
      <c r="OZJ189" s="29"/>
      <c r="OZK189" s="29"/>
      <c r="OZL189" s="29"/>
      <c r="OZM189" s="29"/>
      <c r="OZN189" s="29"/>
      <c r="OZO189" s="29"/>
      <c r="OZP189" s="29"/>
      <c r="OZQ189" s="29"/>
      <c r="OZR189" s="29"/>
      <c r="OZS189" s="29"/>
      <c r="OZT189" s="29"/>
      <c r="OZU189" s="29"/>
      <c r="OZV189" s="29"/>
      <c r="OZW189" s="29"/>
      <c r="OZX189" s="29"/>
      <c r="OZY189" s="29"/>
      <c r="OZZ189" s="29"/>
      <c r="PAA189" s="29"/>
      <c r="PAB189" s="29"/>
      <c r="PAC189" s="29"/>
      <c r="PAD189" s="29"/>
      <c r="PAE189" s="29"/>
      <c r="PAF189" s="29"/>
      <c r="PAG189" s="29"/>
      <c r="PAH189" s="29"/>
      <c r="PAI189" s="29"/>
      <c r="PAJ189" s="29"/>
      <c r="PAK189" s="29"/>
      <c r="PAL189" s="29"/>
      <c r="PAM189" s="29"/>
      <c r="PAN189" s="29"/>
      <c r="PAO189" s="29"/>
      <c r="PAP189" s="29"/>
      <c r="PAQ189" s="29"/>
      <c r="PAR189" s="29"/>
      <c r="PAS189" s="29"/>
      <c r="PAT189" s="29"/>
      <c r="PAU189" s="29"/>
      <c r="PAV189" s="29"/>
      <c r="PAW189" s="29"/>
      <c r="PAX189" s="29"/>
      <c r="PAY189" s="29"/>
      <c r="PAZ189" s="29"/>
      <c r="PBA189" s="29"/>
      <c r="PBB189" s="29"/>
      <c r="PBC189" s="29"/>
      <c r="PBD189" s="29"/>
      <c r="PBE189" s="29"/>
      <c r="PBF189" s="29"/>
      <c r="PBG189" s="29"/>
      <c r="PBH189" s="29"/>
      <c r="PBI189" s="29"/>
      <c r="PBJ189" s="29"/>
      <c r="PBK189" s="29"/>
      <c r="PBL189" s="29"/>
      <c r="PBM189" s="29"/>
      <c r="PBN189" s="29"/>
      <c r="PBO189" s="29"/>
      <c r="PBP189" s="29"/>
      <c r="PBQ189" s="29"/>
      <c r="PBR189" s="29"/>
      <c r="PBS189" s="29"/>
      <c r="PBT189" s="29"/>
      <c r="PBU189" s="29"/>
      <c r="PBV189" s="29"/>
      <c r="PBW189" s="29"/>
      <c r="PBX189" s="29"/>
      <c r="PBY189" s="29"/>
      <c r="PBZ189" s="29"/>
      <c r="PCA189" s="29"/>
      <c r="PCB189" s="29"/>
      <c r="PCC189" s="29"/>
      <c r="PCD189" s="29"/>
      <c r="PCE189" s="29"/>
      <c r="PCF189" s="29"/>
      <c r="PCG189" s="29"/>
      <c r="PCH189" s="29"/>
      <c r="PCI189" s="29"/>
      <c r="PCJ189" s="29"/>
      <c r="PCK189" s="29"/>
      <c r="PCL189" s="29"/>
      <c r="PCM189" s="29"/>
      <c r="PCN189" s="29"/>
      <c r="PCO189" s="29"/>
      <c r="PCP189" s="29"/>
      <c r="PCQ189" s="29"/>
      <c r="PCR189" s="29"/>
      <c r="PCS189" s="29"/>
      <c r="PCT189" s="29"/>
      <c r="PCU189" s="29"/>
      <c r="PCV189" s="29"/>
      <c r="PCW189" s="29"/>
      <c r="PCX189" s="29"/>
      <c r="PCY189" s="29"/>
      <c r="PCZ189" s="29"/>
      <c r="PDA189" s="29"/>
      <c r="PDB189" s="29"/>
      <c r="PDC189" s="29"/>
      <c r="PDD189" s="29"/>
      <c r="PDE189" s="29"/>
      <c r="PDF189" s="29"/>
      <c r="PDG189" s="29"/>
      <c r="PDH189" s="29"/>
      <c r="PDI189" s="29"/>
      <c r="PDJ189" s="29"/>
      <c r="PDK189" s="29"/>
      <c r="PDL189" s="29"/>
      <c r="PDM189" s="29"/>
      <c r="PDN189" s="29"/>
      <c r="PDO189" s="29"/>
      <c r="PDP189" s="29"/>
      <c r="PDQ189" s="29"/>
      <c r="PDR189" s="29"/>
      <c r="PDS189" s="29"/>
      <c r="PDT189" s="29"/>
      <c r="PDU189" s="29"/>
      <c r="PDV189" s="29"/>
      <c r="PDW189" s="29"/>
      <c r="PDX189" s="29"/>
      <c r="PDY189" s="29"/>
      <c r="PDZ189" s="29"/>
      <c r="PEA189" s="29"/>
      <c r="PEB189" s="29"/>
      <c r="PEC189" s="29"/>
      <c r="PED189" s="29"/>
      <c r="PEE189" s="29"/>
      <c r="PEF189" s="29"/>
      <c r="PEG189" s="29"/>
      <c r="PEH189" s="29"/>
      <c r="PEI189" s="29"/>
      <c r="PEJ189" s="29"/>
      <c r="PEK189" s="29"/>
      <c r="PEL189" s="29"/>
      <c r="PEM189" s="29"/>
      <c r="PEN189" s="29"/>
      <c r="PEO189" s="29"/>
      <c r="PEP189" s="29"/>
      <c r="PEQ189" s="29"/>
      <c r="PER189" s="29"/>
      <c r="PES189" s="29"/>
      <c r="PET189" s="29"/>
      <c r="PEU189" s="29"/>
      <c r="PEV189" s="29"/>
      <c r="PEW189" s="29"/>
      <c r="PEX189" s="29"/>
      <c r="PEY189" s="29"/>
      <c r="PEZ189" s="29"/>
      <c r="PFA189" s="29"/>
      <c r="PFB189" s="29"/>
      <c r="PFC189" s="29"/>
      <c r="PFD189" s="29"/>
      <c r="PFE189" s="29"/>
      <c r="PFF189" s="29"/>
      <c r="PFG189" s="29"/>
      <c r="PFH189" s="29"/>
      <c r="PFI189" s="29"/>
      <c r="PFJ189" s="29"/>
      <c r="PFK189" s="29"/>
      <c r="PFL189" s="29"/>
      <c r="PFM189" s="29"/>
      <c r="PFN189" s="29"/>
      <c r="PFO189" s="29"/>
      <c r="PFP189" s="29"/>
      <c r="PFQ189" s="29"/>
      <c r="PFR189" s="29"/>
      <c r="PFS189" s="29"/>
      <c r="PFT189" s="29"/>
      <c r="PFU189" s="29"/>
      <c r="PFV189" s="29"/>
      <c r="PFW189" s="29"/>
      <c r="PFX189" s="29"/>
      <c r="PFY189" s="29"/>
      <c r="PFZ189" s="29"/>
      <c r="PGA189" s="29"/>
      <c r="PGB189" s="29"/>
      <c r="PGC189" s="29"/>
      <c r="PGD189" s="29"/>
      <c r="PGE189" s="29"/>
      <c r="PGF189" s="29"/>
      <c r="PGG189" s="29"/>
      <c r="PGH189" s="29"/>
      <c r="PGI189" s="29"/>
      <c r="PGJ189" s="29"/>
      <c r="PGK189" s="29"/>
      <c r="PGL189" s="29"/>
      <c r="PGM189" s="29"/>
      <c r="PGN189" s="29"/>
      <c r="PGO189" s="29"/>
      <c r="PGP189" s="29"/>
      <c r="PGQ189" s="29"/>
      <c r="PGR189" s="29"/>
      <c r="PGS189" s="29"/>
      <c r="PGT189" s="29"/>
      <c r="PGU189" s="29"/>
      <c r="PGV189" s="29"/>
      <c r="PGW189" s="29"/>
      <c r="PGX189" s="29"/>
      <c r="PGY189" s="29"/>
      <c r="PGZ189" s="29"/>
      <c r="PHA189" s="29"/>
      <c r="PHB189" s="29"/>
      <c r="PHC189" s="29"/>
      <c r="PHD189" s="29"/>
      <c r="PHE189" s="29"/>
      <c r="PHF189" s="29"/>
      <c r="PHG189" s="29"/>
      <c r="PHH189" s="29"/>
      <c r="PHI189" s="29"/>
      <c r="PHJ189" s="29"/>
      <c r="PHK189" s="29"/>
      <c r="PHL189" s="29"/>
      <c r="PHM189" s="29"/>
      <c r="PHN189" s="29"/>
      <c r="PHO189" s="29"/>
      <c r="PHP189" s="29"/>
      <c r="PHQ189" s="29"/>
      <c r="PHR189" s="29"/>
      <c r="PHS189" s="29"/>
      <c r="PHT189" s="29"/>
      <c r="PHU189" s="29"/>
      <c r="PHV189" s="29"/>
      <c r="PHW189" s="29"/>
      <c r="PHX189" s="29"/>
      <c r="PHY189" s="29"/>
      <c r="PHZ189" s="29"/>
      <c r="PIA189" s="29"/>
      <c r="PIB189" s="29"/>
      <c r="PIC189" s="29"/>
      <c r="PID189" s="29"/>
      <c r="PIE189" s="29"/>
      <c r="PIF189" s="29"/>
      <c r="PIG189" s="29"/>
      <c r="PIH189" s="29"/>
      <c r="PII189" s="29"/>
      <c r="PIJ189" s="29"/>
      <c r="PIK189" s="29"/>
      <c r="PIL189" s="29"/>
      <c r="PIM189" s="29"/>
      <c r="PIN189" s="29"/>
      <c r="PIO189" s="29"/>
      <c r="PIP189" s="29"/>
      <c r="PIQ189" s="29"/>
      <c r="PIR189" s="29"/>
      <c r="PIS189" s="29"/>
      <c r="PIT189" s="29"/>
      <c r="PIU189" s="29"/>
      <c r="PIV189" s="29"/>
      <c r="PIW189" s="29"/>
      <c r="PIX189" s="29"/>
      <c r="PIY189" s="29"/>
      <c r="PIZ189" s="29"/>
      <c r="PJA189" s="29"/>
      <c r="PJB189" s="29"/>
      <c r="PJC189" s="29"/>
      <c r="PJD189" s="29"/>
      <c r="PJE189" s="29"/>
      <c r="PJF189" s="29"/>
      <c r="PJG189" s="29"/>
      <c r="PJH189" s="29"/>
      <c r="PJI189" s="29"/>
      <c r="PJJ189" s="29"/>
      <c r="PJK189" s="29"/>
      <c r="PJL189" s="29"/>
      <c r="PJM189" s="29"/>
      <c r="PJN189" s="29"/>
      <c r="PJO189" s="29"/>
      <c r="PJP189" s="29"/>
      <c r="PJQ189" s="29"/>
      <c r="PJR189" s="29"/>
      <c r="PJS189" s="29"/>
      <c r="PJT189" s="29"/>
      <c r="PJU189" s="29"/>
      <c r="PJV189" s="29"/>
      <c r="PJW189" s="29"/>
      <c r="PJX189" s="29"/>
      <c r="PJY189" s="29"/>
      <c r="PJZ189" s="29"/>
      <c r="PKA189" s="29"/>
      <c r="PKB189" s="29"/>
      <c r="PKC189" s="29"/>
      <c r="PKD189" s="29"/>
      <c r="PKE189" s="29"/>
      <c r="PKF189" s="29"/>
      <c r="PKG189" s="29"/>
      <c r="PKH189" s="29"/>
      <c r="PKI189" s="29"/>
      <c r="PKJ189" s="29"/>
      <c r="PKK189" s="29"/>
      <c r="PKL189" s="29"/>
      <c r="PKM189" s="29"/>
      <c r="PKN189" s="29"/>
      <c r="PKO189" s="29"/>
      <c r="PKP189" s="29"/>
      <c r="PKQ189" s="29"/>
      <c r="PKR189" s="29"/>
      <c r="PKS189" s="29"/>
      <c r="PKT189" s="29"/>
      <c r="PKU189" s="29"/>
      <c r="PKV189" s="29"/>
      <c r="PKW189" s="29"/>
      <c r="PKX189" s="29"/>
      <c r="PKY189" s="29"/>
      <c r="PKZ189" s="29"/>
      <c r="PLA189" s="29"/>
      <c r="PLB189" s="29"/>
      <c r="PLC189" s="29"/>
      <c r="PLD189" s="29"/>
      <c r="PLE189" s="29"/>
      <c r="PLF189" s="29"/>
      <c r="PLG189" s="29"/>
      <c r="PLH189" s="29"/>
      <c r="PLI189" s="29"/>
      <c r="PLJ189" s="29"/>
      <c r="PLK189" s="29"/>
      <c r="PLL189" s="29"/>
      <c r="PLM189" s="29"/>
      <c r="PLN189" s="29"/>
      <c r="PLO189" s="29"/>
      <c r="PLP189" s="29"/>
      <c r="PLQ189" s="29"/>
      <c r="PLR189" s="29"/>
      <c r="PLS189" s="29"/>
      <c r="PLT189" s="29"/>
      <c r="PLU189" s="29"/>
      <c r="PLV189" s="29"/>
      <c r="PLW189" s="29"/>
      <c r="PLX189" s="29"/>
      <c r="PLY189" s="29"/>
      <c r="PLZ189" s="29"/>
      <c r="PMA189" s="29"/>
      <c r="PMB189" s="29"/>
      <c r="PMC189" s="29"/>
      <c r="PMD189" s="29"/>
      <c r="PME189" s="29"/>
      <c r="PMF189" s="29"/>
      <c r="PMG189" s="29"/>
      <c r="PMH189" s="29"/>
      <c r="PMI189" s="29"/>
      <c r="PMJ189" s="29"/>
      <c r="PMK189" s="29"/>
      <c r="PML189" s="29"/>
      <c r="PMM189" s="29"/>
      <c r="PMN189" s="29"/>
      <c r="PMO189" s="29"/>
      <c r="PMP189" s="29"/>
      <c r="PMQ189" s="29"/>
      <c r="PMR189" s="29"/>
      <c r="PMS189" s="29"/>
      <c r="PMT189" s="29"/>
      <c r="PMU189" s="29"/>
      <c r="PMV189" s="29"/>
      <c r="PMW189" s="29"/>
      <c r="PMX189" s="29"/>
      <c r="PMY189" s="29"/>
      <c r="PMZ189" s="29"/>
      <c r="PNA189" s="29"/>
      <c r="PNB189" s="29"/>
      <c r="PNC189" s="29"/>
      <c r="PND189" s="29"/>
      <c r="PNE189" s="29"/>
      <c r="PNF189" s="29"/>
      <c r="PNG189" s="29"/>
      <c r="PNH189" s="29"/>
      <c r="PNI189" s="29"/>
      <c r="PNJ189" s="29"/>
      <c r="PNK189" s="29"/>
      <c r="PNL189" s="29"/>
      <c r="PNM189" s="29"/>
      <c r="PNN189" s="29"/>
      <c r="PNO189" s="29"/>
      <c r="PNP189" s="29"/>
      <c r="PNQ189" s="29"/>
      <c r="PNR189" s="29"/>
      <c r="PNS189" s="29"/>
      <c r="PNT189" s="29"/>
      <c r="PNU189" s="29"/>
      <c r="PNV189" s="29"/>
      <c r="PNW189" s="29"/>
      <c r="PNX189" s="29"/>
      <c r="PNY189" s="29"/>
      <c r="PNZ189" s="29"/>
      <c r="POA189" s="29"/>
      <c r="POB189" s="29"/>
      <c r="POC189" s="29"/>
      <c r="POD189" s="29"/>
      <c r="POE189" s="29"/>
      <c r="POF189" s="29"/>
      <c r="POG189" s="29"/>
      <c r="POH189" s="29"/>
      <c r="POI189" s="29"/>
      <c r="POJ189" s="29"/>
      <c r="POK189" s="29"/>
      <c r="POL189" s="29"/>
      <c r="POM189" s="29"/>
      <c r="PON189" s="29"/>
      <c r="POO189" s="29"/>
      <c r="POP189" s="29"/>
      <c r="POQ189" s="29"/>
      <c r="POR189" s="29"/>
      <c r="POS189" s="29"/>
      <c r="POT189" s="29"/>
      <c r="POU189" s="29"/>
      <c r="POV189" s="29"/>
      <c r="POW189" s="29"/>
      <c r="POX189" s="29"/>
      <c r="POY189" s="29"/>
      <c r="POZ189" s="29"/>
      <c r="PPA189" s="29"/>
      <c r="PPB189" s="29"/>
      <c r="PPC189" s="29"/>
      <c r="PPD189" s="29"/>
      <c r="PPE189" s="29"/>
      <c r="PPF189" s="29"/>
      <c r="PPG189" s="29"/>
      <c r="PPH189" s="29"/>
      <c r="PPI189" s="29"/>
      <c r="PPJ189" s="29"/>
      <c r="PPK189" s="29"/>
      <c r="PPL189" s="29"/>
      <c r="PPM189" s="29"/>
      <c r="PPN189" s="29"/>
      <c r="PPO189" s="29"/>
      <c r="PPP189" s="29"/>
      <c r="PPQ189" s="29"/>
      <c r="PPR189" s="29"/>
      <c r="PPS189" s="29"/>
      <c r="PPT189" s="29"/>
      <c r="PPU189" s="29"/>
      <c r="PPV189" s="29"/>
      <c r="PPW189" s="29"/>
      <c r="PPX189" s="29"/>
      <c r="PPY189" s="29"/>
      <c r="PPZ189" s="29"/>
      <c r="PQA189" s="29"/>
      <c r="PQB189" s="29"/>
      <c r="PQC189" s="29"/>
      <c r="PQD189" s="29"/>
      <c r="PQE189" s="29"/>
      <c r="PQF189" s="29"/>
      <c r="PQG189" s="29"/>
      <c r="PQH189" s="29"/>
      <c r="PQI189" s="29"/>
      <c r="PQJ189" s="29"/>
      <c r="PQK189" s="29"/>
      <c r="PQL189" s="29"/>
      <c r="PQM189" s="29"/>
      <c r="PQN189" s="29"/>
      <c r="PQO189" s="29"/>
      <c r="PQP189" s="29"/>
      <c r="PQQ189" s="29"/>
      <c r="PQR189" s="29"/>
      <c r="PQS189" s="29"/>
      <c r="PQT189" s="29"/>
      <c r="PQU189" s="29"/>
      <c r="PQV189" s="29"/>
      <c r="PQW189" s="29"/>
      <c r="PQX189" s="29"/>
      <c r="PQY189" s="29"/>
      <c r="PQZ189" s="29"/>
      <c r="PRA189" s="29"/>
      <c r="PRB189" s="29"/>
      <c r="PRC189" s="29"/>
      <c r="PRD189" s="29"/>
      <c r="PRE189" s="29"/>
      <c r="PRF189" s="29"/>
      <c r="PRG189" s="29"/>
      <c r="PRH189" s="29"/>
      <c r="PRI189" s="29"/>
      <c r="PRJ189" s="29"/>
      <c r="PRK189" s="29"/>
      <c r="PRL189" s="29"/>
      <c r="PRM189" s="29"/>
      <c r="PRN189" s="29"/>
      <c r="PRO189" s="29"/>
      <c r="PRP189" s="29"/>
      <c r="PRQ189" s="29"/>
      <c r="PRR189" s="29"/>
      <c r="PRS189" s="29"/>
      <c r="PRT189" s="29"/>
      <c r="PRU189" s="29"/>
      <c r="PRV189" s="29"/>
      <c r="PRW189" s="29"/>
      <c r="PRX189" s="29"/>
      <c r="PRY189" s="29"/>
      <c r="PRZ189" s="29"/>
      <c r="PSA189" s="29"/>
      <c r="PSB189" s="29"/>
      <c r="PSC189" s="29"/>
      <c r="PSD189" s="29"/>
      <c r="PSE189" s="29"/>
      <c r="PSF189" s="29"/>
      <c r="PSG189" s="29"/>
      <c r="PSH189" s="29"/>
      <c r="PSI189" s="29"/>
      <c r="PSJ189" s="29"/>
      <c r="PSK189" s="29"/>
      <c r="PSL189" s="29"/>
      <c r="PSM189" s="29"/>
      <c r="PSN189" s="29"/>
      <c r="PSO189" s="29"/>
      <c r="PSP189" s="29"/>
      <c r="PSQ189" s="29"/>
      <c r="PSR189" s="29"/>
      <c r="PSS189" s="29"/>
      <c r="PST189" s="29"/>
      <c r="PSU189" s="29"/>
      <c r="PSV189" s="29"/>
      <c r="PSW189" s="29"/>
      <c r="PSX189" s="29"/>
      <c r="PSY189" s="29"/>
      <c r="PSZ189" s="29"/>
      <c r="PTA189" s="29"/>
      <c r="PTB189" s="29"/>
      <c r="PTC189" s="29"/>
      <c r="PTD189" s="29"/>
      <c r="PTE189" s="29"/>
      <c r="PTF189" s="29"/>
      <c r="PTG189" s="29"/>
      <c r="PTH189" s="29"/>
      <c r="PTI189" s="29"/>
      <c r="PTJ189" s="29"/>
      <c r="PTK189" s="29"/>
      <c r="PTL189" s="29"/>
      <c r="PTM189" s="29"/>
      <c r="PTN189" s="29"/>
      <c r="PTO189" s="29"/>
      <c r="PTP189" s="29"/>
      <c r="PTQ189" s="29"/>
      <c r="PTR189" s="29"/>
      <c r="PTS189" s="29"/>
      <c r="PTT189" s="29"/>
      <c r="PTU189" s="29"/>
      <c r="PTV189" s="29"/>
      <c r="PTW189" s="29"/>
      <c r="PTX189" s="29"/>
      <c r="PTY189" s="29"/>
      <c r="PTZ189" s="29"/>
      <c r="PUA189" s="29"/>
      <c r="PUB189" s="29"/>
      <c r="PUC189" s="29"/>
      <c r="PUD189" s="29"/>
      <c r="PUE189" s="29"/>
      <c r="PUF189" s="29"/>
      <c r="PUG189" s="29"/>
      <c r="PUH189" s="29"/>
      <c r="PUI189" s="29"/>
      <c r="PUJ189" s="29"/>
      <c r="PUK189" s="29"/>
      <c r="PUL189" s="29"/>
      <c r="PUM189" s="29"/>
      <c r="PUN189" s="29"/>
      <c r="PUO189" s="29"/>
      <c r="PUP189" s="29"/>
      <c r="PUQ189" s="29"/>
      <c r="PUR189" s="29"/>
      <c r="PUS189" s="29"/>
      <c r="PUT189" s="29"/>
      <c r="PUU189" s="29"/>
      <c r="PUV189" s="29"/>
      <c r="PUW189" s="29"/>
      <c r="PUX189" s="29"/>
      <c r="PUY189" s="29"/>
      <c r="PUZ189" s="29"/>
      <c r="PVA189" s="29"/>
      <c r="PVB189" s="29"/>
      <c r="PVC189" s="29"/>
      <c r="PVD189" s="29"/>
      <c r="PVE189" s="29"/>
      <c r="PVF189" s="29"/>
      <c r="PVG189" s="29"/>
      <c r="PVH189" s="29"/>
      <c r="PVI189" s="29"/>
      <c r="PVJ189" s="29"/>
      <c r="PVK189" s="29"/>
      <c r="PVL189" s="29"/>
      <c r="PVM189" s="29"/>
      <c r="PVN189" s="29"/>
      <c r="PVO189" s="29"/>
      <c r="PVP189" s="29"/>
      <c r="PVQ189" s="29"/>
      <c r="PVR189" s="29"/>
      <c r="PVS189" s="29"/>
      <c r="PVT189" s="29"/>
      <c r="PVU189" s="29"/>
      <c r="PVV189" s="29"/>
      <c r="PVW189" s="29"/>
      <c r="PVX189" s="29"/>
      <c r="PVY189" s="29"/>
      <c r="PVZ189" s="29"/>
      <c r="PWA189" s="29"/>
      <c r="PWB189" s="29"/>
      <c r="PWC189" s="29"/>
      <c r="PWD189" s="29"/>
      <c r="PWE189" s="29"/>
      <c r="PWF189" s="29"/>
      <c r="PWG189" s="29"/>
      <c r="PWH189" s="29"/>
      <c r="PWI189" s="29"/>
      <c r="PWJ189" s="29"/>
      <c r="PWK189" s="29"/>
      <c r="PWL189" s="29"/>
      <c r="PWM189" s="29"/>
      <c r="PWN189" s="29"/>
      <c r="PWO189" s="29"/>
      <c r="PWP189" s="29"/>
      <c r="PWQ189" s="29"/>
      <c r="PWR189" s="29"/>
      <c r="PWS189" s="29"/>
      <c r="PWT189" s="29"/>
      <c r="PWU189" s="29"/>
      <c r="PWV189" s="29"/>
      <c r="PWW189" s="29"/>
      <c r="PWX189" s="29"/>
      <c r="PWY189" s="29"/>
      <c r="PWZ189" s="29"/>
      <c r="PXA189" s="29"/>
      <c r="PXB189" s="29"/>
      <c r="PXC189" s="29"/>
      <c r="PXD189" s="29"/>
      <c r="PXE189" s="29"/>
      <c r="PXF189" s="29"/>
      <c r="PXG189" s="29"/>
      <c r="PXH189" s="29"/>
      <c r="PXI189" s="29"/>
      <c r="PXJ189" s="29"/>
      <c r="PXK189" s="29"/>
      <c r="PXL189" s="29"/>
      <c r="PXM189" s="29"/>
      <c r="PXN189" s="29"/>
      <c r="PXO189" s="29"/>
      <c r="PXP189" s="29"/>
      <c r="PXQ189" s="29"/>
      <c r="PXR189" s="29"/>
      <c r="PXS189" s="29"/>
      <c r="PXT189" s="29"/>
      <c r="PXU189" s="29"/>
      <c r="PXV189" s="29"/>
      <c r="PXW189" s="29"/>
      <c r="PXX189" s="29"/>
      <c r="PXY189" s="29"/>
      <c r="PXZ189" s="29"/>
      <c r="PYA189" s="29"/>
      <c r="PYB189" s="29"/>
      <c r="PYC189" s="29"/>
      <c r="PYD189" s="29"/>
      <c r="PYE189" s="29"/>
      <c r="PYF189" s="29"/>
      <c r="PYG189" s="29"/>
      <c r="PYH189" s="29"/>
      <c r="PYI189" s="29"/>
      <c r="PYJ189" s="29"/>
      <c r="PYK189" s="29"/>
      <c r="PYL189" s="29"/>
      <c r="PYM189" s="29"/>
      <c r="PYN189" s="29"/>
      <c r="PYO189" s="29"/>
      <c r="PYP189" s="29"/>
      <c r="PYQ189" s="29"/>
      <c r="PYR189" s="29"/>
      <c r="PYS189" s="29"/>
      <c r="PYT189" s="29"/>
      <c r="PYU189" s="29"/>
      <c r="PYV189" s="29"/>
      <c r="PYW189" s="29"/>
      <c r="PYX189" s="29"/>
      <c r="PYY189" s="29"/>
      <c r="PYZ189" s="29"/>
      <c r="PZA189" s="29"/>
      <c r="PZB189" s="29"/>
      <c r="PZC189" s="29"/>
      <c r="PZD189" s="29"/>
      <c r="PZE189" s="29"/>
      <c r="PZF189" s="29"/>
      <c r="PZG189" s="29"/>
      <c r="PZH189" s="29"/>
      <c r="PZI189" s="29"/>
      <c r="PZJ189" s="29"/>
      <c r="PZK189" s="29"/>
      <c r="PZL189" s="29"/>
      <c r="PZM189" s="29"/>
      <c r="PZN189" s="29"/>
      <c r="PZO189" s="29"/>
      <c r="PZP189" s="29"/>
      <c r="PZQ189" s="29"/>
      <c r="PZR189" s="29"/>
      <c r="PZS189" s="29"/>
      <c r="PZT189" s="29"/>
      <c r="PZU189" s="29"/>
      <c r="PZV189" s="29"/>
      <c r="PZW189" s="29"/>
      <c r="PZX189" s="29"/>
      <c r="PZY189" s="29"/>
      <c r="PZZ189" s="29"/>
      <c r="QAA189" s="29"/>
      <c r="QAB189" s="29"/>
      <c r="QAC189" s="29"/>
      <c r="QAD189" s="29"/>
      <c r="QAE189" s="29"/>
      <c r="QAF189" s="29"/>
      <c r="QAG189" s="29"/>
      <c r="QAH189" s="29"/>
      <c r="QAI189" s="29"/>
      <c r="QAJ189" s="29"/>
      <c r="QAK189" s="29"/>
      <c r="QAL189" s="29"/>
      <c r="QAM189" s="29"/>
      <c r="QAN189" s="29"/>
      <c r="QAO189" s="29"/>
      <c r="QAP189" s="29"/>
      <c r="QAQ189" s="29"/>
      <c r="QAR189" s="29"/>
      <c r="QAS189" s="29"/>
      <c r="QAT189" s="29"/>
      <c r="QAU189" s="29"/>
      <c r="QAV189" s="29"/>
      <c r="QAW189" s="29"/>
      <c r="QAX189" s="29"/>
      <c r="QAY189" s="29"/>
      <c r="QAZ189" s="29"/>
      <c r="QBA189" s="29"/>
      <c r="QBB189" s="29"/>
      <c r="QBC189" s="29"/>
      <c r="QBD189" s="29"/>
      <c r="QBE189" s="29"/>
      <c r="QBF189" s="29"/>
      <c r="QBG189" s="29"/>
      <c r="QBH189" s="29"/>
      <c r="QBI189" s="29"/>
      <c r="QBJ189" s="29"/>
      <c r="QBK189" s="29"/>
      <c r="QBL189" s="29"/>
      <c r="QBM189" s="29"/>
      <c r="QBN189" s="29"/>
      <c r="QBO189" s="29"/>
      <c r="QBP189" s="29"/>
      <c r="QBQ189" s="29"/>
      <c r="QBR189" s="29"/>
      <c r="QBS189" s="29"/>
      <c r="QBT189" s="29"/>
      <c r="QBU189" s="29"/>
      <c r="QBV189" s="29"/>
      <c r="QBW189" s="29"/>
      <c r="QBX189" s="29"/>
      <c r="QBY189" s="29"/>
      <c r="QBZ189" s="29"/>
      <c r="QCA189" s="29"/>
      <c r="QCB189" s="29"/>
      <c r="QCC189" s="29"/>
      <c r="QCD189" s="29"/>
      <c r="QCE189" s="29"/>
      <c r="QCF189" s="29"/>
      <c r="QCG189" s="29"/>
      <c r="QCH189" s="29"/>
      <c r="QCI189" s="29"/>
      <c r="QCJ189" s="29"/>
      <c r="QCK189" s="29"/>
      <c r="QCL189" s="29"/>
      <c r="QCM189" s="29"/>
      <c r="QCN189" s="29"/>
      <c r="QCO189" s="29"/>
      <c r="QCP189" s="29"/>
      <c r="QCQ189" s="29"/>
      <c r="QCR189" s="29"/>
      <c r="QCS189" s="29"/>
      <c r="QCT189" s="29"/>
      <c r="QCU189" s="29"/>
      <c r="QCV189" s="29"/>
      <c r="QCW189" s="29"/>
      <c r="QCX189" s="29"/>
      <c r="QCY189" s="29"/>
      <c r="QCZ189" s="29"/>
      <c r="QDA189" s="29"/>
      <c r="QDB189" s="29"/>
      <c r="QDC189" s="29"/>
      <c r="QDD189" s="29"/>
      <c r="QDE189" s="29"/>
      <c r="QDF189" s="29"/>
      <c r="QDG189" s="29"/>
      <c r="QDH189" s="29"/>
      <c r="QDI189" s="29"/>
      <c r="QDJ189" s="29"/>
      <c r="QDK189" s="29"/>
      <c r="QDL189" s="29"/>
      <c r="QDM189" s="29"/>
      <c r="QDN189" s="29"/>
      <c r="QDO189" s="29"/>
      <c r="QDP189" s="29"/>
      <c r="QDQ189" s="29"/>
      <c r="QDR189" s="29"/>
      <c r="QDS189" s="29"/>
      <c r="QDT189" s="29"/>
      <c r="QDU189" s="29"/>
      <c r="QDV189" s="29"/>
      <c r="QDW189" s="29"/>
      <c r="QDX189" s="29"/>
      <c r="QDY189" s="29"/>
      <c r="QDZ189" s="29"/>
      <c r="QEA189" s="29"/>
      <c r="QEB189" s="29"/>
      <c r="QEC189" s="29"/>
      <c r="QED189" s="29"/>
      <c r="QEE189" s="29"/>
      <c r="QEF189" s="29"/>
      <c r="QEG189" s="29"/>
      <c r="QEH189" s="29"/>
      <c r="QEI189" s="29"/>
      <c r="QEJ189" s="29"/>
      <c r="QEK189" s="29"/>
      <c r="QEL189" s="29"/>
      <c r="QEM189" s="29"/>
      <c r="QEN189" s="29"/>
      <c r="QEO189" s="29"/>
      <c r="QEP189" s="29"/>
      <c r="QEQ189" s="29"/>
      <c r="QER189" s="29"/>
      <c r="QES189" s="29"/>
      <c r="QET189" s="29"/>
      <c r="QEU189" s="29"/>
      <c r="QEV189" s="29"/>
      <c r="QEW189" s="29"/>
      <c r="QEX189" s="29"/>
      <c r="QEY189" s="29"/>
      <c r="QEZ189" s="29"/>
      <c r="QFA189" s="29"/>
      <c r="QFB189" s="29"/>
      <c r="QFC189" s="29"/>
      <c r="QFD189" s="29"/>
      <c r="QFE189" s="29"/>
      <c r="QFF189" s="29"/>
      <c r="QFG189" s="29"/>
      <c r="QFH189" s="29"/>
      <c r="QFI189" s="29"/>
      <c r="QFJ189" s="29"/>
      <c r="QFK189" s="29"/>
      <c r="QFL189" s="29"/>
      <c r="QFM189" s="29"/>
      <c r="QFN189" s="29"/>
      <c r="QFO189" s="29"/>
      <c r="QFP189" s="29"/>
      <c r="QFQ189" s="29"/>
      <c r="QFR189" s="29"/>
      <c r="QFS189" s="29"/>
      <c r="QFT189" s="29"/>
      <c r="QFU189" s="29"/>
      <c r="QFV189" s="29"/>
      <c r="QFW189" s="29"/>
      <c r="QFX189" s="29"/>
      <c r="QFY189" s="29"/>
      <c r="QFZ189" s="29"/>
      <c r="QGA189" s="29"/>
      <c r="QGB189" s="29"/>
      <c r="QGC189" s="29"/>
      <c r="QGD189" s="29"/>
      <c r="QGE189" s="29"/>
      <c r="QGF189" s="29"/>
      <c r="QGG189" s="29"/>
      <c r="QGH189" s="29"/>
      <c r="QGI189" s="29"/>
      <c r="QGJ189" s="29"/>
      <c r="QGK189" s="29"/>
      <c r="QGL189" s="29"/>
      <c r="QGM189" s="29"/>
      <c r="QGN189" s="29"/>
      <c r="QGO189" s="29"/>
      <c r="QGP189" s="29"/>
      <c r="QGQ189" s="29"/>
      <c r="QGR189" s="29"/>
      <c r="QGS189" s="29"/>
      <c r="QGT189" s="29"/>
      <c r="QGU189" s="29"/>
      <c r="QGV189" s="29"/>
      <c r="QGW189" s="29"/>
      <c r="QGX189" s="29"/>
      <c r="QGY189" s="29"/>
      <c r="QGZ189" s="29"/>
      <c r="QHA189" s="29"/>
      <c r="QHB189" s="29"/>
      <c r="QHC189" s="29"/>
      <c r="QHD189" s="29"/>
      <c r="QHE189" s="29"/>
      <c r="QHF189" s="29"/>
      <c r="QHG189" s="29"/>
      <c r="QHH189" s="29"/>
      <c r="QHI189" s="29"/>
      <c r="QHJ189" s="29"/>
      <c r="QHK189" s="29"/>
      <c r="QHL189" s="29"/>
      <c r="QHM189" s="29"/>
      <c r="QHN189" s="29"/>
      <c r="QHO189" s="29"/>
      <c r="QHP189" s="29"/>
      <c r="QHQ189" s="29"/>
      <c r="QHR189" s="29"/>
      <c r="QHS189" s="29"/>
      <c r="QHT189" s="29"/>
      <c r="QHU189" s="29"/>
      <c r="QHV189" s="29"/>
      <c r="QHW189" s="29"/>
      <c r="QHX189" s="29"/>
      <c r="QHY189" s="29"/>
      <c r="QHZ189" s="29"/>
      <c r="QIA189" s="29"/>
      <c r="QIB189" s="29"/>
      <c r="QIC189" s="29"/>
      <c r="QID189" s="29"/>
      <c r="QIE189" s="29"/>
      <c r="QIF189" s="29"/>
      <c r="QIG189" s="29"/>
      <c r="QIH189" s="29"/>
      <c r="QII189" s="29"/>
      <c r="QIJ189" s="29"/>
      <c r="QIK189" s="29"/>
      <c r="QIL189" s="29"/>
      <c r="QIM189" s="29"/>
      <c r="QIN189" s="29"/>
      <c r="QIO189" s="29"/>
      <c r="QIP189" s="29"/>
      <c r="QIQ189" s="29"/>
      <c r="QIR189" s="29"/>
      <c r="QIS189" s="29"/>
      <c r="QIT189" s="29"/>
      <c r="QIU189" s="29"/>
      <c r="QIV189" s="29"/>
      <c r="QIW189" s="29"/>
      <c r="QIX189" s="29"/>
      <c r="QIY189" s="29"/>
      <c r="QIZ189" s="29"/>
      <c r="QJA189" s="29"/>
      <c r="QJB189" s="29"/>
      <c r="QJC189" s="29"/>
      <c r="QJD189" s="29"/>
      <c r="QJE189" s="29"/>
      <c r="QJF189" s="29"/>
      <c r="QJG189" s="29"/>
      <c r="QJH189" s="29"/>
      <c r="QJI189" s="29"/>
      <c r="QJJ189" s="29"/>
      <c r="QJK189" s="29"/>
      <c r="QJL189" s="29"/>
      <c r="QJM189" s="29"/>
      <c r="QJN189" s="29"/>
      <c r="QJO189" s="29"/>
      <c r="QJP189" s="29"/>
      <c r="QJQ189" s="29"/>
      <c r="QJR189" s="29"/>
      <c r="QJS189" s="29"/>
      <c r="QJT189" s="29"/>
      <c r="QJU189" s="29"/>
      <c r="QJV189" s="29"/>
      <c r="QJW189" s="29"/>
      <c r="QJX189" s="29"/>
      <c r="QJY189" s="29"/>
      <c r="QJZ189" s="29"/>
      <c r="QKA189" s="29"/>
      <c r="QKB189" s="29"/>
      <c r="QKC189" s="29"/>
      <c r="QKD189" s="29"/>
      <c r="QKE189" s="29"/>
      <c r="QKF189" s="29"/>
      <c r="QKG189" s="29"/>
      <c r="QKH189" s="29"/>
      <c r="QKI189" s="29"/>
      <c r="QKJ189" s="29"/>
      <c r="QKK189" s="29"/>
      <c r="QKL189" s="29"/>
      <c r="QKM189" s="29"/>
      <c r="QKN189" s="29"/>
      <c r="QKO189" s="29"/>
      <c r="QKP189" s="29"/>
      <c r="QKQ189" s="29"/>
      <c r="QKR189" s="29"/>
      <c r="QKS189" s="29"/>
      <c r="QKT189" s="29"/>
      <c r="QKU189" s="29"/>
      <c r="QKV189" s="29"/>
      <c r="QKW189" s="29"/>
      <c r="QKX189" s="29"/>
      <c r="QKY189" s="29"/>
      <c r="QKZ189" s="29"/>
      <c r="QLA189" s="29"/>
      <c r="QLB189" s="29"/>
      <c r="QLC189" s="29"/>
      <c r="QLD189" s="29"/>
      <c r="QLE189" s="29"/>
      <c r="QLF189" s="29"/>
      <c r="QLG189" s="29"/>
      <c r="QLH189" s="29"/>
      <c r="QLI189" s="29"/>
      <c r="QLJ189" s="29"/>
      <c r="QLK189" s="29"/>
      <c r="QLL189" s="29"/>
      <c r="QLM189" s="29"/>
      <c r="QLN189" s="29"/>
      <c r="QLO189" s="29"/>
      <c r="QLP189" s="29"/>
      <c r="QLQ189" s="29"/>
      <c r="QLR189" s="29"/>
      <c r="QLS189" s="29"/>
      <c r="QLT189" s="29"/>
      <c r="QLU189" s="29"/>
      <c r="QLV189" s="29"/>
      <c r="QLW189" s="29"/>
      <c r="QLX189" s="29"/>
      <c r="QLY189" s="29"/>
      <c r="QLZ189" s="29"/>
      <c r="QMA189" s="29"/>
      <c r="QMB189" s="29"/>
      <c r="QMC189" s="29"/>
      <c r="QMD189" s="29"/>
      <c r="QME189" s="29"/>
      <c r="QMF189" s="29"/>
      <c r="QMG189" s="29"/>
      <c r="QMH189" s="29"/>
      <c r="QMI189" s="29"/>
      <c r="QMJ189" s="29"/>
      <c r="QMK189" s="29"/>
      <c r="QML189" s="29"/>
      <c r="QMM189" s="29"/>
      <c r="QMN189" s="29"/>
      <c r="QMO189" s="29"/>
      <c r="QMP189" s="29"/>
      <c r="QMQ189" s="29"/>
      <c r="QMR189" s="29"/>
      <c r="QMS189" s="29"/>
      <c r="QMT189" s="29"/>
      <c r="QMU189" s="29"/>
      <c r="QMV189" s="29"/>
      <c r="QMW189" s="29"/>
      <c r="QMX189" s="29"/>
      <c r="QMY189" s="29"/>
      <c r="QMZ189" s="29"/>
      <c r="QNA189" s="29"/>
      <c r="QNB189" s="29"/>
      <c r="QNC189" s="29"/>
      <c r="QND189" s="29"/>
      <c r="QNE189" s="29"/>
      <c r="QNF189" s="29"/>
      <c r="QNG189" s="29"/>
      <c r="QNH189" s="29"/>
      <c r="QNI189" s="29"/>
      <c r="QNJ189" s="29"/>
      <c r="QNK189" s="29"/>
      <c r="QNL189" s="29"/>
      <c r="QNM189" s="29"/>
      <c r="QNN189" s="29"/>
      <c r="QNO189" s="29"/>
      <c r="QNP189" s="29"/>
      <c r="QNQ189" s="29"/>
      <c r="QNR189" s="29"/>
      <c r="QNS189" s="29"/>
      <c r="QNT189" s="29"/>
      <c r="QNU189" s="29"/>
      <c r="QNV189" s="29"/>
      <c r="QNW189" s="29"/>
      <c r="QNX189" s="29"/>
      <c r="QNY189" s="29"/>
      <c r="QNZ189" s="29"/>
      <c r="QOA189" s="29"/>
      <c r="QOB189" s="29"/>
      <c r="QOC189" s="29"/>
      <c r="QOD189" s="29"/>
      <c r="QOE189" s="29"/>
      <c r="QOF189" s="29"/>
      <c r="QOG189" s="29"/>
      <c r="QOH189" s="29"/>
      <c r="QOI189" s="29"/>
      <c r="QOJ189" s="29"/>
      <c r="QOK189" s="29"/>
      <c r="QOL189" s="29"/>
      <c r="QOM189" s="29"/>
      <c r="QON189" s="29"/>
      <c r="QOO189" s="29"/>
      <c r="QOP189" s="29"/>
      <c r="QOQ189" s="29"/>
      <c r="QOR189" s="29"/>
      <c r="QOS189" s="29"/>
      <c r="QOT189" s="29"/>
      <c r="QOU189" s="29"/>
      <c r="QOV189" s="29"/>
      <c r="QOW189" s="29"/>
      <c r="QOX189" s="29"/>
      <c r="QOY189" s="29"/>
      <c r="QOZ189" s="29"/>
      <c r="QPA189" s="29"/>
      <c r="QPB189" s="29"/>
      <c r="QPC189" s="29"/>
      <c r="QPD189" s="29"/>
      <c r="QPE189" s="29"/>
      <c r="QPF189" s="29"/>
      <c r="QPG189" s="29"/>
      <c r="QPH189" s="29"/>
      <c r="QPI189" s="29"/>
      <c r="QPJ189" s="29"/>
      <c r="QPK189" s="29"/>
      <c r="QPL189" s="29"/>
      <c r="QPM189" s="29"/>
      <c r="QPN189" s="29"/>
      <c r="QPO189" s="29"/>
      <c r="QPP189" s="29"/>
      <c r="QPQ189" s="29"/>
      <c r="QPR189" s="29"/>
      <c r="QPS189" s="29"/>
      <c r="QPT189" s="29"/>
      <c r="QPU189" s="29"/>
      <c r="QPV189" s="29"/>
      <c r="QPW189" s="29"/>
      <c r="QPX189" s="29"/>
      <c r="QPY189" s="29"/>
      <c r="QPZ189" s="29"/>
      <c r="QQA189" s="29"/>
      <c r="QQB189" s="29"/>
      <c r="QQC189" s="29"/>
      <c r="QQD189" s="29"/>
      <c r="QQE189" s="29"/>
      <c r="QQF189" s="29"/>
      <c r="QQG189" s="29"/>
      <c r="QQH189" s="29"/>
      <c r="QQI189" s="29"/>
      <c r="QQJ189" s="29"/>
      <c r="QQK189" s="29"/>
      <c r="QQL189" s="29"/>
      <c r="QQM189" s="29"/>
      <c r="QQN189" s="29"/>
      <c r="QQO189" s="29"/>
      <c r="QQP189" s="29"/>
      <c r="QQQ189" s="29"/>
      <c r="QQR189" s="29"/>
      <c r="QQS189" s="29"/>
      <c r="QQT189" s="29"/>
      <c r="QQU189" s="29"/>
      <c r="QQV189" s="29"/>
      <c r="QQW189" s="29"/>
      <c r="QQX189" s="29"/>
      <c r="QQY189" s="29"/>
      <c r="QQZ189" s="29"/>
      <c r="QRA189" s="29"/>
      <c r="QRB189" s="29"/>
      <c r="QRC189" s="29"/>
      <c r="QRD189" s="29"/>
      <c r="QRE189" s="29"/>
      <c r="QRF189" s="29"/>
      <c r="QRG189" s="29"/>
      <c r="QRH189" s="29"/>
      <c r="QRI189" s="29"/>
      <c r="QRJ189" s="29"/>
      <c r="QRK189" s="29"/>
      <c r="QRL189" s="29"/>
      <c r="QRM189" s="29"/>
      <c r="QRN189" s="29"/>
      <c r="QRO189" s="29"/>
      <c r="QRP189" s="29"/>
      <c r="QRQ189" s="29"/>
      <c r="QRR189" s="29"/>
      <c r="QRS189" s="29"/>
      <c r="QRT189" s="29"/>
      <c r="QRU189" s="29"/>
      <c r="QRV189" s="29"/>
      <c r="QRW189" s="29"/>
      <c r="QRX189" s="29"/>
      <c r="QRY189" s="29"/>
      <c r="QRZ189" s="29"/>
      <c r="QSA189" s="29"/>
      <c r="QSB189" s="29"/>
      <c r="QSC189" s="29"/>
      <c r="QSD189" s="29"/>
      <c r="QSE189" s="29"/>
      <c r="QSF189" s="29"/>
      <c r="QSG189" s="29"/>
      <c r="QSH189" s="29"/>
      <c r="QSI189" s="29"/>
      <c r="QSJ189" s="29"/>
      <c r="QSK189" s="29"/>
      <c r="QSL189" s="29"/>
      <c r="QSM189" s="29"/>
      <c r="QSN189" s="29"/>
      <c r="QSO189" s="29"/>
      <c r="QSP189" s="29"/>
      <c r="QSQ189" s="29"/>
      <c r="QSR189" s="29"/>
      <c r="QSS189" s="29"/>
      <c r="QST189" s="29"/>
      <c r="QSU189" s="29"/>
      <c r="QSV189" s="29"/>
      <c r="QSW189" s="29"/>
      <c r="QSX189" s="29"/>
      <c r="QSY189" s="29"/>
      <c r="QSZ189" s="29"/>
      <c r="QTA189" s="29"/>
      <c r="QTB189" s="29"/>
      <c r="QTC189" s="29"/>
      <c r="QTD189" s="29"/>
      <c r="QTE189" s="29"/>
      <c r="QTF189" s="29"/>
      <c r="QTG189" s="29"/>
      <c r="QTH189" s="29"/>
      <c r="QTI189" s="29"/>
      <c r="QTJ189" s="29"/>
      <c r="QTK189" s="29"/>
      <c r="QTL189" s="29"/>
      <c r="QTM189" s="29"/>
      <c r="QTN189" s="29"/>
      <c r="QTO189" s="29"/>
      <c r="QTP189" s="29"/>
      <c r="QTQ189" s="29"/>
      <c r="QTR189" s="29"/>
      <c r="QTS189" s="29"/>
      <c r="QTT189" s="29"/>
      <c r="QTU189" s="29"/>
      <c r="QTV189" s="29"/>
      <c r="QTW189" s="29"/>
      <c r="QTX189" s="29"/>
      <c r="QTY189" s="29"/>
      <c r="QTZ189" s="29"/>
      <c r="QUA189" s="29"/>
      <c r="QUB189" s="29"/>
      <c r="QUC189" s="29"/>
      <c r="QUD189" s="29"/>
      <c r="QUE189" s="29"/>
      <c r="QUF189" s="29"/>
      <c r="QUG189" s="29"/>
      <c r="QUH189" s="29"/>
      <c r="QUI189" s="29"/>
      <c r="QUJ189" s="29"/>
      <c r="QUK189" s="29"/>
      <c r="QUL189" s="29"/>
      <c r="QUM189" s="29"/>
      <c r="QUN189" s="29"/>
      <c r="QUO189" s="29"/>
      <c r="QUP189" s="29"/>
      <c r="QUQ189" s="29"/>
      <c r="QUR189" s="29"/>
      <c r="QUS189" s="29"/>
      <c r="QUT189" s="29"/>
      <c r="QUU189" s="29"/>
      <c r="QUV189" s="29"/>
      <c r="QUW189" s="29"/>
      <c r="QUX189" s="29"/>
      <c r="QUY189" s="29"/>
      <c r="QUZ189" s="29"/>
      <c r="QVA189" s="29"/>
      <c r="QVB189" s="29"/>
      <c r="QVC189" s="29"/>
      <c r="QVD189" s="29"/>
      <c r="QVE189" s="29"/>
      <c r="QVF189" s="29"/>
      <c r="QVG189" s="29"/>
      <c r="QVH189" s="29"/>
      <c r="QVI189" s="29"/>
      <c r="QVJ189" s="29"/>
      <c r="QVK189" s="29"/>
      <c r="QVL189" s="29"/>
      <c r="QVM189" s="29"/>
      <c r="QVN189" s="29"/>
      <c r="QVO189" s="29"/>
      <c r="QVP189" s="29"/>
      <c r="QVQ189" s="29"/>
      <c r="QVR189" s="29"/>
      <c r="QVS189" s="29"/>
      <c r="QVT189" s="29"/>
      <c r="QVU189" s="29"/>
      <c r="QVV189" s="29"/>
      <c r="QVW189" s="29"/>
      <c r="QVX189" s="29"/>
      <c r="QVY189" s="29"/>
      <c r="QVZ189" s="29"/>
      <c r="QWA189" s="29"/>
      <c r="QWB189" s="29"/>
      <c r="QWC189" s="29"/>
      <c r="QWD189" s="29"/>
      <c r="QWE189" s="29"/>
      <c r="QWF189" s="29"/>
      <c r="QWG189" s="29"/>
      <c r="QWH189" s="29"/>
      <c r="QWI189" s="29"/>
      <c r="QWJ189" s="29"/>
      <c r="QWK189" s="29"/>
      <c r="QWL189" s="29"/>
      <c r="QWM189" s="29"/>
      <c r="QWN189" s="29"/>
      <c r="QWO189" s="29"/>
      <c r="QWP189" s="29"/>
      <c r="QWQ189" s="29"/>
      <c r="QWR189" s="29"/>
      <c r="QWS189" s="29"/>
      <c r="QWT189" s="29"/>
      <c r="QWU189" s="29"/>
      <c r="QWV189" s="29"/>
      <c r="QWW189" s="29"/>
      <c r="QWX189" s="29"/>
      <c r="QWY189" s="29"/>
      <c r="QWZ189" s="29"/>
      <c r="QXA189" s="29"/>
      <c r="QXB189" s="29"/>
      <c r="QXC189" s="29"/>
      <c r="QXD189" s="29"/>
      <c r="QXE189" s="29"/>
      <c r="QXF189" s="29"/>
      <c r="QXG189" s="29"/>
      <c r="QXH189" s="29"/>
      <c r="QXI189" s="29"/>
      <c r="QXJ189" s="29"/>
      <c r="QXK189" s="29"/>
      <c r="QXL189" s="29"/>
      <c r="QXM189" s="29"/>
      <c r="QXN189" s="29"/>
      <c r="QXO189" s="29"/>
      <c r="QXP189" s="29"/>
      <c r="QXQ189" s="29"/>
      <c r="QXR189" s="29"/>
      <c r="QXS189" s="29"/>
      <c r="QXT189" s="29"/>
      <c r="QXU189" s="29"/>
      <c r="QXV189" s="29"/>
      <c r="QXW189" s="29"/>
      <c r="QXX189" s="29"/>
      <c r="QXY189" s="29"/>
      <c r="QXZ189" s="29"/>
      <c r="QYA189" s="29"/>
      <c r="QYB189" s="29"/>
      <c r="QYC189" s="29"/>
      <c r="QYD189" s="29"/>
      <c r="QYE189" s="29"/>
      <c r="QYF189" s="29"/>
      <c r="QYG189" s="29"/>
      <c r="QYH189" s="29"/>
      <c r="QYI189" s="29"/>
      <c r="QYJ189" s="29"/>
      <c r="QYK189" s="29"/>
      <c r="QYL189" s="29"/>
      <c r="QYM189" s="29"/>
      <c r="QYN189" s="29"/>
      <c r="QYO189" s="29"/>
      <c r="QYP189" s="29"/>
      <c r="QYQ189" s="29"/>
      <c r="QYR189" s="29"/>
      <c r="QYS189" s="29"/>
      <c r="QYT189" s="29"/>
      <c r="QYU189" s="29"/>
      <c r="QYV189" s="29"/>
      <c r="QYW189" s="29"/>
      <c r="QYX189" s="29"/>
      <c r="QYY189" s="29"/>
      <c r="QYZ189" s="29"/>
      <c r="QZA189" s="29"/>
      <c r="QZB189" s="29"/>
      <c r="QZC189" s="29"/>
      <c r="QZD189" s="29"/>
      <c r="QZE189" s="29"/>
      <c r="QZF189" s="29"/>
      <c r="QZG189" s="29"/>
      <c r="QZH189" s="29"/>
      <c r="QZI189" s="29"/>
      <c r="QZJ189" s="29"/>
      <c r="QZK189" s="29"/>
      <c r="QZL189" s="29"/>
      <c r="QZM189" s="29"/>
      <c r="QZN189" s="29"/>
      <c r="QZO189" s="29"/>
      <c r="QZP189" s="29"/>
      <c r="QZQ189" s="29"/>
      <c r="QZR189" s="29"/>
      <c r="QZS189" s="29"/>
      <c r="QZT189" s="29"/>
      <c r="QZU189" s="29"/>
      <c r="QZV189" s="29"/>
      <c r="QZW189" s="29"/>
      <c r="QZX189" s="29"/>
      <c r="QZY189" s="29"/>
      <c r="QZZ189" s="29"/>
      <c r="RAA189" s="29"/>
      <c r="RAB189" s="29"/>
      <c r="RAC189" s="29"/>
      <c r="RAD189" s="29"/>
      <c r="RAE189" s="29"/>
      <c r="RAF189" s="29"/>
      <c r="RAG189" s="29"/>
      <c r="RAH189" s="29"/>
      <c r="RAI189" s="29"/>
      <c r="RAJ189" s="29"/>
      <c r="RAK189" s="29"/>
      <c r="RAL189" s="29"/>
      <c r="RAM189" s="29"/>
      <c r="RAN189" s="29"/>
      <c r="RAO189" s="29"/>
      <c r="RAP189" s="29"/>
      <c r="RAQ189" s="29"/>
      <c r="RAR189" s="29"/>
      <c r="RAS189" s="29"/>
      <c r="RAT189" s="29"/>
      <c r="RAU189" s="29"/>
      <c r="RAV189" s="29"/>
      <c r="RAW189" s="29"/>
      <c r="RAX189" s="29"/>
      <c r="RAY189" s="29"/>
      <c r="RAZ189" s="29"/>
      <c r="RBA189" s="29"/>
      <c r="RBB189" s="29"/>
      <c r="RBC189" s="29"/>
      <c r="RBD189" s="29"/>
      <c r="RBE189" s="29"/>
      <c r="RBF189" s="29"/>
      <c r="RBG189" s="29"/>
      <c r="RBH189" s="29"/>
      <c r="RBI189" s="29"/>
      <c r="RBJ189" s="29"/>
      <c r="RBK189" s="29"/>
      <c r="RBL189" s="29"/>
      <c r="RBM189" s="29"/>
      <c r="RBN189" s="29"/>
      <c r="RBO189" s="29"/>
      <c r="RBP189" s="29"/>
      <c r="RBQ189" s="29"/>
      <c r="RBR189" s="29"/>
      <c r="RBS189" s="29"/>
      <c r="RBT189" s="29"/>
      <c r="RBU189" s="29"/>
      <c r="RBV189" s="29"/>
      <c r="RBW189" s="29"/>
      <c r="RBX189" s="29"/>
      <c r="RBY189" s="29"/>
      <c r="RBZ189" s="29"/>
      <c r="RCA189" s="29"/>
      <c r="RCB189" s="29"/>
      <c r="RCC189" s="29"/>
      <c r="RCD189" s="29"/>
      <c r="RCE189" s="29"/>
      <c r="RCF189" s="29"/>
      <c r="RCG189" s="29"/>
      <c r="RCH189" s="29"/>
      <c r="RCI189" s="29"/>
      <c r="RCJ189" s="29"/>
      <c r="RCK189" s="29"/>
      <c r="RCL189" s="29"/>
      <c r="RCM189" s="29"/>
      <c r="RCN189" s="29"/>
      <c r="RCO189" s="29"/>
      <c r="RCP189" s="29"/>
      <c r="RCQ189" s="29"/>
      <c r="RCR189" s="29"/>
      <c r="RCS189" s="29"/>
      <c r="RCT189" s="29"/>
      <c r="RCU189" s="29"/>
      <c r="RCV189" s="29"/>
      <c r="RCW189" s="29"/>
      <c r="RCX189" s="29"/>
      <c r="RCY189" s="29"/>
      <c r="RCZ189" s="29"/>
      <c r="RDA189" s="29"/>
      <c r="RDB189" s="29"/>
      <c r="RDC189" s="29"/>
      <c r="RDD189" s="29"/>
      <c r="RDE189" s="29"/>
      <c r="RDF189" s="29"/>
      <c r="RDG189" s="29"/>
      <c r="RDH189" s="29"/>
      <c r="RDI189" s="29"/>
      <c r="RDJ189" s="29"/>
      <c r="RDK189" s="29"/>
      <c r="RDL189" s="29"/>
      <c r="RDM189" s="29"/>
      <c r="RDN189" s="29"/>
      <c r="RDO189" s="29"/>
      <c r="RDP189" s="29"/>
      <c r="RDQ189" s="29"/>
      <c r="RDR189" s="29"/>
      <c r="RDS189" s="29"/>
      <c r="RDT189" s="29"/>
      <c r="RDU189" s="29"/>
      <c r="RDV189" s="29"/>
      <c r="RDW189" s="29"/>
      <c r="RDX189" s="29"/>
      <c r="RDY189" s="29"/>
      <c r="RDZ189" s="29"/>
      <c r="REA189" s="29"/>
      <c r="REB189" s="29"/>
      <c r="REC189" s="29"/>
      <c r="RED189" s="29"/>
      <c r="REE189" s="29"/>
      <c r="REF189" s="29"/>
      <c r="REG189" s="29"/>
      <c r="REH189" s="29"/>
      <c r="REI189" s="29"/>
      <c r="REJ189" s="29"/>
      <c r="REK189" s="29"/>
      <c r="REL189" s="29"/>
      <c r="REM189" s="29"/>
      <c r="REN189" s="29"/>
      <c r="REO189" s="29"/>
      <c r="REP189" s="29"/>
      <c r="REQ189" s="29"/>
      <c r="RER189" s="29"/>
      <c r="RES189" s="29"/>
      <c r="RET189" s="29"/>
      <c r="REU189" s="29"/>
      <c r="REV189" s="29"/>
      <c r="REW189" s="29"/>
      <c r="REX189" s="29"/>
      <c r="REY189" s="29"/>
      <c r="REZ189" s="29"/>
      <c r="RFA189" s="29"/>
      <c r="RFB189" s="29"/>
      <c r="RFC189" s="29"/>
      <c r="RFD189" s="29"/>
      <c r="RFE189" s="29"/>
      <c r="RFF189" s="29"/>
      <c r="RFG189" s="29"/>
      <c r="RFH189" s="29"/>
      <c r="RFI189" s="29"/>
      <c r="RFJ189" s="29"/>
      <c r="RFK189" s="29"/>
      <c r="RFL189" s="29"/>
      <c r="RFM189" s="29"/>
      <c r="RFN189" s="29"/>
      <c r="RFO189" s="29"/>
      <c r="RFP189" s="29"/>
      <c r="RFQ189" s="29"/>
      <c r="RFR189" s="29"/>
      <c r="RFS189" s="29"/>
      <c r="RFT189" s="29"/>
      <c r="RFU189" s="29"/>
      <c r="RFV189" s="29"/>
      <c r="RFW189" s="29"/>
      <c r="RFX189" s="29"/>
      <c r="RFY189" s="29"/>
      <c r="RFZ189" s="29"/>
      <c r="RGA189" s="29"/>
      <c r="RGB189" s="29"/>
      <c r="RGC189" s="29"/>
      <c r="RGD189" s="29"/>
      <c r="RGE189" s="29"/>
      <c r="RGF189" s="29"/>
      <c r="RGG189" s="29"/>
      <c r="RGH189" s="29"/>
      <c r="RGI189" s="29"/>
      <c r="RGJ189" s="29"/>
      <c r="RGK189" s="29"/>
      <c r="RGL189" s="29"/>
      <c r="RGM189" s="29"/>
      <c r="RGN189" s="29"/>
      <c r="RGO189" s="29"/>
      <c r="RGP189" s="29"/>
      <c r="RGQ189" s="29"/>
      <c r="RGR189" s="29"/>
      <c r="RGS189" s="29"/>
      <c r="RGT189" s="29"/>
      <c r="RGU189" s="29"/>
      <c r="RGV189" s="29"/>
      <c r="RGW189" s="29"/>
      <c r="RGX189" s="29"/>
      <c r="RGY189" s="29"/>
      <c r="RGZ189" s="29"/>
      <c r="RHA189" s="29"/>
      <c r="RHB189" s="29"/>
      <c r="RHC189" s="29"/>
      <c r="RHD189" s="29"/>
      <c r="RHE189" s="29"/>
      <c r="RHF189" s="29"/>
      <c r="RHG189" s="29"/>
      <c r="RHH189" s="29"/>
      <c r="RHI189" s="29"/>
      <c r="RHJ189" s="29"/>
      <c r="RHK189" s="29"/>
      <c r="RHL189" s="29"/>
      <c r="RHM189" s="29"/>
      <c r="RHN189" s="29"/>
      <c r="RHO189" s="29"/>
      <c r="RHP189" s="29"/>
      <c r="RHQ189" s="29"/>
      <c r="RHR189" s="29"/>
      <c r="RHS189" s="29"/>
      <c r="RHT189" s="29"/>
      <c r="RHU189" s="29"/>
      <c r="RHV189" s="29"/>
      <c r="RHW189" s="29"/>
      <c r="RHX189" s="29"/>
      <c r="RHY189" s="29"/>
      <c r="RHZ189" s="29"/>
      <c r="RIA189" s="29"/>
      <c r="RIB189" s="29"/>
      <c r="RIC189" s="29"/>
      <c r="RID189" s="29"/>
      <c r="RIE189" s="29"/>
      <c r="RIF189" s="29"/>
      <c r="RIG189" s="29"/>
      <c r="RIH189" s="29"/>
      <c r="RII189" s="29"/>
      <c r="RIJ189" s="29"/>
      <c r="RIK189" s="29"/>
      <c r="RIL189" s="29"/>
      <c r="RIM189" s="29"/>
      <c r="RIN189" s="29"/>
      <c r="RIO189" s="29"/>
      <c r="RIP189" s="29"/>
      <c r="RIQ189" s="29"/>
      <c r="RIR189" s="29"/>
      <c r="RIS189" s="29"/>
      <c r="RIT189" s="29"/>
      <c r="RIU189" s="29"/>
      <c r="RIV189" s="29"/>
      <c r="RIW189" s="29"/>
      <c r="RIX189" s="29"/>
      <c r="RIY189" s="29"/>
      <c r="RIZ189" s="29"/>
      <c r="RJA189" s="29"/>
      <c r="RJB189" s="29"/>
      <c r="RJC189" s="29"/>
      <c r="RJD189" s="29"/>
      <c r="RJE189" s="29"/>
      <c r="RJF189" s="29"/>
      <c r="RJG189" s="29"/>
      <c r="RJH189" s="29"/>
      <c r="RJI189" s="29"/>
      <c r="RJJ189" s="29"/>
      <c r="RJK189" s="29"/>
      <c r="RJL189" s="29"/>
      <c r="RJM189" s="29"/>
      <c r="RJN189" s="29"/>
      <c r="RJO189" s="29"/>
      <c r="RJP189" s="29"/>
      <c r="RJQ189" s="29"/>
      <c r="RJR189" s="29"/>
      <c r="RJS189" s="29"/>
      <c r="RJT189" s="29"/>
      <c r="RJU189" s="29"/>
      <c r="RJV189" s="29"/>
      <c r="RJW189" s="29"/>
      <c r="RJX189" s="29"/>
      <c r="RJY189" s="29"/>
      <c r="RJZ189" s="29"/>
      <c r="RKA189" s="29"/>
      <c r="RKB189" s="29"/>
      <c r="RKC189" s="29"/>
      <c r="RKD189" s="29"/>
      <c r="RKE189" s="29"/>
      <c r="RKF189" s="29"/>
      <c r="RKG189" s="29"/>
      <c r="RKH189" s="29"/>
      <c r="RKI189" s="29"/>
      <c r="RKJ189" s="29"/>
      <c r="RKK189" s="29"/>
      <c r="RKL189" s="29"/>
      <c r="RKM189" s="29"/>
      <c r="RKN189" s="29"/>
      <c r="RKO189" s="29"/>
      <c r="RKP189" s="29"/>
      <c r="RKQ189" s="29"/>
      <c r="RKR189" s="29"/>
      <c r="RKS189" s="29"/>
      <c r="RKT189" s="29"/>
      <c r="RKU189" s="29"/>
      <c r="RKV189" s="29"/>
      <c r="RKW189" s="29"/>
      <c r="RKX189" s="29"/>
      <c r="RKY189" s="29"/>
      <c r="RKZ189" s="29"/>
      <c r="RLA189" s="29"/>
      <c r="RLB189" s="29"/>
      <c r="RLC189" s="29"/>
      <c r="RLD189" s="29"/>
      <c r="RLE189" s="29"/>
      <c r="RLF189" s="29"/>
      <c r="RLG189" s="29"/>
      <c r="RLH189" s="29"/>
      <c r="RLI189" s="29"/>
      <c r="RLJ189" s="29"/>
      <c r="RLK189" s="29"/>
      <c r="RLL189" s="29"/>
      <c r="RLM189" s="29"/>
      <c r="RLN189" s="29"/>
      <c r="RLO189" s="29"/>
      <c r="RLP189" s="29"/>
      <c r="RLQ189" s="29"/>
      <c r="RLR189" s="29"/>
      <c r="RLS189" s="29"/>
      <c r="RLT189" s="29"/>
      <c r="RLU189" s="29"/>
      <c r="RLV189" s="29"/>
      <c r="RLW189" s="29"/>
      <c r="RLX189" s="29"/>
      <c r="RLY189" s="29"/>
      <c r="RLZ189" s="29"/>
      <c r="RMA189" s="29"/>
      <c r="RMB189" s="29"/>
      <c r="RMC189" s="29"/>
      <c r="RMD189" s="29"/>
      <c r="RME189" s="29"/>
      <c r="RMF189" s="29"/>
      <c r="RMG189" s="29"/>
      <c r="RMH189" s="29"/>
      <c r="RMI189" s="29"/>
      <c r="RMJ189" s="29"/>
      <c r="RMK189" s="29"/>
      <c r="RML189" s="29"/>
      <c r="RMM189" s="29"/>
      <c r="RMN189" s="29"/>
      <c r="RMO189" s="29"/>
      <c r="RMP189" s="29"/>
      <c r="RMQ189" s="29"/>
      <c r="RMR189" s="29"/>
      <c r="RMS189" s="29"/>
      <c r="RMT189" s="29"/>
      <c r="RMU189" s="29"/>
      <c r="RMV189" s="29"/>
      <c r="RMW189" s="29"/>
      <c r="RMX189" s="29"/>
      <c r="RMY189" s="29"/>
      <c r="RMZ189" s="29"/>
      <c r="RNA189" s="29"/>
      <c r="RNB189" s="29"/>
      <c r="RNC189" s="29"/>
      <c r="RND189" s="29"/>
      <c r="RNE189" s="29"/>
      <c r="RNF189" s="29"/>
      <c r="RNG189" s="29"/>
      <c r="RNH189" s="29"/>
      <c r="RNI189" s="29"/>
      <c r="RNJ189" s="29"/>
      <c r="RNK189" s="29"/>
      <c r="RNL189" s="29"/>
      <c r="RNM189" s="29"/>
      <c r="RNN189" s="29"/>
      <c r="RNO189" s="29"/>
      <c r="RNP189" s="29"/>
      <c r="RNQ189" s="29"/>
      <c r="RNR189" s="29"/>
      <c r="RNS189" s="29"/>
      <c r="RNT189" s="29"/>
      <c r="RNU189" s="29"/>
      <c r="RNV189" s="29"/>
      <c r="RNW189" s="29"/>
      <c r="RNX189" s="29"/>
      <c r="RNY189" s="29"/>
      <c r="RNZ189" s="29"/>
      <c r="ROA189" s="29"/>
      <c r="ROB189" s="29"/>
      <c r="ROC189" s="29"/>
      <c r="ROD189" s="29"/>
      <c r="ROE189" s="29"/>
      <c r="ROF189" s="29"/>
      <c r="ROG189" s="29"/>
      <c r="ROH189" s="29"/>
      <c r="ROI189" s="29"/>
      <c r="ROJ189" s="29"/>
      <c r="ROK189" s="29"/>
      <c r="ROL189" s="29"/>
      <c r="ROM189" s="29"/>
      <c r="RON189" s="29"/>
      <c r="ROO189" s="29"/>
      <c r="ROP189" s="29"/>
      <c r="ROQ189" s="29"/>
      <c r="ROR189" s="29"/>
      <c r="ROS189" s="29"/>
      <c r="ROT189" s="29"/>
      <c r="ROU189" s="29"/>
      <c r="ROV189" s="29"/>
      <c r="ROW189" s="29"/>
      <c r="ROX189" s="29"/>
      <c r="ROY189" s="29"/>
      <c r="ROZ189" s="29"/>
      <c r="RPA189" s="29"/>
      <c r="RPB189" s="29"/>
      <c r="RPC189" s="29"/>
      <c r="RPD189" s="29"/>
      <c r="RPE189" s="29"/>
      <c r="RPF189" s="29"/>
      <c r="RPG189" s="29"/>
      <c r="RPH189" s="29"/>
      <c r="RPI189" s="29"/>
      <c r="RPJ189" s="29"/>
      <c r="RPK189" s="29"/>
      <c r="RPL189" s="29"/>
      <c r="RPM189" s="29"/>
      <c r="RPN189" s="29"/>
      <c r="RPO189" s="29"/>
      <c r="RPP189" s="29"/>
      <c r="RPQ189" s="29"/>
      <c r="RPR189" s="29"/>
      <c r="RPS189" s="29"/>
      <c r="RPT189" s="29"/>
      <c r="RPU189" s="29"/>
      <c r="RPV189" s="29"/>
      <c r="RPW189" s="29"/>
      <c r="RPX189" s="29"/>
      <c r="RPY189" s="29"/>
      <c r="RPZ189" s="29"/>
      <c r="RQA189" s="29"/>
      <c r="RQB189" s="29"/>
      <c r="RQC189" s="29"/>
      <c r="RQD189" s="29"/>
      <c r="RQE189" s="29"/>
      <c r="RQF189" s="29"/>
      <c r="RQG189" s="29"/>
      <c r="RQH189" s="29"/>
      <c r="RQI189" s="29"/>
      <c r="RQJ189" s="29"/>
      <c r="RQK189" s="29"/>
      <c r="RQL189" s="29"/>
      <c r="RQM189" s="29"/>
      <c r="RQN189" s="29"/>
      <c r="RQO189" s="29"/>
      <c r="RQP189" s="29"/>
      <c r="RQQ189" s="29"/>
      <c r="RQR189" s="29"/>
      <c r="RQS189" s="29"/>
      <c r="RQT189" s="29"/>
      <c r="RQU189" s="29"/>
      <c r="RQV189" s="29"/>
      <c r="RQW189" s="29"/>
      <c r="RQX189" s="29"/>
      <c r="RQY189" s="29"/>
      <c r="RQZ189" s="29"/>
      <c r="RRA189" s="29"/>
      <c r="RRB189" s="29"/>
      <c r="RRC189" s="29"/>
      <c r="RRD189" s="29"/>
      <c r="RRE189" s="29"/>
      <c r="RRF189" s="29"/>
      <c r="RRG189" s="29"/>
      <c r="RRH189" s="29"/>
      <c r="RRI189" s="29"/>
      <c r="RRJ189" s="29"/>
      <c r="RRK189" s="29"/>
      <c r="RRL189" s="29"/>
      <c r="RRM189" s="29"/>
      <c r="RRN189" s="29"/>
      <c r="RRO189" s="29"/>
      <c r="RRP189" s="29"/>
      <c r="RRQ189" s="29"/>
      <c r="RRR189" s="29"/>
      <c r="RRS189" s="29"/>
      <c r="RRT189" s="29"/>
      <c r="RRU189" s="29"/>
      <c r="RRV189" s="29"/>
      <c r="RRW189" s="29"/>
      <c r="RRX189" s="29"/>
      <c r="RRY189" s="29"/>
      <c r="RRZ189" s="29"/>
      <c r="RSA189" s="29"/>
      <c r="RSB189" s="29"/>
      <c r="RSC189" s="29"/>
      <c r="RSD189" s="29"/>
      <c r="RSE189" s="29"/>
      <c r="RSF189" s="29"/>
      <c r="RSG189" s="29"/>
      <c r="RSH189" s="29"/>
      <c r="RSI189" s="29"/>
      <c r="RSJ189" s="29"/>
      <c r="RSK189" s="29"/>
      <c r="RSL189" s="29"/>
      <c r="RSM189" s="29"/>
      <c r="RSN189" s="29"/>
      <c r="RSO189" s="29"/>
      <c r="RSP189" s="29"/>
      <c r="RSQ189" s="29"/>
      <c r="RSR189" s="29"/>
      <c r="RSS189" s="29"/>
      <c r="RST189" s="29"/>
      <c r="RSU189" s="29"/>
      <c r="RSV189" s="29"/>
      <c r="RSW189" s="29"/>
      <c r="RSX189" s="29"/>
      <c r="RSY189" s="29"/>
      <c r="RSZ189" s="29"/>
      <c r="RTA189" s="29"/>
      <c r="RTB189" s="29"/>
      <c r="RTC189" s="29"/>
      <c r="RTD189" s="29"/>
      <c r="RTE189" s="29"/>
      <c r="RTF189" s="29"/>
      <c r="RTG189" s="29"/>
      <c r="RTH189" s="29"/>
      <c r="RTI189" s="29"/>
      <c r="RTJ189" s="29"/>
      <c r="RTK189" s="29"/>
      <c r="RTL189" s="29"/>
      <c r="RTM189" s="29"/>
      <c r="RTN189" s="29"/>
      <c r="RTO189" s="29"/>
      <c r="RTP189" s="29"/>
      <c r="RTQ189" s="29"/>
      <c r="RTR189" s="29"/>
      <c r="RTS189" s="29"/>
      <c r="RTT189" s="29"/>
      <c r="RTU189" s="29"/>
      <c r="RTV189" s="29"/>
      <c r="RTW189" s="29"/>
      <c r="RTX189" s="29"/>
      <c r="RTY189" s="29"/>
      <c r="RTZ189" s="29"/>
      <c r="RUA189" s="29"/>
      <c r="RUB189" s="29"/>
      <c r="RUC189" s="29"/>
      <c r="RUD189" s="29"/>
      <c r="RUE189" s="29"/>
      <c r="RUF189" s="29"/>
      <c r="RUG189" s="29"/>
      <c r="RUH189" s="29"/>
      <c r="RUI189" s="29"/>
      <c r="RUJ189" s="29"/>
      <c r="RUK189" s="29"/>
      <c r="RUL189" s="29"/>
      <c r="RUM189" s="29"/>
      <c r="RUN189" s="29"/>
      <c r="RUO189" s="29"/>
      <c r="RUP189" s="29"/>
      <c r="RUQ189" s="29"/>
      <c r="RUR189" s="29"/>
      <c r="RUS189" s="29"/>
      <c r="RUT189" s="29"/>
      <c r="RUU189" s="29"/>
      <c r="RUV189" s="29"/>
      <c r="RUW189" s="29"/>
      <c r="RUX189" s="29"/>
      <c r="RUY189" s="29"/>
      <c r="RUZ189" s="29"/>
      <c r="RVA189" s="29"/>
      <c r="RVB189" s="29"/>
      <c r="RVC189" s="29"/>
      <c r="RVD189" s="29"/>
      <c r="RVE189" s="29"/>
      <c r="RVF189" s="29"/>
      <c r="RVG189" s="29"/>
      <c r="RVH189" s="29"/>
      <c r="RVI189" s="29"/>
      <c r="RVJ189" s="29"/>
      <c r="RVK189" s="29"/>
      <c r="RVL189" s="29"/>
      <c r="RVM189" s="29"/>
      <c r="RVN189" s="29"/>
      <c r="RVO189" s="29"/>
      <c r="RVP189" s="29"/>
      <c r="RVQ189" s="29"/>
      <c r="RVR189" s="29"/>
      <c r="RVS189" s="29"/>
      <c r="RVT189" s="29"/>
      <c r="RVU189" s="29"/>
      <c r="RVV189" s="29"/>
      <c r="RVW189" s="29"/>
      <c r="RVX189" s="29"/>
      <c r="RVY189" s="29"/>
      <c r="RVZ189" s="29"/>
      <c r="RWA189" s="29"/>
      <c r="RWB189" s="29"/>
      <c r="RWC189" s="29"/>
      <c r="RWD189" s="29"/>
      <c r="RWE189" s="29"/>
      <c r="RWF189" s="29"/>
      <c r="RWG189" s="29"/>
      <c r="RWH189" s="29"/>
      <c r="RWI189" s="29"/>
      <c r="RWJ189" s="29"/>
      <c r="RWK189" s="29"/>
      <c r="RWL189" s="29"/>
      <c r="RWM189" s="29"/>
      <c r="RWN189" s="29"/>
      <c r="RWO189" s="29"/>
      <c r="RWP189" s="29"/>
      <c r="RWQ189" s="29"/>
      <c r="RWR189" s="29"/>
      <c r="RWS189" s="29"/>
      <c r="RWT189" s="29"/>
      <c r="RWU189" s="29"/>
      <c r="RWV189" s="29"/>
      <c r="RWW189" s="29"/>
      <c r="RWX189" s="29"/>
      <c r="RWY189" s="29"/>
      <c r="RWZ189" s="29"/>
      <c r="RXA189" s="29"/>
      <c r="RXB189" s="29"/>
      <c r="RXC189" s="29"/>
      <c r="RXD189" s="29"/>
      <c r="RXE189" s="29"/>
      <c r="RXF189" s="29"/>
      <c r="RXG189" s="29"/>
      <c r="RXH189" s="29"/>
      <c r="RXI189" s="29"/>
      <c r="RXJ189" s="29"/>
      <c r="RXK189" s="29"/>
      <c r="RXL189" s="29"/>
      <c r="RXM189" s="29"/>
      <c r="RXN189" s="29"/>
      <c r="RXO189" s="29"/>
      <c r="RXP189" s="29"/>
      <c r="RXQ189" s="29"/>
      <c r="RXR189" s="29"/>
      <c r="RXS189" s="29"/>
      <c r="RXT189" s="29"/>
      <c r="RXU189" s="29"/>
      <c r="RXV189" s="29"/>
      <c r="RXW189" s="29"/>
      <c r="RXX189" s="29"/>
      <c r="RXY189" s="29"/>
      <c r="RXZ189" s="29"/>
      <c r="RYA189" s="29"/>
      <c r="RYB189" s="29"/>
      <c r="RYC189" s="29"/>
      <c r="RYD189" s="29"/>
      <c r="RYE189" s="29"/>
      <c r="RYF189" s="29"/>
      <c r="RYG189" s="29"/>
      <c r="RYH189" s="29"/>
      <c r="RYI189" s="29"/>
      <c r="RYJ189" s="29"/>
      <c r="RYK189" s="29"/>
      <c r="RYL189" s="29"/>
      <c r="RYM189" s="29"/>
      <c r="RYN189" s="29"/>
      <c r="RYO189" s="29"/>
      <c r="RYP189" s="29"/>
      <c r="RYQ189" s="29"/>
      <c r="RYR189" s="29"/>
      <c r="RYS189" s="29"/>
      <c r="RYT189" s="29"/>
      <c r="RYU189" s="29"/>
      <c r="RYV189" s="29"/>
      <c r="RYW189" s="29"/>
      <c r="RYX189" s="29"/>
      <c r="RYY189" s="29"/>
      <c r="RYZ189" s="29"/>
      <c r="RZA189" s="29"/>
      <c r="RZB189" s="29"/>
      <c r="RZC189" s="29"/>
      <c r="RZD189" s="29"/>
      <c r="RZE189" s="29"/>
      <c r="RZF189" s="29"/>
      <c r="RZG189" s="29"/>
      <c r="RZH189" s="29"/>
      <c r="RZI189" s="29"/>
      <c r="RZJ189" s="29"/>
      <c r="RZK189" s="29"/>
      <c r="RZL189" s="29"/>
      <c r="RZM189" s="29"/>
      <c r="RZN189" s="29"/>
      <c r="RZO189" s="29"/>
      <c r="RZP189" s="29"/>
      <c r="RZQ189" s="29"/>
      <c r="RZR189" s="29"/>
      <c r="RZS189" s="29"/>
      <c r="RZT189" s="29"/>
      <c r="RZU189" s="29"/>
      <c r="RZV189" s="29"/>
      <c r="RZW189" s="29"/>
      <c r="RZX189" s="29"/>
      <c r="RZY189" s="29"/>
      <c r="RZZ189" s="29"/>
      <c r="SAA189" s="29"/>
      <c r="SAB189" s="29"/>
      <c r="SAC189" s="29"/>
      <c r="SAD189" s="29"/>
      <c r="SAE189" s="29"/>
      <c r="SAF189" s="29"/>
      <c r="SAG189" s="29"/>
      <c r="SAH189" s="29"/>
      <c r="SAI189" s="29"/>
      <c r="SAJ189" s="29"/>
      <c r="SAK189" s="29"/>
      <c r="SAL189" s="29"/>
      <c r="SAM189" s="29"/>
      <c r="SAN189" s="29"/>
      <c r="SAO189" s="29"/>
      <c r="SAP189" s="29"/>
      <c r="SAQ189" s="29"/>
      <c r="SAR189" s="29"/>
      <c r="SAS189" s="29"/>
      <c r="SAT189" s="29"/>
      <c r="SAU189" s="29"/>
      <c r="SAV189" s="29"/>
      <c r="SAW189" s="29"/>
      <c r="SAX189" s="29"/>
      <c r="SAY189" s="29"/>
      <c r="SAZ189" s="29"/>
      <c r="SBA189" s="29"/>
      <c r="SBB189" s="29"/>
      <c r="SBC189" s="29"/>
      <c r="SBD189" s="29"/>
      <c r="SBE189" s="29"/>
      <c r="SBF189" s="29"/>
      <c r="SBG189" s="29"/>
      <c r="SBH189" s="29"/>
      <c r="SBI189" s="29"/>
      <c r="SBJ189" s="29"/>
      <c r="SBK189" s="29"/>
      <c r="SBL189" s="29"/>
      <c r="SBM189" s="29"/>
      <c r="SBN189" s="29"/>
      <c r="SBO189" s="29"/>
      <c r="SBP189" s="29"/>
      <c r="SBQ189" s="29"/>
      <c r="SBR189" s="29"/>
      <c r="SBS189" s="29"/>
      <c r="SBT189" s="29"/>
      <c r="SBU189" s="29"/>
      <c r="SBV189" s="29"/>
      <c r="SBW189" s="29"/>
      <c r="SBX189" s="29"/>
      <c r="SBY189" s="29"/>
      <c r="SBZ189" s="29"/>
      <c r="SCA189" s="29"/>
      <c r="SCB189" s="29"/>
      <c r="SCC189" s="29"/>
      <c r="SCD189" s="29"/>
      <c r="SCE189" s="29"/>
      <c r="SCF189" s="29"/>
      <c r="SCG189" s="29"/>
      <c r="SCH189" s="29"/>
      <c r="SCI189" s="29"/>
      <c r="SCJ189" s="29"/>
      <c r="SCK189" s="29"/>
      <c r="SCL189" s="29"/>
      <c r="SCM189" s="29"/>
      <c r="SCN189" s="29"/>
      <c r="SCO189" s="29"/>
      <c r="SCP189" s="29"/>
      <c r="SCQ189" s="29"/>
      <c r="SCR189" s="29"/>
      <c r="SCS189" s="29"/>
      <c r="SCT189" s="29"/>
      <c r="SCU189" s="29"/>
      <c r="SCV189" s="29"/>
      <c r="SCW189" s="29"/>
      <c r="SCX189" s="29"/>
      <c r="SCY189" s="29"/>
      <c r="SCZ189" s="29"/>
      <c r="SDA189" s="29"/>
      <c r="SDB189" s="29"/>
      <c r="SDC189" s="29"/>
      <c r="SDD189" s="29"/>
      <c r="SDE189" s="29"/>
      <c r="SDF189" s="29"/>
      <c r="SDG189" s="29"/>
      <c r="SDH189" s="29"/>
      <c r="SDI189" s="29"/>
      <c r="SDJ189" s="29"/>
      <c r="SDK189" s="29"/>
      <c r="SDL189" s="29"/>
      <c r="SDM189" s="29"/>
      <c r="SDN189" s="29"/>
      <c r="SDO189" s="29"/>
      <c r="SDP189" s="29"/>
      <c r="SDQ189" s="29"/>
      <c r="SDR189" s="29"/>
      <c r="SDS189" s="29"/>
      <c r="SDT189" s="29"/>
      <c r="SDU189" s="29"/>
      <c r="SDV189" s="29"/>
      <c r="SDW189" s="29"/>
      <c r="SDX189" s="29"/>
      <c r="SDY189" s="29"/>
      <c r="SDZ189" s="29"/>
      <c r="SEA189" s="29"/>
      <c r="SEB189" s="29"/>
      <c r="SEC189" s="29"/>
      <c r="SED189" s="29"/>
      <c r="SEE189" s="29"/>
      <c r="SEF189" s="29"/>
      <c r="SEG189" s="29"/>
      <c r="SEH189" s="29"/>
      <c r="SEI189" s="29"/>
      <c r="SEJ189" s="29"/>
      <c r="SEK189" s="29"/>
      <c r="SEL189" s="29"/>
      <c r="SEM189" s="29"/>
      <c r="SEN189" s="29"/>
      <c r="SEO189" s="29"/>
      <c r="SEP189" s="29"/>
      <c r="SEQ189" s="29"/>
      <c r="SER189" s="29"/>
      <c r="SES189" s="29"/>
      <c r="SET189" s="29"/>
      <c r="SEU189" s="29"/>
      <c r="SEV189" s="29"/>
      <c r="SEW189" s="29"/>
      <c r="SEX189" s="29"/>
      <c r="SEY189" s="29"/>
      <c r="SEZ189" s="29"/>
      <c r="SFA189" s="29"/>
      <c r="SFB189" s="29"/>
      <c r="SFC189" s="29"/>
      <c r="SFD189" s="29"/>
      <c r="SFE189" s="29"/>
      <c r="SFF189" s="29"/>
      <c r="SFG189" s="29"/>
      <c r="SFH189" s="29"/>
      <c r="SFI189" s="29"/>
      <c r="SFJ189" s="29"/>
      <c r="SFK189" s="29"/>
      <c r="SFL189" s="29"/>
      <c r="SFM189" s="29"/>
      <c r="SFN189" s="29"/>
      <c r="SFO189" s="29"/>
      <c r="SFP189" s="29"/>
      <c r="SFQ189" s="29"/>
      <c r="SFR189" s="29"/>
      <c r="SFS189" s="29"/>
      <c r="SFT189" s="29"/>
      <c r="SFU189" s="29"/>
      <c r="SFV189" s="29"/>
      <c r="SFW189" s="29"/>
      <c r="SFX189" s="29"/>
      <c r="SFY189" s="29"/>
      <c r="SFZ189" s="29"/>
      <c r="SGA189" s="29"/>
      <c r="SGB189" s="29"/>
      <c r="SGC189" s="29"/>
      <c r="SGD189" s="29"/>
      <c r="SGE189" s="29"/>
      <c r="SGF189" s="29"/>
      <c r="SGG189" s="29"/>
      <c r="SGH189" s="29"/>
      <c r="SGI189" s="29"/>
      <c r="SGJ189" s="29"/>
      <c r="SGK189" s="29"/>
      <c r="SGL189" s="29"/>
      <c r="SGM189" s="29"/>
      <c r="SGN189" s="29"/>
      <c r="SGO189" s="29"/>
      <c r="SGP189" s="29"/>
      <c r="SGQ189" s="29"/>
      <c r="SGR189" s="29"/>
      <c r="SGS189" s="29"/>
      <c r="SGT189" s="29"/>
      <c r="SGU189" s="29"/>
      <c r="SGV189" s="29"/>
      <c r="SGW189" s="29"/>
      <c r="SGX189" s="29"/>
      <c r="SGY189" s="29"/>
      <c r="SGZ189" s="29"/>
      <c r="SHA189" s="29"/>
      <c r="SHB189" s="29"/>
      <c r="SHC189" s="29"/>
      <c r="SHD189" s="29"/>
      <c r="SHE189" s="29"/>
      <c r="SHF189" s="29"/>
      <c r="SHG189" s="29"/>
      <c r="SHH189" s="29"/>
      <c r="SHI189" s="29"/>
      <c r="SHJ189" s="29"/>
      <c r="SHK189" s="29"/>
      <c r="SHL189" s="29"/>
      <c r="SHM189" s="29"/>
      <c r="SHN189" s="29"/>
      <c r="SHO189" s="29"/>
      <c r="SHP189" s="29"/>
      <c r="SHQ189" s="29"/>
      <c r="SHR189" s="29"/>
      <c r="SHS189" s="29"/>
      <c r="SHT189" s="29"/>
      <c r="SHU189" s="29"/>
      <c r="SHV189" s="29"/>
      <c r="SHW189" s="29"/>
      <c r="SHX189" s="29"/>
      <c r="SHY189" s="29"/>
      <c r="SHZ189" s="29"/>
      <c r="SIA189" s="29"/>
      <c r="SIB189" s="29"/>
      <c r="SIC189" s="29"/>
      <c r="SID189" s="29"/>
      <c r="SIE189" s="29"/>
      <c r="SIF189" s="29"/>
      <c r="SIG189" s="29"/>
      <c r="SIH189" s="29"/>
      <c r="SII189" s="29"/>
      <c r="SIJ189" s="29"/>
      <c r="SIK189" s="29"/>
      <c r="SIL189" s="29"/>
      <c r="SIM189" s="29"/>
      <c r="SIN189" s="29"/>
      <c r="SIO189" s="29"/>
      <c r="SIP189" s="29"/>
      <c r="SIQ189" s="29"/>
      <c r="SIR189" s="29"/>
      <c r="SIS189" s="29"/>
      <c r="SIT189" s="29"/>
      <c r="SIU189" s="29"/>
      <c r="SIV189" s="29"/>
      <c r="SIW189" s="29"/>
      <c r="SIX189" s="29"/>
      <c r="SIY189" s="29"/>
      <c r="SIZ189" s="29"/>
      <c r="SJA189" s="29"/>
      <c r="SJB189" s="29"/>
      <c r="SJC189" s="29"/>
      <c r="SJD189" s="29"/>
      <c r="SJE189" s="29"/>
      <c r="SJF189" s="29"/>
      <c r="SJG189" s="29"/>
      <c r="SJH189" s="29"/>
      <c r="SJI189" s="29"/>
      <c r="SJJ189" s="29"/>
      <c r="SJK189" s="29"/>
      <c r="SJL189" s="29"/>
      <c r="SJM189" s="29"/>
      <c r="SJN189" s="29"/>
      <c r="SJO189" s="29"/>
      <c r="SJP189" s="29"/>
      <c r="SJQ189" s="29"/>
      <c r="SJR189" s="29"/>
      <c r="SJS189" s="29"/>
      <c r="SJT189" s="29"/>
      <c r="SJU189" s="29"/>
      <c r="SJV189" s="29"/>
      <c r="SJW189" s="29"/>
      <c r="SJX189" s="29"/>
      <c r="SJY189" s="29"/>
      <c r="SJZ189" s="29"/>
      <c r="SKA189" s="29"/>
      <c r="SKB189" s="29"/>
      <c r="SKC189" s="29"/>
      <c r="SKD189" s="29"/>
      <c r="SKE189" s="29"/>
      <c r="SKF189" s="29"/>
      <c r="SKG189" s="29"/>
      <c r="SKH189" s="29"/>
      <c r="SKI189" s="29"/>
      <c r="SKJ189" s="29"/>
      <c r="SKK189" s="29"/>
      <c r="SKL189" s="29"/>
      <c r="SKM189" s="29"/>
      <c r="SKN189" s="29"/>
      <c r="SKO189" s="29"/>
      <c r="SKP189" s="29"/>
      <c r="SKQ189" s="29"/>
      <c r="SKR189" s="29"/>
      <c r="SKS189" s="29"/>
      <c r="SKT189" s="29"/>
      <c r="SKU189" s="29"/>
      <c r="SKV189" s="29"/>
      <c r="SKW189" s="29"/>
      <c r="SKX189" s="29"/>
      <c r="SKY189" s="29"/>
      <c r="SKZ189" s="29"/>
      <c r="SLA189" s="29"/>
      <c r="SLB189" s="29"/>
      <c r="SLC189" s="29"/>
      <c r="SLD189" s="29"/>
      <c r="SLE189" s="29"/>
      <c r="SLF189" s="29"/>
      <c r="SLG189" s="29"/>
      <c r="SLH189" s="29"/>
      <c r="SLI189" s="29"/>
      <c r="SLJ189" s="29"/>
      <c r="SLK189" s="29"/>
      <c r="SLL189" s="29"/>
      <c r="SLM189" s="29"/>
      <c r="SLN189" s="29"/>
      <c r="SLO189" s="29"/>
      <c r="SLP189" s="29"/>
      <c r="SLQ189" s="29"/>
      <c r="SLR189" s="29"/>
      <c r="SLS189" s="29"/>
      <c r="SLT189" s="29"/>
      <c r="SLU189" s="29"/>
      <c r="SLV189" s="29"/>
      <c r="SLW189" s="29"/>
      <c r="SLX189" s="29"/>
      <c r="SLY189" s="29"/>
      <c r="SLZ189" s="29"/>
      <c r="SMA189" s="29"/>
      <c r="SMB189" s="29"/>
      <c r="SMC189" s="29"/>
      <c r="SMD189" s="29"/>
      <c r="SME189" s="29"/>
      <c r="SMF189" s="29"/>
      <c r="SMG189" s="29"/>
      <c r="SMH189" s="29"/>
      <c r="SMI189" s="29"/>
      <c r="SMJ189" s="29"/>
      <c r="SMK189" s="29"/>
      <c r="SML189" s="29"/>
      <c r="SMM189" s="29"/>
      <c r="SMN189" s="29"/>
      <c r="SMO189" s="29"/>
      <c r="SMP189" s="29"/>
      <c r="SMQ189" s="29"/>
      <c r="SMR189" s="29"/>
      <c r="SMS189" s="29"/>
      <c r="SMT189" s="29"/>
      <c r="SMU189" s="29"/>
      <c r="SMV189" s="29"/>
      <c r="SMW189" s="29"/>
      <c r="SMX189" s="29"/>
      <c r="SMY189" s="29"/>
      <c r="SMZ189" s="29"/>
      <c r="SNA189" s="29"/>
      <c r="SNB189" s="29"/>
      <c r="SNC189" s="29"/>
      <c r="SND189" s="29"/>
      <c r="SNE189" s="29"/>
      <c r="SNF189" s="29"/>
      <c r="SNG189" s="29"/>
      <c r="SNH189" s="29"/>
      <c r="SNI189" s="29"/>
      <c r="SNJ189" s="29"/>
      <c r="SNK189" s="29"/>
      <c r="SNL189" s="29"/>
      <c r="SNM189" s="29"/>
      <c r="SNN189" s="29"/>
      <c r="SNO189" s="29"/>
      <c r="SNP189" s="29"/>
      <c r="SNQ189" s="29"/>
      <c r="SNR189" s="29"/>
      <c r="SNS189" s="29"/>
      <c r="SNT189" s="29"/>
      <c r="SNU189" s="29"/>
      <c r="SNV189" s="29"/>
      <c r="SNW189" s="29"/>
      <c r="SNX189" s="29"/>
      <c r="SNY189" s="29"/>
      <c r="SNZ189" s="29"/>
      <c r="SOA189" s="29"/>
      <c r="SOB189" s="29"/>
      <c r="SOC189" s="29"/>
      <c r="SOD189" s="29"/>
      <c r="SOE189" s="29"/>
      <c r="SOF189" s="29"/>
      <c r="SOG189" s="29"/>
      <c r="SOH189" s="29"/>
      <c r="SOI189" s="29"/>
      <c r="SOJ189" s="29"/>
      <c r="SOK189" s="29"/>
      <c r="SOL189" s="29"/>
      <c r="SOM189" s="29"/>
      <c r="SON189" s="29"/>
      <c r="SOO189" s="29"/>
      <c r="SOP189" s="29"/>
      <c r="SOQ189" s="29"/>
      <c r="SOR189" s="29"/>
      <c r="SOS189" s="29"/>
      <c r="SOT189" s="29"/>
      <c r="SOU189" s="29"/>
      <c r="SOV189" s="29"/>
      <c r="SOW189" s="29"/>
      <c r="SOX189" s="29"/>
      <c r="SOY189" s="29"/>
      <c r="SOZ189" s="29"/>
      <c r="SPA189" s="29"/>
      <c r="SPB189" s="29"/>
      <c r="SPC189" s="29"/>
      <c r="SPD189" s="29"/>
      <c r="SPE189" s="29"/>
      <c r="SPF189" s="29"/>
      <c r="SPG189" s="29"/>
      <c r="SPH189" s="29"/>
      <c r="SPI189" s="29"/>
      <c r="SPJ189" s="29"/>
      <c r="SPK189" s="29"/>
      <c r="SPL189" s="29"/>
      <c r="SPM189" s="29"/>
      <c r="SPN189" s="29"/>
      <c r="SPO189" s="29"/>
      <c r="SPP189" s="29"/>
      <c r="SPQ189" s="29"/>
      <c r="SPR189" s="29"/>
      <c r="SPS189" s="29"/>
      <c r="SPT189" s="29"/>
      <c r="SPU189" s="29"/>
      <c r="SPV189" s="29"/>
      <c r="SPW189" s="29"/>
      <c r="SPX189" s="29"/>
      <c r="SPY189" s="29"/>
      <c r="SPZ189" s="29"/>
      <c r="SQA189" s="29"/>
      <c r="SQB189" s="29"/>
      <c r="SQC189" s="29"/>
      <c r="SQD189" s="29"/>
      <c r="SQE189" s="29"/>
      <c r="SQF189" s="29"/>
      <c r="SQG189" s="29"/>
      <c r="SQH189" s="29"/>
      <c r="SQI189" s="29"/>
      <c r="SQJ189" s="29"/>
      <c r="SQK189" s="29"/>
      <c r="SQL189" s="29"/>
      <c r="SQM189" s="29"/>
      <c r="SQN189" s="29"/>
      <c r="SQO189" s="29"/>
      <c r="SQP189" s="29"/>
      <c r="SQQ189" s="29"/>
      <c r="SQR189" s="29"/>
      <c r="SQS189" s="29"/>
      <c r="SQT189" s="29"/>
      <c r="SQU189" s="29"/>
      <c r="SQV189" s="29"/>
      <c r="SQW189" s="29"/>
      <c r="SQX189" s="29"/>
      <c r="SQY189" s="29"/>
      <c r="SQZ189" s="29"/>
      <c r="SRA189" s="29"/>
      <c r="SRB189" s="29"/>
      <c r="SRC189" s="29"/>
      <c r="SRD189" s="29"/>
      <c r="SRE189" s="29"/>
      <c r="SRF189" s="29"/>
      <c r="SRG189" s="29"/>
      <c r="SRH189" s="29"/>
      <c r="SRI189" s="29"/>
      <c r="SRJ189" s="29"/>
      <c r="SRK189" s="29"/>
      <c r="SRL189" s="29"/>
      <c r="SRM189" s="29"/>
      <c r="SRN189" s="29"/>
      <c r="SRO189" s="29"/>
      <c r="SRP189" s="29"/>
      <c r="SRQ189" s="29"/>
      <c r="SRR189" s="29"/>
      <c r="SRS189" s="29"/>
      <c r="SRT189" s="29"/>
      <c r="SRU189" s="29"/>
      <c r="SRV189" s="29"/>
      <c r="SRW189" s="29"/>
      <c r="SRX189" s="29"/>
      <c r="SRY189" s="29"/>
      <c r="SRZ189" s="29"/>
      <c r="SSA189" s="29"/>
      <c r="SSB189" s="29"/>
      <c r="SSC189" s="29"/>
      <c r="SSD189" s="29"/>
      <c r="SSE189" s="29"/>
      <c r="SSF189" s="29"/>
      <c r="SSG189" s="29"/>
      <c r="SSH189" s="29"/>
      <c r="SSI189" s="29"/>
      <c r="SSJ189" s="29"/>
      <c r="SSK189" s="29"/>
      <c r="SSL189" s="29"/>
      <c r="SSM189" s="29"/>
      <c r="SSN189" s="29"/>
      <c r="SSO189" s="29"/>
      <c r="SSP189" s="29"/>
      <c r="SSQ189" s="29"/>
      <c r="SSR189" s="29"/>
      <c r="SSS189" s="29"/>
      <c r="SST189" s="29"/>
      <c r="SSU189" s="29"/>
      <c r="SSV189" s="29"/>
      <c r="SSW189" s="29"/>
      <c r="SSX189" s="29"/>
      <c r="SSY189" s="29"/>
      <c r="SSZ189" s="29"/>
      <c r="STA189" s="29"/>
      <c r="STB189" s="29"/>
      <c r="STC189" s="29"/>
      <c r="STD189" s="29"/>
      <c r="STE189" s="29"/>
      <c r="STF189" s="29"/>
      <c r="STG189" s="29"/>
      <c r="STH189" s="29"/>
      <c r="STI189" s="29"/>
      <c r="STJ189" s="29"/>
      <c r="STK189" s="29"/>
      <c r="STL189" s="29"/>
      <c r="STM189" s="29"/>
      <c r="STN189" s="29"/>
      <c r="STO189" s="29"/>
      <c r="STP189" s="29"/>
      <c r="STQ189" s="29"/>
      <c r="STR189" s="29"/>
      <c r="STS189" s="29"/>
      <c r="STT189" s="29"/>
      <c r="STU189" s="29"/>
      <c r="STV189" s="29"/>
      <c r="STW189" s="29"/>
      <c r="STX189" s="29"/>
      <c r="STY189" s="29"/>
      <c r="STZ189" s="29"/>
      <c r="SUA189" s="29"/>
      <c r="SUB189" s="29"/>
      <c r="SUC189" s="29"/>
      <c r="SUD189" s="29"/>
      <c r="SUE189" s="29"/>
      <c r="SUF189" s="29"/>
      <c r="SUG189" s="29"/>
      <c r="SUH189" s="29"/>
      <c r="SUI189" s="29"/>
      <c r="SUJ189" s="29"/>
      <c r="SUK189" s="29"/>
      <c r="SUL189" s="29"/>
      <c r="SUM189" s="29"/>
      <c r="SUN189" s="29"/>
      <c r="SUO189" s="29"/>
      <c r="SUP189" s="29"/>
      <c r="SUQ189" s="29"/>
      <c r="SUR189" s="29"/>
      <c r="SUS189" s="29"/>
      <c r="SUT189" s="29"/>
      <c r="SUU189" s="29"/>
      <c r="SUV189" s="29"/>
      <c r="SUW189" s="29"/>
      <c r="SUX189" s="29"/>
      <c r="SUY189" s="29"/>
      <c r="SUZ189" s="29"/>
      <c r="SVA189" s="29"/>
      <c r="SVB189" s="29"/>
      <c r="SVC189" s="29"/>
      <c r="SVD189" s="29"/>
      <c r="SVE189" s="29"/>
      <c r="SVF189" s="29"/>
      <c r="SVG189" s="29"/>
      <c r="SVH189" s="29"/>
      <c r="SVI189" s="29"/>
      <c r="SVJ189" s="29"/>
      <c r="SVK189" s="29"/>
      <c r="SVL189" s="29"/>
      <c r="SVM189" s="29"/>
      <c r="SVN189" s="29"/>
      <c r="SVO189" s="29"/>
      <c r="SVP189" s="29"/>
      <c r="SVQ189" s="29"/>
      <c r="SVR189" s="29"/>
      <c r="SVS189" s="29"/>
      <c r="SVT189" s="29"/>
      <c r="SVU189" s="29"/>
      <c r="SVV189" s="29"/>
      <c r="SVW189" s="29"/>
      <c r="SVX189" s="29"/>
      <c r="SVY189" s="29"/>
      <c r="SVZ189" s="29"/>
      <c r="SWA189" s="29"/>
      <c r="SWB189" s="29"/>
      <c r="SWC189" s="29"/>
      <c r="SWD189" s="29"/>
      <c r="SWE189" s="29"/>
      <c r="SWF189" s="29"/>
      <c r="SWG189" s="29"/>
      <c r="SWH189" s="29"/>
      <c r="SWI189" s="29"/>
      <c r="SWJ189" s="29"/>
      <c r="SWK189" s="29"/>
      <c r="SWL189" s="29"/>
      <c r="SWM189" s="29"/>
      <c r="SWN189" s="29"/>
      <c r="SWO189" s="29"/>
      <c r="SWP189" s="29"/>
      <c r="SWQ189" s="29"/>
      <c r="SWR189" s="29"/>
      <c r="SWS189" s="29"/>
      <c r="SWT189" s="29"/>
      <c r="SWU189" s="29"/>
      <c r="SWV189" s="29"/>
      <c r="SWW189" s="29"/>
      <c r="SWX189" s="29"/>
      <c r="SWY189" s="29"/>
      <c r="SWZ189" s="29"/>
      <c r="SXA189" s="29"/>
      <c r="SXB189" s="29"/>
      <c r="SXC189" s="29"/>
      <c r="SXD189" s="29"/>
      <c r="SXE189" s="29"/>
      <c r="SXF189" s="29"/>
      <c r="SXG189" s="29"/>
      <c r="SXH189" s="29"/>
      <c r="SXI189" s="29"/>
      <c r="SXJ189" s="29"/>
      <c r="SXK189" s="29"/>
      <c r="SXL189" s="29"/>
      <c r="SXM189" s="29"/>
      <c r="SXN189" s="29"/>
      <c r="SXO189" s="29"/>
      <c r="SXP189" s="29"/>
      <c r="SXQ189" s="29"/>
      <c r="SXR189" s="29"/>
      <c r="SXS189" s="29"/>
      <c r="SXT189" s="29"/>
      <c r="SXU189" s="29"/>
      <c r="SXV189" s="29"/>
      <c r="SXW189" s="29"/>
      <c r="SXX189" s="29"/>
      <c r="SXY189" s="29"/>
      <c r="SXZ189" s="29"/>
      <c r="SYA189" s="29"/>
      <c r="SYB189" s="29"/>
      <c r="SYC189" s="29"/>
      <c r="SYD189" s="29"/>
      <c r="SYE189" s="29"/>
      <c r="SYF189" s="29"/>
      <c r="SYG189" s="29"/>
      <c r="SYH189" s="29"/>
      <c r="SYI189" s="29"/>
      <c r="SYJ189" s="29"/>
      <c r="SYK189" s="29"/>
      <c r="SYL189" s="29"/>
      <c r="SYM189" s="29"/>
      <c r="SYN189" s="29"/>
      <c r="SYO189" s="29"/>
      <c r="SYP189" s="29"/>
      <c r="SYQ189" s="29"/>
      <c r="SYR189" s="29"/>
      <c r="SYS189" s="29"/>
      <c r="SYT189" s="29"/>
      <c r="SYU189" s="29"/>
      <c r="SYV189" s="29"/>
      <c r="SYW189" s="29"/>
      <c r="SYX189" s="29"/>
      <c r="SYY189" s="29"/>
      <c r="SYZ189" s="29"/>
      <c r="SZA189" s="29"/>
      <c r="SZB189" s="29"/>
      <c r="SZC189" s="29"/>
      <c r="SZD189" s="29"/>
      <c r="SZE189" s="29"/>
      <c r="SZF189" s="29"/>
      <c r="SZG189" s="29"/>
      <c r="SZH189" s="29"/>
      <c r="SZI189" s="29"/>
      <c r="SZJ189" s="29"/>
      <c r="SZK189" s="29"/>
      <c r="SZL189" s="29"/>
      <c r="SZM189" s="29"/>
      <c r="SZN189" s="29"/>
      <c r="SZO189" s="29"/>
      <c r="SZP189" s="29"/>
      <c r="SZQ189" s="29"/>
      <c r="SZR189" s="29"/>
      <c r="SZS189" s="29"/>
      <c r="SZT189" s="29"/>
      <c r="SZU189" s="29"/>
      <c r="SZV189" s="29"/>
      <c r="SZW189" s="29"/>
      <c r="SZX189" s="29"/>
      <c r="SZY189" s="29"/>
      <c r="SZZ189" s="29"/>
      <c r="TAA189" s="29"/>
      <c r="TAB189" s="29"/>
      <c r="TAC189" s="29"/>
      <c r="TAD189" s="29"/>
      <c r="TAE189" s="29"/>
      <c r="TAF189" s="29"/>
      <c r="TAG189" s="29"/>
      <c r="TAH189" s="29"/>
      <c r="TAI189" s="29"/>
      <c r="TAJ189" s="29"/>
      <c r="TAK189" s="29"/>
      <c r="TAL189" s="29"/>
      <c r="TAM189" s="29"/>
      <c r="TAN189" s="29"/>
      <c r="TAO189" s="29"/>
      <c r="TAP189" s="29"/>
      <c r="TAQ189" s="29"/>
      <c r="TAR189" s="29"/>
      <c r="TAS189" s="29"/>
      <c r="TAT189" s="29"/>
      <c r="TAU189" s="29"/>
      <c r="TAV189" s="29"/>
      <c r="TAW189" s="29"/>
      <c r="TAX189" s="29"/>
      <c r="TAY189" s="29"/>
      <c r="TAZ189" s="29"/>
      <c r="TBA189" s="29"/>
      <c r="TBB189" s="29"/>
      <c r="TBC189" s="29"/>
      <c r="TBD189" s="29"/>
      <c r="TBE189" s="29"/>
      <c r="TBF189" s="29"/>
      <c r="TBG189" s="29"/>
      <c r="TBH189" s="29"/>
      <c r="TBI189" s="29"/>
      <c r="TBJ189" s="29"/>
      <c r="TBK189" s="29"/>
      <c r="TBL189" s="29"/>
      <c r="TBM189" s="29"/>
      <c r="TBN189" s="29"/>
      <c r="TBO189" s="29"/>
      <c r="TBP189" s="29"/>
      <c r="TBQ189" s="29"/>
      <c r="TBR189" s="29"/>
      <c r="TBS189" s="29"/>
      <c r="TBT189" s="29"/>
      <c r="TBU189" s="29"/>
      <c r="TBV189" s="29"/>
      <c r="TBW189" s="29"/>
      <c r="TBX189" s="29"/>
      <c r="TBY189" s="29"/>
      <c r="TBZ189" s="29"/>
      <c r="TCA189" s="29"/>
      <c r="TCB189" s="29"/>
      <c r="TCC189" s="29"/>
      <c r="TCD189" s="29"/>
      <c r="TCE189" s="29"/>
      <c r="TCF189" s="29"/>
      <c r="TCG189" s="29"/>
      <c r="TCH189" s="29"/>
      <c r="TCI189" s="29"/>
      <c r="TCJ189" s="29"/>
      <c r="TCK189" s="29"/>
      <c r="TCL189" s="29"/>
      <c r="TCM189" s="29"/>
      <c r="TCN189" s="29"/>
      <c r="TCO189" s="29"/>
      <c r="TCP189" s="29"/>
      <c r="TCQ189" s="29"/>
      <c r="TCR189" s="29"/>
      <c r="TCS189" s="29"/>
      <c r="TCT189" s="29"/>
      <c r="TCU189" s="29"/>
      <c r="TCV189" s="29"/>
      <c r="TCW189" s="29"/>
      <c r="TCX189" s="29"/>
      <c r="TCY189" s="29"/>
      <c r="TCZ189" s="29"/>
      <c r="TDA189" s="29"/>
      <c r="TDB189" s="29"/>
      <c r="TDC189" s="29"/>
      <c r="TDD189" s="29"/>
      <c r="TDE189" s="29"/>
      <c r="TDF189" s="29"/>
      <c r="TDG189" s="29"/>
      <c r="TDH189" s="29"/>
      <c r="TDI189" s="29"/>
      <c r="TDJ189" s="29"/>
      <c r="TDK189" s="29"/>
      <c r="TDL189" s="29"/>
      <c r="TDM189" s="29"/>
      <c r="TDN189" s="29"/>
      <c r="TDO189" s="29"/>
      <c r="TDP189" s="29"/>
      <c r="TDQ189" s="29"/>
      <c r="TDR189" s="29"/>
      <c r="TDS189" s="29"/>
      <c r="TDT189" s="29"/>
      <c r="TDU189" s="29"/>
      <c r="TDV189" s="29"/>
      <c r="TDW189" s="29"/>
      <c r="TDX189" s="29"/>
      <c r="TDY189" s="29"/>
      <c r="TDZ189" s="29"/>
      <c r="TEA189" s="29"/>
      <c r="TEB189" s="29"/>
      <c r="TEC189" s="29"/>
      <c r="TED189" s="29"/>
      <c r="TEE189" s="29"/>
      <c r="TEF189" s="29"/>
      <c r="TEG189" s="29"/>
      <c r="TEH189" s="29"/>
      <c r="TEI189" s="29"/>
      <c r="TEJ189" s="29"/>
      <c r="TEK189" s="29"/>
      <c r="TEL189" s="29"/>
      <c r="TEM189" s="29"/>
      <c r="TEN189" s="29"/>
      <c r="TEO189" s="29"/>
      <c r="TEP189" s="29"/>
      <c r="TEQ189" s="29"/>
      <c r="TER189" s="29"/>
      <c r="TES189" s="29"/>
      <c r="TET189" s="29"/>
      <c r="TEU189" s="29"/>
      <c r="TEV189" s="29"/>
      <c r="TEW189" s="29"/>
      <c r="TEX189" s="29"/>
      <c r="TEY189" s="29"/>
      <c r="TEZ189" s="29"/>
      <c r="TFA189" s="29"/>
      <c r="TFB189" s="29"/>
      <c r="TFC189" s="29"/>
      <c r="TFD189" s="29"/>
      <c r="TFE189" s="29"/>
      <c r="TFF189" s="29"/>
      <c r="TFG189" s="29"/>
      <c r="TFH189" s="29"/>
      <c r="TFI189" s="29"/>
      <c r="TFJ189" s="29"/>
      <c r="TFK189" s="29"/>
      <c r="TFL189" s="29"/>
      <c r="TFM189" s="29"/>
      <c r="TFN189" s="29"/>
      <c r="TFO189" s="29"/>
      <c r="TFP189" s="29"/>
      <c r="TFQ189" s="29"/>
      <c r="TFR189" s="29"/>
      <c r="TFS189" s="29"/>
      <c r="TFT189" s="29"/>
      <c r="TFU189" s="29"/>
      <c r="TFV189" s="29"/>
      <c r="TFW189" s="29"/>
      <c r="TFX189" s="29"/>
      <c r="TFY189" s="29"/>
      <c r="TFZ189" s="29"/>
      <c r="TGA189" s="29"/>
      <c r="TGB189" s="29"/>
      <c r="TGC189" s="29"/>
      <c r="TGD189" s="29"/>
      <c r="TGE189" s="29"/>
      <c r="TGF189" s="29"/>
      <c r="TGG189" s="29"/>
      <c r="TGH189" s="29"/>
      <c r="TGI189" s="29"/>
      <c r="TGJ189" s="29"/>
      <c r="TGK189" s="29"/>
      <c r="TGL189" s="29"/>
      <c r="TGM189" s="29"/>
      <c r="TGN189" s="29"/>
      <c r="TGO189" s="29"/>
      <c r="TGP189" s="29"/>
      <c r="TGQ189" s="29"/>
      <c r="TGR189" s="29"/>
      <c r="TGS189" s="29"/>
      <c r="TGT189" s="29"/>
      <c r="TGU189" s="29"/>
      <c r="TGV189" s="29"/>
      <c r="TGW189" s="29"/>
      <c r="TGX189" s="29"/>
      <c r="TGY189" s="29"/>
      <c r="TGZ189" s="29"/>
      <c r="THA189" s="29"/>
      <c r="THB189" s="29"/>
      <c r="THC189" s="29"/>
      <c r="THD189" s="29"/>
      <c r="THE189" s="29"/>
      <c r="THF189" s="29"/>
      <c r="THG189" s="29"/>
      <c r="THH189" s="29"/>
      <c r="THI189" s="29"/>
      <c r="THJ189" s="29"/>
      <c r="THK189" s="29"/>
      <c r="THL189" s="29"/>
      <c r="THM189" s="29"/>
      <c r="THN189" s="29"/>
      <c r="THO189" s="29"/>
      <c r="THP189" s="29"/>
      <c r="THQ189" s="29"/>
      <c r="THR189" s="29"/>
      <c r="THS189" s="29"/>
      <c r="THT189" s="29"/>
      <c r="THU189" s="29"/>
      <c r="THV189" s="29"/>
      <c r="THW189" s="29"/>
      <c r="THX189" s="29"/>
      <c r="THY189" s="29"/>
      <c r="THZ189" s="29"/>
      <c r="TIA189" s="29"/>
      <c r="TIB189" s="29"/>
      <c r="TIC189" s="29"/>
      <c r="TID189" s="29"/>
      <c r="TIE189" s="29"/>
      <c r="TIF189" s="29"/>
      <c r="TIG189" s="29"/>
      <c r="TIH189" s="29"/>
      <c r="TII189" s="29"/>
      <c r="TIJ189" s="29"/>
      <c r="TIK189" s="29"/>
      <c r="TIL189" s="29"/>
      <c r="TIM189" s="29"/>
      <c r="TIN189" s="29"/>
      <c r="TIO189" s="29"/>
      <c r="TIP189" s="29"/>
      <c r="TIQ189" s="29"/>
      <c r="TIR189" s="29"/>
      <c r="TIS189" s="29"/>
      <c r="TIT189" s="29"/>
      <c r="TIU189" s="29"/>
      <c r="TIV189" s="29"/>
      <c r="TIW189" s="29"/>
      <c r="TIX189" s="29"/>
      <c r="TIY189" s="29"/>
      <c r="TIZ189" s="29"/>
      <c r="TJA189" s="29"/>
      <c r="TJB189" s="29"/>
      <c r="TJC189" s="29"/>
      <c r="TJD189" s="29"/>
      <c r="TJE189" s="29"/>
      <c r="TJF189" s="29"/>
      <c r="TJG189" s="29"/>
      <c r="TJH189" s="29"/>
      <c r="TJI189" s="29"/>
      <c r="TJJ189" s="29"/>
      <c r="TJK189" s="29"/>
      <c r="TJL189" s="29"/>
      <c r="TJM189" s="29"/>
      <c r="TJN189" s="29"/>
      <c r="TJO189" s="29"/>
      <c r="TJP189" s="29"/>
      <c r="TJQ189" s="29"/>
      <c r="TJR189" s="29"/>
      <c r="TJS189" s="29"/>
      <c r="TJT189" s="29"/>
      <c r="TJU189" s="29"/>
      <c r="TJV189" s="29"/>
      <c r="TJW189" s="29"/>
      <c r="TJX189" s="29"/>
      <c r="TJY189" s="29"/>
      <c r="TJZ189" s="29"/>
      <c r="TKA189" s="29"/>
      <c r="TKB189" s="29"/>
      <c r="TKC189" s="29"/>
      <c r="TKD189" s="29"/>
      <c r="TKE189" s="29"/>
      <c r="TKF189" s="29"/>
      <c r="TKG189" s="29"/>
      <c r="TKH189" s="29"/>
      <c r="TKI189" s="29"/>
      <c r="TKJ189" s="29"/>
      <c r="TKK189" s="29"/>
      <c r="TKL189" s="29"/>
      <c r="TKM189" s="29"/>
      <c r="TKN189" s="29"/>
      <c r="TKO189" s="29"/>
      <c r="TKP189" s="29"/>
      <c r="TKQ189" s="29"/>
      <c r="TKR189" s="29"/>
      <c r="TKS189" s="29"/>
      <c r="TKT189" s="29"/>
      <c r="TKU189" s="29"/>
      <c r="TKV189" s="29"/>
      <c r="TKW189" s="29"/>
      <c r="TKX189" s="29"/>
      <c r="TKY189" s="29"/>
      <c r="TKZ189" s="29"/>
      <c r="TLA189" s="29"/>
      <c r="TLB189" s="29"/>
      <c r="TLC189" s="29"/>
      <c r="TLD189" s="29"/>
      <c r="TLE189" s="29"/>
      <c r="TLF189" s="29"/>
      <c r="TLG189" s="29"/>
      <c r="TLH189" s="29"/>
      <c r="TLI189" s="29"/>
      <c r="TLJ189" s="29"/>
      <c r="TLK189" s="29"/>
      <c r="TLL189" s="29"/>
      <c r="TLM189" s="29"/>
      <c r="TLN189" s="29"/>
      <c r="TLO189" s="29"/>
      <c r="TLP189" s="29"/>
      <c r="TLQ189" s="29"/>
      <c r="TLR189" s="29"/>
      <c r="TLS189" s="29"/>
      <c r="TLT189" s="29"/>
      <c r="TLU189" s="29"/>
      <c r="TLV189" s="29"/>
      <c r="TLW189" s="29"/>
      <c r="TLX189" s="29"/>
      <c r="TLY189" s="29"/>
      <c r="TLZ189" s="29"/>
      <c r="TMA189" s="29"/>
      <c r="TMB189" s="29"/>
      <c r="TMC189" s="29"/>
      <c r="TMD189" s="29"/>
      <c r="TME189" s="29"/>
      <c r="TMF189" s="29"/>
      <c r="TMG189" s="29"/>
      <c r="TMH189" s="29"/>
      <c r="TMI189" s="29"/>
      <c r="TMJ189" s="29"/>
      <c r="TMK189" s="29"/>
      <c r="TML189" s="29"/>
      <c r="TMM189" s="29"/>
      <c r="TMN189" s="29"/>
      <c r="TMO189" s="29"/>
      <c r="TMP189" s="29"/>
      <c r="TMQ189" s="29"/>
      <c r="TMR189" s="29"/>
      <c r="TMS189" s="29"/>
      <c r="TMT189" s="29"/>
      <c r="TMU189" s="29"/>
      <c r="TMV189" s="29"/>
      <c r="TMW189" s="29"/>
      <c r="TMX189" s="29"/>
      <c r="TMY189" s="29"/>
      <c r="TMZ189" s="29"/>
      <c r="TNA189" s="29"/>
      <c r="TNB189" s="29"/>
      <c r="TNC189" s="29"/>
      <c r="TND189" s="29"/>
      <c r="TNE189" s="29"/>
      <c r="TNF189" s="29"/>
      <c r="TNG189" s="29"/>
      <c r="TNH189" s="29"/>
      <c r="TNI189" s="29"/>
      <c r="TNJ189" s="29"/>
      <c r="TNK189" s="29"/>
      <c r="TNL189" s="29"/>
      <c r="TNM189" s="29"/>
      <c r="TNN189" s="29"/>
      <c r="TNO189" s="29"/>
      <c r="TNP189" s="29"/>
      <c r="TNQ189" s="29"/>
      <c r="TNR189" s="29"/>
      <c r="TNS189" s="29"/>
      <c r="TNT189" s="29"/>
      <c r="TNU189" s="29"/>
      <c r="TNV189" s="29"/>
      <c r="TNW189" s="29"/>
      <c r="TNX189" s="29"/>
      <c r="TNY189" s="29"/>
      <c r="TNZ189" s="29"/>
      <c r="TOA189" s="29"/>
      <c r="TOB189" s="29"/>
      <c r="TOC189" s="29"/>
      <c r="TOD189" s="29"/>
      <c r="TOE189" s="29"/>
      <c r="TOF189" s="29"/>
      <c r="TOG189" s="29"/>
      <c r="TOH189" s="29"/>
      <c r="TOI189" s="29"/>
      <c r="TOJ189" s="29"/>
      <c r="TOK189" s="29"/>
      <c r="TOL189" s="29"/>
      <c r="TOM189" s="29"/>
      <c r="TON189" s="29"/>
      <c r="TOO189" s="29"/>
      <c r="TOP189" s="29"/>
      <c r="TOQ189" s="29"/>
      <c r="TOR189" s="29"/>
      <c r="TOS189" s="29"/>
      <c r="TOT189" s="29"/>
      <c r="TOU189" s="29"/>
      <c r="TOV189" s="29"/>
      <c r="TOW189" s="29"/>
      <c r="TOX189" s="29"/>
      <c r="TOY189" s="29"/>
      <c r="TOZ189" s="29"/>
      <c r="TPA189" s="29"/>
      <c r="TPB189" s="29"/>
      <c r="TPC189" s="29"/>
      <c r="TPD189" s="29"/>
      <c r="TPE189" s="29"/>
      <c r="TPF189" s="29"/>
      <c r="TPG189" s="29"/>
      <c r="TPH189" s="29"/>
      <c r="TPI189" s="29"/>
      <c r="TPJ189" s="29"/>
      <c r="TPK189" s="29"/>
      <c r="TPL189" s="29"/>
      <c r="TPM189" s="29"/>
      <c r="TPN189" s="29"/>
      <c r="TPO189" s="29"/>
      <c r="TPP189" s="29"/>
      <c r="TPQ189" s="29"/>
      <c r="TPR189" s="29"/>
      <c r="TPS189" s="29"/>
      <c r="TPT189" s="29"/>
      <c r="TPU189" s="29"/>
      <c r="TPV189" s="29"/>
      <c r="TPW189" s="29"/>
      <c r="TPX189" s="29"/>
      <c r="TPY189" s="29"/>
      <c r="TPZ189" s="29"/>
      <c r="TQA189" s="29"/>
      <c r="TQB189" s="29"/>
      <c r="TQC189" s="29"/>
      <c r="TQD189" s="29"/>
      <c r="TQE189" s="29"/>
      <c r="TQF189" s="29"/>
      <c r="TQG189" s="29"/>
      <c r="TQH189" s="29"/>
      <c r="TQI189" s="29"/>
      <c r="TQJ189" s="29"/>
      <c r="TQK189" s="29"/>
      <c r="TQL189" s="29"/>
      <c r="TQM189" s="29"/>
      <c r="TQN189" s="29"/>
      <c r="TQO189" s="29"/>
      <c r="TQP189" s="29"/>
      <c r="TQQ189" s="29"/>
      <c r="TQR189" s="29"/>
      <c r="TQS189" s="29"/>
      <c r="TQT189" s="29"/>
      <c r="TQU189" s="29"/>
      <c r="TQV189" s="29"/>
      <c r="TQW189" s="29"/>
      <c r="TQX189" s="29"/>
      <c r="TQY189" s="29"/>
      <c r="TQZ189" s="29"/>
      <c r="TRA189" s="29"/>
      <c r="TRB189" s="29"/>
      <c r="TRC189" s="29"/>
      <c r="TRD189" s="29"/>
      <c r="TRE189" s="29"/>
      <c r="TRF189" s="29"/>
      <c r="TRG189" s="29"/>
      <c r="TRH189" s="29"/>
      <c r="TRI189" s="29"/>
      <c r="TRJ189" s="29"/>
      <c r="TRK189" s="29"/>
      <c r="TRL189" s="29"/>
      <c r="TRM189" s="29"/>
      <c r="TRN189" s="29"/>
      <c r="TRO189" s="29"/>
      <c r="TRP189" s="29"/>
      <c r="TRQ189" s="29"/>
      <c r="TRR189" s="29"/>
      <c r="TRS189" s="29"/>
      <c r="TRT189" s="29"/>
      <c r="TRU189" s="29"/>
      <c r="TRV189" s="29"/>
      <c r="TRW189" s="29"/>
      <c r="TRX189" s="29"/>
      <c r="TRY189" s="29"/>
      <c r="TRZ189" s="29"/>
      <c r="TSA189" s="29"/>
      <c r="TSB189" s="29"/>
      <c r="TSC189" s="29"/>
      <c r="TSD189" s="29"/>
      <c r="TSE189" s="29"/>
      <c r="TSF189" s="29"/>
      <c r="TSG189" s="29"/>
      <c r="TSH189" s="29"/>
      <c r="TSI189" s="29"/>
      <c r="TSJ189" s="29"/>
      <c r="TSK189" s="29"/>
      <c r="TSL189" s="29"/>
      <c r="TSM189" s="29"/>
      <c r="TSN189" s="29"/>
      <c r="TSO189" s="29"/>
      <c r="TSP189" s="29"/>
      <c r="TSQ189" s="29"/>
      <c r="TSR189" s="29"/>
      <c r="TSS189" s="29"/>
      <c r="TST189" s="29"/>
      <c r="TSU189" s="29"/>
      <c r="TSV189" s="29"/>
      <c r="TSW189" s="29"/>
      <c r="TSX189" s="29"/>
      <c r="TSY189" s="29"/>
      <c r="TSZ189" s="29"/>
      <c r="TTA189" s="29"/>
      <c r="TTB189" s="29"/>
      <c r="TTC189" s="29"/>
      <c r="TTD189" s="29"/>
      <c r="TTE189" s="29"/>
      <c r="TTF189" s="29"/>
      <c r="TTG189" s="29"/>
      <c r="TTH189" s="29"/>
      <c r="TTI189" s="29"/>
      <c r="TTJ189" s="29"/>
      <c r="TTK189" s="29"/>
      <c r="TTL189" s="29"/>
      <c r="TTM189" s="29"/>
      <c r="TTN189" s="29"/>
      <c r="TTO189" s="29"/>
      <c r="TTP189" s="29"/>
      <c r="TTQ189" s="29"/>
      <c r="TTR189" s="29"/>
      <c r="TTS189" s="29"/>
      <c r="TTT189" s="29"/>
      <c r="TTU189" s="29"/>
      <c r="TTV189" s="29"/>
      <c r="TTW189" s="29"/>
      <c r="TTX189" s="29"/>
      <c r="TTY189" s="29"/>
      <c r="TTZ189" s="29"/>
      <c r="TUA189" s="29"/>
      <c r="TUB189" s="29"/>
      <c r="TUC189" s="29"/>
      <c r="TUD189" s="29"/>
      <c r="TUE189" s="29"/>
      <c r="TUF189" s="29"/>
      <c r="TUG189" s="29"/>
      <c r="TUH189" s="29"/>
      <c r="TUI189" s="29"/>
      <c r="TUJ189" s="29"/>
      <c r="TUK189" s="29"/>
      <c r="TUL189" s="29"/>
      <c r="TUM189" s="29"/>
      <c r="TUN189" s="29"/>
      <c r="TUO189" s="29"/>
      <c r="TUP189" s="29"/>
      <c r="TUQ189" s="29"/>
      <c r="TUR189" s="29"/>
      <c r="TUS189" s="29"/>
      <c r="TUT189" s="29"/>
      <c r="TUU189" s="29"/>
      <c r="TUV189" s="29"/>
      <c r="TUW189" s="29"/>
      <c r="TUX189" s="29"/>
      <c r="TUY189" s="29"/>
      <c r="TUZ189" s="29"/>
      <c r="TVA189" s="29"/>
      <c r="TVB189" s="29"/>
      <c r="TVC189" s="29"/>
      <c r="TVD189" s="29"/>
      <c r="TVE189" s="29"/>
      <c r="TVF189" s="29"/>
      <c r="TVG189" s="29"/>
      <c r="TVH189" s="29"/>
      <c r="TVI189" s="29"/>
      <c r="TVJ189" s="29"/>
      <c r="TVK189" s="29"/>
      <c r="TVL189" s="29"/>
      <c r="TVM189" s="29"/>
      <c r="TVN189" s="29"/>
      <c r="TVO189" s="29"/>
      <c r="TVP189" s="29"/>
      <c r="TVQ189" s="29"/>
      <c r="TVR189" s="29"/>
      <c r="TVS189" s="29"/>
      <c r="TVT189" s="29"/>
      <c r="TVU189" s="29"/>
      <c r="TVV189" s="29"/>
      <c r="TVW189" s="29"/>
      <c r="TVX189" s="29"/>
      <c r="TVY189" s="29"/>
      <c r="TVZ189" s="29"/>
      <c r="TWA189" s="29"/>
      <c r="TWB189" s="29"/>
      <c r="TWC189" s="29"/>
      <c r="TWD189" s="29"/>
      <c r="TWE189" s="29"/>
      <c r="TWF189" s="29"/>
      <c r="TWG189" s="29"/>
      <c r="TWH189" s="29"/>
      <c r="TWI189" s="29"/>
      <c r="TWJ189" s="29"/>
      <c r="TWK189" s="29"/>
      <c r="TWL189" s="29"/>
      <c r="TWM189" s="29"/>
      <c r="TWN189" s="29"/>
      <c r="TWO189" s="29"/>
      <c r="TWP189" s="29"/>
      <c r="TWQ189" s="29"/>
      <c r="TWR189" s="29"/>
      <c r="TWS189" s="29"/>
      <c r="TWT189" s="29"/>
      <c r="TWU189" s="29"/>
      <c r="TWV189" s="29"/>
      <c r="TWW189" s="29"/>
      <c r="TWX189" s="29"/>
      <c r="TWY189" s="29"/>
      <c r="TWZ189" s="29"/>
      <c r="TXA189" s="29"/>
      <c r="TXB189" s="29"/>
      <c r="TXC189" s="29"/>
      <c r="TXD189" s="29"/>
      <c r="TXE189" s="29"/>
      <c r="TXF189" s="29"/>
      <c r="TXG189" s="29"/>
      <c r="TXH189" s="29"/>
      <c r="TXI189" s="29"/>
      <c r="TXJ189" s="29"/>
      <c r="TXK189" s="29"/>
      <c r="TXL189" s="29"/>
      <c r="TXM189" s="29"/>
      <c r="TXN189" s="29"/>
      <c r="TXO189" s="29"/>
      <c r="TXP189" s="29"/>
      <c r="TXQ189" s="29"/>
      <c r="TXR189" s="29"/>
      <c r="TXS189" s="29"/>
      <c r="TXT189" s="29"/>
      <c r="TXU189" s="29"/>
      <c r="TXV189" s="29"/>
      <c r="TXW189" s="29"/>
      <c r="TXX189" s="29"/>
      <c r="TXY189" s="29"/>
      <c r="TXZ189" s="29"/>
      <c r="TYA189" s="29"/>
      <c r="TYB189" s="29"/>
      <c r="TYC189" s="29"/>
      <c r="TYD189" s="29"/>
      <c r="TYE189" s="29"/>
      <c r="TYF189" s="29"/>
      <c r="TYG189" s="29"/>
      <c r="TYH189" s="29"/>
      <c r="TYI189" s="29"/>
      <c r="TYJ189" s="29"/>
      <c r="TYK189" s="29"/>
      <c r="TYL189" s="29"/>
      <c r="TYM189" s="29"/>
      <c r="TYN189" s="29"/>
      <c r="TYO189" s="29"/>
      <c r="TYP189" s="29"/>
      <c r="TYQ189" s="29"/>
      <c r="TYR189" s="29"/>
      <c r="TYS189" s="29"/>
      <c r="TYT189" s="29"/>
      <c r="TYU189" s="29"/>
      <c r="TYV189" s="29"/>
      <c r="TYW189" s="29"/>
      <c r="TYX189" s="29"/>
      <c r="TYY189" s="29"/>
      <c r="TYZ189" s="29"/>
      <c r="TZA189" s="29"/>
      <c r="TZB189" s="29"/>
      <c r="TZC189" s="29"/>
      <c r="TZD189" s="29"/>
      <c r="TZE189" s="29"/>
      <c r="TZF189" s="29"/>
      <c r="TZG189" s="29"/>
      <c r="TZH189" s="29"/>
      <c r="TZI189" s="29"/>
      <c r="TZJ189" s="29"/>
      <c r="TZK189" s="29"/>
      <c r="TZL189" s="29"/>
      <c r="TZM189" s="29"/>
      <c r="TZN189" s="29"/>
      <c r="TZO189" s="29"/>
      <c r="TZP189" s="29"/>
      <c r="TZQ189" s="29"/>
      <c r="TZR189" s="29"/>
      <c r="TZS189" s="29"/>
      <c r="TZT189" s="29"/>
      <c r="TZU189" s="29"/>
      <c r="TZV189" s="29"/>
      <c r="TZW189" s="29"/>
      <c r="TZX189" s="29"/>
      <c r="TZY189" s="29"/>
      <c r="TZZ189" s="29"/>
      <c r="UAA189" s="29"/>
      <c r="UAB189" s="29"/>
      <c r="UAC189" s="29"/>
      <c r="UAD189" s="29"/>
      <c r="UAE189" s="29"/>
      <c r="UAF189" s="29"/>
      <c r="UAG189" s="29"/>
      <c r="UAH189" s="29"/>
      <c r="UAI189" s="29"/>
      <c r="UAJ189" s="29"/>
      <c r="UAK189" s="29"/>
      <c r="UAL189" s="29"/>
      <c r="UAM189" s="29"/>
      <c r="UAN189" s="29"/>
      <c r="UAO189" s="29"/>
      <c r="UAP189" s="29"/>
      <c r="UAQ189" s="29"/>
      <c r="UAR189" s="29"/>
      <c r="UAS189" s="29"/>
      <c r="UAT189" s="29"/>
      <c r="UAU189" s="29"/>
      <c r="UAV189" s="29"/>
      <c r="UAW189" s="29"/>
      <c r="UAX189" s="29"/>
      <c r="UAY189" s="29"/>
      <c r="UAZ189" s="29"/>
      <c r="UBA189" s="29"/>
      <c r="UBB189" s="29"/>
      <c r="UBC189" s="29"/>
      <c r="UBD189" s="29"/>
      <c r="UBE189" s="29"/>
      <c r="UBF189" s="29"/>
      <c r="UBG189" s="29"/>
      <c r="UBH189" s="29"/>
      <c r="UBI189" s="29"/>
      <c r="UBJ189" s="29"/>
      <c r="UBK189" s="29"/>
      <c r="UBL189" s="29"/>
      <c r="UBM189" s="29"/>
      <c r="UBN189" s="29"/>
      <c r="UBO189" s="29"/>
      <c r="UBP189" s="29"/>
      <c r="UBQ189" s="29"/>
      <c r="UBR189" s="29"/>
      <c r="UBS189" s="29"/>
      <c r="UBT189" s="29"/>
      <c r="UBU189" s="29"/>
      <c r="UBV189" s="29"/>
      <c r="UBW189" s="29"/>
      <c r="UBX189" s="29"/>
      <c r="UBY189" s="29"/>
      <c r="UBZ189" s="29"/>
      <c r="UCA189" s="29"/>
      <c r="UCB189" s="29"/>
      <c r="UCC189" s="29"/>
      <c r="UCD189" s="29"/>
      <c r="UCE189" s="29"/>
      <c r="UCF189" s="29"/>
      <c r="UCG189" s="29"/>
      <c r="UCH189" s="29"/>
      <c r="UCI189" s="29"/>
      <c r="UCJ189" s="29"/>
      <c r="UCK189" s="29"/>
      <c r="UCL189" s="29"/>
      <c r="UCM189" s="29"/>
      <c r="UCN189" s="29"/>
      <c r="UCO189" s="29"/>
      <c r="UCP189" s="29"/>
      <c r="UCQ189" s="29"/>
      <c r="UCR189" s="29"/>
      <c r="UCS189" s="29"/>
      <c r="UCT189" s="29"/>
      <c r="UCU189" s="29"/>
      <c r="UCV189" s="29"/>
      <c r="UCW189" s="29"/>
      <c r="UCX189" s="29"/>
      <c r="UCY189" s="29"/>
      <c r="UCZ189" s="29"/>
      <c r="UDA189" s="29"/>
      <c r="UDB189" s="29"/>
      <c r="UDC189" s="29"/>
      <c r="UDD189" s="29"/>
      <c r="UDE189" s="29"/>
      <c r="UDF189" s="29"/>
      <c r="UDG189" s="29"/>
      <c r="UDH189" s="29"/>
      <c r="UDI189" s="29"/>
      <c r="UDJ189" s="29"/>
      <c r="UDK189" s="29"/>
      <c r="UDL189" s="29"/>
      <c r="UDM189" s="29"/>
      <c r="UDN189" s="29"/>
      <c r="UDO189" s="29"/>
      <c r="UDP189" s="29"/>
      <c r="UDQ189" s="29"/>
      <c r="UDR189" s="29"/>
      <c r="UDS189" s="29"/>
      <c r="UDT189" s="29"/>
      <c r="UDU189" s="29"/>
      <c r="UDV189" s="29"/>
      <c r="UDW189" s="29"/>
      <c r="UDX189" s="29"/>
      <c r="UDY189" s="29"/>
      <c r="UDZ189" s="29"/>
      <c r="UEA189" s="29"/>
      <c r="UEB189" s="29"/>
      <c r="UEC189" s="29"/>
      <c r="UED189" s="29"/>
      <c r="UEE189" s="29"/>
      <c r="UEF189" s="29"/>
      <c r="UEG189" s="29"/>
      <c r="UEH189" s="29"/>
      <c r="UEI189" s="29"/>
      <c r="UEJ189" s="29"/>
      <c r="UEK189" s="29"/>
      <c r="UEL189" s="29"/>
      <c r="UEM189" s="29"/>
      <c r="UEN189" s="29"/>
      <c r="UEO189" s="29"/>
      <c r="UEP189" s="29"/>
      <c r="UEQ189" s="29"/>
      <c r="UER189" s="29"/>
      <c r="UES189" s="29"/>
      <c r="UET189" s="29"/>
      <c r="UEU189" s="29"/>
      <c r="UEV189" s="29"/>
      <c r="UEW189" s="29"/>
      <c r="UEX189" s="29"/>
      <c r="UEY189" s="29"/>
      <c r="UEZ189" s="29"/>
      <c r="UFA189" s="29"/>
      <c r="UFB189" s="29"/>
      <c r="UFC189" s="29"/>
      <c r="UFD189" s="29"/>
      <c r="UFE189" s="29"/>
      <c r="UFF189" s="29"/>
      <c r="UFG189" s="29"/>
      <c r="UFH189" s="29"/>
      <c r="UFI189" s="29"/>
      <c r="UFJ189" s="29"/>
      <c r="UFK189" s="29"/>
      <c r="UFL189" s="29"/>
      <c r="UFM189" s="29"/>
      <c r="UFN189" s="29"/>
      <c r="UFO189" s="29"/>
      <c r="UFP189" s="29"/>
      <c r="UFQ189" s="29"/>
      <c r="UFR189" s="29"/>
      <c r="UFS189" s="29"/>
      <c r="UFT189" s="29"/>
      <c r="UFU189" s="29"/>
      <c r="UFV189" s="29"/>
      <c r="UFW189" s="29"/>
      <c r="UFX189" s="29"/>
      <c r="UFY189" s="29"/>
      <c r="UFZ189" s="29"/>
      <c r="UGA189" s="29"/>
      <c r="UGB189" s="29"/>
      <c r="UGC189" s="29"/>
      <c r="UGD189" s="29"/>
      <c r="UGE189" s="29"/>
      <c r="UGF189" s="29"/>
      <c r="UGG189" s="29"/>
      <c r="UGH189" s="29"/>
      <c r="UGI189" s="29"/>
      <c r="UGJ189" s="29"/>
      <c r="UGK189" s="29"/>
      <c r="UGL189" s="29"/>
      <c r="UGM189" s="29"/>
      <c r="UGN189" s="29"/>
      <c r="UGO189" s="29"/>
      <c r="UGP189" s="29"/>
      <c r="UGQ189" s="29"/>
      <c r="UGR189" s="29"/>
      <c r="UGS189" s="29"/>
      <c r="UGT189" s="29"/>
      <c r="UGU189" s="29"/>
      <c r="UGV189" s="29"/>
      <c r="UGW189" s="29"/>
      <c r="UGX189" s="29"/>
      <c r="UGY189" s="29"/>
      <c r="UGZ189" s="29"/>
      <c r="UHA189" s="29"/>
      <c r="UHB189" s="29"/>
      <c r="UHC189" s="29"/>
      <c r="UHD189" s="29"/>
      <c r="UHE189" s="29"/>
      <c r="UHF189" s="29"/>
      <c r="UHG189" s="29"/>
      <c r="UHH189" s="29"/>
      <c r="UHI189" s="29"/>
      <c r="UHJ189" s="29"/>
      <c r="UHK189" s="29"/>
      <c r="UHL189" s="29"/>
      <c r="UHM189" s="29"/>
      <c r="UHN189" s="29"/>
      <c r="UHO189" s="29"/>
      <c r="UHP189" s="29"/>
      <c r="UHQ189" s="29"/>
      <c r="UHR189" s="29"/>
      <c r="UHS189" s="29"/>
      <c r="UHT189" s="29"/>
      <c r="UHU189" s="29"/>
      <c r="UHV189" s="29"/>
      <c r="UHW189" s="29"/>
      <c r="UHX189" s="29"/>
      <c r="UHY189" s="29"/>
      <c r="UHZ189" s="29"/>
      <c r="UIA189" s="29"/>
      <c r="UIB189" s="29"/>
      <c r="UIC189" s="29"/>
      <c r="UID189" s="29"/>
      <c r="UIE189" s="29"/>
      <c r="UIF189" s="29"/>
      <c r="UIG189" s="29"/>
      <c r="UIH189" s="29"/>
      <c r="UII189" s="29"/>
      <c r="UIJ189" s="29"/>
      <c r="UIK189" s="29"/>
      <c r="UIL189" s="29"/>
      <c r="UIM189" s="29"/>
      <c r="UIN189" s="29"/>
      <c r="UIO189" s="29"/>
      <c r="UIP189" s="29"/>
      <c r="UIQ189" s="29"/>
      <c r="UIR189" s="29"/>
      <c r="UIS189" s="29"/>
      <c r="UIT189" s="29"/>
      <c r="UIU189" s="29"/>
      <c r="UIV189" s="29"/>
      <c r="UIW189" s="29"/>
      <c r="UIX189" s="29"/>
      <c r="UIY189" s="29"/>
      <c r="UIZ189" s="29"/>
      <c r="UJA189" s="29"/>
      <c r="UJB189" s="29"/>
      <c r="UJC189" s="29"/>
      <c r="UJD189" s="29"/>
      <c r="UJE189" s="29"/>
      <c r="UJF189" s="29"/>
      <c r="UJG189" s="29"/>
      <c r="UJH189" s="29"/>
      <c r="UJI189" s="29"/>
      <c r="UJJ189" s="29"/>
      <c r="UJK189" s="29"/>
      <c r="UJL189" s="29"/>
      <c r="UJM189" s="29"/>
      <c r="UJN189" s="29"/>
      <c r="UJO189" s="29"/>
      <c r="UJP189" s="29"/>
      <c r="UJQ189" s="29"/>
      <c r="UJR189" s="29"/>
      <c r="UJS189" s="29"/>
      <c r="UJT189" s="29"/>
      <c r="UJU189" s="29"/>
      <c r="UJV189" s="29"/>
      <c r="UJW189" s="29"/>
      <c r="UJX189" s="29"/>
      <c r="UJY189" s="29"/>
      <c r="UJZ189" s="29"/>
      <c r="UKA189" s="29"/>
      <c r="UKB189" s="29"/>
      <c r="UKC189" s="29"/>
      <c r="UKD189" s="29"/>
      <c r="UKE189" s="29"/>
      <c r="UKF189" s="29"/>
      <c r="UKG189" s="29"/>
      <c r="UKH189" s="29"/>
      <c r="UKI189" s="29"/>
      <c r="UKJ189" s="29"/>
      <c r="UKK189" s="29"/>
      <c r="UKL189" s="29"/>
      <c r="UKM189" s="29"/>
      <c r="UKN189" s="29"/>
      <c r="UKO189" s="29"/>
      <c r="UKP189" s="29"/>
      <c r="UKQ189" s="29"/>
      <c r="UKR189" s="29"/>
      <c r="UKS189" s="29"/>
      <c r="UKT189" s="29"/>
      <c r="UKU189" s="29"/>
      <c r="UKV189" s="29"/>
      <c r="UKW189" s="29"/>
      <c r="UKX189" s="29"/>
      <c r="UKY189" s="29"/>
      <c r="UKZ189" s="29"/>
      <c r="ULA189" s="29"/>
      <c r="ULB189" s="29"/>
      <c r="ULC189" s="29"/>
      <c r="ULD189" s="29"/>
      <c r="ULE189" s="29"/>
      <c r="ULF189" s="29"/>
      <c r="ULG189" s="29"/>
      <c r="ULH189" s="29"/>
      <c r="ULI189" s="29"/>
      <c r="ULJ189" s="29"/>
      <c r="ULK189" s="29"/>
      <c r="ULL189" s="29"/>
      <c r="ULM189" s="29"/>
      <c r="ULN189" s="29"/>
      <c r="ULO189" s="29"/>
      <c r="ULP189" s="29"/>
      <c r="ULQ189" s="29"/>
      <c r="ULR189" s="29"/>
      <c r="ULS189" s="29"/>
      <c r="ULT189" s="29"/>
      <c r="ULU189" s="29"/>
      <c r="ULV189" s="29"/>
      <c r="ULW189" s="29"/>
      <c r="ULX189" s="29"/>
      <c r="ULY189" s="29"/>
      <c r="ULZ189" s="29"/>
      <c r="UMA189" s="29"/>
      <c r="UMB189" s="29"/>
      <c r="UMC189" s="29"/>
      <c r="UMD189" s="29"/>
      <c r="UME189" s="29"/>
      <c r="UMF189" s="29"/>
      <c r="UMG189" s="29"/>
      <c r="UMH189" s="29"/>
      <c r="UMI189" s="29"/>
      <c r="UMJ189" s="29"/>
      <c r="UMK189" s="29"/>
      <c r="UML189" s="29"/>
      <c r="UMM189" s="29"/>
      <c r="UMN189" s="29"/>
      <c r="UMO189" s="29"/>
      <c r="UMP189" s="29"/>
      <c r="UMQ189" s="29"/>
      <c r="UMR189" s="29"/>
      <c r="UMS189" s="29"/>
      <c r="UMT189" s="29"/>
      <c r="UMU189" s="29"/>
      <c r="UMV189" s="29"/>
      <c r="UMW189" s="29"/>
      <c r="UMX189" s="29"/>
      <c r="UMY189" s="29"/>
      <c r="UMZ189" s="29"/>
      <c r="UNA189" s="29"/>
      <c r="UNB189" s="29"/>
      <c r="UNC189" s="29"/>
      <c r="UND189" s="29"/>
      <c r="UNE189" s="29"/>
      <c r="UNF189" s="29"/>
      <c r="UNG189" s="29"/>
      <c r="UNH189" s="29"/>
      <c r="UNI189" s="29"/>
      <c r="UNJ189" s="29"/>
      <c r="UNK189" s="29"/>
      <c r="UNL189" s="29"/>
      <c r="UNM189" s="29"/>
      <c r="UNN189" s="29"/>
      <c r="UNO189" s="29"/>
      <c r="UNP189" s="29"/>
      <c r="UNQ189" s="29"/>
      <c r="UNR189" s="29"/>
      <c r="UNS189" s="29"/>
      <c r="UNT189" s="29"/>
      <c r="UNU189" s="29"/>
      <c r="UNV189" s="29"/>
      <c r="UNW189" s="29"/>
      <c r="UNX189" s="29"/>
      <c r="UNY189" s="29"/>
      <c r="UNZ189" s="29"/>
      <c r="UOA189" s="29"/>
      <c r="UOB189" s="29"/>
      <c r="UOC189" s="29"/>
      <c r="UOD189" s="29"/>
      <c r="UOE189" s="29"/>
      <c r="UOF189" s="29"/>
      <c r="UOG189" s="29"/>
      <c r="UOH189" s="29"/>
      <c r="UOI189" s="29"/>
      <c r="UOJ189" s="29"/>
      <c r="UOK189" s="29"/>
      <c r="UOL189" s="29"/>
      <c r="UOM189" s="29"/>
      <c r="UON189" s="29"/>
      <c r="UOO189" s="29"/>
      <c r="UOP189" s="29"/>
      <c r="UOQ189" s="29"/>
      <c r="UOR189" s="29"/>
      <c r="UOS189" s="29"/>
      <c r="UOT189" s="29"/>
      <c r="UOU189" s="29"/>
      <c r="UOV189" s="29"/>
      <c r="UOW189" s="29"/>
      <c r="UOX189" s="29"/>
      <c r="UOY189" s="29"/>
      <c r="UOZ189" s="29"/>
      <c r="UPA189" s="29"/>
      <c r="UPB189" s="29"/>
      <c r="UPC189" s="29"/>
      <c r="UPD189" s="29"/>
      <c r="UPE189" s="29"/>
      <c r="UPF189" s="29"/>
      <c r="UPG189" s="29"/>
      <c r="UPH189" s="29"/>
      <c r="UPI189" s="29"/>
      <c r="UPJ189" s="29"/>
      <c r="UPK189" s="29"/>
      <c r="UPL189" s="29"/>
      <c r="UPM189" s="29"/>
      <c r="UPN189" s="29"/>
      <c r="UPO189" s="29"/>
      <c r="UPP189" s="29"/>
      <c r="UPQ189" s="29"/>
      <c r="UPR189" s="29"/>
      <c r="UPS189" s="29"/>
      <c r="UPT189" s="29"/>
      <c r="UPU189" s="29"/>
      <c r="UPV189" s="29"/>
      <c r="UPW189" s="29"/>
      <c r="UPX189" s="29"/>
      <c r="UPY189" s="29"/>
      <c r="UPZ189" s="29"/>
      <c r="UQA189" s="29"/>
      <c r="UQB189" s="29"/>
      <c r="UQC189" s="29"/>
      <c r="UQD189" s="29"/>
      <c r="UQE189" s="29"/>
      <c r="UQF189" s="29"/>
      <c r="UQG189" s="29"/>
      <c r="UQH189" s="29"/>
      <c r="UQI189" s="29"/>
      <c r="UQJ189" s="29"/>
      <c r="UQK189" s="29"/>
      <c r="UQL189" s="29"/>
      <c r="UQM189" s="29"/>
      <c r="UQN189" s="29"/>
      <c r="UQO189" s="29"/>
      <c r="UQP189" s="29"/>
      <c r="UQQ189" s="29"/>
      <c r="UQR189" s="29"/>
      <c r="UQS189" s="29"/>
      <c r="UQT189" s="29"/>
      <c r="UQU189" s="29"/>
      <c r="UQV189" s="29"/>
      <c r="UQW189" s="29"/>
      <c r="UQX189" s="29"/>
      <c r="UQY189" s="29"/>
      <c r="UQZ189" s="29"/>
      <c r="URA189" s="29"/>
      <c r="URB189" s="29"/>
      <c r="URC189" s="29"/>
      <c r="URD189" s="29"/>
      <c r="URE189" s="29"/>
      <c r="URF189" s="29"/>
      <c r="URG189" s="29"/>
      <c r="URH189" s="29"/>
      <c r="URI189" s="29"/>
      <c r="URJ189" s="29"/>
      <c r="URK189" s="29"/>
      <c r="URL189" s="29"/>
      <c r="URM189" s="29"/>
      <c r="URN189" s="29"/>
      <c r="URO189" s="29"/>
      <c r="URP189" s="29"/>
      <c r="URQ189" s="29"/>
      <c r="URR189" s="29"/>
      <c r="URS189" s="29"/>
      <c r="URT189" s="29"/>
      <c r="URU189" s="29"/>
      <c r="URV189" s="29"/>
      <c r="URW189" s="29"/>
      <c r="URX189" s="29"/>
      <c r="URY189" s="29"/>
      <c r="URZ189" s="29"/>
      <c r="USA189" s="29"/>
      <c r="USB189" s="29"/>
      <c r="USC189" s="29"/>
      <c r="USD189" s="29"/>
      <c r="USE189" s="29"/>
      <c r="USF189" s="29"/>
      <c r="USG189" s="29"/>
      <c r="USH189" s="29"/>
      <c r="USI189" s="29"/>
      <c r="USJ189" s="29"/>
      <c r="USK189" s="29"/>
      <c r="USL189" s="29"/>
      <c r="USM189" s="29"/>
      <c r="USN189" s="29"/>
      <c r="USO189" s="29"/>
      <c r="USP189" s="29"/>
      <c r="USQ189" s="29"/>
      <c r="USR189" s="29"/>
      <c r="USS189" s="29"/>
      <c r="UST189" s="29"/>
      <c r="USU189" s="29"/>
      <c r="USV189" s="29"/>
      <c r="USW189" s="29"/>
      <c r="USX189" s="29"/>
      <c r="USY189" s="29"/>
      <c r="USZ189" s="29"/>
      <c r="UTA189" s="29"/>
      <c r="UTB189" s="29"/>
      <c r="UTC189" s="29"/>
      <c r="UTD189" s="29"/>
      <c r="UTE189" s="29"/>
      <c r="UTF189" s="29"/>
      <c r="UTG189" s="29"/>
      <c r="UTH189" s="29"/>
      <c r="UTI189" s="29"/>
      <c r="UTJ189" s="29"/>
      <c r="UTK189" s="29"/>
      <c r="UTL189" s="29"/>
      <c r="UTM189" s="29"/>
      <c r="UTN189" s="29"/>
      <c r="UTO189" s="29"/>
      <c r="UTP189" s="29"/>
      <c r="UTQ189" s="29"/>
      <c r="UTR189" s="29"/>
      <c r="UTS189" s="29"/>
      <c r="UTT189" s="29"/>
      <c r="UTU189" s="29"/>
      <c r="UTV189" s="29"/>
      <c r="UTW189" s="29"/>
      <c r="UTX189" s="29"/>
      <c r="UTY189" s="29"/>
      <c r="UTZ189" s="29"/>
      <c r="UUA189" s="29"/>
      <c r="UUB189" s="29"/>
      <c r="UUC189" s="29"/>
      <c r="UUD189" s="29"/>
      <c r="UUE189" s="29"/>
      <c r="UUF189" s="29"/>
      <c r="UUG189" s="29"/>
      <c r="UUH189" s="29"/>
      <c r="UUI189" s="29"/>
      <c r="UUJ189" s="29"/>
      <c r="UUK189" s="29"/>
      <c r="UUL189" s="29"/>
      <c r="UUM189" s="29"/>
      <c r="UUN189" s="29"/>
      <c r="UUO189" s="29"/>
      <c r="UUP189" s="29"/>
      <c r="UUQ189" s="29"/>
      <c r="UUR189" s="29"/>
      <c r="UUS189" s="29"/>
      <c r="UUT189" s="29"/>
      <c r="UUU189" s="29"/>
      <c r="UUV189" s="29"/>
      <c r="UUW189" s="29"/>
      <c r="UUX189" s="29"/>
      <c r="UUY189" s="29"/>
      <c r="UUZ189" s="29"/>
      <c r="UVA189" s="29"/>
      <c r="UVB189" s="29"/>
      <c r="UVC189" s="29"/>
      <c r="UVD189" s="29"/>
      <c r="UVE189" s="29"/>
      <c r="UVF189" s="29"/>
      <c r="UVG189" s="29"/>
      <c r="UVH189" s="29"/>
      <c r="UVI189" s="29"/>
      <c r="UVJ189" s="29"/>
      <c r="UVK189" s="29"/>
      <c r="UVL189" s="29"/>
      <c r="UVM189" s="29"/>
      <c r="UVN189" s="29"/>
      <c r="UVO189" s="29"/>
      <c r="UVP189" s="29"/>
      <c r="UVQ189" s="29"/>
      <c r="UVR189" s="29"/>
      <c r="UVS189" s="29"/>
      <c r="UVT189" s="29"/>
      <c r="UVU189" s="29"/>
      <c r="UVV189" s="29"/>
      <c r="UVW189" s="29"/>
      <c r="UVX189" s="29"/>
      <c r="UVY189" s="29"/>
      <c r="UVZ189" s="29"/>
      <c r="UWA189" s="29"/>
      <c r="UWB189" s="29"/>
      <c r="UWC189" s="29"/>
      <c r="UWD189" s="29"/>
      <c r="UWE189" s="29"/>
      <c r="UWF189" s="29"/>
      <c r="UWG189" s="29"/>
      <c r="UWH189" s="29"/>
      <c r="UWI189" s="29"/>
      <c r="UWJ189" s="29"/>
      <c r="UWK189" s="29"/>
      <c r="UWL189" s="29"/>
      <c r="UWM189" s="29"/>
      <c r="UWN189" s="29"/>
      <c r="UWO189" s="29"/>
      <c r="UWP189" s="29"/>
      <c r="UWQ189" s="29"/>
      <c r="UWR189" s="29"/>
      <c r="UWS189" s="29"/>
      <c r="UWT189" s="29"/>
      <c r="UWU189" s="29"/>
      <c r="UWV189" s="29"/>
      <c r="UWW189" s="29"/>
      <c r="UWX189" s="29"/>
      <c r="UWY189" s="29"/>
      <c r="UWZ189" s="29"/>
      <c r="UXA189" s="29"/>
      <c r="UXB189" s="29"/>
      <c r="UXC189" s="29"/>
      <c r="UXD189" s="29"/>
      <c r="UXE189" s="29"/>
      <c r="UXF189" s="29"/>
      <c r="UXG189" s="29"/>
      <c r="UXH189" s="29"/>
      <c r="UXI189" s="29"/>
      <c r="UXJ189" s="29"/>
      <c r="UXK189" s="29"/>
      <c r="UXL189" s="29"/>
      <c r="UXM189" s="29"/>
      <c r="UXN189" s="29"/>
      <c r="UXO189" s="29"/>
      <c r="UXP189" s="29"/>
      <c r="UXQ189" s="29"/>
      <c r="UXR189" s="29"/>
      <c r="UXS189" s="29"/>
      <c r="UXT189" s="29"/>
      <c r="UXU189" s="29"/>
      <c r="UXV189" s="29"/>
      <c r="UXW189" s="29"/>
      <c r="UXX189" s="29"/>
      <c r="UXY189" s="29"/>
      <c r="UXZ189" s="29"/>
      <c r="UYA189" s="29"/>
      <c r="UYB189" s="29"/>
      <c r="UYC189" s="29"/>
      <c r="UYD189" s="29"/>
      <c r="UYE189" s="29"/>
      <c r="UYF189" s="29"/>
      <c r="UYG189" s="29"/>
      <c r="UYH189" s="29"/>
      <c r="UYI189" s="29"/>
      <c r="UYJ189" s="29"/>
      <c r="UYK189" s="29"/>
      <c r="UYL189" s="29"/>
      <c r="UYM189" s="29"/>
      <c r="UYN189" s="29"/>
      <c r="UYO189" s="29"/>
      <c r="UYP189" s="29"/>
      <c r="UYQ189" s="29"/>
      <c r="UYR189" s="29"/>
      <c r="UYS189" s="29"/>
      <c r="UYT189" s="29"/>
      <c r="UYU189" s="29"/>
      <c r="UYV189" s="29"/>
      <c r="UYW189" s="29"/>
      <c r="UYX189" s="29"/>
      <c r="UYY189" s="29"/>
      <c r="UYZ189" s="29"/>
      <c r="UZA189" s="29"/>
      <c r="UZB189" s="29"/>
      <c r="UZC189" s="29"/>
      <c r="UZD189" s="29"/>
      <c r="UZE189" s="29"/>
      <c r="UZF189" s="29"/>
      <c r="UZG189" s="29"/>
      <c r="UZH189" s="29"/>
      <c r="UZI189" s="29"/>
      <c r="UZJ189" s="29"/>
      <c r="UZK189" s="29"/>
      <c r="UZL189" s="29"/>
      <c r="UZM189" s="29"/>
      <c r="UZN189" s="29"/>
      <c r="UZO189" s="29"/>
      <c r="UZP189" s="29"/>
      <c r="UZQ189" s="29"/>
      <c r="UZR189" s="29"/>
      <c r="UZS189" s="29"/>
      <c r="UZT189" s="29"/>
      <c r="UZU189" s="29"/>
      <c r="UZV189" s="29"/>
      <c r="UZW189" s="29"/>
      <c r="UZX189" s="29"/>
      <c r="UZY189" s="29"/>
      <c r="UZZ189" s="29"/>
      <c r="VAA189" s="29"/>
      <c r="VAB189" s="29"/>
      <c r="VAC189" s="29"/>
      <c r="VAD189" s="29"/>
      <c r="VAE189" s="29"/>
      <c r="VAF189" s="29"/>
      <c r="VAG189" s="29"/>
      <c r="VAH189" s="29"/>
      <c r="VAI189" s="29"/>
      <c r="VAJ189" s="29"/>
      <c r="VAK189" s="29"/>
      <c r="VAL189" s="29"/>
      <c r="VAM189" s="29"/>
      <c r="VAN189" s="29"/>
      <c r="VAO189" s="29"/>
      <c r="VAP189" s="29"/>
      <c r="VAQ189" s="29"/>
      <c r="VAR189" s="29"/>
      <c r="VAS189" s="29"/>
      <c r="VAT189" s="29"/>
      <c r="VAU189" s="29"/>
      <c r="VAV189" s="29"/>
      <c r="VAW189" s="29"/>
      <c r="VAX189" s="29"/>
      <c r="VAY189" s="29"/>
      <c r="VAZ189" s="29"/>
      <c r="VBA189" s="29"/>
      <c r="VBB189" s="29"/>
      <c r="VBC189" s="29"/>
      <c r="VBD189" s="29"/>
      <c r="VBE189" s="29"/>
      <c r="VBF189" s="29"/>
      <c r="VBG189" s="29"/>
      <c r="VBH189" s="29"/>
      <c r="VBI189" s="29"/>
      <c r="VBJ189" s="29"/>
      <c r="VBK189" s="29"/>
      <c r="VBL189" s="29"/>
      <c r="VBM189" s="29"/>
      <c r="VBN189" s="29"/>
      <c r="VBO189" s="29"/>
      <c r="VBP189" s="29"/>
      <c r="VBQ189" s="29"/>
      <c r="VBR189" s="29"/>
      <c r="VBS189" s="29"/>
      <c r="VBT189" s="29"/>
      <c r="VBU189" s="29"/>
      <c r="VBV189" s="29"/>
      <c r="VBW189" s="29"/>
      <c r="VBX189" s="29"/>
      <c r="VBY189" s="29"/>
      <c r="VBZ189" s="29"/>
      <c r="VCA189" s="29"/>
      <c r="VCB189" s="29"/>
      <c r="VCC189" s="29"/>
      <c r="VCD189" s="29"/>
      <c r="VCE189" s="29"/>
      <c r="VCF189" s="29"/>
      <c r="VCG189" s="29"/>
      <c r="VCH189" s="29"/>
      <c r="VCI189" s="29"/>
      <c r="VCJ189" s="29"/>
      <c r="VCK189" s="29"/>
      <c r="VCL189" s="29"/>
      <c r="VCM189" s="29"/>
      <c r="VCN189" s="29"/>
      <c r="VCO189" s="29"/>
      <c r="VCP189" s="29"/>
      <c r="VCQ189" s="29"/>
      <c r="VCR189" s="29"/>
      <c r="VCS189" s="29"/>
      <c r="VCT189" s="29"/>
      <c r="VCU189" s="29"/>
      <c r="VCV189" s="29"/>
      <c r="VCW189" s="29"/>
      <c r="VCX189" s="29"/>
      <c r="VCY189" s="29"/>
      <c r="VCZ189" s="29"/>
      <c r="VDA189" s="29"/>
      <c r="VDB189" s="29"/>
      <c r="VDC189" s="29"/>
      <c r="VDD189" s="29"/>
      <c r="VDE189" s="29"/>
      <c r="VDF189" s="29"/>
      <c r="VDG189" s="29"/>
      <c r="VDH189" s="29"/>
      <c r="VDI189" s="29"/>
      <c r="VDJ189" s="29"/>
      <c r="VDK189" s="29"/>
      <c r="VDL189" s="29"/>
      <c r="VDM189" s="29"/>
      <c r="VDN189" s="29"/>
      <c r="VDO189" s="29"/>
      <c r="VDP189" s="29"/>
      <c r="VDQ189" s="29"/>
      <c r="VDR189" s="29"/>
      <c r="VDS189" s="29"/>
      <c r="VDT189" s="29"/>
      <c r="VDU189" s="29"/>
      <c r="VDV189" s="29"/>
      <c r="VDW189" s="29"/>
      <c r="VDX189" s="29"/>
      <c r="VDY189" s="29"/>
      <c r="VDZ189" s="29"/>
      <c r="VEA189" s="29"/>
      <c r="VEB189" s="29"/>
      <c r="VEC189" s="29"/>
      <c r="VED189" s="29"/>
      <c r="VEE189" s="29"/>
      <c r="VEF189" s="29"/>
      <c r="VEG189" s="29"/>
      <c r="VEH189" s="29"/>
      <c r="VEI189" s="29"/>
      <c r="VEJ189" s="29"/>
      <c r="VEK189" s="29"/>
      <c r="VEL189" s="29"/>
      <c r="VEM189" s="29"/>
      <c r="VEN189" s="29"/>
      <c r="VEO189" s="29"/>
      <c r="VEP189" s="29"/>
      <c r="VEQ189" s="29"/>
      <c r="VER189" s="29"/>
      <c r="VES189" s="29"/>
      <c r="VET189" s="29"/>
      <c r="VEU189" s="29"/>
      <c r="VEV189" s="29"/>
      <c r="VEW189" s="29"/>
      <c r="VEX189" s="29"/>
      <c r="VEY189" s="29"/>
      <c r="VEZ189" s="29"/>
      <c r="VFA189" s="29"/>
      <c r="VFB189" s="29"/>
      <c r="VFC189" s="29"/>
      <c r="VFD189" s="29"/>
      <c r="VFE189" s="29"/>
      <c r="VFF189" s="29"/>
      <c r="VFG189" s="29"/>
      <c r="VFH189" s="29"/>
      <c r="VFI189" s="29"/>
      <c r="VFJ189" s="29"/>
      <c r="VFK189" s="29"/>
      <c r="VFL189" s="29"/>
      <c r="VFM189" s="29"/>
      <c r="VFN189" s="29"/>
      <c r="VFO189" s="29"/>
      <c r="VFP189" s="29"/>
      <c r="VFQ189" s="29"/>
      <c r="VFR189" s="29"/>
      <c r="VFS189" s="29"/>
      <c r="VFT189" s="29"/>
      <c r="VFU189" s="29"/>
      <c r="VFV189" s="29"/>
      <c r="VFW189" s="29"/>
      <c r="VFX189" s="29"/>
      <c r="VFY189" s="29"/>
      <c r="VFZ189" s="29"/>
      <c r="VGA189" s="29"/>
      <c r="VGB189" s="29"/>
      <c r="VGC189" s="29"/>
      <c r="VGD189" s="29"/>
      <c r="VGE189" s="29"/>
      <c r="VGF189" s="29"/>
      <c r="VGG189" s="29"/>
      <c r="VGH189" s="29"/>
      <c r="VGI189" s="29"/>
      <c r="VGJ189" s="29"/>
      <c r="VGK189" s="29"/>
      <c r="VGL189" s="29"/>
      <c r="VGM189" s="29"/>
      <c r="VGN189" s="29"/>
      <c r="VGO189" s="29"/>
      <c r="VGP189" s="29"/>
      <c r="VGQ189" s="29"/>
      <c r="VGR189" s="29"/>
      <c r="VGS189" s="29"/>
      <c r="VGT189" s="29"/>
      <c r="VGU189" s="29"/>
      <c r="VGV189" s="29"/>
      <c r="VGW189" s="29"/>
      <c r="VGX189" s="29"/>
      <c r="VGY189" s="29"/>
      <c r="VGZ189" s="29"/>
      <c r="VHA189" s="29"/>
      <c r="VHB189" s="29"/>
      <c r="VHC189" s="29"/>
      <c r="VHD189" s="29"/>
      <c r="VHE189" s="29"/>
      <c r="VHF189" s="29"/>
      <c r="VHG189" s="29"/>
      <c r="VHH189" s="29"/>
      <c r="VHI189" s="29"/>
      <c r="VHJ189" s="29"/>
      <c r="VHK189" s="29"/>
      <c r="VHL189" s="29"/>
      <c r="VHM189" s="29"/>
      <c r="VHN189" s="29"/>
      <c r="VHO189" s="29"/>
      <c r="VHP189" s="29"/>
      <c r="VHQ189" s="29"/>
      <c r="VHR189" s="29"/>
      <c r="VHS189" s="29"/>
      <c r="VHT189" s="29"/>
      <c r="VHU189" s="29"/>
      <c r="VHV189" s="29"/>
      <c r="VHW189" s="29"/>
      <c r="VHX189" s="29"/>
      <c r="VHY189" s="29"/>
      <c r="VHZ189" s="29"/>
      <c r="VIA189" s="29"/>
      <c r="VIB189" s="29"/>
      <c r="VIC189" s="29"/>
      <c r="VID189" s="29"/>
      <c r="VIE189" s="29"/>
      <c r="VIF189" s="29"/>
      <c r="VIG189" s="29"/>
      <c r="VIH189" s="29"/>
      <c r="VII189" s="29"/>
      <c r="VIJ189" s="29"/>
      <c r="VIK189" s="29"/>
      <c r="VIL189" s="29"/>
      <c r="VIM189" s="29"/>
      <c r="VIN189" s="29"/>
      <c r="VIO189" s="29"/>
      <c r="VIP189" s="29"/>
      <c r="VIQ189" s="29"/>
      <c r="VIR189" s="29"/>
      <c r="VIS189" s="29"/>
      <c r="VIT189" s="29"/>
      <c r="VIU189" s="29"/>
      <c r="VIV189" s="29"/>
      <c r="VIW189" s="29"/>
      <c r="VIX189" s="29"/>
      <c r="VIY189" s="29"/>
      <c r="VIZ189" s="29"/>
      <c r="VJA189" s="29"/>
      <c r="VJB189" s="29"/>
      <c r="VJC189" s="29"/>
      <c r="VJD189" s="29"/>
      <c r="VJE189" s="29"/>
      <c r="VJF189" s="29"/>
      <c r="VJG189" s="29"/>
      <c r="VJH189" s="29"/>
      <c r="VJI189" s="29"/>
      <c r="VJJ189" s="29"/>
      <c r="VJK189" s="29"/>
      <c r="VJL189" s="29"/>
      <c r="VJM189" s="29"/>
      <c r="VJN189" s="29"/>
      <c r="VJO189" s="29"/>
      <c r="VJP189" s="29"/>
      <c r="VJQ189" s="29"/>
      <c r="VJR189" s="29"/>
      <c r="VJS189" s="29"/>
      <c r="VJT189" s="29"/>
      <c r="VJU189" s="29"/>
      <c r="VJV189" s="29"/>
      <c r="VJW189" s="29"/>
      <c r="VJX189" s="29"/>
      <c r="VJY189" s="29"/>
      <c r="VJZ189" s="29"/>
      <c r="VKA189" s="29"/>
      <c r="VKB189" s="29"/>
      <c r="VKC189" s="29"/>
      <c r="VKD189" s="29"/>
      <c r="VKE189" s="29"/>
      <c r="VKF189" s="29"/>
      <c r="VKG189" s="29"/>
      <c r="VKH189" s="29"/>
      <c r="VKI189" s="29"/>
      <c r="VKJ189" s="29"/>
      <c r="VKK189" s="29"/>
      <c r="VKL189" s="29"/>
      <c r="VKM189" s="29"/>
      <c r="VKN189" s="29"/>
      <c r="VKO189" s="29"/>
      <c r="VKP189" s="29"/>
      <c r="VKQ189" s="29"/>
      <c r="VKR189" s="29"/>
      <c r="VKS189" s="29"/>
      <c r="VKT189" s="29"/>
      <c r="VKU189" s="29"/>
      <c r="VKV189" s="29"/>
      <c r="VKW189" s="29"/>
      <c r="VKX189" s="29"/>
      <c r="VKY189" s="29"/>
      <c r="VKZ189" s="29"/>
      <c r="VLA189" s="29"/>
      <c r="VLB189" s="29"/>
      <c r="VLC189" s="29"/>
      <c r="VLD189" s="29"/>
      <c r="VLE189" s="29"/>
      <c r="VLF189" s="29"/>
      <c r="VLG189" s="29"/>
      <c r="VLH189" s="29"/>
      <c r="VLI189" s="29"/>
      <c r="VLJ189" s="29"/>
      <c r="VLK189" s="29"/>
      <c r="VLL189" s="29"/>
      <c r="VLM189" s="29"/>
      <c r="VLN189" s="29"/>
      <c r="VLO189" s="29"/>
      <c r="VLP189" s="29"/>
      <c r="VLQ189" s="29"/>
      <c r="VLR189" s="29"/>
      <c r="VLS189" s="29"/>
      <c r="VLT189" s="29"/>
      <c r="VLU189" s="29"/>
      <c r="VLV189" s="29"/>
      <c r="VLW189" s="29"/>
      <c r="VLX189" s="29"/>
      <c r="VLY189" s="29"/>
      <c r="VLZ189" s="29"/>
      <c r="VMA189" s="29"/>
      <c r="VMB189" s="29"/>
      <c r="VMC189" s="29"/>
      <c r="VMD189" s="29"/>
      <c r="VME189" s="29"/>
      <c r="VMF189" s="29"/>
      <c r="VMG189" s="29"/>
      <c r="VMH189" s="29"/>
      <c r="VMI189" s="29"/>
      <c r="VMJ189" s="29"/>
      <c r="VMK189" s="29"/>
      <c r="VML189" s="29"/>
      <c r="VMM189" s="29"/>
      <c r="VMN189" s="29"/>
      <c r="VMO189" s="29"/>
      <c r="VMP189" s="29"/>
      <c r="VMQ189" s="29"/>
      <c r="VMR189" s="29"/>
      <c r="VMS189" s="29"/>
      <c r="VMT189" s="29"/>
      <c r="VMU189" s="29"/>
      <c r="VMV189" s="29"/>
      <c r="VMW189" s="29"/>
      <c r="VMX189" s="29"/>
      <c r="VMY189" s="29"/>
      <c r="VMZ189" s="29"/>
      <c r="VNA189" s="29"/>
      <c r="VNB189" s="29"/>
      <c r="VNC189" s="29"/>
      <c r="VND189" s="29"/>
      <c r="VNE189" s="29"/>
      <c r="VNF189" s="29"/>
      <c r="VNG189" s="29"/>
      <c r="VNH189" s="29"/>
      <c r="VNI189" s="29"/>
      <c r="VNJ189" s="29"/>
      <c r="VNK189" s="29"/>
      <c r="VNL189" s="29"/>
      <c r="VNM189" s="29"/>
      <c r="VNN189" s="29"/>
      <c r="VNO189" s="29"/>
      <c r="VNP189" s="29"/>
      <c r="VNQ189" s="29"/>
      <c r="VNR189" s="29"/>
      <c r="VNS189" s="29"/>
      <c r="VNT189" s="29"/>
      <c r="VNU189" s="29"/>
      <c r="VNV189" s="29"/>
      <c r="VNW189" s="29"/>
      <c r="VNX189" s="29"/>
      <c r="VNY189" s="29"/>
      <c r="VNZ189" s="29"/>
      <c r="VOA189" s="29"/>
      <c r="VOB189" s="29"/>
      <c r="VOC189" s="29"/>
      <c r="VOD189" s="29"/>
      <c r="VOE189" s="29"/>
      <c r="VOF189" s="29"/>
      <c r="VOG189" s="29"/>
      <c r="VOH189" s="29"/>
      <c r="VOI189" s="29"/>
      <c r="VOJ189" s="29"/>
      <c r="VOK189" s="29"/>
      <c r="VOL189" s="29"/>
      <c r="VOM189" s="29"/>
      <c r="VON189" s="29"/>
      <c r="VOO189" s="29"/>
      <c r="VOP189" s="29"/>
      <c r="VOQ189" s="29"/>
      <c r="VOR189" s="29"/>
      <c r="VOS189" s="29"/>
      <c r="VOT189" s="29"/>
      <c r="VOU189" s="29"/>
      <c r="VOV189" s="29"/>
      <c r="VOW189" s="29"/>
      <c r="VOX189" s="29"/>
      <c r="VOY189" s="29"/>
      <c r="VOZ189" s="29"/>
      <c r="VPA189" s="29"/>
      <c r="VPB189" s="29"/>
      <c r="VPC189" s="29"/>
      <c r="VPD189" s="29"/>
      <c r="VPE189" s="29"/>
      <c r="VPF189" s="29"/>
      <c r="VPG189" s="29"/>
      <c r="VPH189" s="29"/>
      <c r="VPI189" s="29"/>
      <c r="VPJ189" s="29"/>
      <c r="VPK189" s="29"/>
      <c r="VPL189" s="29"/>
      <c r="VPM189" s="29"/>
      <c r="VPN189" s="29"/>
      <c r="VPO189" s="29"/>
      <c r="VPP189" s="29"/>
      <c r="VPQ189" s="29"/>
      <c r="VPR189" s="29"/>
      <c r="VPS189" s="29"/>
      <c r="VPT189" s="29"/>
      <c r="VPU189" s="29"/>
      <c r="VPV189" s="29"/>
      <c r="VPW189" s="29"/>
      <c r="VPX189" s="29"/>
      <c r="VPY189" s="29"/>
      <c r="VPZ189" s="29"/>
      <c r="VQA189" s="29"/>
      <c r="VQB189" s="29"/>
      <c r="VQC189" s="29"/>
      <c r="VQD189" s="29"/>
      <c r="VQE189" s="29"/>
      <c r="VQF189" s="29"/>
      <c r="VQG189" s="29"/>
      <c r="VQH189" s="29"/>
      <c r="VQI189" s="29"/>
      <c r="VQJ189" s="29"/>
      <c r="VQK189" s="29"/>
      <c r="VQL189" s="29"/>
      <c r="VQM189" s="29"/>
      <c r="VQN189" s="29"/>
      <c r="VQO189" s="29"/>
      <c r="VQP189" s="29"/>
      <c r="VQQ189" s="29"/>
      <c r="VQR189" s="29"/>
      <c r="VQS189" s="29"/>
      <c r="VQT189" s="29"/>
      <c r="VQU189" s="29"/>
      <c r="VQV189" s="29"/>
      <c r="VQW189" s="29"/>
      <c r="VQX189" s="29"/>
      <c r="VQY189" s="29"/>
      <c r="VQZ189" s="29"/>
      <c r="VRA189" s="29"/>
      <c r="VRB189" s="29"/>
      <c r="VRC189" s="29"/>
      <c r="VRD189" s="29"/>
      <c r="VRE189" s="29"/>
      <c r="VRF189" s="29"/>
      <c r="VRG189" s="29"/>
      <c r="VRH189" s="29"/>
      <c r="VRI189" s="29"/>
      <c r="VRJ189" s="29"/>
      <c r="VRK189" s="29"/>
      <c r="VRL189" s="29"/>
      <c r="VRM189" s="29"/>
      <c r="VRN189" s="29"/>
      <c r="VRO189" s="29"/>
      <c r="VRP189" s="29"/>
      <c r="VRQ189" s="29"/>
      <c r="VRR189" s="29"/>
      <c r="VRS189" s="29"/>
      <c r="VRT189" s="29"/>
      <c r="VRU189" s="29"/>
      <c r="VRV189" s="29"/>
      <c r="VRW189" s="29"/>
      <c r="VRX189" s="29"/>
      <c r="VRY189" s="29"/>
      <c r="VRZ189" s="29"/>
      <c r="VSA189" s="29"/>
      <c r="VSB189" s="29"/>
      <c r="VSC189" s="29"/>
      <c r="VSD189" s="29"/>
      <c r="VSE189" s="29"/>
      <c r="VSF189" s="29"/>
      <c r="VSG189" s="29"/>
      <c r="VSH189" s="29"/>
      <c r="VSI189" s="29"/>
      <c r="VSJ189" s="29"/>
      <c r="VSK189" s="29"/>
      <c r="VSL189" s="29"/>
      <c r="VSM189" s="29"/>
      <c r="VSN189" s="29"/>
      <c r="VSO189" s="29"/>
      <c r="VSP189" s="29"/>
      <c r="VSQ189" s="29"/>
      <c r="VSR189" s="29"/>
      <c r="VSS189" s="29"/>
      <c r="VST189" s="29"/>
      <c r="VSU189" s="29"/>
      <c r="VSV189" s="29"/>
      <c r="VSW189" s="29"/>
      <c r="VSX189" s="29"/>
      <c r="VSY189" s="29"/>
      <c r="VSZ189" s="29"/>
      <c r="VTA189" s="29"/>
      <c r="VTB189" s="29"/>
      <c r="VTC189" s="29"/>
      <c r="VTD189" s="29"/>
      <c r="VTE189" s="29"/>
      <c r="VTF189" s="29"/>
      <c r="VTG189" s="29"/>
      <c r="VTH189" s="29"/>
      <c r="VTI189" s="29"/>
      <c r="VTJ189" s="29"/>
      <c r="VTK189" s="29"/>
      <c r="VTL189" s="29"/>
      <c r="VTM189" s="29"/>
      <c r="VTN189" s="29"/>
      <c r="VTO189" s="29"/>
      <c r="VTP189" s="29"/>
      <c r="VTQ189" s="29"/>
      <c r="VTR189" s="29"/>
      <c r="VTS189" s="29"/>
      <c r="VTT189" s="29"/>
      <c r="VTU189" s="29"/>
      <c r="VTV189" s="29"/>
      <c r="VTW189" s="29"/>
      <c r="VTX189" s="29"/>
      <c r="VTY189" s="29"/>
      <c r="VTZ189" s="29"/>
      <c r="VUA189" s="29"/>
      <c r="VUB189" s="29"/>
      <c r="VUC189" s="29"/>
      <c r="VUD189" s="29"/>
      <c r="VUE189" s="29"/>
      <c r="VUF189" s="29"/>
      <c r="VUG189" s="29"/>
      <c r="VUH189" s="29"/>
      <c r="VUI189" s="29"/>
      <c r="VUJ189" s="29"/>
      <c r="VUK189" s="29"/>
      <c r="VUL189" s="29"/>
      <c r="VUM189" s="29"/>
      <c r="VUN189" s="29"/>
      <c r="VUO189" s="29"/>
      <c r="VUP189" s="29"/>
      <c r="VUQ189" s="29"/>
      <c r="VUR189" s="29"/>
      <c r="VUS189" s="29"/>
      <c r="VUT189" s="29"/>
      <c r="VUU189" s="29"/>
      <c r="VUV189" s="29"/>
      <c r="VUW189" s="29"/>
      <c r="VUX189" s="29"/>
      <c r="VUY189" s="29"/>
      <c r="VUZ189" s="29"/>
      <c r="VVA189" s="29"/>
      <c r="VVB189" s="29"/>
      <c r="VVC189" s="29"/>
      <c r="VVD189" s="29"/>
      <c r="VVE189" s="29"/>
      <c r="VVF189" s="29"/>
      <c r="VVG189" s="29"/>
      <c r="VVH189" s="29"/>
      <c r="VVI189" s="29"/>
      <c r="VVJ189" s="29"/>
      <c r="VVK189" s="29"/>
      <c r="VVL189" s="29"/>
      <c r="VVM189" s="29"/>
      <c r="VVN189" s="29"/>
      <c r="VVO189" s="29"/>
      <c r="VVP189" s="29"/>
      <c r="VVQ189" s="29"/>
      <c r="VVR189" s="29"/>
      <c r="VVS189" s="29"/>
      <c r="VVT189" s="29"/>
      <c r="VVU189" s="29"/>
      <c r="VVV189" s="29"/>
      <c r="VVW189" s="29"/>
      <c r="VVX189" s="29"/>
      <c r="VVY189" s="29"/>
      <c r="VVZ189" s="29"/>
      <c r="VWA189" s="29"/>
      <c r="VWB189" s="29"/>
      <c r="VWC189" s="29"/>
      <c r="VWD189" s="29"/>
      <c r="VWE189" s="29"/>
      <c r="VWF189" s="29"/>
      <c r="VWG189" s="29"/>
      <c r="VWH189" s="29"/>
      <c r="VWI189" s="29"/>
      <c r="VWJ189" s="29"/>
      <c r="VWK189" s="29"/>
      <c r="VWL189" s="29"/>
      <c r="VWM189" s="29"/>
      <c r="VWN189" s="29"/>
      <c r="VWO189" s="29"/>
      <c r="VWP189" s="29"/>
      <c r="VWQ189" s="29"/>
      <c r="VWR189" s="29"/>
      <c r="VWS189" s="29"/>
      <c r="VWT189" s="29"/>
      <c r="VWU189" s="29"/>
      <c r="VWV189" s="29"/>
      <c r="VWW189" s="29"/>
      <c r="VWX189" s="29"/>
      <c r="VWY189" s="29"/>
      <c r="VWZ189" s="29"/>
      <c r="VXA189" s="29"/>
      <c r="VXB189" s="29"/>
      <c r="VXC189" s="29"/>
      <c r="VXD189" s="29"/>
      <c r="VXE189" s="29"/>
      <c r="VXF189" s="29"/>
      <c r="VXG189" s="29"/>
      <c r="VXH189" s="29"/>
      <c r="VXI189" s="29"/>
      <c r="VXJ189" s="29"/>
      <c r="VXK189" s="29"/>
      <c r="VXL189" s="29"/>
      <c r="VXM189" s="29"/>
      <c r="VXN189" s="29"/>
      <c r="VXO189" s="29"/>
      <c r="VXP189" s="29"/>
      <c r="VXQ189" s="29"/>
      <c r="VXR189" s="29"/>
      <c r="VXS189" s="29"/>
      <c r="VXT189" s="29"/>
      <c r="VXU189" s="29"/>
      <c r="VXV189" s="29"/>
      <c r="VXW189" s="29"/>
      <c r="VXX189" s="29"/>
      <c r="VXY189" s="29"/>
      <c r="VXZ189" s="29"/>
      <c r="VYA189" s="29"/>
      <c r="VYB189" s="29"/>
      <c r="VYC189" s="29"/>
      <c r="VYD189" s="29"/>
      <c r="VYE189" s="29"/>
      <c r="VYF189" s="29"/>
      <c r="VYG189" s="29"/>
      <c r="VYH189" s="29"/>
      <c r="VYI189" s="29"/>
      <c r="VYJ189" s="29"/>
      <c r="VYK189" s="29"/>
      <c r="VYL189" s="29"/>
      <c r="VYM189" s="29"/>
      <c r="VYN189" s="29"/>
      <c r="VYO189" s="29"/>
      <c r="VYP189" s="29"/>
      <c r="VYQ189" s="29"/>
      <c r="VYR189" s="29"/>
      <c r="VYS189" s="29"/>
      <c r="VYT189" s="29"/>
      <c r="VYU189" s="29"/>
      <c r="VYV189" s="29"/>
      <c r="VYW189" s="29"/>
      <c r="VYX189" s="29"/>
      <c r="VYY189" s="29"/>
      <c r="VYZ189" s="29"/>
      <c r="VZA189" s="29"/>
      <c r="VZB189" s="29"/>
      <c r="VZC189" s="29"/>
      <c r="VZD189" s="29"/>
      <c r="VZE189" s="29"/>
      <c r="VZF189" s="29"/>
      <c r="VZG189" s="29"/>
      <c r="VZH189" s="29"/>
      <c r="VZI189" s="29"/>
      <c r="VZJ189" s="29"/>
      <c r="VZK189" s="29"/>
      <c r="VZL189" s="29"/>
      <c r="VZM189" s="29"/>
      <c r="VZN189" s="29"/>
      <c r="VZO189" s="29"/>
      <c r="VZP189" s="29"/>
      <c r="VZQ189" s="29"/>
      <c r="VZR189" s="29"/>
      <c r="VZS189" s="29"/>
      <c r="VZT189" s="29"/>
      <c r="VZU189" s="29"/>
      <c r="VZV189" s="29"/>
      <c r="VZW189" s="29"/>
      <c r="VZX189" s="29"/>
      <c r="VZY189" s="29"/>
      <c r="VZZ189" s="29"/>
      <c r="WAA189" s="29"/>
      <c r="WAB189" s="29"/>
      <c r="WAC189" s="29"/>
      <c r="WAD189" s="29"/>
      <c r="WAE189" s="29"/>
      <c r="WAF189" s="29"/>
      <c r="WAG189" s="29"/>
      <c r="WAH189" s="29"/>
      <c r="WAI189" s="29"/>
      <c r="WAJ189" s="29"/>
      <c r="WAK189" s="29"/>
      <c r="WAL189" s="29"/>
      <c r="WAM189" s="29"/>
      <c r="WAN189" s="29"/>
      <c r="WAO189" s="29"/>
      <c r="WAP189" s="29"/>
      <c r="WAQ189" s="29"/>
      <c r="WAR189" s="29"/>
      <c r="WAS189" s="29"/>
      <c r="WAT189" s="29"/>
      <c r="WAU189" s="29"/>
      <c r="WAV189" s="29"/>
      <c r="WAW189" s="29"/>
      <c r="WAX189" s="29"/>
      <c r="WAY189" s="29"/>
      <c r="WAZ189" s="29"/>
      <c r="WBA189" s="29"/>
      <c r="WBB189" s="29"/>
      <c r="WBC189" s="29"/>
      <c r="WBD189" s="29"/>
      <c r="WBE189" s="29"/>
      <c r="WBF189" s="29"/>
      <c r="WBG189" s="29"/>
      <c r="WBH189" s="29"/>
      <c r="WBI189" s="29"/>
      <c r="WBJ189" s="29"/>
      <c r="WBK189" s="29"/>
      <c r="WBL189" s="29"/>
      <c r="WBM189" s="29"/>
      <c r="WBN189" s="29"/>
      <c r="WBO189" s="29"/>
      <c r="WBP189" s="29"/>
      <c r="WBQ189" s="29"/>
      <c r="WBR189" s="29"/>
      <c r="WBS189" s="29"/>
      <c r="WBT189" s="29"/>
      <c r="WBU189" s="29"/>
      <c r="WBV189" s="29"/>
      <c r="WBW189" s="29"/>
      <c r="WBX189" s="29"/>
      <c r="WBY189" s="29"/>
      <c r="WBZ189" s="29"/>
      <c r="WCA189" s="29"/>
      <c r="WCB189" s="29"/>
      <c r="WCC189" s="29"/>
      <c r="WCD189" s="29"/>
      <c r="WCE189" s="29"/>
      <c r="WCF189" s="29"/>
      <c r="WCG189" s="29"/>
      <c r="WCH189" s="29"/>
      <c r="WCI189" s="29"/>
      <c r="WCJ189" s="29"/>
      <c r="WCK189" s="29"/>
      <c r="WCL189" s="29"/>
      <c r="WCM189" s="29"/>
      <c r="WCN189" s="29"/>
      <c r="WCO189" s="29"/>
      <c r="WCP189" s="29"/>
      <c r="WCQ189" s="29"/>
      <c r="WCR189" s="29"/>
      <c r="WCS189" s="29"/>
      <c r="WCT189" s="29"/>
      <c r="WCU189" s="29"/>
      <c r="WCV189" s="29"/>
      <c r="WCW189" s="29"/>
      <c r="WCX189" s="29"/>
      <c r="WCY189" s="29"/>
      <c r="WCZ189" s="29"/>
      <c r="WDA189" s="29"/>
      <c r="WDB189" s="29"/>
      <c r="WDC189" s="29"/>
      <c r="WDD189" s="29"/>
      <c r="WDE189" s="29"/>
      <c r="WDF189" s="29"/>
      <c r="WDG189" s="29"/>
      <c r="WDH189" s="29"/>
      <c r="WDI189" s="29"/>
      <c r="WDJ189" s="29"/>
      <c r="WDK189" s="29"/>
      <c r="WDL189" s="29"/>
      <c r="WDM189" s="29"/>
      <c r="WDN189" s="29"/>
      <c r="WDO189" s="29"/>
      <c r="WDP189" s="29"/>
      <c r="WDQ189" s="29"/>
      <c r="WDR189" s="29"/>
      <c r="WDS189" s="29"/>
      <c r="WDT189" s="29"/>
      <c r="WDU189" s="29"/>
      <c r="WDV189" s="29"/>
      <c r="WDW189" s="29"/>
      <c r="WDX189" s="29"/>
      <c r="WDY189" s="29"/>
      <c r="WDZ189" s="29"/>
      <c r="WEA189" s="29"/>
      <c r="WEB189" s="29"/>
      <c r="WEC189" s="29"/>
      <c r="WED189" s="29"/>
      <c r="WEE189" s="29"/>
      <c r="WEF189" s="29"/>
      <c r="WEG189" s="29"/>
      <c r="WEH189" s="29"/>
      <c r="WEI189" s="29"/>
      <c r="WEJ189" s="29"/>
      <c r="WEK189" s="29"/>
      <c r="WEL189" s="29"/>
      <c r="WEM189" s="29"/>
      <c r="WEN189" s="29"/>
      <c r="WEO189" s="29"/>
      <c r="WEP189" s="29"/>
      <c r="WEQ189" s="29"/>
      <c r="WER189" s="29"/>
      <c r="WES189" s="29"/>
      <c r="WET189" s="29"/>
      <c r="WEU189" s="29"/>
      <c r="WEV189" s="29"/>
      <c r="WEW189" s="29"/>
      <c r="WEX189" s="29"/>
      <c r="WEY189" s="29"/>
      <c r="WEZ189" s="29"/>
      <c r="WFA189" s="29"/>
      <c r="WFB189" s="29"/>
      <c r="WFC189" s="29"/>
      <c r="WFD189" s="29"/>
      <c r="WFE189" s="29"/>
      <c r="WFF189" s="29"/>
      <c r="WFG189" s="29"/>
      <c r="WFH189" s="29"/>
      <c r="WFI189" s="29"/>
      <c r="WFJ189" s="29"/>
      <c r="WFK189" s="29"/>
      <c r="WFL189" s="29"/>
      <c r="WFM189" s="29"/>
      <c r="WFN189" s="29"/>
      <c r="WFO189" s="29"/>
      <c r="WFP189" s="29"/>
      <c r="WFQ189" s="29"/>
      <c r="WFR189" s="29"/>
      <c r="WFS189" s="29"/>
      <c r="WFT189" s="29"/>
      <c r="WFU189" s="29"/>
      <c r="WFV189" s="29"/>
      <c r="WFW189" s="29"/>
      <c r="WFX189" s="29"/>
      <c r="WFY189" s="29"/>
      <c r="WFZ189" s="29"/>
      <c r="WGA189" s="29"/>
      <c r="WGB189" s="29"/>
      <c r="WGC189" s="29"/>
      <c r="WGD189" s="29"/>
      <c r="WGE189" s="29"/>
      <c r="WGF189" s="29"/>
      <c r="WGG189" s="29"/>
      <c r="WGH189" s="29"/>
      <c r="WGI189" s="29"/>
      <c r="WGJ189" s="29"/>
      <c r="WGK189" s="29"/>
      <c r="WGL189" s="29"/>
      <c r="WGM189" s="29"/>
      <c r="WGN189" s="29"/>
      <c r="WGO189" s="29"/>
      <c r="WGP189" s="29"/>
      <c r="WGQ189" s="29"/>
      <c r="WGR189" s="29"/>
      <c r="WGS189" s="29"/>
      <c r="WGT189" s="29"/>
      <c r="WGU189" s="29"/>
      <c r="WGV189" s="29"/>
      <c r="WGW189" s="29"/>
      <c r="WGX189" s="29"/>
      <c r="WGY189" s="29"/>
      <c r="WGZ189" s="29"/>
      <c r="WHA189" s="29"/>
      <c r="WHB189" s="29"/>
      <c r="WHC189" s="29"/>
      <c r="WHD189" s="29"/>
      <c r="WHE189" s="29"/>
      <c r="WHF189" s="29"/>
      <c r="WHG189" s="29"/>
      <c r="WHH189" s="29"/>
      <c r="WHI189" s="29"/>
      <c r="WHJ189" s="29"/>
      <c r="WHK189" s="29"/>
      <c r="WHL189" s="29"/>
      <c r="WHM189" s="29"/>
      <c r="WHN189" s="29"/>
      <c r="WHO189" s="29"/>
      <c r="WHP189" s="29"/>
      <c r="WHQ189" s="29"/>
      <c r="WHR189" s="29"/>
      <c r="WHS189" s="29"/>
      <c r="WHT189" s="29"/>
      <c r="WHU189" s="29"/>
      <c r="WHV189" s="29"/>
      <c r="WHW189" s="29"/>
      <c r="WHX189" s="29"/>
      <c r="WHY189" s="29"/>
      <c r="WHZ189" s="29"/>
      <c r="WIA189" s="29"/>
      <c r="WIB189" s="29"/>
      <c r="WIC189" s="29"/>
      <c r="WID189" s="29"/>
      <c r="WIE189" s="29"/>
      <c r="WIF189" s="29"/>
      <c r="WIG189" s="29"/>
      <c r="WIH189" s="29"/>
      <c r="WII189" s="29"/>
      <c r="WIJ189" s="29"/>
      <c r="WIK189" s="29"/>
      <c r="WIL189" s="29"/>
      <c r="WIM189" s="29"/>
      <c r="WIN189" s="29"/>
      <c r="WIO189" s="29"/>
      <c r="WIP189" s="29"/>
      <c r="WIQ189" s="29"/>
      <c r="WIR189" s="29"/>
      <c r="WIS189" s="29"/>
      <c r="WIT189" s="29"/>
      <c r="WIU189" s="29"/>
      <c r="WIV189" s="29"/>
      <c r="WIW189" s="29"/>
      <c r="WIX189" s="29"/>
      <c r="WIY189" s="29"/>
      <c r="WIZ189" s="29"/>
      <c r="WJA189" s="29"/>
      <c r="WJB189" s="29"/>
      <c r="WJC189" s="29"/>
      <c r="WJD189" s="29"/>
      <c r="WJE189" s="29"/>
      <c r="WJF189" s="29"/>
      <c r="WJG189" s="29"/>
      <c r="WJH189" s="29"/>
      <c r="WJI189" s="29"/>
      <c r="WJJ189" s="29"/>
      <c r="WJK189" s="29"/>
      <c r="WJL189" s="29"/>
      <c r="WJM189" s="29"/>
      <c r="WJN189" s="29"/>
      <c r="WJO189" s="29"/>
      <c r="WJP189" s="29"/>
      <c r="WJQ189" s="29"/>
      <c r="WJR189" s="29"/>
      <c r="WJS189" s="29"/>
      <c r="WJT189" s="29"/>
      <c r="WJU189" s="29"/>
      <c r="WJV189" s="29"/>
      <c r="WJW189" s="29"/>
      <c r="WJX189" s="29"/>
      <c r="WJY189" s="29"/>
      <c r="WJZ189" s="29"/>
      <c r="WKA189" s="29"/>
      <c r="WKB189" s="29"/>
      <c r="WKC189" s="29"/>
      <c r="WKD189" s="29"/>
      <c r="WKE189" s="29"/>
      <c r="WKF189" s="29"/>
      <c r="WKG189" s="29"/>
      <c r="WKH189" s="29"/>
      <c r="WKI189" s="29"/>
      <c r="WKJ189" s="29"/>
      <c r="WKK189" s="29"/>
      <c r="WKL189" s="29"/>
      <c r="WKM189" s="29"/>
      <c r="WKN189" s="29"/>
      <c r="WKO189" s="29"/>
      <c r="WKP189" s="29"/>
      <c r="WKQ189" s="29"/>
      <c r="WKR189" s="29"/>
      <c r="WKS189" s="29"/>
      <c r="WKT189" s="29"/>
      <c r="WKU189" s="29"/>
      <c r="WKV189" s="29"/>
      <c r="WKW189" s="29"/>
      <c r="WKX189" s="29"/>
      <c r="WKY189" s="29"/>
      <c r="WKZ189" s="29"/>
      <c r="WLA189" s="29"/>
      <c r="WLB189" s="29"/>
      <c r="WLC189" s="29"/>
      <c r="WLD189" s="29"/>
      <c r="WLE189" s="29"/>
      <c r="WLF189" s="29"/>
      <c r="WLG189" s="29"/>
      <c r="WLH189" s="29"/>
      <c r="WLI189" s="29"/>
      <c r="WLJ189" s="29"/>
      <c r="WLK189" s="29"/>
      <c r="WLL189" s="29"/>
      <c r="WLM189" s="29"/>
      <c r="WLN189" s="29"/>
      <c r="WLO189" s="29"/>
      <c r="WLP189" s="29"/>
      <c r="WLQ189" s="29"/>
      <c r="WLR189" s="29"/>
      <c r="WLS189" s="29"/>
      <c r="WLT189" s="29"/>
      <c r="WLU189" s="29"/>
      <c r="WLV189" s="29"/>
      <c r="WLW189" s="29"/>
      <c r="WLX189" s="29"/>
      <c r="WLY189" s="29"/>
      <c r="WLZ189" s="29"/>
      <c r="WMA189" s="29"/>
      <c r="WMB189" s="29"/>
      <c r="WMC189" s="29"/>
      <c r="WMD189" s="29"/>
      <c r="WME189" s="29"/>
      <c r="WMF189" s="29"/>
      <c r="WMG189" s="29"/>
      <c r="WMH189" s="29"/>
      <c r="WMI189" s="29"/>
      <c r="WMJ189" s="29"/>
      <c r="WMK189" s="29"/>
      <c r="WML189" s="29"/>
      <c r="WMM189" s="29"/>
      <c r="WMN189" s="29"/>
      <c r="WMO189" s="29"/>
      <c r="WMP189" s="29"/>
      <c r="WMQ189" s="29"/>
      <c r="WMR189" s="29"/>
      <c r="WMS189" s="29"/>
      <c r="WMT189" s="29"/>
      <c r="WMU189" s="29"/>
      <c r="WMV189" s="29"/>
      <c r="WMW189" s="29"/>
      <c r="WMX189" s="29"/>
      <c r="WMY189" s="29"/>
      <c r="WMZ189" s="29"/>
      <c r="WNA189" s="29"/>
      <c r="WNB189" s="29"/>
      <c r="WNC189" s="29"/>
      <c r="WND189" s="29"/>
      <c r="WNE189" s="29"/>
      <c r="WNF189" s="29"/>
      <c r="WNG189" s="29"/>
      <c r="WNH189" s="29"/>
      <c r="WNI189" s="29"/>
      <c r="WNJ189" s="29"/>
      <c r="WNK189" s="29"/>
      <c r="WNL189" s="29"/>
      <c r="WNM189" s="29"/>
      <c r="WNN189" s="29"/>
      <c r="WNO189" s="29"/>
      <c r="WNP189" s="29"/>
      <c r="WNQ189" s="29"/>
      <c r="WNR189" s="29"/>
      <c r="WNS189" s="29"/>
      <c r="WNT189" s="29"/>
      <c r="WNU189" s="29"/>
      <c r="WNV189" s="29"/>
      <c r="WNW189" s="29"/>
      <c r="WNX189" s="29"/>
      <c r="WNY189" s="29"/>
      <c r="WNZ189" s="29"/>
      <c r="WOA189" s="29"/>
      <c r="WOB189" s="29"/>
      <c r="WOC189" s="29"/>
      <c r="WOD189" s="29"/>
      <c r="WOE189" s="29"/>
      <c r="WOF189" s="29"/>
      <c r="WOG189" s="29"/>
      <c r="WOH189" s="29"/>
      <c r="WOI189" s="29"/>
      <c r="WOJ189" s="29"/>
      <c r="WOK189" s="29"/>
      <c r="WOL189" s="29"/>
      <c r="WOM189" s="29"/>
      <c r="WON189" s="29"/>
      <c r="WOO189" s="29"/>
      <c r="WOP189" s="29"/>
      <c r="WOQ189" s="29"/>
      <c r="WOR189" s="29"/>
      <c r="WOS189" s="29"/>
      <c r="WOT189" s="29"/>
      <c r="WOU189" s="29"/>
      <c r="WOV189" s="29"/>
      <c r="WOW189" s="29"/>
      <c r="WOX189" s="29"/>
      <c r="WOY189" s="29"/>
      <c r="WOZ189" s="29"/>
      <c r="WPA189" s="29"/>
      <c r="WPB189" s="29"/>
      <c r="WPC189" s="29"/>
      <c r="WPD189" s="29"/>
      <c r="WPE189" s="29"/>
      <c r="WPF189" s="29"/>
      <c r="WPG189" s="29"/>
      <c r="WPH189" s="29"/>
      <c r="WPI189" s="29"/>
      <c r="WPJ189" s="29"/>
      <c r="WPK189" s="29"/>
      <c r="WPL189" s="29"/>
      <c r="WPM189" s="29"/>
      <c r="WPN189" s="29"/>
      <c r="WPO189" s="29"/>
      <c r="WPP189" s="29"/>
      <c r="WPQ189" s="29"/>
      <c r="WPR189" s="29"/>
      <c r="WPS189" s="29"/>
      <c r="WPT189" s="29"/>
      <c r="WPU189" s="29"/>
      <c r="WPV189" s="29"/>
      <c r="WPW189" s="29"/>
      <c r="WPX189" s="29"/>
      <c r="WPY189" s="29"/>
      <c r="WPZ189" s="29"/>
      <c r="WQA189" s="29"/>
      <c r="WQB189" s="29"/>
      <c r="WQC189" s="29"/>
      <c r="WQD189" s="29"/>
      <c r="WQE189" s="29"/>
      <c r="WQF189" s="29"/>
      <c r="WQG189" s="29"/>
      <c r="WQH189" s="29"/>
      <c r="WQI189" s="29"/>
      <c r="WQJ189" s="29"/>
      <c r="WQK189" s="29"/>
      <c r="WQL189" s="29"/>
      <c r="WQM189" s="29"/>
      <c r="WQN189" s="29"/>
      <c r="WQO189" s="29"/>
      <c r="WQP189" s="29"/>
      <c r="WQQ189" s="29"/>
      <c r="WQR189" s="29"/>
      <c r="WQS189" s="29"/>
      <c r="WQT189" s="29"/>
      <c r="WQU189" s="29"/>
      <c r="WQV189" s="29"/>
      <c r="WQW189" s="29"/>
      <c r="WQX189" s="29"/>
      <c r="WQY189" s="29"/>
      <c r="WQZ189" s="29"/>
      <c r="WRA189" s="29"/>
      <c r="WRB189" s="29"/>
      <c r="WRC189" s="29"/>
      <c r="WRD189" s="29"/>
      <c r="WRE189" s="29"/>
      <c r="WRF189" s="29"/>
      <c r="WRG189" s="29"/>
      <c r="WRH189" s="29"/>
      <c r="WRI189" s="29"/>
      <c r="WRJ189" s="29"/>
      <c r="WRK189" s="29"/>
      <c r="WRL189" s="29"/>
      <c r="WRM189" s="29"/>
      <c r="WRN189" s="29"/>
      <c r="WRO189" s="29"/>
      <c r="WRP189" s="29"/>
      <c r="WRQ189" s="29"/>
      <c r="WRR189" s="29"/>
      <c r="WRS189" s="29"/>
      <c r="WRT189" s="29"/>
      <c r="WRU189" s="29"/>
      <c r="WRV189" s="29"/>
      <c r="WRW189" s="29"/>
      <c r="WRX189" s="29"/>
      <c r="WRY189" s="29"/>
      <c r="WRZ189" s="29"/>
      <c r="WSA189" s="29"/>
      <c r="WSB189" s="29"/>
      <c r="WSC189" s="29"/>
      <c r="WSD189" s="29"/>
      <c r="WSE189" s="29"/>
      <c r="WSF189" s="29"/>
      <c r="WSG189" s="29"/>
      <c r="WSH189" s="29"/>
      <c r="WSI189" s="29"/>
      <c r="WSJ189" s="29"/>
      <c r="WSK189" s="29"/>
      <c r="WSL189" s="29"/>
      <c r="WSM189" s="29"/>
      <c r="WSN189" s="29"/>
      <c r="WSO189" s="29"/>
      <c r="WSP189" s="29"/>
      <c r="WSQ189" s="29"/>
      <c r="WSR189" s="29"/>
      <c r="WSS189" s="29"/>
      <c r="WST189" s="29"/>
      <c r="WSU189" s="29"/>
      <c r="WSV189" s="29"/>
      <c r="WSW189" s="29"/>
      <c r="WSX189" s="29"/>
      <c r="WSY189" s="29"/>
      <c r="WSZ189" s="29"/>
      <c r="WTA189" s="29"/>
      <c r="WTB189" s="29"/>
      <c r="WTC189" s="29"/>
      <c r="WTD189" s="29"/>
      <c r="WTE189" s="29"/>
      <c r="WTF189" s="29"/>
      <c r="WTG189" s="29"/>
      <c r="WTH189" s="29"/>
      <c r="WTI189" s="29"/>
      <c r="WTJ189" s="29"/>
      <c r="WTK189" s="29"/>
      <c r="WTL189" s="29"/>
      <c r="WTM189" s="29"/>
      <c r="WTN189" s="29"/>
      <c r="WTO189" s="29"/>
      <c r="WTP189" s="29"/>
      <c r="WTQ189" s="29"/>
      <c r="WTR189" s="29"/>
      <c r="WTS189" s="29"/>
      <c r="WTT189" s="29"/>
      <c r="WTU189" s="29"/>
      <c r="WTV189" s="29"/>
      <c r="WTW189" s="29"/>
      <c r="WTX189" s="29"/>
      <c r="WTY189" s="29"/>
      <c r="WTZ189" s="29"/>
      <c r="WUA189" s="29"/>
      <c r="WUB189" s="29"/>
      <c r="WUC189" s="29"/>
      <c r="WUD189" s="29"/>
      <c r="WUE189" s="29"/>
      <c r="WUF189" s="29"/>
      <c r="WUG189" s="29"/>
      <c r="WUH189" s="29"/>
      <c r="WUI189" s="29"/>
      <c r="WUJ189" s="29"/>
      <c r="WUK189" s="29"/>
      <c r="WUL189" s="29"/>
      <c r="WUM189" s="29"/>
      <c r="WUN189" s="29"/>
      <c r="WUO189" s="29"/>
      <c r="WUP189" s="29"/>
      <c r="WUQ189" s="29"/>
      <c r="WUR189" s="29"/>
      <c r="WUS189" s="29"/>
    </row>
    <row r="190" spans="1:16113" ht="20.149999999999999" customHeight="1" thickBot="1" x14ac:dyDescent="0.4">
      <c r="A190" s="110" t="s">
        <v>1235</v>
      </c>
      <c r="B190" s="9" t="s">
        <v>36</v>
      </c>
      <c r="C190" s="10" t="s">
        <v>37</v>
      </c>
      <c r="D190" s="14" t="s">
        <v>1134</v>
      </c>
      <c r="E190" s="14" t="s">
        <v>1135</v>
      </c>
      <c r="F190" s="208" t="s">
        <v>1236</v>
      </c>
      <c r="G190" s="208" t="s">
        <v>1137</v>
      </c>
      <c r="H190" s="12" t="s">
        <v>1077</v>
      </c>
      <c r="I190" s="14" t="s">
        <v>1237</v>
      </c>
      <c r="J190" s="12" t="s">
        <v>1238</v>
      </c>
      <c r="K190" s="14" t="s">
        <v>45</v>
      </c>
      <c r="L190" s="124" t="s">
        <v>1239</v>
      </c>
      <c r="M190" s="209" t="s">
        <v>1240</v>
      </c>
      <c r="N190" s="210" t="s">
        <v>1241</v>
      </c>
      <c r="O190" s="14" t="s">
        <v>272</v>
      </c>
      <c r="P190" s="211">
        <f>13707/1001</f>
        <v>13.693306693306694</v>
      </c>
      <c r="Q190" s="211">
        <f>11778/899</f>
        <v>13.101223581757509</v>
      </c>
      <c r="R190" s="211">
        <f>513/513</f>
        <v>1</v>
      </c>
      <c r="S190" s="211">
        <f>327/327</f>
        <v>1</v>
      </c>
      <c r="T190" s="212">
        <f>329/329</f>
        <v>1</v>
      </c>
      <c r="U190" s="213">
        <f>596/276</f>
        <v>2.1594202898550723</v>
      </c>
      <c r="V190" s="211"/>
      <c r="W190" s="211"/>
      <c r="X190" s="211"/>
      <c r="Y190" s="211"/>
      <c r="Z190" s="211"/>
      <c r="AA190" s="211"/>
      <c r="AB190" s="17">
        <v>1</v>
      </c>
      <c r="AC190" s="32">
        <v>12</v>
      </c>
      <c r="AD190" s="36" t="s">
        <v>1242</v>
      </c>
      <c r="AE190" s="12" t="s">
        <v>1243</v>
      </c>
      <c r="AF190" s="12" t="s">
        <v>1244</v>
      </c>
      <c r="AG190" s="328" t="s">
        <v>1146</v>
      </c>
    </row>
    <row r="191" spans="1:16113" customFormat="1" ht="20.149999999999999" customHeight="1" x14ac:dyDescent="0.35">
      <c r="A191" s="110" t="s">
        <v>1235</v>
      </c>
      <c r="B191" s="20" t="s">
        <v>53</v>
      </c>
      <c r="C191" s="10" t="s">
        <v>54</v>
      </c>
      <c r="D191" s="21" t="s">
        <v>55</v>
      </c>
      <c r="E191" s="21" t="s">
        <v>56</v>
      </c>
      <c r="F191" s="21" t="s">
        <v>57</v>
      </c>
      <c r="G191" s="10" t="s">
        <v>58</v>
      </c>
      <c r="H191" s="22" t="s">
        <v>59</v>
      </c>
      <c r="I191" s="10" t="s">
        <v>60</v>
      </c>
      <c r="J191" s="21" t="s">
        <v>1245</v>
      </c>
      <c r="K191" s="21" t="s">
        <v>62</v>
      </c>
      <c r="L191" s="21" t="s">
        <v>63</v>
      </c>
      <c r="M191" s="21" t="s">
        <v>64</v>
      </c>
      <c r="N191" s="21" t="s">
        <v>65</v>
      </c>
      <c r="O191" s="21" t="s">
        <v>66</v>
      </c>
      <c r="P191" s="24">
        <v>1</v>
      </c>
      <c r="Q191" s="25"/>
      <c r="R191" s="26"/>
      <c r="S191" s="26"/>
      <c r="T191" s="214"/>
      <c r="U191" s="214"/>
      <c r="V191" s="26"/>
      <c r="W191" s="26"/>
      <c r="X191" s="26"/>
      <c r="Y191" s="26"/>
      <c r="Z191" s="26"/>
      <c r="AA191" s="26"/>
      <c r="AB191" s="17">
        <v>1</v>
      </c>
      <c r="AC191" s="27">
        <v>1</v>
      </c>
      <c r="AD191" s="28" t="s">
        <v>67</v>
      </c>
      <c r="AE191" s="23" t="s">
        <v>68</v>
      </c>
      <c r="AF191" s="23" t="s">
        <v>68</v>
      </c>
      <c r="AG191" s="329" t="s">
        <v>69</v>
      </c>
      <c r="AH191" s="29"/>
      <c r="AI191" s="29"/>
      <c r="AJ191" s="29"/>
      <c r="AK191" s="29"/>
      <c r="AL191" s="29"/>
      <c r="AM191" s="29"/>
      <c r="AN191" s="29"/>
      <c r="AO191" s="29"/>
      <c r="AP191" s="29"/>
      <c r="AQ191" s="29"/>
      <c r="AR191" s="29"/>
      <c r="AS191" s="29"/>
      <c r="AT191" s="29"/>
      <c r="AU191" s="29"/>
      <c r="AV191" s="29"/>
      <c r="AW191" s="29"/>
      <c r="AX191" s="29"/>
      <c r="AY191" s="29"/>
      <c r="AZ191" s="29"/>
      <c r="BA191" s="29"/>
      <c r="BB191" s="29"/>
      <c r="BC191" s="29"/>
      <c r="BD191" s="29"/>
      <c r="BE191" s="29"/>
      <c r="BF191" s="29"/>
      <c r="BG191" s="29"/>
      <c r="BH191" s="29"/>
      <c r="BI191" s="29"/>
      <c r="BJ191" s="29"/>
      <c r="BK191" s="29"/>
      <c r="BL191" s="29"/>
      <c r="BM191" s="29"/>
      <c r="BN191" s="29"/>
      <c r="BO191" s="29"/>
      <c r="BP191" s="29"/>
      <c r="BQ191" s="29"/>
      <c r="BR191" s="29"/>
      <c r="BS191" s="29"/>
      <c r="BT191" s="29"/>
      <c r="BU191" s="29"/>
      <c r="BV191" s="29"/>
      <c r="BW191" s="29"/>
      <c r="BX191" s="29"/>
      <c r="BY191" s="29"/>
      <c r="BZ191" s="29"/>
      <c r="CA191" s="29"/>
      <c r="CB191" s="29"/>
      <c r="CC191" s="29"/>
      <c r="CD191" s="29"/>
      <c r="CE191" s="29"/>
      <c r="CF191" s="29"/>
      <c r="CG191" s="29"/>
      <c r="CH191" s="29"/>
      <c r="CI191" s="29"/>
      <c r="CJ191" s="29"/>
      <c r="CK191" s="29"/>
      <c r="CL191" s="29"/>
      <c r="CM191" s="29"/>
      <c r="CN191" s="29"/>
      <c r="CO191" s="29"/>
      <c r="CP191" s="29"/>
      <c r="CQ191" s="29"/>
      <c r="CR191" s="29"/>
      <c r="CS191" s="29"/>
      <c r="CT191" s="29"/>
      <c r="CU191" s="29"/>
      <c r="CV191" s="29"/>
      <c r="CW191" s="29"/>
      <c r="CX191" s="29"/>
      <c r="CY191" s="29"/>
      <c r="CZ191" s="29"/>
      <c r="DA191" s="29"/>
      <c r="DB191" s="29"/>
      <c r="DC191" s="29"/>
      <c r="DD191" s="29"/>
      <c r="DE191" s="29"/>
      <c r="DF191" s="29"/>
      <c r="DG191" s="29"/>
      <c r="DH191" s="29"/>
      <c r="DI191" s="29"/>
      <c r="DJ191" s="29"/>
      <c r="DK191" s="29"/>
      <c r="DL191" s="29"/>
      <c r="DM191" s="29"/>
      <c r="DN191" s="29"/>
      <c r="DO191" s="29"/>
      <c r="DP191" s="29"/>
      <c r="DQ191" s="29"/>
      <c r="DR191" s="29"/>
      <c r="DS191" s="29"/>
      <c r="DT191" s="29"/>
      <c r="DU191" s="29"/>
      <c r="DV191" s="29"/>
      <c r="DW191" s="29"/>
      <c r="DX191" s="29"/>
      <c r="DY191" s="29"/>
      <c r="DZ191" s="29"/>
      <c r="EA191" s="29"/>
      <c r="EB191" s="29"/>
      <c r="EC191" s="29"/>
      <c r="ED191" s="29"/>
      <c r="EE191" s="29"/>
      <c r="EF191" s="29"/>
      <c r="EG191" s="29"/>
      <c r="EH191" s="29"/>
      <c r="EI191" s="29"/>
      <c r="EJ191" s="29"/>
      <c r="EK191" s="29"/>
      <c r="EL191" s="29"/>
      <c r="EM191" s="29"/>
      <c r="EN191" s="29"/>
      <c r="EO191" s="29"/>
      <c r="EP191" s="29"/>
      <c r="EQ191" s="29"/>
      <c r="ER191" s="29"/>
      <c r="ES191" s="29"/>
      <c r="ET191" s="29"/>
      <c r="EU191" s="29"/>
      <c r="EV191" s="29"/>
      <c r="EW191" s="29"/>
      <c r="EX191" s="29"/>
      <c r="EY191" s="29"/>
      <c r="EZ191" s="29"/>
      <c r="FA191" s="29"/>
      <c r="FB191" s="29"/>
      <c r="FC191" s="29"/>
      <c r="FD191" s="29"/>
      <c r="FE191" s="29"/>
      <c r="FF191" s="29"/>
      <c r="FG191" s="29"/>
      <c r="FH191" s="29"/>
      <c r="FI191" s="29"/>
      <c r="FJ191" s="29"/>
      <c r="FK191" s="29"/>
      <c r="FL191" s="29"/>
      <c r="FM191" s="29"/>
      <c r="FN191" s="29"/>
      <c r="FO191" s="29"/>
      <c r="FP191" s="29"/>
      <c r="FQ191" s="29"/>
      <c r="FR191" s="29"/>
      <c r="FS191" s="29"/>
      <c r="FT191" s="29"/>
      <c r="FU191" s="29"/>
      <c r="FV191" s="29"/>
      <c r="FW191" s="29"/>
      <c r="FX191" s="29"/>
      <c r="FY191" s="29"/>
      <c r="FZ191" s="29"/>
      <c r="GA191" s="29"/>
      <c r="GB191" s="29"/>
      <c r="GC191" s="29"/>
      <c r="GD191" s="29"/>
      <c r="GE191" s="29"/>
      <c r="GF191" s="29"/>
      <c r="GG191" s="29"/>
      <c r="GH191" s="29"/>
      <c r="GI191" s="29"/>
      <c r="GJ191" s="29"/>
      <c r="GK191" s="29"/>
      <c r="GL191" s="29"/>
      <c r="GM191" s="29"/>
      <c r="GN191" s="29"/>
      <c r="GO191" s="29"/>
      <c r="GP191" s="29"/>
      <c r="GQ191" s="29"/>
      <c r="GR191" s="29"/>
      <c r="GS191" s="29"/>
      <c r="GT191" s="29"/>
      <c r="GU191" s="29"/>
      <c r="GV191" s="29"/>
      <c r="GW191" s="29"/>
      <c r="GX191" s="29"/>
      <c r="GY191" s="29"/>
      <c r="GZ191" s="29"/>
      <c r="HA191" s="29"/>
      <c r="HB191" s="29"/>
      <c r="HC191" s="29"/>
      <c r="HD191" s="29"/>
      <c r="HE191" s="29"/>
      <c r="HF191" s="29"/>
      <c r="HG191" s="29"/>
      <c r="HH191" s="29"/>
      <c r="HI191" s="29"/>
      <c r="HJ191" s="29"/>
      <c r="HK191" s="29"/>
      <c r="HL191" s="29"/>
      <c r="HM191" s="29"/>
      <c r="HN191" s="29"/>
      <c r="HO191" s="29"/>
      <c r="HP191" s="29"/>
      <c r="HQ191" s="29"/>
      <c r="HR191" s="29"/>
      <c r="HS191" s="29"/>
      <c r="HT191" s="29"/>
      <c r="HU191" s="29"/>
      <c r="HV191" s="29"/>
      <c r="HW191" s="29"/>
      <c r="HX191" s="29"/>
      <c r="HY191" s="29"/>
      <c r="HZ191" s="29"/>
      <c r="IA191" s="29"/>
      <c r="IB191" s="29"/>
      <c r="IC191" s="29"/>
      <c r="ID191" s="29"/>
      <c r="IE191" s="29"/>
      <c r="IF191" s="29"/>
      <c r="IG191" s="29"/>
      <c r="IH191" s="29"/>
      <c r="II191" s="29"/>
      <c r="IJ191" s="29"/>
      <c r="IK191" s="29"/>
      <c r="IL191" s="29"/>
      <c r="IM191" s="29"/>
      <c r="IN191" s="29"/>
      <c r="IO191" s="29"/>
      <c r="IP191" s="29"/>
      <c r="IQ191" s="29"/>
      <c r="IR191" s="29"/>
      <c r="IS191" s="29"/>
      <c r="IT191" s="29"/>
      <c r="IU191" s="29"/>
      <c r="IV191" s="29"/>
      <c r="IW191" s="29"/>
      <c r="IX191" s="29"/>
      <c r="IY191" s="29"/>
      <c r="IZ191" s="29"/>
      <c r="JA191" s="29"/>
      <c r="JB191" s="29"/>
      <c r="JC191" s="29"/>
      <c r="JD191" s="29"/>
      <c r="JE191" s="29"/>
      <c r="JF191" s="29"/>
      <c r="JG191" s="29"/>
      <c r="JH191" s="29"/>
      <c r="JI191" s="29"/>
      <c r="JJ191" s="29"/>
      <c r="JK191" s="29"/>
      <c r="JL191" s="29"/>
      <c r="JM191" s="29"/>
      <c r="JN191" s="29"/>
      <c r="JO191" s="29"/>
      <c r="JP191" s="29"/>
      <c r="JQ191" s="29"/>
      <c r="JR191" s="29"/>
      <c r="JS191" s="29"/>
      <c r="JT191" s="29"/>
      <c r="JU191" s="29"/>
      <c r="JV191" s="29"/>
      <c r="JW191" s="29"/>
      <c r="JX191" s="29"/>
      <c r="JY191" s="29"/>
      <c r="JZ191" s="29"/>
      <c r="KA191" s="29"/>
      <c r="KB191" s="29"/>
      <c r="KC191" s="29"/>
      <c r="KD191" s="29"/>
      <c r="KE191" s="29"/>
      <c r="KF191" s="29"/>
      <c r="KG191" s="29"/>
      <c r="KH191" s="29"/>
      <c r="KI191" s="29"/>
      <c r="KJ191" s="29"/>
      <c r="KK191" s="29"/>
      <c r="KL191" s="29"/>
      <c r="KM191" s="29"/>
      <c r="KN191" s="29"/>
      <c r="KO191" s="29"/>
      <c r="KP191" s="29"/>
      <c r="KQ191" s="29"/>
      <c r="KR191" s="29"/>
      <c r="KS191" s="29"/>
      <c r="KT191" s="29"/>
      <c r="KU191" s="29"/>
      <c r="KV191" s="29"/>
      <c r="KW191" s="29"/>
      <c r="KX191" s="29"/>
      <c r="KY191" s="29"/>
      <c r="KZ191" s="29"/>
      <c r="LA191" s="29"/>
      <c r="LB191" s="29"/>
      <c r="LC191" s="29"/>
      <c r="LD191" s="29"/>
      <c r="LE191" s="29"/>
      <c r="LF191" s="29"/>
      <c r="LG191" s="29"/>
      <c r="LH191" s="29"/>
      <c r="LI191" s="29"/>
      <c r="LJ191" s="29"/>
      <c r="LK191" s="29"/>
      <c r="LL191" s="29"/>
      <c r="LM191" s="29"/>
      <c r="LN191" s="29"/>
      <c r="LO191" s="29"/>
      <c r="LP191" s="29"/>
      <c r="LQ191" s="29"/>
      <c r="LR191" s="29"/>
      <c r="LS191" s="29"/>
      <c r="LT191" s="29"/>
      <c r="LU191" s="29"/>
      <c r="LV191" s="29"/>
      <c r="LW191" s="29"/>
      <c r="LX191" s="29"/>
      <c r="LY191" s="29"/>
      <c r="LZ191" s="29"/>
      <c r="MA191" s="29"/>
      <c r="MB191" s="29"/>
      <c r="MC191" s="29"/>
      <c r="MD191" s="29"/>
      <c r="ME191" s="29"/>
      <c r="MF191" s="29"/>
      <c r="MG191" s="29"/>
      <c r="MH191" s="29"/>
      <c r="MI191" s="29"/>
      <c r="MJ191" s="29"/>
      <c r="MK191" s="29"/>
      <c r="ML191" s="29"/>
      <c r="MM191" s="29"/>
      <c r="MN191" s="29"/>
      <c r="MO191" s="29"/>
      <c r="MP191" s="29"/>
      <c r="MQ191" s="29"/>
      <c r="MR191" s="29"/>
      <c r="MS191" s="29"/>
      <c r="MT191" s="29"/>
      <c r="MU191" s="29"/>
      <c r="MV191" s="29"/>
      <c r="MW191" s="29"/>
      <c r="MX191" s="29"/>
      <c r="MY191" s="29"/>
      <c r="MZ191" s="29"/>
      <c r="NA191" s="29"/>
      <c r="NB191" s="29"/>
      <c r="NC191" s="29"/>
      <c r="ND191" s="29"/>
      <c r="NE191" s="29"/>
      <c r="NF191" s="29"/>
      <c r="NG191" s="29"/>
      <c r="NH191" s="29"/>
      <c r="NI191" s="29"/>
      <c r="NJ191" s="29"/>
      <c r="NK191" s="29"/>
      <c r="NL191" s="29"/>
      <c r="NM191" s="29"/>
      <c r="NN191" s="29"/>
      <c r="NO191" s="29"/>
      <c r="NP191" s="29"/>
      <c r="NQ191" s="29"/>
      <c r="NR191" s="29"/>
      <c r="NS191" s="29"/>
      <c r="NT191" s="29"/>
      <c r="NU191" s="29"/>
      <c r="NV191" s="29"/>
      <c r="NW191" s="29"/>
      <c r="NX191" s="29"/>
      <c r="NY191" s="29"/>
      <c r="NZ191" s="29"/>
      <c r="OA191" s="29"/>
      <c r="OB191" s="29"/>
      <c r="OC191" s="29"/>
      <c r="OD191" s="29"/>
      <c r="OE191" s="29"/>
      <c r="OF191" s="29"/>
      <c r="OG191" s="29"/>
      <c r="OH191" s="29"/>
      <c r="OI191" s="29"/>
      <c r="OJ191" s="29"/>
      <c r="OK191" s="29"/>
      <c r="OL191" s="29"/>
      <c r="OM191" s="29"/>
      <c r="ON191" s="29"/>
      <c r="OO191" s="29"/>
      <c r="OP191" s="29"/>
      <c r="OQ191" s="29"/>
      <c r="OR191" s="29"/>
      <c r="OS191" s="29"/>
      <c r="OT191" s="29"/>
      <c r="OU191" s="29"/>
      <c r="OV191" s="29"/>
      <c r="OW191" s="29"/>
      <c r="OX191" s="29"/>
      <c r="OY191" s="29"/>
      <c r="OZ191" s="29"/>
      <c r="PA191" s="29"/>
      <c r="PB191" s="29"/>
      <c r="PC191" s="29"/>
      <c r="PD191" s="29"/>
      <c r="PE191" s="29"/>
      <c r="PF191" s="29"/>
      <c r="PG191" s="29"/>
      <c r="PH191" s="29"/>
      <c r="PI191" s="29"/>
      <c r="PJ191" s="29"/>
      <c r="PK191" s="29"/>
      <c r="PL191" s="29"/>
      <c r="PM191" s="29"/>
      <c r="PN191" s="29"/>
      <c r="PO191" s="29"/>
      <c r="PP191" s="29"/>
      <c r="PQ191" s="29"/>
      <c r="PR191" s="29"/>
      <c r="PS191" s="29"/>
      <c r="PT191" s="29"/>
      <c r="PU191" s="29"/>
      <c r="PV191" s="29"/>
      <c r="PW191" s="29"/>
      <c r="PX191" s="29"/>
      <c r="PY191" s="29"/>
      <c r="PZ191" s="29"/>
      <c r="QA191" s="29"/>
      <c r="QB191" s="29"/>
      <c r="QC191" s="29"/>
      <c r="QD191" s="29"/>
      <c r="QE191" s="29"/>
      <c r="QF191" s="29"/>
      <c r="QG191" s="29"/>
      <c r="QH191" s="29"/>
      <c r="QI191" s="29"/>
      <c r="QJ191" s="29"/>
      <c r="QK191" s="29"/>
      <c r="QL191" s="29"/>
      <c r="QM191" s="29"/>
      <c r="QN191" s="29"/>
      <c r="QO191" s="29"/>
      <c r="QP191" s="29"/>
      <c r="QQ191" s="29"/>
      <c r="QR191" s="29"/>
      <c r="QS191" s="29"/>
      <c r="QT191" s="29"/>
      <c r="QU191" s="29"/>
      <c r="QV191" s="29"/>
      <c r="QW191" s="29"/>
      <c r="QX191" s="29"/>
      <c r="QY191" s="29"/>
      <c r="QZ191" s="29"/>
      <c r="RA191" s="29"/>
      <c r="RB191" s="29"/>
      <c r="RC191" s="29"/>
      <c r="RD191" s="29"/>
      <c r="RE191" s="29"/>
      <c r="RF191" s="29"/>
      <c r="RG191" s="29"/>
      <c r="RH191" s="29"/>
      <c r="RI191" s="29"/>
      <c r="RJ191" s="29"/>
      <c r="RK191" s="29"/>
      <c r="RL191" s="29"/>
      <c r="RM191" s="29"/>
      <c r="RN191" s="29"/>
      <c r="RO191" s="29"/>
      <c r="RP191" s="29"/>
      <c r="RQ191" s="29"/>
      <c r="RR191" s="29"/>
      <c r="RS191" s="29"/>
      <c r="RT191" s="29"/>
      <c r="RU191" s="29"/>
      <c r="RV191" s="29"/>
      <c r="RW191" s="29"/>
      <c r="RX191" s="29"/>
      <c r="RY191" s="29"/>
      <c r="RZ191" s="29"/>
      <c r="SA191" s="29"/>
      <c r="SB191" s="29"/>
      <c r="SC191" s="29"/>
      <c r="SD191" s="29"/>
      <c r="SE191" s="29"/>
      <c r="SF191" s="29"/>
      <c r="SG191" s="29"/>
      <c r="SH191" s="29"/>
      <c r="SI191" s="29"/>
      <c r="SJ191" s="29"/>
      <c r="SK191" s="29"/>
      <c r="SL191" s="29"/>
      <c r="SM191" s="29"/>
      <c r="SN191" s="29"/>
      <c r="SO191" s="29"/>
      <c r="SP191" s="29"/>
      <c r="SQ191" s="29"/>
      <c r="SR191" s="29"/>
      <c r="SS191" s="29"/>
      <c r="ST191" s="29"/>
      <c r="SU191" s="29"/>
      <c r="SV191" s="29"/>
      <c r="SW191" s="29"/>
      <c r="SX191" s="29"/>
      <c r="SY191" s="29"/>
      <c r="SZ191" s="29"/>
      <c r="TA191" s="29"/>
      <c r="TB191" s="29"/>
      <c r="TC191" s="29"/>
      <c r="TD191" s="29"/>
      <c r="TE191" s="29"/>
      <c r="TF191" s="29"/>
      <c r="TG191" s="29"/>
      <c r="TH191" s="29"/>
      <c r="TI191" s="29"/>
      <c r="TJ191" s="29"/>
      <c r="TK191" s="29"/>
      <c r="TL191" s="29"/>
      <c r="TM191" s="29"/>
      <c r="TN191" s="29"/>
      <c r="TO191" s="29"/>
      <c r="TP191" s="29"/>
      <c r="TQ191" s="29"/>
      <c r="TR191" s="29"/>
      <c r="TS191" s="29"/>
      <c r="TT191" s="29"/>
      <c r="TU191" s="29"/>
      <c r="TV191" s="29"/>
      <c r="TW191" s="29"/>
      <c r="TX191" s="29"/>
      <c r="TY191" s="29"/>
      <c r="TZ191" s="29"/>
      <c r="UA191" s="29"/>
      <c r="UB191" s="29"/>
      <c r="UC191" s="29"/>
      <c r="UD191" s="29"/>
      <c r="UE191" s="29"/>
      <c r="UF191" s="29"/>
      <c r="UG191" s="29"/>
      <c r="UH191" s="29"/>
      <c r="UI191" s="29"/>
      <c r="UJ191" s="29"/>
      <c r="UK191" s="29"/>
      <c r="UL191" s="29"/>
      <c r="UM191" s="29"/>
      <c r="UN191" s="29"/>
      <c r="UO191" s="29"/>
      <c r="UP191" s="29"/>
      <c r="UQ191" s="29"/>
      <c r="UR191" s="29"/>
      <c r="US191" s="29"/>
      <c r="UT191" s="29"/>
      <c r="UU191" s="29"/>
      <c r="UV191" s="29"/>
      <c r="UW191" s="29"/>
      <c r="UX191" s="29"/>
      <c r="UY191" s="29"/>
      <c r="UZ191" s="29"/>
      <c r="VA191" s="29"/>
      <c r="VB191" s="29"/>
      <c r="VC191" s="29"/>
      <c r="VD191" s="29"/>
      <c r="VE191" s="29"/>
      <c r="VF191" s="29"/>
      <c r="VG191" s="29"/>
      <c r="VH191" s="29"/>
      <c r="VI191" s="29"/>
      <c r="VJ191" s="29"/>
      <c r="VK191" s="29"/>
      <c r="VL191" s="29"/>
      <c r="VM191" s="29"/>
      <c r="VN191" s="29"/>
      <c r="VO191" s="29"/>
      <c r="VP191" s="29"/>
      <c r="VQ191" s="29"/>
      <c r="VR191" s="29"/>
      <c r="VS191" s="29"/>
      <c r="VT191" s="29"/>
      <c r="VU191" s="29"/>
      <c r="VV191" s="29"/>
      <c r="VW191" s="29"/>
      <c r="VX191" s="29"/>
      <c r="VY191" s="29"/>
      <c r="VZ191" s="29"/>
      <c r="WA191" s="29"/>
      <c r="WB191" s="29"/>
      <c r="WC191" s="29"/>
      <c r="WD191" s="29"/>
      <c r="WE191" s="29"/>
      <c r="WF191" s="29"/>
      <c r="WG191" s="29"/>
      <c r="WH191" s="29"/>
      <c r="WI191" s="29"/>
      <c r="WJ191" s="29"/>
      <c r="WK191" s="29"/>
      <c r="WL191" s="29"/>
      <c r="WM191" s="29"/>
      <c r="WN191" s="29"/>
      <c r="WO191" s="29"/>
      <c r="WP191" s="29"/>
      <c r="WQ191" s="29"/>
      <c r="WR191" s="29"/>
      <c r="WS191" s="29"/>
      <c r="WT191" s="29"/>
      <c r="WU191" s="29"/>
      <c r="WV191" s="29"/>
      <c r="WW191" s="29"/>
      <c r="WX191" s="29"/>
      <c r="WY191" s="29"/>
      <c r="WZ191" s="29"/>
      <c r="XA191" s="29"/>
      <c r="XB191" s="29"/>
      <c r="XC191" s="29"/>
      <c r="XD191" s="29"/>
      <c r="XE191" s="29"/>
      <c r="XF191" s="29"/>
      <c r="XG191" s="29"/>
      <c r="XH191" s="29"/>
      <c r="XI191" s="29"/>
      <c r="XJ191" s="29"/>
      <c r="XK191" s="29"/>
      <c r="XL191" s="29"/>
      <c r="XM191" s="29"/>
      <c r="XN191" s="29"/>
      <c r="XO191" s="29"/>
      <c r="XP191" s="29"/>
      <c r="XQ191" s="29"/>
      <c r="XR191" s="29"/>
      <c r="XS191" s="29"/>
      <c r="XT191" s="29"/>
      <c r="XU191" s="29"/>
      <c r="XV191" s="29"/>
      <c r="XW191" s="29"/>
      <c r="XX191" s="29"/>
      <c r="XY191" s="29"/>
      <c r="XZ191" s="29"/>
      <c r="YA191" s="29"/>
      <c r="YB191" s="29"/>
      <c r="YC191" s="29"/>
      <c r="YD191" s="29"/>
      <c r="YE191" s="29"/>
      <c r="YF191" s="29"/>
      <c r="YG191" s="29"/>
      <c r="YH191" s="29"/>
      <c r="YI191" s="29"/>
      <c r="YJ191" s="29"/>
      <c r="YK191" s="29"/>
      <c r="YL191" s="29"/>
      <c r="YM191" s="29"/>
      <c r="YN191" s="29"/>
      <c r="YO191" s="29"/>
      <c r="YP191" s="29"/>
      <c r="YQ191" s="29"/>
      <c r="YR191" s="29"/>
      <c r="YS191" s="29"/>
      <c r="YT191" s="29"/>
      <c r="YU191" s="29"/>
      <c r="YV191" s="29"/>
      <c r="YW191" s="29"/>
      <c r="YX191" s="29"/>
      <c r="YY191" s="29"/>
      <c r="YZ191" s="29"/>
      <c r="ZA191" s="29"/>
      <c r="ZB191" s="29"/>
      <c r="ZC191" s="29"/>
      <c r="ZD191" s="29"/>
      <c r="ZE191" s="29"/>
      <c r="ZF191" s="29"/>
      <c r="ZG191" s="29"/>
      <c r="ZH191" s="29"/>
      <c r="ZI191" s="29"/>
      <c r="ZJ191" s="29"/>
      <c r="ZK191" s="29"/>
      <c r="ZL191" s="29"/>
      <c r="ZM191" s="29"/>
      <c r="ZN191" s="29"/>
      <c r="ZO191" s="29"/>
      <c r="ZP191" s="29"/>
      <c r="ZQ191" s="29"/>
      <c r="ZR191" s="29"/>
      <c r="ZS191" s="29"/>
      <c r="ZT191" s="29"/>
      <c r="ZU191" s="29"/>
      <c r="ZV191" s="29"/>
      <c r="ZW191" s="29"/>
      <c r="ZX191" s="29"/>
      <c r="ZY191" s="29"/>
      <c r="ZZ191" s="29"/>
      <c r="AAA191" s="29"/>
      <c r="AAB191" s="29"/>
      <c r="AAC191" s="29"/>
      <c r="AAD191" s="29"/>
      <c r="AAE191" s="29"/>
      <c r="AAF191" s="29"/>
      <c r="AAG191" s="29"/>
      <c r="AAH191" s="29"/>
      <c r="AAI191" s="29"/>
      <c r="AAJ191" s="29"/>
      <c r="AAK191" s="29"/>
      <c r="AAL191" s="29"/>
      <c r="AAM191" s="29"/>
      <c r="AAN191" s="29"/>
      <c r="AAO191" s="29"/>
      <c r="AAP191" s="29"/>
      <c r="AAQ191" s="29"/>
      <c r="AAR191" s="29"/>
      <c r="AAS191" s="29"/>
      <c r="AAT191" s="29"/>
      <c r="AAU191" s="29"/>
      <c r="AAV191" s="29"/>
      <c r="AAW191" s="29"/>
      <c r="AAX191" s="29"/>
      <c r="AAY191" s="29"/>
      <c r="AAZ191" s="29"/>
      <c r="ABA191" s="29"/>
      <c r="ABB191" s="29"/>
      <c r="ABC191" s="29"/>
      <c r="ABD191" s="29"/>
      <c r="ABE191" s="29"/>
      <c r="ABF191" s="29"/>
      <c r="ABG191" s="29"/>
      <c r="ABH191" s="29"/>
      <c r="ABI191" s="29"/>
      <c r="ABJ191" s="29"/>
      <c r="ABK191" s="29"/>
      <c r="ABL191" s="29"/>
      <c r="ABM191" s="29"/>
      <c r="ABN191" s="29"/>
      <c r="ABO191" s="29"/>
      <c r="ABP191" s="29"/>
      <c r="ABQ191" s="29"/>
      <c r="ABR191" s="29"/>
      <c r="ABS191" s="29"/>
      <c r="ABT191" s="29"/>
      <c r="ABU191" s="29"/>
      <c r="ABV191" s="29"/>
      <c r="ABW191" s="29"/>
      <c r="ABX191" s="29"/>
      <c r="ABY191" s="29"/>
      <c r="ABZ191" s="29"/>
      <c r="ACA191" s="29"/>
      <c r="ACB191" s="29"/>
      <c r="ACC191" s="29"/>
      <c r="ACD191" s="29"/>
      <c r="ACE191" s="29"/>
      <c r="ACF191" s="29"/>
      <c r="ACG191" s="29"/>
      <c r="ACH191" s="29"/>
      <c r="ACI191" s="29"/>
      <c r="ACJ191" s="29"/>
      <c r="ACK191" s="29"/>
      <c r="ACL191" s="29"/>
      <c r="ACM191" s="29"/>
      <c r="ACN191" s="29"/>
      <c r="ACO191" s="29"/>
      <c r="ACP191" s="29"/>
      <c r="ACQ191" s="29"/>
      <c r="ACR191" s="29"/>
      <c r="ACS191" s="29"/>
      <c r="ACT191" s="29"/>
      <c r="ACU191" s="29"/>
      <c r="ACV191" s="29"/>
      <c r="ACW191" s="29"/>
      <c r="ACX191" s="29"/>
      <c r="ACY191" s="29"/>
      <c r="ACZ191" s="29"/>
      <c r="ADA191" s="29"/>
      <c r="ADB191" s="29"/>
      <c r="ADC191" s="29"/>
      <c r="ADD191" s="29"/>
      <c r="ADE191" s="29"/>
      <c r="ADF191" s="29"/>
      <c r="ADG191" s="29"/>
      <c r="ADH191" s="29"/>
      <c r="ADI191" s="29"/>
      <c r="ADJ191" s="29"/>
      <c r="ADK191" s="29"/>
      <c r="ADL191" s="29"/>
      <c r="ADM191" s="29"/>
      <c r="ADN191" s="29"/>
      <c r="ADO191" s="29"/>
      <c r="ADP191" s="29"/>
      <c r="ADQ191" s="29"/>
      <c r="ADR191" s="29"/>
      <c r="ADS191" s="29"/>
      <c r="ADT191" s="29"/>
      <c r="ADU191" s="29"/>
      <c r="ADV191" s="29"/>
      <c r="ADW191" s="29"/>
      <c r="ADX191" s="29"/>
      <c r="ADY191" s="29"/>
      <c r="ADZ191" s="29"/>
      <c r="AEA191" s="29"/>
      <c r="AEB191" s="29"/>
      <c r="AEC191" s="29"/>
      <c r="AED191" s="29"/>
      <c r="AEE191" s="29"/>
      <c r="AEF191" s="29"/>
      <c r="AEG191" s="29"/>
      <c r="AEH191" s="29"/>
      <c r="AEI191" s="29"/>
      <c r="AEJ191" s="29"/>
      <c r="AEK191" s="29"/>
      <c r="AEL191" s="29"/>
      <c r="AEM191" s="29"/>
      <c r="AEN191" s="29"/>
      <c r="AEO191" s="29"/>
      <c r="AEP191" s="29"/>
      <c r="AEQ191" s="29"/>
      <c r="AER191" s="29"/>
      <c r="AES191" s="29"/>
      <c r="AET191" s="29"/>
      <c r="AEU191" s="29"/>
      <c r="AEV191" s="29"/>
      <c r="AEW191" s="29"/>
      <c r="AEX191" s="29"/>
      <c r="AEY191" s="29"/>
      <c r="AEZ191" s="29"/>
      <c r="AFA191" s="29"/>
      <c r="AFB191" s="29"/>
      <c r="AFC191" s="29"/>
      <c r="AFD191" s="29"/>
      <c r="AFE191" s="29"/>
      <c r="AFF191" s="29"/>
      <c r="AFG191" s="29"/>
      <c r="AFH191" s="29"/>
      <c r="AFI191" s="29"/>
      <c r="AFJ191" s="29"/>
      <c r="AFK191" s="29"/>
      <c r="AFL191" s="29"/>
      <c r="AFM191" s="29"/>
      <c r="AFN191" s="29"/>
      <c r="AFO191" s="29"/>
      <c r="AFP191" s="29"/>
      <c r="AFQ191" s="29"/>
      <c r="AFR191" s="29"/>
      <c r="AFS191" s="29"/>
      <c r="AFT191" s="29"/>
      <c r="AFU191" s="29"/>
      <c r="AFV191" s="29"/>
      <c r="AFW191" s="29"/>
      <c r="AFX191" s="29"/>
      <c r="AFY191" s="29"/>
      <c r="AFZ191" s="29"/>
      <c r="AGA191" s="29"/>
      <c r="AGB191" s="29"/>
      <c r="AGC191" s="29"/>
      <c r="AGD191" s="29"/>
      <c r="AGE191" s="29"/>
      <c r="AGF191" s="29"/>
      <c r="AGG191" s="29"/>
      <c r="AGH191" s="29"/>
      <c r="AGI191" s="29"/>
      <c r="AGJ191" s="29"/>
      <c r="AGK191" s="29"/>
      <c r="AGL191" s="29"/>
      <c r="AGM191" s="29"/>
      <c r="AGN191" s="29"/>
      <c r="AGO191" s="29"/>
      <c r="AGP191" s="29"/>
      <c r="AGQ191" s="29"/>
      <c r="AGR191" s="29"/>
      <c r="AGS191" s="29"/>
      <c r="AGT191" s="29"/>
      <c r="AGU191" s="29"/>
      <c r="AGV191" s="29"/>
      <c r="AGW191" s="29"/>
      <c r="AGX191" s="29"/>
      <c r="AGY191" s="29"/>
      <c r="AGZ191" s="29"/>
      <c r="AHA191" s="29"/>
      <c r="AHB191" s="29"/>
      <c r="AHC191" s="29"/>
      <c r="AHD191" s="29"/>
      <c r="AHE191" s="29"/>
      <c r="AHF191" s="29"/>
      <c r="AHG191" s="29"/>
      <c r="AHH191" s="29"/>
      <c r="AHI191" s="29"/>
      <c r="AHJ191" s="29"/>
      <c r="AHK191" s="29"/>
      <c r="AHL191" s="29"/>
      <c r="AHM191" s="29"/>
      <c r="AHN191" s="29"/>
      <c r="AHO191" s="29"/>
      <c r="AHP191" s="29"/>
      <c r="AHQ191" s="29"/>
      <c r="AHR191" s="29"/>
      <c r="AHS191" s="29"/>
      <c r="AHT191" s="29"/>
      <c r="AHU191" s="29"/>
      <c r="AHV191" s="29"/>
      <c r="AHW191" s="29"/>
      <c r="AHX191" s="29"/>
      <c r="AHY191" s="29"/>
      <c r="AHZ191" s="29"/>
      <c r="AIA191" s="29"/>
      <c r="AIB191" s="29"/>
      <c r="AIC191" s="29"/>
      <c r="AID191" s="29"/>
      <c r="AIE191" s="29"/>
      <c r="AIF191" s="29"/>
      <c r="AIG191" s="29"/>
      <c r="AIH191" s="29"/>
      <c r="AII191" s="29"/>
      <c r="AIJ191" s="29"/>
      <c r="AIK191" s="29"/>
      <c r="AIL191" s="29"/>
      <c r="AIM191" s="29"/>
      <c r="AIN191" s="29"/>
      <c r="AIO191" s="29"/>
      <c r="AIP191" s="29"/>
      <c r="AIQ191" s="29"/>
      <c r="AIR191" s="29"/>
      <c r="AIS191" s="29"/>
      <c r="AIT191" s="29"/>
      <c r="AIU191" s="29"/>
      <c r="AIV191" s="29"/>
      <c r="AIW191" s="29"/>
      <c r="AIX191" s="29"/>
      <c r="AIY191" s="29"/>
      <c r="AIZ191" s="29"/>
      <c r="AJA191" s="29"/>
      <c r="AJB191" s="29"/>
      <c r="AJC191" s="29"/>
      <c r="AJD191" s="29"/>
      <c r="AJE191" s="29"/>
      <c r="AJF191" s="29"/>
      <c r="AJG191" s="29"/>
      <c r="AJH191" s="29"/>
      <c r="AJI191" s="29"/>
      <c r="AJJ191" s="29"/>
      <c r="AJK191" s="29"/>
      <c r="AJL191" s="29"/>
      <c r="AJM191" s="29"/>
      <c r="AJN191" s="29"/>
      <c r="AJO191" s="29"/>
      <c r="AJP191" s="29"/>
      <c r="AJQ191" s="29"/>
      <c r="AJR191" s="29"/>
      <c r="AJS191" s="29"/>
      <c r="AJT191" s="29"/>
      <c r="AJU191" s="29"/>
      <c r="AJV191" s="29"/>
      <c r="AJW191" s="29"/>
      <c r="AJX191" s="29"/>
      <c r="AJY191" s="29"/>
      <c r="AJZ191" s="29"/>
      <c r="AKA191" s="29"/>
      <c r="AKB191" s="29"/>
      <c r="AKC191" s="29"/>
      <c r="AKD191" s="29"/>
      <c r="AKE191" s="29"/>
      <c r="AKF191" s="29"/>
      <c r="AKG191" s="29"/>
      <c r="AKH191" s="29"/>
      <c r="AKI191" s="29"/>
      <c r="AKJ191" s="29"/>
      <c r="AKK191" s="29"/>
      <c r="AKL191" s="29"/>
      <c r="AKM191" s="29"/>
      <c r="AKN191" s="29"/>
      <c r="AKO191" s="29"/>
      <c r="AKP191" s="29"/>
      <c r="AKQ191" s="29"/>
      <c r="AKR191" s="29"/>
      <c r="AKS191" s="29"/>
      <c r="AKT191" s="29"/>
      <c r="AKU191" s="29"/>
      <c r="AKV191" s="29"/>
      <c r="AKW191" s="29"/>
      <c r="AKX191" s="29"/>
      <c r="AKY191" s="29"/>
      <c r="AKZ191" s="29"/>
      <c r="ALA191" s="29"/>
      <c r="ALB191" s="29"/>
      <c r="ALC191" s="29"/>
      <c r="ALD191" s="29"/>
      <c r="ALE191" s="29"/>
      <c r="ALF191" s="29"/>
      <c r="ALG191" s="29"/>
      <c r="ALH191" s="29"/>
      <c r="ALI191" s="29"/>
      <c r="ALJ191" s="29"/>
      <c r="ALK191" s="29"/>
      <c r="ALL191" s="29"/>
      <c r="ALM191" s="29"/>
      <c r="ALN191" s="29"/>
      <c r="ALO191" s="29"/>
      <c r="ALP191" s="29"/>
      <c r="ALQ191" s="29"/>
      <c r="ALR191" s="29"/>
      <c r="ALS191" s="29"/>
      <c r="ALT191" s="29"/>
      <c r="ALU191" s="29"/>
      <c r="ALV191" s="29"/>
      <c r="ALW191" s="29"/>
      <c r="ALX191" s="29"/>
      <c r="ALY191" s="29"/>
      <c r="ALZ191" s="29"/>
      <c r="AMA191" s="29"/>
      <c r="AMB191" s="29"/>
      <c r="AMC191" s="29"/>
      <c r="AMD191" s="29"/>
      <c r="AME191" s="29"/>
      <c r="AMF191" s="29"/>
      <c r="AMG191" s="29"/>
      <c r="AMH191" s="29"/>
      <c r="AMI191" s="29"/>
      <c r="AMJ191" s="29"/>
      <c r="AMK191" s="29"/>
      <c r="AML191" s="29"/>
      <c r="AMM191" s="29"/>
      <c r="AMN191" s="29"/>
      <c r="AMO191" s="29"/>
      <c r="AMP191" s="29"/>
      <c r="AMQ191" s="29"/>
      <c r="AMR191" s="29"/>
      <c r="AMS191" s="29"/>
      <c r="AMT191" s="29"/>
      <c r="AMU191" s="29"/>
      <c r="AMV191" s="29"/>
      <c r="AMW191" s="29"/>
      <c r="AMX191" s="29"/>
      <c r="AMY191" s="29"/>
      <c r="AMZ191" s="29"/>
      <c r="ANA191" s="29"/>
      <c r="ANB191" s="29"/>
      <c r="ANC191" s="29"/>
      <c r="AND191" s="29"/>
      <c r="ANE191" s="29"/>
      <c r="ANF191" s="29"/>
      <c r="ANG191" s="29"/>
      <c r="ANH191" s="29"/>
      <c r="ANI191" s="29"/>
      <c r="ANJ191" s="29"/>
      <c r="ANK191" s="29"/>
      <c r="ANL191" s="29"/>
      <c r="ANM191" s="29"/>
      <c r="ANN191" s="29"/>
      <c r="ANO191" s="29"/>
      <c r="ANP191" s="29"/>
      <c r="ANQ191" s="29"/>
      <c r="ANR191" s="29"/>
      <c r="ANS191" s="29"/>
      <c r="ANT191" s="29"/>
      <c r="ANU191" s="29"/>
      <c r="ANV191" s="29"/>
      <c r="ANW191" s="29"/>
      <c r="ANX191" s="29"/>
      <c r="ANY191" s="29"/>
      <c r="ANZ191" s="29"/>
      <c r="AOA191" s="29"/>
      <c r="AOB191" s="29"/>
      <c r="AOC191" s="29"/>
      <c r="AOD191" s="29"/>
      <c r="AOE191" s="29"/>
      <c r="AOF191" s="29"/>
      <c r="AOG191" s="29"/>
      <c r="AOH191" s="29"/>
      <c r="AOI191" s="29"/>
      <c r="AOJ191" s="29"/>
      <c r="AOK191" s="29"/>
      <c r="AOL191" s="29"/>
      <c r="AOM191" s="29"/>
      <c r="AON191" s="29"/>
      <c r="AOO191" s="29"/>
      <c r="AOP191" s="29"/>
      <c r="AOQ191" s="29"/>
      <c r="AOR191" s="29"/>
      <c r="AOS191" s="29"/>
      <c r="AOT191" s="29"/>
      <c r="AOU191" s="29"/>
      <c r="AOV191" s="29"/>
      <c r="AOW191" s="29"/>
      <c r="AOX191" s="29"/>
      <c r="AOY191" s="29"/>
      <c r="AOZ191" s="29"/>
      <c r="APA191" s="29"/>
      <c r="APB191" s="29"/>
      <c r="APC191" s="29"/>
      <c r="APD191" s="29"/>
      <c r="APE191" s="29"/>
      <c r="APF191" s="29"/>
      <c r="APG191" s="29"/>
      <c r="APH191" s="29"/>
      <c r="API191" s="29"/>
      <c r="APJ191" s="29"/>
      <c r="APK191" s="29"/>
      <c r="APL191" s="29"/>
      <c r="APM191" s="29"/>
      <c r="APN191" s="29"/>
      <c r="APO191" s="29"/>
      <c r="APP191" s="29"/>
      <c r="APQ191" s="29"/>
      <c r="APR191" s="29"/>
      <c r="APS191" s="29"/>
      <c r="APT191" s="29"/>
      <c r="APU191" s="29"/>
      <c r="APV191" s="29"/>
      <c r="APW191" s="29"/>
      <c r="APX191" s="29"/>
      <c r="APY191" s="29"/>
      <c r="APZ191" s="29"/>
      <c r="AQA191" s="29"/>
      <c r="AQB191" s="29"/>
      <c r="AQC191" s="29"/>
      <c r="AQD191" s="29"/>
      <c r="AQE191" s="29"/>
      <c r="AQF191" s="29"/>
      <c r="AQG191" s="29"/>
      <c r="AQH191" s="29"/>
      <c r="AQI191" s="29"/>
      <c r="AQJ191" s="29"/>
      <c r="AQK191" s="29"/>
      <c r="AQL191" s="29"/>
      <c r="AQM191" s="29"/>
      <c r="AQN191" s="29"/>
      <c r="AQO191" s="29"/>
      <c r="AQP191" s="29"/>
      <c r="AQQ191" s="29"/>
      <c r="AQR191" s="29"/>
      <c r="AQS191" s="29"/>
      <c r="AQT191" s="29"/>
      <c r="AQU191" s="29"/>
      <c r="AQV191" s="29"/>
      <c r="AQW191" s="29"/>
      <c r="AQX191" s="29"/>
      <c r="AQY191" s="29"/>
      <c r="AQZ191" s="29"/>
      <c r="ARA191" s="29"/>
      <c r="ARB191" s="29"/>
      <c r="ARC191" s="29"/>
      <c r="ARD191" s="29"/>
      <c r="ARE191" s="29"/>
      <c r="ARF191" s="29"/>
      <c r="ARG191" s="29"/>
      <c r="ARH191" s="29"/>
      <c r="ARI191" s="29"/>
      <c r="ARJ191" s="29"/>
      <c r="ARK191" s="29"/>
      <c r="ARL191" s="29"/>
      <c r="ARM191" s="29"/>
      <c r="ARN191" s="29"/>
      <c r="ARO191" s="29"/>
      <c r="ARP191" s="29"/>
      <c r="ARQ191" s="29"/>
      <c r="ARR191" s="29"/>
      <c r="ARS191" s="29"/>
      <c r="ART191" s="29"/>
      <c r="ARU191" s="29"/>
      <c r="ARV191" s="29"/>
      <c r="ARW191" s="29"/>
      <c r="ARX191" s="29"/>
      <c r="ARY191" s="29"/>
      <c r="ARZ191" s="29"/>
      <c r="ASA191" s="29"/>
      <c r="ASB191" s="29"/>
      <c r="ASC191" s="29"/>
      <c r="ASD191" s="29"/>
      <c r="ASE191" s="29"/>
      <c r="ASF191" s="29"/>
      <c r="ASG191" s="29"/>
      <c r="ASH191" s="29"/>
      <c r="ASI191" s="29"/>
      <c r="ASJ191" s="29"/>
      <c r="ASK191" s="29"/>
      <c r="ASL191" s="29"/>
      <c r="ASM191" s="29"/>
      <c r="ASN191" s="29"/>
      <c r="ASO191" s="29"/>
      <c r="ASP191" s="29"/>
      <c r="ASQ191" s="29"/>
      <c r="ASR191" s="29"/>
      <c r="ASS191" s="29"/>
      <c r="AST191" s="29"/>
      <c r="ASU191" s="29"/>
      <c r="ASV191" s="29"/>
      <c r="ASW191" s="29"/>
      <c r="ASX191" s="29"/>
      <c r="ASY191" s="29"/>
      <c r="ASZ191" s="29"/>
      <c r="ATA191" s="29"/>
      <c r="ATB191" s="29"/>
      <c r="ATC191" s="29"/>
      <c r="ATD191" s="29"/>
      <c r="ATE191" s="29"/>
      <c r="ATF191" s="29"/>
      <c r="ATG191" s="29"/>
      <c r="ATH191" s="29"/>
      <c r="ATI191" s="29"/>
      <c r="ATJ191" s="29"/>
      <c r="ATK191" s="29"/>
      <c r="ATL191" s="29"/>
      <c r="ATM191" s="29"/>
      <c r="ATN191" s="29"/>
      <c r="ATO191" s="29"/>
      <c r="ATP191" s="29"/>
      <c r="ATQ191" s="29"/>
      <c r="ATR191" s="29"/>
      <c r="ATS191" s="29"/>
      <c r="ATT191" s="29"/>
      <c r="ATU191" s="29"/>
      <c r="ATV191" s="29"/>
      <c r="ATW191" s="29"/>
      <c r="ATX191" s="29"/>
      <c r="ATY191" s="29"/>
      <c r="ATZ191" s="29"/>
      <c r="AUA191" s="29"/>
      <c r="AUB191" s="29"/>
      <c r="AUC191" s="29"/>
      <c r="AUD191" s="29"/>
      <c r="AUE191" s="29"/>
      <c r="AUF191" s="29"/>
      <c r="AUG191" s="29"/>
      <c r="AUH191" s="29"/>
      <c r="AUI191" s="29"/>
      <c r="AUJ191" s="29"/>
      <c r="AUK191" s="29"/>
      <c r="AUL191" s="29"/>
      <c r="AUM191" s="29"/>
      <c r="AUN191" s="29"/>
      <c r="AUO191" s="29"/>
      <c r="AUP191" s="29"/>
      <c r="AUQ191" s="29"/>
      <c r="AUR191" s="29"/>
      <c r="AUS191" s="29"/>
      <c r="AUT191" s="29"/>
      <c r="AUU191" s="29"/>
      <c r="AUV191" s="29"/>
      <c r="AUW191" s="29"/>
      <c r="AUX191" s="29"/>
      <c r="AUY191" s="29"/>
      <c r="AUZ191" s="29"/>
      <c r="AVA191" s="29"/>
      <c r="AVB191" s="29"/>
      <c r="AVC191" s="29"/>
      <c r="AVD191" s="29"/>
      <c r="AVE191" s="29"/>
      <c r="AVF191" s="29"/>
      <c r="AVG191" s="29"/>
      <c r="AVH191" s="29"/>
      <c r="AVI191" s="29"/>
      <c r="AVJ191" s="29"/>
      <c r="AVK191" s="29"/>
      <c r="AVL191" s="29"/>
      <c r="AVM191" s="29"/>
      <c r="AVN191" s="29"/>
      <c r="AVO191" s="29"/>
      <c r="AVP191" s="29"/>
      <c r="AVQ191" s="29"/>
      <c r="AVR191" s="29"/>
      <c r="AVS191" s="29"/>
      <c r="AVT191" s="29"/>
      <c r="AVU191" s="29"/>
      <c r="AVV191" s="29"/>
      <c r="AVW191" s="29"/>
      <c r="AVX191" s="29"/>
      <c r="AVY191" s="29"/>
      <c r="AVZ191" s="29"/>
      <c r="AWA191" s="29"/>
      <c r="AWB191" s="29"/>
      <c r="AWC191" s="29"/>
      <c r="AWD191" s="29"/>
      <c r="AWE191" s="29"/>
      <c r="AWF191" s="29"/>
      <c r="AWG191" s="29"/>
      <c r="AWH191" s="29"/>
      <c r="AWI191" s="29"/>
      <c r="AWJ191" s="29"/>
      <c r="AWK191" s="29"/>
      <c r="AWL191" s="29"/>
      <c r="AWM191" s="29"/>
      <c r="AWN191" s="29"/>
      <c r="AWO191" s="29"/>
      <c r="AWP191" s="29"/>
      <c r="AWQ191" s="29"/>
      <c r="AWR191" s="29"/>
      <c r="AWS191" s="29"/>
      <c r="AWT191" s="29"/>
      <c r="AWU191" s="29"/>
      <c r="AWV191" s="29"/>
      <c r="AWW191" s="29"/>
      <c r="AWX191" s="29"/>
      <c r="AWY191" s="29"/>
      <c r="AWZ191" s="29"/>
      <c r="AXA191" s="29"/>
      <c r="AXB191" s="29"/>
      <c r="AXC191" s="29"/>
      <c r="AXD191" s="29"/>
      <c r="AXE191" s="29"/>
      <c r="AXF191" s="29"/>
      <c r="AXG191" s="29"/>
      <c r="AXH191" s="29"/>
      <c r="AXI191" s="29"/>
      <c r="AXJ191" s="29"/>
      <c r="AXK191" s="29"/>
      <c r="AXL191" s="29"/>
      <c r="AXM191" s="29"/>
      <c r="AXN191" s="29"/>
      <c r="AXO191" s="29"/>
      <c r="AXP191" s="29"/>
      <c r="AXQ191" s="29"/>
      <c r="AXR191" s="29"/>
      <c r="AXS191" s="29"/>
      <c r="AXT191" s="29"/>
      <c r="AXU191" s="29"/>
      <c r="AXV191" s="29"/>
      <c r="AXW191" s="29"/>
      <c r="AXX191" s="29"/>
      <c r="AXY191" s="29"/>
      <c r="AXZ191" s="29"/>
      <c r="AYA191" s="29"/>
      <c r="AYB191" s="29"/>
      <c r="AYC191" s="29"/>
      <c r="AYD191" s="29"/>
      <c r="AYE191" s="29"/>
      <c r="AYF191" s="29"/>
      <c r="AYG191" s="29"/>
      <c r="AYH191" s="29"/>
      <c r="AYI191" s="29"/>
      <c r="AYJ191" s="29"/>
      <c r="AYK191" s="29"/>
      <c r="AYL191" s="29"/>
      <c r="AYM191" s="29"/>
      <c r="AYN191" s="29"/>
      <c r="AYO191" s="29"/>
      <c r="AYP191" s="29"/>
      <c r="AYQ191" s="29"/>
      <c r="AYR191" s="29"/>
      <c r="AYS191" s="29"/>
      <c r="AYT191" s="29"/>
      <c r="AYU191" s="29"/>
      <c r="AYV191" s="29"/>
      <c r="AYW191" s="29"/>
      <c r="AYX191" s="29"/>
      <c r="AYY191" s="29"/>
      <c r="AYZ191" s="29"/>
      <c r="AZA191" s="29"/>
      <c r="AZB191" s="29"/>
      <c r="AZC191" s="29"/>
      <c r="AZD191" s="29"/>
      <c r="AZE191" s="29"/>
      <c r="AZF191" s="29"/>
      <c r="AZG191" s="29"/>
      <c r="AZH191" s="29"/>
      <c r="AZI191" s="29"/>
      <c r="AZJ191" s="29"/>
      <c r="AZK191" s="29"/>
      <c r="AZL191" s="29"/>
      <c r="AZM191" s="29"/>
      <c r="AZN191" s="29"/>
      <c r="AZO191" s="29"/>
      <c r="AZP191" s="29"/>
      <c r="AZQ191" s="29"/>
      <c r="AZR191" s="29"/>
      <c r="AZS191" s="29"/>
      <c r="AZT191" s="29"/>
      <c r="AZU191" s="29"/>
      <c r="AZV191" s="29"/>
      <c r="AZW191" s="29"/>
      <c r="AZX191" s="29"/>
      <c r="AZY191" s="29"/>
      <c r="AZZ191" s="29"/>
      <c r="BAA191" s="29"/>
      <c r="BAB191" s="29"/>
      <c r="BAC191" s="29"/>
      <c r="BAD191" s="29"/>
      <c r="BAE191" s="29"/>
      <c r="BAF191" s="29"/>
      <c r="BAG191" s="29"/>
      <c r="BAH191" s="29"/>
      <c r="BAI191" s="29"/>
      <c r="BAJ191" s="29"/>
      <c r="BAK191" s="29"/>
      <c r="BAL191" s="29"/>
      <c r="BAM191" s="29"/>
      <c r="BAN191" s="29"/>
      <c r="BAO191" s="29"/>
      <c r="BAP191" s="29"/>
      <c r="BAQ191" s="29"/>
      <c r="BAR191" s="29"/>
      <c r="BAS191" s="29"/>
      <c r="BAT191" s="29"/>
      <c r="BAU191" s="29"/>
      <c r="BAV191" s="29"/>
      <c r="BAW191" s="29"/>
      <c r="BAX191" s="29"/>
      <c r="BAY191" s="29"/>
      <c r="BAZ191" s="29"/>
      <c r="BBA191" s="29"/>
      <c r="BBB191" s="29"/>
      <c r="BBC191" s="29"/>
      <c r="BBD191" s="29"/>
      <c r="BBE191" s="29"/>
      <c r="BBF191" s="29"/>
      <c r="BBG191" s="29"/>
      <c r="BBH191" s="29"/>
      <c r="BBI191" s="29"/>
      <c r="BBJ191" s="29"/>
      <c r="BBK191" s="29"/>
      <c r="BBL191" s="29"/>
      <c r="BBM191" s="29"/>
      <c r="BBN191" s="29"/>
      <c r="BBO191" s="29"/>
      <c r="BBP191" s="29"/>
      <c r="BBQ191" s="29"/>
      <c r="BBR191" s="29"/>
      <c r="BBS191" s="29"/>
      <c r="BBT191" s="29"/>
      <c r="BBU191" s="29"/>
      <c r="BBV191" s="29"/>
      <c r="BBW191" s="29"/>
      <c r="BBX191" s="29"/>
      <c r="BBY191" s="29"/>
      <c r="BBZ191" s="29"/>
      <c r="BCA191" s="29"/>
      <c r="BCB191" s="29"/>
      <c r="BCC191" s="29"/>
      <c r="BCD191" s="29"/>
      <c r="BCE191" s="29"/>
      <c r="BCF191" s="29"/>
      <c r="BCG191" s="29"/>
      <c r="BCH191" s="29"/>
      <c r="BCI191" s="29"/>
      <c r="BCJ191" s="29"/>
      <c r="BCK191" s="29"/>
      <c r="BCL191" s="29"/>
      <c r="BCM191" s="29"/>
      <c r="BCN191" s="29"/>
      <c r="BCO191" s="29"/>
      <c r="BCP191" s="29"/>
      <c r="BCQ191" s="29"/>
      <c r="BCR191" s="29"/>
      <c r="BCS191" s="29"/>
      <c r="BCT191" s="29"/>
      <c r="BCU191" s="29"/>
      <c r="BCV191" s="29"/>
      <c r="BCW191" s="29"/>
      <c r="BCX191" s="29"/>
      <c r="BCY191" s="29"/>
      <c r="BCZ191" s="29"/>
      <c r="BDA191" s="29"/>
      <c r="BDB191" s="29"/>
      <c r="BDC191" s="29"/>
      <c r="BDD191" s="29"/>
      <c r="BDE191" s="29"/>
      <c r="BDF191" s="29"/>
      <c r="BDG191" s="29"/>
      <c r="BDH191" s="29"/>
      <c r="BDI191" s="29"/>
      <c r="BDJ191" s="29"/>
      <c r="BDK191" s="29"/>
      <c r="BDL191" s="29"/>
      <c r="BDM191" s="29"/>
      <c r="BDN191" s="29"/>
      <c r="BDO191" s="29"/>
      <c r="BDP191" s="29"/>
      <c r="BDQ191" s="29"/>
      <c r="BDR191" s="29"/>
      <c r="BDS191" s="29"/>
      <c r="BDT191" s="29"/>
      <c r="BDU191" s="29"/>
      <c r="BDV191" s="29"/>
      <c r="BDW191" s="29"/>
      <c r="BDX191" s="29"/>
      <c r="BDY191" s="29"/>
      <c r="BDZ191" s="29"/>
      <c r="BEA191" s="29"/>
      <c r="BEB191" s="29"/>
      <c r="BEC191" s="29"/>
      <c r="BED191" s="29"/>
      <c r="BEE191" s="29"/>
      <c r="BEF191" s="29"/>
      <c r="BEG191" s="29"/>
      <c r="BEH191" s="29"/>
      <c r="BEI191" s="29"/>
      <c r="BEJ191" s="29"/>
      <c r="BEK191" s="29"/>
      <c r="BEL191" s="29"/>
      <c r="BEM191" s="29"/>
      <c r="BEN191" s="29"/>
      <c r="BEO191" s="29"/>
      <c r="BEP191" s="29"/>
      <c r="BEQ191" s="29"/>
      <c r="BER191" s="29"/>
      <c r="BES191" s="29"/>
      <c r="BET191" s="29"/>
      <c r="BEU191" s="29"/>
      <c r="BEV191" s="29"/>
      <c r="BEW191" s="29"/>
      <c r="BEX191" s="29"/>
      <c r="BEY191" s="29"/>
      <c r="BEZ191" s="29"/>
      <c r="BFA191" s="29"/>
      <c r="BFB191" s="29"/>
      <c r="BFC191" s="29"/>
      <c r="BFD191" s="29"/>
      <c r="BFE191" s="29"/>
      <c r="BFF191" s="29"/>
      <c r="BFG191" s="29"/>
      <c r="BFH191" s="29"/>
      <c r="BFI191" s="29"/>
      <c r="BFJ191" s="29"/>
      <c r="BFK191" s="29"/>
      <c r="BFL191" s="29"/>
      <c r="BFM191" s="29"/>
      <c r="BFN191" s="29"/>
      <c r="BFO191" s="29"/>
      <c r="BFP191" s="29"/>
      <c r="BFQ191" s="29"/>
      <c r="BFR191" s="29"/>
      <c r="BFS191" s="29"/>
      <c r="BFT191" s="29"/>
      <c r="BFU191" s="29"/>
      <c r="BFV191" s="29"/>
      <c r="BFW191" s="29"/>
      <c r="BFX191" s="29"/>
      <c r="BFY191" s="29"/>
      <c r="BFZ191" s="29"/>
      <c r="BGA191" s="29"/>
      <c r="BGB191" s="29"/>
      <c r="BGC191" s="29"/>
      <c r="BGD191" s="29"/>
      <c r="BGE191" s="29"/>
      <c r="BGF191" s="29"/>
      <c r="BGG191" s="29"/>
      <c r="BGH191" s="29"/>
      <c r="BGI191" s="29"/>
      <c r="BGJ191" s="29"/>
      <c r="BGK191" s="29"/>
      <c r="BGL191" s="29"/>
      <c r="BGM191" s="29"/>
      <c r="BGN191" s="29"/>
      <c r="BGO191" s="29"/>
      <c r="BGP191" s="29"/>
      <c r="BGQ191" s="29"/>
      <c r="BGR191" s="29"/>
      <c r="BGS191" s="29"/>
      <c r="BGT191" s="29"/>
      <c r="BGU191" s="29"/>
      <c r="BGV191" s="29"/>
      <c r="BGW191" s="29"/>
      <c r="BGX191" s="29"/>
      <c r="BGY191" s="29"/>
      <c r="BGZ191" s="29"/>
      <c r="BHA191" s="29"/>
      <c r="BHB191" s="29"/>
      <c r="BHC191" s="29"/>
      <c r="BHD191" s="29"/>
      <c r="BHE191" s="29"/>
      <c r="BHF191" s="29"/>
      <c r="BHG191" s="29"/>
      <c r="BHH191" s="29"/>
      <c r="BHI191" s="29"/>
      <c r="BHJ191" s="29"/>
      <c r="BHK191" s="29"/>
      <c r="BHL191" s="29"/>
      <c r="BHM191" s="29"/>
      <c r="BHN191" s="29"/>
      <c r="BHO191" s="29"/>
      <c r="BHP191" s="29"/>
      <c r="BHQ191" s="29"/>
      <c r="BHR191" s="29"/>
      <c r="BHS191" s="29"/>
      <c r="BHT191" s="29"/>
      <c r="BHU191" s="29"/>
      <c r="BHV191" s="29"/>
      <c r="BHW191" s="29"/>
      <c r="BHX191" s="29"/>
      <c r="BHY191" s="29"/>
      <c r="BHZ191" s="29"/>
      <c r="BIA191" s="29"/>
      <c r="BIB191" s="29"/>
      <c r="BIC191" s="29"/>
      <c r="BID191" s="29"/>
      <c r="BIE191" s="29"/>
      <c r="BIF191" s="29"/>
      <c r="BIG191" s="29"/>
      <c r="BIH191" s="29"/>
      <c r="BII191" s="29"/>
      <c r="BIJ191" s="29"/>
      <c r="BIK191" s="29"/>
      <c r="BIL191" s="29"/>
      <c r="BIM191" s="29"/>
      <c r="BIN191" s="29"/>
      <c r="BIO191" s="29"/>
      <c r="BIP191" s="29"/>
      <c r="BIQ191" s="29"/>
      <c r="BIR191" s="29"/>
      <c r="BIS191" s="29"/>
      <c r="BIT191" s="29"/>
      <c r="BIU191" s="29"/>
      <c r="BIV191" s="29"/>
      <c r="BIW191" s="29"/>
      <c r="BIX191" s="29"/>
      <c r="BIY191" s="29"/>
      <c r="BIZ191" s="29"/>
      <c r="BJA191" s="29"/>
      <c r="BJB191" s="29"/>
      <c r="BJC191" s="29"/>
      <c r="BJD191" s="29"/>
      <c r="BJE191" s="29"/>
      <c r="BJF191" s="29"/>
      <c r="BJG191" s="29"/>
      <c r="BJH191" s="29"/>
      <c r="BJI191" s="29"/>
      <c r="BJJ191" s="29"/>
      <c r="BJK191" s="29"/>
      <c r="BJL191" s="29"/>
      <c r="BJM191" s="29"/>
      <c r="BJN191" s="29"/>
      <c r="BJO191" s="29"/>
      <c r="BJP191" s="29"/>
      <c r="BJQ191" s="29"/>
      <c r="BJR191" s="29"/>
      <c r="BJS191" s="29"/>
      <c r="BJT191" s="29"/>
      <c r="BJU191" s="29"/>
      <c r="BJV191" s="29"/>
      <c r="BJW191" s="29"/>
      <c r="BJX191" s="29"/>
      <c r="BJY191" s="29"/>
      <c r="BJZ191" s="29"/>
      <c r="BKA191" s="29"/>
      <c r="BKB191" s="29"/>
      <c r="BKC191" s="29"/>
      <c r="BKD191" s="29"/>
      <c r="BKE191" s="29"/>
      <c r="BKF191" s="29"/>
      <c r="BKG191" s="29"/>
      <c r="BKH191" s="29"/>
      <c r="BKI191" s="29"/>
      <c r="BKJ191" s="29"/>
      <c r="BKK191" s="29"/>
      <c r="BKL191" s="29"/>
      <c r="BKM191" s="29"/>
      <c r="BKN191" s="29"/>
      <c r="BKO191" s="29"/>
      <c r="BKP191" s="29"/>
      <c r="BKQ191" s="29"/>
      <c r="BKR191" s="29"/>
      <c r="BKS191" s="29"/>
      <c r="BKT191" s="29"/>
      <c r="BKU191" s="29"/>
      <c r="BKV191" s="29"/>
      <c r="BKW191" s="29"/>
      <c r="BKX191" s="29"/>
      <c r="BKY191" s="29"/>
      <c r="BKZ191" s="29"/>
      <c r="BLA191" s="29"/>
      <c r="BLB191" s="29"/>
      <c r="BLC191" s="29"/>
      <c r="BLD191" s="29"/>
      <c r="BLE191" s="29"/>
      <c r="BLF191" s="29"/>
      <c r="BLG191" s="29"/>
      <c r="BLH191" s="29"/>
      <c r="BLI191" s="29"/>
      <c r="BLJ191" s="29"/>
      <c r="BLK191" s="29"/>
      <c r="BLL191" s="29"/>
      <c r="BLM191" s="29"/>
      <c r="BLN191" s="29"/>
      <c r="BLO191" s="29"/>
      <c r="BLP191" s="29"/>
      <c r="BLQ191" s="29"/>
      <c r="BLR191" s="29"/>
      <c r="BLS191" s="29"/>
      <c r="BLT191" s="29"/>
      <c r="BLU191" s="29"/>
      <c r="BLV191" s="29"/>
      <c r="BLW191" s="29"/>
      <c r="BLX191" s="29"/>
      <c r="BLY191" s="29"/>
      <c r="BLZ191" s="29"/>
      <c r="BMA191" s="29"/>
      <c r="BMB191" s="29"/>
      <c r="BMC191" s="29"/>
      <c r="BMD191" s="29"/>
      <c r="BME191" s="29"/>
      <c r="BMF191" s="29"/>
      <c r="BMG191" s="29"/>
      <c r="BMH191" s="29"/>
      <c r="BMI191" s="29"/>
      <c r="BMJ191" s="29"/>
      <c r="BMK191" s="29"/>
      <c r="BML191" s="29"/>
      <c r="BMM191" s="29"/>
      <c r="BMN191" s="29"/>
      <c r="BMO191" s="29"/>
      <c r="BMP191" s="29"/>
      <c r="BMQ191" s="29"/>
      <c r="BMR191" s="29"/>
      <c r="BMS191" s="29"/>
      <c r="BMT191" s="29"/>
      <c r="BMU191" s="29"/>
      <c r="BMV191" s="29"/>
      <c r="BMW191" s="29"/>
      <c r="BMX191" s="29"/>
      <c r="BMY191" s="29"/>
      <c r="BMZ191" s="29"/>
      <c r="BNA191" s="29"/>
      <c r="BNB191" s="29"/>
      <c r="BNC191" s="29"/>
      <c r="BND191" s="29"/>
      <c r="BNE191" s="29"/>
      <c r="BNF191" s="29"/>
      <c r="BNG191" s="29"/>
      <c r="BNH191" s="29"/>
      <c r="BNI191" s="29"/>
      <c r="BNJ191" s="29"/>
      <c r="BNK191" s="29"/>
      <c r="BNL191" s="29"/>
      <c r="BNM191" s="29"/>
      <c r="BNN191" s="29"/>
      <c r="BNO191" s="29"/>
      <c r="BNP191" s="29"/>
      <c r="BNQ191" s="29"/>
      <c r="BNR191" s="29"/>
      <c r="BNS191" s="29"/>
      <c r="BNT191" s="29"/>
      <c r="BNU191" s="29"/>
      <c r="BNV191" s="29"/>
      <c r="BNW191" s="29"/>
      <c r="BNX191" s="29"/>
      <c r="BNY191" s="29"/>
      <c r="BNZ191" s="29"/>
      <c r="BOA191" s="29"/>
      <c r="BOB191" s="29"/>
      <c r="BOC191" s="29"/>
      <c r="BOD191" s="29"/>
      <c r="BOE191" s="29"/>
      <c r="BOF191" s="29"/>
      <c r="BOG191" s="29"/>
      <c r="BOH191" s="29"/>
      <c r="BOI191" s="29"/>
      <c r="BOJ191" s="29"/>
      <c r="BOK191" s="29"/>
      <c r="BOL191" s="29"/>
      <c r="BOM191" s="29"/>
      <c r="BON191" s="29"/>
      <c r="BOO191" s="29"/>
      <c r="BOP191" s="29"/>
      <c r="BOQ191" s="29"/>
      <c r="BOR191" s="29"/>
      <c r="BOS191" s="29"/>
      <c r="BOT191" s="29"/>
      <c r="BOU191" s="29"/>
      <c r="BOV191" s="29"/>
      <c r="BOW191" s="29"/>
      <c r="BOX191" s="29"/>
      <c r="BOY191" s="29"/>
      <c r="BOZ191" s="29"/>
      <c r="BPA191" s="29"/>
      <c r="BPB191" s="29"/>
      <c r="BPC191" s="29"/>
      <c r="BPD191" s="29"/>
      <c r="BPE191" s="29"/>
      <c r="BPF191" s="29"/>
      <c r="BPG191" s="29"/>
      <c r="BPH191" s="29"/>
      <c r="BPI191" s="29"/>
      <c r="BPJ191" s="29"/>
      <c r="BPK191" s="29"/>
      <c r="BPL191" s="29"/>
      <c r="BPM191" s="29"/>
      <c r="BPN191" s="29"/>
      <c r="BPO191" s="29"/>
      <c r="BPP191" s="29"/>
      <c r="BPQ191" s="29"/>
      <c r="BPR191" s="29"/>
      <c r="BPS191" s="29"/>
      <c r="BPT191" s="29"/>
      <c r="BPU191" s="29"/>
      <c r="BPV191" s="29"/>
      <c r="BPW191" s="29"/>
      <c r="BPX191" s="29"/>
      <c r="BPY191" s="29"/>
      <c r="BPZ191" s="29"/>
      <c r="BQA191" s="29"/>
      <c r="BQB191" s="29"/>
      <c r="BQC191" s="29"/>
      <c r="BQD191" s="29"/>
      <c r="BQE191" s="29"/>
      <c r="BQF191" s="29"/>
      <c r="BQG191" s="29"/>
      <c r="BQH191" s="29"/>
      <c r="BQI191" s="29"/>
      <c r="BQJ191" s="29"/>
      <c r="BQK191" s="29"/>
      <c r="BQL191" s="29"/>
      <c r="BQM191" s="29"/>
      <c r="BQN191" s="29"/>
      <c r="BQO191" s="29"/>
      <c r="BQP191" s="29"/>
      <c r="BQQ191" s="29"/>
      <c r="BQR191" s="29"/>
      <c r="BQS191" s="29"/>
      <c r="BQT191" s="29"/>
      <c r="BQU191" s="29"/>
      <c r="BQV191" s="29"/>
      <c r="BQW191" s="29"/>
      <c r="BQX191" s="29"/>
      <c r="BQY191" s="29"/>
      <c r="BQZ191" s="29"/>
      <c r="BRA191" s="29"/>
      <c r="BRB191" s="29"/>
      <c r="BRC191" s="29"/>
      <c r="BRD191" s="29"/>
      <c r="BRE191" s="29"/>
      <c r="BRF191" s="29"/>
      <c r="BRG191" s="29"/>
      <c r="BRH191" s="29"/>
      <c r="BRI191" s="29"/>
      <c r="BRJ191" s="29"/>
      <c r="BRK191" s="29"/>
      <c r="BRL191" s="29"/>
      <c r="BRM191" s="29"/>
      <c r="BRN191" s="29"/>
      <c r="BRO191" s="29"/>
      <c r="BRP191" s="29"/>
      <c r="BRQ191" s="29"/>
      <c r="BRR191" s="29"/>
      <c r="BRS191" s="29"/>
      <c r="BRT191" s="29"/>
      <c r="BRU191" s="29"/>
      <c r="BRV191" s="29"/>
      <c r="BRW191" s="29"/>
      <c r="BRX191" s="29"/>
      <c r="BRY191" s="29"/>
      <c r="BRZ191" s="29"/>
      <c r="BSA191" s="29"/>
      <c r="BSB191" s="29"/>
      <c r="BSC191" s="29"/>
      <c r="BSD191" s="29"/>
      <c r="BSE191" s="29"/>
      <c r="BSF191" s="29"/>
      <c r="BSG191" s="29"/>
      <c r="BSH191" s="29"/>
      <c r="BSI191" s="29"/>
      <c r="BSJ191" s="29"/>
      <c r="BSK191" s="29"/>
      <c r="BSL191" s="29"/>
      <c r="BSM191" s="29"/>
      <c r="BSN191" s="29"/>
      <c r="BSO191" s="29"/>
      <c r="BSP191" s="29"/>
      <c r="BSQ191" s="29"/>
      <c r="BSR191" s="29"/>
      <c r="BSS191" s="29"/>
      <c r="BST191" s="29"/>
      <c r="BSU191" s="29"/>
      <c r="BSV191" s="29"/>
      <c r="BSW191" s="29"/>
      <c r="BSX191" s="29"/>
      <c r="BSY191" s="29"/>
      <c r="BSZ191" s="29"/>
      <c r="BTA191" s="29"/>
      <c r="BTB191" s="29"/>
      <c r="BTC191" s="29"/>
      <c r="BTD191" s="29"/>
      <c r="BTE191" s="29"/>
      <c r="BTF191" s="29"/>
      <c r="BTG191" s="29"/>
      <c r="BTH191" s="29"/>
      <c r="BTI191" s="29"/>
      <c r="BTJ191" s="29"/>
      <c r="BTK191" s="29"/>
      <c r="BTL191" s="29"/>
      <c r="BTM191" s="29"/>
      <c r="BTN191" s="29"/>
      <c r="BTO191" s="29"/>
      <c r="BTP191" s="29"/>
      <c r="BTQ191" s="29"/>
      <c r="BTR191" s="29"/>
      <c r="BTS191" s="29"/>
      <c r="BTT191" s="29"/>
      <c r="BTU191" s="29"/>
      <c r="BTV191" s="29"/>
      <c r="BTW191" s="29"/>
      <c r="BTX191" s="29"/>
      <c r="BTY191" s="29"/>
      <c r="BTZ191" s="29"/>
      <c r="BUA191" s="29"/>
      <c r="BUB191" s="29"/>
      <c r="BUC191" s="29"/>
      <c r="BUD191" s="29"/>
      <c r="BUE191" s="29"/>
      <c r="BUF191" s="29"/>
      <c r="BUG191" s="29"/>
      <c r="BUH191" s="29"/>
      <c r="BUI191" s="29"/>
      <c r="BUJ191" s="29"/>
      <c r="BUK191" s="29"/>
      <c r="BUL191" s="29"/>
      <c r="BUM191" s="29"/>
      <c r="BUN191" s="29"/>
      <c r="BUO191" s="29"/>
      <c r="BUP191" s="29"/>
      <c r="BUQ191" s="29"/>
      <c r="BUR191" s="29"/>
      <c r="BUS191" s="29"/>
      <c r="BUT191" s="29"/>
      <c r="BUU191" s="29"/>
      <c r="BUV191" s="29"/>
      <c r="BUW191" s="29"/>
      <c r="BUX191" s="29"/>
      <c r="BUY191" s="29"/>
      <c r="BUZ191" s="29"/>
      <c r="BVA191" s="29"/>
      <c r="BVB191" s="29"/>
      <c r="BVC191" s="29"/>
      <c r="BVD191" s="29"/>
      <c r="BVE191" s="29"/>
      <c r="BVF191" s="29"/>
      <c r="BVG191" s="29"/>
      <c r="BVH191" s="29"/>
      <c r="BVI191" s="29"/>
      <c r="BVJ191" s="29"/>
      <c r="BVK191" s="29"/>
      <c r="BVL191" s="29"/>
      <c r="BVM191" s="29"/>
      <c r="BVN191" s="29"/>
      <c r="BVO191" s="29"/>
      <c r="BVP191" s="29"/>
      <c r="BVQ191" s="29"/>
      <c r="BVR191" s="29"/>
      <c r="BVS191" s="29"/>
      <c r="BVT191" s="29"/>
      <c r="BVU191" s="29"/>
      <c r="BVV191" s="29"/>
      <c r="BVW191" s="29"/>
      <c r="BVX191" s="29"/>
      <c r="BVY191" s="29"/>
      <c r="BVZ191" s="29"/>
      <c r="BWA191" s="29"/>
      <c r="BWB191" s="29"/>
      <c r="BWC191" s="29"/>
      <c r="BWD191" s="29"/>
      <c r="BWE191" s="29"/>
      <c r="BWF191" s="29"/>
      <c r="BWG191" s="29"/>
      <c r="BWH191" s="29"/>
      <c r="BWI191" s="29"/>
      <c r="BWJ191" s="29"/>
      <c r="BWK191" s="29"/>
      <c r="BWL191" s="29"/>
      <c r="BWM191" s="29"/>
      <c r="BWN191" s="29"/>
      <c r="BWO191" s="29"/>
      <c r="BWP191" s="29"/>
      <c r="BWQ191" s="29"/>
      <c r="BWR191" s="29"/>
      <c r="BWS191" s="29"/>
      <c r="BWT191" s="29"/>
      <c r="BWU191" s="29"/>
      <c r="BWV191" s="29"/>
      <c r="BWW191" s="29"/>
      <c r="BWX191" s="29"/>
      <c r="BWY191" s="29"/>
      <c r="BWZ191" s="29"/>
      <c r="BXA191" s="29"/>
      <c r="BXB191" s="29"/>
      <c r="BXC191" s="29"/>
      <c r="BXD191" s="29"/>
      <c r="BXE191" s="29"/>
      <c r="BXF191" s="29"/>
      <c r="BXG191" s="29"/>
      <c r="BXH191" s="29"/>
      <c r="BXI191" s="29"/>
      <c r="BXJ191" s="29"/>
      <c r="BXK191" s="29"/>
      <c r="BXL191" s="29"/>
      <c r="BXM191" s="29"/>
      <c r="BXN191" s="29"/>
      <c r="BXO191" s="29"/>
      <c r="BXP191" s="29"/>
      <c r="BXQ191" s="29"/>
      <c r="BXR191" s="29"/>
      <c r="BXS191" s="29"/>
      <c r="BXT191" s="29"/>
      <c r="BXU191" s="29"/>
      <c r="BXV191" s="29"/>
      <c r="BXW191" s="29"/>
      <c r="BXX191" s="29"/>
      <c r="BXY191" s="29"/>
      <c r="BXZ191" s="29"/>
      <c r="BYA191" s="29"/>
      <c r="BYB191" s="29"/>
      <c r="BYC191" s="29"/>
      <c r="BYD191" s="29"/>
      <c r="BYE191" s="29"/>
      <c r="BYF191" s="29"/>
      <c r="BYG191" s="29"/>
      <c r="BYH191" s="29"/>
      <c r="BYI191" s="29"/>
      <c r="BYJ191" s="29"/>
      <c r="BYK191" s="29"/>
      <c r="BYL191" s="29"/>
      <c r="BYM191" s="29"/>
      <c r="BYN191" s="29"/>
      <c r="BYO191" s="29"/>
      <c r="BYP191" s="29"/>
      <c r="BYQ191" s="29"/>
      <c r="BYR191" s="29"/>
      <c r="BYS191" s="29"/>
      <c r="BYT191" s="29"/>
      <c r="BYU191" s="29"/>
      <c r="BYV191" s="29"/>
      <c r="BYW191" s="29"/>
      <c r="BYX191" s="29"/>
      <c r="BYY191" s="29"/>
      <c r="BYZ191" s="29"/>
      <c r="BZA191" s="29"/>
      <c r="BZB191" s="29"/>
      <c r="BZC191" s="29"/>
      <c r="BZD191" s="29"/>
      <c r="BZE191" s="29"/>
      <c r="BZF191" s="29"/>
      <c r="BZG191" s="29"/>
      <c r="BZH191" s="29"/>
      <c r="BZI191" s="29"/>
      <c r="BZJ191" s="29"/>
      <c r="BZK191" s="29"/>
      <c r="BZL191" s="29"/>
      <c r="BZM191" s="29"/>
      <c r="BZN191" s="29"/>
      <c r="BZO191" s="29"/>
      <c r="BZP191" s="29"/>
      <c r="BZQ191" s="29"/>
      <c r="BZR191" s="29"/>
      <c r="BZS191" s="29"/>
      <c r="BZT191" s="29"/>
      <c r="BZU191" s="29"/>
      <c r="BZV191" s="29"/>
      <c r="BZW191" s="29"/>
      <c r="BZX191" s="29"/>
      <c r="BZY191" s="29"/>
      <c r="BZZ191" s="29"/>
      <c r="CAA191" s="29"/>
      <c r="CAB191" s="29"/>
      <c r="CAC191" s="29"/>
      <c r="CAD191" s="29"/>
      <c r="CAE191" s="29"/>
      <c r="CAF191" s="29"/>
      <c r="CAG191" s="29"/>
      <c r="CAH191" s="29"/>
      <c r="CAI191" s="29"/>
      <c r="CAJ191" s="29"/>
      <c r="CAK191" s="29"/>
      <c r="CAL191" s="29"/>
      <c r="CAM191" s="29"/>
      <c r="CAN191" s="29"/>
      <c r="CAO191" s="29"/>
      <c r="CAP191" s="29"/>
      <c r="CAQ191" s="29"/>
      <c r="CAR191" s="29"/>
      <c r="CAS191" s="29"/>
      <c r="CAT191" s="29"/>
      <c r="CAU191" s="29"/>
      <c r="CAV191" s="29"/>
      <c r="CAW191" s="29"/>
      <c r="CAX191" s="29"/>
      <c r="CAY191" s="29"/>
      <c r="CAZ191" s="29"/>
      <c r="CBA191" s="29"/>
      <c r="CBB191" s="29"/>
      <c r="CBC191" s="29"/>
      <c r="CBD191" s="29"/>
      <c r="CBE191" s="29"/>
      <c r="CBF191" s="29"/>
      <c r="CBG191" s="29"/>
      <c r="CBH191" s="29"/>
      <c r="CBI191" s="29"/>
      <c r="CBJ191" s="29"/>
      <c r="CBK191" s="29"/>
      <c r="CBL191" s="29"/>
      <c r="CBM191" s="29"/>
      <c r="CBN191" s="29"/>
      <c r="CBO191" s="29"/>
      <c r="CBP191" s="29"/>
      <c r="CBQ191" s="29"/>
      <c r="CBR191" s="29"/>
      <c r="CBS191" s="29"/>
      <c r="CBT191" s="29"/>
      <c r="CBU191" s="29"/>
      <c r="CBV191" s="29"/>
      <c r="CBW191" s="29"/>
      <c r="CBX191" s="29"/>
      <c r="CBY191" s="29"/>
      <c r="CBZ191" s="29"/>
      <c r="CCA191" s="29"/>
      <c r="CCB191" s="29"/>
      <c r="CCC191" s="29"/>
      <c r="CCD191" s="29"/>
      <c r="CCE191" s="29"/>
      <c r="CCF191" s="29"/>
      <c r="CCG191" s="29"/>
      <c r="CCH191" s="29"/>
      <c r="CCI191" s="29"/>
      <c r="CCJ191" s="29"/>
      <c r="CCK191" s="29"/>
      <c r="CCL191" s="29"/>
      <c r="CCM191" s="29"/>
      <c r="CCN191" s="29"/>
      <c r="CCO191" s="29"/>
      <c r="CCP191" s="29"/>
      <c r="CCQ191" s="29"/>
      <c r="CCR191" s="29"/>
      <c r="CCS191" s="29"/>
      <c r="CCT191" s="29"/>
      <c r="CCU191" s="29"/>
      <c r="CCV191" s="29"/>
      <c r="CCW191" s="29"/>
      <c r="CCX191" s="29"/>
      <c r="CCY191" s="29"/>
      <c r="CCZ191" s="29"/>
      <c r="CDA191" s="29"/>
      <c r="CDB191" s="29"/>
      <c r="CDC191" s="29"/>
      <c r="CDD191" s="29"/>
      <c r="CDE191" s="29"/>
      <c r="CDF191" s="29"/>
      <c r="CDG191" s="29"/>
      <c r="CDH191" s="29"/>
      <c r="CDI191" s="29"/>
      <c r="CDJ191" s="29"/>
      <c r="CDK191" s="29"/>
      <c r="CDL191" s="29"/>
      <c r="CDM191" s="29"/>
      <c r="CDN191" s="29"/>
      <c r="CDO191" s="29"/>
      <c r="CDP191" s="29"/>
      <c r="CDQ191" s="29"/>
      <c r="CDR191" s="29"/>
      <c r="CDS191" s="29"/>
      <c r="CDT191" s="29"/>
      <c r="CDU191" s="29"/>
      <c r="CDV191" s="29"/>
      <c r="CDW191" s="29"/>
      <c r="CDX191" s="29"/>
      <c r="CDY191" s="29"/>
      <c r="CDZ191" s="29"/>
      <c r="CEA191" s="29"/>
      <c r="CEB191" s="29"/>
      <c r="CEC191" s="29"/>
      <c r="CED191" s="29"/>
      <c r="CEE191" s="29"/>
      <c r="CEF191" s="29"/>
      <c r="CEG191" s="29"/>
      <c r="CEH191" s="29"/>
      <c r="CEI191" s="29"/>
      <c r="CEJ191" s="29"/>
      <c r="CEK191" s="29"/>
      <c r="CEL191" s="29"/>
      <c r="CEM191" s="29"/>
      <c r="CEN191" s="29"/>
      <c r="CEO191" s="29"/>
      <c r="CEP191" s="29"/>
      <c r="CEQ191" s="29"/>
      <c r="CER191" s="29"/>
      <c r="CES191" s="29"/>
      <c r="CET191" s="29"/>
      <c r="CEU191" s="29"/>
      <c r="CEV191" s="29"/>
      <c r="CEW191" s="29"/>
      <c r="CEX191" s="29"/>
      <c r="CEY191" s="29"/>
      <c r="CEZ191" s="29"/>
      <c r="CFA191" s="29"/>
      <c r="CFB191" s="29"/>
      <c r="CFC191" s="29"/>
      <c r="CFD191" s="29"/>
      <c r="CFE191" s="29"/>
      <c r="CFF191" s="29"/>
      <c r="CFG191" s="29"/>
      <c r="CFH191" s="29"/>
      <c r="CFI191" s="29"/>
      <c r="CFJ191" s="29"/>
      <c r="CFK191" s="29"/>
      <c r="CFL191" s="29"/>
      <c r="CFM191" s="29"/>
      <c r="CFN191" s="29"/>
      <c r="CFO191" s="29"/>
      <c r="CFP191" s="29"/>
      <c r="CFQ191" s="29"/>
      <c r="CFR191" s="29"/>
      <c r="CFS191" s="29"/>
      <c r="CFT191" s="29"/>
      <c r="CFU191" s="29"/>
      <c r="CFV191" s="29"/>
      <c r="CFW191" s="29"/>
      <c r="CFX191" s="29"/>
      <c r="CFY191" s="29"/>
      <c r="CFZ191" s="29"/>
      <c r="CGA191" s="29"/>
      <c r="CGB191" s="29"/>
      <c r="CGC191" s="29"/>
      <c r="CGD191" s="29"/>
      <c r="CGE191" s="29"/>
      <c r="CGF191" s="29"/>
      <c r="CGG191" s="29"/>
      <c r="CGH191" s="29"/>
      <c r="CGI191" s="29"/>
      <c r="CGJ191" s="29"/>
      <c r="CGK191" s="29"/>
      <c r="CGL191" s="29"/>
      <c r="CGM191" s="29"/>
      <c r="CGN191" s="29"/>
      <c r="CGO191" s="29"/>
      <c r="CGP191" s="29"/>
      <c r="CGQ191" s="29"/>
      <c r="CGR191" s="29"/>
      <c r="CGS191" s="29"/>
      <c r="CGT191" s="29"/>
      <c r="CGU191" s="29"/>
      <c r="CGV191" s="29"/>
      <c r="CGW191" s="29"/>
      <c r="CGX191" s="29"/>
      <c r="CGY191" s="29"/>
      <c r="CGZ191" s="29"/>
      <c r="CHA191" s="29"/>
      <c r="CHB191" s="29"/>
      <c r="CHC191" s="29"/>
      <c r="CHD191" s="29"/>
      <c r="CHE191" s="29"/>
      <c r="CHF191" s="29"/>
      <c r="CHG191" s="29"/>
      <c r="CHH191" s="29"/>
      <c r="CHI191" s="29"/>
      <c r="CHJ191" s="29"/>
      <c r="CHK191" s="29"/>
      <c r="CHL191" s="29"/>
      <c r="CHM191" s="29"/>
      <c r="CHN191" s="29"/>
      <c r="CHO191" s="29"/>
      <c r="CHP191" s="29"/>
      <c r="CHQ191" s="29"/>
      <c r="CHR191" s="29"/>
      <c r="CHS191" s="29"/>
      <c r="CHT191" s="29"/>
      <c r="CHU191" s="29"/>
      <c r="CHV191" s="29"/>
      <c r="CHW191" s="29"/>
      <c r="CHX191" s="29"/>
      <c r="CHY191" s="29"/>
      <c r="CHZ191" s="29"/>
      <c r="CIA191" s="29"/>
      <c r="CIB191" s="29"/>
      <c r="CIC191" s="29"/>
      <c r="CID191" s="29"/>
      <c r="CIE191" s="29"/>
      <c r="CIF191" s="29"/>
      <c r="CIG191" s="29"/>
      <c r="CIH191" s="29"/>
      <c r="CII191" s="29"/>
      <c r="CIJ191" s="29"/>
      <c r="CIK191" s="29"/>
      <c r="CIL191" s="29"/>
      <c r="CIM191" s="29"/>
      <c r="CIN191" s="29"/>
      <c r="CIO191" s="29"/>
      <c r="CIP191" s="29"/>
      <c r="CIQ191" s="29"/>
      <c r="CIR191" s="29"/>
      <c r="CIS191" s="29"/>
      <c r="CIT191" s="29"/>
      <c r="CIU191" s="29"/>
      <c r="CIV191" s="29"/>
      <c r="CIW191" s="29"/>
      <c r="CIX191" s="29"/>
      <c r="CIY191" s="29"/>
      <c r="CIZ191" s="29"/>
      <c r="CJA191" s="29"/>
      <c r="CJB191" s="29"/>
      <c r="CJC191" s="29"/>
      <c r="CJD191" s="29"/>
      <c r="CJE191" s="29"/>
      <c r="CJF191" s="29"/>
      <c r="CJG191" s="29"/>
      <c r="CJH191" s="29"/>
      <c r="CJI191" s="29"/>
      <c r="CJJ191" s="29"/>
      <c r="CJK191" s="29"/>
      <c r="CJL191" s="29"/>
      <c r="CJM191" s="29"/>
      <c r="CJN191" s="29"/>
      <c r="CJO191" s="29"/>
      <c r="CJP191" s="29"/>
      <c r="CJQ191" s="29"/>
      <c r="CJR191" s="29"/>
      <c r="CJS191" s="29"/>
      <c r="CJT191" s="29"/>
      <c r="CJU191" s="29"/>
      <c r="CJV191" s="29"/>
      <c r="CJW191" s="29"/>
      <c r="CJX191" s="29"/>
      <c r="CJY191" s="29"/>
      <c r="CJZ191" s="29"/>
      <c r="CKA191" s="29"/>
      <c r="CKB191" s="29"/>
      <c r="CKC191" s="29"/>
      <c r="CKD191" s="29"/>
      <c r="CKE191" s="29"/>
      <c r="CKF191" s="29"/>
      <c r="CKG191" s="29"/>
      <c r="CKH191" s="29"/>
      <c r="CKI191" s="29"/>
      <c r="CKJ191" s="29"/>
      <c r="CKK191" s="29"/>
      <c r="CKL191" s="29"/>
      <c r="CKM191" s="29"/>
      <c r="CKN191" s="29"/>
      <c r="CKO191" s="29"/>
      <c r="CKP191" s="29"/>
      <c r="CKQ191" s="29"/>
      <c r="CKR191" s="29"/>
      <c r="CKS191" s="29"/>
      <c r="CKT191" s="29"/>
      <c r="CKU191" s="29"/>
      <c r="CKV191" s="29"/>
      <c r="CKW191" s="29"/>
      <c r="CKX191" s="29"/>
      <c r="CKY191" s="29"/>
      <c r="CKZ191" s="29"/>
      <c r="CLA191" s="29"/>
      <c r="CLB191" s="29"/>
      <c r="CLC191" s="29"/>
      <c r="CLD191" s="29"/>
      <c r="CLE191" s="29"/>
      <c r="CLF191" s="29"/>
      <c r="CLG191" s="29"/>
      <c r="CLH191" s="29"/>
      <c r="CLI191" s="29"/>
      <c r="CLJ191" s="29"/>
      <c r="CLK191" s="29"/>
      <c r="CLL191" s="29"/>
      <c r="CLM191" s="29"/>
      <c r="CLN191" s="29"/>
      <c r="CLO191" s="29"/>
      <c r="CLP191" s="29"/>
      <c r="CLQ191" s="29"/>
      <c r="CLR191" s="29"/>
      <c r="CLS191" s="29"/>
      <c r="CLT191" s="29"/>
      <c r="CLU191" s="29"/>
      <c r="CLV191" s="29"/>
      <c r="CLW191" s="29"/>
      <c r="CLX191" s="29"/>
      <c r="CLY191" s="29"/>
      <c r="CLZ191" s="29"/>
      <c r="CMA191" s="29"/>
      <c r="CMB191" s="29"/>
      <c r="CMC191" s="29"/>
      <c r="CMD191" s="29"/>
      <c r="CME191" s="29"/>
      <c r="CMF191" s="29"/>
      <c r="CMG191" s="29"/>
      <c r="CMH191" s="29"/>
      <c r="CMI191" s="29"/>
      <c r="CMJ191" s="29"/>
      <c r="CMK191" s="29"/>
      <c r="CML191" s="29"/>
      <c r="CMM191" s="29"/>
      <c r="CMN191" s="29"/>
      <c r="CMO191" s="29"/>
      <c r="CMP191" s="29"/>
      <c r="CMQ191" s="29"/>
      <c r="CMR191" s="29"/>
      <c r="CMS191" s="29"/>
      <c r="CMT191" s="29"/>
      <c r="CMU191" s="29"/>
      <c r="CMV191" s="29"/>
      <c r="CMW191" s="29"/>
      <c r="CMX191" s="29"/>
      <c r="CMY191" s="29"/>
      <c r="CMZ191" s="29"/>
      <c r="CNA191" s="29"/>
      <c r="CNB191" s="29"/>
      <c r="CNC191" s="29"/>
      <c r="CND191" s="29"/>
      <c r="CNE191" s="29"/>
      <c r="CNF191" s="29"/>
      <c r="CNG191" s="29"/>
      <c r="CNH191" s="29"/>
      <c r="CNI191" s="29"/>
      <c r="CNJ191" s="29"/>
      <c r="CNK191" s="29"/>
      <c r="CNL191" s="29"/>
      <c r="CNM191" s="29"/>
      <c r="CNN191" s="29"/>
      <c r="CNO191" s="29"/>
      <c r="CNP191" s="29"/>
      <c r="CNQ191" s="29"/>
      <c r="CNR191" s="29"/>
      <c r="CNS191" s="29"/>
      <c r="CNT191" s="29"/>
      <c r="CNU191" s="29"/>
      <c r="CNV191" s="29"/>
      <c r="CNW191" s="29"/>
      <c r="CNX191" s="29"/>
      <c r="CNY191" s="29"/>
      <c r="CNZ191" s="29"/>
      <c r="COA191" s="29"/>
      <c r="COB191" s="29"/>
      <c r="COC191" s="29"/>
      <c r="COD191" s="29"/>
      <c r="COE191" s="29"/>
      <c r="COF191" s="29"/>
      <c r="COG191" s="29"/>
      <c r="COH191" s="29"/>
      <c r="COI191" s="29"/>
      <c r="COJ191" s="29"/>
      <c r="COK191" s="29"/>
      <c r="COL191" s="29"/>
      <c r="COM191" s="29"/>
      <c r="CON191" s="29"/>
      <c r="COO191" s="29"/>
      <c r="COP191" s="29"/>
      <c r="COQ191" s="29"/>
      <c r="COR191" s="29"/>
      <c r="COS191" s="29"/>
      <c r="COT191" s="29"/>
      <c r="COU191" s="29"/>
      <c r="COV191" s="29"/>
      <c r="COW191" s="29"/>
      <c r="COX191" s="29"/>
      <c r="COY191" s="29"/>
      <c r="COZ191" s="29"/>
      <c r="CPA191" s="29"/>
      <c r="CPB191" s="29"/>
      <c r="CPC191" s="29"/>
      <c r="CPD191" s="29"/>
      <c r="CPE191" s="29"/>
      <c r="CPF191" s="29"/>
      <c r="CPG191" s="29"/>
      <c r="CPH191" s="29"/>
      <c r="CPI191" s="29"/>
      <c r="CPJ191" s="29"/>
      <c r="CPK191" s="29"/>
      <c r="CPL191" s="29"/>
      <c r="CPM191" s="29"/>
      <c r="CPN191" s="29"/>
      <c r="CPO191" s="29"/>
      <c r="CPP191" s="29"/>
      <c r="CPQ191" s="29"/>
      <c r="CPR191" s="29"/>
      <c r="CPS191" s="29"/>
      <c r="CPT191" s="29"/>
      <c r="CPU191" s="29"/>
      <c r="CPV191" s="29"/>
      <c r="CPW191" s="29"/>
      <c r="CPX191" s="29"/>
      <c r="CPY191" s="29"/>
      <c r="CPZ191" s="29"/>
      <c r="CQA191" s="29"/>
      <c r="CQB191" s="29"/>
      <c r="CQC191" s="29"/>
      <c r="CQD191" s="29"/>
      <c r="CQE191" s="29"/>
      <c r="CQF191" s="29"/>
      <c r="CQG191" s="29"/>
      <c r="CQH191" s="29"/>
      <c r="CQI191" s="29"/>
      <c r="CQJ191" s="29"/>
      <c r="CQK191" s="29"/>
      <c r="CQL191" s="29"/>
      <c r="CQM191" s="29"/>
      <c r="CQN191" s="29"/>
      <c r="CQO191" s="29"/>
      <c r="CQP191" s="29"/>
      <c r="CQQ191" s="29"/>
      <c r="CQR191" s="29"/>
      <c r="CQS191" s="29"/>
      <c r="CQT191" s="29"/>
      <c r="CQU191" s="29"/>
      <c r="CQV191" s="29"/>
      <c r="CQW191" s="29"/>
      <c r="CQX191" s="29"/>
      <c r="CQY191" s="29"/>
      <c r="CQZ191" s="29"/>
      <c r="CRA191" s="29"/>
      <c r="CRB191" s="29"/>
      <c r="CRC191" s="29"/>
      <c r="CRD191" s="29"/>
      <c r="CRE191" s="29"/>
      <c r="CRF191" s="29"/>
      <c r="CRG191" s="29"/>
      <c r="CRH191" s="29"/>
      <c r="CRI191" s="29"/>
      <c r="CRJ191" s="29"/>
      <c r="CRK191" s="29"/>
      <c r="CRL191" s="29"/>
      <c r="CRM191" s="29"/>
      <c r="CRN191" s="29"/>
      <c r="CRO191" s="29"/>
      <c r="CRP191" s="29"/>
      <c r="CRQ191" s="29"/>
      <c r="CRR191" s="29"/>
      <c r="CRS191" s="29"/>
      <c r="CRT191" s="29"/>
      <c r="CRU191" s="29"/>
      <c r="CRV191" s="29"/>
      <c r="CRW191" s="29"/>
      <c r="CRX191" s="29"/>
      <c r="CRY191" s="29"/>
      <c r="CRZ191" s="29"/>
      <c r="CSA191" s="29"/>
      <c r="CSB191" s="29"/>
      <c r="CSC191" s="29"/>
      <c r="CSD191" s="29"/>
      <c r="CSE191" s="29"/>
      <c r="CSF191" s="29"/>
      <c r="CSG191" s="29"/>
      <c r="CSH191" s="29"/>
      <c r="CSI191" s="29"/>
      <c r="CSJ191" s="29"/>
      <c r="CSK191" s="29"/>
      <c r="CSL191" s="29"/>
      <c r="CSM191" s="29"/>
      <c r="CSN191" s="29"/>
      <c r="CSO191" s="29"/>
      <c r="CSP191" s="29"/>
      <c r="CSQ191" s="29"/>
      <c r="CSR191" s="29"/>
      <c r="CSS191" s="29"/>
      <c r="CST191" s="29"/>
      <c r="CSU191" s="29"/>
      <c r="CSV191" s="29"/>
      <c r="CSW191" s="29"/>
      <c r="CSX191" s="29"/>
      <c r="CSY191" s="29"/>
      <c r="CSZ191" s="29"/>
      <c r="CTA191" s="29"/>
      <c r="CTB191" s="29"/>
      <c r="CTC191" s="29"/>
      <c r="CTD191" s="29"/>
      <c r="CTE191" s="29"/>
      <c r="CTF191" s="29"/>
      <c r="CTG191" s="29"/>
      <c r="CTH191" s="29"/>
      <c r="CTI191" s="29"/>
      <c r="CTJ191" s="29"/>
      <c r="CTK191" s="29"/>
      <c r="CTL191" s="29"/>
      <c r="CTM191" s="29"/>
      <c r="CTN191" s="29"/>
      <c r="CTO191" s="29"/>
      <c r="CTP191" s="29"/>
      <c r="CTQ191" s="29"/>
      <c r="CTR191" s="29"/>
      <c r="CTS191" s="29"/>
      <c r="CTT191" s="29"/>
      <c r="CTU191" s="29"/>
      <c r="CTV191" s="29"/>
      <c r="CTW191" s="29"/>
      <c r="CTX191" s="29"/>
      <c r="CTY191" s="29"/>
      <c r="CTZ191" s="29"/>
      <c r="CUA191" s="29"/>
      <c r="CUB191" s="29"/>
      <c r="CUC191" s="29"/>
      <c r="CUD191" s="29"/>
      <c r="CUE191" s="29"/>
      <c r="CUF191" s="29"/>
      <c r="CUG191" s="29"/>
      <c r="CUH191" s="29"/>
      <c r="CUI191" s="29"/>
      <c r="CUJ191" s="29"/>
      <c r="CUK191" s="29"/>
      <c r="CUL191" s="29"/>
      <c r="CUM191" s="29"/>
      <c r="CUN191" s="29"/>
      <c r="CUO191" s="29"/>
      <c r="CUP191" s="29"/>
      <c r="CUQ191" s="29"/>
      <c r="CUR191" s="29"/>
      <c r="CUS191" s="29"/>
      <c r="CUT191" s="29"/>
      <c r="CUU191" s="29"/>
      <c r="CUV191" s="29"/>
      <c r="CUW191" s="29"/>
      <c r="CUX191" s="29"/>
      <c r="CUY191" s="29"/>
      <c r="CUZ191" s="29"/>
      <c r="CVA191" s="29"/>
      <c r="CVB191" s="29"/>
      <c r="CVC191" s="29"/>
      <c r="CVD191" s="29"/>
      <c r="CVE191" s="29"/>
      <c r="CVF191" s="29"/>
      <c r="CVG191" s="29"/>
      <c r="CVH191" s="29"/>
      <c r="CVI191" s="29"/>
      <c r="CVJ191" s="29"/>
      <c r="CVK191" s="29"/>
      <c r="CVL191" s="29"/>
      <c r="CVM191" s="29"/>
      <c r="CVN191" s="29"/>
      <c r="CVO191" s="29"/>
      <c r="CVP191" s="29"/>
      <c r="CVQ191" s="29"/>
      <c r="CVR191" s="29"/>
      <c r="CVS191" s="29"/>
      <c r="CVT191" s="29"/>
      <c r="CVU191" s="29"/>
      <c r="CVV191" s="29"/>
      <c r="CVW191" s="29"/>
      <c r="CVX191" s="29"/>
      <c r="CVY191" s="29"/>
      <c r="CVZ191" s="29"/>
      <c r="CWA191" s="29"/>
      <c r="CWB191" s="29"/>
      <c r="CWC191" s="29"/>
      <c r="CWD191" s="29"/>
      <c r="CWE191" s="29"/>
      <c r="CWF191" s="29"/>
      <c r="CWG191" s="29"/>
      <c r="CWH191" s="29"/>
      <c r="CWI191" s="29"/>
      <c r="CWJ191" s="29"/>
      <c r="CWK191" s="29"/>
      <c r="CWL191" s="29"/>
      <c r="CWM191" s="29"/>
      <c r="CWN191" s="29"/>
      <c r="CWO191" s="29"/>
      <c r="CWP191" s="29"/>
      <c r="CWQ191" s="29"/>
      <c r="CWR191" s="29"/>
      <c r="CWS191" s="29"/>
      <c r="CWT191" s="29"/>
      <c r="CWU191" s="29"/>
      <c r="CWV191" s="29"/>
      <c r="CWW191" s="29"/>
      <c r="CWX191" s="29"/>
      <c r="CWY191" s="29"/>
      <c r="CWZ191" s="29"/>
      <c r="CXA191" s="29"/>
      <c r="CXB191" s="29"/>
      <c r="CXC191" s="29"/>
      <c r="CXD191" s="29"/>
      <c r="CXE191" s="29"/>
      <c r="CXF191" s="29"/>
      <c r="CXG191" s="29"/>
      <c r="CXH191" s="29"/>
      <c r="CXI191" s="29"/>
      <c r="CXJ191" s="29"/>
      <c r="CXK191" s="29"/>
      <c r="CXL191" s="29"/>
      <c r="CXM191" s="29"/>
      <c r="CXN191" s="29"/>
      <c r="CXO191" s="29"/>
      <c r="CXP191" s="29"/>
      <c r="CXQ191" s="29"/>
      <c r="CXR191" s="29"/>
      <c r="CXS191" s="29"/>
      <c r="CXT191" s="29"/>
      <c r="CXU191" s="29"/>
      <c r="CXV191" s="29"/>
      <c r="CXW191" s="29"/>
      <c r="CXX191" s="29"/>
      <c r="CXY191" s="29"/>
      <c r="CXZ191" s="29"/>
      <c r="CYA191" s="29"/>
      <c r="CYB191" s="29"/>
      <c r="CYC191" s="29"/>
      <c r="CYD191" s="29"/>
      <c r="CYE191" s="29"/>
      <c r="CYF191" s="29"/>
      <c r="CYG191" s="29"/>
      <c r="CYH191" s="29"/>
      <c r="CYI191" s="29"/>
      <c r="CYJ191" s="29"/>
      <c r="CYK191" s="29"/>
      <c r="CYL191" s="29"/>
      <c r="CYM191" s="29"/>
      <c r="CYN191" s="29"/>
      <c r="CYO191" s="29"/>
      <c r="CYP191" s="29"/>
      <c r="CYQ191" s="29"/>
      <c r="CYR191" s="29"/>
      <c r="CYS191" s="29"/>
      <c r="CYT191" s="29"/>
      <c r="CYU191" s="29"/>
      <c r="CYV191" s="29"/>
      <c r="CYW191" s="29"/>
      <c r="CYX191" s="29"/>
      <c r="CYY191" s="29"/>
      <c r="CYZ191" s="29"/>
      <c r="CZA191" s="29"/>
      <c r="CZB191" s="29"/>
      <c r="CZC191" s="29"/>
      <c r="CZD191" s="29"/>
      <c r="CZE191" s="29"/>
      <c r="CZF191" s="29"/>
      <c r="CZG191" s="29"/>
      <c r="CZH191" s="29"/>
      <c r="CZI191" s="29"/>
      <c r="CZJ191" s="29"/>
      <c r="CZK191" s="29"/>
      <c r="CZL191" s="29"/>
      <c r="CZM191" s="29"/>
      <c r="CZN191" s="29"/>
      <c r="CZO191" s="29"/>
      <c r="CZP191" s="29"/>
      <c r="CZQ191" s="29"/>
      <c r="CZR191" s="29"/>
      <c r="CZS191" s="29"/>
      <c r="CZT191" s="29"/>
      <c r="CZU191" s="29"/>
      <c r="CZV191" s="29"/>
      <c r="CZW191" s="29"/>
      <c r="CZX191" s="29"/>
      <c r="CZY191" s="29"/>
      <c r="CZZ191" s="29"/>
      <c r="DAA191" s="29"/>
      <c r="DAB191" s="29"/>
      <c r="DAC191" s="29"/>
      <c r="DAD191" s="29"/>
      <c r="DAE191" s="29"/>
      <c r="DAF191" s="29"/>
      <c r="DAG191" s="29"/>
      <c r="DAH191" s="29"/>
      <c r="DAI191" s="29"/>
      <c r="DAJ191" s="29"/>
      <c r="DAK191" s="29"/>
      <c r="DAL191" s="29"/>
      <c r="DAM191" s="29"/>
      <c r="DAN191" s="29"/>
      <c r="DAO191" s="29"/>
      <c r="DAP191" s="29"/>
      <c r="DAQ191" s="29"/>
      <c r="DAR191" s="29"/>
      <c r="DAS191" s="29"/>
      <c r="DAT191" s="29"/>
      <c r="DAU191" s="29"/>
      <c r="DAV191" s="29"/>
      <c r="DAW191" s="29"/>
      <c r="DAX191" s="29"/>
      <c r="DAY191" s="29"/>
      <c r="DAZ191" s="29"/>
      <c r="DBA191" s="29"/>
      <c r="DBB191" s="29"/>
      <c r="DBC191" s="29"/>
      <c r="DBD191" s="29"/>
      <c r="DBE191" s="29"/>
      <c r="DBF191" s="29"/>
      <c r="DBG191" s="29"/>
      <c r="DBH191" s="29"/>
      <c r="DBI191" s="29"/>
      <c r="DBJ191" s="29"/>
      <c r="DBK191" s="29"/>
      <c r="DBL191" s="29"/>
      <c r="DBM191" s="29"/>
      <c r="DBN191" s="29"/>
      <c r="DBO191" s="29"/>
      <c r="DBP191" s="29"/>
      <c r="DBQ191" s="29"/>
      <c r="DBR191" s="29"/>
      <c r="DBS191" s="29"/>
      <c r="DBT191" s="29"/>
      <c r="DBU191" s="29"/>
      <c r="DBV191" s="29"/>
      <c r="DBW191" s="29"/>
      <c r="DBX191" s="29"/>
      <c r="DBY191" s="29"/>
      <c r="DBZ191" s="29"/>
      <c r="DCA191" s="29"/>
      <c r="DCB191" s="29"/>
      <c r="DCC191" s="29"/>
      <c r="DCD191" s="29"/>
      <c r="DCE191" s="29"/>
      <c r="DCF191" s="29"/>
      <c r="DCG191" s="29"/>
      <c r="DCH191" s="29"/>
      <c r="DCI191" s="29"/>
      <c r="DCJ191" s="29"/>
      <c r="DCK191" s="29"/>
      <c r="DCL191" s="29"/>
      <c r="DCM191" s="29"/>
      <c r="DCN191" s="29"/>
      <c r="DCO191" s="29"/>
      <c r="DCP191" s="29"/>
      <c r="DCQ191" s="29"/>
      <c r="DCR191" s="29"/>
      <c r="DCS191" s="29"/>
      <c r="DCT191" s="29"/>
      <c r="DCU191" s="29"/>
      <c r="DCV191" s="29"/>
      <c r="DCW191" s="29"/>
      <c r="DCX191" s="29"/>
      <c r="DCY191" s="29"/>
      <c r="DCZ191" s="29"/>
      <c r="DDA191" s="29"/>
      <c r="DDB191" s="29"/>
      <c r="DDC191" s="29"/>
      <c r="DDD191" s="29"/>
      <c r="DDE191" s="29"/>
      <c r="DDF191" s="29"/>
      <c r="DDG191" s="29"/>
      <c r="DDH191" s="29"/>
      <c r="DDI191" s="29"/>
      <c r="DDJ191" s="29"/>
      <c r="DDK191" s="29"/>
      <c r="DDL191" s="29"/>
      <c r="DDM191" s="29"/>
      <c r="DDN191" s="29"/>
      <c r="DDO191" s="29"/>
      <c r="DDP191" s="29"/>
      <c r="DDQ191" s="29"/>
      <c r="DDR191" s="29"/>
      <c r="DDS191" s="29"/>
      <c r="DDT191" s="29"/>
      <c r="DDU191" s="29"/>
      <c r="DDV191" s="29"/>
      <c r="DDW191" s="29"/>
      <c r="DDX191" s="29"/>
      <c r="DDY191" s="29"/>
      <c r="DDZ191" s="29"/>
      <c r="DEA191" s="29"/>
      <c r="DEB191" s="29"/>
      <c r="DEC191" s="29"/>
      <c r="DED191" s="29"/>
      <c r="DEE191" s="29"/>
      <c r="DEF191" s="29"/>
      <c r="DEG191" s="29"/>
      <c r="DEH191" s="29"/>
      <c r="DEI191" s="29"/>
      <c r="DEJ191" s="29"/>
      <c r="DEK191" s="29"/>
      <c r="DEL191" s="29"/>
      <c r="DEM191" s="29"/>
      <c r="DEN191" s="29"/>
      <c r="DEO191" s="29"/>
      <c r="DEP191" s="29"/>
      <c r="DEQ191" s="29"/>
      <c r="DER191" s="29"/>
      <c r="DES191" s="29"/>
      <c r="DET191" s="29"/>
      <c r="DEU191" s="29"/>
      <c r="DEV191" s="29"/>
      <c r="DEW191" s="29"/>
      <c r="DEX191" s="29"/>
      <c r="DEY191" s="29"/>
      <c r="DEZ191" s="29"/>
      <c r="DFA191" s="29"/>
      <c r="DFB191" s="29"/>
      <c r="DFC191" s="29"/>
      <c r="DFD191" s="29"/>
      <c r="DFE191" s="29"/>
      <c r="DFF191" s="29"/>
      <c r="DFG191" s="29"/>
      <c r="DFH191" s="29"/>
      <c r="DFI191" s="29"/>
      <c r="DFJ191" s="29"/>
      <c r="DFK191" s="29"/>
      <c r="DFL191" s="29"/>
      <c r="DFM191" s="29"/>
      <c r="DFN191" s="29"/>
      <c r="DFO191" s="29"/>
      <c r="DFP191" s="29"/>
      <c r="DFQ191" s="29"/>
      <c r="DFR191" s="29"/>
      <c r="DFS191" s="29"/>
      <c r="DFT191" s="29"/>
      <c r="DFU191" s="29"/>
      <c r="DFV191" s="29"/>
      <c r="DFW191" s="29"/>
      <c r="DFX191" s="29"/>
      <c r="DFY191" s="29"/>
      <c r="DFZ191" s="29"/>
      <c r="DGA191" s="29"/>
      <c r="DGB191" s="29"/>
      <c r="DGC191" s="29"/>
      <c r="DGD191" s="29"/>
      <c r="DGE191" s="29"/>
      <c r="DGF191" s="29"/>
      <c r="DGG191" s="29"/>
      <c r="DGH191" s="29"/>
      <c r="DGI191" s="29"/>
      <c r="DGJ191" s="29"/>
      <c r="DGK191" s="29"/>
      <c r="DGL191" s="29"/>
      <c r="DGM191" s="29"/>
      <c r="DGN191" s="29"/>
      <c r="DGO191" s="29"/>
      <c r="DGP191" s="29"/>
      <c r="DGQ191" s="29"/>
      <c r="DGR191" s="29"/>
      <c r="DGS191" s="29"/>
      <c r="DGT191" s="29"/>
      <c r="DGU191" s="29"/>
      <c r="DGV191" s="29"/>
      <c r="DGW191" s="29"/>
      <c r="DGX191" s="29"/>
      <c r="DGY191" s="29"/>
      <c r="DGZ191" s="29"/>
      <c r="DHA191" s="29"/>
      <c r="DHB191" s="29"/>
      <c r="DHC191" s="29"/>
      <c r="DHD191" s="29"/>
      <c r="DHE191" s="29"/>
      <c r="DHF191" s="29"/>
      <c r="DHG191" s="29"/>
      <c r="DHH191" s="29"/>
      <c r="DHI191" s="29"/>
      <c r="DHJ191" s="29"/>
      <c r="DHK191" s="29"/>
      <c r="DHL191" s="29"/>
      <c r="DHM191" s="29"/>
      <c r="DHN191" s="29"/>
      <c r="DHO191" s="29"/>
      <c r="DHP191" s="29"/>
      <c r="DHQ191" s="29"/>
      <c r="DHR191" s="29"/>
      <c r="DHS191" s="29"/>
      <c r="DHT191" s="29"/>
      <c r="DHU191" s="29"/>
      <c r="DHV191" s="29"/>
      <c r="DHW191" s="29"/>
      <c r="DHX191" s="29"/>
      <c r="DHY191" s="29"/>
      <c r="DHZ191" s="29"/>
      <c r="DIA191" s="29"/>
      <c r="DIB191" s="29"/>
      <c r="DIC191" s="29"/>
      <c r="DID191" s="29"/>
      <c r="DIE191" s="29"/>
      <c r="DIF191" s="29"/>
      <c r="DIG191" s="29"/>
      <c r="DIH191" s="29"/>
      <c r="DII191" s="29"/>
      <c r="DIJ191" s="29"/>
      <c r="DIK191" s="29"/>
      <c r="DIL191" s="29"/>
      <c r="DIM191" s="29"/>
      <c r="DIN191" s="29"/>
      <c r="DIO191" s="29"/>
      <c r="DIP191" s="29"/>
      <c r="DIQ191" s="29"/>
      <c r="DIR191" s="29"/>
      <c r="DIS191" s="29"/>
      <c r="DIT191" s="29"/>
      <c r="DIU191" s="29"/>
      <c r="DIV191" s="29"/>
      <c r="DIW191" s="29"/>
      <c r="DIX191" s="29"/>
      <c r="DIY191" s="29"/>
      <c r="DIZ191" s="29"/>
      <c r="DJA191" s="29"/>
      <c r="DJB191" s="29"/>
      <c r="DJC191" s="29"/>
      <c r="DJD191" s="29"/>
      <c r="DJE191" s="29"/>
      <c r="DJF191" s="29"/>
      <c r="DJG191" s="29"/>
      <c r="DJH191" s="29"/>
      <c r="DJI191" s="29"/>
      <c r="DJJ191" s="29"/>
      <c r="DJK191" s="29"/>
      <c r="DJL191" s="29"/>
      <c r="DJM191" s="29"/>
      <c r="DJN191" s="29"/>
      <c r="DJO191" s="29"/>
      <c r="DJP191" s="29"/>
      <c r="DJQ191" s="29"/>
      <c r="DJR191" s="29"/>
      <c r="DJS191" s="29"/>
      <c r="DJT191" s="29"/>
      <c r="DJU191" s="29"/>
      <c r="DJV191" s="29"/>
      <c r="DJW191" s="29"/>
      <c r="DJX191" s="29"/>
      <c r="DJY191" s="29"/>
      <c r="DJZ191" s="29"/>
      <c r="DKA191" s="29"/>
      <c r="DKB191" s="29"/>
      <c r="DKC191" s="29"/>
      <c r="DKD191" s="29"/>
      <c r="DKE191" s="29"/>
      <c r="DKF191" s="29"/>
      <c r="DKG191" s="29"/>
      <c r="DKH191" s="29"/>
      <c r="DKI191" s="29"/>
      <c r="DKJ191" s="29"/>
      <c r="DKK191" s="29"/>
      <c r="DKL191" s="29"/>
      <c r="DKM191" s="29"/>
      <c r="DKN191" s="29"/>
      <c r="DKO191" s="29"/>
      <c r="DKP191" s="29"/>
      <c r="DKQ191" s="29"/>
      <c r="DKR191" s="29"/>
      <c r="DKS191" s="29"/>
      <c r="DKT191" s="29"/>
      <c r="DKU191" s="29"/>
      <c r="DKV191" s="29"/>
      <c r="DKW191" s="29"/>
      <c r="DKX191" s="29"/>
      <c r="DKY191" s="29"/>
      <c r="DKZ191" s="29"/>
      <c r="DLA191" s="29"/>
      <c r="DLB191" s="29"/>
      <c r="DLC191" s="29"/>
      <c r="DLD191" s="29"/>
      <c r="DLE191" s="29"/>
      <c r="DLF191" s="29"/>
      <c r="DLG191" s="29"/>
      <c r="DLH191" s="29"/>
      <c r="DLI191" s="29"/>
      <c r="DLJ191" s="29"/>
      <c r="DLK191" s="29"/>
      <c r="DLL191" s="29"/>
      <c r="DLM191" s="29"/>
      <c r="DLN191" s="29"/>
      <c r="DLO191" s="29"/>
      <c r="DLP191" s="29"/>
      <c r="DLQ191" s="29"/>
      <c r="DLR191" s="29"/>
      <c r="DLS191" s="29"/>
      <c r="DLT191" s="29"/>
      <c r="DLU191" s="29"/>
      <c r="DLV191" s="29"/>
      <c r="DLW191" s="29"/>
      <c r="DLX191" s="29"/>
      <c r="DLY191" s="29"/>
      <c r="DLZ191" s="29"/>
      <c r="DMA191" s="29"/>
      <c r="DMB191" s="29"/>
      <c r="DMC191" s="29"/>
      <c r="DMD191" s="29"/>
      <c r="DME191" s="29"/>
      <c r="DMF191" s="29"/>
      <c r="DMG191" s="29"/>
      <c r="DMH191" s="29"/>
      <c r="DMI191" s="29"/>
      <c r="DMJ191" s="29"/>
      <c r="DMK191" s="29"/>
      <c r="DML191" s="29"/>
      <c r="DMM191" s="29"/>
      <c r="DMN191" s="29"/>
      <c r="DMO191" s="29"/>
      <c r="DMP191" s="29"/>
      <c r="DMQ191" s="29"/>
      <c r="DMR191" s="29"/>
      <c r="DMS191" s="29"/>
      <c r="DMT191" s="29"/>
      <c r="DMU191" s="29"/>
      <c r="DMV191" s="29"/>
      <c r="DMW191" s="29"/>
      <c r="DMX191" s="29"/>
      <c r="DMY191" s="29"/>
      <c r="DMZ191" s="29"/>
      <c r="DNA191" s="29"/>
      <c r="DNB191" s="29"/>
      <c r="DNC191" s="29"/>
      <c r="DND191" s="29"/>
      <c r="DNE191" s="29"/>
      <c r="DNF191" s="29"/>
      <c r="DNG191" s="29"/>
      <c r="DNH191" s="29"/>
      <c r="DNI191" s="29"/>
      <c r="DNJ191" s="29"/>
      <c r="DNK191" s="29"/>
      <c r="DNL191" s="29"/>
      <c r="DNM191" s="29"/>
      <c r="DNN191" s="29"/>
      <c r="DNO191" s="29"/>
      <c r="DNP191" s="29"/>
      <c r="DNQ191" s="29"/>
      <c r="DNR191" s="29"/>
      <c r="DNS191" s="29"/>
      <c r="DNT191" s="29"/>
      <c r="DNU191" s="29"/>
      <c r="DNV191" s="29"/>
      <c r="DNW191" s="29"/>
      <c r="DNX191" s="29"/>
      <c r="DNY191" s="29"/>
      <c r="DNZ191" s="29"/>
      <c r="DOA191" s="29"/>
      <c r="DOB191" s="29"/>
      <c r="DOC191" s="29"/>
      <c r="DOD191" s="29"/>
      <c r="DOE191" s="29"/>
      <c r="DOF191" s="29"/>
      <c r="DOG191" s="29"/>
      <c r="DOH191" s="29"/>
      <c r="DOI191" s="29"/>
      <c r="DOJ191" s="29"/>
      <c r="DOK191" s="29"/>
      <c r="DOL191" s="29"/>
      <c r="DOM191" s="29"/>
      <c r="DON191" s="29"/>
      <c r="DOO191" s="29"/>
      <c r="DOP191" s="29"/>
      <c r="DOQ191" s="29"/>
      <c r="DOR191" s="29"/>
      <c r="DOS191" s="29"/>
      <c r="DOT191" s="29"/>
      <c r="DOU191" s="29"/>
      <c r="DOV191" s="29"/>
      <c r="DOW191" s="29"/>
      <c r="DOX191" s="29"/>
      <c r="DOY191" s="29"/>
      <c r="DOZ191" s="29"/>
      <c r="DPA191" s="29"/>
      <c r="DPB191" s="29"/>
      <c r="DPC191" s="29"/>
      <c r="DPD191" s="29"/>
      <c r="DPE191" s="29"/>
      <c r="DPF191" s="29"/>
      <c r="DPG191" s="29"/>
      <c r="DPH191" s="29"/>
      <c r="DPI191" s="29"/>
      <c r="DPJ191" s="29"/>
      <c r="DPK191" s="29"/>
      <c r="DPL191" s="29"/>
      <c r="DPM191" s="29"/>
      <c r="DPN191" s="29"/>
      <c r="DPO191" s="29"/>
      <c r="DPP191" s="29"/>
      <c r="DPQ191" s="29"/>
      <c r="DPR191" s="29"/>
      <c r="DPS191" s="29"/>
      <c r="DPT191" s="29"/>
      <c r="DPU191" s="29"/>
      <c r="DPV191" s="29"/>
      <c r="DPW191" s="29"/>
      <c r="DPX191" s="29"/>
      <c r="DPY191" s="29"/>
      <c r="DPZ191" s="29"/>
      <c r="DQA191" s="29"/>
      <c r="DQB191" s="29"/>
      <c r="DQC191" s="29"/>
      <c r="DQD191" s="29"/>
      <c r="DQE191" s="29"/>
      <c r="DQF191" s="29"/>
      <c r="DQG191" s="29"/>
      <c r="DQH191" s="29"/>
      <c r="DQI191" s="29"/>
      <c r="DQJ191" s="29"/>
      <c r="DQK191" s="29"/>
      <c r="DQL191" s="29"/>
      <c r="DQM191" s="29"/>
      <c r="DQN191" s="29"/>
      <c r="DQO191" s="29"/>
      <c r="DQP191" s="29"/>
      <c r="DQQ191" s="29"/>
      <c r="DQR191" s="29"/>
      <c r="DQS191" s="29"/>
      <c r="DQT191" s="29"/>
      <c r="DQU191" s="29"/>
      <c r="DQV191" s="29"/>
      <c r="DQW191" s="29"/>
      <c r="DQX191" s="29"/>
      <c r="DQY191" s="29"/>
      <c r="DQZ191" s="29"/>
      <c r="DRA191" s="29"/>
      <c r="DRB191" s="29"/>
      <c r="DRC191" s="29"/>
      <c r="DRD191" s="29"/>
      <c r="DRE191" s="29"/>
      <c r="DRF191" s="29"/>
      <c r="DRG191" s="29"/>
      <c r="DRH191" s="29"/>
      <c r="DRI191" s="29"/>
      <c r="DRJ191" s="29"/>
      <c r="DRK191" s="29"/>
      <c r="DRL191" s="29"/>
      <c r="DRM191" s="29"/>
      <c r="DRN191" s="29"/>
      <c r="DRO191" s="29"/>
      <c r="DRP191" s="29"/>
      <c r="DRQ191" s="29"/>
      <c r="DRR191" s="29"/>
      <c r="DRS191" s="29"/>
      <c r="DRT191" s="29"/>
      <c r="DRU191" s="29"/>
      <c r="DRV191" s="29"/>
      <c r="DRW191" s="29"/>
      <c r="DRX191" s="29"/>
      <c r="DRY191" s="29"/>
      <c r="DRZ191" s="29"/>
      <c r="DSA191" s="29"/>
      <c r="DSB191" s="29"/>
      <c r="DSC191" s="29"/>
      <c r="DSD191" s="29"/>
      <c r="DSE191" s="29"/>
      <c r="DSF191" s="29"/>
      <c r="DSG191" s="29"/>
      <c r="DSH191" s="29"/>
      <c r="DSI191" s="29"/>
      <c r="DSJ191" s="29"/>
      <c r="DSK191" s="29"/>
      <c r="DSL191" s="29"/>
      <c r="DSM191" s="29"/>
      <c r="DSN191" s="29"/>
      <c r="DSO191" s="29"/>
      <c r="DSP191" s="29"/>
      <c r="DSQ191" s="29"/>
      <c r="DSR191" s="29"/>
      <c r="DSS191" s="29"/>
      <c r="DST191" s="29"/>
      <c r="DSU191" s="29"/>
      <c r="DSV191" s="29"/>
      <c r="DSW191" s="29"/>
      <c r="DSX191" s="29"/>
      <c r="DSY191" s="29"/>
      <c r="DSZ191" s="29"/>
      <c r="DTA191" s="29"/>
      <c r="DTB191" s="29"/>
      <c r="DTC191" s="29"/>
      <c r="DTD191" s="29"/>
      <c r="DTE191" s="29"/>
      <c r="DTF191" s="29"/>
      <c r="DTG191" s="29"/>
      <c r="DTH191" s="29"/>
      <c r="DTI191" s="29"/>
      <c r="DTJ191" s="29"/>
      <c r="DTK191" s="29"/>
      <c r="DTL191" s="29"/>
      <c r="DTM191" s="29"/>
      <c r="DTN191" s="29"/>
      <c r="DTO191" s="29"/>
      <c r="DTP191" s="29"/>
      <c r="DTQ191" s="29"/>
      <c r="DTR191" s="29"/>
      <c r="DTS191" s="29"/>
      <c r="DTT191" s="29"/>
      <c r="DTU191" s="29"/>
      <c r="DTV191" s="29"/>
      <c r="DTW191" s="29"/>
      <c r="DTX191" s="29"/>
      <c r="DTY191" s="29"/>
      <c r="DTZ191" s="29"/>
      <c r="DUA191" s="29"/>
      <c r="DUB191" s="29"/>
      <c r="DUC191" s="29"/>
      <c r="DUD191" s="29"/>
      <c r="DUE191" s="29"/>
      <c r="DUF191" s="29"/>
      <c r="DUG191" s="29"/>
      <c r="DUH191" s="29"/>
      <c r="DUI191" s="29"/>
      <c r="DUJ191" s="29"/>
      <c r="DUK191" s="29"/>
      <c r="DUL191" s="29"/>
      <c r="DUM191" s="29"/>
      <c r="DUN191" s="29"/>
      <c r="DUO191" s="29"/>
      <c r="DUP191" s="29"/>
      <c r="DUQ191" s="29"/>
      <c r="DUR191" s="29"/>
      <c r="DUS191" s="29"/>
      <c r="DUT191" s="29"/>
      <c r="DUU191" s="29"/>
      <c r="DUV191" s="29"/>
      <c r="DUW191" s="29"/>
      <c r="DUX191" s="29"/>
      <c r="DUY191" s="29"/>
      <c r="DUZ191" s="29"/>
      <c r="DVA191" s="29"/>
      <c r="DVB191" s="29"/>
      <c r="DVC191" s="29"/>
      <c r="DVD191" s="29"/>
      <c r="DVE191" s="29"/>
      <c r="DVF191" s="29"/>
      <c r="DVG191" s="29"/>
      <c r="DVH191" s="29"/>
      <c r="DVI191" s="29"/>
      <c r="DVJ191" s="29"/>
      <c r="DVK191" s="29"/>
      <c r="DVL191" s="29"/>
      <c r="DVM191" s="29"/>
      <c r="DVN191" s="29"/>
      <c r="DVO191" s="29"/>
      <c r="DVP191" s="29"/>
      <c r="DVQ191" s="29"/>
      <c r="DVR191" s="29"/>
      <c r="DVS191" s="29"/>
      <c r="DVT191" s="29"/>
      <c r="DVU191" s="29"/>
      <c r="DVV191" s="29"/>
      <c r="DVW191" s="29"/>
      <c r="DVX191" s="29"/>
      <c r="DVY191" s="29"/>
      <c r="DVZ191" s="29"/>
      <c r="DWA191" s="29"/>
      <c r="DWB191" s="29"/>
      <c r="DWC191" s="29"/>
      <c r="DWD191" s="29"/>
      <c r="DWE191" s="29"/>
      <c r="DWF191" s="29"/>
      <c r="DWG191" s="29"/>
      <c r="DWH191" s="29"/>
      <c r="DWI191" s="29"/>
      <c r="DWJ191" s="29"/>
      <c r="DWK191" s="29"/>
      <c r="DWL191" s="29"/>
      <c r="DWM191" s="29"/>
      <c r="DWN191" s="29"/>
      <c r="DWO191" s="29"/>
      <c r="DWP191" s="29"/>
      <c r="DWQ191" s="29"/>
      <c r="DWR191" s="29"/>
      <c r="DWS191" s="29"/>
      <c r="DWT191" s="29"/>
      <c r="DWU191" s="29"/>
      <c r="DWV191" s="29"/>
      <c r="DWW191" s="29"/>
      <c r="DWX191" s="29"/>
      <c r="DWY191" s="29"/>
      <c r="DWZ191" s="29"/>
      <c r="DXA191" s="29"/>
      <c r="DXB191" s="29"/>
      <c r="DXC191" s="29"/>
      <c r="DXD191" s="29"/>
      <c r="DXE191" s="29"/>
      <c r="DXF191" s="29"/>
      <c r="DXG191" s="29"/>
      <c r="DXH191" s="29"/>
      <c r="DXI191" s="29"/>
      <c r="DXJ191" s="29"/>
      <c r="DXK191" s="29"/>
      <c r="DXL191" s="29"/>
      <c r="DXM191" s="29"/>
      <c r="DXN191" s="29"/>
      <c r="DXO191" s="29"/>
      <c r="DXP191" s="29"/>
      <c r="DXQ191" s="29"/>
      <c r="DXR191" s="29"/>
      <c r="DXS191" s="29"/>
      <c r="DXT191" s="29"/>
      <c r="DXU191" s="29"/>
      <c r="DXV191" s="29"/>
      <c r="DXW191" s="29"/>
      <c r="DXX191" s="29"/>
      <c r="DXY191" s="29"/>
      <c r="DXZ191" s="29"/>
      <c r="DYA191" s="29"/>
      <c r="DYB191" s="29"/>
      <c r="DYC191" s="29"/>
      <c r="DYD191" s="29"/>
      <c r="DYE191" s="29"/>
      <c r="DYF191" s="29"/>
      <c r="DYG191" s="29"/>
      <c r="DYH191" s="29"/>
      <c r="DYI191" s="29"/>
      <c r="DYJ191" s="29"/>
      <c r="DYK191" s="29"/>
      <c r="DYL191" s="29"/>
      <c r="DYM191" s="29"/>
      <c r="DYN191" s="29"/>
      <c r="DYO191" s="29"/>
      <c r="DYP191" s="29"/>
      <c r="DYQ191" s="29"/>
      <c r="DYR191" s="29"/>
      <c r="DYS191" s="29"/>
      <c r="DYT191" s="29"/>
      <c r="DYU191" s="29"/>
      <c r="DYV191" s="29"/>
      <c r="DYW191" s="29"/>
      <c r="DYX191" s="29"/>
      <c r="DYY191" s="29"/>
      <c r="DYZ191" s="29"/>
      <c r="DZA191" s="29"/>
      <c r="DZB191" s="29"/>
      <c r="DZC191" s="29"/>
      <c r="DZD191" s="29"/>
      <c r="DZE191" s="29"/>
      <c r="DZF191" s="29"/>
      <c r="DZG191" s="29"/>
      <c r="DZH191" s="29"/>
      <c r="DZI191" s="29"/>
      <c r="DZJ191" s="29"/>
      <c r="DZK191" s="29"/>
      <c r="DZL191" s="29"/>
      <c r="DZM191" s="29"/>
      <c r="DZN191" s="29"/>
      <c r="DZO191" s="29"/>
      <c r="DZP191" s="29"/>
      <c r="DZQ191" s="29"/>
      <c r="DZR191" s="29"/>
      <c r="DZS191" s="29"/>
      <c r="DZT191" s="29"/>
      <c r="DZU191" s="29"/>
      <c r="DZV191" s="29"/>
      <c r="DZW191" s="29"/>
      <c r="DZX191" s="29"/>
      <c r="DZY191" s="29"/>
      <c r="DZZ191" s="29"/>
      <c r="EAA191" s="29"/>
      <c r="EAB191" s="29"/>
      <c r="EAC191" s="29"/>
      <c r="EAD191" s="29"/>
      <c r="EAE191" s="29"/>
      <c r="EAF191" s="29"/>
      <c r="EAG191" s="29"/>
      <c r="EAH191" s="29"/>
      <c r="EAI191" s="29"/>
      <c r="EAJ191" s="29"/>
      <c r="EAK191" s="29"/>
      <c r="EAL191" s="29"/>
      <c r="EAM191" s="29"/>
      <c r="EAN191" s="29"/>
      <c r="EAO191" s="29"/>
      <c r="EAP191" s="29"/>
      <c r="EAQ191" s="29"/>
      <c r="EAR191" s="29"/>
      <c r="EAS191" s="29"/>
      <c r="EAT191" s="29"/>
      <c r="EAU191" s="29"/>
      <c r="EAV191" s="29"/>
      <c r="EAW191" s="29"/>
      <c r="EAX191" s="29"/>
      <c r="EAY191" s="29"/>
      <c r="EAZ191" s="29"/>
      <c r="EBA191" s="29"/>
      <c r="EBB191" s="29"/>
      <c r="EBC191" s="29"/>
      <c r="EBD191" s="29"/>
      <c r="EBE191" s="29"/>
      <c r="EBF191" s="29"/>
      <c r="EBG191" s="29"/>
      <c r="EBH191" s="29"/>
      <c r="EBI191" s="29"/>
      <c r="EBJ191" s="29"/>
      <c r="EBK191" s="29"/>
      <c r="EBL191" s="29"/>
      <c r="EBM191" s="29"/>
      <c r="EBN191" s="29"/>
      <c r="EBO191" s="29"/>
      <c r="EBP191" s="29"/>
      <c r="EBQ191" s="29"/>
      <c r="EBR191" s="29"/>
      <c r="EBS191" s="29"/>
      <c r="EBT191" s="29"/>
      <c r="EBU191" s="29"/>
      <c r="EBV191" s="29"/>
      <c r="EBW191" s="29"/>
      <c r="EBX191" s="29"/>
      <c r="EBY191" s="29"/>
      <c r="EBZ191" s="29"/>
      <c r="ECA191" s="29"/>
      <c r="ECB191" s="29"/>
      <c r="ECC191" s="29"/>
      <c r="ECD191" s="29"/>
      <c r="ECE191" s="29"/>
      <c r="ECF191" s="29"/>
      <c r="ECG191" s="29"/>
      <c r="ECH191" s="29"/>
      <c r="ECI191" s="29"/>
      <c r="ECJ191" s="29"/>
      <c r="ECK191" s="29"/>
      <c r="ECL191" s="29"/>
      <c r="ECM191" s="29"/>
      <c r="ECN191" s="29"/>
      <c r="ECO191" s="29"/>
      <c r="ECP191" s="29"/>
      <c r="ECQ191" s="29"/>
      <c r="ECR191" s="29"/>
      <c r="ECS191" s="29"/>
      <c r="ECT191" s="29"/>
      <c r="ECU191" s="29"/>
      <c r="ECV191" s="29"/>
      <c r="ECW191" s="29"/>
      <c r="ECX191" s="29"/>
      <c r="ECY191" s="29"/>
      <c r="ECZ191" s="29"/>
      <c r="EDA191" s="29"/>
      <c r="EDB191" s="29"/>
      <c r="EDC191" s="29"/>
      <c r="EDD191" s="29"/>
      <c r="EDE191" s="29"/>
      <c r="EDF191" s="29"/>
      <c r="EDG191" s="29"/>
      <c r="EDH191" s="29"/>
      <c r="EDI191" s="29"/>
      <c r="EDJ191" s="29"/>
      <c r="EDK191" s="29"/>
      <c r="EDL191" s="29"/>
      <c r="EDM191" s="29"/>
      <c r="EDN191" s="29"/>
      <c r="EDO191" s="29"/>
      <c r="EDP191" s="29"/>
      <c r="EDQ191" s="29"/>
      <c r="EDR191" s="29"/>
      <c r="EDS191" s="29"/>
      <c r="EDT191" s="29"/>
      <c r="EDU191" s="29"/>
      <c r="EDV191" s="29"/>
      <c r="EDW191" s="29"/>
      <c r="EDX191" s="29"/>
      <c r="EDY191" s="29"/>
      <c r="EDZ191" s="29"/>
      <c r="EEA191" s="29"/>
      <c r="EEB191" s="29"/>
      <c r="EEC191" s="29"/>
      <c r="EED191" s="29"/>
      <c r="EEE191" s="29"/>
      <c r="EEF191" s="29"/>
      <c r="EEG191" s="29"/>
      <c r="EEH191" s="29"/>
      <c r="EEI191" s="29"/>
      <c r="EEJ191" s="29"/>
      <c r="EEK191" s="29"/>
      <c r="EEL191" s="29"/>
      <c r="EEM191" s="29"/>
      <c r="EEN191" s="29"/>
      <c r="EEO191" s="29"/>
      <c r="EEP191" s="29"/>
      <c r="EEQ191" s="29"/>
      <c r="EER191" s="29"/>
      <c r="EES191" s="29"/>
      <c r="EET191" s="29"/>
      <c r="EEU191" s="29"/>
      <c r="EEV191" s="29"/>
      <c r="EEW191" s="29"/>
      <c r="EEX191" s="29"/>
      <c r="EEY191" s="29"/>
      <c r="EEZ191" s="29"/>
      <c r="EFA191" s="29"/>
      <c r="EFB191" s="29"/>
      <c r="EFC191" s="29"/>
      <c r="EFD191" s="29"/>
      <c r="EFE191" s="29"/>
      <c r="EFF191" s="29"/>
      <c r="EFG191" s="29"/>
      <c r="EFH191" s="29"/>
      <c r="EFI191" s="29"/>
      <c r="EFJ191" s="29"/>
      <c r="EFK191" s="29"/>
      <c r="EFL191" s="29"/>
      <c r="EFM191" s="29"/>
      <c r="EFN191" s="29"/>
      <c r="EFO191" s="29"/>
      <c r="EFP191" s="29"/>
      <c r="EFQ191" s="29"/>
      <c r="EFR191" s="29"/>
      <c r="EFS191" s="29"/>
      <c r="EFT191" s="29"/>
      <c r="EFU191" s="29"/>
      <c r="EFV191" s="29"/>
      <c r="EFW191" s="29"/>
      <c r="EFX191" s="29"/>
      <c r="EFY191" s="29"/>
      <c r="EFZ191" s="29"/>
      <c r="EGA191" s="29"/>
      <c r="EGB191" s="29"/>
      <c r="EGC191" s="29"/>
      <c r="EGD191" s="29"/>
      <c r="EGE191" s="29"/>
      <c r="EGF191" s="29"/>
      <c r="EGG191" s="29"/>
      <c r="EGH191" s="29"/>
      <c r="EGI191" s="29"/>
      <c r="EGJ191" s="29"/>
      <c r="EGK191" s="29"/>
      <c r="EGL191" s="29"/>
      <c r="EGM191" s="29"/>
      <c r="EGN191" s="29"/>
      <c r="EGO191" s="29"/>
      <c r="EGP191" s="29"/>
      <c r="EGQ191" s="29"/>
      <c r="EGR191" s="29"/>
      <c r="EGS191" s="29"/>
      <c r="EGT191" s="29"/>
      <c r="EGU191" s="29"/>
      <c r="EGV191" s="29"/>
      <c r="EGW191" s="29"/>
      <c r="EGX191" s="29"/>
      <c r="EGY191" s="29"/>
      <c r="EGZ191" s="29"/>
      <c r="EHA191" s="29"/>
      <c r="EHB191" s="29"/>
      <c r="EHC191" s="29"/>
      <c r="EHD191" s="29"/>
      <c r="EHE191" s="29"/>
      <c r="EHF191" s="29"/>
      <c r="EHG191" s="29"/>
      <c r="EHH191" s="29"/>
      <c r="EHI191" s="29"/>
      <c r="EHJ191" s="29"/>
      <c r="EHK191" s="29"/>
      <c r="EHL191" s="29"/>
      <c r="EHM191" s="29"/>
      <c r="EHN191" s="29"/>
      <c r="EHO191" s="29"/>
      <c r="EHP191" s="29"/>
      <c r="EHQ191" s="29"/>
      <c r="EHR191" s="29"/>
      <c r="EHS191" s="29"/>
      <c r="EHT191" s="29"/>
      <c r="EHU191" s="29"/>
      <c r="EHV191" s="29"/>
      <c r="EHW191" s="29"/>
      <c r="EHX191" s="29"/>
      <c r="EHY191" s="29"/>
      <c r="EHZ191" s="29"/>
      <c r="EIA191" s="29"/>
      <c r="EIB191" s="29"/>
      <c r="EIC191" s="29"/>
      <c r="EID191" s="29"/>
      <c r="EIE191" s="29"/>
      <c r="EIF191" s="29"/>
      <c r="EIG191" s="29"/>
      <c r="EIH191" s="29"/>
      <c r="EII191" s="29"/>
      <c r="EIJ191" s="29"/>
      <c r="EIK191" s="29"/>
      <c r="EIL191" s="29"/>
      <c r="EIM191" s="29"/>
      <c r="EIN191" s="29"/>
      <c r="EIO191" s="29"/>
      <c r="EIP191" s="29"/>
      <c r="EIQ191" s="29"/>
      <c r="EIR191" s="29"/>
      <c r="EIS191" s="29"/>
      <c r="EIT191" s="29"/>
      <c r="EIU191" s="29"/>
      <c r="EIV191" s="29"/>
      <c r="EIW191" s="29"/>
      <c r="EIX191" s="29"/>
      <c r="EIY191" s="29"/>
      <c r="EIZ191" s="29"/>
      <c r="EJA191" s="29"/>
      <c r="EJB191" s="29"/>
      <c r="EJC191" s="29"/>
      <c r="EJD191" s="29"/>
      <c r="EJE191" s="29"/>
      <c r="EJF191" s="29"/>
      <c r="EJG191" s="29"/>
      <c r="EJH191" s="29"/>
      <c r="EJI191" s="29"/>
      <c r="EJJ191" s="29"/>
      <c r="EJK191" s="29"/>
      <c r="EJL191" s="29"/>
      <c r="EJM191" s="29"/>
      <c r="EJN191" s="29"/>
      <c r="EJO191" s="29"/>
      <c r="EJP191" s="29"/>
      <c r="EJQ191" s="29"/>
      <c r="EJR191" s="29"/>
      <c r="EJS191" s="29"/>
      <c r="EJT191" s="29"/>
      <c r="EJU191" s="29"/>
      <c r="EJV191" s="29"/>
      <c r="EJW191" s="29"/>
      <c r="EJX191" s="29"/>
      <c r="EJY191" s="29"/>
      <c r="EJZ191" s="29"/>
      <c r="EKA191" s="29"/>
      <c r="EKB191" s="29"/>
      <c r="EKC191" s="29"/>
      <c r="EKD191" s="29"/>
      <c r="EKE191" s="29"/>
      <c r="EKF191" s="29"/>
      <c r="EKG191" s="29"/>
      <c r="EKH191" s="29"/>
      <c r="EKI191" s="29"/>
      <c r="EKJ191" s="29"/>
      <c r="EKK191" s="29"/>
      <c r="EKL191" s="29"/>
      <c r="EKM191" s="29"/>
      <c r="EKN191" s="29"/>
      <c r="EKO191" s="29"/>
      <c r="EKP191" s="29"/>
      <c r="EKQ191" s="29"/>
      <c r="EKR191" s="29"/>
      <c r="EKS191" s="29"/>
      <c r="EKT191" s="29"/>
      <c r="EKU191" s="29"/>
      <c r="EKV191" s="29"/>
      <c r="EKW191" s="29"/>
      <c r="EKX191" s="29"/>
      <c r="EKY191" s="29"/>
      <c r="EKZ191" s="29"/>
      <c r="ELA191" s="29"/>
      <c r="ELB191" s="29"/>
      <c r="ELC191" s="29"/>
      <c r="ELD191" s="29"/>
      <c r="ELE191" s="29"/>
      <c r="ELF191" s="29"/>
      <c r="ELG191" s="29"/>
      <c r="ELH191" s="29"/>
      <c r="ELI191" s="29"/>
      <c r="ELJ191" s="29"/>
      <c r="ELK191" s="29"/>
      <c r="ELL191" s="29"/>
      <c r="ELM191" s="29"/>
      <c r="ELN191" s="29"/>
      <c r="ELO191" s="29"/>
      <c r="ELP191" s="29"/>
      <c r="ELQ191" s="29"/>
      <c r="ELR191" s="29"/>
      <c r="ELS191" s="29"/>
      <c r="ELT191" s="29"/>
      <c r="ELU191" s="29"/>
      <c r="ELV191" s="29"/>
      <c r="ELW191" s="29"/>
      <c r="ELX191" s="29"/>
      <c r="ELY191" s="29"/>
      <c r="ELZ191" s="29"/>
      <c r="EMA191" s="29"/>
      <c r="EMB191" s="29"/>
      <c r="EMC191" s="29"/>
      <c r="EMD191" s="29"/>
      <c r="EME191" s="29"/>
      <c r="EMF191" s="29"/>
      <c r="EMG191" s="29"/>
      <c r="EMH191" s="29"/>
      <c r="EMI191" s="29"/>
      <c r="EMJ191" s="29"/>
      <c r="EMK191" s="29"/>
      <c r="EML191" s="29"/>
      <c r="EMM191" s="29"/>
      <c r="EMN191" s="29"/>
      <c r="EMO191" s="29"/>
      <c r="EMP191" s="29"/>
      <c r="EMQ191" s="29"/>
      <c r="EMR191" s="29"/>
      <c r="EMS191" s="29"/>
      <c r="EMT191" s="29"/>
      <c r="EMU191" s="29"/>
      <c r="EMV191" s="29"/>
      <c r="EMW191" s="29"/>
      <c r="EMX191" s="29"/>
      <c r="EMY191" s="29"/>
      <c r="EMZ191" s="29"/>
      <c r="ENA191" s="29"/>
      <c r="ENB191" s="29"/>
      <c r="ENC191" s="29"/>
      <c r="END191" s="29"/>
      <c r="ENE191" s="29"/>
      <c r="ENF191" s="29"/>
      <c r="ENG191" s="29"/>
      <c r="ENH191" s="29"/>
      <c r="ENI191" s="29"/>
      <c r="ENJ191" s="29"/>
      <c r="ENK191" s="29"/>
      <c r="ENL191" s="29"/>
      <c r="ENM191" s="29"/>
      <c r="ENN191" s="29"/>
      <c r="ENO191" s="29"/>
      <c r="ENP191" s="29"/>
      <c r="ENQ191" s="29"/>
      <c r="ENR191" s="29"/>
      <c r="ENS191" s="29"/>
      <c r="ENT191" s="29"/>
      <c r="ENU191" s="29"/>
      <c r="ENV191" s="29"/>
      <c r="ENW191" s="29"/>
      <c r="ENX191" s="29"/>
      <c r="ENY191" s="29"/>
      <c r="ENZ191" s="29"/>
      <c r="EOA191" s="29"/>
      <c r="EOB191" s="29"/>
      <c r="EOC191" s="29"/>
      <c r="EOD191" s="29"/>
      <c r="EOE191" s="29"/>
      <c r="EOF191" s="29"/>
      <c r="EOG191" s="29"/>
      <c r="EOH191" s="29"/>
      <c r="EOI191" s="29"/>
      <c r="EOJ191" s="29"/>
      <c r="EOK191" s="29"/>
      <c r="EOL191" s="29"/>
      <c r="EOM191" s="29"/>
      <c r="EON191" s="29"/>
      <c r="EOO191" s="29"/>
      <c r="EOP191" s="29"/>
      <c r="EOQ191" s="29"/>
      <c r="EOR191" s="29"/>
      <c r="EOS191" s="29"/>
      <c r="EOT191" s="29"/>
      <c r="EOU191" s="29"/>
      <c r="EOV191" s="29"/>
      <c r="EOW191" s="29"/>
      <c r="EOX191" s="29"/>
      <c r="EOY191" s="29"/>
      <c r="EOZ191" s="29"/>
      <c r="EPA191" s="29"/>
      <c r="EPB191" s="29"/>
      <c r="EPC191" s="29"/>
      <c r="EPD191" s="29"/>
      <c r="EPE191" s="29"/>
      <c r="EPF191" s="29"/>
      <c r="EPG191" s="29"/>
      <c r="EPH191" s="29"/>
      <c r="EPI191" s="29"/>
      <c r="EPJ191" s="29"/>
      <c r="EPK191" s="29"/>
      <c r="EPL191" s="29"/>
      <c r="EPM191" s="29"/>
      <c r="EPN191" s="29"/>
      <c r="EPO191" s="29"/>
      <c r="EPP191" s="29"/>
      <c r="EPQ191" s="29"/>
      <c r="EPR191" s="29"/>
      <c r="EPS191" s="29"/>
      <c r="EPT191" s="29"/>
      <c r="EPU191" s="29"/>
      <c r="EPV191" s="29"/>
      <c r="EPW191" s="29"/>
      <c r="EPX191" s="29"/>
      <c r="EPY191" s="29"/>
      <c r="EPZ191" s="29"/>
      <c r="EQA191" s="29"/>
      <c r="EQB191" s="29"/>
      <c r="EQC191" s="29"/>
      <c r="EQD191" s="29"/>
      <c r="EQE191" s="29"/>
      <c r="EQF191" s="29"/>
      <c r="EQG191" s="29"/>
      <c r="EQH191" s="29"/>
      <c r="EQI191" s="29"/>
      <c r="EQJ191" s="29"/>
      <c r="EQK191" s="29"/>
      <c r="EQL191" s="29"/>
      <c r="EQM191" s="29"/>
      <c r="EQN191" s="29"/>
      <c r="EQO191" s="29"/>
      <c r="EQP191" s="29"/>
      <c r="EQQ191" s="29"/>
      <c r="EQR191" s="29"/>
      <c r="EQS191" s="29"/>
      <c r="EQT191" s="29"/>
      <c r="EQU191" s="29"/>
      <c r="EQV191" s="29"/>
      <c r="EQW191" s="29"/>
      <c r="EQX191" s="29"/>
      <c r="EQY191" s="29"/>
      <c r="EQZ191" s="29"/>
      <c r="ERA191" s="29"/>
      <c r="ERB191" s="29"/>
      <c r="ERC191" s="29"/>
      <c r="ERD191" s="29"/>
      <c r="ERE191" s="29"/>
      <c r="ERF191" s="29"/>
      <c r="ERG191" s="29"/>
      <c r="ERH191" s="29"/>
      <c r="ERI191" s="29"/>
      <c r="ERJ191" s="29"/>
      <c r="ERK191" s="29"/>
      <c r="ERL191" s="29"/>
      <c r="ERM191" s="29"/>
      <c r="ERN191" s="29"/>
      <c r="ERO191" s="29"/>
      <c r="ERP191" s="29"/>
      <c r="ERQ191" s="29"/>
      <c r="ERR191" s="29"/>
      <c r="ERS191" s="29"/>
      <c r="ERT191" s="29"/>
      <c r="ERU191" s="29"/>
      <c r="ERV191" s="29"/>
      <c r="ERW191" s="29"/>
      <c r="ERX191" s="29"/>
      <c r="ERY191" s="29"/>
      <c r="ERZ191" s="29"/>
      <c r="ESA191" s="29"/>
      <c r="ESB191" s="29"/>
      <c r="ESC191" s="29"/>
      <c r="ESD191" s="29"/>
      <c r="ESE191" s="29"/>
      <c r="ESF191" s="29"/>
      <c r="ESG191" s="29"/>
      <c r="ESH191" s="29"/>
      <c r="ESI191" s="29"/>
      <c r="ESJ191" s="29"/>
      <c r="ESK191" s="29"/>
      <c r="ESL191" s="29"/>
      <c r="ESM191" s="29"/>
      <c r="ESN191" s="29"/>
      <c r="ESO191" s="29"/>
      <c r="ESP191" s="29"/>
      <c r="ESQ191" s="29"/>
      <c r="ESR191" s="29"/>
      <c r="ESS191" s="29"/>
      <c r="EST191" s="29"/>
      <c r="ESU191" s="29"/>
      <c r="ESV191" s="29"/>
      <c r="ESW191" s="29"/>
      <c r="ESX191" s="29"/>
      <c r="ESY191" s="29"/>
      <c r="ESZ191" s="29"/>
      <c r="ETA191" s="29"/>
      <c r="ETB191" s="29"/>
      <c r="ETC191" s="29"/>
      <c r="ETD191" s="29"/>
      <c r="ETE191" s="29"/>
      <c r="ETF191" s="29"/>
      <c r="ETG191" s="29"/>
      <c r="ETH191" s="29"/>
      <c r="ETI191" s="29"/>
      <c r="ETJ191" s="29"/>
      <c r="ETK191" s="29"/>
      <c r="ETL191" s="29"/>
      <c r="ETM191" s="29"/>
      <c r="ETN191" s="29"/>
      <c r="ETO191" s="29"/>
      <c r="ETP191" s="29"/>
      <c r="ETQ191" s="29"/>
      <c r="ETR191" s="29"/>
      <c r="ETS191" s="29"/>
      <c r="ETT191" s="29"/>
      <c r="ETU191" s="29"/>
      <c r="ETV191" s="29"/>
      <c r="ETW191" s="29"/>
      <c r="ETX191" s="29"/>
      <c r="ETY191" s="29"/>
      <c r="ETZ191" s="29"/>
      <c r="EUA191" s="29"/>
      <c r="EUB191" s="29"/>
      <c r="EUC191" s="29"/>
      <c r="EUD191" s="29"/>
      <c r="EUE191" s="29"/>
      <c r="EUF191" s="29"/>
      <c r="EUG191" s="29"/>
      <c r="EUH191" s="29"/>
      <c r="EUI191" s="29"/>
      <c r="EUJ191" s="29"/>
      <c r="EUK191" s="29"/>
      <c r="EUL191" s="29"/>
      <c r="EUM191" s="29"/>
      <c r="EUN191" s="29"/>
      <c r="EUO191" s="29"/>
      <c r="EUP191" s="29"/>
      <c r="EUQ191" s="29"/>
      <c r="EUR191" s="29"/>
      <c r="EUS191" s="29"/>
      <c r="EUT191" s="29"/>
      <c r="EUU191" s="29"/>
      <c r="EUV191" s="29"/>
      <c r="EUW191" s="29"/>
      <c r="EUX191" s="29"/>
      <c r="EUY191" s="29"/>
      <c r="EUZ191" s="29"/>
      <c r="EVA191" s="29"/>
      <c r="EVB191" s="29"/>
      <c r="EVC191" s="29"/>
      <c r="EVD191" s="29"/>
      <c r="EVE191" s="29"/>
      <c r="EVF191" s="29"/>
      <c r="EVG191" s="29"/>
      <c r="EVH191" s="29"/>
      <c r="EVI191" s="29"/>
      <c r="EVJ191" s="29"/>
      <c r="EVK191" s="29"/>
      <c r="EVL191" s="29"/>
      <c r="EVM191" s="29"/>
      <c r="EVN191" s="29"/>
      <c r="EVO191" s="29"/>
      <c r="EVP191" s="29"/>
      <c r="EVQ191" s="29"/>
      <c r="EVR191" s="29"/>
      <c r="EVS191" s="29"/>
      <c r="EVT191" s="29"/>
      <c r="EVU191" s="29"/>
      <c r="EVV191" s="29"/>
      <c r="EVW191" s="29"/>
      <c r="EVX191" s="29"/>
      <c r="EVY191" s="29"/>
      <c r="EVZ191" s="29"/>
      <c r="EWA191" s="29"/>
      <c r="EWB191" s="29"/>
      <c r="EWC191" s="29"/>
      <c r="EWD191" s="29"/>
      <c r="EWE191" s="29"/>
      <c r="EWF191" s="29"/>
      <c r="EWG191" s="29"/>
      <c r="EWH191" s="29"/>
      <c r="EWI191" s="29"/>
      <c r="EWJ191" s="29"/>
      <c r="EWK191" s="29"/>
      <c r="EWL191" s="29"/>
      <c r="EWM191" s="29"/>
      <c r="EWN191" s="29"/>
      <c r="EWO191" s="29"/>
      <c r="EWP191" s="29"/>
      <c r="EWQ191" s="29"/>
      <c r="EWR191" s="29"/>
      <c r="EWS191" s="29"/>
      <c r="EWT191" s="29"/>
      <c r="EWU191" s="29"/>
      <c r="EWV191" s="29"/>
      <c r="EWW191" s="29"/>
      <c r="EWX191" s="29"/>
      <c r="EWY191" s="29"/>
      <c r="EWZ191" s="29"/>
      <c r="EXA191" s="29"/>
      <c r="EXB191" s="29"/>
      <c r="EXC191" s="29"/>
      <c r="EXD191" s="29"/>
      <c r="EXE191" s="29"/>
      <c r="EXF191" s="29"/>
      <c r="EXG191" s="29"/>
      <c r="EXH191" s="29"/>
      <c r="EXI191" s="29"/>
      <c r="EXJ191" s="29"/>
      <c r="EXK191" s="29"/>
      <c r="EXL191" s="29"/>
      <c r="EXM191" s="29"/>
      <c r="EXN191" s="29"/>
      <c r="EXO191" s="29"/>
      <c r="EXP191" s="29"/>
      <c r="EXQ191" s="29"/>
      <c r="EXR191" s="29"/>
      <c r="EXS191" s="29"/>
      <c r="EXT191" s="29"/>
      <c r="EXU191" s="29"/>
      <c r="EXV191" s="29"/>
      <c r="EXW191" s="29"/>
      <c r="EXX191" s="29"/>
      <c r="EXY191" s="29"/>
      <c r="EXZ191" s="29"/>
      <c r="EYA191" s="29"/>
      <c r="EYB191" s="29"/>
      <c r="EYC191" s="29"/>
      <c r="EYD191" s="29"/>
      <c r="EYE191" s="29"/>
      <c r="EYF191" s="29"/>
      <c r="EYG191" s="29"/>
      <c r="EYH191" s="29"/>
      <c r="EYI191" s="29"/>
      <c r="EYJ191" s="29"/>
      <c r="EYK191" s="29"/>
      <c r="EYL191" s="29"/>
      <c r="EYM191" s="29"/>
      <c r="EYN191" s="29"/>
      <c r="EYO191" s="29"/>
      <c r="EYP191" s="29"/>
      <c r="EYQ191" s="29"/>
      <c r="EYR191" s="29"/>
      <c r="EYS191" s="29"/>
      <c r="EYT191" s="29"/>
      <c r="EYU191" s="29"/>
      <c r="EYV191" s="29"/>
      <c r="EYW191" s="29"/>
      <c r="EYX191" s="29"/>
      <c r="EYY191" s="29"/>
      <c r="EYZ191" s="29"/>
      <c r="EZA191" s="29"/>
      <c r="EZB191" s="29"/>
      <c r="EZC191" s="29"/>
      <c r="EZD191" s="29"/>
      <c r="EZE191" s="29"/>
      <c r="EZF191" s="29"/>
      <c r="EZG191" s="29"/>
      <c r="EZH191" s="29"/>
      <c r="EZI191" s="29"/>
      <c r="EZJ191" s="29"/>
      <c r="EZK191" s="29"/>
      <c r="EZL191" s="29"/>
      <c r="EZM191" s="29"/>
      <c r="EZN191" s="29"/>
      <c r="EZO191" s="29"/>
      <c r="EZP191" s="29"/>
      <c r="EZQ191" s="29"/>
      <c r="EZR191" s="29"/>
      <c r="EZS191" s="29"/>
      <c r="EZT191" s="29"/>
      <c r="EZU191" s="29"/>
      <c r="EZV191" s="29"/>
      <c r="EZW191" s="29"/>
      <c r="EZX191" s="29"/>
      <c r="EZY191" s="29"/>
      <c r="EZZ191" s="29"/>
      <c r="FAA191" s="29"/>
      <c r="FAB191" s="29"/>
      <c r="FAC191" s="29"/>
      <c r="FAD191" s="29"/>
      <c r="FAE191" s="29"/>
      <c r="FAF191" s="29"/>
      <c r="FAG191" s="29"/>
      <c r="FAH191" s="29"/>
      <c r="FAI191" s="29"/>
      <c r="FAJ191" s="29"/>
      <c r="FAK191" s="29"/>
      <c r="FAL191" s="29"/>
      <c r="FAM191" s="29"/>
      <c r="FAN191" s="29"/>
      <c r="FAO191" s="29"/>
      <c r="FAP191" s="29"/>
      <c r="FAQ191" s="29"/>
      <c r="FAR191" s="29"/>
      <c r="FAS191" s="29"/>
      <c r="FAT191" s="29"/>
      <c r="FAU191" s="29"/>
      <c r="FAV191" s="29"/>
      <c r="FAW191" s="29"/>
      <c r="FAX191" s="29"/>
      <c r="FAY191" s="29"/>
      <c r="FAZ191" s="29"/>
      <c r="FBA191" s="29"/>
      <c r="FBB191" s="29"/>
      <c r="FBC191" s="29"/>
      <c r="FBD191" s="29"/>
      <c r="FBE191" s="29"/>
      <c r="FBF191" s="29"/>
      <c r="FBG191" s="29"/>
      <c r="FBH191" s="29"/>
      <c r="FBI191" s="29"/>
      <c r="FBJ191" s="29"/>
      <c r="FBK191" s="29"/>
      <c r="FBL191" s="29"/>
      <c r="FBM191" s="29"/>
      <c r="FBN191" s="29"/>
      <c r="FBO191" s="29"/>
      <c r="FBP191" s="29"/>
      <c r="FBQ191" s="29"/>
      <c r="FBR191" s="29"/>
      <c r="FBS191" s="29"/>
      <c r="FBT191" s="29"/>
      <c r="FBU191" s="29"/>
      <c r="FBV191" s="29"/>
      <c r="FBW191" s="29"/>
      <c r="FBX191" s="29"/>
      <c r="FBY191" s="29"/>
      <c r="FBZ191" s="29"/>
      <c r="FCA191" s="29"/>
      <c r="FCB191" s="29"/>
      <c r="FCC191" s="29"/>
      <c r="FCD191" s="29"/>
      <c r="FCE191" s="29"/>
      <c r="FCF191" s="29"/>
      <c r="FCG191" s="29"/>
      <c r="FCH191" s="29"/>
      <c r="FCI191" s="29"/>
      <c r="FCJ191" s="29"/>
      <c r="FCK191" s="29"/>
      <c r="FCL191" s="29"/>
      <c r="FCM191" s="29"/>
      <c r="FCN191" s="29"/>
      <c r="FCO191" s="29"/>
      <c r="FCP191" s="29"/>
      <c r="FCQ191" s="29"/>
      <c r="FCR191" s="29"/>
      <c r="FCS191" s="29"/>
      <c r="FCT191" s="29"/>
      <c r="FCU191" s="29"/>
      <c r="FCV191" s="29"/>
      <c r="FCW191" s="29"/>
      <c r="FCX191" s="29"/>
      <c r="FCY191" s="29"/>
      <c r="FCZ191" s="29"/>
      <c r="FDA191" s="29"/>
      <c r="FDB191" s="29"/>
      <c r="FDC191" s="29"/>
      <c r="FDD191" s="29"/>
      <c r="FDE191" s="29"/>
      <c r="FDF191" s="29"/>
      <c r="FDG191" s="29"/>
      <c r="FDH191" s="29"/>
      <c r="FDI191" s="29"/>
      <c r="FDJ191" s="29"/>
      <c r="FDK191" s="29"/>
      <c r="FDL191" s="29"/>
      <c r="FDM191" s="29"/>
      <c r="FDN191" s="29"/>
      <c r="FDO191" s="29"/>
      <c r="FDP191" s="29"/>
      <c r="FDQ191" s="29"/>
      <c r="FDR191" s="29"/>
      <c r="FDS191" s="29"/>
      <c r="FDT191" s="29"/>
      <c r="FDU191" s="29"/>
      <c r="FDV191" s="29"/>
      <c r="FDW191" s="29"/>
      <c r="FDX191" s="29"/>
      <c r="FDY191" s="29"/>
      <c r="FDZ191" s="29"/>
      <c r="FEA191" s="29"/>
      <c r="FEB191" s="29"/>
      <c r="FEC191" s="29"/>
      <c r="FED191" s="29"/>
      <c r="FEE191" s="29"/>
      <c r="FEF191" s="29"/>
      <c r="FEG191" s="29"/>
      <c r="FEH191" s="29"/>
      <c r="FEI191" s="29"/>
      <c r="FEJ191" s="29"/>
      <c r="FEK191" s="29"/>
      <c r="FEL191" s="29"/>
      <c r="FEM191" s="29"/>
      <c r="FEN191" s="29"/>
      <c r="FEO191" s="29"/>
      <c r="FEP191" s="29"/>
      <c r="FEQ191" s="29"/>
      <c r="FER191" s="29"/>
      <c r="FES191" s="29"/>
      <c r="FET191" s="29"/>
      <c r="FEU191" s="29"/>
      <c r="FEV191" s="29"/>
      <c r="FEW191" s="29"/>
      <c r="FEX191" s="29"/>
      <c r="FEY191" s="29"/>
      <c r="FEZ191" s="29"/>
      <c r="FFA191" s="29"/>
      <c r="FFB191" s="29"/>
      <c r="FFC191" s="29"/>
      <c r="FFD191" s="29"/>
      <c r="FFE191" s="29"/>
      <c r="FFF191" s="29"/>
      <c r="FFG191" s="29"/>
      <c r="FFH191" s="29"/>
      <c r="FFI191" s="29"/>
      <c r="FFJ191" s="29"/>
      <c r="FFK191" s="29"/>
      <c r="FFL191" s="29"/>
      <c r="FFM191" s="29"/>
      <c r="FFN191" s="29"/>
      <c r="FFO191" s="29"/>
      <c r="FFP191" s="29"/>
      <c r="FFQ191" s="29"/>
      <c r="FFR191" s="29"/>
      <c r="FFS191" s="29"/>
      <c r="FFT191" s="29"/>
      <c r="FFU191" s="29"/>
      <c r="FFV191" s="29"/>
      <c r="FFW191" s="29"/>
      <c r="FFX191" s="29"/>
      <c r="FFY191" s="29"/>
      <c r="FFZ191" s="29"/>
      <c r="FGA191" s="29"/>
      <c r="FGB191" s="29"/>
      <c r="FGC191" s="29"/>
      <c r="FGD191" s="29"/>
      <c r="FGE191" s="29"/>
      <c r="FGF191" s="29"/>
      <c r="FGG191" s="29"/>
      <c r="FGH191" s="29"/>
      <c r="FGI191" s="29"/>
      <c r="FGJ191" s="29"/>
      <c r="FGK191" s="29"/>
      <c r="FGL191" s="29"/>
      <c r="FGM191" s="29"/>
      <c r="FGN191" s="29"/>
      <c r="FGO191" s="29"/>
      <c r="FGP191" s="29"/>
      <c r="FGQ191" s="29"/>
      <c r="FGR191" s="29"/>
      <c r="FGS191" s="29"/>
      <c r="FGT191" s="29"/>
      <c r="FGU191" s="29"/>
      <c r="FGV191" s="29"/>
      <c r="FGW191" s="29"/>
      <c r="FGX191" s="29"/>
      <c r="FGY191" s="29"/>
      <c r="FGZ191" s="29"/>
      <c r="FHA191" s="29"/>
      <c r="FHB191" s="29"/>
      <c r="FHC191" s="29"/>
      <c r="FHD191" s="29"/>
      <c r="FHE191" s="29"/>
      <c r="FHF191" s="29"/>
      <c r="FHG191" s="29"/>
      <c r="FHH191" s="29"/>
      <c r="FHI191" s="29"/>
      <c r="FHJ191" s="29"/>
      <c r="FHK191" s="29"/>
      <c r="FHL191" s="29"/>
      <c r="FHM191" s="29"/>
      <c r="FHN191" s="29"/>
      <c r="FHO191" s="29"/>
      <c r="FHP191" s="29"/>
      <c r="FHQ191" s="29"/>
      <c r="FHR191" s="29"/>
      <c r="FHS191" s="29"/>
      <c r="FHT191" s="29"/>
      <c r="FHU191" s="29"/>
      <c r="FHV191" s="29"/>
      <c r="FHW191" s="29"/>
      <c r="FHX191" s="29"/>
      <c r="FHY191" s="29"/>
      <c r="FHZ191" s="29"/>
      <c r="FIA191" s="29"/>
      <c r="FIB191" s="29"/>
      <c r="FIC191" s="29"/>
      <c r="FID191" s="29"/>
      <c r="FIE191" s="29"/>
      <c r="FIF191" s="29"/>
      <c r="FIG191" s="29"/>
      <c r="FIH191" s="29"/>
      <c r="FII191" s="29"/>
      <c r="FIJ191" s="29"/>
      <c r="FIK191" s="29"/>
      <c r="FIL191" s="29"/>
      <c r="FIM191" s="29"/>
      <c r="FIN191" s="29"/>
      <c r="FIO191" s="29"/>
      <c r="FIP191" s="29"/>
      <c r="FIQ191" s="29"/>
      <c r="FIR191" s="29"/>
      <c r="FIS191" s="29"/>
      <c r="FIT191" s="29"/>
      <c r="FIU191" s="29"/>
      <c r="FIV191" s="29"/>
      <c r="FIW191" s="29"/>
      <c r="FIX191" s="29"/>
      <c r="FIY191" s="29"/>
      <c r="FIZ191" s="29"/>
      <c r="FJA191" s="29"/>
      <c r="FJB191" s="29"/>
      <c r="FJC191" s="29"/>
      <c r="FJD191" s="29"/>
      <c r="FJE191" s="29"/>
      <c r="FJF191" s="29"/>
      <c r="FJG191" s="29"/>
      <c r="FJH191" s="29"/>
      <c r="FJI191" s="29"/>
      <c r="FJJ191" s="29"/>
      <c r="FJK191" s="29"/>
      <c r="FJL191" s="29"/>
      <c r="FJM191" s="29"/>
      <c r="FJN191" s="29"/>
      <c r="FJO191" s="29"/>
      <c r="FJP191" s="29"/>
      <c r="FJQ191" s="29"/>
      <c r="FJR191" s="29"/>
      <c r="FJS191" s="29"/>
      <c r="FJT191" s="29"/>
      <c r="FJU191" s="29"/>
      <c r="FJV191" s="29"/>
      <c r="FJW191" s="29"/>
      <c r="FJX191" s="29"/>
      <c r="FJY191" s="29"/>
      <c r="FJZ191" s="29"/>
      <c r="FKA191" s="29"/>
      <c r="FKB191" s="29"/>
      <c r="FKC191" s="29"/>
      <c r="FKD191" s="29"/>
      <c r="FKE191" s="29"/>
      <c r="FKF191" s="29"/>
      <c r="FKG191" s="29"/>
      <c r="FKH191" s="29"/>
      <c r="FKI191" s="29"/>
      <c r="FKJ191" s="29"/>
      <c r="FKK191" s="29"/>
      <c r="FKL191" s="29"/>
      <c r="FKM191" s="29"/>
      <c r="FKN191" s="29"/>
      <c r="FKO191" s="29"/>
      <c r="FKP191" s="29"/>
      <c r="FKQ191" s="29"/>
      <c r="FKR191" s="29"/>
      <c r="FKS191" s="29"/>
      <c r="FKT191" s="29"/>
      <c r="FKU191" s="29"/>
      <c r="FKV191" s="29"/>
      <c r="FKW191" s="29"/>
      <c r="FKX191" s="29"/>
      <c r="FKY191" s="29"/>
      <c r="FKZ191" s="29"/>
      <c r="FLA191" s="29"/>
      <c r="FLB191" s="29"/>
      <c r="FLC191" s="29"/>
      <c r="FLD191" s="29"/>
      <c r="FLE191" s="29"/>
      <c r="FLF191" s="29"/>
      <c r="FLG191" s="29"/>
      <c r="FLH191" s="29"/>
      <c r="FLI191" s="29"/>
      <c r="FLJ191" s="29"/>
      <c r="FLK191" s="29"/>
      <c r="FLL191" s="29"/>
      <c r="FLM191" s="29"/>
      <c r="FLN191" s="29"/>
      <c r="FLO191" s="29"/>
      <c r="FLP191" s="29"/>
      <c r="FLQ191" s="29"/>
      <c r="FLR191" s="29"/>
      <c r="FLS191" s="29"/>
      <c r="FLT191" s="29"/>
      <c r="FLU191" s="29"/>
      <c r="FLV191" s="29"/>
      <c r="FLW191" s="29"/>
      <c r="FLX191" s="29"/>
      <c r="FLY191" s="29"/>
      <c r="FLZ191" s="29"/>
      <c r="FMA191" s="29"/>
      <c r="FMB191" s="29"/>
      <c r="FMC191" s="29"/>
      <c r="FMD191" s="29"/>
      <c r="FME191" s="29"/>
      <c r="FMF191" s="29"/>
      <c r="FMG191" s="29"/>
      <c r="FMH191" s="29"/>
      <c r="FMI191" s="29"/>
      <c r="FMJ191" s="29"/>
      <c r="FMK191" s="29"/>
      <c r="FML191" s="29"/>
      <c r="FMM191" s="29"/>
      <c r="FMN191" s="29"/>
      <c r="FMO191" s="29"/>
      <c r="FMP191" s="29"/>
      <c r="FMQ191" s="29"/>
      <c r="FMR191" s="29"/>
      <c r="FMS191" s="29"/>
      <c r="FMT191" s="29"/>
      <c r="FMU191" s="29"/>
      <c r="FMV191" s="29"/>
      <c r="FMW191" s="29"/>
      <c r="FMX191" s="29"/>
      <c r="FMY191" s="29"/>
      <c r="FMZ191" s="29"/>
      <c r="FNA191" s="29"/>
      <c r="FNB191" s="29"/>
      <c r="FNC191" s="29"/>
      <c r="FND191" s="29"/>
      <c r="FNE191" s="29"/>
      <c r="FNF191" s="29"/>
      <c r="FNG191" s="29"/>
      <c r="FNH191" s="29"/>
      <c r="FNI191" s="29"/>
      <c r="FNJ191" s="29"/>
      <c r="FNK191" s="29"/>
      <c r="FNL191" s="29"/>
      <c r="FNM191" s="29"/>
      <c r="FNN191" s="29"/>
      <c r="FNO191" s="29"/>
      <c r="FNP191" s="29"/>
      <c r="FNQ191" s="29"/>
      <c r="FNR191" s="29"/>
      <c r="FNS191" s="29"/>
      <c r="FNT191" s="29"/>
      <c r="FNU191" s="29"/>
      <c r="FNV191" s="29"/>
      <c r="FNW191" s="29"/>
      <c r="FNX191" s="29"/>
      <c r="FNY191" s="29"/>
      <c r="FNZ191" s="29"/>
      <c r="FOA191" s="29"/>
      <c r="FOB191" s="29"/>
      <c r="FOC191" s="29"/>
      <c r="FOD191" s="29"/>
      <c r="FOE191" s="29"/>
      <c r="FOF191" s="29"/>
      <c r="FOG191" s="29"/>
      <c r="FOH191" s="29"/>
      <c r="FOI191" s="29"/>
      <c r="FOJ191" s="29"/>
      <c r="FOK191" s="29"/>
      <c r="FOL191" s="29"/>
      <c r="FOM191" s="29"/>
      <c r="FON191" s="29"/>
      <c r="FOO191" s="29"/>
      <c r="FOP191" s="29"/>
      <c r="FOQ191" s="29"/>
      <c r="FOR191" s="29"/>
      <c r="FOS191" s="29"/>
      <c r="FOT191" s="29"/>
      <c r="FOU191" s="29"/>
      <c r="FOV191" s="29"/>
      <c r="FOW191" s="29"/>
      <c r="FOX191" s="29"/>
      <c r="FOY191" s="29"/>
      <c r="FOZ191" s="29"/>
      <c r="FPA191" s="29"/>
      <c r="FPB191" s="29"/>
      <c r="FPC191" s="29"/>
      <c r="FPD191" s="29"/>
      <c r="FPE191" s="29"/>
      <c r="FPF191" s="29"/>
      <c r="FPG191" s="29"/>
      <c r="FPH191" s="29"/>
      <c r="FPI191" s="29"/>
      <c r="FPJ191" s="29"/>
      <c r="FPK191" s="29"/>
      <c r="FPL191" s="29"/>
      <c r="FPM191" s="29"/>
      <c r="FPN191" s="29"/>
      <c r="FPO191" s="29"/>
      <c r="FPP191" s="29"/>
      <c r="FPQ191" s="29"/>
      <c r="FPR191" s="29"/>
      <c r="FPS191" s="29"/>
      <c r="FPT191" s="29"/>
      <c r="FPU191" s="29"/>
      <c r="FPV191" s="29"/>
      <c r="FPW191" s="29"/>
      <c r="FPX191" s="29"/>
      <c r="FPY191" s="29"/>
      <c r="FPZ191" s="29"/>
      <c r="FQA191" s="29"/>
      <c r="FQB191" s="29"/>
      <c r="FQC191" s="29"/>
      <c r="FQD191" s="29"/>
      <c r="FQE191" s="29"/>
      <c r="FQF191" s="29"/>
      <c r="FQG191" s="29"/>
      <c r="FQH191" s="29"/>
      <c r="FQI191" s="29"/>
      <c r="FQJ191" s="29"/>
      <c r="FQK191" s="29"/>
      <c r="FQL191" s="29"/>
      <c r="FQM191" s="29"/>
      <c r="FQN191" s="29"/>
      <c r="FQO191" s="29"/>
      <c r="FQP191" s="29"/>
      <c r="FQQ191" s="29"/>
      <c r="FQR191" s="29"/>
      <c r="FQS191" s="29"/>
      <c r="FQT191" s="29"/>
      <c r="FQU191" s="29"/>
      <c r="FQV191" s="29"/>
      <c r="FQW191" s="29"/>
      <c r="FQX191" s="29"/>
      <c r="FQY191" s="29"/>
      <c r="FQZ191" s="29"/>
      <c r="FRA191" s="29"/>
      <c r="FRB191" s="29"/>
      <c r="FRC191" s="29"/>
      <c r="FRD191" s="29"/>
      <c r="FRE191" s="29"/>
      <c r="FRF191" s="29"/>
      <c r="FRG191" s="29"/>
      <c r="FRH191" s="29"/>
      <c r="FRI191" s="29"/>
      <c r="FRJ191" s="29"/>
      <c r="FRK191" s="29"/>
      <c r="FRL191" s="29"/>
      <c r="FRM191" s="29"/>
      <c r="FRN191" s="29"/>
      <c r="FRO191" s="29"/>
      <c r="FRP191" s="29"/>
      <c r="FRQ191" s="29"/>
      <c r="FRR191" s="29"/>
      <c r="FRS191" s="29"/>
      <c r="FRT191" s="29"/>
      <c r="FRU191" s="29"/>
      <c r="FRV191" s="29"/>
      <c r="FRW191" s="29"/>
      <c r="FRX191" s="29"/>
      <c r="FRY191" s="29"/>
      <c r="FRZ191" s="29"/>
      <c r="FSA191" s="29"/>
      <c r="FSB191" s="29"/>
      <c r="FSC191" s="29"/>
      <c r="FSD191" s="29"/>
      <c r="FSE191" s="29"/>
      <c r="FSF191" s="29"/>
      <c r="FSG191" s="29"/>
      <c r="FSH191" s="29"/>
      <c r="FSI191" s="29"/>
      <c r="FSJ191" s="29"/>
      <c r="FSK191" s="29"/>
      <c r="FSL191" s="29"/>
      <c r="FSM191" s="29"/>
      <c r="FSN191" s="29"/>
      <c r="FSO191" s="29"/>
      <c r="FSP191" s="29"/>
      <c r="FSQ191" s="29"/>
      <c r="FSR191" s="29"/>
      <c r="FSS191" s="29"/>
      <c r="FST191" s="29"/>
      <c r="FSU191" s="29"/>
      <c r="FSV191" s="29"/>
      <c r="FSW191" s="29"/>
      <c r="FSX191" s="29"/>
      <c r="FSY191" s="29"/>
      <c r="FSZ191" s="29"/>
      <c r="FTA191" s="29"/>
      <c r="FTB191" s="29"/>
      <c r="FTC191" s="29"/>
      <c r="FTD191" s="29"/>
      <c r="FTE191" s="29"/>
      <c r="FTF191" s="29"/>
      <c r="FTG191" s="29"/>
      <c r="FTH191" s="29"/>
      <c r="FTI191" s="29"/>
      <c r="FTJ191" s="29"/>
      <c r="FTK191" s="29"/>
      <c r="FTL191" s="29"/>
      <c r="FTM191" s="29"/>
      <c r="FTN191" s="29"/>
      <c r="FTO191" s="29"/>
      <c r="FTP191" s="29"/>
      <c r="FTQ191" s="29"/>
      <c r="FTR191" s="29"/>
      <c r="FTS191" s="29"/>
      <c r="FTT191" s="29"/>
      <c r="FTU191" s="29"/>
      <c r="FTV191" s="29"/>
      <c r="FTW191" s="29"/>
      <c r="FTX191" s="29"/>
      <c r="FTY191" s="29"/>
      <c r="FTZ191" s="29"/>
      <c r="FUA191" s="29"/>
      <c r="FUB191" s="29"/>
      <c r="FUC191" s="29"/>
      <c r="FUD191" s="29"/>
      <c r="FUE191" s="29"/>
      <c r="FUF191" s="29"/>
      <c r="FUG191" s="29"/>
      <c r="FUH191" s="29"/>
      <c r="FUI191" s="29"/>
      <c r="FUJ191" s="29"/>
      <c r="FUK191" s="29"/>
      <c r="FUL191" s="29"/>
      <c r="FUM191" s="29"/>
      <c r="FUN191" s="29"/>
      <c r="FUO191" s="29"/>
      <c r="FUP191" s="29"/>
      <c r="FUQ191" s="29"/>
      <c r="FUR191" s="29"/>
      <c r="FUS191" s="29"/>
      <c r="FUT191" s="29"/>
      <c r="FUU191" s="29"/>
      <c r="FUV191" s="29"/>
      <c r="FUW191" s="29"/>
      <c r="FUX191" s="29"/>
      <c r="FUY191" s="29"/>
      <c r="FUZ191" s="29"/>
      <c r="FVA191" s="29"/>
      <c r="FVB191" s="29"/>
      <c r="FVC191" s="29"/>
      <c r="FVD191" s="29"/>
      <c r="FVE191" s="29"/>
      <c r="FVF191" s="29"/>
      <c r="FVG191" s="29"/>
      <c r="FVH191" s="29"/>
      <c r="FVI191" s="29"/>
      <c r="FVJ191" s="29"/>
      <c r="FVK191" s="29"/>
      <c r="FVL191" s="29"/>
      <c r="FVM191" s="29"/>
      <c r="FVN191" s="29"/>
      <c r="FVO191" s="29"/>
      <c r="FVP191" s="29"/>
      <c r="FVQ191" s="29"/>
      <c r="FVR191" s="29"/>
      <c r="FVS191" s="29"/>
      <c r="FVT191" s="29"/>
      <c r="FVU191" s="29"/>
      <c r="FVV191" s="29"/>
      <c r="FVW191" s="29"/>
      <c r="FVX191" s="29"/>
      <c r="FVY191" s="29"/>
      <c r="FVZ191" s="29"/>
      <c r="FWA191" s="29"/>
      <c r="FWB191" s="29"/>
      <c r="FWC191" s="29"/>
      <c r="FWD191" s="29"/>
      <c r="FWE191" s="29"/>
      <c r="FWF191" s="29"/>
      <c r="FWG191" s="29"/>
      <c r="FWH191" s="29"/>
      <c r="FWI191" s="29"/>
      <c r="FWJ191" s="29"/>
      <c r="FWK191" s="29"/>
      <c r="FWL191" s="29"/>
      <c r="FWM191" s="29"/>
      <c r="FWN191" s="29"/>
      <c r="FWO191" s="29"/>
      <c r="FWP191" s="29"/>
      <c r="FWQ191" s="29"/>
      <c r="FWR191" s="29"/>
      <c r="FWS191" s="29"/>
      <c r="FWT191" s="29"/>
      <c r="FWU191" s="29"/>
      <c r="FWV191" s="29"/>
      <c r="FWW191" s="29"/>
      <c r="FWX191" s="29"/>
      <c r="FWY191" s="29"/>
      <c r="FWZ191" s="29"/>
      <c r="FXA191" s="29"/>
      <c r="FXB191" s="29"/>
      <c r="FXC191" s="29"/>
      <c r="FXD191" s="29"/>
      <c r="FXE191" s="29"/>
      <c r="FXF191" s="29"/>
      <c r="FXG191" s="29"/>
      <c r="FXH191" s="29"/>
      <c r="FXI191" s="29"/>
      <c r="FXJ191" s="29"/>
      <c r="FXK191" s="29"/>
      <c r="FXL191" s="29"/>
      <c r="FXM191" s="29"/>
      <c r="FXN191" s="29"/>
      <c r="FXO191" s="29"/>
      <c r="FXP191" s="29"/>
      <c r="FXQ191" s="29"/>
      <c r="FXR191" s="29"/>
      <c r="FXS191" s="29"/>
      <c r="FXT191" s="29"/>
      <c r="FXU191" s="29"/>
      <c r="FXV191" s="29"/>
      <c r="FXW191" s="29"/>
      <c r="FXX191" s="29"/>
      <c r="FXY191" s="29"/>
      <c r="FXZ191" s="29"/>
      <c r="FYA191" s="29"/>
      <c r="FYB191" s="29"/>
      <c r="FYC191" s="29"/>
      <c r="FYD191" s="29"/>
      <c r="FYE191" s="29"/>
      <c r="FYF191" s="29"/>
      <c r="FYG191" s="29"/>
      <c r="FYH191" s="29"/>
      <c r="FYI191" s="29"/>
      <c r="FYJ191" s="29"/>
      <c r="FYK191" s="29"/>
      <c r="FYL191" s="29"/>
      <c r="FYM191" s="29"/>
      <c r="FYN191" s="29"/>
      <c r="FYO191" s="29"/>
      <c r="FYP191" s="29"/>
      <c r="FYQ191" s="29"/>
      <c r="FYR191" s="29"/>
      <c r="FYS191" s="29"/>
      <c r="FYT191" s="29"/>
      <c r="FYU191" s="29"/>
      <c r="FYV191" s="29"/>
      <c r="FYW191" s="29"/>
      <c r="FYX191" s="29"/>
      <c r="FYY191" s="29"/>
      <c r="FYZ191" s="29"/>
      <c r="FZA191" s="29"/>
      <c r="FZB191" s="29"/>
      <c r="FZC191" s="29"/>
      <c r="FZD191" s="29"/>
      <c r="FZE191" s="29"/>
      <c r="FZF191" s="29"/>
      <c r="FZG191" s="29"/>
      <c r="FZH191" s="29"/>
      <c r="FZI191" s="29"/>
      <c r="FZJ191" s="29"/>
      <c r="FZK191" s="29"/>
      <c r="FZL191" s="29"/>
      <c r="FZM191" s="29"/>
      <c r="FZN191" s="29"/>
      <c r="FZO191" s="29"/>
      <c r="FZP191" s="29"/>
      <c r="FZQ191" s="29"/>
      <c r="FZR191" s="29"/>
      <c r="FZS191" s="29"/>
      <c r="FZT191" s="29"/>
      <c r="FZU191" s="29"/>
      <c r="FZV191" s="29"/>
      <c r="FZW191" s="29"/>
      <c r="FZX191" s="29"/>
      <c r="FZY191" s="29"/>
      <c r="FZZ191" s="29"/>
      <c r="GAA191" s="29"/>
      <c r="GAB191" s="29"/>
      <c r="GAC191" s="29"/>
      <c r="GAD191" s="29"/>
      <c r="GAE191" s="29"/>
      <c r="GAF191" s="29"/>
      <c r="GAG191" s="29"/>
      <c r="GAH191" s="29"/>
      <c r="GAI191" s="29"/>
      <c r="GAJ191" s="29"/>
      <c r="GAK191" s="29"/>
      <c r="GAL191" s="29"/>
      <c r="GAM191" s="29"/>
      <c r="GAN191" s="29"/>
      <c r="GAO191" s="29"/>
      <c r="GAP191" s="29"/>
      <c r="GAQ191" s="29"/>
      <c r="GAR191" s="29"/>
      <c r="GAS191" s="29"/>
      <c r="GAT191" s="29"/>
      <c r="GAU191" s="29"/>
      <c r="GAV191" s="29"/>
      <c r="GAW191" s="29"/>
      <c r="GAX191" s="29"/>
      <c r="GAY191" s="29"/>
      <c r="GAZ191" s="29"/>
      <c r="GBA191" s="29"/>
      <c r="GBB191" s="29"/>
      <c r="GBC191" s="29"/>
      <c r="GBD191" s="29"/>
      <c r="GBE191" s="29"/>
      <c r="GBF191" s="29"/>
      <c r="GBG191" s="29"/>
      <c r="GBH191" s="29"/>
      <c r="GBI191" s="29"/>
      <c r="GBJ191" s="29"/>
      <c r="GBK191" s="29"/>
      <c r="GBL191" s="29"/>
      <c r="GBM191" s="29"/>
      <c r="GBN191" s="29"/>
      <c r="GBO191" s="29"/>
      <c r="GBP191" s="29"/>
      <c r="GBQ191" s="29"/>
      <c r="GBR191" s="29"/>
      <c r="GBS191" s="29"/>
      <c r="GBT191" s="29"/>
      <c r="GBU191" s="29"/>
      <c r="GBV191" s="29"/>
      <c r="GBW191" s="29"/>
      <c r="GBX191" s="29"/>
      <c r="GBY191" s="29"/>
      <c r="GBZ191" s="29"/>
      <c r="GCA191" s="29"/>
      <c r="GCB191" s="29"/>
      <c r="GCC191" s="29"/>
      <c r="GCD191" s="29"/>
      <c r="GCE191" s="29"/>
      <c r="GCF191" s="29"/>
      <c r="GCG191" s="29"/>
      <c r="GCH191" s="29"/>
      <c r="GCI191" s="29"/>
      <c r="GCJ191" s="29"/>
      <c r="GCK191" s="29"/>
      <c r="GCL191" s="29"/>
      <c r="GCM191" s="29"/>
      <c r="GCN191" s="29"/>
      <c r="GCO191" s="29"/>
      <c r="GCP191" s="29"/>
      <c r="GCQ191" s="29"/>
      <c r="GCR191" s="29"/>
      <c r="GCS191" s="29"/>
      <c r="GCT191" s="29"/>
      <c r="GCU191" s="29"/>
      <c r="GCV191" s="29"/>
      <c r="GCW191" s="29"/>
      <c r="GCX191" s="29"/>
      <c r="GCY191" s="29"/>
      <c r="GCZ191" s="29"/>
      <c r="GDA191" s="29"/>
      <c r="GDB191" s="29"/>
      <c r="GDC191" s="29"/>
      <c r="GDD191" s="29"/>
      <c r="GDE191" s="29"/>
      <c r="GDF191" s="29"/>
      <c r="GDG191" s="29"/>
      <c r="GDH191" s="29"/>
      <c r="GDI191" s="29"/>
      <c r="GDJ191" s="29"/>
      <c r="GDK191" s="29"/>
      <c r="GDL191" s="29"/>
      <c r="GDM191" s="29"/>
      <c r="GDN191" s="29"/>
      <c r="GDO191" s="29"/>
      <c r="GDP191" s="29"/>
      <c r="GDQ191" s="29"/>
      <c r="GDR191" s="29"/>
      <c r="GDS191" s="29"/>
      <c r="GDT191" s="29"/>
      <c r="GDU191" s="29"/>
      <c r="GDV191" s="29"/>
      <c r="GDW191" s="29"/>
      <c r="GDX191" s="29"/>
      <c r="GDY191" s="29"/>
      <c r="GDZ191" s="29"/>
      <c r="GEA191" s="29"/>
      <c r="GEB191" s="29"/>
      <c r="GEC191" s="29"/>
      <c r="GED191" s="29"/>
      <c r="GEE191" s="29"/>
      <c r="GEF191" s="29"/>
      <c r="GEG191" s="29"/>
      <c r="GEH191" s="29"/>
      <c r="GEI191" s="29"/>
      <c r="GEJ191" s="29"/>
      <c r="GEK191" s="29"/>
      <c r="GEL191" s="29"/>
      <c r="GEM191" s="29"/>
      <c r="GEN191" s="29"/>
      <c r="GEO191" s="29"/>
      <c r="GEP191" s="29"/>
      <c r="GEQ191" s="29"/>
      <c r="GER191" s="29"/>
      <c r="GES191" s="29"/>
      <c r="GET191" s="29"/>
      <c r="GEU191" s="29"/>
      <c r="GEV191" s="29"/>
      <c r="GEW191" s="29"/>
      <c r="GEX191" s="29"/>
      <c r="GEY191" s="29"/>
      <c r="GEZ191" s="29"/>
      <c r="GFA191" s="29"/>
      <c r="GFB191" s="29"/>
      <c r="GFC191" s="29"/>
      <c r="GFD191" s="29"/>
      <c r="GFE191" s="29"/>
      <c r="GFF191" s="29"/>
      <c r="GFG191" s="29"/>
      <c r="GFH191" s="29"/>
      <c r="GFI191" s="29"/>
      <c r="GFJ191" s="29"/>
      <c r="GFK191" s="29"/>
      <c r="GFL191" s="29"/>
      <c r="GFM191" s="29"/>
      <c r="GFN191" s="29"/>
      <c r="GFO191" s="29"/>
      <c r="GFP191" s="29"/>
      <c r="GFQ191" s="29"/>
      <c r="GFR191" s="29"/>
      <c r="GFS191" s="29"/>
      <c r="GFT191" s="29"/>
      <c r="GFU191" s="29"/>
      <c r="GFV191" s="29"/>
      <c r="GFW191" s="29"/>
      <c r="GFX191" s="29"/>
      <c r="GFY191" s="29"/>
      <c r="GFZ191" s="29"/>
      <c r="GGA191" s="29"/>
      <c r="GGB191" s="29"/>
      <c r="GGC191" s="29"/>
      <c r="GGD191" s="29"/>
      <c r="GGE191" s="29"/>
      <c r="GGF191" s="29"/>
      <c r="GGG191" s="29"/>
      <c r="GGH191" s="29"/>
      <c r="GGI191" s="29"/>
      <c r="GGJ191" s="29"/>
      <c r="GGK191" s="29"/>
      <c r="GGL191" s="29"/>
      <c r="GGM191" s="29"/>
      <c r="GGN191" s="29"/>
      <c r="GGO191" s="29"/>
      <c r="GGP191" s="29"/>
      <c r="GGQ191" s="29"/>
      <c r="GGR191" s="29"/>
      <c r="GGS191" s="29"/>
      <c r="GGT191" s="29"/>
      <c r="GGU191" s="29"/>
      <c r="GGV191" s="29"/>
      <c r="GGW191" s="29"/>
      <c r="GGX191" s="29"/>
      <c r="GGY191" s="29"/>
      <c r="GGZ191" s="29"/>
      <c r="GHA191" s="29"/>
      <c r="GHB191" s="29"/>
      <c r="GHC191" s="29"/>
      <c r="GHD191" s="29"/>
      <c r="GHE191" s="29"/>
      <c r="GHF191" s="29"/>
      <c r="GHG191" s="29"/>
      <c r="GHH191" s="29"/>
      <c r="GHI191" s="29"/>
      <c r="GHJ191" s="29"/>
      <c r="GHK191" s="29"/>
      <c r="GHL191" s="29"/>
      <c r="GHM191" s="29"/>
      <c r="GHN191" s="29"/>
      <c r="GHO191" s="29"/>
      <c r="GHP191" s="29"/>
      <c r="GHQ191" s="29"/>
      <c r="GHR191" s="29"/>
      <c r="GHS191" s="29"/>
      <c r="GHT191" s="29"/>
      <c r="GHU191" s="29"/>
      <c r="GHV191" s="29"/>
      <c r="GHW191" s="29"/>
      <c r="GHX191" s="29"/>
      <c r="GHY191" s="29"/>
      <c r="GHZ191" s="29"/>
      <c r="GIA191" s="29"/>
      <c r="GIB191" s="29"/>
      <c r="GIC191" s="29"/>
      <c r="GID191" s="29"/>
      <c r="GIE191" s="29"/>
      <c r="GIF191" s="29"/>
      <c r="GIG191" s="29"/>
      <c r="GIH191" s="29"/>
      <c r="GII191" s="29"/>
      <c r="GIJ191" s="29"/>
      <c r="GIK191" s="29"/>
      <c r="GIL191" s="29"/>
      <c r="GIM191" s="29"/>
      <c r="GIN191" s="29"/>
      <c r="GIO191" s="29"/>
      <c r="GIP191" s="29"/>
      <c r="GIQ191" s="29"/>
      <c r="GIR191" s="29"/>
      <c r="GIS191" s="29"/>
      <c r="GIT191" s="29"/>
      <c r="GIU191" s="29"/>
      <c r="GIV191" s="29"/>
      <c r="GIW191" s="29"/>
      <c r="GIX191" s="29"/>
      <c r="GIY191" s="29"/>
      <c r="GIZ191" s="29"/>
      <c r="GJA191" s="29"/>
      <c r="GJB191" s="29"/>
      <c r="GJC191" s="29"/>
      <c r="GJD191" s="29"/>
      <c r="GJE191" s="29"/>
      <c r="GJF191" s="29"/>
      <c r="GJG191" s="29"/>
      <c r="GJH191" s="29"/>
      <c r="GJI191" s="29"/>
      <c r="GJJ191" s="29"/>
      <c r="GJK191" s="29"/>
      <c r="GJL191" s="29"/>
      <c r="GJM191" s="29"/>
      <c r="GJN191" s="29"/>
      <c r="GJO191" s="29"/>
      <c r="GJP191" s="29"/>
      <c r="GJQ191" s="29"/>
      <c r="GJR191" s="29"/>
      <c r="GJS191" s="29"/>
      <c r="GJT191" s="29"/>
      <c r="GJU191" s="29"/>
      <c r="GJV191" s="29"/>
      <c r="GJW191" s="29"/>
      <c r="GJX191" s="29"/>
      <c r="GJY191" s="29"/>
      <c r="GJZ191" s="29"/>
      <c r="GKA191" s="29"/>
      <c r="GKB191" s="29"/>
      <c r="GKC191" s="29"/>
      <c r="GKD191" s="29"/>
      <c r="GKE191" s="29"/>
      <c r="GKF191" s="29"/>
      <c r="GKG191" s="29"/>
      <c r="GKH191" s="29"/>
      <c r="GKI191" s="29"/>
      <c r="GKJ191" s="29"/>
      <c r="GKK191" s="29"/>
      <c r="GKL191" s="29"/>
      <c r="GKM191" s="29"/>
      <c r="GKN191" s="29"/>
      <c r="GKO191" s="29"/>
      <c r="GKP191" s="29"/>
      <c r="GKQ191" s="29"/>
      <c r="GKR191" s="29"/>
      <c r="GKS191" s="29"/>
      <c r="GKT191" s="29"/>
      <c r="GKU191" s="29"/>
      <c r="GKV191" s="29"/>
      <c r="GKW191" s="29"/>
      <c r="GKX191" s="29"/>
      <c r="GKY191" s="29"/>
      <c r="GKZ191" s="29"/>
      <c r="GLA191" s="29"/>
      <c r="GLB191" s="29"/>
      <c r="GLC191" s="29"/>
      <c r="GLD191" s="29"/>
      <c r="GLE191" s="29"/>
      <c r="GLF191" s="29"/>
      <c r="GLG191" s="29"/>
      <c r="GLH191" s="29"/>
      <c r="GLI191" s="29"/>
      <c r="GLJ191" s="29"/>
      <c r="GLK191" s="29"/>
      <c r="GLL191" s="29"/>
      <c r="GLM191" s="29"/>
      <c r="GLN191" s="29"/>
      <c r="GLO191" s="29"/>
      <c r="GLP191" s="29"/>
      <c r="GLQ191" s="29"/>
      <c r="GLR191" s="29"/>
      <c r="GLS191" s="29"/>
      <c r="GLT191" s="29"/>
      <c r="GLU191" s="29"/>
      <c r="GLV191" s="29"/>
      <c r="GLW191" s="29"/>
      <c r="GLX191" s="29"/>
      <c r="GLY191" s="29"/>
      <c r="GLZ191" s="29"/>
      <c r="GMA191" s="29"/>
      <c r="GMB191" s="29"/>
      <c r="GMC191" s="29"/>
      <c r="GMD191" s="29"/>
      <c r="GME191" s="29"/>
      <c r="GMF191" s="29"/>
      <c r="GMG191" s="29"/>
      <c r="GMH191" s="29"/>
      <c r="GMI191" s="29"/>
      <c r="GMJ191" s="29"/>
      <c r="GMK191" s="29"/>
      <c r="GML191" s="29"/>
      <c r="GMM191" s="29"/>
      <c r="GMN191" s="29"/>
      <c r="GMO191" s="29"/>
      <c r="GMP191" s="29"/>
      <c r="GMQ191" s="29"/>
      <c r="GMR191" s="29"/>
      <c r="GMS191" s="29"/>
      <c r="GMT191" s="29"/>
      <c r="GMU191" s="29"/>
      <c r="GMV191" s="29"/>
      <c r="GMW191" s="29"/>
      <c r="GMX191" s="29"/>
      <c r="GMY191" s="29"/>
      <c r="GMZ191" s="29"/>
      <c r="GNA191" s="29"/>
      <c r="GNB191" s="29"/>
      <c r="GNC191" s="29"/>
      <c r="GND191" s="29"/>
      <c r="GNE191" s="29"/>
      <c r="GNF191" s="29"/>
      <c r="GNG191" s="29"/>
      <c r="GNH191" s="29"/>
      <c r="GNI191" s="29"/>
      <c r="GNJ191" s="29"/>
      <c r="GNK191" s="29"/>
      <c r="GNL191" s="29"/>
      <c r="GNM191" s="29"/>
      <c r="GNN191" s="29"/>
      <c r="GNO191" s="29"/>
      <c r="GNP191" s="29"/>
      <c r="GNQ191" s="29"/>
      <c r="GNR191" s="29"/>
      <c r="GNS191" s="29"/>
      <c r="GNT191" s="29"/>
      <c r="GNU191" s="29"/>
      <c r="GNV191" s="29"/>
      <c r="GNW191" s="29"/>
      <c r="GNX191" s="29"/>
      <c r="GNY191" s="29"/>
      <c r="GNZ191" s="29"/>
      <c r="GOA191" s="29"/>
      <c r="GOB191" s="29"/>
      <c r="GOC191" s="29"/>
      <c r="GOD191" s="29"/>
      <c r="GOE191" s="29"/>
      <c r="GOF191" s="29"/>
      <c r="GOG191" s="29"/>
      <c r="GOH191" s="29"/>
      <c r="GOI191" s="29"/>
      <c r="GOJ191" s="29"/>
      <c r="GOK191" s="29"/>
      <c r="GOL191" s="29"/>
      <c r="GOM191" s="29"/>
      <c r="GON191" s="29"/>
      <c r="GOO191" s="29"/>
      <c r="GOP191" s="29"/>
      <c r="GOQ191" s="29"/>
      <c r="GOR191" s="29"/>
      <c r="GOS191" s="29"/>
      <c r="GOT191" s="29"/>
      <c r="GOU191" s="29"/>
      <c r="GOV191" s="29"/>
      <c r="GOW191" s="29"/>
      <c r="GOX191" s="29"/>
      <c r="GOY191" s="29"/>
      <c r="GOZ191" s="29"/>
      <c r="GPA191" s="29"/>
      <c r="GPB191" s="29"/>
      <c r="GPC191" s="29"/>
      <c r="GPD191" s="29"/>
      <c r="GPE191" s="29"/>
      <c r="GPF191" s="29"/>
      <c r="GPG191" s="29"/>
      <c r="GPH191" s="29"/>
      <c r="GPI191" s="29"/>
      <c r="GPJ191" s="29"/>
      <c r="GPK191" s="29"/>
      <c r="GPL191" s="29"/>
      <c r="GPM191" s="29"/>
      <c r="GPN191" s="29"/>
      <c r="GPO191" s="29"/>
      <c r="GPP191" s="29"/>
      <c r="GPQ191" s="29"/>
      <c r="GPR191" s="29"/>
      <c r="GPS191" s="29"/>
      <c r="GPT191" s="29"/>
      <c r="GPU191" s="29"/>
      <c r="GPV191" s="29"/>
      <c r="GPW191" s="29"/>
      <c r="GPX191" s="29"/>
      <c r="GPY191" s="29"/>
      <c r="GPZ191" s="29"/>
      <c r="GQA191" s="29"/>
      <c r="GQB191" s="29"/>
      <c r="GQC191" s="29"/>
      <c r="GQD191" s="29"/>
      <c r="GQE191" s="29"/>
      <c r="GQF191" s="29"/>
      <c r="GQG191" s="29"/>
      <c r="GQH191" s="29"/>
      <c r="GQI191" s="29"/>
      <c r="GQJ191" s="29"/>
      <c r="GQK191" s="29"/>
      <c r="GQL191" s="29"/>
      <c r="GQM191" s="29"/>
      <c r="GQN191" s="29"/>
      <c r="GQO191" s="29"/>
      <c r="GQP191" s="29"/>
      <c r="GQQ191" s="29"/>
      <c r="GQR191" s="29"/>
      <c r="GQS191" s="29"/>
      <c r="GQT191" s="29"/>
      <c r="GQU191" s="29"/>
      <c r="GQV191" s="29"/>
      <c r="GQW191" s="29"/>
      <c r="GQX191" s="29"/>
      <c r="GQY191" s="29"/>
      <c r="GQZ191" s="29"/>
      <c r="GRA191" s="29"/>
      <c r="GRB191" s="29"/>
      <c r="GRC191" s="29"/>
      <c r="GRD191" s="29"/>
      <c r="GRE191" s="29"/>
      <c r="GRF191" s="29"/>
      <c r="GRG191" s="29"/>
      <c r="GRH191" s="29"/>
      <c r="GRI191" s="29"/>
      <c r="GRJ191" s="29"/>
      <c r="GRK191" s="29"/>
      <c r="GRL191" s="29"/>
      <c r="GRM191" s="29"/>
      <c r="GRN191" s="29"/>
      <c r="GRO191" s="29"/>
      <c r="GRP191" s="29"/>
      <c r="GRQ191" s="29"/>
      <c r="GRR191" s="29"/>
      <c r="GRS191" s="29"/>
      <c r="GRT191" s="29"/>
      <c r="GRU191" s="29"/>
      <c r="GRV191" s="29"/>
      <c r="GRW191" s="29"/>
      <c r="GRX191" s="29"/>
      <c r="GRY191" s="29"/>
      <c r="GRZ191" s="29"/>
      <c r="GSA191" s="29"/>
      <c r="GSB191" s="29"/>
      <c r="GSC191" s="29"/>
      <c r="GSD191" s="29"/>
      <c r="GSE191" s="29"/>
      <c r="GSF191" s="29"/>
      <c r="GSG191" s="29"/>
      <c r="GSH191" s="29"/>
      <c r="GSI191" s="29"/>
      <c r="GSJ191" s="29"/>
      <c r="GSK191" s="29"/>
      <c r="GSL191" s="29"/>
      <c r="GSM191" s="29"/>
      <c r="GSN191" s="29"/>
      <c r="GSO191" s="29"/>
      <c r="GSP191" s="29"/>
      <c r="GSQ191" s="29"/>
      <c r="GSR191" s="29"/>
      <c r="GSS191" s="29"/>
      <c r="GST191" s="29"/>
      <c r="GSU191" s="29"/>
      <c r="GSV191" s="29"/>
      <c r="GSW191" s="29"/>
      <c r="GSX191" s="29"/>
      <c r="GSY191" s="29"/>
      <c r="GSZ191" s="29"/>
      <c r="GTA191" s="29"/>
      <c r="GTB191" s="29"/>
      <c r="GTC191" s="29"/>
      <c r="GTD191" s="29"/>
      <c r="GTE191" s="29"/>
      <c r="GTF191" s="29"/>
      <c r="GTG191" s="29"/>
      <c r="GTH191" s="29"/>
      <c r="GTI191" s="29"/>
      <c r="GTJ191" s="29"/>
      <c r="GTK191" s="29"/>
      <c r="GTL191" s="29"/>
      <c r="GTM191" s="29"/>
      <c r="GTN191" s="29"/>
      <c r="GTO191" s="29"/>
      <c r="GTP191" s="29"/>
      <c r="GTQ191" s="29"/>
      <c r="GTR191" s="29"/>
      <c r="GTS191" s="29"/>
      <c r="GTT191" s="29"/>
      <c r="GTU191" s="29"/>
      <c r="GTV191" s="29"/>
      <c r="GTW191" s="29"/>
      <c r="GTX191" s="29"/>
      <c r="GTY191" s="29"/>
      <c r="GTZ191" s="29"/>
      <c r="GUA191" s="29"/>
      <c r="GUB191" s="29"/>
      <c r="GUC191" s="29"/>
      <c r="GUD191" s="29"/>
      <c r="GUE191" s="29"/>
      <c r="GUF191" s="29"/>
      <c r="GUG191" s="29"/>
      <c r="GUH191" s="29"/>
      <c r="GUI191" s="29"/>
      <c r="GUJ191" s="29"/>
      <c r="GUK191" s="29"/>
      <c r="GUL191" s="29"/>
      <c r="GUM191" s="29"/>
      <c r="GUN191" s="29"/>
      <c r="GUO191" s="29"/>
      <c r="GUP191" s="29"/>
      <c r="GUQ191" s="29"/>
      <c r="GUR191" s="29"/>
      <c r="GUS191" s="29"/>
      <c r="GUT191" s="29"/>
      <c r="GUU191" s="29"/>
      <c r="GUV191" s="29"/>
      <c r="GUW191" s="29"/>
      <c r="GUX191" s="29"/>
      <c r="GUY191" s="29"/>
      <c r="GUZ191" s="29"/>
      <c r="GVA191" s="29"/>
      <c r="GVB191" s="29"/>
      <c r="GVC191" s="29"/>
      <c r="GVD191" s="29"/>
      <c r="GVE191" s="29"/>
      <c r="GVF191" s="29"/>
      <c r="GVG191" s="29"/>
      <c r="GVH191" s="29"/>
      <c r="GVI191" s="29"/>
      <c r="GVJ191" s="29"/>
      <c r="GVK191" s="29"/>
      <c r="GVL191" s="29"/>
      <c r="GVM191" s="29"/>
      <c r="GVN191" s="29"/>
      <c r="GVO191" s="29"/>
      <c r="GVP191" s="29"/>
      <c r="GVQ191" s="29"/>
      <c r="GVR191" s="29"/>
      <c r="GVS191" s="29"/>
      <c r="GVT191" s="29"/>
      <c r="GVU191" s="29"/>
      <c r="GVV191" s="29"/>
      <c r="GVW191" s="29"/>
      <c r="GVX191" s="29"/>
      <c r="GVY191" s="29"/>
      <c r="GVZ191" s="29"/>
      <c r="GWA191" s="29"/>
      <c r="GWB191" s="29"/>
      <c r="GWC191" s="29"/>
      <c r="GWD191" s="29"/>
      <c r="GWE191" s="29"/>
      <c r="GWF191" s="29"/>
      <c r="GWG191" s="29"/>
      <c r="GWH191" s="29"/>
      <c r="GWI191" s="29"/>
      <c r="GWJ191" s="29"/>
      <c r="GWK191" s="29"/>
      <c r="GWL191" s="29"/>
      <c r="GWM191" s="29"/>
      <c r="GWN191" s="29"/>
      <c r="GWO191" s="29"/>
      <c r="GWP191" s="29"/>
      <c r="GWQ191" s="29"/>
      <c r="GWR191" s="29"/>
      <c r="GWS191" s="29"/>
      <c r="GWT191" s="29"/>
      <c r="GWU191" s="29"/>
      <c r="GWV191" s="29"/>
      <c r="GWW191" s="29"/>
      <c r="GWX191" s="29"/>
      <c r="GWY191" s="29"/>
      <c r="GWZ191" s="29"/>
      <c r="GXA191" s="29"/>
      <c r="GXB191" s="29"/>
      <c r="GXC191" s="29"/>
      <c r="GXD191" s="29"/>
      <c r="GXE191" s="29"/>
      <c r="GXF191" s="29"/>
      <c r="GXG191" s="29"/>
      <c r="GXH191" s="29"/>
      <c r="GXI191" s="29"/>
      <c r="GXJ191" s="29"/>
      <c r="GXK191" s="29"/>
      <c r="GXL191" s="29"/>
      <c r="GXM191" s="29"/>
      <c r="GXN191" s="29"/>
      <c r="GXO191" s="29"/>
      <c r="GXP191" s="29"/>
      <c r="GXQ191" s="29"/>
      <c r="GXR191" s="29"/>
      <c r="GXS191" s="29"/>
      <c r="GXT191" s="29"/>
      <c r="GXU191" s="29"/>
      <c r="GXV191" s="29"/>
      <c r="GXW191" s="29"/>
      <c r="GXX191" s="29"/>
      <c r="GXY191" s="29"/>
      <c r="GXZ191" s="29"/>
      <c r="GYA191" s="29"/>
      <c r="GYB191" s="29"/>
      <c r="GYC191" s="29"/>
      <c r="GYD191" s="29"/>
      <c r="GYE191" s="29"/>
      <c r="GYF191" s="29"/>
      <c r="GYG191" s="29"/>
      <c r="GYH191" s="29"/>
      <c r="GYI191" s="29"/>
      <c r="GYJ191" s="29"/>
      <c r="GYK191" s="29"/>
      <c r="GYL191" s="29"/>
      <c r="GYM191" s="29"/>
      <c r="GYN191" s="29"/>
      <c r="GYO191" s="29"/>
      <c r="GYP191" s="29"/>
      <c r="GYQ191" s="29"/>
      <c r="GYR191" s="29"/>
      <c r="GYS191" s="29"/>
      <c r="GYT191" s="29"/>
      <c r="GYU191" s="29"/>
      <c r="GYV191" s="29"/>
      <c r="GYW191" s="29"/>
      <c r="GYX191" s="29"/>
      <c r="GYY191" s="29"/>
      <c r="GYZ191" s="29"/>
      <c r="GZA191" s="29"/>
      <c r="GZB191" s="29"/>
      <c r="GZC191" s="29"/>
      <c r="GZD191" s="29"/>
      <c r="GZE191" s="29"/>
      <c r="GZF191" s="29"/>
      <c r="GZG191" s="29"/>
      <c r="GZH191" s="29"/>
      <c r="GZI191" s="29"/>
      <c r="GZJ191" s="29"/>
      <c r="GZK191" s="29"/>
      <c r="GZL191" s="29"/>
      <c r="GZM191" s="29"/>
      <c r="GZN191" s="29"/>
      <c r="GZO191" s="29"/>
      <c r="GZP191" s="29"/>
      <c r="GZQ191" s="29"/>
      <c r="GZR191" s="29"/>
      <c r="GZS191" s="29"/>
      <c r="GZT191" s="29"/>
      <c r="GZU191" s="29"/>
      <c r="GZV191" s="29"/>
      <c r="GZW191" s="29"/>
      <c r="GZX191" s="29"/>
      <c r="GZY191" s="29"/>
      <c r="GZZ191" s="29"/>
      <c r="HAA191" s="29"/>
      <c r="HAB191" s="29"/>
      <c r="HAC191" s="29"/>
      <c r="HAD191" s="29"/>
      <c r="HAE191" s="29"/>
      <c r="HAF191" s="29"/>
      <c r="HAG191" s="29"/>
      <c r="HAH191" s="29"/>
      <c r="HAI191" s="29"/>
      <c r="HAJ191" s="29"/>
      <c r="HAK191" s="29"/>
      <c r="HAL191" s="29"/>
      <c r="HAM191" s="29"/>
      <c r="HAN191" s="29"/>
      <c r="HAO191" s="29"/>
      <c r="HAP191" s="29"/>
      <c r="HAQ191" s="29"/>
      <c r="HAR191" s="29"/>
      <c r="HAS191" s="29"/>
      <c r="HAT191" s="29"/>
      <c r="HAU191" s="29"/>
      <c r="HAV191" s="29"/>
      <c r="HAW191" s="29"/>
      <c r="HAX191" s="29"/>
      <c r="HAY191" s="29"/>
      <c r="HAZ191" s="29"/>
      <c r="HBA191" s="29"/>
      <c r="HBB191" s="29"/>
      <c r="HBC191" s="29"/>
      <c r="HBD191" s="29"/>
      <c r="HBE191" s="29"/>
      <c r="HBF191" s="29"/>
      <c r="HBG191" s="29"/>
      <c r="HBH191" s="29"/>
      <c r="HBI191" s="29"/>
      <c r="HBJ191" s="29"/>
      <c r="HBK191" s="29"/>
      <c r="HBL191" s="29"/>
      <c r="HBM191" s="29"/>
      <c r="HBN191" s="29"/>
      <c r="HBO191" s="29"/>
      <c r="HBP191" s="29"/>
      <c r="HBQ191" s="29"/>
      <c r="HBR191" s="29"/>
      <c r="HBS191" s="29"/>
      <c r="HBT191" s="29"/>
      <c r="HBU191" s="29"/>
      <c r="HBV191" s="29"/>
      <c r="HBW191" s="29"/>
      <c r="HBX191" s="29"/>
      <c r="HBY191" s="29"/>
      <c r="HBZ191" s="29"/>
      <c r="HCA191" s="29"/>
      <c r="HCB191" s="29"/>
      <c r="HCC191" s="29"/>
      <c r="HCD191" s="29"/>
      <c r="HCE191" s="29"/>
      <c r="HCF191" s="29"/>
      <c r="HCG191" s="29"/>
      <c r="HCH191" s="29"/>
      <c r="HCI191" s="29"/>
      <c r="HCJ191" s="29"/>
      <c r="HCK191" s="29"/>
      <c r="HCL191" s="29"/>
      <c r="HCM191" s="29"/>
      <c r="HCN191" s="29"/>
      <c r="HCO191" s="29"/>
      <c r="HCP191" s="29"/>
      <c r="HCQ191" s="29"/>
      <c r="HCR191" s="29"/>
      <c r="HCS191" s="29"/>
      <c r="HCT191" s="29"/>
      <c r="HCU191" s="29"/>
      <c r="HCV191" s="29"/>
      <c r="HCW191" s="29"/>
      <c r="HCX191" s="29"/>
      <c r="HCY191" s="29"/>
      <c r="HCZ191" s="29"/>
      <c r="HDA191" s="29"/>
      <c r="HDB191" s="29"/>
      <c r="HDC191" s="29"/>
      <c r="HDD191" s="29"/>
      <c r="HDE191" s="29"/>
      <c r="HDF191" s="29"/>
      <c r="HDG191" s="29"/>
      <c r="HDH191" s="29"/>
      <c r="HDI191" s="29"/>
      <c r="HDJ191" s="29"/>
      <c r="HDK191" s="29"/>
      <c r="HDL191" s="29"/>
      <c r="HDM191" s="29"/>
      <c r="HDN191" s="29"/>
      <c r="HDO191" s="29"/>
      <c r="HDP191" s="29"/>
      <c r="HDQ191" s="29"/>
      <c r="HDR191" s="29"/>
      <c r="HDS191" s="29"/>
      <c r="HDT191" s="29"/>
      <c r="HDU191" s="29"/>
      <c r="HDV191" s="29"/>
      <c r="HDW191" s="29"/>
      <c r="HDX191" s="29"/>
      <c r="HDY191" s="29"/>
      <c r="HDZ191" s="29"/>
      <c r="HEA191" s="29"/>
      <c r="HEB191" s="29"/>
      <c r="HEC191" s="29"/>
      <c r="HED191" s="29"/>
      <c r="HEE191" s="29"/>
      <c r="HEF191" s="29"/>
      <c r="HEG191" s="29"/>
      <c r="HEH191" s="29"/>
      <c r="HEI191" s="29"/>
      <c r="HEJ191" s="29"/>
      <c r="HEK191" s="29"/>
      <c r="HEL191" s="29"/>
      <c r="HEM191" s="29"/>
      <c r="HEN191" s="29"/>
      <c r="HEO191" s="29"/>
      <c r="HEP191" s="29"/>
      <c r="HEQ191" s="29"/>
      <c r="HER191" s="29"/>
      <c r="HES191" s="29"/>
      <c r="HET191" s="29"/>
      <c r="HEU191" s="29"/>
      <c r="HEV191" s="29"/>
      <c r="HEW191" s="29"/>
      <c r="HEX191" s="29"/>
      <c r="HEY191" s="29"/>
      <c r="HEZ191" s="29"/>
      <c r="HFA191" s="29"/>
      <c r="HFB191" s="29"/>
      <c r="HFC191" s="29"/>
      <c r="HFD191" s="29"/>
      <c r="HFE191" s="29"/>
      <c r="HFF191" s="29"/>
      <c r="HFG191" s="29"/>
      <c r="HFH191" s="29"/>
      <c r="HFI191" s="29"/>
      <c r="HFJ191" s="29"/>
      <c r="HFK191" s="29"/>
      <c r="HFL191" s="29"/>
      <c r="HFM191" s="29"/>
      <c r="HFN191" s="29"/>
      <c r="HFO191" s="29"/>
      <c r="HFP191" s="29"/>
      <c r="HFQ191" s="29"/>
      <c r="HFR191" s="29"/>
      <c r="HFS191" s="29"/>
      <c r="HFT191" s="29"/>
      <c r="HFU191" s="29"/>
      <c r="HFV191" s="29"/>
      <c r="HFW191" s="29"/>
      <c r="HFX191" s="29"/>
      <c r="HFY191" s="29"/>
      <c r="HFZ191" s="29"/>
      <c r="HGA191" s="29"/>
      <c r="HGB191" s="29"/>
      <c r="HGC191" s="29"/>
      <c r="HGD191" s="29"/>
      <c r="HGE191" s="29"/>
      <c r="HGF191" s="29"/>
      <c r="HGG191" s="29"/>
      <c r="HGH191" s="29"/>
      <c r="HGI191" s="29"/>
      <c r="HGJ191" s="29"/>
      <c r="HGK191" s="29"/>
      <c r="HGL191" s="29"/>
      <c r="HGM191" s="29"/>
      <c r="HGN191" s="29"/>
      <c r="HGO191" s="29"/>
      <c r="HGP191" s="29"/>
      <c r="HGQ191" s="29"/>
      <c r="HGR191" s="29"/>
      <c r="HGS191" s="29"/>
      <c r="HGT191" s="29"/>
      <c r="HGU191" s="29"/>
      <c r="HGV191" s="29"/>
      <c r="HGW191" s="29"/>
      <c r="HGX191" s="29"/>
      <c r="HGY191" s="29"/>
      <c r="HGZ191" s="29"/>
      <c r="HHA191" s="29"/>
      <c r="HHB191" s="29"/>
      <c r="HHC191" s="29"/>
      <c r="HHD191" s="29"/>
      <c r="HHE191" s="29"/>
      <c r="HHF191" s="29"/>
      <c r="HHG191" s="29"/>
      <c r="HHH191" s="29"/>
      <c r="HHI191" s="29"/>
      <c r="HHJ191" s="29"/>
      <c r="HHK191" s="29"/>
      <c r="HHL191" s="29"/>
      <c r="HHM191" s="29"/>
      <c r="HHN191" s="29"/>
      <c r="HHO191" s="29"/>
      <c r="HHP191" s="29"/>
      <c r="HHQ191" s="29"/>
      <c r="HHR191" s="29"/>
      <c r="HHS191" s="29"/>
      <c r="HHT191" s="29"/>
      <c r="HHU191" s="29"/>
      <c r="HHV191" s="29"/>
      <c r="HHW191" s="29"/>
      <c r="HHX191" s="29"/>
      <c r="HHY191" s="29"/>
      <c r="HHZ191" s="29"/>
      <c r="HIA191" s="29"/>
      <c r="HIB191" s="29"/>
      <c r="HIC191" s="29"/>
      <c r="HID191" s="29"/>
      <c r="HIE191" s="29"/>
      <c r="HIF191" s="29"/>
      <c r="HIG191" s="29"/>
      <c r="HIH191" s="29"/>
      <c r="HII191" s="29"/>
      <c r="HIJ191" s="29"/>
      <c r="HIK191" s="29"/>
      <c r="HIL191" s="29"/>
      <c r="HIM191" s="29"/>
      <c r="HIN191" s="29"/>
      <c r="HIO191" s="29"/>
      <c r="HIP191" s="29"/>
      <c r="HIQ191" s="29"/>
      <c r="HIR191" s="29"/>
      <c r="HIS191" s="29"/>
      <c r="HIT191" s="29"/>
      <c r="HIU191" s="29"/>
      <c r="HIV191" s="29"/>
      <c r="HIW191" s="29"/>
      <c r="HIX191" s="29"/>
      <c r="HIY191" s="29"/>
      <c r="HIZ191" s="29"/>
      <c r="HJA191" s="29"/>
      <c r="HJB191" s="29"/>
      <c r="HJC191" s="29"/>
      <c r="HJD191" s="29"/>
      <c r="HJE191" s="29"/>
      <c r="HJF191" s="29"/>
      <c r="HJG191" s="29"/>
      <c r="HJH191" s="29"/>
      <c r="HJI191" s="29"/>
      <c r="HJJ191" s="29"/>
      <c r="HJK191" s="29"/>
      <c r="HJL191" s="29"/>
      <c r="HJM191" s="29"/>
      <c r="HJN191" s="29"/>
      <c r="HJO191" s="29"/>
      <c r="HJP191" s="29"/>
      <c r="HJQ191" s="29"/>
      <c r="HJR191" s="29"/>
      <c r="HJS191" s="29"/>
      <c r="HJT191" s="29"/>
      <c r="HJU191" s="29"/>
      <c r="HJV191" s="29"/>
      <c r="HJW191" s="29"/>
      <c r="HJX191" s="29"/>
      <c r="HJY191" s="29"/>
      <c r="HJZ191" s="29"/>
      <c r="HKA191" s="29"/>
      <c r="HKB191" s="29"/>
      <c r="HKC191" s="29"/>
      <c r="HKD191" s="29"/>
      <c r="HKE191" s="29"/>
      <c r="HKF191" s="29"/>
      <c r="HKG191" s="29"/>
      <c r="HKH191" s="29"/>
      <c r="HKI191" s="29"/>
      <c r="HKJ191" s="29"/>
      <c r="HKK191" s="29"/>
      <c r="HKL191" s="29"/>
      <c r="HKM191" s="29"/>
      <c r="HKN191" s="29"/>
      <c r="HKO191" s="29"/>
      <c r="HKP191" s="29"/>
      <c r="HKQ191" s="29"/>
      <c r="HKR191" s="29"/>
      <c r="HKS191" s="29"/>
      <c r="HKT191" s="29"/>
      <c r="HKU191" s="29"/>
      <c r="HKV191" s="29"/>
      <c r="HKW191" s="29"/>
      <c r="HKX191" s="29"/>
      <c r="HKY191" s="29"/>
      <c r="HKZ191" s="29"/>
      <c r="HLA191" s="29"/>
      <c r="HLB191" s="29"/>
      <c r="HLC191" s="29"/>
      <c r="HLD191" s="29"/>
      <c r="HLE191" s="29"/>
      <c r="HLF191" s="29"/>
      <c r="HLG191" s="29"/>
      <c r="HLH191" s="29"/>
      <c r="HLI191" s="29"/>
      <c r="HLJ191" s="29"/>
      <c r="HLK191" s="29"/>
      <c r="HLL191" s="29"/>
      <c r="HLM191" s="29"/>
      <c r="HLN191" s="29"/>
      <c r="HLO191" s="29"/>
      <c r="HLP191" s="29"/>
      <c r="HLQ191" s="29"/>
      <c r="HLR191" s="29"/>
      <c r="HLS191" s="29"/>
      <c r="HLT191" s="29"/>
      <c r="HLU191" s="29"/>
      <c r="HLV191" s="29"/>
      <c r="HLW191" s="29"/>
      <c r="HLX191" s="29"/>
      <c r="HLY191" s="29"/>
      <c r="HLZ191" s="29"/>
      <c r="HMA191" s="29"/>
      <c r="HMB191" s="29"/>
      <c r="HMC191" s="29"/>
      <c r="HMD191" s="29"/>
      <c r="HME191" s="29"/>
      <c r="HMF191" s="29"/>
      <c r="HMG191" s="29"/>
      <c r="HMH191" s="29"/>
      <c r="HMI191" s="29"/>
      <c r="HMJ191" s="29"/>
      <c r="HMK191" s="29"/>
      <c r="HML191" s="29"/>
      <c r="HMM191" s="29"/>
      <c r="HMN191" s="29"/>
      <c r="HMO191" s="29"/>
      <c r="HMP191" s="29"/>
      <c r="HMQ191" s="29"/>
      <c r="HMR191" s="29"/>
      <c r="HMS191" s="29"/>
      <c r="HMT191" s="29"/>
      <c r="HMU191" s="29"/>
      <c r="HMV191" s="29"/>
      <c r="HMW191" s="29"/>
      <c r="HMX191" s="29"/>
      <c r="HMY191" s="29"/>
      <c r="HMZ191" s="29"/>
      <c r="HNA191" s="29"/>
      <c r="HNB191" s="29"/>
      <c r="HNC191" s="29"/>
      <c r="HND191" s="29"/>
      <c r="HNE191" s="29"/>
      <c r="HNF191" s="29"/>
      <c r="HNG191" s="29"/>
      <c r="HNH191" s="29"/>
      <c r="HNI191" s="29"/>
      <c r="HNJ191" s="29"/>
      <c r="HNK191" s="29"/>
      <c r="HNL191" s="29"/>
      <c r="HNM191" s="29"/>
      <c r="HNN191" s="29"/>
      <c r="HNO191" s="29"/>
      <c r="HNP191" s="29"/>
      <c r="HNQ191" s="29"/>
      <c r="HNR191" s="29"/>
      <c r="HNS191" s="29"/>
      <c r="HNT191" s="29"/>
      <c r="HNU191" s="29"/>
      <c r="HNV191" s="29"/>
      <c r="HNW191" s="29"/>
      <c r="HNX191" s="29"/>
      <c r="HNY191" s="29"/>
      <c r="HNZ191" s="29"/>
      <c r="HOA191" s="29"/>
      <c r="HOB191" s="29"/>
      <c r="HOC191" s="29"/>
      <c r="HOD191" s="29"/>
      <c r="HOE191" s="29"/>
      <c r="HOF191" s="29"/>
      <c r="HOG191" s="29"/>
      <c r="HOH191" s="29"/>
      <c r="HOI191" s="29"/>
      <c r="HOJ191" s="29"/>
      <c r="HOK191" s="29"/>
      <c r="HOL191" s="29"/>
      <c r="HOM191" s="29"/>
      <c r="HON191" s="29"/>
      <c r="HOO191" s="29"/>
      <c r="HOP191" s="29"/>
      <c r="HOQ191" s="29"/>
      <c r="HOR191" s="29"/>
      <c r="HOS191" s="29"/>
      <c r="HOT191" s="29"/>
      <c r="HOU191" s="29"/>
      <c r="HOV191" s="29"/>
      <c r="HOW191" s="29"/>
      <c r="HOX191" s="29"/>
      <c r="HOY191" s="29"/>
      <c r="HOZ191" s="29"/>
      <c r="HPA191" s="29"/>
      <c r="HPB191" s="29"/>
      <c r="HPC191" s="29"/>
      <c r="HPD191" s="29"/>
      <c r="HPE191" s="29"/>
      <c r="HPF191" s="29"/>
      <c r="HPG191" s="29"/>
      <c r="HPH191" s="29"/>
      <c r="HPI191" s="29"/>
      <c r="HPJ191" s="29"/>
      <c r="HPK191" s="29"/>
      <c r="HPL191" s="29"/>
      <c r="HPM191" s="29"/>
      <c r="HPN191" s="29"/>
      <c r="HPO191" s="29"/>
      <c r="HPP191" s="29"/>
      <c r="HPQ191" s="29"/>
      <c r="HPR191" s="29"/>
      <c r="HPS191" s="29"/>
      <c r="HPT191" s="29"/>
      <c r="HPU191" s="29"/>
      <c r="HPV191" s="29"/>
      <c r="HPW191" s="29"/>
      <c r="HPX191" s="29"/>
      <c r="HPY191" s="29"/>
      <c r="HPZ191" s="29"/>
      <c r="HQA191" s="29"/>
      <c r="HQB191" s="29"/>
      <c r="HQC191" s="29"/>
      <c r="HQD191" s="29"/>
      <c r="HQE191" s="29"/>
      <c r="HQF191" s="29"/>
      <c r="HQG191" s="29"/>
      <c r="HQH191" s="29"/>
      <c r="HQI191" s="29"/>
      <c r="HQJ191" s="29"/>
      <c r="HQK191" s="29"/>
      <c r="HQL191" s="29"/>
      <c r="HQM191" s="29"/>
      <c r="HQN191" s="29"/>
      <c r="HQO191" s="29"/>
      <c r="HQP191" s="29"/>
      <c r="HQQ191" s="29"/>
      <c r="HQR191" s="29"/>
      <c r="HQS191" s="29"/>
      <c r="HQT191" s="29"/>
      <c r="HQU191" s="29"/>
      <c r="HQV191" s="29"/>
      <c r="HQW191" s="29"/>
      <c r="HQX191" s="29"/>
      <c r="HQY191" s="29"/>
      <c r="HQZ191" s="29"/>
      <c r="HRA191" s="29"/>
      <c r="HRB191" s="29"/>
      <c r="HRC191" s="29"/>
      <c r="HRD191" s="29"/>
      <c r="HRE191" s="29"/>
      <c r="HRF191" s="29"/>
      <c r="HRG191" s="29"/>
      <c r="HRH191" s="29"/>
      <c r="HRI191" s="29"/>
      <c r="HRJ191" s="29"/>
      <c r="HRK191" s="29"/>
      <c r="HRL191" s="29"/>
      <c r="HRM191" s="29"/>
      <c r="HRN191" s="29"/>
      <c r="HRO191" s="29"/>
      <c r="HRP191" s="29"/>
      <c r="HRQ191" s="29"/>
      <c r="HRR191" s="29"/>
      <c r="HRS191" s="29"/>
      <c r="HRT191" s="29"/>
      <c r="HRU191" s="29"/>
      <c r="HRV191" s="29"/>
      <c r="HRW191" s="29"/>
      <c r="HRX191" s="29"/>
      <c r="HRY191" s="29"/>
      <c r="HRZ191" s="29"/>
      <c r="HSA191" s="29"/>
      <c r="HSB191" s="29"/>
      <c r="HSC191" s="29"/>
      <c r="HSD191" s="29"/>
      <c r="HSE191" s="29"/>
      <c r="HSF191" s="29"/>
      <c r="HSG191" s="29"/>
      <c r="HSH191" s="29"/>
      <c r="HSI191" s="29"/>
      <c r="HSJ191" s="29"/>
      <c r="HSK191" s="29"/>
      <c r="HSL191" s="29"/>
      <c r="HSM191" s="29"/>
      <c r="HSN191" s="29"/>
      <c r="HSO191" s="29"/>
      <c r="HSP191" s="29"/>
      <c r="HSQ191" s="29"/>
      <c r="HSR191" s="29"/>
      <c r="HSS191" s="29"/>
      <c r="HST191" s="29"/>
      <c r="HSU191" s="29"/>
      <c r="HSV191" s="29"/>
      <c r="HSW191" s="29"/>
      <c r="HSX191" s="29"/>
      <c r="HSY191" s="29"/>
      <c r="HSZ191" s="29"/>
      <c r="HTA191" s="29"/>
      <c r="HTB191" s="29"/>
      <c r="HTC191" s="29"/>
      <c r="HTD191" s="29"/>
      <c r="HTE191" s="29"/>
      <c r="HTF191" s="29"/>
      <c r="HTG191" s="29"/>
      <c r="HTH191" s="29"/>
      <c r="HTI191" s="29"/>
      <c r="HTJ191" s="29"/>
      <c r="HTK191" s="29"/>
      <c r="HTL191" s="29"/>
      <c r="HTM191" s="29"/>
      <c r="HTN191" s="29"/>
      <c r="HTO191" s="29"/>
      <c r="HTP191" s="29"/>
      <c r="HTQ191" s="29"/>
      <c r="HTR191" s="29"/>
      <c r="HTS191" s="29"/>
      <c r="HTT191" s="29"/>
      <c r="HTU191" s="29"/>
      <c r="HTV191" s="29"/>
      <c r="HTW191" s="29"/>
      <c r="HTX191" s="29"/>
      <c r="HTY191" s="29"/>
      <c r="HTZ191" s="29"/>
      <c r="HUA191" s="29"/>
      <c r="HUB191" s="29"/>
      <c r="HUC191" s="29"/>
      <c r="HUD191" s="29"/>
      <c r="HUE191" s="29"/>
      <c r="HUF191" s="29"/>
      <c r="HUG191" s="29"/>
      <c r="HUH191" s="29"/>
      <c r="HUI191" s="29"/>
      <c r="HUJ191" s="29"/>
      <c r="HUK191" s="29"/>
      <c r="HUL191" s="29"/>
      <c r="HUM191" s="29"/>
      <c r="HUN191" s="29"/>
      <c r="HUO191" s="29"/>
      <c r="HUP191" s="29"/>
      <c r="HUQ191" s="29"/>
      <c r="HUR191" s="29"/>
      <c r="HUS191" s="29"/>
      <c r="HUT191" s="29"/>
      <c r="HUU191" s="29"/>
      <c r="HUV191" s="29"/>
      <c r="HUW191" s="29"/>
      <c r="HUX191" s="29"/>
      <c r="HUY191" s="29"/>
      <c r="HUZ191" s="29"/>
      <c r="HVA191" s="29"/>
      <c r="HVB191" s="29"/>
      <c r="HVC191" s="29"/>
      <c r="HVD191" s="29"/>
      <c r="HVE191" s="29"/>
      <c r="HVF191" s="29"/>
      <c r="HVG191" s="29"/>
      <c r="HVH191" s="29"/>
      <c r="HVI191" s="29"/>
      <c r="HVJ191" s="29"/>
      <c r="HVK191" s="29"/>
      <c r="HVL191" s="29"/>
      <c r="HVM191" s="29"/>
      <c r="HVN191" s="29"/>
      <c r="HVO191" s="29"/>
      <c r="HVP191" s="29"/>
      <c r="HVQ191" s="29"/>
      <c r="HVR191" s="29"/>
      <c r="HVS191" s="29"/>
      <c r="HVT191" s="29"/>
      <c r="HVU191" s="29"/>
      <c r="HVV191" s="29"/>
      <c r="HVW191" s="29"/>
      <c r="HVX191" s="29"/>
      <c r="HVY191" s="29"/>
      <c r="HVZ191" s="29"/>
      <c r="HWA191" s="29"/>
      <c r="HWB191" s="29"/>
      <c r="HWC191" s="29"/>
      <c r="HWD191" s="29"/>
      <c r="HWE191" s="29"/>
      <c r="HWF191" s="29"/>
      <c r="HWG191" s="29"/>
      <c r="HWH191" s="29"/>
      <c r="HWI191" s="29"/>
      <c r="HWJ191" s="29"/>
      <c r="HWK191" s="29"/>
      <c r="HWL191" s="29"/>
      <c r="HWM191" s="29"/>
      <c r="HWN191" s="29"/>
      <c r="HWO191" s="29"/>
      <c r="HWP191" s="29"/>
      <c r="HWQ191" s="29"/>
      <c r="HWR191" s="29"/>
      <c r="HWS191" s="29"/>
      <c r="HWT191" s="29"/>
      <c r="HWU191" s="29"/>
      <c r="HWV191" s="29"/>
      <c r="HWW191" s="29"/>
      <c r="HWX191" s="29"/>
      <c r="HWY191" s="29"/>
      <c r="HWZ191" s="29"/>
      <c r="HXA191" s="29"/>
      <c r="HXB191" s="29"/>
      <c r="HXC191" s="29"/>
      <c r="HXD191" s="29"/>
      <c r="HXE191" s="29"/>
      <c r="HXF191" s="29"/>
      <c r="HXG191" s="29"/>
      <c r="HXH191" s="29"/>
      <c r="HXI191" s="29"/>
      <c r="HXJ191" s="29"/>
      <c r="HXK191" s="29"/>
      <c r="HXL191" s="29"/>
      <c r="HXM191" s="29"/>
      <c r="HXN191" s="29"/>
      <c r="HXO191" s="29"/>
      <c r="HXP191" s="29"/>
      <c r="HXQ191" s="29"/>
      <c r="HXR191" s="29"/>
      <c r="HXS191" s="29"/>
      <c r="HXT191" s="29"/>
      <c r="HXU191" s="29"/>
      <c r="HXV191" s="29"/>
      <c r="HXW191" s="29"/>
      <c r="HXX191" s="29"/>
      <c r="HXY191" s="29"/>
      <c r="HXZ191" s="29"/>
      <c r="HYA191" s="29"/>
      <c r="HYB191" s="29"/>
      <c r="HYC191" s="29"/>
      <c r="HYD191" s="29"/>
      <c r="HYE191" s="29"/>
      <c r="HYF191" s="29"/>
      <c r="HYG191" s="29"/>
      <c r="HYH191" s="29"/>
      <c r="HYI191" s="29"/>
      <c r="HYJ191" s="29"/>
      <c r="HYK191" s="29"/>
      <c r="HYL191" s="29"/>
      <c r="HYM191" s="29"/>
      <c r="HYN191" s="29"/>
      <c r="HYO191" s="29"/>
      <c r="HYP191" s="29"/>
      <c r="HYQ191" s="29"/>
      <c r="HYR191" s="29"/>
      <c r="HYS191" s="29"/>
      <c r="HYT191" s="29"/>
      <c r="HYU191" s="29"/>
      <c r="HYV191" s="29"/>
      <c r="HYW191" s="29"/>
      <c r="HYX191" s="29"/>
      <c r="HYY191" s="29"/>
      <c r="HYZ191" s="29"/>
      <c r="HZA191" s="29"/>
      <c r="HZB191" s="29"/>
      <c r="HZC191" s="29"/>
      <c r="HZD191" s="29"/>
      <c r="HZE191" s="29"/>
      <c r="HZF191" s="29"/>
      <c r="HZG191" s="29"/>
      <c r="HZH191" s="29"/>
      <c r="HZI191" s="29"/>
      <c r="HZJ191" s="29"/>
      <c r="HZK191" s="29"/>
      <c r="HZL191" s="29"/>
      <c r="HZM191" s="29"/>
      <c r="HZN191" s="29"/>
      <c r="HZO191" s="29"/>
      <c r="HZP191" s="29"/>
      <c r="HZQ191" s="29"/>
      <c r="HZR191" s="29"/>
      <c r="HZS191" s="29"/>
      <c r="HZT191" s="29"/>
      <c r="HZU191" s="29"/>
      <c r="HZV191" s="29"/>
      <c r="HZW191" s="29"/>
      <c r="HZX191" s="29"/>
      <c r="HZY191" s="29"/>
      <c r="HZZ191" s="29"/>
      <c r="IAA191" s="29"/>
      <c r="IAB191" s="29"/>
      <c r="IAC191" s="29"/>
      <c r="IAD191" s="29"/>
      <c r="IAE191" s="29"/>
      <c r="IAF191" s="29"/>
      <c r="IAG191" s="29"/>
      <c r="IAH191" s="29"/>
      <c r="IAI191" s="29"/>
      <c r="IAJ191" s="29"/>
      <c r="IAK191" s="29"/>
      <c r="IAL191" s="29"/>
      <c r="IAM191" s="29"/>
      <c r="IAN191" s="29"/>
      <c r="IAO191" s="29"/>
      <c r="IAP191" s="29"/>
      <c r="IAQ191" s="29"/>
      <c r="IAR191" s="29"/>
      <c r="IAS191" s="29"/>
      <c r="IAT191" s="29"/>
      <c r="IAU191" s="29"/>
      <c r="IAV191" s="29"/>
      <c r="IAW191" s="29"/>
      <c r="IAX191" s="29"/>
      <c r="IAY191" s="29"/>
      <c r="IAZ191" s="29"/>
      <c r="IBA191" s="29"/>
      <c r="IBB191" s="29"/>
      <c r="IBC191" s="29"/>
      <c r="IBD191" s="29"/>
      <c r="IBE191" s="29"/>
      <c r="IBF191" s="29"/>
      <c r="IBG191" s="29"/>
      <c r="IBH191" s="29"/>
      <c r="IBI191" s="29"/>
      <c r="IBJ191" s="29"/>
      <c r="IBK191" s="29"/>
      <c r="IBL191" s="29"/>
      <c r="IBM191" s="29"/>
      <c r="IBN191" s="29"/>
      <c r="IBO191" s="29"/>
      <c r="IBP191" s="29"/>
      <c r="IBQ191" s="29"/>
      <c r="IBR191" s="29"/>
      <c r="IBS191" s="29"/>
      <c r="IBT191" s="29"/>
      <c r="IBU191" s="29"/>
      <c r="IBV191" s="29"/>
      <c r="IBW191" s="29"/>
      <c r="IBX191" s="29"/>
      <c r="IBY191" s="29"/>
      <c r="IBZ191" s="29"/>
      <c r="ICA191" s="29"/>
      <c r="ICB191" s="29"/>
      <c r="ICC191" s="29"/>
      <c r="ICD191" s="29"/>
      <c r="ICE191" s="29"/>
      <c r="ICF191" s="29"/>
      <c r="ICG191" s="29"/>
      <c r="ICH191" s="29"/>
      <c r="ICI191" s="29"/>
      <c r="ICJ191" s="29"/>
      <c r="ICK191" s="29"/>
      <c r="ICL191" s="29"/>
      <c r="ICM191" s="29"/>
      <c r="ICN191" s="29"/>
      <c r="ICO191" s="29"/>
      <c r="ICP191" s="29"/>
      <c r="ICQ191" s="29"/>
      <c r="ICR191" s="29"/>
      <c r="ICS191" s="29"/>
      <c r="ICT191" s="29"/>
      <c r="ICU191" s="29"/>
      <c r="ICV191" s="29"/>
      <c r="ICW191" s="29"/>
      <c r="ICX191" s="29"/>
      <c r="ICY191" s="29"/>
      <c r="ICZ191" s="29"/>
      <c r="IDA191" s="29"/>
      <c r="IDB191" s="29"/>
      <c r="IDC191" s="29"/>
      <c r="IDD191" s="29"/>
      <c r="IDE191" s="29"/>
      <c r="IDF191" s="29"/>
      <c r="IDG191" s="29"/>
      <c r="IDH191" s="29"/>
      <c r="IDI191" s="29"/>
      <c r="IDJ191" s="29"/>
      <c r="IDK191" s="29"/>
      <c r="IDL191" s="29"/>
      <c r="IDM191" s="29"/>
      <c r="IDN191" s="29"/>
      <c r="IDO191" s="29"/>
      <c r="IDP191" s="29"/>
      <c r="IDQ191" s="29"/>
      <c r="IDR191" s="29"/>
      <c r="IDS191" s="29"/>
      <c r="IDT191" s="29"/>
      <c r="IDU191" s="29"/>
      <c r="IDV191" s="29"/>
      <c r="IDW191" s="29"/>
      <c r="IDX191" s="29"/>
      <c r="IDY191" s="29"/>
      <c r="IDZ191" s="29"/>
      <c r="IEA191" s="29"/>
      <c r="IEB191" s="29"/>
      <c r="IEC191" s="29"/>
      <c r="IED191" s="29"/>
      <c r="IEE191" s="29"/>
      <c r="IEF191" s="29"/>
      <c r="IEG191" s="29"/>
      <c r="IEH191" s="29"/>
      <c r="IEI191" s="29"/>
      <c r="IEJ191" s="29"/>
      <c r="IEK191" s="29"/>
      <c r="IEL191" s="29"/>
      <c r="IEM191" s="29"/>
      <c r="IEN191" s="29"/>
      <c r="IEO191" s="29"/>
      <c r="IEP191" s="29"/>
      <c r="IEQ191" s="29"/>
      <c r="IER191" s="29"/>
      <c r="IES191" s="29"/>
      <c r="IET191" s="29"/>
      <c r="IEU191" s="29"/>
      <c r="IEV191" s="29"/>
      <c r="IEW191" s="29"/>
      <c r="IEX191" s="29"/>
      <c r="IEY191" s="29"/>
      <c r="IEZ191" s="29"/>
      <c r="IFA191" s="29"/>
      <c r="IFB191" s="29"/>
      <c r="IFC191" s="29"/>
      <c r="IFD191" s="29"/>
      <c r="IFE191" s="29"/>
      <c r="IFF191" s="29"/>
      <c r="IFG191" s="29"/>
      <c r="IFH191" s="29"/>
      <c r="IFI191" s="29"/>
      <c r="IFJ191" s="29"/>
      <c r="IFK191" s="29"/>
      <c r="IFL191" s="29"/>
      <c r="IFM191" s="29"/>
      <c r="IFN191" s="29"/>
      <c r="IFO191" s="29"/>
      <c r="IFP191" s="29"/>
      <c r="IFQ191" s="29"/>
      <c r="IFR191" s="29"/>
      <c r="IFS191" s="29"/>
      <c r="IFT191" s="29"/>
      <c r="IFU191" s="29"/>
      <c r="IFV191" s="29"/>
      <c r="IFW191" s="29"/>
      <c r="IFX191" s="29"/>
      <c r="IFY191" s="29"/>
      <c r="IFZ191" s="29"/>
      <c r="IGA191" s="29"/>
      <c r="IGB191" s="29"/>
      <c r="IGC191" s="29"/>
      <c r="IGD191" s="29"/>
      <c r="IGE191" s="29"/>
      <c r="IGF191" s="29"/>
      <c r="IGG191" s="29"/>
      <c r="IGH191" s="29"/>
      <c r="IGI191" s="29"/>
      <c r="IGJ191" s="29"/>
      <c r="IGK191" s="29"/>
      <c r="IGL191" s="29"/>
      <c r="IGM191" s="29"/>
      <c r="IGN191" s="29"/>
      <c r="IGO191" s="29"/>
      <c r="IGP191" s="29"/>
      <c r="IGQ191" s="29"/>
      <c r="IGR191" s="29"/>
      <c r="IGS191" s="29"/>
      <c r="IGT191" s="29"/>
      <c r="IGU191" s="29"/>
      <c r="IGV191" s="29"/>
      <c r="IGW191" s="29"/>
      <c r="IGX191" s="29"/>
      <c r="IGY191" s="29"/>
      <c r="IGZ191" s="29"/>
      <c r="IHA191" s="29"/>
      <c r="IHB191" s="29"/>
      <c r="IHC191" s="29"/>
      <c r="IHD191" s="29"/>
      <c r="IHE191" s="29"/>
      <c r="IHF191" s="29"/>
      <c r="IHG191" s="29"/>
      <c r="IHH191" s="29"/>
      <c r="IHI191" s="29"/>
      <c r="IHJ191" s="29"/>
      <c r="IHK191" s="29"/>
      <c r="IHL191" s="29"/>
      <c r="IHM191" s="29"/>
      <c r="IHN191" s="29"/>
      <c r="IHO191" s="29"/>
      <c r="IHP191" s="29"/>
      <c r="IHQ191" s="29"/>
      <c r="IHR191" s="29"/>
      <c r="IHS191" s="29"/>
      <c r="IHT191" s="29"/>
      <c r="IHU191" s="29"/>
      <c r="IHV191" s="29"/>
      <c r="IHW191" s="29"/>
      <c r="IHX191" s="29"/>
      <c r="IHY191" s="29"/>
      <c r="IHZ191" s="29"/>
      <c r="IIA191" s="29"/>
      <c r="IIB191" s="29"/>
      <c r="IIC191" s="29"/>
      <c r="IID191" s="29"/>
      <c r="IIE191" s="29"/>
      <c r="IIF191" s="29"/>
      <c r="IIG191" s="29"/>
      <c r="IIH191" s="29"/>
      <c r="III191" s="29"/>
      <c r="IIJ191" s="29"/>
      <c r="IIK191" s="29"/>
      <c r="IIL191" s="29"/>
      <c r="IIM191" s="29"/>
      <c r="IIN191" s="29"/>
      <c r="IIO191" s="29"/>
      <c r="IIP191" s="29"/>
      <c r="IIQ191" s="29"/>
      <c r="IIR191" s="29"/>
      <c r="IIS191" s="29"/>
      <c r="IIT191" s="29"/>
      <c r="IIU191" s="29"/>
      <c r="IIV191" s="29"/>
      <c r="IIW191" s="29"/>
      <c r="IIX191" s="29"/>
      <c r="IIY191" s="29"/>
      <c r="IIZ191" s="29"/>
      <c r="IJA191" s="29"/>
      <c r="IJB191" s="29"/>
      <c r="IJC191" s="29"/>
      <c r="IJD191" s="29"/>
      <c r="IJE191" s="29"/>
      <c r="IJF191" s="29"/>
      <c r="IJG191" s="29"/>
      <c r="IJH191" s="29"/>
      <c r="IJI191" s="29"/>
      <c r="IJJ191" s="29"/>
      <c r="IJK191" s="29"/>
      <c r="IJL191" s="29"/>
      <c r="IJM191" s="29"/>
      <c r="IJN191" s="29"/>
      <c r="IJO191" s="29"/>
      <c r="IJP191" s="29"/>
      <c r="IJQ191" s="29"/>
      <c r="IJR191" s="29"/>
      <c r="IJS191" s="29"/>
      <c r="IJT191" s="29"/>
      <c r="IJU191" s="29"/>
      <c r="IJV191" s="29"/>
      <c r="IJW191" s="29"/>
      <c r="IJX191" s="29"/>
      <c r="IJY191" s="29"/>
      <c r="IJZ191" s="29"/>
      <c r="IKA191" s="29"/>
      <c r="IKB191" s="29"/>
      <c r="IKC191" s="29"/>
      <c r="IKD191" s="29"/>
      <c r="IKE191" s="29"/>
      <c r="IKF191" s="29"/>
      <c r="IKG191" s="29"/>
      <c r="IKH191" s="29"/>
      <c r="IKI191" s="29"/>
      <c r="IKJ191" s="29"/>
      <c r="IKK191" s="29"/>
      <c r="IKL191" s="29"/>
      <c r="IKM191" s="29"/>
      <c r="IKN191" s="29"/>
      <c r="IKO191" s="29"/>
      <c r="IKP191" s="29"/>
      <c r="IKQ191" s="29"/>
      <c r="IKR191" s="29"/>
      <c r="IKS191" s="29"/>
      <c r="IKT191" s="29"/>
      <c r="IKU191" s="29"/>
      <c r="IKV191" s="29"/>
      <c r="IKW191" s="29"/>
      <c r="IKX191" s="29"/>
      <c r="IKY191" s="29"/>
      <c r="IKZ191" s="29"/>
      <c r="ILA191" s="29"/>
      <c r="ILB191" s="29"/>
      <c r="ILC191" s="29"/>
      <c r="ILD191" s="29"/>
      <c r="ILE191" s="29"/>
      <c r="ILF191" s="29"/>
      <c r="ILG191" s="29"/>
      <c r="ILH191" s="29"/>
      <c r="ILI191" s="29"/>
      <c r="ILJ191" s="29"/>
      <c r="ILK191" s="29"/>
      <c r="ILL191" s="29"/>
      <c r="ILM191" s="29"/>
      <c r="ILN191" s="29"/>
      <c r="ILO191" s="29"/>
      <c r="ILP191" s="29"/>
      <c r="ILQ191" s="29"/>
      <c r="ILR191" s="29"/>
      <c r="ILS191" s="29"/>
      <c r="ILT191" s="29"/>
      <c r="ILU191" s="29"/>
      <c r="ILV191" s="29"/>
      <c r="ILW191" s="29"/>
      <c r="ILX191" s="29"/>
      <c r="ILY191" s="29"/>
      <c r="ILZ191" s="29"/>
      <c r="IMA191" s="29"/>
      <c r="IMB191" s="29"/>
      <c r="IMC191" s="29"/>
      <c r="IMD191" s="29"/>
      <c r="IME191" s="29"/>
      <c r="IMF191" s="29"/>
      <c r="IMG191" s="29"/>
      <c r="IMH191" s="29"/>
      <c r="IMI191" s="29"/>
      <c r="IMJ191" s="29"/>
      <c r="IMK191" s="29"/>
      <c r="IML191" s="29"/>
      <c r="IMM191" s="29"/>
      <c r="IMN191" s="29"/>
      <c r="IMO191" s="29"/>
      <c r="IMP191" s="29"/>
      <c r="IMQ191" s="29"/>
      <c r="IMR191" s="29"/>
      <c r="IMS191" s="29"/>
      <c r="IMT191" s="29"/>
      <c r="IMU191" s="29"/>
      <c r="IMV191" s="29"/>
      <c r="IMW191" s="29"/>
      <c r="IMX191" s="29"/>
      <c r="IMY191" s="29"/>
      <c r="IMZ191" s="29"/>
      <c r="INA191" s="29"/>
      <c r="INB191" s="29"/>
      <c r="INC191" s="29"/>
      <c r="IND191" s="29"/>
      <c r="INE191" s="29"/>
      <c r="INF191" s="29"/>
      <c r="ING191" s="29"/>
      <c r="INH191" s="29"/>
      <c r="INI191" s="29"/>
      <c r="INJ191" s="29"/>
      <c r="INK191" s="29"/>
      <c r="INL191" s="29"/>
      <c r="INM191" s="29"/>
      <c r="INN191" s="29"/>
      <c r="INO191" s="29"/>
      <c r="INP191" s="29"/>
      <c r="INQ191" s="29"/>
      <c r="INR191" s="29"/>
      <c r="INS191" s="29"/>
      <c r="INT191" s="29"/>
      <c r="INU191" s="29"/>
      <c r="INV191" s="29"/>
      <c r="INW191" s="29"/>
      <c r="INX191" s="29"/>
      <c r="INY191" s="29"/>
      <c r="INZ191" s="29"/>
      <c r="IOA191" s="29"/>
      <c r="IOB191" s="29"/>
      <c r="IOC191" s="29"/>
      <c r="IOD191" s="29"/>
      <c r="IOE191" s="29"/>
      <c r="IOF191" s="29"/>
      <c r="IOG191" s="29"/>
      <c r="IOH191" s="29"/>
      <c r="IOI191" s="29"/>
      <c r="IOJ191" s="29"/>
      <c r="IOK191" s="29"/>
      <c r="IOL191" s="29"/>
      <c r="IOM191" s="29"/>
      <c r="ION191" s="29"/>
      <c r="IOO191" s="29"/>
      <c r="IOP191" s="29"/>
      <c r="IOQ191" s="29"/>
      <c r="IOR191" s="29"/>
      <c r="IOS191" s="29"/>
      <c r="IOT191" s="29"/>
      <c r="IOU191" s="29"/>
      <c r="IOV191" s="29"/>
      <c r="IOW191" s="29"/>
      <c r="IOX191" s="29"/>
      <c r="IOY191" s="29"/>
      <c r="IOZ191" s="29"/>
      <c r="IPA191" s="29"/>
      <c r="IPB191" s="29"/>
      <c r="IPC191" s="29"/>
      <c r="IPD191" s="29"/>
      <c r="IPE191" s="29"/>
      <c r="IPF191" s="29"/>
      <c r="IPG191" s="29"/>
      <c r="IPH191" s="29"/>
      <c r="IPI191" s="29"/>
      <c r="IPJ191" s="29"/>
      <c r="IPK191" s="29"/>
      <c r="IPL191" s="29"/>
      <c r="IPM191" s="29"/>
      <c r="IPN191" s="29"/>
      <c r="IPO191" s="29"/>
      <c r="IPP191" s="29"/>
      <c r="IPQ191" s="29"/>
      <c r="IPR191" s="29"/>
      <c r="IPS191" s="29"/>
      <c r="IPT191" s="29"/>
      <c r="IPU191" s="29"/>
      <c r="IPV191" s="29"/>
      <c r="IPW191" s="29"/>
      <c r="IPX191" s="29"/>
      <c r="IPY191" s="29"/>
      <c r="IPZ191" s="29"/>
      <c r="IQA191" s="29"/>
      <c r="IQB191" s="29"/>
      <c r="IQC191" s="29"/>
      <c r="IQD191" s="29"/>
      <c r="IQE191" s="29"/>
      <c r="IQF191" s="29"/>
      <c r="IQG191" s="29"/>
      <c r="IQH191" s="29"/>
      <c r="IQI191" s="29"/>
      <c r="IQJ191" s="29"/>
      <c r="IQK191" s="29"/>
      <c r="IQL191" s="29"/>
      <c r="IQM191" s="29"/>
      <c r="IQN191" s="29"/>
      <c r="IQO191" s="29"/>
      <c r="IQP191" s="29"/>
      <c r="IQQ191" s="29"/>
      <c r="IQR191" s="29"/>
      <c r="IQS191" s="29"/>
      <c r="IQT191" s="29"/>
      <c r="IQU191" s="29"/>
      <c r="IQV191" s="29"/>
      <c r="IQW191" s="29"/>
      <c r="IQX191" s="29"/>
      <c r="IQY191" s="29"/>
      <c r="IQZ191" s="29"/>
      <c r="IRA191" s="29"/>
      <c r="IRB191" s="29"/>
      <c r="IRC191" s="29"/>
      <c r="IRD191" s="29"/>
      <c r="IRE191" s="29"/>
      <c r="IRF191" s="29"/>
      <c r="IRG191" s="29"/>
      <c r="IRH191" s="29"/>
      <c r="IRI191" s="29"/>
      <c r="IRJ191" s="29"/>
      <c r="IRK191" s="29"/>
      <c r="IRL191" s="29"/>
      <c r="IRM191" s="29"/>
      <c r="IRN191" s="29"/>
      <c r="IRO191" s="29"/>
      <c r="IRP191" s="29"/>
      <c r="IRQ191" s="29"/>
      <c r="IRR191" s="29"/>
      <c r="IRS191" s="29"/>
      <c r="IRT191" s="29"/>
      <c r="IRU191" s="29"/>
      <c r="IRV191" s="29"/>
      <c r="IRW191" s="29"/>
      <c r="IRX191" s="29"/>
      <c r="IRY191" s="29"/>
      <c r="IRZ191" s="29"/>
      <c r="ISA191" s="29"/>
      <c r="ISB191" s="29"/>
      <c r="ISC191" s="29"/>
      <c r="ISD191" s="29"/>
      <c r="ISE191" s="29"/>
      <c r="ISF191" s="29"/>
      <c r="ISG191" s="29"/>
      <c r="ISH191" s="29"/>
      <c r="ISI191" s="29"/>
      <c r="ISJ191" s="29"/>
      <c r="ISK191" s="29"/>
      <c r="ISL191" s="29"/>
      <c r="ISM191" s="29"/>
      <c r="ISN191" s="29"/>
      <c r="ISO191" s="29"/>
      <c r="ISP191" s="29"/>
      <c r="ISQ191" s="29"/>
      <c r="ISR191" s="29"/>
      <c r="ISS191" s="29"/>
      <c r="IST191" s="29"/>
      <c r="ISU191" s="29"/>
      <c r="ISV191" s="29"/>
      <c r="ISW191" s="29"/>
      <c r="ISX191" s="29"/>
      <c r="ISY191" s="29"/>
      <c r="ISZ191" s="29"/>
      <c r="ITA191" s="29"/>
      <c r="ITB191" s="29"/>
      <c r="ITC191" s="29"/>
      <c r="ITD191" s="29"/>
      <c r="ITE191" s="29"/>
      <c r="ITF191" s="29"/>
      <c r="ITG191" s="29"/>
      <c r="ITH191" s="29"/>
      <c r="ITI191" s="29"/>
      <c r="ITJ191" s="29"/>
      <c r="ITK191" s="29"/>
      <c r="ITL191" s="29"/>
      <c r="ITM191" s="29"/>
      <c r="ITN191" s="29"/>
      <c r="ITO191" s="29"/>
      <c r="ITP191" s="29"/>
      <c r="ITQ191" s="29"/>
      <c r="ITR191" s="29"/>
      <c r="ITS191" s="29"/>
      <c r="ITT191" s="29"/>
      <c r="ITU191" s="29"/>
      <c r="ITV191" s="29"/>
      <c r="ITW191" s="29"/>
      <c r="ITX191" s="29"/>
      <c r="ITY191" s="29"/>
      <c r="ITZ191" s="29"/>
      <c r="IUA191" s="29"/>
      <c r="IUB191" s="29"/>
      <c r="IUC191" s="29"/>
      <c r="IUD191" s="29"/>
      <c r="IUE191" s="29"/>
      <c r="IUF191" s="29"/>
      <c r="IUG191" s="29"/>
      <c r="IUH191" s="29"/>
      <c r="IUI191" s="29"/>
      <c r="IUJ191" s="29"/>
      <c r="IUK191" s="29"/>
      <c r="IUL191" s="29"/>
      <c r="IUM191" s="29"/>
      <c r="IUN191" s="29"/>
      <c r="IUO191" s="29"/>
      <c r="IUP191" s="29"/>
      <c r="IUQ191" s="29"/>
      <c r="IUR191" s="29"/>
      <c r="IUS191" s="29"/>
      <c r="IUT191" s="29"/>
      <c r="IUU191" s="29"/>
      <c r="IUV191" s="29"/>
      <c r="IUW191" s="29"/>
      <c r="IUX191" s="29"/>
      <c r="IUY191" s="29"/>
      <c r="IUZ191" s="29"/>
      <c r="IVA191" s="29"/>
      <c r="IVB191" s="29"/>
      <c r="IVC191" s="29"/>
      <c r="IVD191" s="29"/>
      <c r="IVE191" s="29"/>
      <c r="IVF191" s="29"/>
      <c r="IVG191" s="29"/>
      <c r="IVH191" s="29"/>
      <c r="IVI191" s="29"/>
      <c r="IVJ191" s="29"/>
      <c r="IVK191" s="29"/>
      <c r="IVL191" s="29"/>
      <c r="IVM191" s="29"/>
      <c r="IVN191" s="29"/>
      <c r="IVO191" s="29"/>
      <c r="IVP191" s="29"/>
      <c r="IVQ191" s="29"/>
      <c r="IVR191" s="29"/>
      <c r="IVS191" s="29"/>
      <c r="IVT191" s="29"/>
      <c r="IVU191" s="29"/>
      <c r="IVV191" s="29"/>
      <c r="IVW191" s="29"/>
      <c r="IVX191" s="29"/>
      <c r="IVY191" s="29"/>
      <c r="IVZ191" s="29"/>
      <c r="IWA191" s="29"/>
      <c r="IWB191" s="29"/>
      <c r="IWC191" s="29"/>
      <c r="IWD191" s="29"/>
      <c r="IWE191" s="29"/>
      <c r="IWF191" s="29"/>
      <c r="IWG191" s="29"/>
      <c r="IWH191" s="29"/>
      <c r="IWI191" s="29"/>
      <c r="IWJ191" s="29"/>
      <c r="IWK191" s="29"/>
      <c r="IWL191" s="29"/>
      <c r="IWM191" s="29"/>
      <c r="IWN191" s="29"/>
      <c r="IWO191" s="29"/>
      <c r="IWP191" s="29"/>
      <c r="IWQ191" s="29"/>
      <c r="IWR191" s="29"/>
      <c r="IWS191" s="29"/>
      <c r="IWT191" s="29"/>
      <c r="IWU191" s="29"/>
      <c r="IWV191" s="29"/>
      <c r="IWW191" s="29"/>
      <c r="IWX191" s="29"/>
      <c r="IWY191" s="29"/>
      <c r="IWZ191" s="29"/>
      <c r="IXA191" s="29"/>
      <c r="IXB191" s="29"/>
      <c r="IXC191" s="29"/>
      <c r="IXD191" s="29"/>
      <c r="IXE191" s="29"/>
      <c r="IXF191" s="29"/>
      <c r="IXG191" s="29"/>
      <c r="IXH191" s="29"/>
      <c r="IXI191" s="29"/>
      <c r="IXJ191" s="29"/>
      <c r="IXK191" s="29"/>
      <c r="IXL191" s="29"/>
      <c r="IXM191" s="29"/>
      <c r="IXN191" s="29"/>
      <c r="IXO191" s="29"/>
      <c r="IXP191" s="29"/>
      <c r="IXQ191" s="29"/>
      <c r="IXR191" s="29"/>
      <c r="IXS191" s="29"/>
      <c r="IXT191" s="29"/>
      <c r="IXU191" s="29"/>
      <c r="IXV191" s="29"/>
      <c r="IXW191" s="29"/>
      <c r="IXX191" s="29"/>
      <c r="IXY191" s="29"/>
      <c r="IXZ191" s="29"/>
      <c r="IYA191" s="29"/>
      <c r="IYB191" s="29"/>
      <c r="IYC191" s="29"/>
      <c r="IYD191" s="29"/>
      <c r="IYE191" s="29"/>
      <c r="IYF191" s="29"/>
      <c r="IYG191" s="29"/>
      <c r="IYH191" s="29"/>
      <c r="IYI191" s="29"/>
      <c r="IYJ191" s="29"/>
      <c r="IYK191" s="29"/>
      <c r="IYL191" s="29"/>
      <c r="IYM191" s="29"/>
      <c r="IYN191" s="29"/>
      <c r="IYO191" s="29"/>
      <c r="IYP191" s="29"/>
      <c r="IYQ191" s="29"/>
      <c r="IYR191" s="29"/>
      <c r="IYS191" s="29"/>
      <c r="IYT191" s="29"/>
      <c r="IYU191" s="29"/>
      <c r="IYV191" s="29"/>
      <c r="IYW191" s="29"/>
      <c r="IYX191" s="29"/>
      <c r="IYY191" s="29"/>
      <c r="IYZ191" s="29"/>
      <c r="IZA191" s="29"/>
      <c r="IZB191" s="29"/>
      <c r="IZC191" s="29"/>
      <c r="IZD191" s="29"/>
      <c r="IZE191" s="29"/>
      <c r="IZF191" s="29"/>
      <c r="IZG191" s="29"/>
      <c r="IZH191" s="29"/>
      <c r="IZI191" s="29"/>
      <c r="IZJ191" s="29"/>
      <c r="IZK191" s="29"/>
      <c r="IZL191" s="29"/>
      <c r="IZM191" s="29"/>
      <c r="IZN191" s="29"/>
      <c r="IZO191" s="29"/>
      <c r="IZP191" s="29"/>
      <c r="IZQ191" s="29"/>
      <c r="IZR191" s="29"/>
      <c r="IZS191" s="29"/>
      <c r="IZT191" s="29"/>
      <c r="IZU191" s="29"/>
      <c r="IZV191" s="29"/>
      <c r="IZW191" s="29"/>
      <c r="IZX191" s="29"/>
      <c r="IZY191" s="29"/>
      <c r="IZZ191" s="29"/>
      <c r="JAA191" s="29"/>
      <c r="JAB191" s="29"/>
      <c r="JAC191" s="29"/>
      <c r="JAD191" s="29"/>
      <c r="JAE191" s="29"/>
      <c r="JAF191" s="29"/>
      <c r="JAG191" s="29"/>
      <c r="JAH191" s="29"/>
      <c r="JAI191" s="29"/>
      <c r="JAJ191" s="29"/>
      <c r="JAK191" s="29"/>
      <c r="JAL191" s="29"/>
      <c r="JAM191" s="29"/>
      <c r="JAN191" s="29"/>
      <c r="JAO191" s="29"/>
      <c r="JAP191" s="29"/>
      <c r="JAQ191" s="29"/>
      <c r="JAR191" s="29"/>
      <c r="JAS191" s="29"/>
      <c r="JAT191" s="29"/>
      <c r="JAU191" s="29"/>
      <c r="JAV191" s="29"/>
      <c r="JAW191" s="29"/>
      <c r="JAX191" s="29"/>
      <c r="JAY191" s="29"/>
      <c r="JAZ191" s="29"/>
      <c r="JBA191" s="29"/>
      <c r="JBB191" s="29"/>
      <c r="JBC191" s="29"/>
      <c r="JBD191" s="29"/>
      <c r="JBE191" s="29"/>
      <c r="JBF191" s="29"/>
      <c r="JBG191" s="29"/>
      <c r="JBH191" s="29"/>
      <c r="JBI191" s="29"/>
      <c r="JBJ191" s="29"/>
      <c r="JBK191" s="29"/>
      <c r="JBL191" s="29"/>
      <c r="JBM191" s="29"/>
      <c r="JBN191" s="29"/>
      <c r="JBO191" s="29"/>
      <c r="JBP191" s="29"/>
      <c r="JBQ191" s="29"/>
      <c r="JBR191" s="29"/>
      <c r="JBS191" s="29"/>
      <c r="JBT191" s="29"/>
      <c r="JBU191" s="29"/>
      <c r="JBV191" s="29"/>
      <c r="JBW191" s="29"/>
      <c r="JBX191" s="29"/>
      <c r="JBY191" s="29"/>
      <c r="JBZ191" s="29"/>
      <c r="JCA191" s="29"/>
      <c r="JCB191" s="29"/>
      <c r="JCC191" s="29"/>
      <c r="JCD191" s="29"/>
      <c r="JCE191" s="29"/>
      <c r="JCF191" s="29"/>
      <c r="JCG191" s="29"/>
      <c r="JCH191" s="29"/>
      <c r="JCI191" s="29"/>
      <c r="JCJ191" s="29"/>
      <c r="JCK191" s="29"/>
      <c r="JCL191" s="29"/>
      <c r="JCM191" s="29"/>
      <c r="JCN191" s="29"/>
      <c r="JCO191" s="29"/>
      <c r="JCP191" s="29"/>
      <c r="JCQ191" s="29"/>
      <c r="JCR191" s="29"/>
      <c r="JCS191" s="29"/>
      <c r="JCT191" s="29"/>
      <c r="JCU191" s="29"/>
      <c r="JCV191" s="29"/>
      <c r="JCW191" s="29"/>
      <c r="JCX191" s="29"/>
      <c r="JCY191" s="29"/>
      <c r="JCZ191" s="29"/>
      <c r="JDA191" s="29"/>
      <c r="JDB191" s="29"/>
      <c r="JDC191" s="29"/>
      <c r="JDD191" s="29"/>
      <c r="JDE191" s="29"/>
      <c r="JDF191" s="29"/>
      <c r="JDG191" s="29"/>
      <c r="JDH191" s="29"/>
      <c r="JDI191" s="29"/>
      <c r="JDJ191" s="29"/>
      <c r="JDK191" s="29"/>
      <c r="JDL191" s="29"/>
      <c r="JDM191" s="29"/>
      <c r="JDN191" s="29"/>
      <c r="JDO191" s="29"/>
      <c r="JDP191" s="29"/>
      <c r="JDQ191" s="29"/>
      <c r="JDR191" s="29"/>
      <c r="JDS191" s="29"/>
      <c r="JDT191" s="29"/>
      <c r="JDU191" s="29"/>
      <c r="JDV191" s="29"/>
      <c r="JDW191" s="29"/>
      <c r="JDX191" s="29"/>
      <c r="JDY191" s="29"/>
      <c r="JDZ191" s="29"/>
      <c r="JEA191" s="29"/>
      <c r="JEB191" s="29"/>
      <c r="JEC191" s="29"/>
      <c r="JED191" s="29"/>
      <c r="JEE191" s="29"/>
      <c r="JEF191" s="29"/>
      <c r="JEG191" s="29"/>
      <c r="JEH191" s="29"/>
      <c r="JEI191" s="29"/>
      <c r="JEJ191" s="29"/>
      <c r="JEK191" s="29"/>
      <c r="JEL191" s="29"/>
      <c r="JEM191" s="29"/>
      <c r="JEN191" s="29"/>
      <c r="JEO191" s="29"/>
      <c r="JEP191" s="29"/>
      <c r="JEQ191" s="29"/>
      <c r="JER191" s="29"/>
      <c r="JES191" s="29"/>
      <c r="JET191" s="29"/>
      <c r="JEU191" s="29"/>
      <c r="JEV191" s="29"/>
      <c r="JEW191" s="29"/>
      <c r="JEX191" s="29"/>
      <c r="JEY191" s="29"/>
      <c r="JEZ191" s="29"/>
      <c r="JFA191" s="29"/>
      <c r="JFB191" s="29"/>
      <c r="JFC191" s="29"/>
      <c r="JFD191" s="29"/>
      <c r="JFE191" s="29"/>
      <c r="JFF191" s="29"/>
      <c r="JFG191" s="29"/>
      <c r="JFH191" s="29"/>
      <c r="JFI191" s="29"/>
      <c r="JFJ191" s="29"/>
      <c r="JFK191" s="29"/>
      <c r="JFL191" s="29"/>
      <c r="JFM191" s="29"/>
      <c r="JFN191" s="29"/>
      <c r="JFO191" s="29"/>
      <c r="JFP191" s="29"/>
      <c r="JFQ191" s="29"/>
      <c r="JFR191" s="29"/>
      <c r="JFS191" s="29"/>
      <c r="JFT191" s="29"/>
      <c r="JFU191" s="29"/>
      <c r="JFV191" s="29"/>
      <c r="JFW191" s="29"/>
      <c r="JFX191" s="29"/>
      <c r="JFY191" s="29"/>
      <c r="JFZ191" s="29"/>
      <c r="JGA191" s="29"/>
      <c r="JGB191" s="29"/>
      <c r="JGC191" s="29"/>
      <c r="JGD191" s="29"/>
      <c r="JGE191" s="29"/>
      <c r="JGF191" s="29"/>
      <c r="JGG191" s="29"/>
      <c r="JGH191" s="29"/>
      <c r="JGI191" s="29"/>
      <c r="JGJ191" s="29"/>
      <c r="JGK191" s="29"/>
      <c r="JGL191" s="29"/>
      <c r="JGM191" s="29"/>
      <c r="JGN191" s="29"/>
      <c r="JGO191" s="29"/>
      <c r="JGP191" s="29"/>
      <c r="JGQ191" s="29"/>
      <c r="JGR191" s="29"/>
      <c r="JGS191" s="29"/>
      <c r="JGT191" s="29"/>
      <c r="JGU191" s="29"/>
      <c r="JGV191" s="29"/>
      <c r="JGW191" s="29"/>
      <c r="JGX191" s="29"/>
      <c r="JGY191" s="29"/>
      <c r="JGZ191" s="29"/>
      <c r="JHA191" s="29"/>
      <c r="JHB191" s="29"/>
      <c r="JHC191" s="29"/>
      <c r="JHD191" s="29"/>
      <c r="JHE191" s="29"/>
      <c r="JHF191" s="29"/>
      <c r="JHG191" s="29"/>
      <c r="JHH191" s="29"/>
      <c r="JHI191" s="29"/>
      <c r="JHJ191" s="29"/>
      <c r="JHK191" s="29"/>
      <c r="JHL191" s="29"/>
      <c r="JHM191" s="29"/>
      <c r="JHN191" s="29"/>
      <c r="JHO191" s="29"/>
      <c r="JHP191" s="29"/>
      <c r="JHQ191" s="29"/>
      <c r="JHR191" s="29"/>
      <c r="JHS191" s="29"/>
      <c r="JHT191" s="29"/>
      <c r="JHU191" s="29"/>
      <c r="JHV191" s="29"/>
      <c r="JHW191" s="29"/>
      <c r="JHX191" s="29"/>
      <c r="JHY191" s="29"/>
      <c r="JHZ191" s="29"/>
      <c r="JIA191" s="29"/>
      <c r="JIB191" s="29"/>
      <c r="JIC191" s="29"/>
      <c r="JID191" s="29"/>
      <c r="JIE191" s="29"/>
      <c r="JIF191" s="29"/>
      <c r="JIG191" s="29"/>
      <c r="JIH191" s="29"/>
      <c r="JII191" s="29"/>
      <c r="JIJ191" s="29"/>
      <c r="JIK191" s="29"/>
      <c r="JIL191" s="29"/>
      <c r="JIM191" s="29"/>
      <c r="JIN191" s="29"/>
      <c r="JIO191" s="29"/>
      <c r="JIP191" s="29"/>
      <c r="JIQ191" s="29"/>
      <c r="JIR191" s="29"/>
      <c r="JIS191" s="29"/>
      <c r="JIT191" s="29"/>
      <c r="JIU191" s="29"/>
      <c r="JIV191" s="29"/>
      <c r="JIW191" s="29"/>
      <c r="JIX191" s="29"/>
      <c r="JIY191" s="29"/>
      <c r="JIZ191" s="29"/>
      <c r="JJA191" s="29"/>
      <c r="JJB191" s="29"/>
      <c r="JJC191" s="29"/>
      <c r="JJD191" s="29"/>
      <c r="JJE191" s="29"/>
      <c r="JJF191" s="29"/>
      <c r="JJG191" s="29"/>
      <c r="JJH191" s="29"/>
      <c r="JJI191" s="29"/>
      <c r="JJJ191" s="29"/>
      <c r="JJK191" s="29"/>
      <c r="JJL191" s="29"/>
      <c r="JJM191" s="29"/>
      <c r="JJN191" s="29"/>
      <c r="JJO191" s="29"/>
      <c r="JJP191" s="29"/>
      <c r="JJQ191" s="29"/>
      <c r="JJR191" s="29"/>
      <c r="JJS191" s="29"/>
      <c r="JJT191" s="29"/>
      <c r="JJU191" s="29"/>
      <c r="JJV191" s="29"/>
      <c r="JJW191" s="29"/>
      <c r="JJX191" s="29"/>
      <c r="JJY191" s="29"/>
      <c r="JJZ191" s="29"/>
      <c r="JKA191" s="29"/>
      <c r="JKB191" s="29"/>
      <c r="JKC191" s="29"/>
      <c r="JKD191" s="29"/>
      <c r="JKE191" s="29"/>
      <c r="JKF191" s="29"/>
      <c r="JKG191" s="29"/>
      <c r="JKH191" s="29"/>
      <c r="JKI191" s="29"/>
      <c r="JKJ191" s="29"/>
      <c r="JKK191" s="29"/>
      <c r="JKL191" s="29"/>
      <c r="JKM191" s="29"/>
      <c r="JKN191" s="29"/>
      <c r="JKO191" s="29"/>
      <c r="JKP191" s="29"/>
      <c r="JKQ191" s="29"/>
      <c r="JKR191" s="29"/>
      <c r="JKS191" s="29"/>
      <c r="JKT191" s="29"/>
      <c r="JKU191" s="29"/>
      <c r="JKV191" s="29"/>
      <c r="JKW191" s="29"/>
      <c r="JKX191" s="29"/>
      <c r="JKY191" s="29"/>
      <c r="JKZ191" s="29"/>
      <c r="JLA191" s="29"/>
      <c r="JLB191" s="29"/>
      <c r="JLC191" s="29"/>
      <c r="JLD191" s="29"/>
      <c r="JLE191" s="29"/>
      <c r="JLF191" s="29"/>
      <c r="JLG191" s="29"/>
      <c r="JLH191" s="29"/>
      <c r="JLI191" s="29"/>
      <c r="JLJ191" s="29"/>
      <c r="JLK191" s="29"/>
      <c r="JLL191" s="29"/>
      <c r="JLM191" s="29"/>
      <c r="JLN191" s="29"/>
      <c r="JLO191" s="29"/>
      <c r="JLP191" s="29"/>
      <c r="JLQ191" s="29"/>
      <c r="JLR191" s="29"/>
      <c r="JLS191" s="29"/>
      <c r="JLT191" s="29"/>
      <c r="JLU191" s="29"/>
      <c r="JLV191" s="29"/>
      <c r="JLW191" s="29"/>
      <c r="JLX191" s="29"/>
      <c r="JLY191" s="29"/>
      <c r="JLZ191" s="29"/>
      <c r="JMA191" s="29"/>
      <c r="JMB191" s="29"/>
      <c r="JMC191" s="29"/>
      <c r="JMD191" s="29"/>
      <c r="JME191" s="29"/>
      <c r="JMF191" s="29"/>
      <c r="JMG191" s="29"/>
      <c r="JMH191" s="29"/>
      <c r="JMI191" s="29"/>
      <c r="JMJ191" s="29"/>
      <c r="JMK191" s="29"/>
      <c r="JML191" s="29"/>
      <c r="JMM191" s="29"/>
      <c r="JMN191" s="29"/>
      <c r="JMO191" s="29"/>
      <c r="JMP191" s="29"/>
      <c r="JMQ191" s="29"/>
      <c r="JMR191" s="29"/>
      <c r="JMS191" s="29"/>
      <c r="JMT191" s="29"/>
      <c r="JMU191" s="29"/>
      <c r="JMV191" s="29"/>
      <c r="JMW191" s="29"/>
      <c r="JMX191" s="29"/>
      <c r="JMY191" s="29"/>
      <c r="JMZ191" s="29"/>
      <c r="JNA191" s="29"/>
      <c r="JNB191" s="29"/>
      <c r="JNC191" s="29"/>
      <c r="JND191" s="29"/>
      <c r="JNE191" s="29"/>
      <c r="JNF191" s="29"/>
      <c r="JNG191" s="29"/>
      <c r="JNH191" s="29"/>
      <c r="JNI191" s="29"/>
      <c r="JNJ191" s="29"/>
      <c r="JNK191" s="29"/>
      <c r="JNL191" s="29"/>
      <c r="JNM191" s="29"/>
      <c r="JNN191" s="29"/>
      <c r="JNO191" s="29"/>
      <c r="JNP191" s="29"/>
      <c r="JNQ191" s="29"/>
      <c r="JNR191" s="29"/>
      <c r="JNS191" s="29"/>
      <c r="JNT191" s="29"/>
      <c r="JNU191" s="29"/>
      <c r="JNV191" s="29"/>
      <c r="JNW191" s="29"/>
      <c r="JNX191" s="29"/>
      <c r="JNY191" s="29"/>
      <c r="JNZ191" s="29"/>
      <c r="JOA191" s="29"/>
      <c r="JOB191" s="29"/>
      <c r="JOC191" s="29"/>
      <c r="JOD191" s="29"/>
      <c r="JOE191" s="29"/>
      <c r="JOF191" s="29"/>
      <c r="JOG191" s="29"/>
      <c r="JOH191" s="29"/>
      <c r="JOI191" s="29"/>
      <c r="JOJ191" s="29"/>
      <c r="JOK191" s="29"/>
      <c r="JOL191" s="29"/>
      <c r="JOM191" s="29"/>
      <c r="JON191" s="29"/>
      <c r="JOO191" s="29"/>
      <c r="JOP191" s="29"/>
      <c r="JOQ191" s="29"/>
      <c r="JOR191" s="29"/>
      <c r="JOS191" s="29"/>
      <c r="JOT191" s="29"/>
      <c r="JOU191" s="29"/>
      <c r="JOV191" s="29"/>
      <c r="JOW191" s="29"/>
      <c r="JOX191" s="29"/>
      <c r="JOY191" s="29"/>
      <c r="JOZ191" s="29"/>
      <c r="JPA191" s="29"/>
      <c r="JPB191" s="29"/>
      <c r="JPC191" s="29"/>
      <c r="JPD191" s="29"/>
      <c r="JPE191" s="29"/>
      <c r="JPF191" s="29"/>
      <c r="JPG191" s="29"/>
      <c r="JPH191" s="29"/>
      <c r="JPI191" s="29"/>
      <c r="JPJ191" s="29"/>
      <c r="JPK191" s="29"/>
      <c r="JPL191" s="29"/>
      <c r="JPM191" s="29"/>
      <c r="JPN191" s="29"/>
      <c r="JPO191" s="29"/>
      <c r="JPP191" s="29"/>
      <c r="JPQ191" s="29"/>
      <c r="JPR191" s="29"/>
      <c r="JPS191" s="29"/>
      <c r="JPT191" s="29"/>
      <c r="JPU191" s="29"/>
      <c r="JPV191" s="29"/>
      <c r="JPW191" s="29"/>
      <c r="JPX191" s="29"/>
      <c r="JPY191" s="29"/>
      <c r="JPZ191" s="29"/>
      <c r="JQA191" s="29"/>
      <c r="JQB191" s="29"/>
      <c r="JQC191" s="29"/>
      <c r="JQD191" s="29"/>
      <c r="JQE191" s="29"/>
      <c r="JQF191" s="29"/>
      <c r="JQG191" s="29"/>
      <c r="JQH191" s="29"/>
      <c r="JQI191" s="29"/>
      <c r="JQJ191" s="29"/>
      <c r="JQK191" s="29"/>
      <c r="JQL191" s="29"/>
      <c r="JQM191" s="29"/>
      <c r="JQN191" s="29"/>
      <c r="JQO191" s="29"/>
      <c r="JQP191" s="29"/>
      <c r="JQQ191" s="29"/>
      <c r="JQR191" s="29"/>
      <c r="JQS191" s="29"/>
      <c r="JQT191" s="29"/>
      <c r="JQU191" s="29"/>
      <c r="JQV191" s="29"/>
      <c r="JQW191" s="29"/>
      <c r="JQX191" s="29"/>
      <c r="JQY191" s="29"/>
      <c r="JQZ191" s="29"/>
      <c r="JRA191" s="29"/>
      <c r="JRB191" s="29"/>
      <c r="JRC191" s="29"/>
      <c r="JRD191" s="29"/>
      <c r="JRE191" s="29"/>
      <c r="JRF191" s="29"/>
      <c r="JRG191" s="29"/>
      <c r="JRH191" s="29"/>
      <c r="JRI191" s="29"/>
      <c r="JRJ191" s="29"/>
      <c r="JRK191" s="29"/>
      <c r="JRL191" s="29"/>
      <c r="JRM191" s="29"/>
      <c r="JRN191" s="29"/>
      <c r="JRO191" s="29"/>
      <c r="JRP191" s="29"/>
      <c r="JRQ191" s="29"/>
      <c r="JRR191" s="29"/>
      <c r="JRS191" s="29"/>
      <c r="JRT191" s="29"/>
      <c r="JRU191" s="29"/>
      <c r="JRV191" s="29"/>
      <c r="JRW191" s="29"/>
      <c r="JRX191" s="29"/>
      <c r="JRY191" s="29"/>
      <c r="JRZ191" s="29"/>
      <c r="JSA191" s="29"/>
      <c r="JSB191" s="29"/>
      <c r="JSC191" s="29"/>
      <c r="JSD191" s="29"/>
      <c r="JSE191" s="29"/>
      <c r="JSF191" s="29"/>
      <c r="JSG191" s="29"/>
      <c r="JSH191" s="29"/>
      <c r="JSI191" s="29"/>
      <c r="JSJ191" s="29"/>
      <c r="JSK191" s="29"/>
      <c r="JSL191" s="29"/>
      <c r="JSM191" s="29"/>
      <c r="JSN191" s="29"/>
      <c r="JSO191" s="29"/>
      <c r="JSP191" s="29"/>
      <c r="JSQ191" s="29"/>
      <c r="JSR191" s="29"/>
      <c r="JSS191" s="29"/>
      <c r="JST191" s="29"/>
      <c r="JSU191" s="29"/>
      <c r="JSV191" s="29"/>
      <c r="JSW191" s="29"/>
      <c r="JSX191" s="29"/>
      <c r="JSY191" s="29"/>
      <c r="JSZ191" s="29"/>
      <c r="JTA191" s="29"/>
      <c r="JTB191" s="29"/>
      <c r="JTC191" s="29"/>
      <c r="JTD191" s="29"/>
      <c r="JTE191" s="29"/>
      <c r="JTF191" s="29"/>
      <c r="JTG191" s="29"/>
      <c r="JTH191" s="29"/>
      <c r="JTI191" s="29"/>
      <c r="JTJ191" s="29"/>
      <c r="JTK191" s="29"/>
      <c r="JTL191" s="29"/>
      <c r="JTM191" s="29"/>
      <c r="JTN191" s="29"/>
      <c r="JTO191" s="29"/>
      <c r="JTP191" s="29"/>
      <c r="JTQ191" s="29"/>
      <c r="JTR191" s="29"/>
      <c r="JTS191" s="29"/>
      <c r="JTT191" s="29"/>
      <c r="JTU191" s="29"/>
      <c r="JTV191" s="29"/>
      <c r="JTW191" s="29"/>
      <c r="JTX191" s="29"/>
      <c r="JTY191" s="29"/>
      <c r="JTZ191" s="29"/>
      <c r="JUA191" s="29"/>
      <c r="JUB191" s="29"/>
      <c r="JUC191" s="29"/>
      <c r="JUD191" s="29"/>
      <c r="JUE191" s="29"/>
      <c r="JUF191" s="29"/>
      <c r="JUG191" s="29"/>
      <c r="JUH191" s="29"/>
      <c r="JUI191" s="29"/>
      <c r="JUJ191" s="29"/>
      <c r="JUK191" s="29"/>
      <c r="JUL191" s="29"/>
      <c r="JUM191" s="29"/>
      <c r="JUN191" s="29"/>
      <c r="JUO191" s="29"/>
      <c r="JUP191" s="29"/>
      <c r="JUQ191" s="29"/>
      <c r="JUR191" s="29"/>
      <c r="JUS191" s="29"/>
      <c r="JUT191" s="29"/>
      <c r="JUU191" s="29"/>
      <c r="JUV191" s="29"/>
      <c r="JUW191" s="29"/>
      <c r="JUX191" s="29"/>
      <c r="JUY191" s="29"/>
      <c r="JUZ191" s="29"/>
      <c r="JVA191" s="29"/>
      <c r="JVB191" s="29"/>
      <c r="JVC191" s="29"/>
      <c r="JVD191" s="29"/>
      <c r="JVE191" s="29"/>
      <c r="JVF191" s="29"/>
      <c r="JVG191" s="29"/>
      <c r="JVH191" s="29"/>
      <c r="JVI191" s="29"/>
      <c r="JVJ191" s="29"/>
      <c r="JVK191" s="29"/>
      <c r="JVL191" s="29"/>
      <c r="JVM191" s="29"/>
      <c r="JVN191" s="29"/>
      <c r="JVO191" s="29"/>
      <c r="JVP191" s="29"/>
      <c r="JVQ191" s="29"/>
      <c r="JVR191" s="29"/>
      <c r="JVS191" s="29"/>
      <c r="JVT191" s="29"/>
      <c r="JVU191" s="29"/>
      <c r="JVV191" s="29"/>
      <c r="JVW191" s="29"/>
      <c r="JVX191" s="29"/>
      <c r="JVY191" s="29"/>
      <c r="JVZ191" s="29"/>
      <c r="JWA191" s="29"/>
      <c r="JWB191" s="29"/>
      <c r="JWC191" s="29"/>
      <c r="JWD191" s="29"/>
      <c r="JWE191" s="29"/>
      <c r="JWF191" s="29"/>
      <c r="JWG191" s="29"/>
      <c r="JWH191" s="29"/>
      <c r="JWI191" s="29"/>
      <c r="JWJ191" s="29"/>
      <c r="JWK191" s="29"/>
      <c r="JWL191" s="29"/>
      <c r="JWM191" s="29"/>
      <c r="JWN191" s="29"/>
      <c r="JWO191" s="29"/>
      <c r="JWP191" s="29"/>
      <c r="JWQ191" s="29"/>
      <c r="JWR191" s="29"/>
      <c r="JWS191" s="29"/>
      <c r="JWT191" s="29"/>
      <c r="JWU191" s="29"/>
      <c r="JWV191" s="29"/>
      <c r="JWW191" s="29"/>
      <c r="JWX191" s="29"/>
      <c r="JWY191" s="29"/>
      <c r="JWZ191" s="29"/>
      <c r="JXA191" s="29"/>
      <c r="JXB191" s="29"/>
      <c r="JXC191" s="29"/>
      <c r="JXD191" s="29"/>
      <c r="JXE191" s="29"/>
      <c r="JXF191" s="29"/>
      <c r="JXG191" s="29"/>
      <c r="JXH191" s="29"/>
      <c r="JXI191" s="29"/>
      <c r="JXJ191" s="29"/>
      <c r="JXK191" s="29"/>
      <c r="JXL191" s="29"/>
      <c r="JXM191" s="29"/>
      <c r="JXN191" s="29"/>
      <c r="JXO191" s="29"/>
      <c r="JXP191" s="29"/>
      <c r="JXQ191" s="29"/>
      <c r="JXR191" s="29"/>
      <c r="JXS191" s="29"/>
      <c r="JXT191" s="29"/>
      <c r="JXU191" s="29"/>
      <c r="JXV191" s="29"/>
      <c r="JXW191" s="29"/>
      <c r="JXX191" s="29"/>
      <c r="JXY191" s="29"/>
      <c r="JXZ191" s="29"/>
      <c r="JYA191" s="29"/>
      <c r="JYB191" s="29"/>
      <c r="JYC191" s="29"/>
      <c r="JYD191" s="29"/>
      <c r="JYE191" s="29"/>
      <c r="JYF191" s="29"/>
      <c r="JYG191" s="29"/>
      <c r="JYH191" s="29"/>
      <c r="JYI191" s="29"/>
      <c r="JYJ191" s="29"/>
      <c r="JYK191" s="29"/>
      <c r="JYL191" s="29"/>
      <c r="JYM191" s="29"/>
      <c r="JYN191" s="29"/>
      <c r="JYO191" s="29"/>
      <c r="JYP191" s="29"/>
      <c r="JYQ191" s="29"/>
      <c r="JYR191" s="29"/>
      <c r="JYS191" s="29"/>
      <c r="JYT191" s="29"/>
      <c r="JYU191" s="29"/>
      <c r="JYV191" s="29"/>
      <c r="JYW191" s="29"/>
      <c r="JYX191" s="29"/>
      <c r="JYY191" s="29"/>
      <c r="JYZ191" s="29"/>
      <c r="JZA191" s="29"/>
      <c r="JZB191" s="29"/>
      <c r="JZC191" s="29"/>
      <c r="JZD191" s="29"/>
      <c r="JZE191" s="29"/>
      <c r="JZF191" s="29"/>
      <c r="JZG191" s="29"/>
      <c r="JZH191" s="29"/>
      <c r="JZI191" s="29"/>
      <c r="JZJ191" s="29"/>
      <c r="JZK191" s="29"/>
      <c r="JZL191" s="29"/>
      <c r="JZM191" s="29"/>
      <c r="JZN191" s="29"/>
      <c r="JZO191" s="29"/>
      <c r="JZP191" s="29"/>
      <c r="JZQ191" s="29"/>
      <c r="JZR191" s="29"/>
      <c r="JZS191" s="29"/>
      <c r="JZT191" s="29"/>
      <c r="JZU191" s="29"/>
      <c r="JZV191" s="29"/>
      <c r="JZW191" s="29"/>
      <c r="JZX191" s="29"/>
      <c r="JZY191" s="29"/>
      <c r="JZZ191" s="29"/>
      <c r="KAA191" s="29"/>
      <c r="KAB191" s="29"/>
      <c r="KAC191" s="29"/>
      <c r="KAD191" s="29"/>
      <c r="KAE191" s="29"/>
      <c r="KAF191" s="29"/>
      <c r="KAG191" s="29"/>
      <c r="KAH191" s="29"/>
      <c r="KAI191" s="29"/>
      <c r="KAJ191" s="29"/>
      <c r="KAK191" s="29"/>
      <c r="KAL191" s="29"/>
      <c r="KAM191" s="29"/>
      <c r="KAN191" s="29"/>
      <c r="KAO191" s="29"/>
      <c r="KAP191" s="29"/>
      <c r="KAQ191" s="29"/>
      <c r="KAR191" s="29"/>
      <c r="KAS191" s="29"/>
      <c r="KAT191" s="29"/>
      <c r="KAU191" s="29"/>
      <c r="KAV191" s="29"/>
      <c r="KAW191" s="29"/>
      <c r="KAX191" s="29"/>
      <c r="KAY191" s="29"/>
      <c r="KAZ191" s="29"/>
      <c r="KBA191" s="29"/>
      <c r="KBB191" s="29"/>
      <c r="KBC191" s="29"/>
      <c r="KBD191" s="29"/>
      <c r="KBE191" s="29"/>
      <c r="KBF191" s="29"/>
      <c r="KBG191" s="29"/>
      <c r="KBH191" s="29"/>
      <c r="KBI191" s="29"/>
      <c r="KBJ191" s="29"/>
      <c r="KBK191" s="29"/>
      <c r="KBL191" s="29"/>
      <c r="KBM191" s="29"/>
      <c r="KBN191" s="29"/>
      <c r="KBO191" s="29"/>
      <c r="KBP191" s="29"/>
      <c r="KBQ191" s="29"/>
      <c r="KBR191" s="29"/>
      <c r="KBS191" s="29"/>
      <c r="KBT191" s="29"/>
      <c r="KBU191" s="29"/>
      <c r="KBV191" s="29"/>
      <c r="KBW191" s="29"/>
      <c r="KBX191" s="29"/>
      <c r="KBY191" s="29"/>
      <c r="KBZ191" s="29"/>
      <c r="KCA191" s="29"/>
      <c r="KCB191" s="29"/>
      <c r="KCC191" s="29"/>
      <c r="KCD191" s="29"/>
      <c r="KCE191" s="29"/>
      <c r="KCF191" s="29"/>
      <c r="KCG191" s="29"/>
      <c r="KCH191" s="29"/>
      <c r="KCI191" s="29"/>
      <c r="KCJ191" s="29"/>
      <c r="KCK191" s="29"/>
      <c r="KCL191" s="29"/>
      <c r="KCM191" s="29"/>
      <c r="KCN191" s="29"/>
      <c r="KCO191" s="29"/>
      <c r="KCP191" s="29"/>
      <c r="KCQ191" s="29"/>
      <c r="KCR191" s="29"/>
      <c r="KCS191" s="29"/>
      <c r="KCT191" s="29"/>
      <c r="KCU191" s="29"/>
      <c r="KCV191" s="29"/>
      <c r="KCW191" s="29"/>
      <c r="KCX191" s="29"/>
      <c r="KCY191" s="29"/>
      <c r="KCZ191" s="29"/>
      <c r="KDA191" s="29"/>
      <c r="KDB191" s="29"/>
      <c r="KDC191" s="29"/>
      <c r="KDD191" s="29"/>
      <c r="KDE191" s="29"/>
      <c r="KDF191" s="29"/>
      <c r="KDG191" s="29"/>
      <c r="KDH191" s="29"/>
      <c r="KDI191" s="29"/>
      <c r="KDJ191" s="29"/>
      <c r="KDK191" s="29"/>
      <c r="KDL191" s="29"/>
      <c r="KDM191" s="29"/>
      <c r="KDN191" s="29"/>
      <c r="KDO191" s="29"/>
      <c r="KDP191" s="29"/>
      <c r="KDQ191" s="29"/>
      <c r="KDR191" s="29"/>
      <c r="KDS191" s="29"/>
      <c r="KDT191" s="29"/>
      <c r="KDU191" s="29"/>
      <c r="KDV191" s="29"/>
      <c r="KDW191" s="29"/>
      <c r="KDX191" s="29"/>
      <c r="KDY191" s="29"/>
      <c r="KDZ191" s="29"/>
      <c r="KEA191" s="29"/>
      <c r="KEB191" s="29"/>
      <c r="KEC191" s="29"/>
      <c r="KED191" s="29"/>
      <c r="KEE191" s="29"/>
      <c r="KEF191" s="29"/>
      <c r="KEG191" s="29"/>
      <c r="KEH191" s="29"/>
      <c r="KEI191" s="29"/>
      <c r="KEJ191" s="29"/>
      <c r="KEK191" s="29"/>
      <c r="KEL191" s="29"/>
      <c r="KEM191" s="29"/>
      <c r="KEN191" s="29"/>
      <c r="KEO191" s="29"/>
      <c r="KEP191" s="29"/>
      <c r="KEQ191" s="29"/>
      <c r="KER191" s="29"/>
      <c r="KES191" s="29"/>
      <c r="KET191" s="29"/>
      <c r="KEU191" s="29"/>
      <c r="KEV191" s="29"/>
      <c r="KEW191" s="29"/>
      <c r="KEX191" s="29"/>
      <c r="KEY191" s="29"/>
      <c r="KEZ191" s="29"/>
      <c r="KFA191" s="29"/>
      <c r="KFB191" s="29"/>
      <c r="KFC191" s="29"/>
      <c r="KFD191" s="29"/>
      <c r="KFE191" s="29"/>
      <c r="KFF191" s="29"/>
      <c r="KFG191" s="29"/>
      <c r="KFH191" s="29"/>
      <c r="KFI191" s="29"/>
      <c r="KFJ191" s="29"/>
      <c r="KFK191" s="29"/>
      <c r="KFL191" s="29"/>
      <c r="KFM191" s="29"/>
      <c r="KFN191" s="29"/>
      <c r="KFO191" s="29"/>
      <c r="KFP191" s="29"/>
      <c r="KFQ191" s="29"/>
      <c r="KFR191" s="29"/>
      <c r="KFS191" s="29"/>
      <c r="KFT191" s="29"/>
      <c r="KFU191" s="29"/>
      <c r="KFV191" s="29"/>
      <c r="KFW191" s="29"/>
      <c r="KFX191" s="29"/>
      <c r="KFY191" s="29"/>
      <c r="KFZ191" s="29"/>
      <c r="KGA191" s="29"/>
      <c r="KGB191" s="29"/>
      <c r="KGC191" s="29"/>
      <c r="KGD191" s="29"/>
      <c r="KGE191" s="29"/>
      <c r="KGF191" s="29"/>
      <c r="KGG191" s="29"/>
      <c r="KGH191" s="29"/>
      <c r="KGI191" s="29"/>
      <c r="KGJ191" s="29"/>
      <c r="KGK191" s="29"/>
      <c r="KGL191" s="29"/>
      <c r="KGM191" s="29"/>
      <c r="KGN191" s="29"/>
      <c r="KGO191" s="29"/>
      <c r="KGP191" s="29"/>
      <c r="KGQ191" s="29"/>
      <c r="KGR191" s="29"/>
      <c r="KGS191" s="29"/>
      <c r="KGT191" s="29"/>
      <c r="KGU191" s="29"/>
      <c r="KGV191" s="29"/>
      <c r="KGW191" s="29"/>
      <c r="KGX191" s="29"/>
      <c r="KGY191" s="29"/>
      <c r="KGZ191" s="29"/>
      <c r="KHA191" s="29"/>
      <c r="KHB191" s="29"/>
      <c r="KHC191" s="29"/>
      <c r="KHD191" s="29"/>
      <c r="KHE191" s="29"/>
      <c r="KHF191" s="29"/>
      <c r="KHG191" s="29"/>
      <c r="KHH191" s="29"/>
      <c r="KHI191" s="29"/>
      <c r="KHJ191" s="29"/>
      <c r="KHK191" s="29"/>
      <c r="KHL191" s="29"/>
      <c r="KHM191" s="29"/>
      <c r="KHN191" s="29"/>
      <c r="KHO191" s="29"/>
      <c r="KHP191" s="29"/>
      <c r="KHQ191" s="29"/>
      <c r="KHR191" s="29"/>
      <c r="KHS191" s="29"/>
      <c r="KHT191" s="29"/>
      <c r="KHU191" s="29"/>
      <c r="KHV191" s="29"/>
      <c r="KHW191" s="29"/>
      <c r="KHX191" s="29"/>
      <c r="KHY191" s="29"/>
      <c r="KHZ191" s="29"/>
      <c r="KIA191" s="29"/>
      <c r="KIB191" s="29"/>
      <c r="KIC191" s="29"/>
      <c r="KID191" s="29"/>
      <c r="KIE191" s="29"/>
      <c r="KIF191" s="29"/>
      <c r="KIG191" s="29"/>
      <c r="KIH191" s="29"/>
      <c r="KII191" s="29"/>
      <c r="KIJ191" s="29"/>
      <c r="KIK191" s="29"/>
      <c r="KIL191" s="29"/>
      <c r="KIM191" s="29"/>
      <c r="KIN191" s="29"/>
      <c r="KIO191" s="29"/>
      <c r="KIP191" s="29"/>
      <c r="KIQ191" s="29"/>
      <c r="KIR191" s="29"/>
      <c r="KIS191" s="29"/>
      <c r="KIT191" s="29"/>
      <c r="KIU191" s="29"/>
      <c r="KIV191" s="29"/>
      <c r="KIW191" s="29"/>
      <c r="KIX191" s="29"/>
      <c r="KIY191" s="29"/>
      <c r="KIZ191" s="29"/>
      <c r="KJA191" s="29"/>
      <c r="KJB191" s="29"/>
      <c r="KJC191" s="29"/>
      <c r="KJD191" s="29"/>
      <c r="KJE191" s="29"/>
      <c r="KJF191" s="29"/>
      <c r="KJG191" s="29"/>
      <c r="KJH191" s="29"/>
      <c r="KJI191" s="29"/>
      <c r="KJJ191" s="29"/>
      <c r="KJK191" s="29"/>
      <c r="KJL191" s="29"/>
      <c r="KJM191" s="29"/>
      <c r="KJN191" s="29"/>
      <c r="KJO191" s="29"/>
      <c r="KJP191" s="29"/>
      <c r="KJQ191" s="29"/>
      <c r="KJR191" s="29"/>
      <c r="KJS191" s="29"/>
      <c r="KJT191" s="29"/>
      <c r="KJU191" s="29"/>
      <c r="KJV191" s="29"/>
      <c r="KJW191" s="29"/>
      <c r="KJX191" s="29"/>
      <c r="KJY191" s="29"/>
      <c r="KJZ191" s="29"/>
      <c r="KKA191" s="29"/>
      <c r="KKB191" s="29"/>
      <c r="KKC191" s="29"/>
      <c r="KKD191" s="29"/>
      <c r="KKE191" s="29"/>
      <c r="KKF191" s="29"/>
      <c r="KKG191" s="29"/>
      <c r="KKH191" s="29"/>
      <c r="KKI191" s="29"/>
      <c r="KKJ191" s="29"/>
      <c r="KKK191" s="29"/>
      <c r="KKL191" s="29"/>
      <c r="KKM191" s="29"/>
      <c r="KKN191" s="29"/>
      <c r="KKO191" s="29"/>
      <c r="KKP191" s="29"/>
      <c r="KKQ191" s="29"/>
      <c r="KKR191" s="29"/>
      <c r="KKS191" s="29"/>
      <c r="KKT191" s="29"/>
      <c r="KKU191" s="29"/>
      <c r="KKV191" s="29"/>
      <c r="KKW191" s="29"/>
      <c r="KKX191" s="29"/>
      <c r="KKY191" s="29"/>
      <c r="KKZ191" s="29"/>
      <c r="KLA191" s="29"/>
      <c r="KLB191" s="29"/>
      <c r="KLC191" s="29"/>
      <c r="KLD191" s="29"/>
      <c r="KLE191" s="29"/>
      <c r="KLF191" s="29"/>
      <c r="KLG191" s="29"/>
      <c r="KLH191" s="29"/>
      <c r="KLI191" s="29"/>
      <c r="KLJ191" s="29"/>
      <c r="KLK191" s="29"/>
      <c r="KLL191" s="29"/>
      <c r="KLM191" s="29"/>
      <c r="KLN191" s="29"/>
      <c r="KLO191" s="29"/>
      <c r="KLP191" s="29"/>
      <c r="KLQ191" s="29"/>
      <c r="KLR191" s="29"/>
      <c r="KLS191" s="29"/>
      <c r="KLT191" s="29"/>
      <c r="KLU191" s="29"/>
      <c r="KLV191" s="29"/>
      <c r="KLW191" s="29"/>
      <c r="KLX191" s="29"/>
      <c r="KLY191" s="29"/>
      <c r="KLZ191" s="29"/>
      <c r="KMA191" s="29"/>
      <c r="KMB191" s="29"/>
      <c r="KMC191" s="29"/>
      <c r="KMD191" s="29"/>
      <c r="KME191" s="29"/>
      <c r="KMF191" s="29"/>
      <c r="KMG191" s="29"/>
      <c r="KMH191" s="29"/>
      <c r="KMI191" s="29"/>
      <c r="KMJ191" s="29"/>
      <c r="KMK191" s="29"/>
      <c r="KML191" s="29"/>
      <c r="KMM191" s="29"/>
      <c r="KMN191" s="29"/>
      <c r="KMO191" s="29"/>
      <c r="KMP191" s="29"/>
      <c r="KMQ191" s="29"/>
      <c r="KMR191" s="29"/>
      <c r="KMS191" s="29"/>
      <c r="KMT191" s="29"/>
      <c r="KMU191" s="29"/>
      <c r="KMV191" s="29"/>
      <c r="KMW191" s="29"/>
      <c r="KMX191" s="29"/>
      <c r="KMY191" s="29"/>
      <c r="KMZ191" s="29"/>
      <c r="KNA191" s="29"/>
      <c r="KNB191" s="29"/>
      <c r="KNC191" s="29"/>
      <c r="KND191" s="29"/>
      <c r="KNE191" s="29"/>
      <c r="KNF191" s="29"/>
      <c r="KNG191" s="29"/>
      <c r="KNH191" s="29"/>
      <c r="KNI191" s="29"/>
      <c r="KNJ191" s="29"/>
      <c r="KNK191" s="29"/>
      <c r="KNL191" s="29"/>
      <c r="KNM191" s="29"/>
      <c r="KNN191" s="29"/>
      <c r="KNO191" s="29"/>
      <c r="KNP191" s="29"/>
      <c r="KNQ191" s="29"/>
      <c r="KNR191" s="29"/>
      <c r="KNS191" s="29"/>
      <c r="KNT191" s="29"/>
      <c r="KNU191" s="29"/>
      <c r="KNV191" s="29"/>
      <c r="KNW191" s="29"/>
      <c r="KNX191" s="29"/>
      <c r="KNY191" s="29"/>
      <c r="KNZ191" s="29"/>
      <c r="KOA191" s="29"/>
      <c r="KOB191" s="29"/>
      <c r="KOC191" s="29"/>
      <c r="KOD191" s="29"/>
      <c r="KOE191" s="29"/>
      <c r="KOF191" s="29"/>
      <c r="KOG191" s="29"/>
      <c r="KOH191" s="29"/>
      <c r="KOI191" s="29"/>
      <c r="KOJ191" s="29"/>
      <c r="KOK191" s="29"/>
      <c r="KOL191" s="29"/>
      <c r="KOM191" s="29"/>
      <c r="KON191" s="29"/>
      <c r="KOO191" s="29"/>
      <c r="KOP191" s="29"/>
      <c r="KOQ191" s="29"/>
      <c r="KOR191" s="29"/>
      <c r="KOS191" s="29"/>
      <c r="KOT191" s="29"/>
      <c r="KOU191" s="29"/>
      <c r="KOV191" s="29"/>
      <c r="KOW191" s="29"/>
      <c r="KOX191" s="29"/>
      <c r="KOY191" s="29"/>
      <c r="KOZ191" s="29"/>
      <c r="KPA191" s="29"/>
      <c r="KPB191" s="29"/>
      <c r="KPC191" s="29"/>
      <c r="KPD191" s="29"/>
      <c r="KPE191" s="29"/>
      <c r="KPF191" s="29"/>
      <c r="KPG191" s="29"/>
      <c r="KPH191" s="29"/>
      <c r="KPI191" s="29"/>
      <c r="KPJ191" s="29"/>
      <c r="KPK191" s="29"/>
      <c r="KPL191" s="29"/>
      <c r="KPM191" s="29"/>
      <c r="KPN191" s="29"/>
      <c r="KPO191" s="29"/>
      <c r="KPP191" s="29"/>
      <c r="KPQ191" s="29"/>
      <c r="KPR191" s="29"/>
      <c r="KPS191" s="29"/>
      <c r="KPT191" s="29"/>
      <c r="KPU191" s="29"/>
      <c r="KPV191" s="29"/>
      <c r="KPW191" s="29"/>
      <c r="KPX191" s="29"/>
      <c r="KPY191" s="29"/>
      <c r="KPZ191" s="29"/>
      <c r="KQA191" s="29"/>
      <c r="KQB191" s="29"/>
      <c r="KQC191" s="29"/>
      <c r="KQD191" s="29"/>
      <c r="KQE191" s="29"/>
      <c r="KQF191" s="29"/>
      <c r="KQG191" s="29"/>
      <c r="KQH191" s="29"/>
      <c r="KQI191" s="29"/>
      <c r="KQJ191" s="29"/>
      <c r="KQK191" s="29"/>
      <c r="KQL191" s="29"/>
      <c r="KQM191" s="29"/>
      <c r="KQN191" s="29"/>
      <c r="KQO191" s="29"/>
      <c r="KQP191" s="29"/>
      <c r="KQQ191" s="29"/>
      <c r="KQR191" s="29"/>
      <c r="KQS191" s="29"/>
      <c r="KQT191" s="29"/>
      <c r="KQU191" s="29"/>
      <c r="KQV191" s="29"/>
      <c r="KQW191" s="29"/>
      <c r="KQX191" s="29"/>
      <c r="KQY191" s="29"/>
      <c r="KQZ191" s="29"/>
      <c r="KRA191" s="29"/>
      <c r="KRB191" s="29"/>
      <c r="KRC191" s="29"/>
      <c r="KRD191" s="29"/>
      <c r="KRE191" s="29"/>
      <c r="KRF191" s="29"/>
      <c r="KRG191" s="29"/>
      <c r="KRH191" s="29"/>
      <c r="KRI191" s="29"/>
      <c r="KRJ191" s="29"/>
      <c r="KRK191" s="29"/>
      <c r="KRL191" s="29"/>
      <c r="KRM191" s="29"/>
      <c r="KRN191" s="29"/>
      <c r="KRO191" s="29"/>
      <c r="KRP191" s="29"/>
      <c r="KRQ191" s="29"/>
      <c r="KRR191" s="29"/>
      <c r="KRS191" s="29"/>
      <c r="KRT191" s="29"/>
      <c r="KRU191" s="29"/>
      <c r="KRV191" s="29"/>
      <c r="KRW191" s="29"/>
      <c r="KRX191" s="29"/>
      <c r="KRY191" s="29"/>
      <c r="KRZ191" s="29"/>
      <c r="KSA191" s="29"/>
      <c r="KSB191" s="29"/>
      <c r="KSC191" s="29"/>
      <c r="KSD191" s="29"/>
      <c r="KSE191" s="29"/>
      <c r="KSF191" s="29"/>
      <c r="KSG191" s="29"/>
      <c r="KSH191" s="29"/>
      <c r="KSI191" s="29"/>
      <c r="KSJ191" s="29"/>
      <c r="KSK191" s="29"/>
      <c r="KSL191" s="29"/>
      <c r="KSM191" s="29"/>
      <c r="KSN191" s="29"/>
      <c r="KSO191" s="29"/>
      <c r="KSP191" s="29"/>
      <c r="KSQ191" s="29"/>
      <c r="KSR191" s="29"/>
      <c r="KSS191" s="29"/>
      <c r="KST191" s="29"/>
      <c r="KSU191" s="29"/>
      <c r="KSV191" s="29"/>
      <c r="KSW191" s="29"/>
      <c r="KSX191" s="29"/>
      <c r="KSY191" s="29"/>
      <c r="KSZ191" s="29"/>
      <c r="KTA191" s="29"/>
      <c r="KTB191" s="29"/>
      <c r="KTC191" s="29"/>
      <c r="KTD191" s="29"/>
      <c r="KTE191" s="29"/>
      <c r="KTF191" s="29"/>
      <c r="KTG191" s="29"/>
      <c r="KTH191" s="29"/>
      <c r="KTI191" s="29"/>
      <c r="KTJ191" s="29"/>
      <c r="KTK191" s="29"/>
      <c r="KTL191" s="29"/>
      <c r="KTM191" s="29"/>
      <c r="KTN191" s="29"/>
      <c r="KTO191" s="29"/>
      <c r="KTP191" s="29"/>
      <c r="KTQ191" s="29"/>
      <c r="KTR191" s="29"/>
      <c r="KTS191" s="29"/>
      <c r="KTT191" s="29"/>
      <c r="KTU191" s="29"/>
      <c r="KTV191" s="29"/>
      <c r="KTW191" s="29"/>
      <c r="KTX191" s="29"/>
      <c r="KTY191" s="29"/>
      <c r="KTZ191" s="29"/>
      <c r="KUA191" s="29"/>
      <c r="KUB191" s="29"/>
      <c r="KUC191" s="29"/>
      <c r="KUD191" s="29"/>
      <c r="KUE191" s="29"/>
      <c r="KUF191" s="29"/>
      <c r="KUG191" s="29"/>
      <c r="KUH191" s="29"/>
      <c r="KUI191" s="29"/>
      <c r="KUJ191" s="29"/>
      <c r="KUK191" s="29"/>
      <c r="KUL191" s="29"/>
      <c r="KUM191" s="29"/>
      <c r="KUN191" s="29"/>
      <c r="KUO191" s="29"/>
      <c r="KUP191" s="29"/>
      <c r="KUQ191" s="29"/>
      <c r="KUR191" s="29"/>
      <c r="KUS191" s="29"/>
      <c r="KUT191" s="29"/>
      <c r="KUU191" s="29"/>
      <c r="KUV191" s="29"/>
      <c r="KUW191" s="29"/>
      <c r="KUX191" s="29"/>
      <c r="KUY191" s="29"/>
      <c r="KUZ191" s="29"/>
      <c r="KVA191" s="29"/>
      <c r="KVB191" s="29"/>
      <c r="KVC191" s="29"/>
      <c r="KVD191" s="29"/>
      <c r="KVE191" s="29"/>
      <c r="KVF191" s="29"/>
      <c r="KVG191" s="29"/>
      <c r="KVH191" s="29"/>
      <c r="KVI191" s="29"/>
      <c r="KVJ191" s="29"/>
      <c r="KVK191" s="29"/>
      <c r="KVL191" s="29"/>
      <c r="KVM191" s="29"/>
      <c r="KVN191" s="29"/>
      <c r="KVO191" s="29"/>
      <c r="KVP191" s="29"/>
      <c r="KVQ191" s="29"/>
      <c r="KVR191" s="29"/>
      <c r="KVS191" s="29"/>
      <c r="KVT191" s="29"/>
      <c r="KVU191" s="29"/>
      <c r="KVV191" s="29"/>
      <c r="KVW191" s="29"/>
      <c r="KVX191" s="29"/>
      <c r="KVY191" s="29"/>
      <c r="KVZ191" s="29"/>
      <c r="KWA191" s="29"/>
      <c r="KWB191" s="29"/>
      <c r="KWC191" s="29"/>
      <c r="KWD191" s="29"/>
      <c r="KWE191" s="29"/>
      <c r="KWF191" s="29"/>
      <c r="KWG191" s="29"/>
      <c r="KWH191" s="29"/>
      <c r="KWI191" s="29"/>
      <c r="KWJ191" s="29"/>
      <c r="KWK191" s="29"/>
      <c r="KWL191" s="29"/>
      <c r="KWM191" s="29"/>
      <c r="KWN191" s="29"/>
      <c r="KWO191" s="29"/>
      <c r="KWP191" s="29"/>
      <c r="KWQ191" s="29"/>
      <c r="KWR191" s="29"/>
      <c r="KWS191" s="29"/>
      <c r="KWT191" s="29"/>
      <c r="KWU191" s="29"/>
      <c r="KWV191" s="29"/>
      <c r="KWW191" s="29"/>
      <c r="KWX191" s="29"/>
      <c r="KWY191" s="29"/>
      <c r="KWZ191" s="29"/>
      <c r="KXA191" s="29"/>
      <c r="KXB191" s="29"/>
      <c r="KXC191" s="29"/>
      <c r="KXD191" s="29"/>
      <c r="KXE191" s="29"/>
      <c r="KXF191" s="29"/>
      <c r="KXG191" s="29"/>
      <c r="KXH191" s="29"/>
      <c r="KXI191" s="29"/>
      <c r="KXJ191" s="29"/>
      <c r="KXK191" s="29"/>
      <c r="KXL191" s="29"/>
      <c r="KXM191" s="29"/>
      <c r="KXN191" s="29"/>
      <c r="KXO191" s="29"/>
      <c r="KXP191" s="29"/>
      <c r="KXQ191" s="29"/>
      <c r="KXR191" s="29"/>
      <c r="KXS191" s="29"/>
      <c r="KXT191" s="29"/>
      <c r="KXU191" s="29"/>
      <c r="KXV191" s="29"/>
      <c r="KXW191" s="29"/>
      <c r="KXX191" s="29"/>
      <c r="KXY191" s="29"/>
      <c r="KXZ191" s="29"/>
      <c r="KYA191" s="29"/>
      <c r="KYB191" s="29"/>
      <c r="KYC191" s="29"/>
      <c r="KYD191" s="29"/>
      <c r="KYE191" s="29"/>
      <c r="KYF191" s="29"/>
      <c r="KYG191" s="29"/>
      <c r="KYH191" s="29"/>
      <c r="KYI191" s="29"/>
      <c r="KYJ191" s="29"/>
      <c r="KYK191" s="29"/>
      <c r="KYL191" s="29"/>
      <c r="KYM191" s="29"/>
      <c r="KYN191" s="29"/>
      <c r="KYO191" s="29"/>
      <c r="KYP191" s="29"/>
      <c r="KYQ191" s="29"/>
      <c r="KYR191" s="29"/>
      <c r="KYS191" s="29"/>
      <c r="KYT191" s="29"/>
      <c r="KYU191" s="29"/>
      <c r="KYV191" s="29"/>
      <c r="KYW191" s="29"/>
      <c r="KYX191" s="29"/>
      <c r="KYY191" s="29"/>
      <c r="KYZ191" s="29"/>
      <c r="KZA191" s="29"/>
      <c r="KZB191" s="29"/>
      <c r="KZC191" s="29"/>
      <c r="KZD191" s="29"/>
      <c r="KZE191" s="29"/>
      <c r="KZF191" s="29"/>
      <c r="KZG191" s="29"/>
      <c r="KZH191" s="29"/>
      <c r="KZI191" s="29"/>
      <c r="KZJ191" s="29"/>
      <c r="KZK191" s="29"/>
      <c r="KZL191" s="29"/>
      <c r="KZM191" s="29"/>
      <c r="KZN191" s="29"/>
      <c r="KZO191" s="29"/>
      <c r="KZP191" s="29"/>
      <c r="KZQ191" s="29"/>
      <c r="KZR191" s="29"/>
      <c r="KZS191" s="29"/>
      <c r="KZT191" s="29"/>
      <c r="KZU191" s="29"/>
      <c r="KZV191" s="29"/>
      <c r="KZW191" s="29"/>
      <c r="KZX191" s="29"/>
      <c r="KZY191" s="29"/>
      <c r="KZZ191" s="29"/>
      <c r="LAA191" s="29"/>
      <c r="LAB191" s="29"/>
      <c r="LAC191" s="29"/>
      <c r="LAD191" s="29"/>
      <c r="LAE191" s="29"/>
      <c r="LAF191" s="29"/>
      <c r="LAG191" s="29"/>
      <c r="LAH191" s="29"/>
      <c r="LAI191" s="29"/>
      <c r="LAJ191" s="29"/>
      <c r="LAK191" s="29"/>
      <c r="LAL191" s="29"/>
      <c r="LAM191" s="29"/>
      <c r="LAN191" s="29"/>
      <c r="LAO191" s="29"/>
      <c r="LAP191" s="29"/>
      <c r="LAQ191" s="29"/>
      <c r="LAR191" s="29"/>
      <c r="LAS191" s="29"/>
      <c r="LAT191" s="29"/>
      <c r="LAU191" s="29"/>
      <c r="LAV191" s="29"/>
      <c r="LAW191" s="29"/>
      <c r="LAX191" s="29"/>
      <c r="LAY191" s="29"/>
      <c r="LAZ191" s="29"/>
      <c r="LBA191" s="29"/>
      <c r="LBB191" s="29"/>
      <c r="LBC191" s="29"/>
      <c r="LBD191" s="29"/>
      <c r="LBE191" s="29"/>
      <c r="LBF191" s="29"/>
      <c r="LBG191" s="29"/>
      <c r="LBH191" s="29"/>
      <c r="LBI191" s="29"/>
      <c r="LBJ191" s="29"/>
      <c r="LBK191" s="29"/>
      <c r="LBL191" s="29"/>
      <c r="LBM191" s="29"/>
      <c r="LBN191" s="29"/>
      <c r="LBO191" s="29"/>
      <c r="LBP191" s="29"/>
      <c r="LBQ191" s="29"/>
      <c r="LBR191" s="29"/>
      <c r="LBS191" s="29"/>
      <c r="LBT191" s="29"/>
      <c r="LBU191" s="29"/>
      <c r="LBV191" s="29"/>
      <c r="LBW191" s="29"/>
      <c r="LBX191" s="29"/>
      <c r="LBY191" s="29"/>
      <c r="LBZ191" s="29"/>
      <c r="LCA191" s="29"/>
      <c r="LCB191" s="29"/>
      <c r="LCC191" s="29"/>
      <c r="LCD191" s="29"/>
      <c r="LCE191" s="29"/>
      <c r="LCF191" s="29"/>
      <c r="LCG191" s="29"/>
      <c r="LCH191" s="29"/>
      <c r="LCI191" s="29"/>
      <c r="LCJ191" s="29"/>
      <c r="LCK191" s="29"/>
      <c r="LCL191" s="29"/>
      <c r="LCM191" s="29"/>
      <c r="LCN191" s="29"/>
      <c r="LCO191" s="29"/>
      <c r="LCP191" s="29"/>
      <c r="LCQ191" s="29"/>
      <c r="LCR191" s="29"/>
      <c r="LCS191" s="29"/>
      <c r="LCT191" s="29"/>
      <c r="LCU191" s="29"/>
      <c r="LCV191" s="29"/>
      <c r="LCW191" s="29"/>
      <c r="LCX191" s="29"/>
      <c r="LCY191" s="29"/>
      <c r="LCZ191" s="29"/>
      <c r="LDA191" s="29"/>
      <c r="LDB191" s="29"/>
      <c r="LDC191" s="29"/>
      <c r="LDD191" s="29"/>
      <c r="LDE191" s="29"/>
      <c r="LDF191" s="29"/>
      <c r="LDG191" s="29"/>
      <c r="LDH191" s="29"/>
      <c r="LDI191" s="29"/>
      <c r="LDJ191" s="29"/>
      <c r="LDK191" s="29"/>
      <c r="LDL191" s="29"/>
      <c r="LDM191" s="29"/>
      <c r="LDN191" s="29"/>
      <c r="LDO191" s="29"/>
      <c r="LDP191" s="29"/>
      <c r="LDQ191" s="29"/>
      <c r="LDR191" s="29"/>
      <c r="LDS191" s="29"/>
      <c r="LDT191" s="29"/>
      <c r="LDU191" s="29"/>
      <c r="LDV191" s="29"/>
      <c r="LDW191" s="29"/>
      <c r="LDX191" s="29"/>
      <c r="LDY191" s="29"/>
      <c r="LDZ191" s="29"/>
      <c r="LEA191" s="29"/>
      <c r="LEB191" s="29"/>
      <c r="LEC191" s="29"/>
      <c r="LED191" s="29"/>
      <c r="LEE191" s="29"/>
      <c r="LEF191" s="29"/>
      <c r="LEG191" s="29"/>
      <c r="LEH191" s="29"/>
      <c r="LEI191" s="29"/>
      <c r="LEJ191" s="29"/>
      <c r="LEK191" s="29"/>
      <c r="LEL191" s="29"/>
      <c r="LEM191" s="29"/>
      <c r="LEN191" s="29"/>
      <c r="LEO191" s="29"/>
      <c r="LEP191" s="29"/>
      <c r="LEQ191" s="29"/>
      <c r="LER191" s="29"/>
      <c r="LES191" s="29"/>
      <c r="LET191" s="29"/>
      <c r="LEU191" s="29"/>
      <c r="LEV191" s="29"/>
      <c r="LEW191" s="29"/>
      <c r="LEX191" s="29"/>
      <c r="LEY191" s="29"/>
      <c r="LEZ191" s="29"/>
      <c r="LFA191" s="29"/>
      <c r="LFB191" s="29"/>
      <c r="LFC191" s="29"/>
      <c r="LFD191" s="29"/>
      <c r="LFE191" s="29"/>
      <c r="LFF191" s="29"/>
      <c r="LFG191" s="29"/>
      <c r="LFH191" s="29"/>
      <c r="LFI191" s="29"/>
      <c r="LFJ191" s="29"/>
      <c r="LFK191" s="29"/>
      <c r="LFL191" s="29"/>
      <c r="LFM191" s="29"/>
      <c r="LFN191" s="29"/>
      <c r="LFO191" s="29"/>
      <c r="LFP191" s="29"/>
      <c r="LFQ191" s="29"/>
      <c r="LFR191" s="29"/>
      <c r="LFS191" s="29"/>
      <c r="LFT191" s="29"/>
      <c r="LFU191" s="29"/>
      <c r="LFV191" s="29"/>
      <c r="LFW191" s="29"/>
      <c r="LFX191" s="29"/>
      <c r="LFY191" s="29"/>
      <c r="LFZ191" s="29"/>
      <c r="LGA191" s="29"/>
      <c r="LGB191" s="29"/>
      <c r="LGC191" s="29"/>
      <c r="LGD191" s="29"/>
      <c r="LGE191" s="29"/>
      <c r="LGF191" s="29"/>
      <c r="LGG191" s="29"/>
      <c r="LGH191" s="29"/>
      <c r="LGI191" s="29"/>
      <c r="LGJ191" s="29"/>
      <c r="LGK191" s="29"/>
      <c r="LGL191" s="29"/>
      <c r="LGM191" s="29"/>
      <c r="LGN191" s="29"/>
      <c r="LGO191" s="29"/>
      <c r="LGP191" s="29"/>
      <c r="LGQ191" s="29"/>
      <c r="LGR191" s="29"/>
      <c r="LGS191" s="29"/>
      <c r="LGT191" s="29"/>
      <c r="LGU191" s="29"/>
      <c r="LGV191" s="29"/>
      <c r="LGW191" s="29"/>
      <c r="LGX191" s="29"/>
      <c r="LGY191" s="29"/>
      <c r="LGZ191" s="29"/>
      <c r="LHA191" s="29"/>
      <c r="LHB191" s="29"/>
      <c r="LHC191" s="29"/>
      <c r="LHD191" s="29"/>
      <c r="LHE191" s="29"/>
      <c r="LHF191" s="29"/>
      <c r="LHG191" s="29"/>
      <c r="LHH191" s="29"/>
      <c r="LHI191" s="29"/>
      <c r="LHJ191" s="29"/>
      <c r="LHK191" s="29"/>
      <c r="LHL191" s="29"/>
      <c r="LHM191" s="29"/>
      <c r="LHN191" s="29"/>
      <c r="LHO191" s="29"/>
      <c r="LHP191" s="29"/>
      <c r="LHQ191" s="29"/>
      <c r="LHR191" s="29"/>
      <c r="LHS191" s="29"/>
      <c r="LHT191" s="29"/>
      <c r="LHU191" s="29"/>
      <c r="LHV191" s="29"/>
      <c r="LHW191" s="29"/>
      <c r="LHX191" s="29"/>
      <c r="LHY191" s="29"/>
      <c r="LHZ191" s="29"/>
      <c r="LIA191" s="29"/>
      <c r="LIB191" s="29"/>
      <c r="LIC191" s="29"/>
      <c r="LID191" s="29"/>
      <c r="LIE191" s="29"/>
      <c r="LIF191" s="29"/>
      <c r="LIG191" s="29"/>
      <c r="LIH191" s="29"/>
      <c r="LII191" s="29"/>
      <c r="LIJ191" s="29"/>
      <c r="LIK191" s="29"/>
      <c r="LIL191" s="29"/>
      <c r="LIM191" s="29"/>
      <c r="LIN191" s="29"/>
      <c r="LIO191" s="29"/>
      <c r="LIP191" s="29"/>
      <c r="LIQ191" s="29"/>
      <c r="LIR191" s="29"/>
      <c r="LIS191" s="29"/>
      <c r="LIT191" s="29"/>
      <c r="LIU191" s="29"/>
      <c r="LIV191" s="29"/>
      <c r="LIW191" s="29"/>
      <c r="LIX191" s="29"/>
      <c r="LIY191" s="29"/>
      <c r="LIZ191" s="29"/>
      <c r="LJA191" s="29"/>
      <c r="LJB191" s="29"/>
      <c r="LJC191" s="29"/>
      <c r="LJD191" s="29"/>
      <c r="LJE191" s="29"/>
      <c r="LJF191" s="29"/>
      <c r="LJG191" s="29"/>
      <c r="LJH191" s="29"/>
      <c r="LJI191" s="29"/>
      <c r="LJJ191" s="29"/>
      <c r="LJK191" s="29"/>
      <c r="LJL191" s="29"/>
      <c r="LJM191" s="29"/>
      <c r="LJN191" s="29"/>
      <c r="LJO191" s="29"/>
      <c r="LJP191" s="29"/>
      <c r="LJQ191" s="29"/>
      <c r="LJR191" s="29"/>
      <c r="LJS191" s="29"/>
      <c r="LJT191" s="29"/>
      <c r="LJU191" s="29"/>
      <c r="LJV191" s="29"/>
      <c r="LJW191" s="29"/>
      <c r="LJX191" s="29"/>
      <c r="LJY191" s="29"/>
      <c r="LJZ191" s="29"/>
      <c r="LKA191" s="29"/>
      <c r="LKB191" s="29"/>
      <c r="LKC191" s="29"/>
      <c r="LKD191" s="29"/>
      <c r="LKE191" s="29"/>
      <c r="LKF191" s="29"/>
      <c r="LKG191" s="29"/>
      <c r="LKH191" s="29"/>
      <c r="LKI191" s="29"/>
      <c r="LKJ191" s="29"/>
      <c r="LKK191" s="29"/>
      <c r="LKL191" s="29"/>
      <c r="LKM191" s="29"/>
      <c r="LKN191" s="29"/>
      <c r="LKO191" s="29"/>
      <c r="LKP191" s="29"/>
      <c r="LKQ191" s="29"/>
      <c r="LKR191" s="29"/>
      <c r="LKS191" s="29"/>
      <c r="LKT191" s="29"/>
      <c r="LKU191" s="29"/>
      <c r="LKV191" s="29"/>
      <c r="LKW191" s="29"/>
      <c r="LKX191" s="29"/>
      <c r="LKY191" s="29"/>
      <c r="LKZ191" s="29"/>
      <c r="LLA191" s="29"/>
      <c r="LLB191" s="29"/>
      <c r="LLC191" s="29"/>
      <c r="LLD191" s="29"/>
      <c r="LLE191" s="29"/>
      <c r="LLF191" s="29"/>
      <c r="LLG191" s="29"/>
      <c r="LLH191" s="29"/>
      <c r="LLI191" s="29"/>
      <c r="LLJ191" s="29"/>
      <c r="LLK191" s="29"/>
      <c r="LLL191" s="29"/>
      <c r="LLM191" s="29"/>
      <c r="LLN191" s="29"/>
      <c r="LLO191" s="29"/>
      <c r="LLP191" s="29"/>
      <c r="LLQ191" s="29"/>
      <c r="LLR191" s="29"/>
      <c r="LLS191" s="29"/>
      <c r="LLT191" s="29"/>
      <c r="LLU191" s="29"/>
      <c r="LLV191" s="29"/>
      <c r="LLW191" s="29"/>
      <c r="LLX191" s="29"/>
      <c r="LLY191" s="29"/>
      <c r="LLZ191" s="29"/>
      <c r="LMA191" s="29"/>
      <c r="LMB191" s="29"/>
      <c r="LMC191" s="29"/>
      <c r="LMD191" s="29"/>
      <c r="LME191" s="29"/>
      <c r="LMF191" s="29"/>
      <c r="LMG191" s="29"/>
      <c r="LMH191" s="29"/>
      <c r="LMI191" s="29"/>
      <c r="LMJ191" s="29"/>
      <c r="LMK191" s="29"/>
      <c r="LML191" s="29"/>
      <c r="LMM191" s="29"/>
      <c r="LMN191" s="29"/>
      <c r="LMO191" s="29"/>
      <c r="LMP191" s="29"/>
      <c r="LMQ191" s="29"/>
      <c r="LMR191" s="29"/>
      <c r="LMS191" s="29"/>
      <c r="LMT191" s="29"/>
      <c r="LMU191" s="29"/>
      <c r="LMV191" s="29"/>
      <c r="LMW191" s="29"/>
      <c r="LMX191" s="29"/>
      <c r="LMY191" s="29"/>
      <c r="LMZ191" s="29"/>
      <c r="LNA191" s="29"/>
      <c r="LNB191" s="29"/>
      <c r="LNC191" s="29"/>
      <c r="LND191" s="29"/>
      <c r="LNE191" s="29"/>
      <c r="LNF191" s="29"/>
      <c r="LNG191" s="29"/>
      <c r="LNH191" s="29"/>
      <c r="LNI191" s="29"/>
      <c r="LNJ191" s="29"/>
      <c r="LNK191" s="29"/>
      <c r="LNL191" s="29"/>
      <c r="LNM191" s="29"/>
      <c r="LNN191" s="29"/>
      <c r="LNO191" s="29"/>
      <c r="LNP191" s="29"/>
      <c r="LNQ191" s="29"/>
      <c r="LNR191" s="29"/>
      <c r="LNS191" s="29"/>
      <c r="LNT191" s="29"/>
      <c r="LNU191" s="29"/>
      <c r="LNV191" s="29"/>
      <c r="LNW191" s="29"/>
      <c r="LNX191" s="29"/>
      <c r="LNY191" s="29"/>
      <c r="LNZ191" s="29"/>
      <c r="LOA191" s="29"/>
      <c r="LOB191" s="29"/>
      <c r="LOC191" s="29"/>
      <c r="LOD191" s="29"/>
      <c r="LOE191" s="29"/>
      <c r="LOF191" s="29"/>
      <c r="LOG191" s="29"/>
      <c r="LOH191" s="29"/>
      <c r="LOI191" s="29"/>
      <c r="LOJ191" s="29"/>
      <c r="LOK191" s="29"/>
      <c r="LOL191" s="29"/>
      <c r="LOM191" s="29"/>
      <c r="LON191" s="29"/>
      <c r="LOO191" s="29"/>
      <c r="LOP191" s="29"/>
      <c r="LOQ191" s="29"/>
      <c r="LOR191" s="29"/>
      <c r="LOS191" s="29"/>
      <c r="LOT191" s="29"/>
      <c r="LOU191" s="29"/>
      <c r="LOV191" s="29"/>
      <c r="LOW191" s="29"/>
      <c r="LOX191" s="29"/>
      <c r="LOY191" s="29"/>
      <c r="LOZ191" s="29"/>
      <c r="LPA191" s="29"/>
      <c r="LPB191" s="29"/>
      <c r="LPC191" s="29"/>
      <c r="LPD191" s="29"/>
      <c r="LPE191" s="29"/>
      <c r="LPF191" s="29"/>
      <c r="LPG191" s="29"/>
      <c r="LPH191" s="29"/>
      <c r="LPI191" s="29"/>
      <c r="LPJ191" s="29"/>
      <c r="LPK191" s="29"/>
      <c r="LPL191" s="29"/>
      <c r="LPM191" s="29"/>
      <c r="LPN191" s="29"/>
      <c r="LPO191" s="29"/>
      <c r="LPP191" s="29"/>
      <c r="LPQ191" s="29"/>
      <c r="LPR191" s="29"/>
      <c r="LPS191" s="29"/>
      <c r="LPT191" s="29"/>
      <c r="LPU191" s="29"/>
      <c r="LPV191" s="29"/>
      <c r="LPW191" s="29"/>
      <c r="LPX191" s="29"/>
      <c r="LPY191" s="29"/>
      <c r="LPZ191" s="29"/>
      <c r="LQA191" s="29"/>
      <c r="LQB191" s="29"/>
      <c r="LQC191" s="29"/>
      <c r="LQD191" s="29"/>
      <c r="LQE191" s="29"/>
      <c r="LQF191" s="29"/>
      <c r="LQG191" s="29"/>
      <c r="LQH191" s="29"/>
      <c r="LQI191" s="29"/>
      <c r="LQJ191" s="29"/>
      <c r="LQK191" s="29"/>
      <c r="LQL191" s="29"/>
      <c r="LQM191" s="29"/>
      <c r="LQN191" s="29"/>
      <c r="LQO191" s="29"/>
      <c r="LQP191" s="29"/>
      <c r="LQQ191" s="29"/>
      <c r="LQR191" s="29"/>
      <c r="LQS191" s="29"/>
      <c r="LQT191" s="29"/>
      <c r="LQU191" s="29"/>
      <c r="LQV191" s="29"/>
      <c r="LQW191" s="29"/>
      <c r="LQX191" s="29"/>
      <c r="LQY191" s="29"/>
      <c r="LQZ191" s="29"/>
      <c r="LRA191" s="29"/>
      <c r="LRB191" s="29"/>
      <c r="LRC191" s="29"/>
      <c r="LRD191" s="29"/>
      <c r="LRE191" s="29"/>
      <c r="LRF191" s="29"/>
      <c r="LRG191" s="29"/>
      <c r="LRH191" s="29"/>
      <c r="LRI191" s="29"/>
      <c r="LRJ191" s="29"/>
      <c r="LRK191" s="29"/>
      <c r="LRL191" s="29"/>
      <c r="LRM191" s="29"/>
      <c r="LRN191" s="29"/>
      <c r="LRO191" s="29"/>
      <c r="LRP191" s="29"/>
      <c r="LRQ191" s="29"/>
      <c r="LRR191" s="29"/>
      <c r="LRS191" s="29"/>
      <c r="LRT191" s="29"/>
      <c r="LRU191" s="29"/>
      <c r="LRV191" s="29"/>
      <c r="LRW191" s="29"/>
      <c r="LRX191" s="29"/>
      <c r="LRY191" s="29"/>
      <c r="LRZ191" s="29"/>
      <c r="LSA191" s="29"/>
      <c r="LSB191" s="29"/>
      <c r="LSC191" s="29"/>
      <c r="LSD191" s="29"/>
      <c r="LSE191" s="29"/>
      <c r="LSF191" s="29"/>
      <c r="LSG191" s="29"/>
      <c r="LSH191" s="29"/>
      <c r="LSI191" s="29"/>
      <c r="LSJ191" s="29"/>
      <c r="LSK191" s="29"/>
      <c r="LSL191" s="29"/>
      <c r="LSM191" s="29"/>
      <c r="LSN191" s="29"/>
      <c r="LSO191" s="29"/>
      <c r="LSP191" s="29"/>
      <c r="LSQ191" s="29"/>
      <c r="LSR191" s="29"/>
      <c r="LSS191" s="29"/>
      <c r="LST191" s="29"/>
      <c r="LSU191" s="29"/>
      <c r="LSV191" s="29"/>
      <c r="LSW191" s="29"/>
      <c r="LSX191" s="29"/>
      <c r="LSY191" s="29"/>
      <c r="LSZ191" s="29"/>
      <c r="LTA191" s="29"/>
      <c r="LTB191" s="29"/>
      <c r="LTC191" s="29"/>
      <c r="LTD191" s="29"/>
      <c r="LTE191" s="29"/>
      <c r="LTF191" s="29"/>
      <c r="LTG191" s="29"/>
      <c r="LTH191" s="29"/>
      <c r="LTI191" s="29"/>
      <c r="LTJ191" s="29"/>
      <c r="LTK191" s="29"/>
      <c r="LTL191" s="29"/>
      <c r="LTM191" s="29"/>
      <c r="LTN191" s="29"/>
      <c r="LTO191" s="29"/>
      <c r="LTP191" s="29"/>
      <c r="LTQ191" s="29"/>
      <c r="LTR191" s="29"/>
      <c r="LTS191" s="29"/>
      <c r="LTT191" s="29"/>
      <c r="LTU191" s="29"/>
      <c r="LTV191" s="29"/>
      <c r="LTW191" s="29"/>
      <c r="LTX191" s="29"/>
      <c r="LTY191" s="29"/>
      <c r="LTZ191" s="29"/>
      <c r="LUA191" s="29"/>
      <c r="LUB191" s="29"/>
      <c r="LUC191" s="29"/>
      <c r="LUD191" s="29"/>
      <c r="LUE191" s="29"/>
      <c r="LUF191" s="29"/>
      <c r="LUG191" s="29"/>
      <c r="LUH191" s="29"/>
      <c r="LUI191" s="29"/>
      <c r="LUJ191" s="29"/>
      <c r="LUK191" s="29"/>
      <c r="LUL191" s="29"/>
      <c r="LUM191" s="29"/>
      <c r="LUN191" s="29"/>
      <c r="LUO191" s="29"/>
      <c r="LUP191" s="29"/>
      <c r="LUQ191" s="29"/>
      <c r="LUR191" s="29"/>
      <c r="LUS191" s="29"/>
      <c r="LUT191" s="29"/>
      <c r="LUU191" s="29"/>
      <c r="LUV191" s="29"/>
      <c r="LUW191" s="29"/>
      <c r="LUX191" s="29"/>
      <c r="LUY191" s="29"/>
      <c r="LUZ191" s="29"/>
      <c r="LVA191" s="29"/>
      <c r="LVB191" s="29"/>
      <c r="LVC191" s="29"/>
      <c r="LVD191" s="29"/>
      <c r="LVE191" s="29"/>
      <c r="LVF191" s="29"/>
      <c r="LVG191" s="29"/>
      <c r="LVH191" s="29"/>
      <c r="LVI191" s="29"/>
      <c r="LVJ191" s="29"/>
      <c r="LVK191" s="29"/>
      <c r="LVL191" s="29"/>
      <c r="LVM191" s="29"/>
      <c r="LVN191" s="29"/>
      <c r="LVO191" s="29"/>
      <c r="LVP191" s="29"/>
      <c r="LVQ191" s="29"/>
      <c r="LVR191" s="29"/>
      <c r="LVS191" s="29"/>
      <c r="LVT191" s="29"/>
      <c r="LVU191" s="29"/>
      <c r="LVV191" s="29"/>
      <c r="LVW191" s="29"/>
      <c r="LVX191" s="29"/>
      <c r="LVY191" s="29"/>
      <c r="LVZ191" s="29"/>
      <c r="LWA191" s="29"/>
      <c r="LWB191" s="29"/>
      <c r="LWC191" s="29"/>
      <c r="LWD191" s="29"/>
      <c r="LWE191" s="29"/>
      <c r="LWF191" s="29"/>
      <c r="LWG191" s="29"/>
      <c r="LWH191" s="29"/>
      <c r="LWI191" s="29"/>
      <c r="LWJ191" s="29"/>
      <c r="LWK191" s="29"/>
      <c r="LWL191" s="29"/>
      <c r="LWM191" s="29"/>
      <c r="LWN191" s="29"/>
      <c r="LWO191" s="29"/>
      <c r="LWP191" s="29"/>
      <c r="LWQ191" s="29"/>
      <c r="LWR191" s="29"/>
      <c r="LWS191" s="29"/>
      <c r="LWT191" s="29"/>
      <c r="LWU191" s="29"/>
      <c r="LWV191" s="29"/>
      <c r="LWW191" s="29"/>
      <c r="LWX191" s="29"/>
      <c r="LWY191" s="29"/>
      <c r="LWZ191" s="29"/>
      <c r="LXA191" s="29"/>
      <c r="LXB191" s="29"/>
      <c r="LXC191" s="29"/>
      <c r="LXD191" s="29"/>
      <c r="LXE191" s="29"/>
      <c r="LXF191" s="29"/>
      <c r="LXG191" s="29"/>
      <c r="LXH191" s="29"/>
      <c r="LXI191" s="29"/>
      <c r="LXJ191" s="29"/>
      <c r="LXK191" s="29"/>
      <c r="LXL191" s="29"/>
      <c r="LXM191" s="29"/>
      <c r="LXN191" s="29"/>
      <c r="LXO191" s="29"/>
      <c r="LXP191" s="29"/>
      <c r="LXQ191" s="29"/>
      <c r="LXR191" s="29"/>
      <c r="LXS191" s="29"/>
      <c r="LXT191" s="29"/>
      <c r="LXU191" s="29"/>
      <c r="LXV191" s="29"/>
      <c r="LXW191" s="29"/>
      <c r="LXX191" s="29"/>
      <c r="LXY191" s="29"/>
      <c r="LXZ191" s="29"/>
      <c r="LYA191" s="29"/>
      <c r="LYB191" s="29"/>
      <c r="LYC191" s="29"/>
      <c r="LYD191" s="29"/>
      <c r="LYE191" s="29"/>
      <c r="LYF191" s="29"/>
      <c r="LYG191" s="29"/>
      <c r="LYH191" s="29"/>
      <c r="LYI191" s="29"/>
      <c r="LYJ191" s="29"/>
      <c r="LYK191" s="29"/>
      <c r="LYL191" s="29"/>
      <c r="LYM191" s="29"/>
      <c r="LYN191" s="29"/>
      <c r="LYO191" s="29"/>
      <c r="LYP191" s="29"/>
      <c r="LYQ191" s="29"/>
      <c r="LYR191" s="29"/>
      <c r="LYS191" s="29"/>
      <c r="LYT191" s="29"/>
      <c r="LYU191" s="29"/>
      <c r="LYV191" s="29"/>
      <c r="LYW191" s="29"/>
      <c r="LYX191" s="29"/>
      <c r="LYY191" s="29"/>
      <c r="LYZ191" s="29"/>
      <c r="LZA191" s="29"/>
      <c r="LZB191" s="29"/>
      <c r="LZC191" s="29"/>
      <c r="LZD191" s="29"/>
      <c r="LZE191" s="29"/>
      <c r="LZF191" s="29"/>
      <c r="LZG191" s="29"/>
      <c r="LZH191" s="29"/>
      <c r="LZI191" s="29"/>
      <c r="LZJ191" s="29"/>
      <c r="LZK191" s="29"/>
      <c r="LZL191" s="29"/>
      <c r="LZM191" s="29"/>
      <c r="LZN191" s="29"/>
      <c r="LZO191" s="29"/>
      <c r="LZP191" s="29"/>
      <c r="LZQ191" s="29"/>
      <c r="LZR191" s="29"/>
      <c r="LZS191" s="29"/>
      <c r="LZT191" s="29"/>
      <c r="LZU191" s="29"/>
      <c r="LZV191" s="29"/>
      <c r="LZW191" s="29"/>
      <c r="LZX191" s="29"/>
      <c r="LZY191" s="29"/>
      <c r="LZZ191" s="29"/>
      <c r="MAA191" s="29"/>
      <c r="MAB191" s="29"/>
      <c r="MAC191" s="29"/>
      <c r="MAD191" s="29"/>
      <c r="MAE191" s="29"/>
      <c r="MAF191" s="29"/>
      <c r="MAG191" s="29"/>
      <c r="MAH191" s="29"/>
      <c r="MAI191" s="29"/>
      <c r="MAJ191" s="29"/>
      <c r="MAK191" s="29"/>
      <c r="MAL191" s="29"/>
      <c r="MAM191" s="29"/>
      <c r="MAN191" s="29"/>
      <c r="MAO191" s="29"/>
      <c r="MAP191" s="29"/>
      <c r="MAQ191" s="29"/>
      <c r="MAR191" s="29"/>
      <c r="MAS191" s="29"/>
      <c r="MAT191" s="29"/>
      <c r="MAU191" s="29"/>
      <c r="MAV191" s="29"/>
      <c r="MAW191" s="29"/>
      <c r="MAX191" s="29"/>
      <c r="MAY191" s="29"/>
      <c r="MAZ191" s="29"/>
      <c r="MBA191" s="29"/>
      <c r="MBB191" s="29"/>
      <c r="MBC191" s="29"/>
      <c r="MBD191" s="29"/>
      <c r="MBE191" s="29"/>
      <c r="MBF191" s="29"/>
      <c r="MBG191" s="29"/>
      <c r="MBH191" s="29"/>
      <c r="MBI191" s="29"/>
      <c r="MBJ191" s="29"/>
      <c r="MBK191" s="29"/>
      <c r="MBL191" s="29"/>
      <c r="MBM191" s="29"/>
      <c r="MBN191" s="29"/>
      <c r="MBO191" s="29"/>
      <c r="MBP191" s="29"/>
      <c r="MBQ191" s="29"/>
      <c r="MBR191" s="29"/>
      <c r="MBS191" s="29"/>
      <c r="MBT191" s="29"/>
      <c r="MBU191" s="29"/>
      <c r="MBV191" s="29"/>
      <c r="MBW191" s="29"/>
      <c r="MBX191" s="29"/>
      <c r="MBY191" s="29"/>
      <c r="MBZ191" s="29"/>
      <c r="MCA191" s="29"/>
      <c r="MCB191" s="29"/>
      <c r="MCC191" s="29"/>
      <c r="MCD191" s="29"/>
      <c r="MCE191" s="29"/>
      <c r="MCF191" s="29"/>
      <c r="MCG191" s="29"/>
      <c r="MCH191" s="29"/>
      <c r="MCI191" s="29"/>
      <c r="MCJ191" s="29"/>
      <c r="MCK191" s="29"/>
      <c r="MCL191" s="29"/>
      <c r="MCM191" s="29"/>
      <c r="MCN191" s="29"/>
      <c r="MCO191" s="29"/>
      <c r="MCP191" s="29"/>
      <c r="MCQ191" s="29"/>
      <c r="MCR191" s="29"/>
      <c r="MCS191" s="29"/>
      <c r="MCT191" s="29"/>
      <c r="MCU191" s="29"/>
      <c r="MCV191" s="29"/>
      <c r="MCW191" s="29"/>
      <c r="MCX191" s="29"/>
      <c r="MCY191" s="29"/>
      <c r="MCZ191" s="29"/>
      <c r="MDA191" s="29"/>
      <c r="MDB191" s="29"/>
      <c r="MDC191" s="29"/>
      <c r="MDD191" s="29"/>
      <c r="MDE191" s="29"/>
      <c r="MDF191" s="29"/>
      <c r="MDG191" s="29"/>
      <c r="MDH191" s="29"/>
      <c r="MDI191" s="29"/>
      <c r="MDJ191" s="29"/>
      <c r="MDK191" s="29"/>
      <c r="MDL191" s="29"/>
      <c r="MDM191" s="29"/>
      <c r="MDN191" s="29"/>
      <c r="MDO191" s="29"/>
      <c r="MDP191" s="29"/>
      <c r="MDQ191" s="29"/>
      <c r="MDR191" s="29"/>
      <c r="MDS191" s="29"/>
      <c r="MDT191" s="29"/>
      <c r="MDU191" s="29"/>
      <c r="MDV191" s="29"/>
      <c r="MDW191" s="29"/>
      <c r="MDX191" s="29"/>
      <c r="MDY191" s="29"/>
      <c r="MDZ191" s="29"/>
      <c r="MEA191" s="29"/>
      <c r="MEB191" s="29"/>
      <c r="MEC191" s="29"/>
      <c r="MED191" s="29"/>
      <c r="MEE191" s="29"/>
      <c r="MEF191" s="29"/>
      <c r="MEG191" s="29"/>
      <c r="MEH191" s="29"/>
      <c r="MEI191" s="29"/>
      <c r="MEJ191" s="29"/>
      <c r="MEK191" s="29"/>
      <c r="MEL191" s="29"/>
      <c r="MEM191" s="29"/>
      <c r="MEN191" s="29"/>
      <c r="MEO191" s="29"/>
      <c r="MEP191" s="29"/>
      <c r="MEQ191" s="29"/>
      <c r="MER191" s="29"/>
      <c r="MES191" s="29"/>
      <c r="MET191" s="29"/>
      <c r="MEU191" s="29"/>
      <c r="MEV191" s="29"/>
      <c r="MEW191" s="29"/>
      <c r="MEX191" s="29"/>
      <c r="MEY191" s="29"/>
      <c r="MEZ191" s="29"/>
      <c r="MFA191" s="29"/>
      <c r="MFB191" s="29"/>
      <c r="MFC191" s="29"/>
      <c r="MFD191" s="29"/>
      <c r="MFE191" s="29"/>
      <c r="MFF191" s="29"/>
      <c r="MFG191" s="29"/>
      <c r="MFH191" s="29"/>
      <c r="MFI191" s="29"/>
      <c r="MFJ191" s="29"/>
      <c r="MFK191" s="29"/>
      <c r="MFL191" s="29"/>
      <c r="MFM191" s="29"/>
      <c r="MFN191" s="29"/>
      <c r="MFO191" s="29"/>
      <c r="MFP191" s="29"/>
      <c r="MFQ191" s="29"/>
      <c r="MFR191" s="29"/>
      <c r="MFS191" s="29"/>
      <c r="MFT191" s="29"/>
      <c r="MFU191" s="29"/>
      <c r="MFV191" s="29"/>
      <c r="MFW191" s="29"/>
      <c r="MFX191" s="29"/>
      <c r="MFY191" s="29"/>
      <c r="MFZ191" s="29"/>
      <c r="MGA191" s="29"/>
      <c r="MGB191" s="29"/>
      <c r="MGC191" s="29"/>
      <c r="MGD191" s="29"/>
      <c r="MGE191" s="29"/>
      <c r="MGF191" s="29"/>
      <c r="MGG191" s="29"/>
      <c r="MGH191" s="29"/>
      <c r="MGI191" s="29"/>
      <c r="MGJ191" s="29"/>
      <c r="MGK191" s="29"/>
      <c r="MGL191" s="29"/>
      <c r="MGM191" s="29"/>
      <c r="MGN191" s="29"/>
      <c r="MGO191" s="29"/>
      <c r="MGP191" s="29"/>
      <c r="MGQ191" s="29"/>
      <c r="MGR191" s="29"/>
      <c r="MGS191" s="29"/>
      <c r="MGT191" s="29"/>
      <c r="MGU191" s="29"/>
      <c r="MGV191" s="29"/>
      <c r="MGW191" s="29"/>
      <c r="MGX191" s="29"/>
      <c r="MGY191" s="29"/>
      <c r="MGZ191" s="29"/>
      <c r="MHA191" s="29"/>
      <c r="MHB191" s="29"/>
      <c r="MHC191" s="29"/>
      <c r="MHD191" s="29"/>
      <c r="MHE191" s="29"/>
      <c r="MHF191" s="29"/>
      <c r="MHG191" s="29"/>
      <c r="MHH191" s="29"/>
      <c r="MHI191" s="29"/>
      <c r="MHJ191" s="29"/>
      <c r="MHK191" s="29"/>
      <c r="MHL191" s="29"/>
      <c r="MHM191" s="29"/>
      <c r="MHN191" s="29"/>
      <c r="MHO191" s="29"/>
      <c r="MHP191" s="29"/>
      <c r="MHQ191" s="29"/>
      <c r="MHR191" s="29"/>
      <c r="MHS191" s="29"/>
      <c r="MHT191" s="29"/>
      <c r="MHU191" s="29"/>
      <c r="MHV191" s="29"/>
      <c r="MHW191" s="29"/>
      <c r="MHX191" s="29"/>
      <c r="MHY191" s="29"/>
      <c r="MHZ191" s="29"/>
      <c r="MIA191" s="29"/>
      <c r="MIB191" s="29"/>
      <c r="MIC191" s="29"/>
      <c r="MID191" s="29"/>
      <c r="MIE191" s="29"/>
      <c r="MIF191" s="29"/>
      <c r="MIG191" s="29"/>
      <c r="MIH191" s="29"/>
      <c r="MII191" s="29"/>
      <c r="MIJ191" s="29"/>
      <c r="MIK191" s="29"/>
      <c r="MIL191" s="29"/>
      <c r="MIM191" s="29"/>
      <c r="MIN191" s="29"/>
      <c r="MIO191" s="29"/>
      <c r="MIP191" s="29"/>
      <c r="MIQ191" s="29"/>
      <c r="MIR191" s="29"/>
      <c r="MIS191" s="29"/>
      <c r="MIT191" s="29"/>
      <c r="MIU191" s="29"/>
      <c r="MIV191" s="29"/>
      <c r="MIW191" s="29"/>
      <c r="MIX191" s="29"/>
      <c r="MIY191" s="29"/>
      <c r="MIZ191" s="29"/>
      <c r="MJA191" s="29"/>
      <c r="MJB191" s="29"/>
      <c r="MJC191" s="29"/>
      <c r="MJD191" s="29"/>
      <c r="MJE191" s="29"/>
      <c r="MJF191" s="29"/>
      <c r="MJG191" s="29"/>
      <c r="MJH191" s="29"/>
      <c r="MJI191" s="29"/>
      <c r="MJJ191" s="29"/>
      <c r="MJK191" s="29"/>
      <c r="MJL191" s="29"/>
      <c r="MJM191" s="29"/>
      <c r="MJN191" s="29"/>
      <c r="MJO191" s="29"/>
      <c r="MJP191" s="29"/>
      <c r="MJQ191" s="29"/>
      <c r="MJR191" s="29"/>
      <c r="MJS191" s="29"/>
      <c r="MJT191" s="29"/>
      <c r="MJU191" s="29"/>
      <c r="MJV191" s="29"/>
      <c r="MJW191" s="29"/>
      <c r="MJX191" s="29"/>
      <c r="MJY191" s="29"/>
      <c r="MJZ191" s="29"/>
      <c r="MKA191" s="29"/>
      <c r="MKB191" s="29"/>
      <c r="MKC191" s="29"/>
      <c r="MKD191" s="29"/>
      <c r="MKE191" s="29"/>
      <c r="MKF191" s="29"/>
      <c r="MKG191" s="29"/>
      <c r="MKH191" s="29"/>
      <c r="MKI191" s="29"/>
      <c r="MKJ191" s="29"/>
      <c r="MKK191" s="29"/>
      <c r="MKL191" s="29"/>
      <c r="MKM191" s="29"/>
      <c r="MKN191" s="29"/>
      <c r="MKO191" s="29"/>
      <c r="MKP191" s="29"/>
      <c r="MKQ191" s="29"/>
      <c r="MKR191" s="29"/>
      <c r="MKS191" s="29"/>
      <c r="MKT191" s="29"/>
      <c r="MKU191" s="29"/>
      <c r="MKV191" s="29"/>
      <c r="MKW191" s="29"/>
      <c r="MKX191" s="29"/>
      <c r="MKY191" s="29"/>
      <c r="MKZ191" s="29"/>
      <c r="MLA191" s="29"/>
      <c r="MLB191" s="29"/>
      <c r="MLC191" s="29"/>
      <c r="MLD191" s="29"/>
      <c r="MLE191" s="29"/>
      <c r="MLF191" s="29"/>
      <c r="MLG191" s="29"/>
      <c r="MLH191" s="29"/>
      <c r="MLI191" s="29"/>
      <c r="MLJ191" s="29"/>
      <c r="MLK191" s="29"/>
      <c r="MLL191" s="29"/>
      <c r="MLM191" s="29"/>
      <c r="MLN191" s="29"/>
      <c r="MLO191" s="29"/>
      <c r="MLP191" s="29"/>
      <c r="MLQ191" s="29"/>
      <c r="MLR191" s="29"/>
      <c r="MLS191" s="29"/>
      <c r="MLT191" s="29"/>
      <c r="MLU191" s="29"/>
      <c r="MLV191" s="29"/>
      <c r="MLW191" s="29"/>
      <c r="MLX191" s="29"/>
      <c r="MLY191" s="29"/>
      <c r="MLZ191" s="29"/>
      <c r="MMA191" s="29"/>
      <c r="MMB191" s="29"/>
      <c r="MMC191" s="29"/>
      <c r="MMD191" s="29"/>
      <c r="MME191" s="29"/>
      <c r="MMF191" s="29"/>
      <c r="MMG191" s="29"/>
      <c r="MMH191" s="29"/>
      <c r="MMI191" s="29"/>
      <c r="MMJ191" s="29"/>
      <c r="MMK191" s="29"/>
      <c r="MML191" s="29"/>
      <c r="MMM191" s="29"/>
      <c r="MMN191" s="29"/>
      <c r="MMO191" s="29"/>
      <c r="MMP191" s="29"/>
      <c r="MMQ191" s="29"/>
      <c r="MMR191" s="29"/>
      <c r="MMS191" s="29"/>
      <c r="MMT191" s="29"/>
      <c r="MMU191" s="29"/>
      <c r="MMV191" s="29"/>
      <c r="MMW191" s="29"/>
      <c r="MMX191" s="29"/>
      <c r="MMY191" s="29"/>
      <c r="MMZ191" s="29"/>
      <c r="MNA191" s="29"/>
      <c r="MNB191" s="29"/>
      <c r="MNC191" s="29"/>
      <c r="MND191" s="29"/>
      <c r="MNE191" s="29"/>
      <c r="MNF191" s="29"/>
      <c r="MNG191" s="29"/>
      <c r="MNH191" s="29"/>
      <c r="MNI191" s="29"/>
      <c r="MNJ191" s="29"/>
      <c r="MNK191" s="29"/>
      <c r="MNL191" s="29"/>
      <c r="MNM191" s="29"/>
      <c r="MNN191" s="29"/>
      <c r="MNO191" s="29"/>
      <c r="MNP191" s="29"/>
      <c r="MNQ191" s="29"/>
      <c r="MNR191" s="29"/>
      <c r="MNS191" s="29"/>
      <c r="MNT191" s="29"/>
      <c r="MNU191" s="29"/>
      <c r="MNV191" s="29"/>
      <c r="MNW191" s="29"/>
      <c r="MNX191" s="29"/>
      <c r="MNY191" s="29"/>
      <c r="MNZ191" s="29"/>
      <c r="MOA191" s="29"/>
      <c r="MOB191" s="29"/>
      <c r="MOC191" s="29"/>
      <c r="MOD191" s="29"/>
      <c r="MOE191" s="29"/>
      <c r="MOF191" s="29"/>
      <c r="MOG191" s="29"/>
      <c r="MOH191" s="29"/>
      <c r="MOI191" s="29"/>
      <c r="MOJ191" s="29"/>
      <c r="MOK191" s="29"/>
      <c r="MOL191" s="29"/>
      <c r="MOM191" s="29"/>
      <c r="MON191" s="29"/>
      <c r="MOO191" s="29"/>
      <c r="MOP191" s="29"/>
      <c r="MOQ191" s="29"/>
      <c r="MOR191" s="29"/>
      <c r="MOS191" s="29"/>
      <c r="MOT191" s="29"/>
      <c r="MOU191" s="29"/>
      <c r="MOV191" s="29"/>
      <c r="MOW191" s="29"/>
      <c r="MOX191" s="29"/>
      <c r="MOY191" s="29"/>
      <c r="MOZ191" s="29"/>
      <c r="MPA191" s="29"/>
      <c r="MPB191" s="29"/>
      <c r="MPC191" s="29"/>
      <c r="MPD191" s="29"/>
      <c r="MPE191" s="29"/>
      <c r="MPF191" s="29"/>
      <c r="MPG191" s="29"/>
      <c r="MPH191" s="29"/>
      <c r="MPI191" s="29"/>
      <c r="MPJ191" s="29"/>
      <c r="MPK191" s="29"/>
      <c r="MPL191" s="29"/>
      <c r="MPM191" s="29"/>
      <c r="MPN191" s="29"/>
      <c r="MPO191" s="29"/>
      <c r="MPP191" s="29"/>
      <c r="MPQ191" s="29"/>
      <c r="MPR191" s="29"/>
      <c r="MPS191" s="29"/>
      <c r="MPT191" s="29"/>
      <c r="MPU191" s="29"/>
      <c r="MPV191" s="29"/>
      <c r="MPW191" s="29"/>
      <c r="MPX191" s="29"/>
      <c r="MPY191" s="29"/>
      <c r="MPZ191" s="29"/>
      <c r="MQA191" s="29"/>
      <c r="MQB191" s="29"/>
      <c r="MQC191" s="29"/>
      <c r="MQD191" s="29"/>
      <c r="MQE191" s="29"/>
      <c r="MQF191" s="29"/>
      <c r="MQG191" s="29"/>
      <c r="MQH191" s="29"/>
      <c r="MQI191" s="29"/>
      <c r="MQJ191" s="29"/>
      <c r="MQK191" s="29"/>
      <c r="MQL191" s="29"/>
      <c r="MQM191" s="29"/>
      <c r="MQN191" s="29"/>
      <c r="MQO191" s="29"/>
      <c r="MQP191" s="29"/>
      <c r="MQQ191" s="29"/>
      <c r="MQR191" s="29"/>
      <c r="MQS191" s="29"/>
      <c r="MQT191" s="29"/>
      <c r="MQU191" s="29"/>
      <c r="MQV191" s="29"/>
      <c r="MQW191" s="29"/>
      <c r="MQX191" s="29"/>
      <c r="MQY191" s="29"/>
      <c r="MQZ191" s="29"/>
      <c r="MRA191" s="29"/>
      <c r="MRB191" s="29"/>
      <c r="MRC191" s="29"/>
      <c r="MRD191" s="29"/>
      <c r="MRE191" s="29"/>
      <c r="MRF191" s="29"/>
      <c r="MRG191" s="29"/>
      <c r="MRH191" s="29"/>
      <c r="MRI191" s="29"/>
      <c r="MRJ191" s="29"/>
      <c r="MRK191" s="29"/>
      <c r="MRL191" s="29"/>
      <c r="MRM191" s="29"/>
      <c r="MRN191" s="29"/>
      <c r="MRO191" s="29"/>
      <c r="MRP191" s="29"/>
      <c r="MRQ191" s="29"/>
      <c r="MRR191" s="29"/>
      <c r="MRS191" s="29"/>
      <c r="MRT191" s="29"/>
      <c r="MRU191" s="29"/>
      <c r="MRV191" s="29"/>
      <c r="MRW191" s="29"/>
      <c r="MRX191" s="29"/>
      <c r="MRY191" s="29"/>
      <c r="MRZ191" s="29"/>
      <c r="MSA191" s="29"/>
      <c r="MSB191" s="29"/>
      <c r="MSC191" s="29"/>
      <c r="MSD191" s="29"/>
      <c r="MSE191" s="29"/>
      <c r="MSF191" s="29"/>
      <c r="MSG191" s="29"/>
      <c r="MSH191" s="29"/>
      <c r="MSI191" s="29"/>
      <c r="MSJ191" s="29"/>
      <c r="MSK191" s="29"/>
      <c r="MSL191" s="29"/>
      <c r="MSM191" s="29"/>
      <c r="MSN191" s="29"/>
      <c r="MSO191" s="29"/>
      <c r="MSP191" s="29"/>
      <c r="MSQ191" s="29"/>
      <c r="MSR191" s="29"/>
      <c r="MSS191" s="29"/>
      <c r="MST191" s="29"/>
      <c r="MSU191" s="29"/>
      <c r="MSV191" s="29"/>
      <c r="MSW191" s="29"/>
      <c r="MSX191" s="29"/>
      <c r="MSY191" s="29"/>
      <c r="MSZ191" s="29"/>
      <c r="MTA191" s="29"/>
      <c r="MTB191" s="29"/>
      <c r="MTC191" s="29"/>
      <c r="MTD191" s="29"/>
      <c r="MTE191" s="29"/>
      <c r="MTF191" s="29"/>
      <c r="MTG191" s="29"/>
      <c r="MTH191" s="29"/>
      <c r="MTI191" s="29"/>
      <c r="MTJ191" s="29"/>
      <c r="MTK191" s="29"/>
      <c r="MTL191" s="29"/>
      <c r="MTM191" s="29"/>
      <c r="MTN191" s="29"/>
      <c r="MTO191" s="29"/>
      <c r="MTP191" s="29"/>
      <c r="MTQ191" s="29"/>
      <c r="MTR191" s="29"/>
      <c r="MTS191" s="29"/>
      <c r="MTT191" s="29"/>
      <c r="MTU191" s="29"/>
      <c r="MTV191" s="29"/>
      <c r="MTW191" s="29"/>
      <c r="MTX191" s="29"/>
      <c r="MTY191" s="29"/>
      <c r="MTZ191" s="29"/>
      <c r="MUA191" s="29"/>
      <c r="MUB191" s="29"/>
      <c r="MUC191" s="29"/>
      <c r="MUD191" s="29"/>
      <c r="MUE191" s="29"/>
      <c r="MUF191" s="29"/>
      <c r="MUG191" s="29"/>
      <c r="MUH191" s="29"/>
      <c r="MUI191" s="29"/>
      <c r="MUJ191" s="29"/>
      <c r="MUK191" s="29"/>
      <c r="MUL191" s="29"/>
      <c r="MUM191" s="29"/>
      <c r="MUN191" s="29"/>
      <c r="MUO191" s="29"/>
      <c r="MUP191" s="29"/>
      <c r="MUQ191" s="29"/>
      <c r="MUR191" s="29"/>
      <c r="MUS191" s="29"/>
      <c r="MUT191" s="29"/>
      <c r="MUU191" s="29"/>
      <c r="MUV191" s="29"/>
      <c r="MUW191" s="29"/>
      <c r="MUX191" s="29"/>
      <c r="MUY191" s="29"/>
      <c r="MUZ191" s="29"/>
      <c r="MVA191" s="29"/>
      <c r="MVB191" s="29"/>
      <c r="MVC191" s="29"/>
      <c r="MVD191" s="29"/>
      <c r="MVE191" s="29"/>
      <c r="MVF191" s="29"/>
      <c r="MVG191" s="29"/>
      <c r="MVH191" s="29"/>
      <c r="MVI191" s="29"/>
      <c r="MVJ191" s="29"/>
      <c r="MVK191" s="29"/>
      <c r="MVL191" s="29"/>
      <c r="MVM191" s="29"/>
      <c r="MVN191" s="29"/>
      <c r="MVO191" s="29"/>
      <c r="MVP191" s="29"/>
      <c r="MVQ191" s="29"/>
      <c r="MVR191" s="29"/>
      <c r="MVS191" s="29"/>
      <c r="MVT191" s="29"/>
      <c r="MVU191" s="29"/>
      <c r="MVV191" s="29"/>
      <c r="MVW191" s="29"/>
      <c r="MVX191" s="29"/>
      <c r="MVY191" s="29"/>
      <c r="MVZ191" s="29"/>
      <c r="MWA191" s="29"/>
      <c r="MWB191" s="29"/>
      <c r="MWC191" s="29"/>
      <c r="MWD191" s="29"/>
      <c r="MWE191" s="29"/>
      <c r="MWF191" s="29"/>
      <c r="MWG191" s="29"/>
      <c r="MWH191" s="29"/>
      <c r="MWI191" s="29"/>
      <c r="MWJ191" s="29"/>
      <c r="MWK191" s="29"/>
      <c r="MWL191" s="29"/>
      <c r="MWM191" s="29"/>
      <c r="MWN191" s="29"/>
      <c r="MWO191" s="29"/>
      <c r="MWP191" s="29"/>
      <c r="MWQ191" s="29"/>
      <c r="MWR191" s="29"/>
      <c r="MWS191" s="29"/>
      <c r="MWT191" s="29"/>
      <c r="MWU191" s="29"/>
      <c r="MWV191" s="29"/>
      <c r="MWW191" s="29"/>
      <c r="MWX191" s="29"/>
      <c r="MWY191" s="29"/>
      <c r="MWZ191" s="29"/>
      <c r="MXA191" s="29"/>
      <c r="MXB191" s="29"/>
      <c r="MXC191" s="29"/>
      <c r="MXD191" s="29"/>
      <c r="MXE191" s="29"/>
      <c r="MXF191" s="29"/>
      <c r="MXG191" s="29"/>
      <c r="MXH191" s="29"/>
      <c r="MXI191" s="29"/>
      <c r="MXJ191" s="29"/>
      <c r="MXK191" s="29"/>
      <c r="MXL191" s="29"/>
      <c r="MXM191" s="29"/>
      <c r="MXN191" s="29"/>
      <c r="MXO191" s="29"/>
      <c r="MXP191" s="29"/>
      <c r="MXQ191" s="29"/>
      <c r="MXR191" s="29"/>
      <c r="MXS191" s="29"/>
      <c r="MXT191" s="29"/>
      <c r="MXU191" s="29"/>
      <c r="MXV191" s="29"/>
      <c r="MXW191" s="29"/>
      <c r="MXX191" s="29"/>
      <c r="MXY191" s="29"/>
      <c r="MXZ191" s="29"/>
      <c r="MYA191" s="29"/>
      <c r="MYB191" s="29"/>
      <c r="MYC191" s="29"/>
      <c r="MYD191" s="29"/>
      <c r="MYE191" s="29"/>
      <c r="MYF191" s="29"/>
      <c r="MYG191" s="29"/>
      <c r="MYH191" s="29"/>
      <c r="MYI191" s="29"/>
      <c r="MYJ191" s="29"/>
      <c r="MYK191" s="29"/>
      <c r="MYL191" s="29"/>
      <c r="MYM191" s="29"/>
      <c r="MYN191" s="29"/>
      <c r="MYO191" s="29"/>
      <c r="MYP191" s="29"/>
      <c r="MYQ191" s="29"/>
      <c r="MYR191" s="29"/>
      <c r="MYS191" s="29"/>
      <c r="MYT191" s="29"/>
      <c r="MYU191" s="29"/>
      <c r="MYV191" s="29"/>
      <c r="MYW191" s="29"/>
      <c r="MYX191" s="29"/>
      <c r="MYY191" s="29"/>
      <c r="MYZ191" s="29"/>
      <c r="MZA191" s="29"/>
      <c r="MZB191" s="29"/>
      <c r="MZC191" s="29"/>
      <c r="MZD191" s="29"/>
      <c r="MZE191" s="29"/>
      <c r="MZF191" s="29"/>
      <c r="MZG191" s="29"/>
      <c r="MZH191" s="29"/>
      <c r="MZI191" s="29"/>
      <c r="MZJ191" s="29"/>
      <c r="MZK191" s="29"/>
      <c r="MZL191" s="29"/>
      <c r="MZM191" s="29"/>
      <c r="MZN191" s="29"/>
      <c r="MZO191" s="29"/>
      <c r="MZP191" s="29"/>
      <c r="MZQ191" s="29"/>
      <c r="MZR191" s="29"/>
      <c r="MZS191" s="29"/>
      <c r="MZT191" s="29"/>
      <c r="MZU191" s="29"/>
      <c r="MZV191" s="29"/>
      <c r="MZW191" s="29"/>
      <c r="MZX191" s="29"/>
      <c r="MZY191" s="29"/>
      <c r="MZZ191" s="29"/>
      <c r="NAA191" s="29"/>
      <c r="NAB191" s="29"/>
      <c r="NAC191" s="29"/>
      <c r="NAD191" s="29"/>
      <c r="NAE191" s="29"/>
      <c r="NAF191" s="29"/>
      <c r="NAG191" s="29"/>
      <c r="NAH191" s="29"/>
      <c r="NAI191" s="29"/>
      <c r="NAJ191" s="29"/>
      <c r="NAK191" s="29"/>
      <c r="NAL191" s="29"/>
      <c r="NAM191" s="29"/>
      <c r="NAN191" s="29"/>
      <c r="NAO191" s="29"/>
      <c r="NAP191" s="29"/>
      <c r="NAQ191" s="29"/>
      <c r="NAR191" s="29"/>
      <c r="NAS191" s="29"/>
      <c r="NAT191" s="29"/>
      <c r="NAU191" s="29"/>
      <c r="NAV191" s="29"/>
      <c r="NAW191" s="29"/>
      <c r="NAX191" s="29"/>
      <c r="NAY191" s="29"/>
      <c r="NAZ191" s="29"/>
      <c r="NBA191" s="29"/>
      <c r="NBB191" s="29"/>
      <c r="NBC191" s="29"/>
      <c r="NBD191" s="29"/>
      <c r="NBE191" s="29"/>
      <c r="NBF191" s="29"/>
      <c r="NBG191" s="29"/>
      <c r="NBH191" s="29"/>
      <c r="NBI191" s="29"/>
      <c r="NBJ191" s="29"/>
      <c r="NBK191" s="29"/>
      <c r="NBL191" s="29"/>
      <c r="NBM191" s="29"/>
      <c r="NBN191" s="29"/>
      <c r="NBO191" s="29"/>
      <c r="NBP191" s="29"/>
      <c r="NBQ191" s="29"/>
      <c r="NBR191" s="29"/>
      <c r="NBS191" s="29"/>
      <c r="NBT191" s="29"/>
      <c r="NBU191" s="29"/>
      <c r="NBV191" s="29"/>
      <c r="NBW191" s="29"/>
      <c r="NBX191" s="29"/>
      <c r="NBY191" s="29"/>
      <c r="NBZ191" s="29"/>
      <c r="NCA191" s="29"/>
      <c r="NCB191" s="29"/>
      <c r="NCC191" s="29"/>
      <c r="NCD191" s="29"/>
      <c r="NCE191" s="29"/>
      <c r="NCF191" s="29"/>
      <c r="NCG191" s="29"/>
      <c r="NCH191" s="29"/>
      <c r="NCI191" s="29"/>
      <c r="NCJ191" s="29"/>
      <c r="NCK191" s="29"/>
      <c r="NCL191" s="29"/>
      <c r="NCM191" s="29"/>
      <c r="NCN191" s="29"/>
      <c r="NCO191" s="29"/>
      <c r="NCP191" s="29"/>
      <c r="NCQ191" s="29"/>
      <c r="NCR191" s="29"/>
      <c r="NCS191" s="29"/>
      <c r="NCT191" s="29"/>
      <c r="NCU191" s="29"/>
      <c r="NCV191" s="29"/>
      <c r="NCW191" s="29"/>
      <c r="NCX191" s="29"/>
      <c r="NCY191" s="29"/>
      <c r="NCZ191" s="29"/>
      <c r="NDA191" s="29"/>
      <c r="NDB191" s="29"/>
      <c r="NDC191" s="29"/>
      <c r="NDD191" s="29"/>
      <c r="NDE191" s="29"/>
      <c r="NDF191" s="29"/>
      <c r="NDG191" s="29"/>
      <c r="NDH191" s="29"/>
      <c r="NDI191" s="29"/>
      <c r="NDJ191" s="29"/>
      <c r="NDK191" s="29"/>
      <c r="NDL191" s="29"/>
      <c r="NDM191" s="29"/>
      <c r="NDN191" s="29"/>
      <c r="NDO191" s="29"/>
      <c r="NDP191" s="29"/>
      <c r="NDQ191" s="29"/>
      <c r="NDR191" s="29"/>
      <c r="NDS191" s="29"/>
      <c r="NDT191" s="29"/>
      <c r="NDU191" s="29"/>
      <c r="NDV191" s="29"/>
      <c r="NDW191" s="29"/>
      <c r="NDX191" s="29"/>
      <c r="NDY191" s="29"/>
      <c r="NDZ191" s="29"/>
      <c r="NEA191" s="29"/>
      <c r="NEB191" s="29"/>
      <c r="NEC191" s="29"/>
      <c r="NED191" s="29"/>
      <c r="NEE191" s="29"/>
      <c r="NEF191" s="29"/>
      <c r="NEG191" s="29"/>
      <c r="NEH191" s="29"/>
      <c r="NEI191" s="29"/>
      <c r="NEJ191" s="29"/>
      <c r="NEK191" s="29"/>
      <c r="NEL191" s="29"/>
      <c r="NEM191" s="29"/>
      <c r="NEN191" s="29"/>
      <c r="NEO191" s="29"/>
      <c r="NEP191" s="29"/>
      <c r="NEQ191" s="29"/>
      <c r="NER191" s="29"/>
      <c r="NES191" s="29"/>
      <c r="NET191" s="29"/>
      <c r="NEU191" s="29"/>
      <c r="NEV191" s="29"/>
      <c r="NEW191" s="29"/>
      <c r="NEX191" s="29"/>
      <c r="NEY191" s="29"/>
      <c r="NEZ191" s="29"/>
      <c r="NFA191" s="29"/>
      <c r="NFB191" s="29"/>
      <c r="NFC191" s="29"/>
      <c r="NFD191" s="29"/>
      <c r="NFE191" s="29"/>
      <c r="NFF191" s="29"/>
      <c r="NFG191" s="29"/>
      <c r="NFH191" s="29"/>
      <c r="NFI191" s="29"/>
      <c r="NFJ191" s="29"/>
      <c r="NFK191" s="29"/>
      <c r="NFL191" s="29"/>
      <c r="NFM191" s="29"/>
      <c r="NFN191" s="29"/>
      <c r="NFO191" s="29"/>
      <c r="NFP191" s="29"/>
      <c r="NFQ191" s="29"/>
      <c r="NFR191" s="29"/>
      <c r="NFS191" s="29"/>
      <c r="NFT191" s="29"/>
      <c r="NFU191" s="29"/>
      <c r="NFV191" s="29"/>
      <c r="NFW191" s="29"/>
      <c r="NFX191" s="29"/>
      <c r="NFY191" s="29"/>
      <c r="NFZ191" s="29"/>
      <c r="NGA191" s="29"/>
      <c r="NGB191" s="29"/>
      <c r="NGC191" s="29"/>
      <c r="NGD191" s="29"/>
      <c r="NGE191" s="29"/>
      <c r="NGF191" s="29"/>
      <c r="NGG191" s="29"/>
      <c r="NGH191" s="29"/>
      <c r="NGI191" s="29"/>
      <c r="NGJ191" s="29"/>
      <c r="NGK191" s="29"/>
      <c r="NGL191" s="29"/>
      <c r="NGM191" s="29"/>
      <c r="NGN191" s="29"/>
      <c r="NGO191" s="29"/>
      <c r="NGP191" s="29"/>
      <c r="NGQ191" s="29"/>
      <c r="NGR191" s="29"/>
      <c r="NGS191" s="29"/>
      <c r="NGT191" s="29"/>
      <c r="NGU191" s="29"/>
      <c r="NGV191" s="29"/>
      <c r="NGW191" s="29"/>
      <c r="NGX191" s="29"/>
      <c r="NGY191" s="29"/>
      <c r="NGZ191" s="29"/>
      <c r="NHA191" s="29"/>
      <c r="NHB191" s="29"/>
      <c r="NHC191" s="29"/>
      <c r="NHD191" s="29"/>
      <c r="NHE191" s="29"/>
      <c r="NHF191" s="29"/>
      <c r="NHG191" s="29"/>
      <c r="NHH191" s="29"/>
      <c r="NHI191" s="29"/>
      <c r="NHJ191" s="29"/>
      <c r="NHK191" s="29"/>
      <c r="NHL191" s="29"/>
      <c r="NHM191" s="29"/>
      <c r="NHN191" s="29"/>
      <c r="NHO191" s="29"/>
      <c r="NHP191" s="29"/>
      <c r="NHQ191" s="29"/>
      <c r="NHR191" s="29"/>
      <c r="NHS191" s="29"/>
      <c r="NHT191" s="29"/>
      <c r="NHU191" s="29"/>
      <c r="NHV191" s="29"/>
      <c r="NHW191" s="29"/>
      <c r="NHX191" s="29"/>
      <c r="NHY191" s="29"/>
      <c r="NHZ191" s="29"/>
      <c r="NIA191" s="29"/>
      <c r="NIB191" s="29"/>
      <c r="NIC191" s="29"/>
      <c r="NID191" s="29"/>
      <c r="NIE191" s="29"/>
      <c r="NIF191" s="29"/>
      <c r="NIG191" s="29"/>
      <c r="NIH191" s="29"/>
      <c r="NII191" s="29"/>
      <c r="NIJ191" s="29"/>
      <c r="NIK191" s="29"/>
      <c r="NIL191" s="29"/>
      <c r="NIM191" s="29"/>
      <c r="NIN191" s="29"/>
      <c r="NIO191" s="29"/>
      <c r="NIP191" s="29"/>
      <c r="NIQ191" s="29"/>
      <c r="NIR191" s="29"/>
      <c r="NIS191" s="29"/>
      <c r="NIT191" s="29"/>
      <c r="NIU191" s="29"/>
      <c r="NIV191" s="29"/>
      <c r="NIW191" s="29"/>
      <c r="NIX191" s="29"/>
      <c r="NIY191" s="29"/>
      <c r="NIZ191" s="29"/>
      <c r="NJA191" s="29"/>
      <c r="NJB191" s="29"/>
      <c r="NJC191" s="29"/>
      <c r="NJD191" s="29"/>
      <c r="NJE191" s="29"/>
      <c r="NJF191" s="29"/>
      <c r="NJG191" s="29"/>
      <c r="NJH191" s="29"/>
      <c r="NJI191" s="29"/>
      <c r="NJJ191" s="29"/>
      <c r="NJK191" s="29"/>
      <c r="NJL191" s="29"/>
      <c r="NJM191" s="29"/>
      <c r="NJN191" s="29"/>
      <c r="NJO191" s="29"/>
      <c r="NJP191" s="29"/>
      <c r="NJQ191" s="29"/>
      <c r="NJR191" s="29"/>
      <c r="NJS191" s="29"/>
      <c r="NJT191" s="29"/>
      <c r="NJU191" s="29"/>
      <c r="NJV191" s="29"/>
      <c r="NJW191" s="29"/>
      <c r="NJX191" s="29"/>
      <c r="NJY191" s="29"/>
      <c r="NJZ191" s="29"/>
      <c r="NKA191" s="29"/>
      <c r="NKB191" s="29"/>
      <c r="NKC191" s="29"/>
      <c r="NKD191" s="29"/>
      <c r="NKE191" s="29"/>
      <c r="NKF191" s="29"/>
      <c r="NKG191" s="29"/>
      <c r="NKH191" s="29"/>
      <c r="NKI191" s="29"/>
      <c r="NKJ191" s="29"/>
      <c r="NKK191" s="29"/>
      <c r="NKL191" s="29"/>
      <c r="NKM191" s="29"/>
      <c r="NKN191" s="29"/>
      <c r="NKO191" s="29"/>
      <c r="NKP191" s="29"/>
      <c r="NKQ191" s="29"/>
      <c r="NKR191" s="29"/>
      <c r="NKS191" s="29"/>
      <c r="NKT191" s="29"/>
      <c r="NKU191" s="29"/>
      <c r="NKV191" s="29"/>
      <c r="NKW191" s="29"/>
      <c r="NKX191" s="29"/>
      <c r="NKY191" s="29"/>
      <c r="NKZ191" s="29"/>
      <c r="NLA191" s="29"/>
      <c r="NLB191" s="29"/>
      <c r="NLC191" s="29"/>
      <c r="NLD191" s="29"/>
      <c r="NLE191" s="29"/>
      <c r="NLF191" s="29"/>
      <c r="NLG191" s="29"/>
      <c r="NLH191" s="29"/>
      <c r="NLI191" s="29"/>
      <c r="NLJ191" s="29"/>
      <c r="NLK191" s="29"/>
      <c r="NLL191" s="29"/>
      <c r="NLM191" s="29"/>
      <c r="NLN191" s="29"/>
      <c r="NLO191" s="29"/>
      <c r="NLP191" s="29"/>
      <c r="NLQ191" s="29"/>
      <c r="NLR191" s="29"/>
      <c r="NLS191" s="29"/>
      <c r="NLT191" s="29"/>
      <c r="NLU191" s="29"/>
      <c r="NLV191" s="29"/>
      <c r="NLW191" s="29"/>
      <c r="NLX191" s="29"/>
      <c r="NLY191" s="29"/>
      <c r="NLZ191" s="29"/>
      <c r="NMA191" s="29"/>
      <c r="NMB191" s="29"/>
      <c r="NMC191" s="29"/>
      <c r="NMD191" s="29"/>
      <c r="NME191" s="29"/>
      <c r="NMF191" s="29"/>
      <c r="NMG191" s="29"/>
      <c r="NMH191" s="29"/>
      <c r="NMI191" s="29"/>
      <c r="NMJ191" s="29"/>
      <c r="NMK191" s="29"/>
      <c r="NML191" s="29"/>
      <c r="NMM191" s="29"/>
      <c r="NMN191" s="29"/>
      <c r="NMO191" s="29"/>
      <c r="NMP191" s="29"/>
      <c r="NMQ191" s="29"/>
      <c r="NMR191" s="29"/>
      <c r="NMS191" s="29"/>
      <c r="NMT191" s="29"/>
      <c r="NMU191" s="29"/>
      <c r="NMV191" s="29"/>
      <c r="NMW191" s="29"/>
      <c r="NMX191" s="29"/>
      <c r="NMY191" s="29"/>
      <c r="NMZ191" s="29"/>
      <c r="NNA191" s="29"/>
      <c r="NNB191" s="29"/>
      <c r="NNC191" s="29"/>
      <c r="NND191" s="29"/>
      <c r="NNE191" s="29"/>
      <c r="NNF191" s="29"/>
      <c r="NNG191" s="29"/>
      <c r="NNH191" s="29"/>
      <c r="NNI191" s="29"/>
      <c r="NNJ191" s="29"/>
      <c r="NNK191" s="29"/>
      <c r="NNL191" s="29"/>
      <c r="NNM191" s="29"/>
      <c r="NNN191" s="29"/>
      <c r="NNO191" s="29"/>
      <c r="NNP191" s="29"/>
      <c r="NNQ191" s="29"/>
      <c r="NNR191" s="29"/>
      <c r="NNS191" s="29"/>
      <c r="NNT191" s="29"/>
      <c r="NNU191" s="29"/>
      <c r="NNV191" s="29"/>
      <c r="NNW191" s="29"/>
      <c r="NNX191" s="29"/>
      <c r="NNY191" s="29"/>
      <c r="NNZ191" s="29"/>
      <c r="NOA191" s="29"/>
      <c r="NOB191" s="29"/>
      <c r="NOC191" s="29"/>
      <c r="NOD191" s="29"/>
      <c r="NOE191" s="29"/>
      <c r="NOF191" s="29"/>
      <c r="NOG191" s="29"/>
      <c r="NOH191" s="29"/>
      <c r="NOI191" s="29"/>
      <c r="NOJ191" s="29"/>
      <c r="NOK191" s="29"/>
      <c r="NOL191" s="29"/>
      <c r="NOM191" s="29"/>
      <c r="NON191" s="29"/>
      <c r="NOO191" s="29"/>
      <c r="NOP191" s="29"/>
      <c r="NOQ191" s="29"/>
      <c r="NOR191" s="29"/>
      <c r="NOS191" s="29"/>
      <c r="NOT191" s="29"/>
      <c r="NOU191" s="29"/>
      <c r="NOV191" s="29"/>
      <c r="NOW191" s="29"/>
      <c r="NOX191" s="29"/>
      <c r="NOY191" s="29"/>
      <c r="NOZ191" s="29"/>
      <c r="NPA191" s="29"/>
      <c r="NPB191" s="29"/>
      <c r="NPC191" s="29"/>
      <c r="NPD191" s="29"/>
      <c r="NPE191" s="29"/>
      <c r="NPF191" s="29"/>
      <c r="NPG191" s="29"/>
      <c r="NPH191" s="29"/>
      <c r="NPI191" s="29"/>
      <c r="NPJ191" s="29"/>
      <c r="NPK191" s="29"/>
      <c r="NPL191" s="29"/>
      <c r="NPM191" s="29"/>
      <c r="NPN191" s="29"/>
      <c r="NPO191" s="29"/>
      <c r="NPP191" s="29"/>
      <c r="NPQ191" s="29"/>
      <c r="NPR191" s="29"/>
      <c r="NPS191" s="29"/>
      <c r="NPT191" s="29"/>
      <c r="NPU191" s="29"/>
      <c r="NPV191" s="29"/>
      <c r="NPW191" s="29"/>
      <c r="NPX191" s="29"/>
      <c r="NPY191" s="29"/>
      <c r="NPZ191" s="29"/>
      <c r="NQA191" s="29"/>
      <c r="NQB191" s="29"/>
      <c r="NQC191" s="29"/>
      <c r="NQD191" s="29"/>
      <c r="NQE191" s="29"/>
      <c r="NQF191" s="29"/>
      <c r="NQG191" s="29"/>
      <c r="NQH191" s="29"/>
      <c r="NQI191" s="29"/>
      <c r="NQJ191" s="29"/>
      <c r="NQK191" s="29"/>
      <c r="NQL191" s="29"/>
      <c r="NQM191" s="29"/>
      <c r="NQN191" s="29"/>
      <c r="NQO191" s="29"/>
      <c r="NQP191" s="29"/>
      <c r="NQQ191" s="29"/>
      <c r="NQR191" s="29"/>
      <c r="NQS191" s="29"/>
      <c r="NQT191" s="29"/>
      <c r="NQU191" s="29"/>
      <c r="NQV191" s="29"/>
      <c r="NQW191" s="29"/>
      <c r="NQX191" s="29"/>
      <c r="NQY191" s="29"/>
      <c r="NQZ191" s="29"/>
      <c r="NRA191" s="29"/>
      <c r="NRB191" s="29"/>
      <c r="NRC191" s="29"/>
      <c r="NRD191" s="29"/>
      <c r="NRE191" s="29"/>
      <c r="NRF191" s="29"/>
      <c r="NRG191" s="29"/>
      <c r="NRH191" s="29"/>
      <c r="NRI191" s="29"/>
      <c r="NRJ191" s="29"/>
      <c r="NRK191" s="29"/>
      <c r="NRL191" s="29"/>
      <c r="NRM191" s="29"/>
      <c r="NRN191" s="29"/>
      <c r="NRO191" s="29"/>
      <c r="NRP191" s="29"/>
      <c r="NRQ191" s="29"/>
      <c r="NRR191" s="29"/>
      <c r="NRS191" s="29"/>
      <c r="NRT191" s="29"/>
      <c r="NRU191" s="29"/>
      <c r="NRV191" s="29"/>
      <c r="NRW191" s="29"/>
      <c r="NRX191" s="29"/>
      <c r="NRY191" s="29"/>
      <c r="NRZ191" s="29"/>
      <c r="NSA191" s="29"/>
      <c r="NSB191" s="29"/>
      <c r="NSC191" s="29"/>
      <c r="NSD191" s="29"/>
      <c r="NSE191" s="29"/>
      <c r="NSF191" s="29"/>
      <c r="NSG191" s="29"/>
      <c r="NSH191" s="29"/>
      <c r="NSI191" s="29"/>
      <c r="NSJ191" s="29"/>
      <c r="NSK191" s="29"/>
      <c r="NSL191" s="29"/>
      <c r="NSM191" s="29"/>
      <c r="NSN191" s="29"/>
      <c r="NSO191" s="29"/>
      <c r="NSP191" s="29"/>
      <c r="NSQ191" s="29"/>
      <c r="NSR191" s="29"/>
      <c r="NSS191" s="29"/>
      <c r="NST191" s="29"/>
      <c r="NSU191" s="29"/>
      <c r="NSV191" s="29"/>
      <c r="NSW191" s="29"/>
      <c r="NSX191" s="29"/>
      <c r="NSY191" s="29"/>
      <c r="NSZ191" s="29"/>
      <c r="NTA191" s="29"/>
      <c r="NTB191" s="29"/>
      <c r="NTC191" s="29"/>
      <c r="NTD191" s="29"/>
      <c r="NTE191" s="29"/>
      <c r="NTF191" s="29"/>
      <c r="NTG191" s="29"/>
      <c r="NTH191" s="29"/>
      <c r="NTI191" s="29"/>
      <c r="NTJ191" s="29"/>
      <c r="NTK191" s="29"/>
      <c r="NTL191" s="29"/>
      <c r="NTM191" s="29"/>
      <c r="NTN191" s="29"/>
      <c r="NTO191" s="29"/>
      <c r="NTP191" s="29"/>
      <c r="NTQ191" s="29"/>
      <c r="NTR191" s="29"/>
      <c r="NTS191" s="29"/>
      <c r="NTT191" s="29"/>
      <c r="NTU191" s="29"/>
      <c r="NTV191" s="29"/>
      <c r="NTW191" s="29"/>
      <c r="NTX191" s="29"/>
      <c r="NTY191" s="29"/>
      <c r="NTZ191" s="29"/>
      <c r="NUA191" s="29"/>
      <c r="NUB191" s="29"/>
      <c r="NUC191" s="29"/>
      <c r="NUD191" s="29"/>
      <c r="NUE191" s="29"/>
      <c r="NUF191" s="29"/>
      <c r="NUG191" s="29"/>
      <c r="NUH191" s="29"/>
      <c r="NUI191" s="29"/>
      <c r="NUJ191" s="29"/>
      <c r="NUK191" s="29"/>
      <c r="NUL191" s="29"/>
      <c r="NUM191" s="29"/>
      <c r="NUN191" s="29"/>
      <c r="NUO191" s="29"/>
      <c r="NUP191" s="29"/>
      <c r="NUQ191" s="29"/>
      <c r="NUR191" s="29"/>
      <c r="NUS191" s="29"/>
      <c r="NUT191" s="29"/>
      <c r="NUU191" s="29"/>
      <c r="NUV191" s="29"/>
      <c r="NUW191" s="29"/>
      <c r="NUX191" s="29"/>
      <c r="NUY191" s="29"/>
      <c r="NUZ191" s="29"/>
      <c r="NVA191" s="29"/>
      <c r="NVB191" s="29"/>
      <c r="NVC191" s="29"/>
      <c r="NVD191" s="29"/>
      <c r="NVE191" s="29"/>
      <c r="NVF191" s="29"/>
      <c r="NVG191" s="29"/>
      <c r="NVH191" s="29"/>
      <c r="NVI191" s="29"/>
      <c r="NVJ191" s="29"/>
      <c r="NVK191" s="29"/>
      <c r="NVL191" s="29"/>
      <c r="NVM191" s="29"/>
      <c r="NVN191" s="29"/>
      <c r="NVO191" s="29"/>
      <c r="NVP191" s="29"/>
      <c r="NVQ191" s="29"/>
      <c r="NVR191" s="29"/>
      <c r="NVS191" s="29"/>
      <c r="NVT191" s="29"/>
      <c r="NVU191" s="29"/>
      <c r="NVV191" s="29"/>
      <c r="NVW191" s="29"/>
      <c r="NVX191" s="29"/>
      <c r="NVY191" s="29"/>
      <c r="NVZ191" s="29"/>
      <c r="NWA191" s="29"/>
      <c r="NWB191" s="29"/>
      <c r="NWC191" s="29"/>
      <c r="NWD191" s="29"/>
      <c r="NWE191" s="29"/>
      <c r="NWF191" s="29"/>
      <c r="NWG191" s="29"/>
      <c r="NWH191" s="29"/>
      <c r="NWI191" s="29"/>
      <c r="NWJ191" s="29"/>
      <c r="NWK191" s="29"/>
      <c r="NWL191" s="29"/>
      <c r="NWM191" s="29"/>
      <c r="NWN191" s="29"/>
      <c r="NWO191" s="29"/>
      <c r="NWP191" s="29"/>
      <c r="NWQ191" s="29"/>
      <c r="NWR191" s="29"/>
      <c r="NWS191" s="29"/>
      <c r="NWT191" s="29"/>
      <c r="NWU191" s="29"/>
      <c r="NWV191" s="29"/>
      <c r="NWW191" s="29"/>
      <c r="NWX191" s="29"/>
      <c r="NWY191" s="29"/>
      <c r="NWZ191" s="29"/>
      <c r="NXA191" s="29"/>
      <c r="NXB191" s="29"/>
      <c r="NXC191" s="29"/>
      <c r="NXD191" s="29"/>
      <c r="NXE191" s="29"/>
      <c r="NXF191" s="29"/>
      <c r="NXG191" s="29"/>
      <c r="NXH191" s="29"/>
      <c r="NXI191" s="29"/>
      <c r="NXJ191" s="29"/>
      <c r="NXK191" s="29"/>
      <c r="NXL191" s="29"/>
      <c r="NXM191" s="29"/>
      <c r="NXN191" s="29"/>
      <c r="NXO191" s="29"/>
      <c r="NXP191" s="29"/>
      <c r="NXQ191" s="29"/>
      <c r="NXR191" s="29"/>
      <c r="NXS191" s="29"/>
      <c r="NXT191" s="29"/>
      <c r="NXU191" s="29"/>
      <c r="NXV191" s="29"/>
      <c r="NXW191" s="29"/>
      <c r="NXX191" s="29"/>
      <c r="NXY191" s="29"/>
      <c r="NXZ191" s="29"/>
      <c r="NYA191" s="29"/>
      <c r="NYB191" s="29"/>
      <c r="NYC191" s="29"/>
      <c r="NYD191" s="29"/>
      <c r="NYE191" s="29"/>
      <c r="NYF191" s="29"/>
      <c r="NYG191" s="29"/>
      <c r="NYH191" s="29"/>
      <c r="NYI191" s="29"/>
      <c r="NYJ191" s="29"/>
      <c r="NYK191" s="29"/>
      <c r="NYL191" s="29"/>
      <c r="NYM191" s="29"/>
      <c r="NYN191" s="29"/>
      <c r="NYO191" s="29"/>
      <c r="NYP191" s="29"/>
      <c r="NYQ191" s="29"/>
      <c r="NYR191" s="29"/>
      <c r="NYS191" s="29"/>
      <c r="NYT191" s="29"/>
      <c r="NYU191" s="29"/>
      <c r="NYV191" s="29"/>
      <c r="NYW191" s="29"/>
      <c r="NYX191" s="29"/>
      <c r="NYY191" s="29"/>
      <c r="NYZ191" s="29"/>
      <c r="NZA191" s="29"/>
      <c r="NZB191" s="29"/>
      <c r="NZC191" s="29"/>
      <c r="NZD191" s="29"/>
      <c r="NZE191" s="29"/>
      <c r="NZF191" s="29"/>
      <c r="NZG191" s="29"/>
      <c r="NZH191" s="29"/>
      <c r="NZI191" s="29"/>
      <c r="NZJ191" s="29"/>
      <c r="NZK191" s="29"/>
      <c r="NZL191" s="29"/>
      <c r="NZM191" s="29"/>
      <c r="NZN191" s="29"/>
      <c r="NZO191" s="29"/>
      <c r="NZP191" s="29"/>
      <c r="NZQ191" s="29"/>
      <c r="NZR191" s="29"/>
      <c r="NZS191" s="29"/>
      <c r="NZT191" s="29"/>
      <c r="NZU191" s="29"/>
      <c r="NZV191" s="29"/>
      <c r="NZW191" s="29"/>
      <c r="NZX191" s="29"/>
      <c r="NZY191" s="29"/>
      <c r="NZZ191" s="29"/>
      <c r="OAA191" s="29"/>
      <c r="OAB191" s="29"/>
      <c r="OAC191" s="29"/>
      <c r="OAD191" s="29"/>
      <c r="OAE191" s="29"/>
      <c r="OAF191" s="29"/>
      <c r="OAG191" s="29"/>
      <c r="OAH191" s="29"/>
      <c r="OAI191" s="29"/>
      <c r="OAJ191" s="29"/>
      <c r="OAK191" s="29"/>
      <c r="OAL191" s="29"/>
      <c r="OAM191" s="29"/>
      <c r="OAN191" s="29"/>
      <c r="OAO191" s="29"/>
      <c r="OAP191" s="29"/>
      <c r="OAQ191" s="29"/>
      <c r="OAR191" s="29"/>
      <c r="OAS191" s="29"/>
      <c r="OAT191" s="29"/>
      <c r="OAU191" s="29"/>
      <c r="OAV191" s="29"/>
      <c r="OAW191" s="29"/>
      <c r="OAX191" s="29"/>
      <c r="OAY191" s="29"/>
      <c r="OAZ191" s="29"/>
      <c r="OBA191" s="29"/>
      <c r="OBB191" s="29"/>
      <c r="OBC191" s="29"/>
      <c r="OBD191" s="29"/>
      <c r="OBE191" s="29"/>
      <c r="OBF191" s="29"/>
      <c r="OBG191" s="29"/>
      <c r="OBH191" s="29"/>
      <c r="OBI191" s="29"/>
      <c r="OBJ191" s="29"/>
      <c r="OBK191" s="29"/>
      <c r="OBL191" s="29"/>
      <c r="OBM191" s="29"/>
      <c r="OBN191" s="29"/>
      <c r="OBO191" s="29"/>
      <c r="OBP191" s="29"/>
      <c r="OBQ191" s="29"/>
      <c r="OBR191" s="29"/>
      <c r="OBS191" s="29"/>
      <c r="OBT191" s="29"/>
      <c r="OBU191" s="29"/>
      <c r="OBV191" s="29"/>
      <c r="OBW191" s="29"/>
      <c r="OBX191" s="29"/>
      <c r="OBY191" s="29"/>
      <c r="OBZ191" s="29"/>
      <c r="OCA191" s="29"/>
      <c r="OCB191" s="29"/>
      <c r="OCC191" s="29"/>
      <c r="OCD191" s="29"/>
      <c r="OCE191" s="29"/>
      <c r="OCF191" s="29"/>
      <c r="OCG191" s="29"/>
      <c r="OCH191" s="29"/>
      <c r="OCI191" s="29"/>
      <c r="OCJ191" s="29"/>
      <c r="OCK191" s="29"/>
      <c r="OCL191" s="29"/>
      <c r="OCM191" s="29"/>
      <c r="OCN191" s="29"/>
      <c r="OCO191" s="29"/>
      <c r="OCP191" s="29"/>
      <c r="OCQ191" s="29"/>
      <c r="OCR191" s="29"/>
      <c r="OCS191" s="29"/>
      <c r="OCT191" s="29"/>
      <c r="OCU191" s="29"/>
      <c r="OCV191" s="29"/>
      <c r="OCW191" s="29"/>
      <c r="OCX191" s="29"/>
      <c r="OCY191" s="29"/>
      <c r="OCZ191" s="29"/>
      <c r="ODA191" s="29"/>
      <c r="ODB191" s="29"/>
      <c r="ODC191" s="29"/>
      <c r="ODD191" s="29"/>
      <c r="ODE191" s="29"/>
      <c r="ODF191" s="29"/>
      <c r="ODG191" s="29"/>
      <c r="ODH191" s="29"/>
      <c r="ODI191" s="29"/>
      <c r="ODJ191" s="29"/>
      <c r="ODK191" s="29"/>
      <c r="ODL191" s="29"/>
      <c r="ODM191" s="29"/>
      <c r="ODN191" s="29"/>
      <c r="ODO191" s="29"/>
      <c r="ODP191" s="29"/>
      <c r="ODQ191" s="29"/>
      <c r="ODR191" s="29"/>
      <c r="ODS191" s="29"/>
      <c r="ODT191" s="29"/>
      <c r="ODU191" s="29"/>
      <c r="ODV191" s="29"/>
      <c r="ODW191" s="29"/>
      <c r="ODX191" s="29"/>
      <c r="ODY191" s="29"/>
      <c r="ODZ191" s="29"/>
      <c r="OEA191" s="29"/>
      <c r="OEB191" s="29"/>
      <c r="OEC191" s="29"/>
      <c r="OED191" s="29"/>
      <c r="OEE191" s="29"/>
      <c r="OEF191" s="29"/>
      <c r="OEG191" s="29"/>
      <c r="OEH191" s="29"/>
      <c r="OEI191" s="29"/>
      <c r="OEJ191" s="29"/>
      <c r="OEK191" s="29"/>
      <c r="OEL191" s="29"/>
      <c r="OEM191" s="29"/>
      <c r="OEN191" s="29"/>
      <c r="OEO191" s="29"/>
      <c r="OEP191" s="29"/>
      <c r="OEQ191" s="29"/>
      <c r="OER191" s="29"/>
      <c r="OES191" s="29"/>
      <c r="OET191" s="29"/>
      <c r="OEU191" s="29"/>
      <c r="OEV191" s="29"/>
      <c r="OEW191" s="29"/>
      <c r="OEX191" s="29"/>
      <c r="OEY191" s="29"/>
      <c r="OEZ191" s="29"/>
      <c r="OFA191" s="29"/>
      <c r="OFB191" s="29"/>
      <c r="OFC191" s="29"/>
      <c r="OFD191" s="29"/>
      <c r="OFE191" s="29"/>
      <c r="OFF191" s="29"/>
      <c r="OFG191" s="29"/>
      <c r="OFH191" s="29"/>
      <c r="OFI191" s="29"/>
      <c r="OFJ191" s="29"/>
      <c r="OFK191" s="29"/>
      <c r="OFL191" s="29"/>
      <c r="OFM191" s="29"/>
      <c r="OFN191" s="29"/>
      <c r="OFO191" s="29"/>
      <c r="OFP191" s="29"/>
      <c r="OFQ191" s="29"/>
      <c r="OFR191" s="29"/>
      <c r="OFS191" s="29"/>
      <c r="OFT191" s="29"/>
      <c r="OFU191" s="29"/>
      <c r="OFV191" s="29"/>
      <c r="OFW191" s="29"/>
      <c r="OFX191" s="29"/>
      <c r="OFY191" s="29"/>
      <c r="OFZ191" s="29"/>
      <c r="OGA191" s="29"/>
      <c r="OGB191" s="29"/>
      <c r="OGC191" s="29"/>
      <c r="OGD191" s="29"/>
      <c r="OGE191" s="29"/>
      <c r="OGF191" s="29"/>
      <c r="OGG191" s="29"/>
      <c r="OGH191" s="29"/>
      <c r="OGI191" s="29"/>
      <c r="OGJ191" s="29"/>
      <c r="OGK191" s="29"/>
      <c r="OGL191" s="29"/>
      <c r="OGM191" s="29"/>
      <c r="OGN191" s="29"/>
      <c r="OGO191" s="29"/>
      <c r="OGP191" s="29"/>
      <c r="OGQ191" s="29"/>
      <c r="OGR191" s="29"/>
      <c r="OGS191" s="29"/>
      <c r="OGT191" s="29"/>
      <c r="OGU191" s="29"/>
      <c r="OGV191" s="29"/>
      <c r="OGW191" s="29"/>
      <c r="OGX191" s="29"/>
      <c r="OGY191" s="29"/>
      <c r="OGZ191" s="29"/>
      <c r="OHA191" s="29"/>
      <c r="OHB191" s="29"/>
      <c r="OHC191" s="29"/>
      <c r="OHD191" s="29"/>
      <c r="OHE191" s="29"/>
      <c r="OHF191" s="29"/>
      <c r="OHG191" s="29"/>
      <c r="OHH191" s="29"/>
      <c r="OHI191" s="29"/>
      <c r="OHJ191" s="29"/>
      <c r="OHK191" s="29"/>
      <c r="OHL191" s="29"/>
      <c r="OHM191" s="29"/>
      <c r="OHN191" s="29"/>
      <c r="OHO191" s="29"/>
      <c r="OHP191" s="29"/>
      <c r="OHQ191" s="29"/>
      <c r="OHR191" s="29"/>
      <c r="OHS191" s="29"/>
      <c r="OHT191" s="29"/>
      <c r="OHU191" s="29"/>
      <c r="OHV191" s="29"/>
      <c r="OHW191" s="29"/>
      <c r="OHX191" s="29"/>
      <c r="OHY191" s="29"/>
      <c r="OHZ191" s="29"/>
      <c r="OIA191" s="29"/>
      <c r="OIB191" s="29"/>
      <c r="OIC191" s="29"/>
      <c r="OID191" s="29"/>
      <c r="OIE191" s="29"/>
      <c r="OIF191" s="29"/>
      <c r="OIG191" s="29"/>
      <c r="OIH191" s="29"/>
      <c r="OII191" s="29"/>
      <c r="OIJ191" s="29"/>
      <c r="OIK191" s="29"/>
      <c r="OIL191" s="29"/>
      <c r="OIM191" s="29"/>
      <c r="OIN191" s="29"/>
      <c r="OIO191" s="29"/>
      <c r="OIP191" s="29"/>
      <c r="OIQ191" s="29"/>
      <c r="OIR191" s="29"/>
      <c r="OIS191" s="29"/>
      <c r="OIT191" s="29"/>
      <c r="OIU191" s="29"/>
      <c r="OIV191" s="29"/>
      <c r="OIW191" s="29"/>
      <c r="OIX191" s="29"/>
      <c r="OIY191" s="29"/>
      <c r="OIZ191" s="29"/>
      <c r="OJA191" s="29"/>
      <c r="OJB191" s="29"/>
      <c r="OJC191" s="29"/>
      <c r="OJD191" s="29"/>
      <c r="OJE191" s="29"/>
      <c r="OJF191" s="29"/>
      <c r="OJG191" s="29"/>
      <c r="OJH191" s="29"/>
      <c r="OJI191" s="29"/>
      <c r="OJJ191" s="29"/>
      <c r="OJK191" s="29"/>
      <c r="OJL191" s="29"/>
      <c r="OJM191" s="29"/>
      <c r="OJN191" s="29"/>
      <c r="OJO191" s="29"/>
      <c r="OJP191" s="29"/>
      <c r="OJQ191" s="29"/>
      <c r="OJR191" s="29"/>
      <c r="OJS191" s="29"/>
      <c r="OJT191" s="29"/>
      <c r="OJU191" s="29"/>
      <c r="OJV191" s="29"/>
      <c r="OJW191" s="29"/>
      <c r="OJX191" s="29"/>
      <c r="OJY191" s="29"/>
      <c r="OJZ191" s="29"/>
      <c r="OKA191" s="29"/>
      <c r="OKB191" s="29"/>
      <c r="OKC191" s="29"/>
      <c r="OKD191" s="29"/>
      <c r="OKE191" s="29"/>
      <c r="OKF191" s="29"/>
      <c r="OKG191" s="29"/>
      <c r="OKH191" s="29"/>
      <c r="OKI191" s="29"/>
      <c r="OKJ191" s="29"/>
      <c r="OKK191" s="29"/>
      <c r="OKL191" s="29"/>
      <c r="OKM191" s="29"/>
      <c r="OKN191" s="29"/>
      <c r="OKO191" s="29"/>
      <c r="OKP191" s="29"/>
      <c r="OKQ191" s="29"/>
      <c r="OKR191" s="29"/>
      <c r="OKS191" s="29"/>
      <c r="OKT191" s="29"/>
      <c r="OKU191" s="29"/>
      <c r="OKV191" s="29"/>
      <c r="OKW191" s="29"/>
      <c r="OKX191" s="29"/>
      <c r="OKY191" s="29"/>
      <c r="OKZ191" s="29"/>
      <c r="OLA191" s="29"/>
      <c r="OLB191" s="29"/>
      <c r="OLC191" s="29"/>
      <c r="OLD191" s="29"/>
      <c r="OLE191" s="29"/>
      <c r="OLF191" s="29"/>
      <c r="OLG191" s="29"/>
      <c r="OLH191" s="29"/>
      <c r="OLI191" s="29"/>
      <c r="OLJ191" s="29"/>
      <c r="OLK191" s="29"/>
      <c r="OLL191" s="29"/>
      <c r="OLM191" s="29"/>
      <c r="OLN191" s="29"/>
      <c r="OLO191" s="29"/>
      <c r="OLP191" s="29"/>
      <c r="OLQ191" s="29"/>
      <c r="OLR191" s="29"/>
      <c r="OLS191" s="29"/>
      <c r="OLT191" s="29"/>
      <c r="OLU191" s="29"/>
      <c r="OLV191" s="29"/>
      <c r="OLW191" s="29"/>
      <c r="OLX191" s="29"/>
      <c r="OLY191" s="29"/>
      <c r="OLZ191" s="29"/>
      <c r="OMA191" s="29"/>
      <c r="OMB191" s="29"/>
      <c r="OMC191" s="29"/>
      <c r="OMD191" s="29"/>
      <c r="OME191" s="29"/>
      <c r="OMF191" s="29"/>
      <c r="OMG191" s="29"/>
      <c r="OMH191" s="29"/>
      <c r="OMI191" s="29"/>
      <c r="OMJ191" s="29"/>
      <c r="OMK191" s="29"/>
      <c r="OML191" s="29"/>
      <c r="OMM191" s="29"/>
      <c r="OMN191" s="29"/>
      <c r="OMO191" s="29"/>
      <c r="OMP191" s="29"/>
      <c r="OMQ191" s="29"/>
      <c r="OMR191" s="29"/>
      <c r="OMS191" s="29"/>
      <c r="OMT191" s="29"/>
      <c r="OMU191" s="29"/>
      <c r="OMV191" s="29"/>
      <c r="OMW191" s="29"/>
      <c r="OMX191" s="29"/>
      <c r="OMY191" s="29"/>
      <c r="OMZ191" s="29"/>
      <c r="ONA191" s="29"/>
      <c r="ONB191" s="29"/>
      <c r="ONC191" s="29"/>
      <c r="OND191" s="29"/>
      <c r="ONE191" s="29"/>
      <c r="ONF191" s="29"/>
      <c r="ONG191" s="29"/>
      <c r="ONH191" s="29"/>
      <c r="ONI191" s="29"/>
      <c r="ONJ191" s="29"/>
      <c r="ONK191" s="29"/>
      <c r="ONL191" s="29"/>
      <c r="ONM191" s="29"/>
      <c r="ONN191" s="29"/>
      <c r="ONO191" s="29"/>
      <c r="ONP191" s="29"/>
      <c r="ONQ191" s="29"/>
      <c r="ONR191" s="29"/>
      <c r="ONS191" s="29"/>
      <c r="ONT191" s="29"/>
      <c r="ONU191" s="29"/>
      <c r="ONV191" s="29"/>
      <c r="ONW191" s="29"/>
      <c r="ONX191" s="29"/>
      <c r="ONY191" s="29"/>
      <c r="ONZ191" s="29"/>
      <c r="OOA191" s="29"/>
      <c r="OOB191" s="29"/>
      <c r="OOC191" s="29"/>
      <c r="OOD191" s="29"/>
      <c r="OOE191" s="29"/>
      <c r="OOF191" s="29"/>
      <c r="OOG191" s="29"/>
      <c r="OOH191" s="29"/>
      <c r="OOI191" s="29"/>
      <c r="OOJ191" s="29"/>
      <c r="OOK191" s="29"/>
      <c r="OOL191" s="29"/>
      <c r="OOM191" s="29"/>
      <c r="OON191" s="29"/>
      <c r="OOO191" s="29"/>
      <c r="OOP191" s="29"/>
      <c r="OOQ191" s="29"/>
      <c r="OOR191" s="29"/>
      <c r="OOS191" s="29"/>
      <c r="OOT191" s="29"/>
      <c r="OOU191" s="29"/>
      <c r="OOV191" s="29"/>
      <c r="OOW191" s="29"/>
      <c r="OOX191" s="29"/>
      <c r="OOY191" s="29"/>
      <c r="OOZ191" s="29"/>
      <c r="OPA191" s="29"/>
      <c r="OPB191" s="29"/>
      <c r="OPC191" s="29"/>
      <c r="OPD191" s="29"/>
      <c r="OPE191" s="29"/>
      <c r="OPF191" s="29"/>
      <c r="OPG191" s="29"/>
      <c r="OPH191" s="29"/>
      <c r="OPI191" s="29"/>
      <c r="OPJ191" s="29"/>
      <c r="OPK191" s="29"/>
      <c r="OPL191" s="29"/>
      <c r="OPM191" s="29"/>
      <c r="OPN191" s="29"/>
      <c r="OPO191" s="29"/>
      <c r="OPP191" s="29"/>
      <c r="OPQ191" s="29"/>
      <c r="OPR191" s="29"/>
      <c r="OPS191" s="29"/>
      <c r="OPT191" s="29"/>
      <c r="OPU191" s="29"/>
      <c r="OPV191" s="29"/>
      <c r="OPW191" s="29"/>
      <c r="OPX191" s="29"/>
      <c r="OPY191" s="29"/>
      <c r="OPZ191" s="29"/>
      <c r="OQA191" s="29"/>
      <c r="OQB191" s="29"/>
      <c r="OQC191" s="29"/>
      <c r="OQD191" s="29"/>
      <c r="OQE191" s="29"/>
      <c r="OQF191" s="29"/>
      <c r="OQG191" s="29"/>
      <c r="OQH191" s="29"/>
      <c r="OQI191" s="29"/>
      <c r="OQJ191" s="29"/>
      <c r="OQK191" s="29"/>
      <c r="OQL191" s="29"/>
      <c r="OQM191" s="29"/>
      <c r="OQN191" s="29"/>
      <c r="OQO191" s="29"/>
      <c r="OQP191" s="29"/>
      <c r="OQQ191" s="29"/>
      <c r="OQR191" s="29"/>
      <c r="OQS191" s="29"/>
      <c r="OQT191" s="29"/>
      <c r="OQU191" s="29"/>
      <c r="OQV191" s="29"/>
      <c r="OQW191" s="29"/>
      <c r="OQX191" s="29"/>
      <c r="OQY191" s="29"/>
      <c r="OQZ191" s="29"/>
      <c r="ORA191" s="29"/>
      <c r="ORB191" s="29"/>
      <c r="ORC191" s="29"/>
      <c r="ORD191" s="29"/>
      <c r="ORE191" s="29"/>
      <c r="ORF191" s="29"/>
      <c r="ORG191" s="29"/>
      <c r="ORH191" s="29"/>
      <c r="ORI191" s="29"/>
      <c r="ORJ191" s="29"/>
      <c r="ORK191" s="29"/>
      <c r="ORL191" s="29"/>
      <c r="ORM191" s="29"/>
      <c r="ORN191" s="29"/>
      <c r="ORO191" s="29"/>
      <c r="ORP191" s="29"/>
      <c r="ORQ191" s="29"/>
      <c r="ORR191" s="29"/>
      <c r="ORS191" s="29"/>
      <c r="ORT191" s="29"/>
      <c r="ORU191" s="29"/>
      <c r="ORV191" s="29"/>
      <c r="ORW191" s="29"/>
      <c r="ORX191" s="29"/>
      <c r="ORY191" s="29"/>
      <c r="ORZ191" s="29"/>
      <c r="OSA191" s="29"/>
      <c r="OSB191" s="29"/>
      <c r="OSC191" s="29"/>
      <c r="OSD191" s="29"/>
      <c r="OSE191" s="29"/>
      <c r="OSF191" s="29"/>
      <c r="OSG191" s="29"/>
      <c r="OSH191" s="29"/>
      <c r="OSI191" s="29"/>
      <c r="OSJ191" s="29"/>
      <c r="OSK191" s="29"/>
      <c r="OSL191" s="29"/>
      <c r="OSM191" s="29"/>
      <c r="OSN191" s="29"/>
      <c r="OSO191" s="29"/>
      <c r="OSP191" s="29"/>
      <c r="OSQ191" s="29"/>
      <c r="OSR191" s="29"/>
      <c r="OSS191" s="29"/>
      <c r="OST191" s="29"/>
      <c r="OSU191" s="29"/>
      <c r="OSV191" s="29"/>
      <c r="OSW191" s="29"/>
      <c r="OSX191" s="29"/>
      <c r="OSY191" s="29"/>
      <c r="OSZ191" s="29"/>
      <c r="OTA191" s="29"/>
      <c r="OTB191" s="29"/>
      <c r="OTC191" s="29"/>
      <c r="OTD191" s="29"/>
      <c r="OTE191" s="29"/>
      <c r="OTF191" s="29"/>
      <c r="OTG191" s="29"/>
      <c r="OTH191" s="29"/>
      <c r="OTI191" s="29"/>
      <c r="OTJ191" s="29"/>
      <c r="OTK191" s="29"/>
      <c r="OTL191" s="29"/>
      <c r="OTM191" s="29"/>
      <c r="OTN191" s="29"/>
      <c r="OTO191" s="29"/>
      <c r="OTP191" s="29"/>
      <c r="OTQ191" s="29"/>
      <c r="OTR191" s="29"/>
      <c r="OTS191" s="29"/>
      <c r="OTT191" s="29"/>
      <c r="OTU191" s="29"/>
      <c r="OTV191" s="29"/>
      <c r="OTW191" s="29"/>
      <c r="OTX191" s="29"/>
      <c r="OTY191" s="29"/>
      <c r="OTZ191" s="29"/>
      <c r="OUA191" s="29"/>
      <c r="OUB191" s="29"/>
      <c r="OUC191" s="29"/>
      <c r="OUD191" s="29"/>
      <c r="OUE191" s="29"/>
      <c r="OUF191" s="29"/>
      <c r="OUG191" s="29"/>
      <c r="OUH191" s="29"/>
      <c r="OUI191" s="29"/>
      <c r="OUJ191" s="29"/>
      <c r="OUK191" s="29"/>
      <c r="OUL191" s="29"/>
      <c r="OUM191" s="29"/>
      <c r="OUN191" s="29"/>
      <c r="OUO191" s="29"/>
      <c r="OUP191" s="29"/>
      <c r="OUQ191" s="29"/>
      <c r="OUR191" s="29"/>
      <c r="OUS191" s="29"/>
      <c r="OUT191" s="29"/>
      <c r="OUU191" s="29"/>
      <c r="OUV191" s="29"/>
      <c r="OUW191" s="29"/>
      <c r="OUX191" s="29"/>
      <c r="OUY191" s="29"/>
      <c r="OUZ191" s="29"/>
      <c r="OVA191" s="29"/>
      <c r="OVB191" s="29"/>
      <c r="OVC191" s="29"/>
      <c r="OVD191" s="29"/>
      <c r="OVE191" s="29"/>
      <c r="OVF191" s="29"/>
      <c r="OVG191" s="29"/>
      <c r="OVH191" s="29"/>
      <c r="OVI191" s="29"/>
      <c r="OVJ191" s="29"/>
      <c r="OVK191" s="29"/>
      <c r="OVL191" s="29"/>
      <c r="OVM191" s="29"/>
      <c r="OVN191" s="29"/>
      <c r="OVO191" s="29"/>
      <c r="OVP191" s="29"/>
      <c r="OVQ191" s="29"/>
      <c r="OVR191" s="29"/>
      <c r="OVS191" s="29"/>
      <c r="OVT191" s="29"/>
      <c r="OVU191" s="29"/>
      <c r="OVV191" s="29"/>
      <c r="OVW191" s="29"/>
      <c r="OVX191" s="29"/>
      <c r="OVY191" s="29"/>
      <c r="OVZ191" s="29"/>
      <c r="OWA191" s="29"/>
      <c r="OWB191" s="29"/>
      <c r="OWC191" s="29"/>
      <c r="OWD191" s="29"/>
      <c r="OWE191" s="29"/>
      <c r="OWF191" s="29"/>
      <c r="OWG191" s="29"/>
      <c r="OWH191" s="29"/>
      <c r="OWI191" s="29"/>
      <c r="OWJ191" s="29"/>
      <c r="OWK191" s="29"/>
      <c r="OWL191" s="29"/>
      <c r="OWM191" s="29"/>
      <c r="OWN191" s="29"/>
      <c r="OWO191" s="29"/>
      <c r="OWP191" s="29"/>
      <c r="OWQ191" s="29"/>
      <c r="OWR191" s="29"/>
      <c r="OWS191" s="29"/>
      <c r="OWT191" s="29"/>
      <c r="OWU191" s="29"/>
      <c r="OWV191" s="29"/>
      <c r="OWW191" s="29"/>
      <c r="OWX191" s="29"/>
      <c r="OWY191" s="29"/>
      <c r="OWZ191" s="29"/>
      <c r="OXA191" s="29"/>
      <c r="OXB191" s="29"/>
      <c r="OXC191" s="29"/>
      <c r="OXD191" s="29"/>
      <c r="OXE191" s="29"/>
      <c r="OXF191" s="29"/>
      <c r="OXG191" s="29"/>
      <c r="OXH191" s="29"/>
      <c r="OXI191" s="29"/>
      <c r="OXJ191" s="29"/>
      <c r="OXK191" s="29"/>
      <c r="OXL191" s="29"/>
      <c r="OXM191" s="29"/>
      <c r="OXN191" s="29"/>
      <c r="OXO191" s="29"/>
      <c r="OXP191" s="29"/>
      <c r="OXQ191" s="29"/>
      <c r="OXR191" s="29"/>
      <c r="OXS191" s="29"/>
      <c r="OXT191" s="29"/>
      <c r="OXU191" s="29"/>
      <c r="OXV191" s="29"/>
      <c r="OXW191" s="29"/>
      <c r="OXX191" s="29"/>
      <c r="OXY191" s="29"/>
      <c r="OXZ191" s="29"/>
      <c r="OYA191" s="29"/>
      <c r="OYB191" s="29"/>
      <c r="OYC191" s="29"/>
      <c r="OYD191" s="29"/>
      <c r="OYE191" s="29"/>
      <c r="OYF191" s="29"/>
      <c r="OYG191" s="29"/>
      <c r="OYH191" s="29"/>
      <c r="OYI191" s="29"/>
      <c r="OYJ191" s="29"/>
      <c r="OYK191" s="29"/>
      <c r="OYL191" s="29"/>
      <c r="OYM191" s="29"/>
      <c r="OYN191" s="29"/>
      <c r="OYO191" s="29"/>
      <c r="OYP191" s="29"/>
      <c r="OYQ191" s="29"/>
      <c r="OYR191" s="29"/>
      <c r="OYS191" s="29"/>
      <c r="OYT191" s="29"/>
      <c r="OYU191" s="29"/>
      <c r="OYV191" s="29"/>
      <c r="OYW191" s="29"/>
      <c r="OYX191" s="29"/>
      <c r="OYY191" s="29"/>
      <c r="OYZ191" s="29"/>
      <c r="OZA191" s="29"/>
      <c r="OZB191" s="29"/>
      <c r="OZC191" s="29"/>
      <c r="OZD191" s="29"/>
      <c r="OZE191" s="29"/>
      <c r="OZF191" s="29"/>
      <c r="OZG191" s="29"/>
      <c r="OZH191" s="29"/>
      <c r="OZI191" s="29"/>
      <c r="OZJ191" s="29"/>
      <c r="OZK191" s="29"/>
      <c r="OZL191" s="29"/>
      <c r="OZM191" s="29"/>
      <c r="OZN191" s="29"/>
      <c r="OZO191" s="29"/>
      <c r="OZP191" s="29"/>
      <c r="OZQ191" s="29"/>
      <c r="OZR191" s="29"/>
      <c r="OZS191" s="29"/>
      <c r="OZT191" s="29"/>
      <c r="OZU191" s="29"/>
      <c r="OZV191" s="29"/>
      <c r="OZW191" s="29"/>
      <c r="OZX191" s="29"/>
      <c r="OZY191" s="29"/>
      <c r="OZZ191" s="29"/>
      <c r="PAA191" s="29"/>
      <c r="PAB191" s="29"/>
      <c r="PAC191" s="29"/>
      <c r="PAD191" s="29"/>
      <c r="PAE191" s="29"/>
      <c r="PAF191" s="29"/>
      <c r="PAG191" s="29"/>
      <c r="PAH191" s="29"/>
      <c r="PAI191" s="29"/>
      <c r="PAJ191" s="29"/>
      <c r="PAK191" s="29"/>
      <c r="PAL191" s="29"/>
      <c r="PAM191" s="29"/>
      <c r="PAN191" s="29"/>
      <c r="PAO191" s="29"/>
      <c r="PAP191" s="29"/>
      <c r="PAQ191" s="29"/>
      <c r="PAR191" s="29"/>
      <c r="PAS191" s="29"/>
      <c r="PAT191" s="29"/>
      <c r="PAU191" s="29"/>
      <c r="PAV191" s="29"/>
      <c r="PAW191" s="29"/>
      <c r="PAX191" s="29"/>
      <c r="PAY191" s="29"/>
      <c r="PAZ191" s="29"/>
      <c r="PBA191" s="29"/>
      <c r="PBB191" s="29"/>
      <c r="PBC191" s="29"/>
      <c r="PBD191" s="29"/>
      <c r="PBE191" s="29"/>
      <c r="PBF191" s="29"/>
      <c r="PBG191" s="29"/>
      <c r="PBH191" s="29"/>
      <c r="PBI191" s="29"/>
      <c r="PBJ191" s="29"/>
      <c r="PBK191" s="29"/>
      <c r="PBL191" s="29"/>
      <c r="PBM191" s="29"/>
      <c r="PBN191" s="29"/>
      <c r="PBO191" s="29"/>
      <c r="PBP191" s="29"/>
      <c r="PBQ191" s="29"/>
      <c r="PBR191" s="29"/>
      <c r="PBS191" s="29"/>
      <c r="PBT191" s="29"/>
      <c r="PBU191" s="29"/>
      <c r="PBV191" s="29"/>
      <c r="PBW191" s="29"/>
      <c r="PBX191" s="29"/>
      <c r="PBY191" s="29"/>
      <c r="PBZ191" s="29"/>
      <c r="PCA191" s="29"/>
      <c r="PCB191" s="29"/>
      <c r="PCC191" s="29"/>
      <c r="PCD191" s="29"/>
      <c r="PCE191" s="29"/>
      <c r="PCF191" s="29"/>
      <c r="PCG191" s="29"/>
      <c r="PCH191" s="29"/>
      <c r="PCI191" s="29"/>
      <c r="PCJ191" s="29"/>
      <c r="PCK191" s="29"/>
      <c r="PCL191" s="29"/>
      <c r="PCM191" s="29"/>
      <c r="PCN191" s="29"/>
      <c r="PCO191" s="29"/>
      <c r="PCP191" s="29"/>
      <c r="PCQ191" s="29"/>
      <c r="PCR191" s="29"/>
      <c r="PCS191" s="29"/>
      <c r="PCT191" s="29"/>
      <c r="PCU191" s="29"/>
      <c r="PCV191" s="29"/>
      <c r="PCW191" s="29"/>
      <c r="PCX191" s="29"/>
      <c r="PCY191" s="29"/>
      <c r="PCZ191" s="29"/>
      <c r="PDA191" s="29"/>
      <c r="PDB191" s="29"/>
      <c r="PDC191" s="29"/>
      <c r="PDD191" s="29"/>
      <c r="PDE191" s="29"/>
      <c r="PDF191" s="29"/>
      <c r="PDG191" s="29"/>
      <c r="PDH191" s="29"/>
      <c r="PDI191" s="29"/>
      <c r="PDJ191" s="29"/>
      <c r="PDK191" s="29"/>
      <c r="PDL191" s="29"/>
      <c r="PDM191" s="29"/>
      <c r="PDN191" s="29"/>
      <c r="PDO191" s="29"/>
      <c r="PDP191" s="29"/>
      <c r="PDQ191" s="29"/>
      <c r="PDR191" s="29"/>
      <c r="PDS191" s="29"/>
      <c r="PDT191" s="29"/>
      <c r="PDU191" s="29"/>
      <c r="PDV191" s="29"/>
      <c r="PDW191" s="29"/>
      <c r="PDX191" s="29"/>
      <c r="PDY191" s="29"/>
      <c r="PDZ191" s="29"/>
      <c r="PEA191" s="29"/>
      <c r="PEB191" s="29"/>
      <c r="PEC191" s="29"/>
      <c r="PED191" s="29"/>
      <c r="PEE191" s="29"/>
      <c r="PEF191" s="29"/>
      <c r="PEG191" s="29"/>
      <c r="PEH191" s="29"/>
      <c r="PEI191" s="29"/>
      <c r="PEJ191" s="29"/>
      <c r="PEK191" s="29"/>
      <c r="PEL191" s="29"/>
      <c r="PEM191" s="29"/>
      <c r="PEN191" s="29"/>
      <c r="PEO191" s="29"/>
      <c r="PEP191" s="29"/>
      <c r="PEQ191" s="29"/>
      <c r="PER191" s="29"/>
      <c r="PES191" s="29"/>
      <c r="PET191" s="29"/>
      <c r="PEU191" s="29"/>
      <c r="PEV191" s="29"/>
      <c r="PEW191" s="29"/>
      <c r="PEX191" s="29"/>
      <c r="PEY191" s="29"/>
      <c r="PEZ191" s="29"/>
      <c r="PFA191" s="29"/>
      <c r="PFB191" s="29"/>
      <c r="PFC191" s="29"/>
      <c r="PFD191" s="29"/>
      <c r="PFE191" s="29"/>
      <c r="PFF191" s="29"/>
      <c r="PFG191" s="29"/>
      <c r="PFH191" s="29"/>
      <c r="PFI191" s="29"/>
      <c r="PFJ191" s="29"/>
      <c r="PFK191" s="29"/>
      <c r="PFL191" s="29"/>
      <c r="PFM191" s="29"/>
      <c r="PFN191" s="29"/>
      <c r="PFO191" s="29"/>
      <c r="PFP191" s="29"/>
      <c r="PFQ191" s="29"/>
      <c r="PFR191" s="29"/>
      <c r="PFS191" s="29"/>
      <c r="PFT191" s="29"/>
      <c r="PFU191" s="29"/>
      <c r="PFV191" s="29"/>
      <c r="PFW191" s="29"/>
      <c r="PFX191" s="29"/>
      <c r="PFY191" s="29"/>
      <c r="PFZ191" s="29"/>
      <c r="PGA191" s="29"/>
      <c r="PGB191" s="29"/>
      <c r="PGC191" s="29"/>
      <c r="PGD191" s="29"/>
      <c r="PGE191" s="29"/>
      <c r="PGF191" s="29"/>
      <c r="PGG191" s="29"/>
      <c r="PGH191" s="29"/>
      <c r="PGI191" s="29"/>
      <c r="PGJ191" s="29"/>
      <c r="PGK191" s="29"/>
      <c r="PGL191" s="29"/>
      <c r="PGM191" s="29"/>
      <c r="PGN191" s="29"/>
      <c r="PGO191" s="29"/>
      <c r="PGP191" s="29"/>
      <c r="PGQ191" s="29"/>
      <c r="PGR191" s="29"/>
      <c r="PGS191" s="29"/>
      <c r="PGT191" s="29"/>
      <c r="PGU191" s="29"/>
      <c r="PGV191" s="29"/>
      <c r="PGW191" s="29"/>
      <c r="PGX191" s="29"/>
      <c r="PGY191" s="29"/>
      <c r="PGZ191" s="29"/>
      <c r="PHA191" s="29"/>
      <c r="PHB191" s="29"/>
      <c r="PHC191" s="29"/>
      <c r="PHD191" s="29"/>
      <c r="PHE191" s="29"/>
      <c r="PHF191" s="29"/>
      <c r="PHG191" s="29"/>
      <c r="PHH191" s="29"/>
      <c r="PHI191" s="29"/>
      <c r="PHJ191" s="29"/>
      <c r="PHK191" s="29"/>
      <c r="PHL191" s="29"/>
      <c r="PHM191" s="29"/>
      <c r="PHN191" s="29"/>
      <c r="PHO191" s="29"/>
      <c r="PHP191" s="29"/>
      <c r="PHQ191" s="29"/>
      <c r="PHR191" s="29"/>
      <c r="PHS191" s="29"/>
      <c r="PHT191" s="29"/>
      <c r="PHU191" s="29"/>
      <c r="PHV191" s="29"/>
      <c r="PHW191" s="29"/>
      <c r="PHX191" s="29"/>
      <c r="PHY191" s="29"/>
      <c r="PHZ191" s="29"/>
      <c r="PIA191" s="29"/>
      <c r="PIB191" s="29"/>
      <c r="PIC191" s="29"/>
      <c r="PID191" s="29"/>
      <c r="PIE191" s="29"/>
      <c r="PIF191" s="29"/>
      <c r="PIG191" s="29"/>
      <c r="PIH191" s="29"/>
      <c r="PII191" s="29"/>
      <c r="PIJ191" s="29"/>
      <c r="PIK191" s="29"/>
      <c r="PIL191" s="29"/>
      <c r="PIM191" s="29"/>
      <c r="PIN191" s="29"/>
      <c r="PIO191" s="29"/>
      <c r="PIP191" s="29"/>
      <c r="PIQ191" s="29"/>
      <c r="PIR191" s="29"/>
      <c r="PIS191" s="29"/>
      <c r="PIT191" s="29"/>
      <c r="PIU191" s="29"/>
      <c r="PIV191" s="29"/>
      <c r="PIW191" s="29"/>
      <c r="PIX191" s="29"/>
      <c r="PIY191" s="29"/>
      <c r="PIZ191" s="29"/>
      <c r="PJA191" s="29"/>
      <c r="PJB191" s="29"/>
      <c r="PJC191" s="29"/>
      <c r="PJD191" s="29"/>
      <c r="PJE191" s="29"/>
      <c r="PJF191" s="29"/>
      <c r="PJG191" s="29"/>
      <c r="PJH191" s="29"/>
      <c r="PJI191" s="29"/>
      <c r="PJJ191" s="29"/>
      <c r="PJK191" s="29"/>
      <c r="PJL191" s="29"/>
      <c r="PJM191" s="29"/>
      <c r="PJN191" s="29"/>
      <c r="PJO191" s="29"/>
      <c r="PJP191" s="29"/>
      <c r="PJQ191" s="29"/>
      <c r="PJR191" s="29"/>
      <c r="PJS191" s="29"/>
      <c r="PJT191" s="29"/>
      <c r="PJU191" s="29"/>
      <c r="PJV191" s="29"/>
      <c r="PJW191" s="29"/>
      <c r="PJX191" s="29"/>
      <c r="PJY191" s="29"/>
      <c r="PJZ191" s="29"/>
      <c r="PKA191" s="29"/>
      <c r="PKB191" s="29"/>
      <c r="PKC191" s="29"/>
      <c r="PKD191" s="29"/>
      <c r="PKE191" s="29"/>
      <c r="PKF191" s="29"/>
      <c r="PKG191" s="29"/>
      <c r="PKH191" s="29"/>
      <c r="PKI191" s="29"/>
      <c r="PKJ191" s="29"/>
      <c r="PKK191" s="29"/>
      <c r="PKL191" s="29"/>
      <c r="PKM191" s="29"/>
      <c r="PKN191" s="29"/>
      <c r="PKO191" s="29"/>
      <c r="PKP191" s="29"/>
      <c r="PKQ191" s="29"/>
      <c r="PKR191" s="29"/>
      <c r="PKS191" s="29"/>
      <c r="PKT191" s="29"/>
      <c r="PKU191" s="29"/>
      <c r="PKV191" s="29"/>
      <c r="PKW191" s="29"/>
      <c r="PKX191" s="29"/>
      <c r="PKY191" s="29"/>
      <c r="PKZ191" s="29"/>
      <c r="PLA191" s="29"/>
      <c r="PLB191" s="29"/>
      <c r="PLC191" s="29"/>
      <c r="PLD191" s="29"/>
      <c r="PLE191" s="29"/>
      <c r="PLF191" s="29"/>
      <c r="PLG191" s="29"/>
      <c r="PLH191" s="29"/>
      <c r="PLI191" s="29"/>
      <c r="PLJ191" s="29"/>
      <c r="PLK191" s="29"/>
      <c r="PLL191" s="29"/>
      <c r="PLM191" s="29"/>
      <c r="PLN191" s="29"/>
      <c r="PLO191" s="29"/>
      <c r="PLP191" s="29"/>
      <c r="PLQ191" s="29"/>
      <c r="PLR191" s="29"/>
      <c r="PLS191" s="29"/>
      <c r="PLT191" s="29"/>
      <c r="PLU191" s="29"/>
      <c r="PLV191" s="29"/>
      <c r="PLW191" s="29"/>
      <c r="PLX191" s="29"/>
      <c r="PLY191" s="29"/>
      <c r="PLZ191" s="29"/>
      <c r="PMA191" s="29"/>
      <c r="PMB191" s="29"/>
      <c r="PMC191" s="29"/>
      <c r="PMD191" s="29"/>
      <c r="PME191" s="29"/>
      <c r="PMF191" s="29"/>
      <c r="PMG191" s="29"/>
      <c r="PMH191" s="29"/>
      <c r="PMI191" s="29"/>
      <c r="PMJ191" s="29"/>
      <c r="PMK191" s="29"/>
      <c r="PML191" s="29"/>
      <c r="PMM191" s="29"/>
      <c r="PMN191" s="29"/>
      <c r="PMO191" s="29"/>
      <c r="PMP191" s="29"/>
      <c r="PMQ191" s="29"/>
      <c r="PMR191" s="29"/>
      <c r="PMS191" s="29"/>
      <c r="PMT191" s="29"/>
      <c r="PMU191" s="29"/>
      <c r="PMV191" s="29"/>
      <c r="PMW191" s="29"/>
      <c r="PMX191" s="29"/>
      <c r="PMY191" s="29"/>
      <c r="PMZ191" s="29"/>
      <c r="PNA191" s="29"/>
      <c r="PNB191" s="29"/>
      <c r="PNC191" s="29"/>
      <c r="PND191" s="29"/>
      <c r="PNE191" s="29"/>
      <c r="PNF191" s="29"/>
      <c r="PNG191" s="29"/>
      <c r="PNH191" s="29"/>
      <c r="PNI191" s="29"/>
      <c r="PNJ191" s="29"/>
      <c r="PNK191" s="29"/>
      <c r="PNL191" s="29"/>
      <c r="PNM191" s="29"/>
      <c r="PNN191" s="29"/>
      <c r="PNO191" s="29"/>
      <c r="PNP191" s="29"/>
      <c r="PNQ191" s="29"/>
      <c r="PNR191" s="29"/>
      <c r="PNS191" s="29"/>
      <c r="PNT191" s="29"/>
      <c r="PNU191" s="29"/>
      <c r="PNV191" s="29"/>
      <c r="PNW191" s="29"/>
      <c r="PNX191" s="29"/>
      <c r="PNY191" s="29"/>
      <c r="PNZ191" s="29"/>
      <c r="POA191" s="29"/>
      <c r="POB191" s="29"/>
      <c r="POC191" s="29"/>
      <c r="POD191" s="29"/>
      <c r="POE191" s="29"/>
      <c r="POF191" s="29"/>
      <c r="POG191" s="29"/>
      <c r="POH191" s="29"/>
      <c r="POI191" s="29"/>
      <c r="POJ191" s="29"/>
      <c r="POK191" s="29"/>
      <c r="POL191" s="29"/>
      <c r="POM191" s="29"/>
      <c r="PON191" s="29"/>
      <c r="POO191" s="29"/>
      <c r="POP191" s="29"/>
      <c r="POQ191" s="29"/>
      <c r="POR191" s="29"/>
      <c r="POS191" s="29"/>
      <c r="POT191" s="29"/>
      <c r="POU191" s="29"/>
      <c r="POV191" s="29"/>
      <c r="POW191" s="29"/>
      <c r="POX191" s="29"/>
      <c r="POY191" s="29"/>
      <c r="POZ191" s="29"/>
      <c r="PPA191" s="29"/>
      <c r="PPB191" s="29"/>
      <c r="PPC191" s="29"/>
      <c r="PPD191" s="29"/>
      <c r="PPE191" s="29"/>
      <c r="PPF191" s="29"/>
      <c r="PPG191" s="29"/>
      <c r="PPH191" s="29"/>
      <c r="PPI191" s="29"/>
      <c r="PPJ191" s="29"/>
      <c r="PPK191" s="29"/>
      <c r="PPL191" s="29"/>
      <c r="PPM191" s="29"/>
      <c r="PPN191" s="29"/>
      <c r="PPO191" s="29"/>
      <c r="PPP191" s="29"/>
      <c r="PPQ191" s="29"/>
      <c r="PPR191" s="29"/>
      <c r="PPS191" s="29"/>
      <c r="PPT191" s="29"/>
      <c r="PPU191" s="29"/>
      <c r="PPV191" s="29"/>
      <c r="PPW191" s="29"/>
      <c r="PPX191" s="29"/>
      <c r="PPY191" s="29"/>
      <c r="PPZ191" s="29"/>
      <c r="PQA191" s="29"/>
      <c r="PQB191" s="29"/>
      <c r="PQC191" s="29"/>
      <c r="PQD191" s="29"/>
      <c r="PQE191" s="29"/>
      <c r="PQF191" s="29"/>
      <c r="PQG191" s="29"/>
      <c r="PQH191" s="29"/>
      <c r="PQI191" s="29"/>
      <c r="PQJ191" s="29"/>
      <c r="PQK191" s="29"/>
      <c r="PQL191" s="29"/>
      <c r="PQM191" s="29"/>
      <c r="PQN191" s="29"/>
      <c r="PQO191" s="29"/>
      <c r="PQP191" s="29"/>
      <c r="PQQ191" s="29"/>
      <c r="PQR191" s="29"/>
      <c r="PQS191" s="29"/>
      <c r="PQT191" s="29"/>
      <c r="PQU191" s="29"/>
      <c r="PQV191" s="29"/>
      <c r="PQW191" s="29"/>
      <c r="PQX191" s="29"/>
      <c r="PQY191" s="29"/>
      <c r="PQZ191" s="29"/>
      <c r="PRA191" s="29"/>
      <c r="PRB191" s="29"/>
      <c r="PRC191" s="29"/>
      <c r="PRD191" s="29"/>
      <c r="PRE191" s="29"/>
      <c r="PRF191" s="29"/>
      <c r="PRG191" s="29"/>
      <c r="PRH191" s="29"/>
      <c r="PRI191" s="29"/>
      <c r="PRJ191" s="29"/>
      <c r="PRK191" s="29"/>
      <c r="PRL191" s="29"/>
      <c r="PRM191" s="29"/>
      <c r="PRN191" s="29"/>
      <c r="PRO191" s="29"/>
      <c r="PRP191" s="29"/>
      <c r="PRQ191" s="29"/>
      <c r="PRR191" s="29"/>
      <c r="PRS191" s="29"/>
      <c r="PRT191" s="29"/>
      <c r="PRU191" s="29"/>
      <c r="PRV191" s="29"/>
      <c r="PRW191" s="29"/>
      <c r="PRX191" s="29"/>
      <c r="PRY191" s="29"/>
      <c r="PRZ191" s="29"/>
      <c r="PSA191" s="29"/>
      <c r="PSB191" s="29"/>
      <c r="PSC191" s="29"/>
      <c r="PSD191" s="29"/>
      <c r="PSE191" s="29"/>
      <c r="PSF191" s="29"/>
      <c r="PSG191" s="29"/>
      <c r="PSH191" s="29"/>
      <c r="PSI191" s="29"/>
      <c r="PSJ191" s="29"/>
      <c r="PSK191" s="29"/>
      <c r="PSL191" s="29"/>
      <c r="PSM191" s="29"/>
      <c r="PSN191" s="29"/>
      <c r="PSO191" s="29"/>
      <c r="PSP191" s="29"/>
      <c r="PSQ191" s="29"/>
      <c r="PSR191" s="29"/>
      <c r="PSS191" s="29"/>
      <c r="PST191" s="29"/>
      <c r="PSU191" s="29"/>
      <c r="PSV191" s="29"/>
      <c r="PSW191" s="29"/>
      <c r="PSX191" s="29"/>
      <c r="PSY191" s="29"/>
      <c r="PSZ191" s="29"/>
      <c r="PTA191" s="29"/>
      <c r="PTB191" s="29"/>
      <c r="PTC191" s="29"/>
      <c r="PTD191" s="29"/>
      <c r="PTE191" s="29"/>
      <c r="PTF191" s="29"/>
      <c r="PTG191" s="29"/>
      <c r="PTH191" s="29"/>
      <c r="PTI191" s="29"/>
      <c r="PTJ191" s="29"/>
      <c r="PTK191" s="29"/>
      <c r="PTL191" s="29"/>
      <c r="PTM191" s="29"/>
      <c r="PTN191" s="29"/>
      <c r="PTO191" s="29"/>
      <c r="PTP191" s="29"/>
      <c r="PTQ191" s="29"/>
      <c r="PTR191" s="29"/>
      <c r="PTS191" s="29"/>
      <c r="PTT191" s="29"/>
      <c r="PTU191" s="29"/>
      <c r="PTV191" s="29"/>
      <c r="PTW191" s="29"/>
      <c r="PTX191" s="29"/>
      <c r="PTY191" s="29"/>
      <c r="PTZ191" s="29"/>
      <c r="PUA191" s="29"/>
      <c r="PUB191" s="29"/>
      <c r="PUC191" s="29"/>
      <c r="PUD191" s="29"/>
      <c r="PUE191" s="29"/>
      <c r="PUF191" s="29"/>
      <c r="PUG191" s="29"/>
      <c r="PUH191" s="29"/>
      <c r="PUI191" s="29"/>
      <c r="PUJ191" s="29"/>
      <c r="PUK191" s="29"/>
      <c r="PUL191" s="29"/>
      <c r="PUM191" s="29"/>
      <c r="PUN191" s="29"/>
      <c r="PUO191" s="29"/>
      <c r="PUP191" s="29"/>
      <c r="PUQ191" s="29"/>
      <c r="PUR191" s="29"/>
      <c r="PUS191" s="29"/>
      <c r="PUT191" s="29"/>
      <c r="PUU191" s="29"/>
      <c r="PUV191" s="29"/>
      <c r="PUW191" s="29"/>
      <c r="PUX191" s="29"/>
      <c r="PUY191" s="29"/>
      <c r="PUZ191" s="29"/>
      <c r="PVA191" s="29"/>
      <c r="PVB191" s="29"/>
      <c r="PVC191" s="29"/>
      <c r="PVD191" s="29"/>
      <c r="PVE191" s="29"/>
      <c r="PVF191" s="29"/>
      <c r="PVG191" s="29"/>
      <c r="PVH191" s="29"/>
      <c r="PVI191" s="29"/>
      <c r="PVJ191" s="29"/>
      <c r="PVK191" s="29"/>
      <c r="PVL191" s="29"/>
      <c r="PVM191" s="29"/>
      <c r="PVN191" s="29"/>
      <c r="PVO191" s="29"/>
      <c r="PVP191" s="29"/>
      <c r="PVQ191" s="29"/>
      <c r="PVR191" s="29"/>
      <c r="PVS191" s="29"/>
      <c r="PVT191" s="29"/>
      <c r="PVU191" s="29"/>
      <c r="PVV191" s="29"/>
      <c r="PVW191" s="29"/>
      <c r="PVX191" s="29"/>
      <c r="PVY191" s="29"/>
      <c r="PVZ191" s="29"/>
      <c r="PWA191" s="29"/>
      <c r="PWB191" s="29"/>
      <c r="PWC191" s="29"/>
      <c r="PWD191" s="29"/>
      <c r="PWE191" s="29"/>
      <c r="PWF191" s="29"/>
      <c r="PWG191" s="29"/>
      <c r="PWH191" s="29"/>
      <c r="PWI191" s="29"/>
      <c r="PWJ191" s="29"/>
      <c r="PWK191" s="29"/>
      <c r="PWL191" s="29"/>
      <c r="PWM191" s="29"/>
      <c r="PWN191" s="29"/>
      <c r="PWO191" s="29"/>
      <c r="PWP191" s="29"/>
      <c r="PWQ191" s="29"/>
      <c r="PWR191" s="29"/>
      <c r="PWS191" s="29"/>
      <c r="PWT191" s="29"/>
      <c r="PWU191" s="29"/>
      <c r="PWV191" s="29"/>
      <c r="PWW191" s="29"/>
      <c r="PWX191" s="29"/>
      <c r="PWY191" s="29"/>
      <c r="PWZ191" s="29"/>
      <c r="PXA191" s="29"/>
      <c r="PXB191" s="29"/>
      <c r="PXC191" s="29"/>
      <c r="PXD191" s="29"/>
      <c r="PXE191" s="29"/>
      <c r="PXF191" s="29"/>
      <c r="PXG191" s="29"/>
      <c r="PXH191" s="29"/>
      <c r="PXI191" s="29"/>
      <c r="PXJ191" s="29"/>
      <c r="PXK191" s="29"/>
      <c r="PXL191" s="29"/>
      <c r="PXM191" s="29"/>
      <c r="PXN191" s="29"/>
      <c r="PXO191" s="29"/>
      <c r="PXP191" s="29"/>
      <c r="PXQ191" s="29"/>
      <c r="PXR191" s="29"/>
      <c r="PXS191" s="29"/>
      <c r="PXT191" s="29"/>
      <c r="PXU191" s="29"/>
      <c r="PXV191" s="29"/>
      <c r="PXW191" s="29"/>
      <c r="PXX191" s="29"/>
      <c r="PXY191" s="29"/>
      <c r="PXZ191" s="29"/>
      <c r="PYA191" s="29"/>
      <c r="PYB191" s="29"/>
      <c r="PYC191" s="29"/>
      <c r="PYD191" s="29"/>
      <c r="PYE191" s="29"/>
      <c r="PYF191" s="29"/>
      <c r="PYG191" s="29"/>
      <c r="PYH191" s="29"/>
      <c r="PYI191" s="29"/>
      <c r="PYJ191" s="29"/>
      <c r="PYK191" s="29"/>
      <c r="PYL191" s="29"/>
      <c r="PYM191" s="29"/>
      <c r="PYN191" s="29"/>
      <c r="PYO191" s="29"/>
      <c r="PYP191" s="29"/>
      <c r="PYQ191" s="29"/>
      <c r="PYR191" s="29"/>
      <c r="PYS191" s="29"/>
      <c r="PYT191" s="29"/>
      <c r="PYU191" s="29"/>
      <c r="PYV191" s="29"/>
      <c r="PYW191" s="29"/>
      <c r="PYX191" s="29"/>
      <c r="PYY191" s="29"/>
      <c r="PYZ191" s="29"/>
      <c r="PZA191" s="29"/>
      <c r="PZB191" s="29"/>
      <c r="PZC191" s="29"/>
      <c r="PZD191" s="29"/>
      <c r="PZE191" s="29"/>
      <c r="PZF191" s="29"/>
      <c r="PZG191" s="29"/>
      <c r="PZH191" s="29"/>
      <c r="PZI191" s="29"/>
      <c r="PZJ191" s="29"/>
      <c r="PZK191" s="29"/>
      <c r="PZL191" s="29"/>
      <c r="PZM191" s="29"/>
      <c r="PZN191" s="29"/>
      <c r="PZO191" s="29"/>
      <c r="PZP191" s="29"/>
      <c r="PZQ191" s="29"/>
      <c r="PZR191" s="29"/>
      <c r="PZS191" s="29"/>
      <c r="PZT191" s="29"/>
      <c r="PZU191" s="29"/>
      <c r="PZV191" s="29"/>
      <c r="PZW191" s="29"/>
      <c r="PZX191" s="29"/>
      <c r="PZY191" s="29"/>
      <c r="PZZ191" s="29"/>
      <c r="QAA191" s="29"/>
      <c r="QAB191" s="29"/>
      <c r="QAC191" s="29"/>
      <c r="QAD191" s="29"/>
      <c r="QAE191" s="29"/>
      <c r="QAF191" s="29"/>
      <c r="QAG191" s="29"/>
      <c r="QAH191" s="29"/>
      <c r="QAI191" s="29"/>
      <c r="QAJ191" s="29"/>
      <c r="QAK191" s="29"/>
      <c r="QAL191" s="29"/>
      <c r="QAM191" s="29"/>
      <c r="QAN191" s="29"/>
      <c r="QAO191" s="29"/>
      <c r="QAP191" s="29"/>
      <c r="QAQ191" s="29"/>
      <c r="QAR191" s="29"/>
      <c r="QAS191" s="29"/>
      <c r="QAT191" s="29"/>
      <c r="QAU191" s="29"/>
      <c r="QAV191" s="29"/>
      <c r="QAW191" s="29"/>
      <c r="QAX191" s="29"/>
      <c r="QAY191" s="29"/>
      <c r="QAZ191" s="29"/>
      <c r="QBA191" s="29"/>
      <c r="QBB191" s="29"/>
      <c r="QBC191" s="29"/>
      <c r="QBD191" s="29"/>
      <c r="QBE191" s="29"/>
      <c r="QBF191" s="29"/>
      <c r="QBG191" s="29"/>
      <c r="QBH191" s="29"/>
      <c r="QBI191" s="29"/>
      <c r="QBJ191" s="29"/>
      <c r="QBK191" s="29"/>
      <c r="QBL191" s="29"/>
      <c r="QBM191" s="29"/>
      <c r="QBN191" s="29"/>
      <c r="QBO191" s="29"/>
      <c r="QBP191" s="29"/>
      <c r="QBQ191" s="29"/>
      <c r="QBR191" s="29"/>
      <c r="QBS191" s="29"/>
      <c r="QBT191" s="29"/>
      <c r="QBU191" s="29"/>
      <c r="QBV191" s="29"/>
      <c r="QBW191" s="29"/>
      <c r="QBX191" s="29"/>
      <c r="QBY191" s="29"/>
      <c r="QBZ191" s="29"/>
      <c r="QCA191" s="29"/>
      <c r="QCB191" s="29"/>
      <c r="QCC191" s="29"/>
      <c r="QCD191" s="29"/>
      <c r="QCE191" s="29"/>
      <c r="QCF191" s="29"/>
      <c r="QCG191" s="29"/>
      <c r="QCH191" s="29"/>
      <c r="QCI191" s="29"/>
      <c r="QCJ191" s="29"/>
      <c r="QCK191" s="29"/>
      <c r="QCL191" s="29"/>
      <c r="QCM191" s="29"/>
      <c r="QCN191" s="29"/>
      <c r="QCO191" s="29"/>
      <c r="QCP191" s="29"/>
      <c r="QCQ191" s="29"/>
      <c r="QCR191" s="29"/>
      <c r="QCS191" s="29"/>
      <c r="QCT191" s="29"/>
      <c r="QCU191" s="29"/>
      <c r="QCV191" s="29"/>
      <c r="QCW191" s="29"/>
      <c r="QCX191" s="29"/>
      <c r="QCY191" s="29"/>
      <c r="QCZ191" s="29"/>
      <c r="QDA191" s="29"/>
      <c r="QDB191" s="29"/>
      <c r="QDC191" s="29"/>
      <c r="QDD191" s="29"/>
      <c r="QDE191" s="29"/>
      <c r="QDF191" s="29"/>
      <c r="QDG191" s="29"/>
      <c r="QDH191" s="29"/>
      <c r="QDI191" s="29"/>
      <c r="QDJ191" s="29"/>
      <c r="QDK191" s="29"/>
      <c r="QDL191" s="29"/>
      <c r="QDM191" s="29"/>
      <c r="QDN191" s="29"/>
      <c r="QDO191" s="29"/>
      <c r="QDP191" s="29"/>
      <c r="QDQ191" s="29"/>
      <c r="QDR191" s="29"/>
      <c r="QDS191" s="29"/>
      <c r="QDT191" s="29"/>
      <c r="QDU191" s="29"/>
      <c r="QDV191" s="29"/>
      <c r="QDW191" s="29"/>
      <c r="QDX191" s="29"/>
      <c r="QDY191" s="29"/>
      <c r="QDZ191" s="29"/>
      <c r="QEA191" s="29"/>
      <c r="QEB191" s="29"/>
      <c r="QEC191" s="29"/>
      <c r="QED191" s="29"/>
      <c r="QEE191" s="29"/>
      <c r="QEF191" s="29"/>
      <c r="QEG191" s="29"/>
      <c r="QEH191" s="29"/>
      <c r="QEI191" s="29"/>
      <c r="QEJ191" s="29"/>
      <c r="QEK191" s="29"/>
      <c r="QEL191" s="29"/>
      <c r="QEM191" s="29"/>
      <c r="QEN191" s="29"/>
      <c r="QEO191" s="29"/>
      <c r="QEP191" s="29"/>
      <c r="QEQ191" s="29"/>
      <c r="QER191" s="29"/>
      <c r="QES191" s="29"/>
      <c r="QET191" s="29"/>
      <c r="QEU191" s="29"/>
      <c r="QEV191" s="29"/>
      <c r="QEW191" s="29"/>
      <c r="QEX191" s="29"/>
      <c r="QEY191" s="29"/>
      <c r="QEZ191" s="29"/>
      <c r="QFA191" s="29"/>
      <c r="QFB191" s="29"/>
      <c r="QFC191" s="29"/>
      <c r="QFD191" s="29"/>
      <c r="QFE191" s="29"/>
      <c r="QFF191" s="29"/>
      <c r="QFG191" s="29"/>
      <c r="QFH191" s="29"/>
      <c r="QFI191" s="29"/>
      <c r="QFJ191" s="29"/>
      <c r="QFK191" s="29"/>
      <c r="QFL191" s="29"/>
      <c r="QFM191" s="29"/>
      <c r="QFN191" s="29"/>
      <c r="QFO191" s="29"/>
      <c r="QFP191" s="29"/>
      <c r="QFQ191" s="29"/>
      <c r="QFR191" s="29"/>
      <c r="QFS191" s="29"/>
      <c r="QFT191" s="29"/>
      <c r="QFU191" s="29"/>
      <c r="QFV191" s="29"/>
      <c r="QFW191" s="29"/>
      <c r="QFX191" s="29"/>
      <c r="QFY191" s="29"/>
      <c r="QFZ191" s="29"/>
      <c r="QGA191" s="29"/>
      <c r="QGB191" s="29"/>
      <c r="QGC191" s="29"/>
      <c r="QGD191" s="29"/>
      <c r="QGE191" s="29"/>
      <c r="QGF191" s="29"/>
      <c r="QGG191" s="29"/>
      <c r="QGH191" s="29"/>
      <c r="QGI191" s="29"/>
      <c r="QGJ191" s="29"/>
      <c r="QGK191" s="29"/>
      <c r="QGL191" s="29"/>
      <c r="QGM191" s="29"/>
      <c r="QGN191" s="29"/>
      <c r="QGO191" s="29"/>
      <c r="QGP191" s="29"/>
      <c r="QGQ191" s="29"/>
      <c r="QGR191" s="29"/>
      <c r="QGS191" s="29"/>
      <c r="QGT191" s="29"/>
      <c r="QGU191" s="29"/>
      <c r="QGV191" s="29"/>
      <c r="QGW191" s="29"/>
      <c r="QGX191" s="29"/>
      <c r="QGY191" s="29"/>
      <c r="QGZ191" s="29"/>
      <c r="QHA191" s="29"/>
      <c r="QHB191" s="29"/>
      <c r="QHC191" s="29"/>
      <c r="QHD191" s="29"/>
      <c r="QHE191" s="29"/>
      <c r="QHF191" s="29"/>
      <c r="QHG191" s="29"/>
      <c r="QHH191" s="29"/>
      <c r="QHI191" s="29"/>
      <c r="QHJ191" s="29"/>
      <c r="QHK191" s="29"/>
      <c r="QHL191" s="29"/>
      <c r="QHM191" s="29"/>
      <c r="QHN191" s="29"/>
      <c r="QHO191" s="29"/>
      <c r="QHP191" s="29"/>
      <c r="QHQ191" s="29"/>
      <c r="QHR191" s="29"/>
      <c r="QHS191" s="29"/>
      <c r="QHT191" s="29"/>
      <c r="QHU191" s="29"/>
      <c r="QHV191" s="29"/>
      <c r="QHW191" s="29"/>
      <c r="QHX191" s="29"/>
      <c r="QHY191" s="29"/>
      <c r="QHZ191" s="29"/>
      <c r="QIA191" s="29"/>
      <c r="QIB191" s="29"/>
      <c r="QIC191" s="29"/>
      <c r="QID191" s="29"/>
      <c r="QIE191" s="29"/>
      <c r="QIF191" s="29"/>
      <c r="QIG191" s="29"/>
      <c r="QIH191" s="29"/>
      <c r="QII191" s="29"/>
      <c r="QIJ191" s="29"/>
      <c r="QIK191" s="29"/>
      <c r="QIL191" s="29"/>
      <c r="QIM191" s="29"/>
      <c r="QIN191" s="29"/>
      <c r="QIO191" s="29"/>
      <c r="QIP191" s="29"/>
      <c r="QIQ191" s="29"/>
      <c r="QIR191" s="29"/>
      <c r="QIS191" s="29"/>
      <c r="QIT191" s="29"/>
      <c r="QIU191" s="29"/>
      <c r="QIV191" s="29"/>
      <c r="QIW191" s="29"/>
      <c r="QIX191" s="29"/>
      <c r="QIY191" s="29"/>
      <c r="QIZ191" s="29"/>
      <c r="QJA191" s="29"/>
      <c r="QJB191" s="29"/>
      <c r="QJC191" s="29"/>
      <c r="QJD191" s="29"/>
      <c r="QJE191" s="29"/>
      <c r="QJF191" s="29"/>
      <c r="QJG191" s="29"/>
      <c r="QJH191" s="29"/>
      <c r="QJI191" s="29"/>
      <c r="QJJ191" s="29"/>
      <c r="QJK191" s="29"/>
      <c r="QJL191" s="29"/>
      <c r="QJM191" s="29"/>
      <c r="QJN191" s="29"/>
      <c r="QJO191" s="29"/>
      <c r="QJP191" s="29"/>
      <c r="QJQ191" s="29"/>
      <c r="QJR191" s="29"/>
      <c r="QJS191" s="29"/>
      <c r="QJT191" s="29"/>
      <c r="QJU191" s="29"/>
      <c r="QJV191" s="29"/>
      <c r="QJW191" s="29"/>
      <c r="QJX191" s="29"/>
      <c r="QJY191" s="29"/>
      <c r="QJZ191" s="29"/>
      <c r="QKA191" s="29"/>
      <c r="QKB191" s="29"/>
      <c r="QKC191" s="29"/>
      <c r="QKD191" s="29"/>
      <c r="QKE191" s="29"/>
      <c r="QKF191" s="29"/>
      <c r="QKG191" s="29"/>
      <c r="QKH191" s="29"/>
      <c r="QKI191" s="29"/>
      <c r="QKJ191" s="29"/>
      <c r="QKK191" s="29"/>
      <c r="QKL191" s="29"/>
      <c r="QKM191" s="29"/>
      <c r="QKN191" s="29"/>
      <c r="QKO191" s="29"/>
      <c r="QKP191" s="29"/>
      <c r="QKQ191" s="29"/>
      <c r="QKR191" s="29"/>
      <c r="QKS191" s="29"/>
      <c r="QKT191" s="29"/>
      <c r="QKU191" s="29"/>
      <c r="QKV191" s="29"/>
      <c r="QKW191" s="29"/>
      <c r="QKX191" s="29"/>
      <c r="QKY191" s="29"/>
      <c r="QKZ191" s="29"/>
      <c r="QLA191" s="29"/>
      <c r="QLB191" s="29"/>
      <c r="QLC191" s="29"/>
      <c r="QLD191" s="29"/>
      <c r="QLE191" s="29"/>
      <c r="QLF191" s="29"/>
      <c r="QLG191" s="29"/>
      <c r="QLH191" s="29"/>
      <c r="QLI191" s="29"/>
      <c r="QLJ191" s="29"/>
      <c r="QLK191" s="29"/>
      <c r="QLL191" s="29"/>
      <c r="QLM191" s="29"/>
      <c r="QLN191" s="29"/>
      <c r="QLO191" s="29"/>
      <c r="QLP191" s="29"/>
      <c r="QLQ191" s="29"/>
      <c r="QLR191" s="29"/>
      <c r="QLS191" s="29"/>
      <c r="QLT191" s="29"/>
      <c r="QLU191" s="29"/>
      <c r="QLV191" s="29"/>
      <c r="QLW191" s="29"/>
      <c r="QLX191" s="29"/>
      <c r="QLY191" s="29"/>
      <c r="QLZ191" s="29"/>
      <c r="QMA191" s="29"/>
      <c r="QMB191" s="29"/>
      <c r="QMC191" s="29"/>
      <c r="QMD191" s="29"/>
      <c r="QME191" s="29"/>
      <c r="QMF191" s="29"/>
      <c r="QMG191" s="29"/>
      <c r="QMH191" s="29"/>
      <c r="QMI191" s="29"/>
      <c r="QMJ191" s="29"/>
      <c r="QMK191" s="29"/>
      <c r="QML191" s="29"/>
      <c r="QMM191" s="29"/>
      <c r="QMN191" s="29"/>
      <c r="QMO191" s="29"/>
      <c r="QMP191" s="29"/>
      <c r="QMQ191" s="29"/>
      <c r="QMR191" s="29"/>
      <c r="QMS191" s="29"/>
      <c r="QMT191" s="29"/>
      <c r="QMU191" s="29"/>
      <c r="QMV191" s="29"/>
      <c r="QMW191" s="29"/>
      <c r="QMX191" s="29"/>
      <c r="QMY191" s="29"/>
      <c r="QMZ191" s="29"/>
      <c r="QNA191" s="29"/>
      <c r="QNB191" s="29"/>
      <c r="QNC191" s="29"/>
      <c r="QND191" s="29"/>
      <c r="QNE191" s="29"/>
      <c r="QNF191" s="29"/>
      <c r="QNG191" s="29"/>
      <c r="QNH191" s="29"/>
      <c r="QNI191" s="29"/>
      <c r="QNJ191" s="29"/>
      <c r="QNK191" s="29"/>
      <c r="QNL191" s="29"/>
      <c r="QNM191" s="29"/>
      <c r="QNN191" s="29"/>
      <c r="QNO191" s="29"/>
      <c r="QNP191" s="29"/>
      <c r="QNQ191" s="29"/>
      <c r="QNR191" s="29"/>
      <c r="QNS191" s="29"/>
      <c r="QNT191" s="29"/>
      <c r="QNU191" s="29"/>
      <c r="QNV191" s="29"/>
      <c r="QNW191" s="29"/>
      <c r="QNX191" s="29"/>
      <c r="QNY191" s="29"/>
      <c r="QNZ191" s="29"/>
      <c r="QOA191" s="29"/>
      <c r="QOB191" s="29"/>
      <c r="QOC191" s="29"/>
      <c r="QOD191" s="29"/>
      <c r="QOE191" s="29"/>
      <c r="QOF191" s="29"/>
      <c r="QOG191" s="29"/>
      <c r="QOH191" s="29"/>
      <c r="QOI191" s="29"/>
      <c r="QOJ191" s="29"/>
      <c r="QOK191" s="29"/>
      <c r="QOL191" s="29"/>
      <c r="QOM191" s="29"/>
      <c r="QON191" s="29"/>
      <c r="QOO191" s="29"/>
      <c r="QOP191" s="29"/>
      <c r="QOQ191" s="29"/>
      <c r="QOR191" s="29"/>
      <c r="QOS191" s="29"/>
      <c r="QOT191" s="29"/>
      <c r="QOU191" s="29"/>
      <c r="QOV191" s="29"/>
      <c r="QOW191" s="29"/>
      <c r="QOX191" s="29"/>
      <c r="QOY191" s="29"/>
      <c r="QOZ191" s="29"/>
      <c r="QPA191" s="29"/>
      <c r="QPB191" s="29"/>
      <c r="QPC191" s="29"/>
      <c r="QPD191" s="29"/>
      <c r="QPE191" s="29"/>
      <c r="QPF191" s="29"/>
      <c r="QPG191" s="29"/>
      <c r="QPH191" s="29"/>
      <c r="QPI191" s="29"/>
      <c r="QPJ191" s="29"/>
      <c r="QPK191" s="29"/>
      <c r="QPL191" s="29"/>
      <c r="QPM191" s="29"/>
      <c r="QPN191" s="29"/>
      <c r="QPO191" s="29"/>
      <c r="QPP191" s="29"/>
      <c r="QPQ191" s="29"/>
      <c r="QPR191" s="29"/>
      <c r="QPS191" s="29"/>
      <c r="QPT191" s="29"/>
      <c r="QPU191" s="29"/>
      <c r="QPV191" s="29"/>
      <c r="QPW191" s="29"/>
      <c r="QPX191" s="29"/>
      <c r="QPY191" s="29"/>
      <c r="QPZ191" s="29"/>
      <c r="QQA191" s="29"/>
      <c r="QQB191" s="29"/>
      <c r="QQC191" s="29"/>
      <c r="QQD191" s="29"/>
      <c r="QQE191" s="29"/>
      <c r="QQF191" s="29"/>
      <c r="QQG191" s="29"/>
      <c r="QQH191" s="29"/>
      <c r="QQI191" s="29"/>
      <c r="QQJ191" s="29"/>
      <c r="QQK191" s="29"/>
      <c r="QQL191" s="29"/>
      <c r="QQM191" s="29"/>
      <c r="QQN191" s="29"/>
      <c r="QQO191" s="29"/>
      <c r="QQP191" s="29"/>
      <c r="QQQ191" s="29"/>
      <c r="QQR191" s="29"/>
      <c r="QQS191" s="29"/>
      <c r="QQT191" s="29"/>
      <c r="QQU191" s="29"/>
      <c r="QQV191" s="29"/>
      <c r="QQW191" s="29"/>
      <c r="QQX191" s="29"/>
      <c r="QQY191" s="29"/>
      <c r="QQZ191" s="29"/>
      <c r="QRA191" s="29"/>
      <c r="QRB191" s="29"/>
      <c r="QRC191" s="29"/>
      <c r="QRD191" s="29"/>
      <c r="QRE191" s="29"/>
      <c r="QRF191" s="29"/>
      <c r="QRG191" s="29"/>
      <c r="QRH191" s="29"/>
      <c r="QRI191" s="29"/>
      <c r="QRJ191" s="29"/>
      <c r="QRK191" s="29"/>
      <c r="QRL191" s="29"/>
      <c r="QRM191" s="29"/>
      <c r="QRN191" s="29"/>
      <c r="QRO191" s="29"/>
      <c r="QRP191" s="29"/>
      <c r="QRQ191" s="29"/>
      <c r="QRR191" s="29"/>
      <c r="QRS191" s="29"/>
      <c r="QRT191" s="29"/>
      <c r="QRU191" s="29"/>
      <c r="QRV191" s="29"/>
      <c r="QRW191" s="29"/>
      <c r="QRX191" s="29"/>
      <c r="QRY191" s="29"/>
      <c r="QRZ191" s="29"/>
      <c r="QSA191" s="29"/>
      <c r="QSB191" s="29"/>
      <c r="QSC191" s="29"/>
      <c r="QSD191" s="29"/>
      <c r="QSE191" s="29"/>
      <c r="QSF191" s="29"/>
      <c r="QSG191" s="29"/>
      <c r="QSH191" s="29"/>
      <c r="QSI191" s="29"/>
      <c r="QSJ191" s="29"/>
      <c r="QSK191" s="29"/>
      <c r="QSL191" s="29"/>
      <c r="QSM191" s="29"/>
      <c r="QSN191" s="29"/>
      <c r="QSO191" s="29"/>
      <c r="QSP191" s="29"/>
      <c r="QSQ191" s="29"/>
      <c r="QSR191" s="29"/>
      <c r="QSS191" s="29"/>
      <c r="QST191" s="29"/>
      <c r="QSU191" s="29"/>
      <c r="QSV191" s="29"/>
      <c r="QSW191" s="29"/>
      <c r="QSX191" s="29"/>
      <c r="QSY191" s="29"/>
      <c r="QSZ191" s="29"/>
      <c r="QTA191" s="29"/>
      <c r="QTB191" s="29"/>
      <c r="QTC191" s="29"/>
      <c r="QTD191" s="29"/>
      <c r="QTE191" s="29"/>
      <c r="QTF191" s="29"/>
      <c r="QTG191" s="29"/>
      <c r="QTH191" s="29"/>
      <c r="QTI191" s="29"/>
      <c r="QTJ191" s="29"/>
      <c r="QTK191" s="29"/>
      <c r="QTL191" s="29"/>
      <c r="QTM191" s="29"/>
      <c r="QTN191" s="29"/>
      <c r="QTO191" s="29"/>
      <c r="QTP191" s="29"/>
      <c r="QTQ191" s="29"/>
      <c r="QTR191" s="29"/>
      <c r="QTS191" s="29"/>
      <c r="QTT191" s="29"/>
      <c r="QTU191" s="29"/>
      <c r="QTV191" s="29"/>
      <c r="QTW191" s="29"/>
      <c r="QTX191" s="29"/>
      <c r="QTY191" s="29"/>
      <c r="QTZ191" s="29"/>
      <c r="QUA191" s="29"/>
      <c r="QUB191" s="29"/>
      <c r="QUC191" s="29"/>
      <c r="QUD191" s="29"/>
      <c r="QUE191" s="29"/>
      <c r="QUF191" s="29"/>
      <c r="QUG191" s="29"/>
      <c r="QUH191" s="29"/>
      <c r="QUI191" s="29"/>
      <c r="QUJ191" s="29"/>
      <c r="QUK191" s="29"/>
      <c r="QUL191" s="29"/>
      <c r="QUM191" s="29"/>
      <c r="QUN191" s="29"/>
      <c r="QUO191" s="29"/>
      <c r="QUP191" s="29"/>
      <c r="QUQ191" s="29"/>
      <c r="QUR191" s="29"/>
      <c r="QUS191" s="29"/>
      <c r="QUT191" s="29"/>
      <c r="QUU191" s="29"/>
      <c r="QUV191" s="29"/>
      <c r="QUW191" s="29"/>
      <c r="QUX191" s="29"/>
      <c r="QUY191" s="29"/>
      <c r="QUZ191" s="29"/>
      <c r="QVA191" s="29"/>
      <c r="QVB191" s="29"/>
      <c r="QVC191" s="29"/>
      <c r="QVD191" s="29"/>
      <c r="QVE191" s="29"/>
      <c r="QVF191" s="29"/>
      <c r="QVG191" s="29"/>
      <c r="QVH191" s="29"/>
      <c r="QVI191" s="29"/>
      <c r="QVJ191" s="29"/>
      <c r="QVK191" s="29"/>
      <c r="QVL191" s="29"/>
      <c r="QVM191" s="29"/>
      <c r="QVN191" s="29"/>
      <c r="QVO191" s="29"/>
      <c r="QVP191" s="29"/>
      <c r="QVQ191" s="29"/>
      <c r="QVR191" s="29"/>
      <c r="QVS191" s="29"/>
      <c r="QVT191" s="29"/>
      <c r="QVU191" s="29"/>
      <c r="QVV191" s="29"/>
      <c r="QVW191" s="29"/>
      <c r="QVX191" s="29"/>
      <c r="QVY191" s="29"/>
      <c r="QVZ191" s="29"/>
      <c r="QWA191" s="29"/>
      <c r="QWB191" s="29"/>
      <c r="QWC191" s="29"/>
      <c r="QWD191" s="29"/>
      <c r="QWE191" s="29"/>
      <c r="QWF191" s="29"/>
      <c r="QWG191" s="29"/>
      <c r="QWH191" s="29"/>
      <c r="QWI191" s="29"/>
      <c r="QWJ191" s="29"/>
      <c r="QWK191" s="29"/>
      <c r="QWL191" s="29"/>
      <c r="QWM191" s="29"/>
      <c r="QWN191" s="29"/>
      <c r="QWO191" s="29"/>
      <c r="QWP191" s="29"/>
      <c r="QWQ191" s="29"/>
      <c r="QWR191" s="29"/>
      <c r="QWS191" s="29"/>
      <c r="QWT191" s="29"/>
      <c r="QWU191" s="29"/>
      <c r="QWV191" s="29"/>
      <c r="QWW191" s="29"/>
      <c r="QWX191" s="29"/>
      <c r="QWY191" s="29"/>
      <c r="QWZ191" s="29"/>
      <c r="QXA191" s="29"/>
      <c r="QXB191" s="29"/>
      <c r="QXC191" s="29"/>
      <c r="QXD191" s="29"/>
      <c r="QXE191" s="29"/>
      <c r="QXF191" s="29"/>
      <c r="QXG191" s="29"/>
      <c r="QXH191" s="29"/>
      <c r="QXI191" s="29"/>
      <c r="QXJ191" s="29"/>
      <c r="QXK191" s="29"/>
      <c r="QXL191" s="29"/>
      <c r="QXM191" s="29"/>
      <c r="QXN191" s="29"/>
      <c r="QXO191" s="29"/>
      <c r="QXP191" s="29"/>
      <c r="QXQ191" s="29"/>
      <c r="QXR191" s="29"/>
      <c r="QXS191" s="29"/>
      <c r="QXT191" s="29"/>
      <c r="QXU191" s="29"/>
      <c r="QXV191" s="29"/>
      <c r="QXW191" s="29"/>
      <c r="QXX191" s="29"/>
      <c r="QXY191" s="29"/>
      <c r="QXZ191" s="29"/>
      <c r="QYA191" s="29"/>
      <c r="QYB191" s="29"/>
      <c r="QYC191" s="29"/>
      <c r="QYD191" s="29"/>
      <c r="QYE191" s="29"/>
      <c r="QYF191" s="29"/>
      <c r="QYG191" s="29"/>
      <c r="QYH191" s="29"/>
      <c r="QYI191" s="29"/>
      <c r="QYJ191" s="29"/>
      <c r="QYK191" s="29"/>
      <c r="QYL191" s="29"/>
      <c r="QYM191" s="29"/>
      <c r="QYN191" s="29"/>
      <c r="QYO191" s="29"/>
      <c r="QYP191" s="29"/>
      <c r="QYQ191" s="29"/>
      <c r="QYR191" s="29"/>
      <c r="QYS191" s="29"/>
      <c r="QYT191" s="29"/>
      <c r="QYU191" s="29"/>
      <c r="QYV191" s="29"/>
      <c r="QYW191" s="29"/>
      <c r="QYX191" s="29"/>
      <c r="QYY191" s="29"/>
      <c r="QYZ191" s="29"/>
      <c r="QZA191" s="29"/>
      <c r="QZB191" s="29"/>
      <c r="QZC191" s="29"/>
      <c r="QZD191" s="29"/>
      <c r="QZE191" s="29"/>
      <c r="QZF191" s="29"/>
      <c r="QZG191" s="29"/>
      <c r="QZH191" s="29"/>
      <c r="QZI191" s="29"/>
      <c r="QZJ191" s="29"/>
      <c r="QZK191" s="29"/>
      <c r="QZL191" s="29"/>
      <c r="QZM191" s="29"/>
      <c r="QZN191" s="29"/>
      <c r="QZO191" s="29"/>
      <c r="QZP191" s="29"/>
      <c r="QZQ191" s="29"/>
      <c r="QZR191" s="29"/>
      <c r="QZS191" s="29"/>
      <c r="QZT191" s="29"/>
      <c r="QZU191" s="29"/>
      <c r="QZV191" s="29"/>
      <c r="QZW191" s="29"/>
      <c r="QZX191" s="29"/>
      <c r="QZY191" s="29"/>
      <c r="QZZ191" s="29"/>
      <c r="RAA191" s="29"/>
      <c r="RAB191" s="29"/>
      <c r="RAC191" s="29"/>
      <c r="RAD191" s="29"/>
      <c r="RAE191" s="29"/>
      <c r="RAF191" s="29"/>
      <c r="RAG191" s="29"/>
      <c r="RAH191" s="29"/>
      <c r="RAI191" s="29"/>
      <c r="RAJ191" s="29"/>
      <c r="RAK191" s="29"/>
      <c r="RAL191" s="29"/>
      <c r="RAM191" s="29"/>
      <c r="RAN191" s="29"/>
      <c r="RAO191" s="29"/>
      <c r="RAP191" s="29"/>
      <c r="RAQ191" s="29"/>
      <c r="RAR191" s="29"/>
      <c r="RAS191" s="29"/>
      <c r="RAT191" s="29"/>
      <c r="RAU191" s="29"/>
      <c r="RAV191" s="29"/>
      <c r="RAW191" s="29"/>
      <c r="RAX191" s="29"/>
      <c r="RAY191" s="29"/>
      <c r="RAZ191" s="29"/>
      <c r="RBA191" s="29"/>
      <c r="RBB191" s="29"/>
      <c r="RBC191" s="29"/>
      <c r="RBD191" s="29"/>
      <c r="RBE191" s="29"/>
      <c r="RBF191" s="29"/>
      <c r="RBG191" s="29"/>
      <c r="RBH191" s="29"/>
      <c r="RBI191" s="29"/>
      <c r="RBJ191" s="29"/>
      <c r="RBK191" s="29"/>
      <c r="RBL191" s="29"/>
      <c r="RBM191" s="29"/>
      <c r="RBN191" s="29"/>
      <c r="RBO191" s="29"/>
      <c r="RBP191" s="29"/>
      <c r="RBQ191" s="29"/>
      <c r="RBR191" s="29"/>
      <c r="RBS191" s="29"/>
      <c r="RBT191" s="29"/>
      <c r="RBU191" s="29"/>
      <c r="RBV191" s="29"/>
      <c r="RBW191" s="29"/>
      <c r="RBX191" s="29"/>
      <c r="RBY191" s="29"/>
      <c r="RBZ191" s="29"/>
      <c r="RCA191" s="29"/>
      <c r="RCB191" s="29"/>
      <c r="RCC191" s="29"/>
      <c r="RCD191" s="29"/>
      <c r="RCE191" s="29"/>
      <c r="RCF191" s="29"/>
      <c r="RCG191" s="29"/>
      <c r="RCH191" s="29"/>
      <c r="RCI191" s="29"/>
      <c r="RCJ191" s="29"/>
      <c r="RCK191" s="29"/>
      <c r="RCL191" s="29"/>
      <c r="RCM191" s="29"/>
      <c r="RCN191" s="29"/>
      <c r="RCO191" s="29"/>
      <c r="RCP191" s="29"/>
      <c r="RCQ191" s="29"/>
      <c r="RCR191" s="29"/>
      <c r="RCS191" s="29"/>
      <c r="RCT191" s="29"/>
      <c r="RCU191" s="29"/>
      <c r="RCV191" s="29"/>
      <c r="RCW191" s="29"/>
      <c r="RCX191" s="29"/>
      <c r="RCY191" s="29"/>
      <c r="RCZ191" s="29"/>
      <c r="RDA191" s="29"/>
      <c r="RDB191" s="29"/>
      <c r="RDC191" s="29"/>
      <c r="RDD191" s="29"/>
      <c r="RDE191" s="29"/>
      <c r="RDF191" s="29"/>
      <c r="RDG191" s="29"/>
      <c r="RDH191" s="29"/>
      <c r="RDI191" s="29"/>
      <c r="RDJ191" s="29"/>
      <c r="RDK191" s="29"/>
      <c r="RDL191" s="29"/>
      <c r="RDM191" s="29"/>
      <c r="RDN191" s="29"/>
      <c r="RDO191" s="29"/>
      <c r="RDP191" s="29"/>
      <c r="RDQ191" s="29"/>
      <c r="RDR191" s="29"/>
      <c r="RDS191" s="29"/>
      <c r="RDT191" s="29"/>
      <c r="RDU191" s="29"/>
      <c r="RDV191" s="29"/>
      <c r="RDW191" s="29"/>
      <c r="RDX191" s="29"/>
      <c r="RDY191" s="29"/>
      <c r="RDZ191" s="29"/>
      <c r="REA191" s="29"/>
      <c r="REB191" s="29"/>
      <c r="REC191" s="29"/>
      <c r="RED191" s="29"/>
      <c r="REE191" s="29"/>
      <c r="REF191" s="29"/>
      <c r="REG191" s="29"/>
      <c r="REH191" s="29"/>
      <c r="REI191" s="29"/>
      <c r="REJ191" s="29"/>
      <c r="REK191" s="29"/>
      <c r="REL191" s="29"/>
      <c r="REM191" s="29"/>
      <c r="REN191" s="29"/>
      <c r="REO191" s="29"/>
      <c r="REP191" s="29"/>
      <c r="REQ191" s="29"/>
      <c r="RER191" s="29"/>
      <c r="RES191" s="29"/>
      <c r="RET191" s="29"/>
      <c r="REU191" s="29"/>
      <c r="REV191" s="29"/>
      <c r="REW191" s="29"/>
      <c r="REX191" s="29"/>
      <c r="REY191" s="29"/>
      <c r="REZ191" s="29"/>
      <c r="RFA191" s="29"/>
      <c r="RFB191" s="29"/>
      <c r="RFC191" s="29"/>
      <c r="RFD191" s="29"/>
      <c r="RFE191" s="29"/>
      <c r="RFF191" s="29"/>
      <c r="RFG191" s="29"/>
      <c r="RFH191" s="29"/>
      <c r="RFI191" s="29"/>
      <c r="RFJ191" s="29"/>
      <c r="RFK191" s="29"/>
      <c r="RFL191" s="29"/>
      <c r="RFM191" s="29"/>
      <c r="RFN191" s="29"/>
      <c r="RFO191" s="29"/>
      <c r="RFP191" s="29"/>
      <c r="RFQ191" s="29"/>
      <c r="RFR191" s="29"/>
      <c r="RFS191" s="29"/>
      <c r="RFT191" s="29"/>
      <c r="RFU191" s="29"/>
      <c r="RFV191" s="29"/>
      <c r="RFW191" s="29"/>
      <c r="RFX191" s="29"/>
      <c r="RFY191" s="29"/>
      <c r="RFZ191" s="29"/>
      <c r="RGA191" s="29"/>
      <c r="RGB191" s="29"/>
      <c r="RGC191" s="29"/>
      <c r="RGD191" s="29"/>
      <c r="RGE191" s="29"/>
      <c r="RGF191" s="29"/>
      <c r="RGG191" s="29"/>
      <c r="RGH191" s="29"/>
      <c r="RGI191" s="29"/>
      <c r="RGJ191" s="29"/>
      <c r="RGK191" s="29"/>
      <c r="RGL191" s="29"/>
      <c r="RGM191" s="29"/>
      <c r="RGN191" s="29"/>
      <c r="RGO191" s="29"/>
      <c r="RGP191" s="29"/>
      <c r="RGQ191" s="29"/>
      <c r="RGR191" s="29"/>
      <c r="RGS191" s="29"/>
      <c r="RGT191" s="29"/>
      <c r="RGU191" s="29"/>
      <c r="RGV191" s="29"/>
      <c r="RGW191" s="29"/>
      <c r="RGX191" s="29"/>
      <c r="RGY191" s="29"/>
      <c r="RGZ191" s="29"/>
      <c r="RHA191" s="29"/>
      <c r="RHB191" s="29"/>
      <c r="RHC191" s="29"/>
      <c r="RHD191" s="29"/>
      <c r="RHE191" s="29"/>
      <c r="RHF191" s="29"/>
      <c r="RHG191" s="29"/>
      <c r="RHH191" s="29"/>
      <c r="RHI191" s="29"/>
      <c r="RHJ191" s="29"/>
      <c r="RHK191" s="29"/>
      <c r="RHL191" s="29"/>
      <c r="RHM191" s="29"/>
      <c r="RHN191" s="29"/>
      <c r="RHO191" s="29"/>
      <c r="RHP191" s="29"/>
      <c r="RHQ191" s="29"/>
      <c r="RHR191" s="29"/>
      <c r="RHS191" s="29"/>
      <c r="RHT191" s="29"/>
      <c r="RHU191" s="29"/>
      <c r="RHV191" s="29"/>
      <c r="RHW191" s="29"/>
      <c r="RHX191" s="29"/>
      <c r="RHY191" s="29"/>
      <c r="RHZ191" s="29"/>
      <c r="RIA191" s="29"/>
      <c r="RIB191" s="29"/>
      <c r="RIC191" s="29"/>
      <c r="RID191" s="29"/>
      <c r="RIE191" s="29"/>
      <c r="RIF191" s="29"/>
      <c r="RIG191" s="29"/>
      <c r="RIH191" s="29"/>
      <c r="RII191" s="29"/>
      <c r="RIJ191" s="29"/>
      <c r="RIK191" s="29"/>
      <c r="RIL191" s="29"/>
      <c r="RIM191" s="29"/>
      <c r="RIN191" s="29"/>
      <c r="RIO191" s="29"/>
      <c r="RIP191" s="29"/>
      <c r="RIQ191" s="29"/>
      <c r="RIR191" s="29"/>
      <c r="RIS191" s="29"/>
      <c r="RIT191" s="29"/>
      <c r="RIU191" s="29"/>
      <c r="RIV191" s="29"/>
      <c r="RIW191" s="29"/>
      <c r="RIX191" s="29"/>
      <c r="RIY191" s="29"/>
      <c r="RIZ191" s="29"/>
      <c r="RJA191" s="29"/>
      <c r="RJB191" s="29"/>
      <c r="RJC191" s="29"/>
      <c r="RJD191" s="29"/>
      <c r="RJE191" s="29"/>
      <c r="RJF191" s="29"/>
      <c r="RJG191" s="29"/>
      <c r="RJH191" s="29"/>
      <c r="RJI191" s="29"/>
      <c r="RJJ191" s="29"/>
      <c r="RJK191" s="29"/>
      <c r="RJL191" s="29"/>
      <c r="RJM191" s="29"/>
      <c r="RJN191" s="29"/>
      <c r="RJO191" s="29"/>
      <c r="RJP191" s="29"/>
      <c r="RJQ191" s="29"/>
      <c r="RJR191" s="29"/>
      <c r="RJS191" s="29"/>
      <c r="RJT191" s="29"/>
      <c r="RJU191" s="29"/>
      <c r="RJV191" s="29"/>
      <c r="RJW191" s="29"/>
      <c r="RJX191" s="29"/>
      <c r="RJY191" s="29"/>
      <c r="RJZ191" s="29"/>
      <c r="RKA191" s="29"/>
      <c r="RKB191" s="29"/>
      <c r="RKC191" s="29"/>
      <c r="RKD191" s="29"/>
      <c r="RKE191" s="29"/>
      <c r="RKF191" s="29"/>
      <c r="RKG191" s="29"/>
      <c r="RKH191" s="29"/>
      <c r="RKI191" s="29"/>
      <c r="RKJ191" s="29"/>
      <c r="RKK191" s="29"/>
      <c r="RKL191" s="29"/>
      <c r="RKM191" s="29"/>
      <c r="RKN191" s="29"/>
      <c r="RKO191" s="29"/>
      <c r="RKP191" s="29"/>
      <c r="RKQ191" s="29"/>
      <c r="RKR191" s="29"/>
      <c r="RKS191" s="29"/>
      <c r="RKT191" s="29"/>
      <c r="RKU191" s="29"/>
      <c r="RKV191" s="29"/>
      <c r="RKW191" s="29"/>
      <c r="RKX191" s="29"/>
      <c r="RKY191" s="29"/>
      <c r="RKZ191" s="29"/>
      <c r="RLA191" s="29"/>
      <c r="RLB191" s="29"/>
      <c r="RLC191" s="29"/>
      <c r="RLD191" s="29"/>
      <c r="RLE191" s="29"/>
      <c r="RLF191" s="29"/>
      <c r="RLG191" s="29"/>
      <c r="RLH191" s="29"/>
      <c r="RLI191" s="29"/>
      <c r="RLJ191" s="29"/>
      <c r="RLK191" s="29"/>
      <c r="RLL191" s="29"/>
      <c r="RLM191" s="29"/>
      <c r="RLN191" s="29"/>
      <c r="RLO191" s="29"/>
      <c r="RLP191" s="29"/>
      <c r="RLQ191" s="29"/>
      <c r="RLR191" s="29"/>
      <c r="RLS191" s="29"/>
      <c r="RLT191" s="29"/>
      <c r="RLU191" s="29"/>
      <c r="RLV191" s="29"/>
      <c r="RLW191" s="29"/>
      <c r="RLX191" s="29"/>
      <c r="RLY191" s="29"/>
      <c r="RLZ191" s="29"/>
      <c r="RMA191" s="29"/>
      <c r="RMB191" s="29"/>
      <c r="RMC191" s="29"/>
      <c r="RMD191" s="29"/>
      <c r="RME191" s="29"/>
      <c r="RMF191" s="29"/>
      <c r="RMG191" s="29"/>
      <c r="RMH191" s="29"/>
      <c r="RMI191" s="29"/>
      <c r="RMJ191" s="29"/>
      <c r="RMK191" s="29"/>
      <c r="RML191" s="29"/>
      <c r="RMM191" s="29"/>
      <c r="RMN191" s="29"/>
      <c r="RMO191" s="29"/>
      <c r="RMP191" s="29"/>
      <c r="RMQ191" s="29"/>
      <c r="RMR191" s="29"/>
      <c r="RMS191" s="29"/>
      <c r="RMT191" s="29"/>
      <c r="RMU191" s="29"/>
      <c r="RMV191" s="29"/>
      <c r="RMW191" s="29"/>
      <c r="RMX191" s="29"/>
      <c r="RMY191" s="29"/>
      <c r="RMZ191" s="29"/>
      <c r="RNA191" s="29"/>
      <c r="RNB191" s="29"/>
      <c r="RNC191" s="29"/>
      <c r="RND191" s="29"/>
      <c r="RNE191" s="29"/>
      <c r="RNF191" s="29"/>
      <c r="RNG191" s="29"/>
      <c r="RNH191" s="29"/>
      <c r="RNI191" s="29"/>
      <c r="RNJ191" s="29"/>
      <c r="RNK191" s="29"/>
      <c r="RNL191" s="29"/>
      <c r="RNM191" s="29"/>
      <c r="RNN191" s="29"/>
      <c r="RNO191" s="29"/>
      <c r="RNP191" s="29"/>
      <c r="RNQ191" s="29"/>
      <c r="RNR191" s="29"/>
      <c r="RNS191" s="29"/>
      <c r="RNT191" s="29"/>
      <c r="RNU191" s="29"/>
      <c r="RNV191" s="29"/>
      <c r="RNW191" s="29"/>
      <c r="RNX191" s="29"/>
      <c r="RNY191" s="29"/>
      <c r="RNZ191" s="29"/>
      <c r="ROA191" s="29"/>
      <c r="ROB191" s="29"/>
      <c r="ROC191" s="29"/>
      <c r="ROD191" s="29"/>
      <c r="ROE191" s="29"/>
      <c r="ROF191" s="29"/>
      <c r="ROG191" s="29"/>
      <c r="ROH191" s="29"/>
      <c r="ROI191" s="29"/>
      <c r="ROJ191" s="29"/>
      <c r="ROK191" s="29"/>
      <c r="ROL191" s="29"/>
      <c r="ROM191" s="29"/>
      <c r="RON191" s="29"/>
      <c r="ROO191" s="29"/>
      <c r="ROP191" s="29"/>
      <c r="ROQ191" s="29"/>
      <c r="ROR191" s="29"/>
      <c r="ROS191" s="29"/>
      <c r="ROT191" s="29"/>
      <c r="ROU191" s="29"/>
      <c r="ROV191" s="29"/>
      <c r="ROW191" s="29"/>
      <c r="ROX191" s="29"/>
      <c r="ROY191" s="29"/>
      <c r="ROZ191" s="29"/>
      <c r="RPA191" s="29"/>
      <c r="RPB191" s="29"/>
      <c r="RPC191" s="29"/>
      <c r="RPD191" s="29"/>
      <c r="RPE191" s="29"/>
      <c r="RPF191" s="29"/>
      <c r="RPG191" s="29"/>
      <c r="RPH191" s="29"/>
      <c r="RPI191" s="29"/>
      <c r="RPJ191" s="29"/>
      <c r="RPK191" s="29"/>
      <c r="RPL191" s="29"/>
      <c r="RPM191" s="29"/>
      <c r="RPN191" s="29"/>
      <c r="RPO191" s="29"/>
      <c r="RPP191" s="29"/>
      <c r="RPQ191" s="29"/>
      <c r="RPR191" s="29"/>
      <c r="RPS191" s="29"/>
      <c r="RPT191" s="29"/>
      <c r="RPU191" s="29"/>
      <c r="RPV191" s="29"/>
      <c r="RPW191" s="29"/>
      <c r="RPX191" s="29"/>
      <c r="RPY191" s="29"/>
      <c r="RPZ191" s="29"/>
      <c r="RQA191" s="29"/>
      <c r="RQB191" s="29"/>
      <c r="RQC191" s="29"/>
      <c r="RQD191" s="29"/>
      <c r="RQE191" s="29"/>
      <c r="RQF191" s="29"/>
      <c r="RQG191" s="29"/>
      <c r="RQH191" s="29"/>
      <c r="RQI191" s="29"/>
      <c r="RQJ191" s="29"/>
      <c r="RQK191" s="29"/>
      <c r="RQL191" s="29"/>
      <c r="RQM191" s="29"/>
      <c r="RQN191" s="29"/>
      <c r="RQO191" s="29"/>
      <c r="RQP191" s="29"/>
      <c r="RQQ191" s="29"/>
      <c r="RQR191" s="29"/>
      <c r="RQS191" s="29"/>
      <c r="RQT191" s="29"/>
      <c r="RQU191" s="29"/>
      <c r="RQV191" s="29"/>
      <c r="RQW191" s="29"/>
      <c r="RQX191" s="29"/>
      <c r="RQY191" s="29"/>
      <c r="RQZ191" s="29"/>
      <c r="RRA191" s="29"/>
      <c r="RRB191" s="29"/>
      <c r="RRC191" s="29"/>
      <c r="RRD191" s="29"/>
      <c r="RRE191" s="29"/>
      <c r="RRF191" s="29"/>
      <c r="RRG191" s="29"/>
      <c r="RRH191" s="29"/>
      <c r="RRI191" s="29"/>
      <c r="RRJ191" s="29"/>
      <c r="RRK191" s="29"/>
      <c r="RRL191" s="29"/>
      <c r="RRM191" s="29"/>
      <c r="RRN191" s="29"/>
      <c r="RRO191" s="29"/>
      <c r="RRP191" s="29"/>
      <c r="RRQ191" s="29"/>
      <c r="RRR191" s="29"/>
      <c r="RRS191" s="29"/>
      <c r="RRT191" s="29"/>
      <c r="RRU191" s="29"/>
      <c r="RRV191" s="29"/>
      <c r="RRW191" s="29"/>
      <c r="RRX191" s="29"/>
      <c r="RRY191" s="29"/>
      <c r="RRZ191" s="29"/>
      <c r="RSA191" s="29"/>
      <c r="RSB191" s="29"/>
      <c r="RSC191" s="29"/>
      <c r="RSD191" s="29"/>
      <c r="RSE191" s="29"/>
      <c r="RSF191" s="29"/>
      <c r="RSG191" s="29"/>
      <c r="RSH191" s="29"/>
      <c r="RSI191" s="29"/>
      <c r="RSJ191" s="29"/>
      <c r="RSK191" s="29"/>
      <c r="RSL191" s="29"/>
      <c r="RSM191" s="29"/>
      <c r="RSN191" s="29"/>
      <c r="RSO191" s="29"/>
      <c r="RSP191" s="29"/>
      <c r="RSQ191" s="29"/>
      <c r="RSR191" s="29"/>
      <c r="RSS191" s="29"/>
      <c r="RST191" s="29"/>
      <c r="RSU191" s="29"/>
      <c r="RSV191" s="29"/>
      <c r="RSW191" s="29"/>
      <c r="RSX191" s="29"/>
      <c r="RSY191" s="29"/>
      <c r="RSZ191" s="29"/>
      <c r="RTA191" s="29"/>
      <c r="RTB191" s="29"/>
      <c r="RTC191" s="29"/>
      <c r="RTD191" s="29"/>
      <c r="RTE191" s="29"/>
      <c r="RTF191" s="29"/>
      <c r="RTG191" s="29"/>
      <c r="RTH191" s="29"/>
      <c r="RTI191" s="29"/>
      <c r="RTJ191" s="29"/>
      <c r="RTK191" s="29"/>
      <c r="RTL191" s="29"/>
      <c r="RTM191" s="29"/>
      <c r="RTN191" s="29"/>
      <c r="RTO191" s="29"/>
      <c r="RTP191" s="29"/>
      <c r="RTQ191" s="29"/>
      <c r="RTR191" s="29"/>
      <c r="RTS191" s="29"/>
      <c r="RTT191" s="29"/>
      <c r="RTU191" s="29"/>
      <c r="RTV191" s="29"/>
      <c r="RTW191" s="29"/>
      <c r="RTX191" s="29"/>
      <c r="RTY191" s="29"/>
      <c r="RTZ191" s="29"/>
      <c r="RUA191" s="29"/>
      <c r="RUB191" s="29"/>
      <c r="RUC191" s="29"/>
      <c r="RUD191" s="29"/>
      <c r="RUE191" s="29"/>
      <c r="RUF191" s="29"/>
      <c r="RUG191" s="29"/>
      <c r="RUH191" s="29"/>
      <c r="RUI191" s="29"/>
      <c r="RUJ191" s="29"/>
      <c r="RUK191" s="29"/>
      <c r="RUL191" s="29"/>
      <c r="RUM191" s="29"/>
      <c r="RUN191" s="29"/>
      <c r="RUO191" s="29"/>
      <c r="RUP191" s="29"/>
      <c r="RUQ191" s="29"/>
      <c r="RUR191" s="29"/>
      <c r="RUS191" s="29"/>
      <c r="RUT191" s="29"/>
      <c r="RUU191" s="29"/>
      <c r="RUV191" s="29"/>
      <c r="RUW191" s="29"/>
      <c r="RUX191" s="29"/>
      <c r="RUY191" s="29"/>
      <c r="RUZ191" s="29"/>
      <c r="RVA191" s="29"/>
      <c r="RVB191" s="29"/>
      <c r="RVC191" s="29"/>
      <c r="RVD191" s="29"/>
      <c r="RVE191" s="29"/>
      <c r="RVF191" s="29"/>
      <c r="RVG191" s="29"/>
      <c r="RVH191" s="29"/>
      <c r="RVI191" s="29"/>
      <c r="RVJ191" s="29"/>
      <c r="RVK191" s="29"/>
      <c r="RVL191" s="29"/>
      <c r="RVM191" s="29"/>
      <c r="RVN191" s="29"/>
      <c r="RVO191" s="29"/>
      <c r="RVP191" s="29"/>
      <c r="RVQ191" s="29"/>
      <c r="RVR191" s="29"/>
      <c r="RVS191" s="29"/>
      <c r="RVT191" s="29"/>
      <c r="RVU191" s="29"/>
      <c r="RVV191" s="29"/>
      <c r="RVW191" s="29"/>
      <c r="RVX191" s="29"/>
      <c r="RVY191" s="29"/>
      <c r="RVZ191" s="29"/>
      <c r="RWA191" s="29"/>
      <c r="RWB191" s="29"/>
      <c r="RWC191" s="29"/>
      <c r="RWD191" s="29"/>
      <c r="RWE191" s="29"/>
      <c r="RWF191" s="29"/>
      <c r="RWG191" s="29"/>
      <c r="RWH191" s="29"/>
      <c r="RWI191" s="29"/>
      <c r="RWJ191" s="29"/>
      <c r="RWK191" s="29"/>
      <c r="RWL191" s="29"/>
      <c r="RWM191" s="29"/>
      <c r="RWN191" s="29"/>
      <c r="RWO191" s="29"/>
      <c r="RWP191" s="29"/>
      <c r="RWQ191" s="29"/>
      <c r="RWR191" s="29"/>
      <c r="RWS191" s="29"/>
      <c r="RWT191" s="29"/>
      <c r="RWU191" s="29"/>
      <c r="RWV191" s="29"/>
      <c r="RWW191" s="29"/>
      <c r="RWX191" s="29"/>
      <c r="RWY191" s="29"/>
      <c r="RWZ191" s="29"/>
      <c r="RXA191" s="29"/>
      <c r="RXB191" s="29"/>
      <c r="RXC191" s="29"/>
      <c r="RXD191" s="29"/>
      <c r="RXE191" s="29"/>
      <c r="RXF191" s="29"/>
      <c r="RXG191" s="29"/>
      <c r="RXH191" s="29"/>
      <c r="RXI191" s="29"/>
      <c r="RXJ191" s="29"/>
      <c r="RXK191" s="29"/>
      <c r="RXL191" s="29"/>
      <c r="RXM191" s="29"/>
      <c r="RXN191" s="29"/>
      <c r="RXO191" s="29"/>
      <c r="RXP191" s="29"/>
      <c r="RXQ191" s="29"/>
      <c r="RXR191" s="29"/>
      <c r="RXS191" s="29"/>
      <c r="RXT191" s="29"/>
      <c r="RXU191" s="29"/>
      <c r="RXV191" s="29"/>
      <c r="RXW191" s="29"/>
      <c r="RXX191" s="29"/>
      <c r="RXY191" s="29"/>
      <c r="RXZ191" s="29"/>
      <c r="RYA191" s="29"/>
      <c r="RYB191" s="29"/>
      <c r="RYC191" s="29"/>
      <c r="RYD191" s="29"/>
      <c r="RYE191" s="29"/>
      <c r="RYF191" s="29"/>
      <c r="RYG191" s="29"/>
      <c r="RYH191" s="29"/>
      <c r="RYI191" s="29"/>
      <c r="RYJ191" s="29"/>
      <c r="RYK191" s="29"/>
      <c r="RYL191" s="29"/>
      <c r="RYM191" s="29"/>
      <c r="RYN191" s="29"/>
      <c r="RYO191" s="29"/>
      <c r="RYP191" s="29"/>
      <c r="RYQ191" s="29"/>
      <c r="RYR191" s="29"/>
      <c r="RYS191" s="29"/>
      <c r="RYT191" s="29"/>
      <c r="RYU191" s="29"/>
      <c r="RYV191" s="29"/>
      <c r="RYW191" s="29"/>
      <c r="RYX191" s="29"/>
      <c r="RYY191" s="29"/>
      <c r="RYZ191" s="29"/>
      <c r="RZA191" s="29"/>
      <c r="RZB191" s="29"/>
      <c r="RZC191" s="29"/>
      <c r="RZD191" s="29"/>
      <c r="RZE191" s="29"/>
      <c r="RZF191" s="29"/>
      <c r="RZG191" s="29"/>
      <c r="RZH191" s="29"/>
      <c r="RZI191" s="29"/>
      <c r="RZJ191" s="29"/>
      <c r="RZK191" s="29"/>
      <c r="RZL191" s="29"/>
      <c r="RZM191" s="29"/>
      <c r="RZN191" s="29"/>
      <c r="RZO191" s="29"/>
      <c r="RZP191" s="29"/>
      <c r="RZQ191" s="29"/>
      <c r="RZR191" s="29"/>
      <c r="RZS191" s="29"/>
      <c r="RZT191" s="29"/>
      <c r="RZU191" s="29"/>
      <c r="RZV191" s="29"/>
      <c r="RZW191" s="29"/>
      <c r="RZX191" s="29"/>
      <c r="RZY191" s="29"/>
      <c r="RZZ191" s="29"/>
      <c r="SAA191" s="29"/>
      <c r="SAB191" s="29"/>
      <c r="SAC191" s="29"/>
      <c r="SAD191" s="29"/>
      <c r="SAE191" s="29"/>
      <c r="SAF191" s="29"/>
      <c r="SAG191" s="29"/>
      <c r="SAH191" s="29"/>
      <c r="SAI191" s="29"/>
      <c r="SAJ191" s="29"/>
      <c r="SAK191" s="29"/>
      <c r="SAL191" s="29"/>
      <c r="SAM191" s="29"/>
      <c r="SAN191" s="29"/>
      <c r="SAO191" s="29"/>
      <c r="SAP191" s="29"/>
      <c r="SAQ191" s="29"/>
      <c r="SAR191" s="29"/>
      <c r="SAS191" s="29"/>
      <c r="SAT191" s="29"/>
      <c r="SAU191" s="29"/>
      <c r="SAV191" s="29"/>
      <c r="SAW191" s="29"/>
      <c r="SAX191" s="29"/>
      <c r="SAY191" s="29"/>
      <c r="SAZ191" s="29"/>
      <c r="SBA191" s="29"/>
      <c r="SBB191" s="29"/>
      <c r="SBC191" s="29"/>
      <c r="SBD191" s="29"/>
      <c r="SBE191" s="29"/>
      <c r="SBF191" s="29"/>
      <c r="SBG191" s="29"/>
      <c r="SBH191" s="29"/>
      <c r="SBI191" s="29"/>
      <c r="SBJ191" s="29"/>
      <c r="SBK191" s="29"/>
      <c r="SBL191" s="29"/>
      <c r="SBM191" s="29"/>
      <c r="SBN191" s="29"/>
      <c r="SBO191" s="29"/>
      <c r="SBP191" s="29"/>
      <c r="SBQ191" s="29"/>
      <c r="SBR191" s="29"/>
      <c r="SBS191" s="29"/>
      <c r="SBT191" s="29"/>
      <c r="SBU191" s="29"/>
      <c r="SBV191" s="29"/>
      <c r="SBW191" s="29"/>
      <c r="SBX191" s="29"/>
      <c r="SBY191" s="29"/>
      <c r="SBZ191" s="29"/>
      <c r="SCA191" s="29"/>
      <c r="SCB191" s="29"/>
      <c r="SCC191" s="29"/>
      <c r="SCD191" s="29"/>
      <c r="SCE191" s="29"/>
      <c r="SCF191" s="29"/>
      <c r="SCG191" s="29"/>
      <c r="SCH191" s="29"/>
      <c r="SCI191" s="29"/>
      <c r="SCJ191" s="29"/>
      <c r="SCK191" s="29"/>
      <c r="SCL191" s="29"/>
      <c r="SCM191" s="29"/>
      <c r="SCN191" s="29"/>
      <c r="SCO191" s="29"/>
      <c r="SCP191" s="29"/>
      <c r="SCQ191" s="29"/>
      <c r="SCR191" s="29"/>
      <c r="SCS191" s="29"/>
      <c r="SCT191" s="29"/>
      <c r="SCU191" s="29"/>
      <c r="SCV191" s="29"/>
      <c r="SCW191" s="29"/>
      <c r="SCX191" s="29"/>
      <c r="SCY191" s="29"/>
      <c r="SCZ191" s="29"/>
      <c r="SDA191" s="29"/>
      <c r="SDB191" s="29"/>
      <c r="SDC191" s="29"/>
      <c r="SDD191" s="29"/>
      <c r="SDE191" s="29"/>
      <c r="SDF191" s="29"/>
      <c r="SDG191" s="29"/>
      <c r="SDH191" s="29"/>
      <c r="SDI191" s="29"/>
      <c r="SDJ191" s="29"/>
      <c r="SDK191" s="29"/>
      <c r="SDL191" s="29"/>
      <c r="SDM191" s="29"/>
      <c r="SDN191" s="29"/>
      <c r="SDO191" s="29"/>
      <c r="SDP191" s="29"/>
      <c r="SDQ191" s="29"/>
      <c r="SDR191" s="29"/>
      <c r="SDS191" s="29"/>
      <c r="SDT191" s="29"/>
      <c r="SDU191" s="29"/>
      <c r="SDV191" s="29"/>
      <c r="SDW191" s="29"/>
      <c r="SDX191" s="29"/>
      <c r="SDY191" s="29"/>
      <c r="SDZ191" s="29"/>
      <c r="SEA191" s="29"/>
      <c r="SEB191" s="29"/>
      <c r="SEC191" s="29"/>
      <c r="SED191" s="29"/>
      <c r="SEE191" s="29"/>
      <c r="SEF191" s="29"/>
      <c r="SEG191" s="29"/>
      <c r="SEH191" s="29"/>
      <c r="SEI191" s="29"/>
      <c r="SEJ191" s="29"/>
      <c r="SEK191" s="29"/>
      <c r="SEL191" s="29"/>
      <c r="SEM191" s="29"/>
      <c r="SEN191" s="29"/>
      <c r="SEO191" s="29"/>
      <c r="SEP191" s="29"/>
      <c r="SEQ191" s="29"/>
      <c r="SER191" s="29"/>
      <c r="SES191" s="29"/>
      <c r="SET191" s="29"/>
      <c r="SEU191" s="29"/>
      <c r="SEV191" s="29"/>
      <c r="SEW191" s="29"/>
      <c r="SEX191" s="29"/>
      <c r="SEY191" s="29"/>
      <c r="SEZ191" s="29"/>
      <c r="SFA191" s="29"/>
      <c r="SFB191" s="29"/>
      <c r="SFC191" s="29"/>
      <c r="SFD191" s="29"/>
      <c r="SFE191" s="29"/>
      <c r="SFF191" s="29"/>
      <c r="SFG191" s="29"/>
      <c r="SFH191" s="29"/>
      <c r="SFI191" s="29"/>
      <c r="SFJ191" s="29"/>
      <c r="SFK191" s="29"/>
      <c r="SFL191" s="29"/>
      <c r="SFM191" s="29"/>
      <c r="SFN191" s="29"/>
      <c r="SFO191" s="29"/>
      <c r="SFP191" s="29"/>
      <c r="SFQ191" s="29"/>
      <c r="SFR191" s="29"/>
      <c r="SFS191" s="29"/>
      <c r="SFT191" s="29"/>
      <c r="SFU191" s="29"/>
      <c r="SFV191" s="29"/>
      <c r="SFW191" s="29"/>
      <c r="SFX191" s="29"/>
      <c r="SFY191" s="29"/>
      <c r="SFZ191" s="29"/>
      <c r="SGA191" s="29"/>
      <c r="SGB191" s="29"/>
      <c r="SGC191" s="29"/>
      <c r="SGD191" s="29"/>
      <c r="SGE191" s="29"/>
      <c r="SGF191" s="29"/>
      <c r="SGG191" s="29"/>
      <c r="SGH191" s="29"/>
      <c r="SGI191" s="29"/>
      <c r="SGJ191" s="29"/>
      <c r="SGK191" s="29"/>
      <c r="SGL191" s="29"/>
      <c r="SGM191" s="29"/>
      <c r="SGN191" s="29"/>
      <c r="SGO191" s="29"/>
      <c r="SGP191" s="29"/>
      <c r="SGQ191" s="29"/>
      <c r="SGR191" s="29"/>
      <c r="SGS191" s="29"/>
      <c r="SGT191" s="29"/>
      <c r="SGU191" s="29"/>
      <c r="SGV191" s="29"/>
      <c r="SGW191" s="29"/>
      <c r="SGX191" s="29"/>
      <c r="SGY191" s="29"/>
      <c r="SGZ191" s="29"/>
      <c r="SHA191" s="29"/>
      <c r="SHB191" s="29"/>
      <c r="SHC191" s="29"/>
      <c r="SHD191" s="29"/>
      <c r="SHE191" s="29"/>
      <c r="SHF191" s="29"/>
      <c r="SHG191" s="29"/>
      <c r="SHH191" s="29"/>
      <c r="SHI191" s="29"/>
      <c r="SHJ191" s="29"/>
      <c r="SHK191" s="29"/>
      <c r="SHL191" s="29"/>
      <c r="SHM191" s="29"/>
      <c r="SHN191" s="29"/>
      <c r="SHO191" s="29"/>
      <c r="SHP191" s="29"/>
      <c r="SHQ191" s="29"/>
      <c r="SHR191" s="29"/>
      <c r="SHS191" s="29"/>
      <c r="SHT191" s="29"/>
      <c r="SHU191" s="29"/>
      <c r="SHV191" s="29"/>
      <c r="SHW191" s="29"/>
      <c r="SHX191" s="29"/>
      <c r="SHY191" s="29"/>
      <c r="SHZ191" s="29"/>
      <c r="SIA191" s="29"/>
      <c r="SIB191" s="29"/>
      <c r="SIC191" s="29"/>
      <c r="SID191" s="29"/>
      <c r="SIE191" s="29"/>
      <c r="SIF191" s="29"/>
      <c r="SIG191" s="29"/>
      <c r="SIH191" s="29"/>
      <c r="SII191" s="29"/>
      <c r="SIJ191" s="29"/>
      <c r="SIK191" s="29"/>
      <c r="SIL191" s="29"/>
      <c r="SIM191" s="29"/>
      <c r="SIN191" s="29"/>
      <c r="SIO191" s="29"/>
      <c r="SIP191" s="29"/>
      <c r="SIQ191" s="29"/>
      <c r="SIR191" s="29"/>
      <c r="SIS191" s="29"/>
      <c r="SIT191" s="29"/>
      <c r="SIU191" s="29"/>
      <c r="SIV191" s="29"/>
      <c r="SIW191" s="29"/>
      <c r="SIX191" s="29"/>
      <c r="SIY191" s="29"/>
      <c r="SIZ191" s="29"/>
      <c r="SJA191" s="29"/>
      <c r="SJB191" s="29"/>
      <c r="SJC191" s="29"/>
      <c r="SJD191" s="29"/>
      <c r="SJE191" s="29"/>
      <c r="SJF191" s="29"/>
      <c r="SJG191" s="29"/>
      <c r="SJH191" s="29"/>
      <c r="SJI191" s="29"/>
      <c r="SJJ191" s="29"/>
      <c r="SJK191" s="29"/>
      <c r="SJL191" s="29"/>
      <c r="SJM191" s="29"/>
      <c r="SJN191" s="29"/>
      <c r="SJO191" s="29"/>
      <c r="SJP191" s="29"/>
      <c r="SJQ191" s="29"/>
      <c r="SJR191" s="29"/>
      <c r="SJS191" s="29"/>
      <c r="SJT191" s="29"/>
      <c r="SJU191" s="29"/>
      <c r="SJV191" s="29"/>
      <c r="SJW191" s="29"/>
      <c r="SJX191" s="29"/>
      <c r="SJY191" s="29"/>
      <c r="SJZ191" s="29"/>
      <c r="SKA191" s="29"/>
      <c r="SKB191" s="29"/>
      <c r="SKC191" s="29"/>
      <c r="SKD191" s="29"/>
      <c r="SKE191" s="29"/>
      <c r="SKF191" s="29"/>
      <c r="SKG191" s="29"/>
      <c r="SKH191" s="29"/>
      <c r="SKI191" s="29"/>
      <c r="SKJ191" s="29"/>
      <c r="SKK191" s="29"/>
      <c r="SKL191" s="29"/>
      <c r="SKM191" s="29"/>
      <c r="SKN191" s="29"/>
      <c r="SKO191" s="29"/>
      <c r="SKP191" s="29"/>
      <c r="SKQ191" s="29"/>
      <c r="SKR191" s="29"/>
      <c r="SKS191" s="29"/>
      <c r="SKT191" s="29"/>
      <c r="SKU191" s="29"/>
      <c r="SKV191" s="29"/>
      <c r="SKW191" s="29"/>
      <c r="SKX191" s="29"/>
      <c r="SKY191" s="29"/>
      <c r="SKZ191" s="29"/>
      <c r="SLA191" s="29"/>
      <c r="SLB191" s="29"/>
      <c r="SLC191" s="29"/>
      <c r="SLD191" s="29"/>
      <c r="SLE191" s="29"/>
      <c r="SLF191" s="29"/>
      <c r="SLG191" s="29"/>
      <c r="SLH191" s="29"/>
      <c r="SLI191" s="29"/>
      <c r="SLJ191" s="29"/>
      <c r="SLK191" s="29"/>
      <c r="SLL191" s="29"/>
      <c r="SLM191" s="29"/>
      <c r="SLN191" s="29"/>
      <c r="SLO191" s="29"/>
      <c r="SLP191" s="29"/>
      <c r="SLQ191" s="29"/>
      <c r="SLR191" s="29"/>
      <c r="SLS191" s="29"/>
      <c r="SLT191" s="29"/>
      <c r="SLU191" s="29"/>
      <c r="SLV191" s="29"/>
      <c r="SLW191" s="29"/>
      <c r="SLX191" s="29"/>
      <c r="SLY191" s="29"/>
      <c r="SLZ191" s="29"/>
      <c r="SMA191" s="29"/>
      <c r="SMB191" s="29"/>
      <c r="SMC191" s="29"/>
      <c r="SMD191" s="29"/>
      <c r="SME191" s="29"/>
      <c r="SMF191" s="29"/>
      <c r="SMG191" s="29"/>
      <c r="SMH191" s="29"/>
      <c r="SMI191" s="29"/>
      <c r="SMJ191" s="29"/>
      <c r="SMK191" s="29"/>
      <c r="SML191" s="29"/>
      <c r="SMM191" s="29"/>
      <c r="SMN191" s="29"/>
      <c r="SMO191" s="29"/>
      <c r="SMP191" s="29"/>
      <c r="SMQ191" s="29"/>
      <c r="SMR191" s="29"/>
      <c r="SMS191" s="29"/>
      <c r="SMT191" s="29"/>
      <c r="SMU191" s="29"/>
      <c r="SMV191" s="29"/>
      <c r="SMW191" s="29"/>
      <c r="SMX191" s="29"/>
      <c r="SMY191" s="29"/>
      <c r="SMZ191" s="29"/>
      <c r="SNA191" s="29"/>
      <c r="SNB191" s="29"/>
      <c r="SNC191" s="29"/>
      <c r="SND191" s="29"/>
      <c r="SNE191" s="29"/>
      <c r="SNF191" s="29"/>
      <c r="SNG191" s="29"/>
      <c r="SNH191" s="29"/>
      <c r="SNI191" s="29"/>
      <c r="SNJ191" s="29"/>
      <c r="SNK191" s="29"/>
      <c r="SNL191" s="29"/>
      <c r="SNM191" s="29"/>
      <c r="SNN191" s="29"/>
      <c r="SNO191" s="29"/>
      <c r="SNP191" s="29"/>
      <c r="SNQ191" s="29"/>
      <c r="SNR191" s="29"/>
      <c r="SNS191" s="29"/>
      <c r="SNT191" s="29"/>
      <c r="SNU191" s="29"/>
      <c r="SNV191" s="29"/>
      <c r="SNW191" s="29"/>
      <c r="SNX191" s="29"/>
      <c r="SNY191" s="29"/>
      <c r="SNZ191" s="29"/>
      <c r="SOA191" s="29"/>
      <c r="SOB191" s="29"/>
      <c r="SOC191" s="29"/>
      <c r="SOD191" s="29"/>
      <c r="SOE191" s="29"/>
      <c r="SOF191" s="29"/>
      <c r="SOG191" s="29"/>
      <c r="SOH191" s="29"/>
      <c r="SOI191" s="29"/>
      <c r="SOJ191" s="29"/>
      <c r="SOK191" s="29"/>
      <c r="SOL191" s="29"/>
      <c r="SOM191" s="29"/>
      <c r="SON191" s="29"/>
      <c r="SOO191" s="29"/>
      <c r="SOP191" s="29"/>
      <c r="SOQ191" s="29"/>
      <c r="SOR191" s="29"/>
      <c r="SOS191" s="29"/>
      <c r="SOT191" s="29"/>
      <c r="SOU191" s="29"/>
      <c r="SOV191" s="29"/>
      <c r="SOW191" s="29"/>
      <c r="SOX191" s="29"/>
      <c r="SOY191" s="29"/>
      <c r="SOZ191" s="29"/>
      <c r="SPA191" s="29"/>
      <c r="SPB191" s="29"/>
      <c r="SPC191" s="29"/>
      <c r="SPD191" s="29"/>
      <c r="SPE191" s="29"/>
      <c r="SPF191" s="29"/>
      <c r="SPG191" s="29"/>
      <c r="SPH191" s="29"/>
      <c r="SPI191" s="29"/>
      <c r="SPJ191" s="29"/>
      <c r="SPK191" s="29"/>
      <c r="SPL191" s="29"/>
      <c r="SPM191" s="29"/>
      <c r="SPN191" s="29"/>
      <c r="SPO191" s="29"/>
      <c r="SPP191" s="29"/>
      <c r="SPQ191" s="29"/>
      <c r="SPR191" s="29"/>
      <c r="SPS191" s="29"/>
      <c r="SPT191" s="29"/>
      <c r="SPU191" s="29"/>
      <c r="SPV191" s="29"/>
      <c r="SPW191" s="29"/>
      <c r="SPX191" s="29"/>
      <c r="SPY191" s="29"/>
      <c r="SPZ191" s="29"/>
      <c r="SQA191" s="29"/>
      <c r="SQB191" s="29"/>
      <c r="SQC191" s="29"/>
      <c r="SQD191" s="29"/>
      <c r="SQE191" s="29"/>
      <c r="SQF191" s="29"/>
      <c r="SQG191" s="29"/>
      <c r="SQH191" s="29"/>
      <c r="SQI191" s="29"/>
      <c r="SQJ191" s="29"/>
      <c r="SQK191" s="29"/>
      <c r="SQL191" s="29"/>
      <c r="SQM191" s="29"/>
      <c r="SQN191" s="29"/>
      <c r="SQO191" s="29"/>
      <c r="SQP191" s="29"/>
      <c r="SQQ191" s="29"/>
      <c r="SQR191" s="29"/>
      <c r="SQS191" s="29"/>
      <c r="SQT191" s="29"/>
      <c r="SQU191" s="29"/>
      <c r="SQV191" s="29"/>
      <c r="SQW191" s="29"/>
      <c r="SQX191" s="29"/>
      <c r="SQY191" s="29"/>
      <c r="SQZ191" s="29"/>
      <c r="SRA191" s="29"/>
      <c r="SRB191" s="29"/>
      <c r="SRC191" s="29"/>
      <c r="SRD191" s="29"/>
      <c r="SRE191" s="29"/>
      <c r="SRF191" s="29"/>
      <c r="SRG191" s="29"/>
      <c r="SRH191" s="29"/>
      <c r="SRI191" s="29"/>
      <c r="SRJ191" s="29"/>
      <c r="SRK191" s="29"/>
      <c r="SRL191" s="29"/>
      <c r="SRM191" s="29"/>
      <c r="SRN191" s="29"/>
      <c r="SRO191" s="29"/>
      <c r="SRP191" s="29"/>
      <c r="SRQ191" s="29"/>
      <c r="SRR191" s="29"/>
      <c r="SRS191" s="29"/>
      <c r="SRT191" s="29"/>
      <c r="SRU191" s="29"/>
      <c r="SRV191" s="29"/>
      <c r="SRW191" s="29"/>
      <c r="SRX191" s="29"/>
      <c r="SRY191" s="29"/>
      <c r="SRZ191" s="29"/>
      <c r="SSA191" s="29"/>
      <c r="SSB191" s="29"/>
      <c r="SSC191" s="29"/>
      <c r="SSD191" s="29"/>
      <c r="SSE191" s="29"/>
      <c r="SSF191" s="29"/>
      <c r="SSG191" s="29"/>
      <c r="SSH191" s="29"/>
      <c r="SSI191" s="29"/>
      <c r="SSJ191" s="29"/>
      <c r="SSK191" s="29"/>
      <c r="SSL191" s="29"/>
      <c r="SSM191" s="29"/>
      <c r="SSN191" s="29"/>
      <c r="SSO191" s="29"/>
      <c r="SSP191" s="29"/>
      <c r="SSQ191" s="29"/>
      <c r="SSR191" s="29"/>
      <c r="SSS191" s="29"/>
      <c r="SST191" s="29"/>
      <c r="SSU191" s="29"/>
      <c r="SSV191" s="29"/>
      <c r="SSW191" s="29"/>
      <c r="SSX191" s="29"/>
      <c r="SSY191" s="29"/>
      <c r="SSZ191" s="29"/>
      <c r="STA191" s="29"/>
      <c r="STB191" s="29"/>
      <c r="STC191" s="29"/>
      <c r="STD191" s="29"/>
      <c r="STE191" s="29"/>
      <c r="STF191" s="29"/>
      <c r="STG191" s="29"/>
      <c r="STH191" s="29"/>
      <c r="STI191" s="29"/>
      <c r="STJ191" s="29"/>
      <c r="STK191" s="29"/>
      <c r="STL191" s="29"/>
      <c r="STM191" s="29"/>
      <c r="STN191" s="29"/>
      <c r="STO191" s="29"/>
      <c r="STP191" s="29"/>
      <c r="STQ191" s="29"/>
      <c r="STR191" s="29"/>
      <c r="STS191" s="29"/>
      <c r="STT191" s="29"/>
      <c r="STU191" s="29"/>
      <c r="STV191" s="29"/>
      <c r="STW191" s="29"/>
      <c r="STX191" s="29"/>
      <c r="STY191" s="29"/>
      <c r="STZ191" s="29"/>
      <c r="SUA191" s="29"/>
      <c r="SUB191" s="29"/>
      <c r="SUC191" s="29"/>
      <c r="SUD191" s="29"/>
      <c r="SUE191" s="29"/>
      <c r="SUF191" s="29"/>
      <c r="SUG191" s="29"/>
      <c r="SUH191" s="29"/>
      <c r="SUI191" s="29"/>
      <c r="SUJ191" s="29"/>
      <c r="SUK191" s="29"/>
      <c r="SUL191" s="29"/>
      <c r="SUM191" s="29"/>
      <c r="SUN191" s="29"/>
      <c r="SUO191" s="29"/>
      <c r="SUP191" s="29"/>
      <c r="SUQ191" s="29"/>
      <c r="SUR191" s="29"/>
      <c r="SUS191" s="29"/>
      <c r="SUT191" s="29"/>
      <c r="SUU191" s="29"/>
      <c r="SUV191" s="29"/>
      <c r="SUW191" s="29"/>
      <c r="SUX191" s="29"/>
      <c r="SUY191" s="29"/>
      <c r="SUZ191" s="29"/>
      <c r="SVA191" s="29"/>
      <c r="SVB191" s="29"/>
      <c r="SVC191" s="29"/>
      <c r="SVD191" s="29"/>
      <c r="SVE191" s="29"/>
      <c r="SVF191" s="29"/>
      <c r="SVG191" s="29"/>
      <c r="SVH191" s="29"/>
      <c r="SVI191" s="29"/>
      <c r="SVJ191" s="29"/>
      <c r="SVK191" s="29"/>
      <c r="SVL191" s="29"/>
      <c r="SVM191" s="29"/>
      <c r="SVN191" s="29"/>
      <c r="SVO191" s="29"/>
      <c r="SVP191" s="29"/>
      <c r="SVQ191" s="29"/>
      <c r="SVR191" s="29"/>
      <c r="SVS191" s="29"/>
      <c r="SVT191" s="29"/>
      <c r="SVU191" s="29"/>
      <c r="SVV191" s="29"/>
      <c r="SVW191" s="29"/>
      <c r="SVX191" s="29"/>
      <c r="SVY191" s="29"/>
      <c r="SVZ191" s="29"/>
      <c r="SWA191" s="29"/>
      <c r="SWB191" s="29"/>
      <c r="SWC191" s="29"/>
      <c r="SWD191" s="29"/>
      <c r="SWE191" s="29"/>
      <c r="SWF191" s="29"/>
      <c r="SWG191" s="29"/>
      <c r="SWH191" s="29"/>
      <c r="SWI191" s="29"/>
      <c r="SWJ191" s="29"/>
      <c r="SWK191" s="29"/>
      <c r="SWL191" s="29"/>
      <c r="SWM191" s="29"/>
      <c r="SWN191" s="29"/>
      <c r="SWO191" s="29"/>
      <c r="SWP191" s="29"/>
      <c r="SWQ191" s="29"/>
      <c r="SWR191" s="29"/>
      <c r="SWS191" s="29"/>
      <c r="SWT191" s="29"/>
      <c r="SWU191" s="29"/>
      <c r="SWV191" s="29"/>
      <c r="SWW191" s="29"/>
      <c r="SWX191" s="29"/>
      <c r="SWY191" s="29"/>
      <c r="SWZ191" s="29"/>
      <c r="SXA191" s="29"/>
      <c r="SXB191" s="29"/>
      <c r="SXC191" s="29"/>
      <c r="SXD191" s="29"/>
      <c r="SXE191" s="29"/>
      <c r="SXF191" s="29"/>
      <c r="SXG191" s="29"/>
      <c r="SXH191" s="29"/>
      <c r="SXI191" s="29"/>
      <c r="SXJ191" s="29"/>
      <c r="SXK191" s="29"/>
      <c r="SXL191" s="29"/>
      <c r="SXM191" s="29"/>
      <c r="SXN191" s="29"/>
      <c r="SXO191" s="29"/>
      <c r="SXP191" s="29"/>
      <c r="SXQ191" s="29"/>
      <c r="SXR191" s="29"/>
      <c r="SXS191" s="29"/>
      <c r="SXT191" s="29"/>
      <c r="SXU191" s="29"/>
      <c r="SXV191" s="29"/>
      <c r="SXW191" s="29"/>
      <c r="SXX191" s="29"/>
      <c r="SXY191" s="29"/>
      <c r="SXZ191" s="29"/>
      <c r="SYA191" s="29"/>
      <c r="SYB191" s="29"/>
      <c r="SYC191" s="29"/>
      <c r="SYD191" s="29"/>
      <c r="SYE191" s="29"/>
      <c r="SYF191" s="29"/>
      <c r="SYG191" s="29"/>
      <c r="SYH191" s="29"/>
      <c r="SYI191" s="29"/>
      <c r="SYJ191" s="29"/>
      <c r="SYK191" s="29"/>
      <c r="SYL191" s="29"/>
      <c r="SYM191" s="29"/>
      <c r="SYN191" s="29"/>
      <c r="SYO191" s="29"/>
      <c r="SYP191" s="29"/>
      <c r="SYQ191" s="29"/>
      <c r="SYR191" s="29"/>
      <c r="SYS191" s="29"/>
      <c r="SYT191" s="29"/>
      <c r="SYU191" s="29"/>
      <c r="SYV191" s="29"/>
      <c r="SYW191" s="29"/>
      <c r="SYX191" s="29"/>
      <c r="SYY191" s="29"/>
      <c r="SYZ191" s="29"/>
      <c r="SZA191" s="29"/>
      <c r="SZB191" s="29"/>
      <c r="SZC191" s="29"/>
      <c r="SZD191" s="29"/>
      <c r="SZE191" s="29"/>
      <c r="SZF191" s="29"/>
      <c r="SZG191" s="29"/>
      <c r="SZH191" s="29"/>
      <c r="SZI191" s="29"/>
      <c r="SZJ191" s="29"/>
      <c r="SZK191" s="29"/>
      <c r="SZL191" s="29"/>
      <c r="SZM191" s="29"/>
      <c r="SZN191" s="29"/>
      <c r="SZO191" s="29"/>
      <c r="SZP191" s="29"/>
      <c r="SZQ191" s="29"/>
      <c r="SZR191" s="29"/>
      <c r="SZS191" s="29"/>
      <c r="SZT191" s="29"/>
      <c r="SZU191" s="29"/>
      <c r="SZV191" s="29"/>
      <c r="SZW191" s="29"/>
      <c r="SZX191" s="29"/>
      <c r="SZY191" s="29"/>
      <c r="SZZ191" s="29"/>
      <c r="TAA191" s="29"/>
      <c r="TAB191" s="29"/>
      <c r="TAC191" s="29"/>
      <c r="TAD191" s="29"/>
      <c r="TAE191" s="29"/>
      <c r="TAF191" s="29"/>
      <c r="TAG191" s="29"/>
      <c r="TAH191" s="29"/>
      <c r="TAI191" s="29"/>
      <c r="TAJ191" s="29"/>
      <c r="TAK191" s="29"/>
      <c r="TAL191" s="29"/>
      <c r="TAM191" s="29"/>
      <c r="TAN191" s="29"/>
      <c r="TAO191" s="29"/>
      <c r="TAP191" s="29"/>
      <c r="TAQ191" s="29"/>
      <c r="TAR191" s="29"/>
      <c r="TAS191" s="29"/>
      <c r="TAT191" s="29"/>
      <c r="TAU191" s="29"/>
      <c r="TAV191" s="29"/>
      <c r="TAW191" s="29"/>
      <c r="TAX191" s="29"/>
      <c r="TAY191" s="29"/>
      <c r="TAZ191" s="29"/>
      <c r="TBA191" s="29"/>
      <c r="TBB191" s="29"/>
      <c r="TBC191" s="29"/>
      <c r="TBD191" s="29"/>
      <c r="TBE191" s="29"/>
      <c r="TBF191" s="29"/>
      <c r="TBG191" s="29"/>
      <c r="TBH191" s="29"/>
      <c r="TBI191" s="29"/>
      <c r="TBJ191" s="29"/>
      <c r="TBK191" s="29"/>
      <c r="TBL191" s="29"/>
      <c r="TBM191" s="29"/>
      <c r="TBN191" s="29"/>
      <c r="TBO191" s="29"/>
      <c r="TBP191" s="29"/>
      <c r="TBQ191" s="29"/>
      <c r="TBR191" s="29"/>
      <c r="TBS191" s="29"/>
      <c r="TBT191" s="29"/>
      <c r="TBU191" s="29"/>
      <c r="TBV191" s="29"/>
      <c r="TBW191" s="29"/>
      <c r="TBX191" s="29"/>
      <c r="TBY191" s="29"/>
      <c r="TBZ191" s="29"/>
      <c r="TCA191" s="29"/>
      <c r="TCB191" s="29"/>
      <c r="TCC191" s="29"/>
      <c r="TCD191" s="29"/>
      <c r="TCE191" s="29"/>
      <c r="TCF191" s="29"/>
      <c r="TCG191" s="29"/>
      <c r="TCH191" s="29"/>
      <c r="TCI191" s="29"/>
      <c r="TCJ191" s="29"/>
      <c r="TCK191" s="29"/>
      <c r="TCL191" s="29"/>
      <c r="TCM191" s="29"/>
      <c r="TCN191" s="29"/>
      <c r="TCO191" s="29"/>
      <c r="TCP191" s="29"/>
      <c r="TCQ191" s="29"/>
      <c r="TCR191" s="29"/>
      <c r="TCS191" s="29"/>
      <c r="TCT191" s="29"/>
      <c r="TCU191" s="29"/>
      <c r="TCV191" s="29"/>
      <c r="TCW191" s="29"/>
      <c r="TCX191" s="29"/>
      <c r="TCY191" s="29"/>
      <c r="TCZ191" s="29"/>
      <c r="TDA191" s="29"/>
      <c r="TDB191" s="29"/>
      <c r="TDC191" s="29"/>
      <c r="TDD191" s="29"/>
      <c r="TDE191" s="29"/>
      <c r="TDF191" s="29"/>
      <c r="TDG191" s="29"/>
      <c r="TDH191" s="29"/>
      <c r="TDI191" s="29"/>
      <c r="TDJ191" s="29"/>
      <c r="TDK191" s="29"/>
      <c r="TDL191" s="29"/>
      <c r="TDM191" s="29"/>
      <c r="TDN191" s="29"/>
      <c r="TDO191" s="29"/>
      <c r="TDP191" s="29"/>
      <c r="TDQ191" s="29"/>
      <c r="TDR191" s="29"/>
      <c r="TDS191" s="29"/>
      <c r="TDT191" s="29"/>
      <c r="TDU191" s="29"/>
      <c r="TDV191" s="29"/>
      <c r="TDW191" s="29"/>
      <c r="TDX191" s="29"/>
      <c r="TDY191" s="29"/>
      <c r="TDZ191" s="29"/>
      <c r="TEA191" s="29"/>
      <c r="TEB191" s="29"/>
      <c r="TEC191" s="29"/>
      <c r="TED191" s="29"/>
      <c r="TEE191" s="29"/>
      <c r="TEF191" s="29"/>
      <c r="TEG191" s="29"/>
      <c r="TEH191" s="29"/>
      <c r="TEI191" s="29"/>
      <c r="TEJ191" s="29"/>
      <c r="TEK191" s="29"/>
      <c r="TEL191" s="29"/>
      <c r="TEM191" s="29"/>
      <c r="TEN191" s="29"/>
      <c r="TEO191" s="29"/>
      <c r="TEP191" s="29"/>
      <c r="TEQ191" s="29"/>
      <c r="TER191" s="29"/>
      <c r="TES191" s="29"/>
      <c r="TET191" s="29"/>
      <c r="TEU191" s="29"/>
      <c r="TEV191" s="29"/>
      <c r="TEW191" s="29"/>
      <c r="TEX191" s="29"/>
      <c r="TEY191" s="29"/>
      <c r="TEZ191" s="29"/>
      <c r="TFA191" s="29"/>
      <c r="TFB191" s="29"/>
      <c r="TFC191" s="29"/>
      <c r="TFD191" s="29"/>
      <c r="TFE191" s="29"/>
      <c r="TFF191" s="29"/>
      <c r="TFG191" s="29"/>
      <c r="TFH191" s="29"/>
      <c r="TFI191" s="29"/>
      <c r="TFJ191" s="29"/>
      <c r="TFK191" s="29"/>
      <c r="TFL191" s="29"/>
      <c r="TFM191" s="29"/>
      <c r="TFN191" s="29"/>
      <c r="TFO191" s="29"/>
      <c r="TFP191" s="29"/>
      <c r="TFQ191" s="29"/>
      <c r="TFR191" s="29"/>
      <c r="TFS191" s="29"/>
      <c r="TFT191" s="29"/>
      <c r="TFU191" s="29"/>
      <c r="TFV191" s="29"/>
      <c r="TFW191" s="29"/>
      <c r="TFX191" s="29"/>
      <c r="TFY191" s="29"/>
      <c r="TFZ191" s="29"/>
      <c r="TGA191" s="29"/>
      <c r="TGB191" s="29"/>
      <c r="TGC191" s="29"/>
      <c r="TGD191" s="29"/>
      <c r="TGE191" s="29"/>
      <c r="TGF191" s="29"/>
      <c r="TGG191" s="29"/>
      <c r="TGH191" s="29"/>
      <c r="TGI191" s="29"/>
      <c r="TGJ191" s="29"/>
      <c r="TGK191" s="29"/>
      <c r="TGL191" s="29"/>
      <c r="TGM191" s="29"/>
      <c r="TGN191" s="29"/>
      <c r="TGO191" s="29"/>
      <c r="TGP191" s="29"/>
      <c r="TGQ191" s="29"/>
      <c r="TGR191" s="29"/>
      <c r="TGS191" s="29"/>
      <c r="TGT191" s="29"/>
      <c r="TGU191" s="29"/>
      <c r="TGV191" s="29"/>
      <c r="TGW191" s="29"/>
      <c r="TGX191" s="29"/>
      <c r="TGY191" s="29"/>
      <c r="TGZ191" s="29"/>
      <c r="THA191" s="29"/>
      <c r="THB191" s="29"/>
      <c r="THC191" s="29"/>
      <c r="THD191" s="29"/>
      <c r="THE191" s="29"/>
      <c r="THF191" s="29"/>
      <c r="THG191" s="29"/>
      <c r="THH191" s="29"/>
      <c r="THI191" s="29"/>
      <c r="THJ191" s="29"/>
      <c r="THK191" s="29"/>
      <c r="THL191" s="29"/>
      <c r="THM191" s="29"/>
      <c r="THN191" s="29"/>
      <c r="THO191" s="29"/>
      <c r="THP191" s="29"/>
      <c r="THQ191" s="29"/>
      <c r="THR191" s="29"/>
      <c r="THS191" s="29"/>
      <c r="THT191" s="29"/>
      <c r="THU191" s="29"/>
      <c r="THV191" s="29"/>
      <c r="THW191" s="29"/>
      <c r="THX191" s="29"/>
      <c r="THY191" s="29"/>
      <c r="THZ191" s="29"/>
      <c r="TIA191" s="29"/>
      <c r="TIB191" s="29"/>
      <c r="TIC191" s="29"/>
      <c r="TID191" s="29"/>
      <c r="TIE191" s="29"/>
      <c r="TIF191" s="29"/>
      <c r="TIG191" s="29"/>
      <c r="TIH191" s="29"/>
      <c r="TII191" s="29"/>
      <c r="TIJ191" s="29"/>
      <c r="TIK191" s="29"/>
      <c r="TIL191" s="29"/>
      <c r="TIM191" s="29"/>
      <c r="TIN191" s="29"/>
      <c r="TIO191" s="29"/>
      <c r="TIP191" s="29"/>
      <c r="TIQ191" s="29"/>
      <c r="TIR191" s="29"/>
      <c r="TIS191" s="29"/>
      <c r="TIT191" s="29"/>
      <c r="TIU191" s="29"/>
      <c r="TIV191" s="29"/>
      <c r="TIW191" s="29"/>
      <c r="TIX191" s="29"/>
      <c r="TIY191" s="29"/>
      <c r="TIZ191" s="29"/>
      <c r="TJA191" s="29"/>
      <c r="TJB191" s="29"/>
      <c r="TJC191" s="29"/>
      <c r="TJD191" s="29"/>
      <c r="TJE191" s="29"/>
      <c r="TJF191" s="29"/>
      <c r="TJG191" s="29"/>
      <c r="TJH191" s="29"/>
      <c r="TJI191" s="29"/>
      <c r="TJJ191" s="29"/>
      <c r="TJK191" s="29"/>
      <c r="TJL191" s="29"/>
      <c r="TJM191" s="29"/>
      <c r="TJN191" s="29"/>
      <c r="TJO191" s="29"/>
      <c r="TJP191" s="29"/>
      <c r="TJQ191" s="29"/>
      <c r="TJR191" s="29"/>
      <c r="TJS191" s="29"/>
      <c r="TJT191" s="29"/>
      <c r="TJU191" s="29"/>
      <c r="TJV191" s="29"/>
      <c r="TJW191" s="29"/>
      <c r="TJX191" s="29"/>
      <c r="TJY191" s="29"/>
      <c r="TJZ191" s="29"/>
      <c r="TKA191" s="29"/>
      <c r="TKB191" s="29"/>
      <c r="TKC191" s="29"/>
      <c r="TKD191" s="29"/>
      <c r="TKE191" s="29"/>
      <c r="TKF191" s="29"/>
      <c r="TKG191" s="29"/>
      <c r="TKH191" s="29"/>
      <c r="TKI191" s="29"/>
      <c r="TKJ191" s="29"/>
      <c r="TKK191" s="29"/>
      <c r="TKL191" s="29"/>
      <c r="TKM191" s="29"/>
      <c r="TKN191" s="29"/>
      <c r="TKO191" s="29"/>
      <c r="TKP191" s="29"/>
      <c r="TKQ191" s="29"/>
      <c r="TKR191" s="29"/>
      <c r="TKS191" s="29"/>
      <c r="TKT191" s="29"/>
      <c r="TKU191" s="29"/>
      <c r="TKV191" s="29"/>
      <c r="TKW191" s="29"/>
      <c r="TKX191" s="29"/>
      <c r="TKY191" s="29"/>
      <c r="TKZ191" s="29"/>
      <c r="TLA191" s="29"/>
      <c r="TLB191" s="29"/>
      <c r="TLC191" s="29"/>
      <c r="TLD191" s="29"/>
      <c r="TLE191" s="29"/>
      <c r="TLF191" s="29"/>
      <c r="TLG191" s="29"/>
      <c r="TLH191" s="29"/>
      <c r="TLI191" s="29"/>
      <c r="TLJ191" s="29"/>
      <c r="TLK191" s="29"/>
      <c r="TLL191" s="29"/>
      <c r="TLM191" s="29"/>
      <c r="TLN191" s="29"/>
      <c r="TLO191" s="29"/>
      <c r="TLP191" s="29"/>
      <c r="TLQ191" s="29"/>
      <c r="TLR191" s="29"/>
      <c r="TLS191" s="29"/>
      <c r="TLT191" s="29"/>
      <c r="TLU191" s="29"/>
      <c r="TLV191" s="29"/>
      <c r="TLW191" s="29"/>
      <c r="TLX191" s="29"/>
      <c r="TLY191" s="29"/>
      <c r="TLZ191" s="29"/>
      <c r="TMA191" s="29"/>
      <c r="TMB191" s="29"/>
      <c r="TMC191" s="29"/>
      <c r="TMD191" s="29"/>
      <c r="TME191" s="29"/>
      <c r="TMF191" s="29"/>
      <c r="TMG191" s="29"/>
      <c r="TMH191" s="29"/>
      <c r="TMI191" s="29"/>
      <c r="TMJ191" s="29"/>
      <c r="TMK191" s="29"/>
      <c r="TML191" s="29"/>
      <c r="TMM191" s="29"/>
      <c r="TMN191" s="29"/>
      <c r="TMO191" s="29"/>
      <c r="TMP191" s="29"/>
      <c r="TMQ191" s="29"/>
      <c r="TMR191" s="29"/>
      <c r="TMS191" s="29"/>
      <c r="TMT191" s="29"/>
      <c r="TMU191" s="29"/>
      <c r="TMV191" s="29"/>
      <c r="TMW191" s="29"/>
      <c r="TMX191" s="29"/>
      <c r="TMY191" s="29"/>
      <c r="TMZ191" s="29"/>
      <c r="TNA191" s="29"/>
      <c r="TNB191" s="29"/>
      <c r="TNC191" s="29"/>
      <c r="TND191" s="29"/>
      <c r="TNE191" s="29"/>
      <c r="TNF191" s="29"/>
      <c r="TNG191" s="29"/>
      <c r="TNH191" s="29"/>
      <c r="TNI191" s="29"/>
      <c r="TNJ191" s="29"/>
      <c r="TNK191" s="29"/>
      <c r="TNL191" s="29"/>
      <c r="TNM191" s="29"/>
      <c r="TNN191" s="29"/>
      <c r="TNO191" s="29"/>
      <c r="TNP191" s="29"/>
      <c r="TNQ191" s="29"/>
      <c r="TNR191" s="29"/>
      <c r="TNS191" s="29"/>
      <c r="TNT191" s="29"/>
      <c r="TNU191" s="29"/>
      <c r="TNV191" s="29"/>
      <c r="TNW191" s="29"/>
      <c r="TNX191" s="29"/>
      <c r="TNY191" s="29"/>
      <c r="TNZ191" s="29"/>
      <c r="TOA191" s="29"/>
      <c r="TOB191" s="29"/>
      <c r="TOC191" s="29"/>
      <c r="TOD191" s="29"/>
      <c r="TOE191" s="29"/>
      <c r="TOF191" s="29"/>
      <c r="TOG191" s="29"/>
      <c r="TOH191" s="29"/>
      <c r="TOI191" s="29"/>
      <c r="TOJ191" s="29"/>
      <c r="TOK191" s="29"/>
      <c r="TOL191" s="29"/>
      <c r="TOM191" s="29"/>
      <c r="TON191" s="29"/>
      <c r="TOO191" s="29"/>
      <c r="TOP191" s="29"/>
      <c r="TOQ191" s="29"/>
      <c r="TOR191" s="29"/>
      <c r="TOS191" s="29"/>
      <c r="TOT191" s="29"/>
      <c r="TOU191" s="29"/>
      <c r="TOV191" s="29"/>
      <c r="TOW191" s="29"/>
      <c r="TOX191" s="29"/>
      <c r="TOY191" s="29"/>
      <c r="TOZ191" s="29"/>
      <c r="TPA191" s="29"/>
      <c r="TPB191" s="29"/>
      <c r="TPC191" s="29"/>
      <c r="TPD191" s="29"/>
      <c r="TPE191" s="29"/>
      <c r="TPF191" s="29"/>
      <c r="TPG191" s="29"/>
      <c r="TPH191" s="29"/>
      <c r="TPI191" s="29"/>
      <c r="TPJ191" s="29"/>
      <c r="TPK191" s="29"/>
      <c r="TPL191" s="29"/>
      <c r="TPM191" s="29"/>
      <c r="TPN191" s="29"/>
      <c r="TPO191" s="29"/>
      <c r="TPP191" s="29"/>
      <c r="TPQ191" s="29"/>
      <c r="TPR191" s="29"/>
      <c r="TPS191" s="29"/>
      <c r="TPT191" s="29"/>
      <c r="TPU191" s="29"/>
      <c r="TPV191" s="29"/>
      <c r="TPW191" s="29"/>
      <c r="TPX191" s="29"/>
      <c r="TPY191" s="29"/>
      <c r="TPZ191" s="29"/>
      <c r="TQA191" s="29"/>
      <c r="TQB191" s="29"/>
      <c r="TQC191" s="29"/>
      <c r="TQD191" s="29"/>
      <c r="TQE191" s="29"/>
      <c r="TQF191" s="29"/>
      <c r="TQG191" s="29"/>
      <c r="TQH191" s="29"/>
      <c r="TQI191" s="29"/>
      <c r="TQJ191" s="29"/>
      <c r="TQK191" s="29"/>
      <c r="TQL191" s="29"/>
      <c r="TQM191" s="29"/>
      <c r="TQN191" s="29"/>
      <c r="TQO191" s="29"/>
      <c r="TQP191" s="29"/>
      <c r="TQQ191" s="29"/>
      <c r="TQR191" s="29"/>
      <c r="TQS191" s="29"/>
      <c r="TQT191" s="29"/>
      <c r="TQU191" s="29"/>
      <c r="TQV191" s="29"/>
      <c r="TQW191" s="29"/>
      <c r="TQX191" s="29"/>
      <c r="TQY191" s="29"/>
      <c r="TQZ191" s="29"/>
      <c r="TRA191" s="29"/>
      <c r="TRB191" s="29"/>
      <c r="TRC191" s="29"/>
      <c r="TRD191" s="29"/>
      <c r="TRE191" s="29"/>
      <c r="TRF191" s="29"/>
      <c r="TRG191" s="29"/>
      <c r="TRH191" s="29"/>
      <c r="TRI191" s="29"/>
      <c r="TRJ191" s="29"/>
      <c r="TRK191" s="29"/>
      <c r="TRL191" s="29"/>
      <c r="TRM191" s="29"/>
      <c r="TRN191" s="29"/>
      <c r="TRO191" s="29"/>
      <c r="TRP191" s="29"/>
      <c r="TRQ191" s="29"/>
      <c r="TRR191" s="29"/>
      <c r="TRS191" s="29"/>
      <c r="TRT191" s="29"/>
      <c r="TRU191" s="29"/>
      <c r="TRV191" s="29"/>
      <c r="TRW191" s="29"/>
      <c r="TRX191" s="29"/>
      <c r="TRY191" s="29"/>
      <c r="TRZ191" s="29"/>
      <c r="TSA191" s="29"/>
      <c r="TSB191" s="29"/>
      <c r="TSC191" s="29"/>
      <c r="TSD191" s="29"/>
      <c r="TSE191" s="29"/>
      <c r="TSF191" s="29"/>
      <c r="TSG191" s="29"/>
      <c r="TSH191" s="29"/>
      <c r="TSI191" s="29"/>
      <c r="TSJ191" s="29"/>
      <c r="TSK191" s="29"/>
      <c r="TSL191" s="29"/>
      <c r="TSM191" s="29"/>
      <c r="TSN191" s="29"/>
      <c r="TSO191" s="29"/>
      <c r="TSP191" s="29"/>
      <c r="TSQ191" s="29"/>
      <c r="TSR191" s="29"/>
      <c r="TSS191" s="29"/>
      <c r="TST191" s="29"/>
      <c r="TSU191" s="29"/>
      <c r="TSV191" s="29"/>
      <c r="TSW191" s="29"/>
      <c r="TSX191" s="29"/>
      <c r="TSY191" s="29"/>
      <c r="TSZ191" s="29"/>
      <c r="TTA191" s="29"/>
      <c r="TTB191" s="29"/>
      <c r="TTC191" s="29"/>
      <c r="TTD191" s="29"/>
      <c r="TTE191" s="29"/>
      <c r="TTF191" s="29"/>
      <c r="TTG191" s="29"/>
      <c r="TTH191" s="29"/>
      <c r="TTI191" s="29"/>
      <c r="TTJ191" s="29"/>
      <c r="TTK191" s="29"/>
      <c r="TTL191" s="29"/>
      <c r="TTM191" s="29"/>
      <c r="TTN191" s="29"/>
      <c r="TTO191" s="29"/>
      <c r="TTP191" s="29"/>
      <c r="TTQ191" s="29"/>
      <c r="TTR191" s="29"/>
      <c r="TTS191" s="29"/>
      <c r="TTT191" s="29"/>
      <c r="TTU191" s="29"/>
      <c r="TTV191" s="29"/>
      <c r="TTW191" s="29"/>
      <c r="TTX191" s="29"/>
      <c r="TTY191" s="29"/>
      <c r="TTZ191" s="29"/>
      <c r="TUA191" s="29"/>
      <c r="TUB191" s="29"/>
      <c r="TUC191" s="29"/>
      <c r="TUD191" s="29"/>
      <c r="TUE191" s="29"/>
      <c r="TUF191" s="29"/>
      <c r="TUG191" s="29"/>
      <c r="TUH191" s="29"/>
      <c r="TUI191" s="29"/>
      <c r="TUJ191" s="29"/>
      <c r="TUK191" s="29"/>
      <c r="TUL191" s="29"/>
      <c r="TUM191" s="29"/>
      <c r="TUN191" s="29"/>
      <c r="TUO191" s="29"/>
      <c r="TUP191" s="29"/>
      <c r="TUQ191" s="29"/>
      <c r="TUR191" s="29"/>
      <c r="TUS191" s="29"/>
      <c r="TUT191" s="29"/>
      <c r="TUU191" s="29"/>
      <c r="TUV191" s="29"/>
      <c r="TUW191" s="29"/>
      <c r="TUX191" s="29"/>
      <c r="TUY191" s="29"/>
      <c r="TUZ191" s="29"/>
      <c r="TVA191" s="29"/>
      <c r="TVB191" s="29"/>
      <c r="TVC191" s="29"/>
      <c r="TVD191" s="29"/>
      <c r="TVE191" s="29"/>
      <c r="TVF191" s="29"/>
      <c r="TVG191" s="29"/>
      <c r="TVH191" s="29"/>
      <c r="TVI191" s="29"/>
      <c r="TVJ191" s="29"/>
      <c r="TVK191" s="29"/>
      <c r="TVL191" s="29"/>
      <c r="TVM191" s="29"/>
      <c r="TVN191" s="29"/>
      <c r="TVO191" s="29"/>
      <c r="TVP191" s="29"/>
      <c r="TVQ191" s="29"/>
      <c r="TVR191" s="29"/>
      <c r="TVS191" s="29"/>
      <c r="TVT191" s="29"/>
      <c r="TVU191" s="29"/>
      <c r="TVV191" s="29"/>
      <c r="TVW191" s="29"/>
      <c r="TVX191" s="29"/>
      <c r="TVY191" s="29"/>
      <c r="TVZ191" s="29"/>
      <c r="TWA191" s="29"/>
      <c r="TWB191" s="29"/>
      <c r="TWC191" s="29"/>
      <c r="TWD191" s="29"/>
      <c r="TWE191" s="29"/>
      <c r="TWF191" s="29"/>
      <c r="TWG191" s="29"/>
      <c r="TWH191" s="29"/>
      <c r="TWI191" s="29"/>
      <c r="TWJ191" s="29"/>
      <c r="TWK191" s="29"/>
      <c r="TWL191" s="29"/>
      <c r="TWM191" s="29"/>
      <c r="TWN191" s="29"/>
      <c r="TWO191" s="29"/>
      <c r="TWP191" s="29"/>
      <c r="TWQ191" s="29"/>
      <c r="TWR191" s="29"/>
      <c r="TWS191" s="29"/>
      <c r="TWT191" s="29"/>
      <c r="TWU191" s="29"/>
      <c r="TWV191" s="29"/>
      <c r="TWW191" s="29"/>
      <c r="TWX191" s="29"/>
      <c r="TWY191" s="29"/>
      <c r="TWZ191" s="29"/>
      <c r="TXA191" s="29"/>
      <c r="TXB191" s="29"/>
      <c r="TXC191" s="29"/>
      <c r="TXD191" s="29"/>
      <c r="TXE191" s="29"/>
      <c r="TXF191" s="29"/>
      <c r="TXG191" s="29"/>
      <c r="TXH191" s="29"/>
      <c r="TXI191" s="29"/>
      <c r="TXJ191" s="29"/>
      <c r="TXK191" s="29"/>
      <c r="TXL191" s="29"/>
      <c r="TXM191" s="29"/>
      <c r="TXN191" s="29"/>
      <c r="TXO191" s="29"/>
      <c r="TXP191" s="29"/>
      <c r="TXQ191" s="29"/>
      <c r="TXR191" s="29"/>
      <c r="TXS191" s="29"/>
      <c r="TXT191" s="29"/>
      <c r="TXU191" s="29"/>
      <c r="TXV191" s="29"/>
      <c r="TXW191" s="29"/>
      <c r="TXX191" s="29"/>
      <c r="TXY191" s="29"/>
      <c r="TXZ191" s="29"/>
      <c r="TYA191" s="29"/>
      <c r="TYB191" s="29"/>
      <c r="TYC191" s="29"/>
      <c r="TYD191" s="29"/>
      <c r="TYE191" s="29"/>
      <c r="TYF191" s="29"/>
      <c r="TYG191" s="29"/>
      <c r="TYH191" s="29"/>
      <c r="TYI191" s="29"/>
      <c r="TYJ191" s="29"/>
      <c r="TYK191" s="29"/>
      <c r="TYL191" s="29"/>
      <c r="TYM191" s="29"/>
      <c r="TYN191" s="29"/>
      <c r="TYO191" s="29"/>
      <c r="TYP191" s="29"/>
      <c r="TYQ191" s="29"/>
      <c r="TYR191" s="29"/>
      <c r="TYS191" s="29"/>
      <c r="TYT191" s="29"/>
      <c r="TYU191" s="29"/>
      <c r="TYV191" s="29"/>
      <c r="TYW191" s="29"/>
      <c r="TYX191" s="29"/>
      <c r="TYY191" s="29"/>
      <c r="TYZ191" s="29"/>
      <c r="TZA191" s="29"/>
      <c r="TZB191" s="29"/>
      <c r="TZC191" s="29"/>
      <c r="TZD191" s="29"/>
      <c r="TZE191" s="29"/>
      <c r="TZF191" s="29"/>
      <c r="TZG191" s="29"/>
      <c r="TZH191" s="29"/>
      <c r="TZI191" s="29"/>
      <c r="TZJ191" s="29"/>
      <c r="TZK191" s="29"/>
      <c r="TZL191" s="29"/>
      <c r="TZM191" s="29"/>
      <c r="TZN191" s="29"/>
      <c r="TZO191" s="29"/>
      <c r="TZP191" s="29"/>
      <c r="TZQ191" s="29"/>
      <c r="TZR191" s="29"/>
      <c r="TZS191" s="29"/>
      <c r="TZT191" s="29"/>
      <c r="TZU191" s="29"/>
      <c r="TZV191" s="29"/>
      <c r="TZW191" s="29"/>
      <c r="TZX191" s="29"/>
      <c r="TZY191" s="29"/>
      <c r="TZZ191" s="29"/>
      <c r="UAA191" s="29"/>
      <c r="UAB191" s="29"/>
      <c r="UAC191" s="29"/>
      <c r="UAD191" s="29"/>
      <c r="UAE191" s="29"/>
      <c r="UAF191" s="29"/>
      <c r="UAG191" s="29"/>
      <c r="UAH191" s="29"/>
      <c r="UAI191" s="29"/>
      <c r="UAJ191" s="29"/>
      <c r="UAK191" s="29"/>
      <c r="UAL191" s="29"/>
      <c r="UAM191" s="29"/>
      <c r="UAN191" s="29"/>
      <c r="UAO191" s="29"/>
      <c r="UAP191" s="29"/>
      <c r="UAQ191" s="29"/>
      <c r="UAR191" s="29"/>
      <c r="UAS191" s="29"/>
      <c r="UAT191" s="29"/>
      <c r="UAU191" s="29"/>
      <c r="UAV191" s="29"/>
      <c r="UAW191" s="29"/>
      <c r="UAX191" s="29"/>
      <c r="UAY191" s="29"/>
      <c r="UAZ191" s="29"/>
      <c r="UBA191" s="29"/>
      <c r="UBB191" s="29"/>
      <c r="UBC191" s="29"/>
      <c r="UBD191" s="29"/>
      <c r="UBE191" s="29"/>
      <c r="UBF191" s="29"/>
      <c r="UBG191" s="29"/>
      <c r="UBH191" s="29"/>
      <c r="UBI191" s="29"/>
      <c r="UBJ191" s="29"/>
      <c r="UBK191" s="29"/>
      <c r="UBL191" s="29"/>
      <c r="UBM191" s="29"/>
      <c r="UBN191" s="29"/>
      <c r="UBO191" s="29"/>
      <c r="UBP191" s="29"/>
      <c r="UBQ191" s="29"/>
      <c r="UBR191" s="29"/>
      <c r="UBS191" s="29"/>
      <c r="UBT191" s="29"/>
      <c r="UBU191" s="29"/>
      <c r="UBV191" s="29"/>
      <c r="UBW191" s="29"/>
      <c r="UBX191" s="29"/>
      <c r="UBY191" s="29"/>
      <c r="UBZ191" s="29"/>
      <c r="UCA191" s="29"/>
      <c r="UCB191" s="29"/>
      <c r="UCC191" s="29"/>
      <c r="UCD191" s="29"/>
      <c r="UCE191" s="29"/>
      <c r="UCF191" s="29"/>
      <c r="UCG191" s="29"/>
      <c r="UCH191" s="29"/>
      <c r="UCI191" s="29"/>
      <c r="UCJ191" s="29"/>
      <c r="UCK191" s="29"/>
      <c r="UCL191" s="29"/>
      <c r="UCM191" s="29"/>
      <c r="UCN191" s="29"/>
      <c r="UCO191" s="29"/>
      <c r="UCP191" s="29"/>
      <c r="UCQ191" s="29"/>
      <c r="UCR191" s="29"/>
      <c r="UCS191" s="29"/>
      <c r="UCT191" s="29"/>
      <c r="UCU191" s="29"/>
      <c r="UCV191" s="29"/>
      <c r="UCW191" s="29"/>
      <c r="UCX191" s="29"/>
      <c r="UCY191" s="29"/>
      <c r="UCZ191" s="29"/>
      <c r="UDA191" s="29"/>
      <c r="UDB191" s="29"/>
      <c r="UDC191" s="29"/>
      <c r="UDD191" s="29"/>
      <c r="UDE191" s="29"/>
      <c r="UDF191" s="29"/>
      <c r="UDG191" s="29"/>
      <c r="UDH191" s="29"/>
      <c r="UDI191" s="29"/>
      <c r="UDJ191" s="29"/>
      <c r="UDK191" s="29"/>
      <c r="UDL191" s="29"/>
      <c r="UDM191" s="29"/>
      <c r="UDN191" s="29"/>
      <c r="UDO191" s="29"/>
      <c r="UDP191" s="29"/>
      <c r="UDQ191" s="29"/>
      <c r="UDR191" s="29"/>
      <c r="UDS191" s="29"/>
      <c r="UDT191" s="29"/>
      <c r="UDU191" s="29"/>
      <c r="UDV191" s="29"/>
      <c r="UDW191" s="29"/>
      <c r="UDX191" s="29"/>
      <c r="UDY191" s="29"/>
      <c r="UDZ191" s="29"/>
      <c r="UEA191" s="29"/>
      <c r="UEB191" s="29"/>
      <c r="UEC191" s="29"/>
      <c r="UED191" s="29"/>
      <c r="UEE191" s="29"/>
      <c r="UEF191" s="29"/>
      <c r="UEG191" s="29"/>
      <c r="UEH191" s="29"/>
      <c r="UEI191" s="29"/>
      <c r="UEJ191" s="29"/>
      <c r="UEK191" s="29"/>
      <c r="UEL191" s="29"/>
      <c r="UEM191" s="29"/>
      <c r="UEN191" s="29"/>
      <c r="UEO191" s="29"/>
      <c r="UEP191" s="29"/>
      <c r="UEQ191" s="29"/>
      <c r="UER191" s="29"/>
      <c r="UES191" s="29"/>
      <c r="UET191" s="29"/>
      <c r="UEU191" s="29"/>
      <c r="UEV191" s="29"/>
      <c r="UEW191" s="29"/>
      <c r="UEX191" s="29"/>
      <c r="UEY191" s="29"/>
      <c r="UEZ191" s="29"/>
      <c r="UFA191" s="29"/>
      <c r="UFB191" s="29"/>
      <c r="UFC191" s="29"/>
      <c r="UFD191" s="29"/>
      <c r="UFE191" s="29"/>
      <c r="UFF191" s="29"/>
      <c r="UFG191" s="29"/>
      <c r="UFH191" s="29"/>
      <c r="UFI191" s="29"/>
      <c r="UFJ191" s="29"/>
      <c r="UFK191" s="29"/>
      <c r="UFL191" s="29"/>
      <c r="UFM191" s="29"/>
      <c r="UFN191" s="29"/>
      <c r="UFO191" s="29"/>
      <c r="UFP191" s="29"/>
      <c r="UFQ191" s="29"/>
      <c r="UFR191" s="29"/>
      <c r="UFS191" s="29"/>
      <c r="UFT191" s="29"/>
      <c r="UFU191" s="29"/>
      <c r="UFV191" s="29"/>
      <c r="UFW191" s="29"/>
      <c r="UFX191" s="29"/>
      <c r="UFY191" s="29"/>
      <c r="UFZ191" s="29"/>
      <c r="UGA191" s="29"/>
      <c r="UGB191" s="29"/>
      <c r="UGC191" s="29"/>
      <c r="UGD191" s="29"/>
      <c r="UGE191" s="29"/>
      <c r="UGF191" s="29"/>
      <c r="UGG191" s="29"/>
      <c r="UGH191" s="29"/>
      <c r="UGI191" s="29"/>
      <c r="UGJ191" s="29"/>
      <c r="UGK191" s="29"/>
      <c r="UGL191" s="29"/>
      <c r="UGM191" s="29"/>
      <c r="UGN191" s="29"/>
      <c r="UGO191" s="29"/>
      <c r="UGP191" s="29"/>
      <c r="UGQ191" s="29"/>
      <c r="UGR191" s="29"/>
      <c r="UGS191" s="29"/>
      <c r="UGT191" s="29"/>
      <c r="UGU191" s="29"/>
      <c r="UGV191" s="29"/>
      <c r="UGW191" s="29"/>
      <c r="UGX191" s="29"/>
      <c r="UGY191" s="29"/>
      <c r="UGZ191" s="29"/>
      <c r="UHA191" s="29"/>
      <c r="UHB191" s="29"/>
      <c r="UHC191" s="29"/>
      <c r="UHD191" s="29"/>
      <c r="UHE191" s="29"/>
      <c r="UHF191" s="29"/>
      <c r="UHG191" s="29"/>
      <c r="UHH191" s="29"/>
      <c r="UHI191" s="29"/>
      <c r="UHJ191" s="29"/>
      <c r="UHK191" s="29"/>
      <c r="UHL191" s="29"/>
      <c r="UHM191" s="29"/>
      <c r="UHN191" s="29"/>
      <c r="UHO191" s="29"/>
      <c r="UHP191" s="29"/>
      <c r="UHQ191" s="29"/>
      <c r="UHR191" s="29"/>
      <c r="UHS191" s="29"/>
      <c r="UHT191" s="29"/>
      <c r="UHU191" s="29"/>
      <c r="UHV191" s="29"/>
      <c r="UHW191" s="29"/>
      <c r="UHX191" s="29"/>
      <c r="UHY191" s="29"/>
      <c r="UHZ191" s="29"/>
      <c r="UIA191" s="29"/>
      <c r="UIB191" s="29"/>
      <c r="UIC191" s="29"/>
      <c r="UID191" s="29"/>
      <c r="UIE191" s="29"/>
      <c r="UIF191" s="29"/>
      <c r="UIG191" s="29"/>
      <c r="UIH191" s="29"/>
      <c r="UII191" s="29"/>
      <c r="UIJ191" s="29"/>
      <c r="UIK191" s="29"/>
      <c r="UIL191" s="29"/>
      <c r="UIM191" s="29"/>
      <c r="UIN191" s="29"/>
      <c r="UIO191" s="29"/>
      <c r="UIP191" s="29"/>
      <c r="UIQ191" s="29"/>
      <c r="UIR191" s="29"/>
      <c r="UIS191" s="29"/>
      <c r="UIT191" s="29"/>
      <c r="UIU191" s="29"/>
      <c r="UIV191" s="29"/>
      <c r="UIW191" s="29"/>
      <c r="UIX191" s="29"/>
      <c r="UIY191" s="29"/>
      <c r="UIZ191" s="29"/>
      <c r="UJA191" s="29"/>
      <c r="UJB191" s="29"/>
      <c r="UJC191" s="29"/>
      <c r="UJD191" s="29"/>
      <c r="UJE191" s="29"/>
      <c r="UJF191" s="29"/>
      <c r="UJG191" s="29"/>
      <c r="UJH191" s="29"/>
      <c r="UJI191" s="29"/>
      <c r="UJJ191" s="29"/>
      <c r="UJK191" s="29"/>
      <c r="UJL191" s="29"/>
      <c r="UJM191" s="29"/>
      <c r="UJN191" s="29"/>
      <c r="UJO191" s="29"/>
      <c r="UJP191" s="29"/>
      <c r="UJQ191" s="29"/>
      <c r="UJR191" s="29"/>
      <c r="UJS191" s="29"/>
      <c r="UJT191" s="29"/>
      <c r="UJU191" s="29"/>
      <c r="UJV191" s="29"/>
      <c r="UJW191" s="29"/>
      <c r="UJX191" s="29"/>
      <c r="UJY191" s="29"/>
      <c r="UJZ191" s="29"/>
      <c r="UKA191" s="29"/>
      <c r="UKB191" s="29"/>
      <c r="UKC191" s="29"/>
      <c r="UKD191" s="29"/>
      <c r="UKE191" s="29"/>
      <c r="UKF191" s="29"/>
      <c r="UKG191" s="29"/>
      <c r="UKH191" s="29"/>
      <c r="UKI191" s="29"/>
      <c r="UKJ191" s="29"/>
      <c r="UKK191" s="29"/>
      <c r="UKL191" s="29"/>
      <c r="UKM191" s="29"/>
      <c r="UKN191" s="29"/>
      <c r="UKO191" s="29"/>
      <c r="UKP191" s="29"/>
      <c r="UKQ191" s="29"/>
      <c r="UKR191" s="29"/>
      <c r="UKS191" s="29"/>
      <c r="UKT191" s="29"/>
      <c r="UKU191" s="29"/>
      <c r="UKV191" s="29"/>
      <c r="UKW191" s="29"/>
      <c r="UKX191" s="29"/>
      <c r="UKY191" s="29"/>
      <c r="UKZ191" s="29"/>
      <c r="ULA191" s="29"/>
      <c r="ULB191" s="29"/>
      <c r="ULC191" s="29"/>
      <c r="ULD191" s="29"/>
      <c r="ULE191" s="29"/>
      <c r="ULF191" s="29"/>
      <c r="ULG191" s="29"/>
      <c r="ULH191" s="29"/>
      <c r="ULI191" s="29"/>
      <c r="ULJ191" s="29"/>
      <c r="ULK191" s="29"/>
      <c r="ULL191" s="29"/>
      <c r="ULM191" s="29"/>
      <c r="ULN191" s="29"/>
      <c r="ULO191" s="29"/>
      <c r="ULP191" s="29"/>
      <c r="ULQ191" s="29"/>
      <c r="ULR191" s="29"/>
      <c r="ULS191" s="29"/>
      <c r="ULT191" s="29"/>
      <c r="ULU191" s="29"/>
      <c r="ULV191" s="29"/>
      <c r="ULW191" s="29"/>
      <c r="ULX191" s="29"/>
      <c r="ULY191" s="29"/>
      <c r="ULZ191" s="29"/>
      <c r="UMA191" s="29"/>
      <c r="UMB191" s="29"/>
      <c r="UMC191" s="29"/>
      <c r="UMD191" s="29"/>
      <c r="UME191" s="29"/>
      <c r="UMF191" s="29"/>
      <c r="UMG191" s="29"/>
      <c r="UMH191" s="29"/>
      <c r="UMI191" s="29"/>
      <c r="UMJ191" s="29"/>
      <c r="UMK191" s="29"/>
      <c r="UML191" s="29"/>
      <c r="UMM191" s="29"/>
      <c r="UMN191" s="29"/>
      <c r="UMO191" s="29"/>
      <c r="UMP191" s="29"/>
      <c r="UMQ191" s="29"/>
      <c r="UMR191" s="29"/>
      <c r="UMS191" s="29"/>
      <c r="UMT191" s="29"/>
      <c r="UMU191" s="29"/>
      <c r="UMV191" s="29"/>
      <c r="UMW191" s="29"/>
      <c r="UMX191" s="29"/>
      <c r="UMY191" s="29"/>
      <c r="UMZ191" s="29"/>
      <c r="UNA191" s="29"/>
      <c r="UNB191" s="29"/>
      <c r="UNC191" s="29"/>
      <c r="UND191" s="29"/>
      <c r="UNE191" s="29"/>
      <c r="UNF191" s="29"/>
      <c r="UNG191" s="29"/>
      <c r="UNH191" s="29"/>
      <c r="UNI191" s="29"/>
      <c r="UNJ191" s="29"/>
      <c r="UNK191" s="29"/>
      <c r="UNL191" s="29"/>
      <c r="UNM191" s="29"/>
      <c r="UNN191" s="29"/>
      <c r="UNO191" s="29"/>
      <c r="UNP191" s="29"/>
      <c r="UNQ191" s="29"/>
      <c r="UNR191" s="29"/>
      <c r="UNS191" s="29"/>
      <c r="UNT191" s="29"/>
      <c r="UNU191" s="29"/>
      <c r="UNV191" s="29"/>
      <c r="UNW191" s="29"/>
      <c r="UNX191" s="29"/>
      <c r="UNY191" s="29"/>
      <c r="UNZ191" s="29"/>
      <c r="UOA191" s="29"/>
      <c r="UOB191" s="29"/>
      <c r="UOC191" s="29"/>
      <c r="UOD191" s="29"/>
      <c r="UOE191" s="29"/>
      <c r="UOF191" s="29"/>
      <c r="UOG191" s="29"/>
      <c r="UOH191" s="29"/>
      <c r="UOI191" s="29"/>
      <c r="UOJ191" s="29"/>
      <c r="UOK191" s="29"/>
      <c r="UOL191" s="29"/>
      <c r="UOM191" s="29"/>
      <c r="UON191" s="29"/>
      <c r="UOO191" s="29"/>
      <c r="UOP191" s="29"/>
      <c r="UOQ191" s="29"/>
      <c r="UOR191" s="29"/>
      <c r="UOS191" s="29"/>
      <c r="UOT191" s="29"/>
      <c r="UOU191" s="29"/>
      <c r="UOV191" s="29"/>
      <c r="UOW191" s="29"/>
      <c r="UOX191" s="29"/>
      <c r="UOY191" s="29"/>
      <c r="UOZ191" s="29"/>
      <c r="UPA191" s="29"/>
      <c r="UPB191" s="29"/>
      <c r="UPC191" s="29"/>
      <c r="UPD191" s="29"/>
      <c r="UPE191" s="29"/>
      <c r="UPF191" s="29"/>
      <c r="UPG191" s="29"/>
      <c r="UPH191" s="29"/>
      <c r="UPI191" s="29"/>
      <c r="UPJ191" s="29"/>
      <c r="UPK191" s="29"/>
      <c r="UPL191" s="29"/>
      <c r="UPM191" s="29"/>
      <c r="UPN191" s="29"/>
      <c r="UPO191" s="29"/>
      <c r="UPP191" s="29"/>
      <c r="UPQ191" s="29"/>
      <c r="UPR191" s="29"/>
      <c r="UPS191" s="29"/>
      <c r="UPT191" s="29"/>
      <c r="UPU191" s="29"/>
      <c r="UPV191" s="29"/>
      <c r="UPW191" s="29"/>
      <c r="UPX191" s="29"/>
      <c r="UPY191" s="29"/>
      <c r="UPZ191" s="29"/>
      <c r="UQA191" s="29"/>
      <c r="UQB191" s="29"/>
      <c r="UQC191" s="29"/>
      <c r="UQD191" s="29"/>
      <c r="UQE191" s="29"/>
      <c r="UQF191" s="29"/>
      <c r="UQG191" s="29"/>
      <c r="UQH191" s="29"/>
      <c r="UQI191" s="29"/>
      <c r="UQJ191" s="29"/>
      <c r="UQK191" s="29"/>
      <c r="UQL191" s="29"/>
      <c r="UQM191" s="29"/>
      <c r="UQN191" s="29"/>
      <c r="UQO191" s="29"/>
      <c r="UQP191" s="29"/>
      <c r="UQQ191" s="29"/>
      <c r="UQR191" s="29"/>
      <c r="UQS191" s="29"/>
      <c r="UQT191" s="29"/>
      <c r="UQU191" s="29"/>
      <c r="UQV191" s="29"/>
      <c r="UQW191" s="29"/>
      <c r="UQX191" s="29"/>
      <c r="UQY191" s="29"/>
      <c r="UQZ191" s="29"/>
      <c r="URA191" s="29"/>
      <c r="URB191" s="29"/>
      <c r="URC191" s="29"/>
      <c r="URD191" s="29"/>
      <c r="URE191" s="29"/>
      <c r="URF191" s="29"/>
      <c r="URG191" s="29"/>
      <c r="URH191" s="29"/>
      <c r="URI191" s="29"/>
      <c r="URJ191" s="29"/>
      <c r="URK191" s="29"/>
      <c r="URL191" s="29"/>
      <c r="URM191" s="29"/>
      <c r="URN191" s="29"/>
      <c r="URO191" s="29"/>
      <c r="URP191" s="29"/>
      <c r="URQ191" s="29"/>
      <c r="URR191" s="29"/>
      <c r="URS191" s="29"/>
      <c r="URT191" s="29"/>
      <c r="URU191" s="29"/>
      <c r="URV191" s="29"/>
      <c r="URW191" s="29"/>
      <c r="URX191" s="29"/>
      <c r="URY191" s="29"/>
      <c r="URZ191" s="29"/>
      <c r="USA191" s="29"/>
      <c r="USB191" s="29"/>
      <c r="USC191" s="29"/>
      <c r="USD191" s="29"/>
      <c r="USE191" s="29"/>
      <c r="USF191" s="29"/>
      <c r="USG191" s="29"/>
      <c r="USH191" s="29"/>
      <c r="USI191" s="29"/>
      <c r="USJ191" s="29"/>
      <c r="USK191" s="29"/>
      <c r="USL191" s="29"/>
      <c r="USM191" s="29"/>
      <c r="USN191" s="29"/>
      <c r="USO191" s="29"/>
      <c r="USP191" s="29"/>
      <c r="USQ191" s="29"/>
      <c r="USR191" s="29"/>
      <c r="USS191" s="29"/>
      <c r="UST191" s="29"/>
      <c r="USU191" s="29"/>
      <c r="USV191" s="29"/>
      <c r="USW191" s="29"/>
      <c r="USX191" s="29"/>
      <c r="USY191" s="29"/>
      <c r="USZ191" s="29"/>
      <c r="UTA191" s="29"/>
      <c r="UTB191" s="29"/>
      <c r="UTC191" s="29"/>
      <c r="UTD191" s="29"/>
      <c r="UTE191" s="29"/>
      <c r="UTF191" s="29"/>
      <c r="UTG191" s="29"/>
      <c r="UTH191" s="29"/>
      <c r="UTI191" s="29"/>
      <c r="UTJ191" s="29"/>
      <c r="UTK191" s="29"/>
      <c r="UTL191" s="29"/>
      <c r="UTM191" s="29"/>
      <c r="UTN191" s="29"/>
      <c r="UTO191" s="29"/>
      <c r="UTP191" s="29"/>
      <c r="UTQ191" s="29"/>
      <c r="UTR191" s="29"/>
      <c r="UTS191" s="29"/>
      <c r="UTT191" s="29"/>
      <c r="UTU191" s="29"/>
      <c r="UTV191" s="29"/>
      <c r="UTW191" s="29"/>
      <c r="UTX191" s="29"/>
      <c r="UTY191" s="29"/>
      <c r="UTZ191" s="29"/>
      <c r="UUA191" s="29"/>
      <c r="UUB191" s="29"/>
      <c r="UUC191" s="29"/>
      <c r="UUD191" s="29"/>
      <c r="UUE191" s="29"/>
      <c r="UUF191" s="29"/>
      <c r="UUG191" s="29"/>
      <c r="UUH191" s="29"/>
      <c r="UUI191" s="29"/>
      <c r="UUJ191" s="29"/>
      <c r="UUK191" s="29"/>
      <c r="UUL191" s="29"/>
      <c r="UUM191" s="29"/>
      <c r="UUN191" s="29"/>
      <c r="UUO191" s="29"/>
      <c r="UUP191" s="29"/>
      <c r="UUQ191" s="29"/>
      <c r="UUR191" s="29"/>
      <c r="UUS191" s="29"/>
      <c r="UUT191" s="29"/>
      <c r="UUU191" s="29"/>
      <c r="UUV191" s="29"/>
      <c r="UUW191" s="29"/>
      <c r="UUX191" s="29"/>
      <c r="UUY191" s="29"/>
      <c r="UUZ191" s="29"/>
      <c r="UVA191" s="29"/>
      <c r="UVB191" s="29"/>
      <c r="UVC191" s="29"/>
      <c r="UVD191" s="29"/>
      <c r="UVE191" s="29"/>
      <c r="UVF191" s="29"/>
      <c r="UVG191" s="29"/>
      <c r="UVH191" s="29"/>
      <c r="UVI191" s="29"/>
      <c r="UVJ191" s="29"/>
      <c r="UVK191" s="29"/>
      <c r="UVL191" s="29"/>
      <c r="UVM191" s="29"/>
      <c r="UVN191" s="29"/>
      <c r="UVO191" s="29"/>
      <c r="UVP191" s="29"/>
      <c r="UVQ191" s="29"/>
      <c r="UVR191" s="29"/>
      <c r="UVS191" s="29"/>
      <c r="UVT191" s="29"/>
      <c r="UVU191" s="29"/>
      <c r="UVV191" s="29"/>
      <c r="UVW191" s="29"/>
      <c r="UVX191" s="29"/>
      <c r="UVY191" s="29"/>
      <c r="UVZ191" s="29"/>
      <c r="UWA191" s="29"/>
      <c r="UWB191" s="29"/>
      <c r="UWC191" s="29"/>
      <c r="UWD191" s="29"/>
      <c r="UWE191" s="29"/>
      <c r="UWF191" s="29"/>
      <c r="UWG191" s="29"/>
      <c r="UWH191" s="29"/>
      <c r="UWI191" s="29"/>
      <c r="UWJ191" s="29"/>
      <c r="UWK191" s="29"/>
      <c r="UWL191" s="29"/>
      <c r="UWM191" s="29"/>
      <c r="UWN191" s="29"/>
      <c r="UWO191" s="29"/>
      <c r="UWP191" s="29"/>
      <c r="UWQ191" s="29"/>
      <c r="UWR191" s="29"/>
      <c r="UWS191" s="29"/>
      <c r="UWT191" s="29"/>
      <c r="UWU191" s="29"/>
      <c r="UWV191" s="29"/>
      <c r="UWW191" s="29"/>
      <c r="UWX191" s="29"/>
      <c r="UWY191" s="29"/>
      <c r="UWZ191" s="29"/>
      <c r="UXA191" s="29"/>
      <c r="UXB191" s="29"/>
      <c r="UXC191" s="29"/>
      <c r="UXD191" s="29"/>
      <c r="UXE191" s="29"/>
      <c r="UXF191" s="29"/>
      <c r="UXG191" s="29"/>
      <c r="UXH191" s="29"/>
      <c r="UXI191" s="29"/>
      <c r="UXJ191" s="29"/>
      <c r="UXK191" s="29"/>
      <c r="UXL191" s="29"/>
      <c r="UXM191" s="29"/>
      <c r="UXN191" s="29"/>
      <c r="UXO191" s="29"/>
      <c r="UXP191" s="29"/>
      <c r="UXQ191" s="29"/>
      <c r="UXR191" s="29"/>
      <c r="UXS191" s="29"/>
      <c r="UXT191" s="29"/>
      <c r="UXU191" s="29"/>
      <c r="UXV191" s="29"/>
      <c r="UXW191" s="29"/>
      <c r="UXX191" s="29"/>
      <c r="UXY191" s="29"/>
      <c r="UXZ191" s="29"/>
      <c r="UYA191" s="29"/>
      <c r="UYB191" s="29"/>
      <c r="UYC191" s="29"/>
      <c r="UYD191" s="29"/>
      <c r="UYE191" s="29"/>
      <c r="UYF191" s="29"/>
      <c r="UYG191" s="29"/>
      <c r="UYH191" s="29"/>
      <c r="UYI191" s="29"/>
      <c r="UYJ191" s="29"/>
      <c r="UYK191" s="29"/>
      <c r="UYL191" s="29"/>
      <c r="UYM191" s="29"/>
      <c r="UYN191" s="29"/>
      <c r="UYO191" s="29"/>
      <c r="UYP191" s="29"/>
      <c r="UYQ191" s="29"/>
      <c r="UYR191" s="29"/>
      <c r="UYS191" s="29"/>
      <c r="UYT191" s="29"/>
      <c r="UYU191" s="29"/>
      <c r="UYV191" s="29"/>
      <c r="UYW191" s="29"/>
      <c r="UYX191" s="29"/>
      <c r="UYY191" s="29"/>
      <c r="UYZ191" s="29"/>
      <c r="UZA191" s="29"/>
      <c r="UZB191" s="29"/>
      <c r="UZC191" s="29"/>
      <c r="UZD191" s="29"/>
      <c r="UZE191" s="29"/>
      <c r="UZF191" s="29"/>
      <c r="UZG191" s="29"/>
      <c r="UZH191" s="29"/>
      <c r="UZI191" s="29"/>
      <c r="UZJ191" s="29"/>
      <c r="UZK191" s="29"/>
      <c r="UZL191" s="29"/>
      <c r="UZM191" s="29"/>
      <c r="UZN191" s="29"/>
      <c r="UZO191" s="29"/>
      <c r="UZP191" s="29"/>
      <c r="UZQ191" s="29"/>
      <c r="UZR191" s="29"/>
      <c r="UZS191" s="29"/>
      <c r="UZT191" s="29"/>
      <c r="UZU191" s="29"/>
      <c r="UZV191" s="29"/>
      <c r="UZW191" s="29"/>
      <c r="UZX191" s="29"/>
      <c r="UZY191" s="29"/>
      <c r="UZZ191" s="29"/>
      <c r="VAA191" s="29"/>
      <c r="VAB191" s="29"/>
      <c r="VAC191" s="29"/>
      <c r="VAD191" s="29"/>
      <c r="VAE191" s="29"/>
      <c r="VAF191" s="29"/>
      <c r="VAG191" s="29"/>
      <c r="VAH191" s="29"/>
      <c r="VAI191" s="29"/>
      <c r="VAJ191" s="29"/>
      <c r="VAK191" s="29"/>
      <c r="VAL191" s="29"/>
      <c r="VAM191" s="29"/>
      <c r="VAN191" s="29"/>
      <c r="VAO191" s="29"/>
      <c r="VAP191" s="29"/>
      <c r="VAQ191" s="29"/>
      <c r="VAR191" s="29"/>
      <c r="VAS191" s="29"/>
      <c r="VAT191" s="29"/>
      <c r="VAU191" s="29"/>
      <c r="VAV191" s="29"/>
      <c r="VAW191" s="29"/>
      <c r="VAX191" s="29"/>
      <c r="VAY191" s="29"/>
      <c r="VAZ191" s="29"/>
      <c r="VBA191" s="29"/>
      <c r="VBB191" s="29"/>
      <c r="VBC191" s="29"/>
      <c r="VBD191" s="29"/>
      <c r="VBE191" s="29"/>
      <c r="VBF191" s="29"/>
      <c r="VBG191" s="29"/>
      <c r="VBH191" s="29"/>
      <c r="VBI191" s="29"/>
      <c r="VBJ191" s="29"/>
      <c r="VBK191" s="29"/>
      <c r="VBL191" s="29"/>
      <c r="VBM191" s="29"/>
      <c r="VBN191" s="29"/>
      <c r="VBO191" s="29"/>
      <c r="VBP191" s="29"/>
      <c r="VBQ191" s="29"/>
      <c r="VBR191" s="29"/>
      <c r="VBS191" s="29"/>
      <c r="VBT191" s="29"/>
      <c r="VBU191" s="29"/>
      <c r="VBV191" s="29"/>
      <c r="VBW191" s="29"/>
      <c r="VBX191" s="29"/>
      <c r="VBY191" s="29"/>
      <c r="VBZ191" s="29"/>
      <c r="VCA191" s="29"/>
      <c r="VCB191" s="29"/>
      <c r="VCC191" s="29"/>
      <c r="VCD191" s="29"/>
      <c r="VCE191" s="29"/>
      <c r="VCF191" s="29"/>
      <c r="VCG191" s="29"/>
      <c r="VCH191" s="29"/>
      <c r="VCI191" s="29"/>
      <c r="VCJ191" s="29"/>
      <c r="VCK191" s="29"/>
      <c r="VCL191" s="29"/>
      <c r="VCM191" s="29"/>
      <c r="VCN191" s="29"/>
      <c r="VCO191" s="29"/>
      <c r="VCP191" s="29"/>
      <c r="VCQ191" s="29"/>
      <c r="VCR191" s="29"/>
      <c r="VCS191" s="29"/>
      <c r="VCT191" s="29"/>
      <c r="VCU191" s="29"/>
      <c r="VCV191" s="29"/>
      <c r="VCW191" s="29"/>
      <c r="VCX191" s="29"/>
      <c r="VCY191" s="29"/>
      <c r="VCZ191" s="29"/>
      <c r="VDA191" s="29"/>
      <c r="VDB191" s="29"/>
      <c r="VDC191" s="29"/>
      <c r="VDD191" s="29"/>
      <c r="VDE191" s="29"/>
      <c r="VDF191" s="29"/>
      <c r="VDG191" s="29"/>
      <c r="VDH191" s="29"/>
      <c r="VDI191" s="29"/>
      <c r="VDJ191" s="29"/>
      <c r="VDK191" s="29"/>
      <c r="VDL191" s="29"/>
      <c r="VDM191" s="29"/>
      <c r="VDN191" s="29"/>
      <c r="VDO191" s="29"/>
      <c r="VDP191" s="29"/>
      <c r="VDQ191" s="29"/>
      <c r="VDR191" s="29"/>
      <c r="VDS191" s="29"/>
      <c r="VDT191" s="29"/>
      <c r="VDU191" s="29"/>
      <c r="VDV191" s="29"/>
      <c r="VDW191" s="29"/>
      <c r="VDX191" s="29"/>
      <c r="VDY191" s="29"/>
      <c r="VDZ191" s="29"/>
      <c r="VEA191" s="29"/>
      <c r="VEB191" s="29"/>
      <c r="VEC191" s="29"/>
      <c r="VED191" s="29"/>
      <c r="VEE191" s="29"/>
      <c r="VEF191" s="29"/>
      <c r="VEG191" s="29"/>
      <c r="VEH191" s="29"/>
      <c r="VEI191" s="29"/>
      <c r="VEJ191" s="29"/>
      <c r="VEK191" s="29"/>
      <c r="VEL191" s="29"/>
      <c r="VEM191" s="29"/>
      <c r="VEN191" s="29"/>
      <c r="VEO191" s="29"/>
      <c r="VEP191" s="29"/>
      <c r="VEQ191" s="29"/>
      <c r="VER191" s="29"/>
      <c r="VES191" s="29"/>
      <c r="VET191" s="29"/>
      <c r="VEU191" s="29"/>
      <c r="VEV191" s="29"/>
      <c r="VEW191" s="29"/>
      <c r="VEX191" s="29"/>
      <c r="VEY191" s="29"/>
      <c r="VEZ191" s="29"/>
      <c r="VFA191" s="29"/>
      <c r="VFB191" s="29"/>
      <c r="VFC191" s="29"/>
      <c r="VFD191" s="29"/>
      <c r="VFE191" s="29"/>
      <c r="VFF191" s="29"/>
      <c r="VFG191" s="29"/>
      <c r="VFH191" s="29"/>
      <c r="VFI191" s="29"/>
      <c r="VFJ191" s="29"/>
      <c r="VFK191" s="29"/>
      <c r="VFL191" s="29"/>
      <c r="VFM191" s="29"/>
      <c r="VFN191" s="29"/>
      <c r="VFO191" s="29"/>
      <c r="VFP191" s="29"/>
      <c r="VFQ191" s="29"/>
      <c r="VFR191" s="29"/>
      <c r="VFS191" s="29"/>
      <c r="VFT191" s="29"/>
      <c r="VFU191" s="29"/>
      <c r="VFV191" s="29"/>
      <c r="VFW191" s="29"/>
      <c r="VFX191" s="29"/>
      <c r="VFY191" s="29"/>
      <c r="VFZ191" s="29"/>
      <c r="VGA191" s="29"/>
      <c r="VGB191" s="29"/>
      <c r="VGC191" s="29"/>
      <c r="VGD191" s="29"/>
      <c r="VGE191" s="29"/>
      <c r="VGF191" s="29"/>
      <c r="VGG191" s="29"/>
      <c r="VGH191" s="29"/>
      <c r="VGI191" s="29"/>
      <c r="VGJ191" s="29"/>
      <c r="VGK191" s="29"/>
      <c r="VGL191" s="29"/>
      <c r="VGM191" s="29"/>
      <c r="VGN191" s="29"/>
      <c r="VGO191" s="29"/>
      <c r="VGP191" s="29"/>
      <c r="VGQ191" s="29"/>
      <c r="VGR191" s="29"/>
      <c r="VGS191" s="29"/>
      <c r="VGT191" s="29"/>
      <c r="VGU191" s="29"/>
      <c r="VGV191" s="29"/>
      <c r="VGW191" s="29"/>
      <c r="VGX191" s="29"/>
      <c r="VGY191" s="29"/>
      <c r="VGZ191" s="29"/>
      <c r="VHA191" s="29"/>
      <c r="VHB191" s="29"/>
      <c r="VHC191" s="29"/>
      <c r="VHD191" s="29"/>
      <c r="VHE191" s="29"/>
      <c r="VHF191" s="29"/>
      <c r="VHG191" s="29"/>
      <c r="VHH191" s="29"/>
      <c r="VHI191" s="29"/>
      <c r="VHJ191" s="29"/>
      <c r="VHK191" s="29"/>
      <c r="VHL191" s="29"/>
      <c r="VHM191" s="29"/>
      <c r="VHN191" s="29"/>
      <c r="VHO191" s="29"/>
      <c r="VHP191" s="29"/>
      <c r="VHQ191" s="29"/>
      <c r="VHR191" s="29"/>
      <c r="VHS191" s="29"/>
      <c r="VHT191" s="29"/>
      <c r="VHU191" s="29"/>
      <c r="VHV191" s="29"/>
      <c r="VHW191" s="29"/>
      <c r="VHX191" s="29"/>
      <c r="VHY191" s="29"/>
      <c r="VHZ191" s="29"/>
      <c r="VIA191" s="29"/>
      <c r="VIB191" s="29"/>
      <c r="VIC191" s="29"/>
      <c r="VID191" s="29"/>
      <c r="VIE191" s="29"/>
      <c r="VIF191" s="29"/>
      <c r="VIG191" s="29"/>
      <c r="VIH191" s="29"/>
      <c r="VII191" s="29"/>
      <c r="VIJ191" s="29"/>
      <c r="VIK191" s="29"/>
      <c r="VIL191" s="29"/>
      <c r="VIM191" s="29"/>
      <c r="VIN191" s="29"/>
      <c r="VIO191" s="29"/>
      <c r="VIP191" s="29"/>
      <c r="VIQ191" s="29"/>
      <c r="VIR191" s="29"/>
      <c r="VIS191" s="29"/>
      <c r="VIT191" s="29"/>
      <c r="VIU191" s="29"/>
      <c r="VIV191" s="29"/>
      <c r="VIW191" s="29"/>
      <c r="VIX191" s="29"/>
      <c r="VIY191" s="29"/>
      <c r="VIZ191" s="29"/>
      <c r="VJA191" s="29"/>
      <c r="VJB191" s="29"/>
      <c r="VJC191" s="29"/>
      <c r="VJD191" s="29"/>
      <c r="VJE191" s="29"/>
      <c r="VJF191" s="29"/>
      <c r="VJG191" s="29"/>
      <c r="VJH191" s="29"/>
      <c r="VJI191" s="29"/>
      <c r="VJJ191" s="29"/>
      <c r="VJK191" s="29"/>
      <c r="VJL191" s="29"/>
      <c r="VJM191" s="29"/>
      <c r="VJN191" s="29"/>
      <c r="VJO191" s="29"/>
      <c r="VJP191" s="29"/>
      <c r="VJQ191" s="29"/>
      <c r="VJR191" s="29"/>
      <c r="VJS191" s="29"/>
      <c r="VJT191" s="29"/>
      <c r="VJU191" s="29"/>
      <c r="VJV191" s="29"/>
      <c r="VJW191" s="29"/>
      <c r="VJX191" s="29"/>
      <c r="VJY191" s="29"/>
      <c r="VJZ191" s="29"/>
      <c r="VKA191" s="29"/>
      <c r="VKB191" s="29"/>
      <c r="VKC191" s="29"/>
      <c r="VKD191" s="29"/>
      <c r="VKE191" s="29"/>
      <c r="VKF191" s="29"/>
      <c r="VKG191" s="29"/>
      <c r="VKH191" s="29"/>
      <c r="VKI191" s="29"/>
      <c r="VKJ191" s="29"/>
      <c r="VKK191" s="29"/>
      <c r="VKL191" s="29"/>
      <c r="VKM191" s="29"/>
      <c r="VKN191" s="29"/>
      <c r="VKO191" s="29"/>
      <c r="VKP191" s="29"/>
      <c r="VKQ191" s="29"/>
      <c r="VKR191" s="29"/>
      <c r="VKS191" s="29"/>
      <c r="VKT191" s="29"/>
      <c r="VKU191" s="29"/>
      <c r="VKV191" s="29"/>
      <c r="VKW191" s="29"/>
      <c r="VKX191" s="29"/>
      <c r="VKY191" s="29"/>
      <c r="VKZ191" s="29"/>
      <c r="VLA191" s="29"/>
      <c r="VLB191" s="29"/>
      <c r="VLC191" s="29"/>
      <c r="VLD191" s="29"/>
      <c r="VLE191" s="29"/>
      <c r="VLF191" s="29"/>
      <c r="VLG191" s="29"/>
      <c r="VLH191" s="29"/>
      <c r="VLI191" s="29"/>
      <c r="VLJ191" s="29"/>
      <c r="VLK191" s="29"/>
      <c r="VLL191" s="29"/>
      <c r="VLM191" s="29"/>
      <c r="VLN191" s="29"/>
      <c r="VLO191" s="29"/>
      <c r="VLP191" s="29"/>
      <c r="VLQ191" s="29"/>
      <c r="VLR191" s="29"/>
      <c r="VLS191" s="29"/>
      <c r="VLT191" s="29"/>
      <c r="VLU191" s="29"/>
      <c r="VLV191" s="29"/>
      <c r="VLW191" s="29"/>
      <c r="VLX191" s="29"/>
      <c r="VLY191" s="29"/>
      <c r="VLZ191" s="29"/>
      <c r="VMA191" s="29"/>
      <c r="VMB191" s="29"/>
      <c r="VMC191" s="29"/>
      <c r="VMD191" s="29"/>
      <c r="VME191" s="29"/>
      <c r="VMF191" s="29"/>
      <c r="VMG191" s="29"/>
      <c r="VMH191" s="29"/>
      <c r="VMI191" s="29"/>
      <c r="VMJ191" s="29"/>
      <c r="VMK191" s="29"/>
      <c r="VML191" s="29"/>
      <c r="VMM191" s="29"/>
      <c r="VMN191" s="29"/>
      <c r="VMO191" s="29"/>
      <c r="VMP191" s="29"/>
      <c r="VMQ191" s="29"/>
      <c r="VMR191" s="29"/>
      <c r="VMS191" s="29"/>
      <c r="VMT191" s="29"/>
      <c r="VMU191" s="29"/>
      <c r="VMV191" s="29"/>
      <c r="VMW191" s="29"/>
      <c r="VMX191" s="29"/>
      <c r="VMY191" s="29"/>
      <c r="VMZ191" s="29"/>
      <c r="VNA191" s="29"/>
      <c r="VNB191" s="29"/>
      <c r="VNC191" s="29"/>
      <c r="VND191" s="29"/>
      <c r="VNE191" s="29"/>
      <c r="VNF191" s="29"/>
      <c r="VNG191" s="29"/>
      <c r="VNH191" s="29"/>
      <c r="VNI191" s="29"/>
      <c r="VNJ191" s="29"/>
      <c r="VNK191" s="29"/>
      <c r="VNL191" s="29"/>
      <c r="VNM191" s="29"/>
      <c r="VNN191" s="29"/>
      <c r="VNO191" s="29"/>
      <c r="VNP191" s="29"/>
      <c r="VNQ191" s="29"/>
      <c r="VNR191" s="29"/>
      <c r="VNS191" s="29"/>
      <c r="VNT191" s="29"/>
      <c r="VNU191" s="29"/>
      <c r="VNV191" s="29"/>
      <c r="VNW191" s="29"/>
      <c r="VNX191" s="29"/>
      <c r="VNY191" s="29"/>
      <c r="VNZ191" s="29"/>
      <c r="VOA191" s="29"/>
      <c r="VOB191" s="29"/>
      <c r="VOC191" s="29"/>
      <c r="VOD191" s="29"/>
      <c r="VOE191" s="29"/>
      <c r="VOF191" s="29"/>
      <c r="VOG191" s="29"/>
      <c r="VOH191" s="29"/>
      <c r="VOI191" s="29"/>
      <c r="VOJ191" s="29"/>
      <c r="VOK191" s="29"/>
      <c r="VOL191" s="29"/>
      <c r="VOM191" s="29"/>
      <c r="VON191" s="29"/>
      <c r="VOO191" s="29"/>
      <c r="VOP191" s="29"/>
      <c r="VOQ191" s="29"/>
      <c r="VOR191" s="29"/>
      <c r="VOS191" s="29"/>
      <c r="VOT191" s="29"/>
      <c r="VOU191" s="29"/>
      <c r="VOV191" s="29"/>
      <c r="VOW191" s="29"/>
      <c r="VOX191" s="29"/>
      <c r="VOY191" s="29"/>
      <c r="VOZ191" s="29"/>
      <c r="VPA191" s="29"/>
      <c r="VPB191" s="29"/>
      <c r="VPC191" s="29"/>
      <c r="VPD191" s="29"/>
      <c r="VPE191" s="29"/>
      <c r="VPF191" s="29"/>
      <c r="VPG191" s="29"/>
      <c r="VPH191" s="29"/>
      <c r="VPI191" s="29"/>
      <c r="VPJ191" s="29"/>
      <c r="VPK191" s="29"/>
      <c r="VPL191" s="29"/>
      <c r="VPM191" s="29"/>
      <c r="VPN191" s="29"/>
      <c r="VPO191" s="29"/>
      <c r="VPP191" s="29"/>
      <c r="VPQ191" s="29"/>
      <c r="VPR191" s="29"/>
      <c r="VPS191" s="29"/>
      <c r="VPT191" s="29"/>
      <c r="VPU191" s="29"/>
      <c r="VPV191" s="29"/>
      <c r="VPW191" s="29"/>
      <c r="VPX191" s="29"/>
      <c r="VPY191" s="29"/>
      <c r="VPZ191" s="29"/>
      <c r="VQA191" s="29"/>
      <c r="VQB191" s="29"/>
      <c r="VQC191" s="29"/>
      <c r="VQD191" s="29"/>
      <c r="VQE191" s="29"/>
      <c r="VQF191" s="29"/>
      <c r="VQG191" s="29"/>
      <c r="VQH191" s="29"/>
      <c r="VQI191" s="29"/>
      <c r="VQJ191" s="29"/>
      <c r="VQK191" s="29"/>
      <c r="VQL191" s="29"/>
      <c r="VQM191" s="29"/>
      <c r="VQN191" s="29"/>
      <c r="VQO191" s="29"/>
      <c r="VQP191" s="29"/>
      <c r="VQQ191" s="29"/>
      <c r="VQR191" s="29"/>
      <c r="VQS191" s="29"/>
      <c r="VQT191" s="29"/>
      <c r="VQU191" s="29"/>
      <c r="VQV191" s="29"/>
      <c r="VQW191" s="29"/>
      <c r="VQX191" s="29"/>
      <c r="VQY191" s="29"/>
      <c r="VQZ191" s="29"/>
      <c r="VRA191" s="29"/>
      <c r="VRB191" s="29"/>
      <c r="VRC191" s="29"/>
      <c r="VRD191" s="29"/>
      <c r="VRE191" s="29"/>
      <c r="VRF191" s="29"/>
      <c r="VRG191" s="29"/>
      <c r="VRH191" s="29"/>
      <c r="VRI191" s="29"/>
      <c r="VRJ191" s="29"/>
      <c r="VRK191" s="29"/>
      <c r="VRL191" s="29"/>
      <c r="VRM191" s="29"/>
      <c r="VRN191" s="29"/>
      <c r="VRO191" s="29"/>
      <c r="VRP191" s="29"/>
      <c r="VRQ191" s="29"/>
      <c r="VRR191" s="29"/>
      <c r="VRS191" s="29"/>
      <c r="VRT191" s="29"/>
      <c r="VRU191" s="29"/>
      <c r="VRV191" s="29"/>
      <c r="VRW191" s="29"/>
      <c r="VRX191" s="29"/>
      <c r="VRY191" s="29"/>
      <c r="VRZ191" s="29"/>
      <c r="VSA191" s="29"/>
      <c r="VSB191" s="29"/>
      <c r="VSC191" s="29"/>
      <c r="VSD191" s="29"/>
      <c r="VSE191" s="29"/>
      <c r="VSF191" s="29"/>
      <c r="VSG191" s="29"/>
      <c r="VSH191" s="29"/>
      <c r="VSI191" s="29"/>
      <c r="VSJ191" s="29"/>
      <c r="VSK191" s="29"/>
      <c r="VSL191" s="29"/>
      <c r="VSM191" s="29"/>
      <c r="VSN191" s="29"/>
      <c r="VSO191" s="29"/>
      <c r="VSP191" s="29"/>
      <c r="VSQ191" s="29"/>
      <c r="VSR191" s="29"/>
      <c r="VSS191" s="29"/>
      <c r="VST191" s="29"/>
      <c r="VSU191" s="29"/>
      <c r="VSV191" s="29"/>
      <c r="VSW191" s="29"/>
      <c r="VSX191" s="29"/>
      <c r="VSY191" s="29"/>
      <c r="VSZ191" s="29"/>
      <c r="VTA191" s="29"/>
      <c r="VTB191" s="29"/>
      <c r="VTC191" s="29"/>
      <c r="VTD191" s="29"/>
      <c r="VTE191" s="29"/>
      <c r="VTF191" s="29"/>
      <c r="VTG191" s="29"/>
      <c r="VTH191" s="29"/>
      <c r="VTI191" s="29"/>
      <c r="VTJ191" s="29"/>
      <c r="VTK191" s="29"/>
      <c r="VTL191" s="29"/>
      <c r="VTM191" s="29"/>
      <c r="VTN191" s="29"/>
      <c r="VTO191" s="29"/>
      <c r="VTP191" s="29"/>
      <c r="VTQ191" s="29"/>
      <c r="VTR191" s="29"/>
      <c r="VTS191" s="29"/>
      <c r="VTT191" s="29"/>
      <c r="VTU191" s="29"/>
      <c r="VTV191" s="29"/>
      <c r="VTW191" s="29"/>
      <c r="VTX191" s="29"/>
      <c r="VTY191" s="29"/>
      <c r="VTZ191" s="29"/>
      <c r="VUA191" s="29"/>
      <c r="VUB191" s="29"/>
      <c r="VUC191" s="29"/>
      <c r="VUD191" s="29"/>
      <c r="VUE191" s="29"/>
      <c r="VUF191" s="29"/>
      <c r="VUG191" s="29"/>
      <c r="VUH191" s="29"/>
      <c r="VUI191" s="29"/>
      <c r="VUJ191" s="29"/>
      <c r="VUK191" s="29"/>
      <c r="VUL191" s="29"/>
      <c r="VUM191" s="29"/>
      <c r="VUN191" s="29"/>
      <c r="VUO191" s="29"/>
      <c r="VUP191" s="29"/>
      <c r="VUQ191" s="29"/>
      <c r="VUR191" s="29"/>
      <c r="VUS191" s="29"/>
      <c r="VUT191" s="29"/>
      <c r="VUU191" s="29"/>
      <c r="VUV191" s="29"/>
      <c r="VUW191" s="29"/>
      <c r="VUX191" s="29"/>
      <c r="VUY191" s="29"/>
      <c r="VUZ191" s="29"/>
      <c r="VVA191" s="29"/>
      <c r="VVB191" s="29"/>
      <c r="VVC191" s="29"/>
      <c r="VVD191" s="29"/>
      <c r="VVE191" s="29"/>
      <c r="VVF191" s="29"/>
      <c r="VVG191" s="29"/>
      <c r="VVH191" s="29"/>
      <c r="VVI191" s="29"/>
      <c r="VVJ191" s="29"/>
      <c r="VVK191" s="29"/>
      <c r="VVL191" s="29"/>
      <c r="VVM191" s="29"/>
      <c r="VVN191" s="29"/>
      <c r="VVO191" s="29"/>
      <c r="VVP191" s="29"/>
      <c r="VVQ191" s="29"/>
      <c r="VVR191" s="29"/>
      <c r="VVS191" s="29"/>
      <c r="VVT191" s="29"/>
      <c r="VVU191" s="29"/>
      <c r="VVV191" s="29"/>
      <c r="VVW191" s="29"/>
      <c r="VVX191" s="29"/>
      <c r="VVY191" s="29"/>
      <c r="VVZ191" s="29"/>
      <c r="VWA191" s="29"/>
      <c r="VWB191" s="29"/>
      <c r="VWC191" s="29"/>
      <c r="VWD191" s="29"/>
      <c r="VWE191" s="29"/>
      <c r="VWF191" s="29"/>
      <c r="VWG191" s="29"/>
      <c r="VWH191" s="29"/>
      <c r="VWI191" s="29"/>
      <c r="VWJ191" s="29"/>
      <c r="VWK191" s="29"/>
      <c r="VWL191" s="29"/>
      <c r="VWM191" s="29"/>
      <c r="VWN191" s="29"/>
      <c r="VWO191" s="29"/>
      <c r="VWP191" s="29"/>
      <c r="VWQ191" s="29"/>
      <c r="VWR191" s="29"/>
      <c r="VWS191" s="29"/>
      <c r="VWT191" s="29"/>
      <c r="VWU191" s="29"/>
      <c r="VWV191" s="29"/>
      <c r="VWW191" s="29"/>
      <c r="VWX191" s="29"/>
      <c r="VWY191" s="29"/>
      <c r="VWZ191" s="29"/>
      <c r="VXA191" s="29"/>
      <c r="VXB191" s="29"/>
      <c r="VXC191" s="29"/>
      <c r="VXD191" s="29"/>
      <c r="VXE191" s="29"/>
      <c r="VXF191" s="29"/>
      <c r="VXG191" s="29"/>
      <c r="VXH191" s="29"/>
      <c r="VXI191" s="29"/>
      <c r="VXJ191" s="29"/>
      <c r="VXK191" s="29"/>
      <c r="VXL191" s="29"/>
      <c r="VXM191" s="29"/>
      <c r="VXN191" s="29"/>
      <c r="VXO191" s="29"/>
      <c r="VXP191" s="29"/>
      <c r="VXQ191" s="29"/>
      <c r="VXR191" s="29"/>
      <c r="VXS191" s="29"/>
      <c r="VXT191" s="29"/>
      <c r="VXU191" s="29"/>
      <c r="VXV191" s="29"/>
      <c r="VXW191" s="29"/>
      <c r="VXX191" s="29"/>
      <c r="VXY191" s="29"/>
      <c r="VXZ191" s="29"/>
      <c r="VYA191" s="29"/>
      <c r="VYB191" s="29"/>
      <c r="VYC191" s="29"/>
      <c r="VYD191" s="29"/>
      <c r="VYE191" s="29"/>
      <c r="VYF191" s="29"/>
      <c r="VYG191" s="29"/>
      <c r="VYH191" s="29"/>
      <c r="VYI191" s="29"/>
      <c r="VYJ191" s="29"/>
      <c r="VYK191" s="29"/>
      <c r="VYL191" s="29"/>
      <c r="VYM191" s="29"/>
      <c r="VYN191" s="29"/>
      <c r="VYO191" s="29"/>
      <c r="VYP191" s="29"/>
      <c r="VYQ191" s="29"/>
      <c r="VYR191" s="29"/>
      <c r="VYS191" s="29"/>
      <c r="VYT191" s="29"/>
      <c r="VYU191" s="29"/>
      <c r="VYV191" s="29"/>
      <c r="VYW191" s="29"/>
      <c r="VYX191" s="29"/>
      <c r="VYY191" s="29"/>
      <c r="VYZ191" s="29"/>
      <c r="VZA191" s="29"/>
      <c r="VZB191" s="29"/>
      <c r="VZC191" s="29"/>
      <c r="VZD191" s="29"/>
      <c r="VZE191" s="29"/>
      <c r="VZF191" s="29"/>
      <c r="VZG191" s="29"/>
      <c r="VZH191" s="29"/>
      <c r="VZI191" s="29"/>
      <c r="VZJ191" s="29"/>
      <c r="VZK191" s="29"/>
      <c r="VZL191" s="29"/>
      <c r="VZM191" s="29"/>
      <c r="VZN191" s="29"/>
      <c r="VZO191" s="29"/>
      <c r="VZP191" s="29"/>
      <c r="VZQ191" s="29"/>
      <c r="VZR191" s="29"/>
      <c r="VZS191" s="29"/>
      <c r="VZT191" s="29"/>
      <c r="VZU191" s="29"/>
      <c r="VZV191" s="29"/>
      <c r="VZW191" s="29"/>
      <c r="VZX191" s="29"/>
      <c r="VZY191" s="29"/>
      <c r="VZZ191" s="29"/>
      <c r="WAA191" s="29"/>
      <c r="WAB191" s="29"/>
      <c r="WAC191" s="29"/>
      <c r="WAD191" s="29"/>
      <c r="WAE191" s="29"/>
      <c r="WAF191" s="29"/>
      <c r="WAG191" s="29"/>
      <c r="WAH191" s="29"/>
      <c r="WAI191" s="29"/>
      <c r="WAJ191" s="29"/>
      <c r="WAK191" s="29"/>
      <c r="WAL191" s="29"/>
      <c r="WAM191" s="29"/>
      <c r="WAN191" s="29"/>
      <c r="WAO191" s="29"/>
      <c r="WAP191" s="29"/>
      <c r="WAQ191" s="29"/>
      <c r="WAR191" s="29"/>
      <c r="WAS191" s="29"/>
      <c r="WAT191" s="29"/>
      <c r="WAU191" s="29"/>
      <c r="WAV191" s="29"/>
      <c r="WAW191" s="29"/>
      <c r="WAX191" s="29"/>
      <c r="WAY191" s="29"/>
      <c r="WAZ191" s="29"/>
      <c r="WBA191" s="29"/>
      <c r="WBB191" s="29"/>
      <c r="WBC191" s="29"/>
      <c r="WBD191" s="29"/>
      <c r="WBE191" s="29"/>
      <c r="WBF191" s="29"/>
      <c r="WBG191" s="29"/>
      <c r="WBH191" s="29"/>
      <c r="WBI191" s="29"/>
      <c r="WBJ191" s="29"/>
      <c r="WBK191" s="29"/>
      <c r="WBL191" s="29"/>
      <c r="WBM191" s="29"/>
      <c r="WBN191" s="29"/>
      <c r="WBO191" s="29"/>
      <c r="WBP191" s="29"/>
      <c r="WBQ191" s="29"/>
      <c r="WBR191" s="29"/>
      <c r="WBS191" s="29"/>
      <c r="WBT191" s="29"/>
      <c r="WBU191" s="29"/>
      <c r="WBV191" s="29"/>
      <c r="WBW191" s="29"/>
      <c r="WBX191" s="29"/>
      <c r="WBY191" s="29"/>
      <c r="WBZ191" s="29"/>
      <c r="WCA191" s="29"/>
      <c r="WCB191" s="29"/>
      <c r="WCC191" s="29"/>
      <c r="WCD191" s="29"/>
      <c r="WCE191" s="29"/>
      <c r="WCF191" s="29"/>
      <c r="WCG191" s="29"/>
      <c r="WCH191" s="29"/>
      <c r="WCI191" s="29"/>
      <c r="WCJ191" s="29"/>
      <c r="WCK191" s="29"/>
      <c r="WCL191" s="29"/>
      <c r="WCM191" s="29"/>
      <c r="WCN191" s="29"/>
      <c r="WCO191" s="29"/>
      <c r="WCP191" s="29"/>
      <c r="WCQ191" s="29"/>
      <c r="WCR191" s="29"/>
      <c r="WCS191" s="29"/>
      <c r="WCT191" s="29"/>
      <c r="WCU191" s="29"/>
      <c r="WCV191" s="29"/>
      <c r="WCW191" s="29"/>
      <c r="WCX191" s="29"/>
      <c r="WCY191" s="29"/>
      <c r="WCZ191" s="29"/>
      <c r="WDA191" s="29"/>
      <c r="WDB191" s="29"/>
      <c r="WDC191" s="29"/>
      <c r="WDD191" s="29"/>
      <c r="WDE191" s="29"/>
      <c r="WDF191" s="29"/>
      <c r="WDG191" s="29"/>
      <c r="WDH191" s="29"/>
      <c r="WDI191" s="29"/>
      <c r="WDJ191" s="29"/>
      <c r="WDK191" s="29"/>
      <c r="WDL191" s="29"/>
      <c r="WDM191" s="29"/>
      <c r="WDN191" s="29"/>
      <c r="WDO191" s="29"/>
      <c r="WDP191" s="29"/>
      <c r="WDQ191" s="29"/>
      <c r="WDR191" s="29"/>
      <c r="WDS191" s="29"/>
      <c r="WDT191" s="29"/>
      <c r="WDU191" s="29"/>
      <c r="WDV191" s="29"/>
      <c r="WDW191" s="29"/>
      <c r="WDX191" s="29"/>
      <c r="WDY191" s="29"/>
      <c r="WDZ191" s="29"/>
      <c r="WEA191" s="29"/>
      <c r="WEB191" s="29"/>
      <c r="WEC191" s="29"/>
      <c r="WED191" s="29"/>
      <c r="WEE191" s="29"/>
      <c r="WEF191" s="29"/>
      <c r="WEG191" s="29"/>
      <c r="WEH191" s="29"/>
      <c r="WEI191" s="29"/>
      <c r="WEJ191" s="29"/>
      <c r="WEK191" s="29"/>
      <c r="WEL191" s="29"/>
      <c r="WEM191" s="29"/>
      <c r="WEN191" s="29"/>
      <c r="WEO191" s="29"/>
      <c r="WEP191" s="29"/>
      <c r="WEQ191" s="29"/>
      <c r="WER191" s="29"/>
      <c r="WES191" s="29"/>
      <c r="WET191" s="29"/>
      <c r="WEU191" s="29"/>
      <c r="WEV191" s="29"/>
      <c r="WEW191" s="29"/>
      <c r="WEX191" s="29"/>
      <c r="WEY191" s="29"/>
      <c r="WEZ191" s="29"/>
      <c r="WFA191" s="29"/>
      <c r="WFB191" s="29"/>
      <c r="WFC191" s="29"/>
      <c r="WFD191" s="29"/>
      <c r="WFE191" s="29"/>
      <c r="WFF191" s="29"/>
      <c r="WFG191" s="29"/>
      <c r="WFH191" s="29"/>
      <c r="WFI191" s="29"/>
      <c r="WFJ191" s="29"/>
      <c r="WFK191" s="29"/>
      <c r="WFL191" s="29"/>
      <c r="WFM191" s="29"/>
      <c r="WFN191" s="29"/>
      <c r="WFO191" s="29"/>
      <c r="WFP191" s="29"/>
      <c r="WFQ191" s="29"/>
      <c r="WFR191" s="29"/>
      <c r="WFS191" s="29"/>
      <c r="WFT191" s="29"/>
      <c r="WFU191" s="29"/>
      <c r="WFV191" s="29"/>
      <c r="WFW191" s="29"/>
      <c r="WFX191" s="29"/>
      <c r="WFY191" s="29"/>
      <c r="WFZ191" s="29"/>
      <c r="WGA191" s="29"/>
      <c r="WGB191" s="29"/>
      <c r="WGC191" s="29"/>
      <c r="WGD191" s="29"/>
      <c r="WGE191" s="29"/>
      <c r="WGF191" s="29"/>
      <c r="WGG191" s="29"/>
      <c r="WGH191" s="29"/>
      <c r="WGI191" s="29"/>
      <c r="WGJ191" s="29"/>
      <c r="WGK191" s="29"/>
      <c r="WGL191" s="29"/>
      <c r="WGM191" s="29"/>
      <c r="WGN191" s="29"/>
      <c r="WGO191" s="29"/>
      <c r="WGP191" s="29"/>
      <c r="WGQ191" s="29"/>
      <c r="WGR191" s="29"/>
      <c r="WGS191" s="29"/>
      <c r="WGT191" s="29"/>
      <c r="WGU191" s="29"/>
      <c r="WGV191" s="29"/>
      <c r="WGW191" s="29"/>
      <c r="WGX191" s="29"/>
      <c r="WGY191" s="29"/>
      <c r="WGZ191" s="29"/>
      <c r="WHA191" s="29"/>
      <c r="WHB191" s="29"/>
      <c r="WHC191" s="29"/>
      <c r="WHD191" s="29"/>
      <c r="WHE191" s="29"/>
      <c r="WHF191" s="29"/>
      <c r="WHG191" s="29"/>
      <c r="WHH191" s="29"/>
      <c r="WHI191" s="29"/>
      <c r="WHJ191" s="29"/>
      <c r="WHK191" s="29"/>
      <c r="WHL191" s="29"/>
      <c r="WHM191" s="29"/>
      <c r="WHN191" s="29"/>
      <c r="WHO191" s="29"/>
      <c r="WHP191" s="29"/>
      <c r="WHQ191" s="29"/>
      <c r="WHR191" s="29"/>
      <c r="WHS191" s="29"/>
      <c r="WHT191" s="29"/>
      <c r="WHU191" s="29"/>
      <c r="WHV191" s="29"/>
      <c r="WHW191" s="29"/>
      <c r="WHX191" s="29"/>
      <c r="WHY191" s="29"/>
      <c r="WHZ191" s="29"/>
      <c r="WIA191" s="29"/>
      <c r="WIB191" s="29"/>
      <c r="WIC191" s="29"/>
      <c r="WID191" s="29"/>
      <c r="WIE191" s="29"/>
      <c r="WIF191" s="29"/>
      <c r="WIG191" s="29"/>
      <c r="WIH191" s="29"/>
      <c r="WII191" s="29"/>
      <c r="WIJ191" s="29"/>
      <c r="WIK191" s="29"/>
      <c r="WIL191" s="29"/>
      <c r="WIM191" s="29"/>
      <c r="WIN191" s="29"/>
      <c r="WIO191" s="29"/>
      <c r="WIP191" s="29"/>
      <c r="WIQ191" s="29"/>
      <c r="WIR191" s="29"/>
      <c r="WIS191" s="29"/>
      <c r="WIT191" s="29"/>
      <c r="WIU191" s="29"/>
      <c r="WIV191" s="29"/>
      <c r="WIW191" s="29"/>
      <c r="WIX191" s="29"/>
      <c r="WIY191" s="29"/>
      <c r="WIZ191" s="29"/>
      <c r="WJA191" s="29"/>
      <c r="WJB191" s="29"/>
      <c r="WJC191" s="29"/>
      <c r="WJD191" s="29"/>
      <c r="WJE191" s="29"/>
      <c r="WJF191" s="29"/>
      <c r="WJG191" s="29"/>
      <c r="WJH191" s="29"/>
      <c r="WJI191" s="29"/>
      <c r="WJJ191" s="29"/>
      <c r="WJK191" s="29"/>
      <c r="WJL191" s="29"/>
      <c r="WJM191" s="29"/>
      <c r="WJN191" s="29"/>
      <c r="WJO191" s="29"/>
      <c r="WJP191" s="29"/>
      <c r="WJQ191" s="29"/>
      <c r="WJR191" s="29"/>
      <c r="WJS191" s="29"/>
      <c r="WJT191" s="29"/>
      <c r="WJU191" s="29"/>
      <c r="WJV191" s="29"/>
      <c r="WJW191" s="29"/>
      <c r="WJX191" s="29"/>
      <c r="WJY191" s="29"/>
      <c r="WJZ191" s="29"/>
      <c r="WKA191" s="29"/>
      <c r="WKB191" s="29"/>
      <c r="WKC191" s="29"/>
      <c r="WKD191" s="29"/>
      <c r="WKE191" s="29"/>
      <c r="WKF191" s="29"/>
      <c r="WKG191" s="29"/>
      <c r="WKH191" s="29"/>
      <c r="WKI191" s="29"/>
      <c r="WKJ191" s="29"/>
      <c r="WKK191" s="29"/>
      <c r="WKL191" s="29"/>
      <c r="WKM191" s="29"/>
      <c r="WKN191" s="29"/>
      <c r="WKO191" s="29"/>
      <c r="WKP191" s="29"/>
      <c r="WKQ191" s="29"/>
      <c r="WKR191" s="29"/>
      <c r="WKS191" s="29"/>
      <c r="WKT191" s="29"/>
      <c r="WKU191" s="29"/>
      <c r="WKV191" s="29"/>
      <c r="WKW191" s="29"/>
      <c r="WKX191" s="29"/>
      <c r="WKY191" s="29"/>
      <c r="WKZ191" s="29"/>
      <c r="WLA191" s="29"/>
      <c r="WLB191" s="29"/>
      <c r="WLC191" s="29"/>
      <c r="WLD191" s="29"/>
      <c r="WLE191" s="29"/>
      <c r="WLF191" s="29"/>
      <c r="WLG191" s="29"/>
      <c r="WLH191" s="29"/>
      <c r="WLI191" s="29"/>
      <c r="WLJ191" s="29"/>
      <c r="WLK191" s="29"/>
      <c r="WLL191" s="29"/>
      <c r="WLM191" s="29"/>
      <c r="WLN191" s="29"/>
      <c r="WLO191" s="29"/>
      <c r="WLP191" s="29"/>
      <c r="WLQ191" s="29"/>
      <c r="WLR191" s="29"/>
      <c r="WLS191" s="29"/>
      <c r="WLT191" s="29"/>
      <c r="WLU191" s="29"/>
      <c r="WLV191" s="29"/>
      <c r="WLW191" s="29"/>
      <c r="WLX191" s="29"/>
      <c r="WLY191" s="29"/>
      <c r="WLZ191" s="29"/>
      <c r="WMA191" s="29"/>
      <c r="WMB191" s="29"/>
      <c r="WMC191" s="29"/>
      <c r="WMD191" s="29"/>
      <c r="WME191" s="29"/>
      <c r="WMF191" s="29"/>
      <c r="WMG191" s="29"/>
      <c r="WMH191" s="29"/>
      <c r="WMI191" s="29"/>
      <c r="WMJ191" s="29"/>
      <c r="WMK191" s="29"/>
      <c r="WML191" s="29"/>
      <c r="WMM191" s="29"/>
      <c r="WMN191" s="29"/>
      <c r="WMO191" s="29"/>
      <c r="WMP191" s="29"/>
      <c r="WMQ191" s="29"/>
      <c r="WMR191" s="29"/>
      <c r="WMS191" s="29"/>
      <c r="WMT191" s="29"/>
      <c r="WMU191" s="29"/>
      <c r="WMV191" s="29"/>
      <c r="WMW191" s="29"/>
      <c r="WMX191" s="29"/>
      <c r="WMY191" s="29"/>
      <c r="WMZ191" s="29"/>
      <c r="WNA191" s="29"/>
      <c r="WNB191" s="29"/>
      <c r="WNC191" s="29"/>
      <c r="WND191" s="29"/>
      <c r="WNE191" s="29"/>
      <c r="WNF191" s="29"/>
      <c r="WNG191" s="29"/>
      <c r="WNH191" s="29"/>
      <c r="WNI191" s="29"/>
      <c r="WNJ191" s="29"/>
      <c r="WNK191" s="29"/>
      <c r="WNL191" s="29"/>
      <c r="WNM191" s="29"/>
      <c r="WNN191" s="29"/>
      <c r="WNO191" s="29"/>
      <c r="WNP191" s="29"/>
      <c r="WNQ191" s="29"/>
      <c r="WNR191" s="29"/>
      <c r="WNS191" s="29"/>
      <c r="WNT191" s="29"/>
      <c r="WNU191" s="29"/>
      <c r="WNV191" s="29"/>
      <c r="WNW191" s="29"/>
      <c r="WNX191" s="29"/>
      <c r="WNY191" s="29"/>
      <c r="WNZ191" s="29"/>
      <c r="WOA191" s="29"/>
      <c r="WOB191" s="29"/>
      <c r="WOC191" s="29"/>
      <c r="WOD191" s="29"/>
      <c r="WOE191" s="29"/>
      <c r="WOF191" s="29"/>
      <c r="WOG191" s="29"/>
      <c r="WOH191" s="29"/>
      <c r="WOI191" s="29"/>
      <c r="WOJ191" s="29"/>
      <c r="WOK191" s="29"/>
      <c r="WOL191" s="29"/>
      <c r="WOM191" s="29"/>
      <c r="WON191" s="29"/>
      <c r="WOO191" s="29"/>
      <c r="WOP191" s="29"/>
      <c r="WOQ191" s="29"/>
      <c r="WOR191" s="29"/>
      <c r="WOS191" s="29"/>
      <c r="WOT191" s="29"/>
      <c r="WOU191" s="29"/>
      <c r="WOV191" s="29"/>
      <c r="WOW191" s="29"/>
      <c r="WOX191" s="29"/>
      <c r="WOY191" s="29"/>
      <c r="WOZ191" s="29"/>
      <c r="WPA191" s="29"/>
      <c r="WPB191" s="29"/>
      <c r="WPC191" s="29"/>
      <c r="WPD191" s="29"/>
      <c r="WPE191" s="29"/>
      <c r="WPF191" s="29"/>
      <c r="WPG191" s="29"/>
      <c r="WPH191" s="29"/>
      <c r="WPI191" s="29"/>
      <c r="WPJ191" s="29"/>
      <c r="WPK191" s="29"/>
      <c r="WPL191" s="29"/>
      <c r="WPM191" s="29"/>
      <c r="WPN191" s="29"/>
      <c r="WPO191" s="29"/>
      <c r="WPP191" s="29"/>
      <c r="WPQ191" s="29"/>
      <c r="WPR191" s="29"/>
      <c r="WPS191" s="29"/>
      <c r="WPT191" s="29"/>
      <c r="WPU191" s="29"/>
      <c r="WPV191" s="29"/>
      <c r="WPW191" s="29"/>
      <c r="WPX191" s="29"/>
      <c r="WPY191" s="29"/>
      <c r="WPZ191" s="29"/>
      <c r="WQA191" s="29"/>
      <c r="WQB191" s="29"/>
      <c r="WQC191" s="29"/>
      <c r="WQD191" s="29"/>
      <c r="WQE191" s="29"/>
      <c r="WQF191" s="29"/>
      <c r="WQG191" s="29"/>
      <c r="WQH191" s="29"/>
      <c r="WQI191" s="29"/>
      <c r="WQJ191" s="29"/>
      <c r="WQK191" s="29"/>
      <c r="WQL191" s="29"/>
      <c r="WQM191" s="29"/>
      <c r="WQN191" s="29"/>
      <c r="WQO191" s="29"/>
      <c r="WQP191" s="29"/>
      <c r="WQQ191" s="29"/>
      <c r="WQR191" s="29"/>
      <c r="WQS191" s="29"/>
      <c r="WQT191" s="29"/>
      <c r="WQU191" s="29"/>
      <c r="WQV191" s="29"/>
      <c r="WQW191" s="29"/>
      <c r="WQX191" s="29"/>
      <c r="WQY191" s="29"/>
      <c r="WQZ191" s="29"/>
      <c r="WRA191" s="29"/>
      <c r="WRB191" s="29"/>
      <c r="WRC191" s="29"/>
      <c r="WRD191" s="29"/>
      <c r="WRE191" s="29"/>
      <c r="WRF191" s="29"/>
      <c r="WRG191" s="29"/>
      <c r="WRH191" s="29"/>
      <c r="WRI191" s="29"/>
      <c r="WRJ191" s="29"/>
      <c r="WRK191" s="29"/>
      <c r="WRL191" s="29"/>
      <c r="WRM191" s="29"/>
      <c r="WRN191" s="29"/>
      <c r="WRO191" s="29"/>
      <c r="WRP191" s="29"/>
      <c r="WRQ191" s="29"/>
      <c r="WRR191" s="29"/>
      <c r="WRS191" s="29"/>
      <c r="WRT191" s="29"/>
      <c r="WRU191" s="29"/>
      <c r="WRV191" s="29"/>
      <c r="WRW191" s="29"/>
      <c r="WRX191" s="29"/>
      <c r="WRY191" s="29"/>
      <c r="WRZ191" s="29"/>
      <c r="WSA191" s="29"/>
      <c r="WSB191" s="29"/>
      <c r="WSC191" s="29"/>
      <c r="WSD191" s="29"/>
      <c r="WSE191" s="29"/>
      <c r="WSF191" s="29"/>
      <c r="WSG191" s="29"/>
      <c r="WSH191" s="29"/>
      <c r="WSI191" s="29"/>
      <c r="WSJ191" s="29"/>
      <c r="WSK191" s="29"/>
      <c r="WSL191" s="29"/>
      <c r="WSM191" s="29"/>
      <c r="WSN191" s="29"/>
      <c r="WSO191" s="29"/>
      <c r="WSP191" s="29"/>
      <c r="WSQ191" s="29"/>
      <c r="WSR191" s="29"/>
      <c r="WSS191" s="29"/>
      <c r="WST191" s="29"/>
      <c r="WSU191" s="29"/>
      <c r="WSV191" s="29"/>
      <c r="WSW191" s="29"/>
      <c r="WSX191" s="29"/>
      <c r="WSY191" s="29"/>
      <c r="WSZ191" s="29"/>
      <c r="WTA191" s="29"/>
      <c r="WTB191" s="29"/>
      <c r="WTC191" s="29"/>
      <c r="WTD191" s="29"/>
      <c r="WTE191" s="29"/>
      <c r="WTF191" s="29"/>
      <c r="WTG191" s="29"/>
      <c r="WTH191" s="29"/>
      <c r="WTI191" s="29"/>
      <c r="WTJ191" s="29"/>
      <c r="WTK191" s="29"/>
      <c r="WTL191" s="29"/>
      <c r="WTM191" s="29"/>
      <c r="WTN191" s="29"/>
      <c r="WTO191" s="29"/>
      <c r="WTP191" s="29"/>
      <c r="WTQ191" s="29"/>
      <c r="WTR191" s="29"/>
      <c r="WTS191" s="29"/>
      <c r="WTT191" s="29"/>
      <c r="WTU191" s="29"/>
      <c r="WTV191" s="29"/>
      <c r="WTW191" s="29"/>
      <c r="WTX191" s="29"/>
      <c r="WTY191" s="29"/>
      <c r="WTZ191" s="29"/>
      <c r="WUA191" s="29"/>
      <c r="WUB191" s="29"/>
      <c r="WUC191" s="29"/>
      <c r="WUD191" s="29"/>
      <c r="WUE191" s="29"/>
      <c r="WUF191" s="29"/>
      <c r="WUG191" s="29"/>
      <c r="WUH191" s="29"/>
      <c r="WUI191" s="29"/>
      <c r="WUJ191" s="29"/>
      <c r="WUK191" s="29"/>
      <c r="WUL191" s="29"/>
      <c r="WUM191" s="29"/>
      <c r="WUN191" s="29"/>
      <c r="WUO191" s="29"/>
      <c r="WUP191" s="29"/>
      <c r="WUQ191" s="29"/>
      <c r="WUR191" s="29"/>
      <c r="WUS191" s="29"/>
    </row>
    <row r="192" spans="1:16113" ht="20.149999999999999" customHeight="1" x14ac:dyDescent="0.35">
      <c r="A192" s="110" t="s">
        <v>1235</v>
      </c>
      <c r="B192" s="9" t="s">
        <v>36</v>
      </c>
      <c r="C192" s="10" t="s">
        <v>37</v>
      </c>
      <c r="D192" s="14" t="s">
        <v>1134</v>
      </c>
      <c r="E192" s="14" t="s">
        <v>1135</v>
      </c>
      <c r="F192" s="208" t="s">
        <v>1246</v>
      </c>
      <c r="G192" s="208" t="s">
        <v>1137</v>
      </c>
      <c r="H192" s="12" t="s">
        <v>1077</v>
      </c>
      <c r="I192" s="14" t="s">
        <v>1078</v>
      </c>
      <c r="J192" s="12" t="s">
        <v>1247</v>
      </c>
      <c r="K192" s="14" t="s">
        <v>45</v>
      </c>
      <c r="L192" s="40" t="s">
        <v>1248</v>
      </c>
      <c r="M192" s="40" t="s">
        <v>1249</v>
      </c>
      <c r="N192" s="210" t="s">
        <v>1241</v>
      </c>
      <c r="O192" s="14" t="s">
        <v>272</v>
      </c>
      <c r="P192" s="211">
        <f>56428/7679</f>
        <v>7.3483526500846468</v>
      </c>
      <c r="Q192" s="211">
        <f>87228/7239</f>
        <v>12.049730625777041</v>
      </c>
      <c r="R192" s="211">
        <f>23694/9672</f>
        <v>2.4497518610421838</v>
      </c>
      <c r="S192" s="211">
        <f>38612/9229</f>
        <v>4.1837685556398307</v>
      </c>
      <c r="T192" s="215">
        <f>33080/10419</f>
        <v>3.174968806987235</v>
      </c>
      <c r="U192" s="216">
        <f>25089/9182</f>
        <v>2.7324112393813982</v>
      </c>
      <c r="V192" s="211"/>
      <c r="W192" s="211"/>
      <c r="X192" s="211"/>
      <c r="Y192" s="211"/>
      <c r="Z192" s="211"/>
      <c r="AA192" s="211"/>
      <c r="AB192" s="17">
        <v>1</v>
      </c>
      <c r="AC192" s="32">
        <v>12</v>
      </c>
      <c r="AD192" s="36" t="s">
        <v>1250</v>
      </c>
      <c r="AE192" s="12" t="s">
        <v>1144</v>
      </c>
      <c r="AF192" s="12" t="s">
        <v>1145</v>
      </c>
      <c r="AG192" s="328" t="s">
        <v>1146</v>
      </c>
    </row>
    <row r="193" spans="1:33" ht="20.149999999999999" customHeight="1" x14ac:dyDescent="0.35">
      <c r="A193" s="110" t="s">
        <v>1235</v>
      </c>
      <c r="B193" s="9" t="s">
        <v>36</v>
      </c>
      <c r="C193" s="10" t="s">
        <v>37</v>
      </c>
      <c r="D193" s="14" t="s">
        <v>1134</v>
      </c>
      <c r="E193" s="14" t="s">
        <v>1135</v>
      </c>
      <c r="F193" s="14" t="s">
        <v>1251</v>
      </c>
      <c r="G193" s="217" t="s">
        <v>1252</v>
      </c>
      <c r="H193" s="12" t="s">
        <v>1077</v>
      </c>
      <c r="I193" s="14" t="s">
        <v>1253</v>
      </c>
      <c r="J193" s="14" t="s">
        <v>1254</v>
      </c>
      <c r="K193" s="40" t="s">
        <v>1255</v>
      </c>
      <c r="L193" s="40" t="s">
        <v>1256</v>
      </c>
      <c r="M193" s="40" t="s">
        <v>1257</v>
      </c>
      <c r="N193" s="51" t="s">
        <v>1258</v>
      </c>
      <c r="O193" s="14" t="s">
        <v>272</v>
      </c>
      <c r="P193" s="67">
        <f>607/750</f>
        <v>0.80933333333333335</v>
      </c>
      <c r="Q193" s="67">
        <f>481/635</f>
        <v>0.75748031496062995</v>
      </c>
      <c r="R193" s="67">
        <f>670/836</f>
        <v>0.80143540669856461</v>
      </c>
      <c r="S193" s="67">
        <f>518/659</f>
        <v>0.78603945371775419</v>
      </c>
      <c r="T193" s="218">
        <f>799/971</f>
        <v>0.82286302780638521</v>
      </c>
      <c r="U193" s="218">
        <f>571/700</f>
        <v>0.81571428571428573</v>
      </c>
      <c r="V193" s="67"/>
      <c r="W193" s="67"/>
      <c r="X193" s="67"/>
      <c r="Y193" s="67"/>
      <c r="Z193" s="67"/>
      <c r="AA193" s="67"/>
      <c r="AB193" s="17">
        <v>0.9</v>
      </c>
      <c r="AC193" s="18">
        <v>12</v>
      </c>
      <c r="AD193" s="36" t="s">
        <v>1259</v>
      </c>
      <c r="AE193" s="12" t="s">
        <v>1144</v>
      </c>
      <c r="AF193" s="12" t="s">
        <v>1260</v>
      </c>
      <c r="AG193" s="328" t="s">
        <v>1146</v>
      </c>
    </row>
    <row r="194" spans="1:33" ht="20.149999999999999" customHeight="1" x14ac:dyDescent="0.35">
      <c r="A194" s="110" t="s">
        <v>1235</v>
      </c>
      <c r="B194" s="10" t="s">
        <v>110</v>
      </c>
      <c r="C194" s="14" t="s">
        <v>111</v>
      </c>
      <c r="D194" s="14" t="s">
        <v>112</v>
      </c>
      <c r="E194" s="14" t="s">
        <v>113</v>
      </c>
      <c r="F194" s="14" t="s">
        <v>114</v>
      </c>
      <c r="G194" s="14" t="s">
        <v>1172</v>
      </c>
      <c r="H194" s="10" t="s">
        <v>116</v>
      </c>
      <c r="I194" s="14" t="s">
        <v>117</v>
      </c>
      <c r="J194" s="12" t="s">
        <v>1261</v>
      </c>
      <c r="K194" s="12" t="s">
        <v>1262</v>
      </c>
      <c r="L194" s="12" t="s">
        <v>1175</v>
      </c>
      <c r="M194" s="12" t="s">
        <v>1176</v>
      </c>
      <c r="N194" s="51" t="s">
        <v>1263</v>
      </c>
      <c r="O194" s="14" t="s">
        <v>272</v>
      </c>
      <c r="P194" s="219">
        <f>5894/6638</f>
        <v>0.88791804760470017</v>
      </c>
      <c r="Q194" s="219">
        <f>6357/6557</f>
        <v>0.96949824614915359</v>
      </c>
      <c r="R194" s="219">
        <f>7644/8616</f>
        <v>0.88718662952646243</v>
      </c>
      <c r="S194" s="219">
        <f>7112/8222</f>
        <v>0.86499635125273655</v>
      </c>
      <c r="T194" s="220">
        <f>8754/10530</f>
        <v>0.83133903133903131</v>
      </c>
      <c r="U194" s="220">
        <f>9388/10530</f>
        <v>0.89154795821462485</v>
      </c>
      <c r="V194" s="219"/>
      <c r="W194" s="219"/>
      <c r="X194" s="219"/>
      <c r="Y194" s="219"/>
      <c r="Z194" s="219"/>
      <c r="AA194" s="219"/>
      <c r="AB194" s="17">
        <v>0.9</v>
      </c>
      <c r="AC194" s="18">
        <v>12</v>
      </c>
      <c r="AD194" s="36" t="s">
        <v>1259</v>
      </c>
      <c r="AE194" s="12" t="s">
        <v>1144</v>
      </c>
      <c r="AF194" s="12" t="s">
        <v>1260</v>
      </c>
      <c r="AG194" s="328" t="s">
        <v>1146</v>
      </c>
    </row>
    <row r="195" spans="1:33" ht="20.149999999999999" customHeight="1" x14ac:dyDescent="0.35">
      <c r="A195" s="110" t="s">
        <v>1235</v>
      </c>
      <c r="B195" s="10" t="s">
        <v>110</v>
      </c>
      <c r="C195" s="14" t="s">
        <v>111</v>
      </c>
      <c r="D195" s="14" t="s">
        <v>112</v>
      </c>
      <c r="E195" s="14" t="s">
        <v>113</v>
      </c>
      <c r="F195" s="14" t="s">
        <v>114</v>
      </c>
      <c r="G195" s="14" t="s">
        <v>1172</v>
      </c>
      <c r="H195" s="10" t="s">
        <v>116</v>
      </c>
      <c r="I195" s="14" t="s">
        <v>117</v>
      </c>
      <c r="J195" s="12" t="s">
        <v>1264</v>
      </c>
      <c r="K195" s="12" t="s">
        <v>1265</v>
      </c>
      <c r="L195" s="12" t="s">
        <v>1175</v>
      </c>
      <c r="M195" s="12" t="s">
        <v>1176</v>
      </c>
      <c r="N195" s="51" t="s">
        <v>1266</v>
      </c>
      <c r="O195" s="14" t="s">
        <v>272</v>
      </c>
      <c r="P195" s="219">
        <v>0.87670000000000003</v>
      </c>
      <c r="Q195" s="219">
        <v>0.79</v>
      </c>
      <c r="R195" s="219">
        <v>0.90669999999999995</v>
      </c>
      <c r="S195" s="219">
        <f>819/936</f>
        <v>0.875</v>
      </c>
      <c r="T195" s="220">
        <f>799/971</f>
        <v>0.82286302780638521</v>
      </c>
      <c r="U195" s="220">
        <f>884/884</f>
        <v>1</v>
      </c>
      <c r="V195" s="219"/>
      <c r="W195" s="219"/>
      <c r="X195" s="219"/>
      <c r="Y195" s="219"/>
      <c r="Z195" s="219"/>
      <c r="AA195" s="219"/>
      <c r="AB195" s="17">
        <v>0.9</v>
      </c>
      <c r="AC195" s="18">
        <v>12</v>
      </c>
      <c r="AD195" s="36" t="s">
        <v>1259</v>
      </c>
      <c r="AE195" s="12" t="s">
        <v>1144</v>
      </c>
      <c r="AF195" s="12" t="s">
        <v>1260</v>
      </c>
      <c r="AG195" s="328" t="s">
        <v>1146</v>
      </c>
    </row>
    <row r="196" spans="1:33" ht="20.149999999999999" customHeight="1" x14ac:dyDescent="0.35">
      <c r="A196" s="110" t="s">
        <v>1235</v>
      </c>
      <c r="B196" s="10" t="s">
        <v>110</v>
      </c>
      <c r="C196" s="14" t="s">
        <v>111</v>
      </c>
      <c r="D196" s="14" t="s">
        <v>112</v>
      </c>
      <c r="E196" s="14" t="s">
        <v>113</v>
      </c>
      <c r="F196" s="14" t="s">
        <v>114</v>
      </c>
      <c r="G196" s="14" t="s">
        <v>1172</v>
      </c>
      <c r="H196" s="10" t="s">
        <v>116</v>
      </c>
      <c r="I196" s="14" t="s">
        <v>117</v>
      </c>
      <c r="J196" s="12" t="s">
        <v>1267</v>
      </c>
      <c r="K196" s="12" t="s">
        <v>1268</v>
      </c>
      <c r="L196" s="12" t="s">
        <v>1175</v>
      </c>
      <c r="M196" s="12" t="s">
        <v>1176</v>
      </c>
      <c r="N196" s="51" t="s">
        <v>1188</v>
      </c>
      <c r="O196" s="14" t="s">
        <v>272</v>
      </c>
      <c r="P196" s="219">
        <f>482/512</f>
        <v>0.94140625</v>
      </c>
      <c r="Q196" s="219">
        <f>365/422</f>
        <v>0.86492890995260663</v>
      </c>
      <c r="R196" s="219">
        <f>467/543</f>
        <v>0.86003683241252304</v>
      </c>
      <c r="S196" s="219">
        <f>295/274</f>
        <v>1.0766423357664234</v>
      </c>
      <c r="T196" s="220">
        <f>383/444</f>
        <v>0.86261261261261257</v>
      </c>
      <c r="U196" s="220">
        <f>384/438</f>
        <v>0.87671232876712324</v>
      </c>
      <c r="V196" s="219"/>
      <c r="W196" s="219"/>
      <c r="X196" s="219"/>
      <c r="Y196" s="219"/>
      <c r="Z196" s="219"/>
      <c r="AA196" s="219"/>
      <c r="AB196" s="17">
        <v>0.9</v>
      </c>
      <c r="AC196" s="18">
        <v>12</v>
      </c>
      <c r="AD196" s="36" t="s">
        <v>1259</v>
      </c>
      <c r="AE196" s="12" t="s">
        <v>1144</v>
      </c>
      <c r="AF196" s="12" t="s">
        <v>1260</v>
      </c>
      <c r="AG196" s="328" t="s">
        <v>1146</v>
      </c>
    </row>
    <row r="197" spans="1:33" ht="20.149999999999999" customHeight="1" x14ac:dyDescent="0.35">
      <c r="A197" s="110" t="s">
        <v>1235</v>
      </c>
      <c r="B197" s="10" t="s">
        <v>110</v>
      </c>
      <c r="C197" s="14" t="s">
        <v>111</v>
      </c>
      <c r="D197" s="14" t="s">
        <v>112</v>
      </c>
      <c r="E197" s="14" t="s">
        <v>113</v>
      </c>
      <c r="F197" s="14" t="s">
        <v>114</v>
      </c>
      <c r="G197" s="14" t="s">
        <v>1172</v>
      </c>
      <c r="H197" s="10" t="s">
        <v>116</v>
      </c>
      <c r="I197" s="14" t="s">
        <v>117</v>
      </c>
      <c r="J197" s="12" t="s">
        <v>1269</v>
      </c>
      <c r="K197" s="12" t="s">
        <v>1270</v>
      </c>
      <c r="L197" s="12" t="s">
        <v>1175</v>
      </c>
      <c r="M197" s="12" t="s">
        <v>1176</v>
      </c>
      <c r="N197" s="51" t="s">
        <v>1271</v>
      </c>
      <c r="O197" s="14" t="s">
        <v>272</v>
      </c>
      <c r="P197" s="219">
        <v>0.89500000000000002</v>
      </c>
      <c r="Q197" s="219">
        <v>0.88500000000000001</v>
      </c>
      <c r="R197" s="219">
        <v>0.94499999999999995</v>
      </c>
      <c r="S197" s="219">
        <f>713/804</f>
        <v>0.88681592039800994</v>
      </c>
      <c r="T197" s="220">
        <f>964/1068</f>
        <v>0.90262172284644193</v>
      </c>
      <c r="U197" s="220">
        <f>835/942</f>
        <v>0.886411889596603</v>
      </c>
      <c r="V197" s="219"/>
      <c r="W197" s="219"/>
      <c r="X197" s="219"/>
      <c r="Y197" s="219"/>
      <c r="Z197" s="219"/>
      <c r="AA197" s="219"/>
      <c r="AB197" s="17">
        <v>0.9</v>
      </c>
      <c r="AC197" s="18">
        <v>12</v>
      </c>
      <c r="AD197" s="36" t="s">
        <v>1259</v>
      </c>
      <c r="AE197" s="12" t="s">
        <v>1144</v>
      </c>
      <c r="AF197" s="12" t="s">
        <v>1260</v>
      </c>
      <c r="AG197" s="328" t="s">
        <v>1146</v>
      </c>
    </row>
    <row r="198" spans="1:33" ht="20.149999999999999" customHeight="1" x14ac:dyDescent="0.35">
      <c r="A198" s="110" t="s">
        <v>1235</v>
      </c>
      <c r="B198" s="10" t="s">
        <v>110</v>
      </c>
      <c r="C198" s="14" t="s">
        <v>111</v>
      </c>
      <c r="D198" s="14" t="s">
        <v>112</v>
      </c>
      <c r="E198" s="14" t="s">
        <v>113</v>
      </c>
      <c r="F198" s="14" t="s">
        <v>114</v>
      </c>
      <c r="G198" s="14" t="s">
        <v>1172</v>
      </c>
      <c r="H198" s="10" t="s">
        <v>116</v>
      </c>
      <c r="I198" s="14" t="s">
        <v>117</v>
      </c>
      <c r="J198" s="12" t="s">
        <v>1272</v>
      </c>
      <c r="K198" s="12" t="s">
        <v>1273</v>
      </c>
      <c r="L198" s="14" t="s">
        <v>1175</v>
      </c>
      <c r="M198" s="12" t="s">
        <v>1176</v>
      </c>
      <c r="N198" s="51" t="s">
        <v>1274</v>
      </c>
      <c r="O198" s="14" t="s">
        <v>272</v>
      </c>
      <c r="P198" s="219">
        <f>951/828</f>
        <v>1.1485507246376812</v>
      </c>
      <c r="Q198" s="219">
        <f>590/684</f>
        <v>0.86257309941520466</v>
      </c>
      <c r="R198" s="219">
        <f>1103/864</f>
        <v>1.2766203703703705</v>
      </c>
      <c r="S198" s="219">
        <f>795/666</f>
        <v>1.1936936936936937</v>
      </c>
      <c r="T198" s="220">
        <f>845/828</f>
        <v>1.0205314009661837</v>
      </c>
      <c r="U198" s="220">
        <f>816/817</f>
        <v>0.99877600979192172</v>
      </c>
      <c r="V198" s="219"/>
      <c r="W198" s="219"/>
      <c r="X198" s="219"/>
      <c r="Y198" s="219"/>
      <c r="Z198" s="219"/>
      <c r="AA198" s="219"/>
      <c r="AB198" s="17">
        <v>0.9</v>
      </c>
      <c r="AC198" s="18">
        <v>12</v>
      </c>
      <c r="AD198" s="36" t="s">
        <v>1259</v>
      </c>
      <c r="AE198" s="12" t="s">
        <v>1144</v>
      </c>
      <c r="AF198" s="12" t="s">
        <v>1260</v>
      </c>
      <c r="AG198" s="328" t="s">
        <v>1146</v>
      </c>
    </row>
    <row r="199" spans="1:33" ht="20.149999999999999" customHeight="1" x14ac:dyDescent="0.35">
      <c r="A199" s="110" t="s">
        <v>1235</v>
      </c>
      <c r="B199" s="21" t="s">
        <v>134</v>
      </c>
      <c r="C199" s="12" t="s">
        <v>135</v>
      </c>
      <c r="D199" s="12" t="s">
        <v>136</v>
      </c>
      <c r="E199" s="12" t="s">
        <v>137</v>
      </c>
      <c r="F199" s="12" t="s">
        <v>138</v>
      </c>
      <c r="G199" s="12" t="s">
        <v>237</v>
      </c>
      <c r="H199" s="10" t="s">
        <v>140</v>
      </c>
      <c r="I199" s="12" t="s">
        <v>141</v>
      </c>
      <c r="J199" s="14" t="s">
        <v>1275</v>
      </c>
      <c r="K199" s="40" t="s">
        <v>1122</v>
      </c>
      <c r="L199" s="40" t="s">
        <v>1123</v>
      </c>
      <c r="M199" s="14" t="s">
        <v>1124</v>
      </c>
      <c r="N199" s="51" t="s">
        <v>1276</v>
      </c>
      <c r="O199" s="14" t="s">
        <v>272</v>
      </c>
      <c r="P199" s="219">
        <f>1/1</f>
        <v>1</v>
      </c>
      <c r="Q199" s="219">
        <f t="shared" ref="Q199:S200" si="19">1/1</f>
        <v>1</v>
      </c>
      <c r="R199" s="219">
        <f t="shared" si="19"/>
        <v>1</v>
      </c>
      <c r="S199" s="219">
        <f t="shared" si="19"/>
        <v>1</v>
      </c>
      <c r="T199" s="220">
        <f>1/1</f>
        <v>1</v>
      </c>
      <c r="U199" s="220">
        <f>1/1</f>
        <v>1</v>
      </c>
      <c r="V199" s="219"/>
      <c r="W199" s="219"/>
      <c r="X199" s="219"/>
      <c r="Y199" s="219"/>
      <c r="Z199" s="219"/>
      <c r="AA199" s="219"/>
      <c r="AB199" s="132">
        <v>1</v>
      </c>
      <c r="AC199" s="18">
        <v>12</v>
      </c>
      <c r="AD199" s="36" t="s">
        <v>1259</v>
      </c>
      <c r="AE199" s="12" t="s">
        <v>1277</v>
      </c>
      <c r="AF199" s="12" t="s">
        <v>1278</v>
      </c>
      <c r="AG199" s="328" t="s">
        <v>1146</v>
      </c>
    </row>
    <row r="200" spans="1:33" ht="20.149999999999999" customHeight="1" x14ac:dyDescent="0.35">
      <c r="A200" s="110" t="s">
        <v>1235</v>
      </c>
      <c r="B200" s="21" t="s">
        <v>134</v>
      </c>
      <c r="C200" s="12" t="s">
        <v>135</v>
      </c>
      <c r="D200" s="12" t="s">
        <v>136</v>
      </c>
      <c r="E200" s="12" t="s">
        <v>137</v>
      </c>
      <c r="F200" s="12" t="s">
        <v>138</v>
      </c>
      <c r="G200" s="12" t="s">
        <v>237</v>
      </c>
      <c r="H200" s="10" t="s">
        <v>140</v>
      </c>
      <c r="I200" s="12" t="s">
        <v>141</v>
      </c>
      <c r="J200" s="14" t="s">
        <v>1279</v>
      </c>
      <c r="K200" s="40" t="s">
        <v>1280</v>
      </c>
      <c r="L200" s="40" t="s">
        <v>1281</v>
      </c>
      <c r="M200" s="14" t="s">
        <v>1282</v>
      </c>
      <c r="N200" s="51" t="s">
        <v>1283</v>
      </c>
      <c r="O200" s="14" t="s">
        <v>272</v>
      </c>
      <c r="P200" s="219">
        <f>1/1</f>
        <v>1</v>
      </c>
      <c r="Q200" s="219">
        <f t="shared" si="19"/>
        <v>1</v>
      </c>
      <c r="R200" s="219">
        <f t="shared" si="19"/>
        <v>1</v>
      </c>
      <c r="S200" s="219">
        <f t="shared" si="19"/>
        <v>1</v>
      </c>
      <c r="T200" s="220">
        <f>1/1</f>
        <v>1</v>
      </c>
      <c r="U200" s="220">
        <f>1/1</f>
        <v>1</v>
      </c>
      <c r="V200" s="219"/>
      <c r="W200" s="219"/>
      <c r="X200" s="219"/>
      <c r="Y200" s="219"/>
      <c r="Z200" s="219"/>
      <c r="AA200" s="219"/>
      <c r="AB200" s="132">
        <v>1</v>
      </c>
      <c r="AC200" s="18">
        <v>12</v>
      </c>
      <c r="AD200" s="36" t="s">
        <v>1259</v>
      </c>
      <c r="AE200" s="12" t="s">
        <v>1284</v>
      </c>
      <c r="AF200" s="12" t="s">
        <v>1285</v>
      </c>
      <c r="AG200" s="328" t="s">
        <v>1146</v>
      </c>
    </row>
    <row r="201" spans="1:33" ht="20.149999999999999" customHeight="1" x14ac:dyDescent="0.35">
      <c r="A201" s="110" t="s">
        <v>1235</v>
      </c>
      <c r="B201" s="20" t="s">
        <v>53</v>
      </c>
      <c r="C201" s="10" t="s">
        <v>54</v>
      </c>
      <c r="D201" s="14" t="s">
        <v>1098</v>
      </c>
      <c r="E201" s="14" t="s">
        <v>1099</v>
      </c>
      <c r="F201" s="40" t="s">
        <v>1100</v>
      </c>
      <c r="G201" s="12" t="s">
        <v>1101</v>
      </c>
      <c r="H201" s="12" t="s">
        <v>1102</v>
      </c>
      <c r="I201" s="14" t="s">
        <v>1103</v>
      </c>
      <c r="J201" s="12" t="s">
        <v>1286</v>
      </c>
      <c r="K201" s="40" t="s">
        <v>1287</v>
      </c>
      <c r="L201" s="14" t="s">
        <v>1150</v>
      </c>
      <c r="M201" s="14" t="s">
        <v>1151</v>
      </c>
      <c r="N201" s="51" t="s">
        <v>1288</v>
      </c>
      <c r="O201" s="14" t="s">
        <v>66</v>
      </c>
      <c r="P201" s="25"/>
      <c r="Q201" s="25"/>
      <c r="R201" s="25"/>
      <c r="S201" s="25"/>
      <c r="T201" s="25"/>
      <c r="U201" s="25"/>
      <c r="V201" s="25"/>
      <c r="W201" s="25"/>
      <c r="X201" s="25"/>
      <c r="Y201" s="25"/>
      <c r="Z201" s="25"/>
      <c r="AA201" s="219"/>
      <c r="AB201" s="17">
        <v>1</v>
      </c>
      <c r="AC201" s="18">
        <v>1</v>
      </c>
      <c r="AD201" s="36" t="s">
        <v>1289</v>
      </c>
      <c r="AE201" s="12" t="s">
        <v>1290</v>
      </c>
      <c r="AF201" s="12" t="s">
        <v>1291</v>
      </c>
      <c r="AG201" s="328" t="s">
        <v>1292</v>
      </c>
    </row>
    <row r="202" spans="1:33" ht="20.149999999999999" customHeight="1" x14ac:dyDescent="0.35">
      <c r="A202" s="110" t="s">
        <v>1235</v>
      </c>
      <c r="B202" s="20" t="s">
        <v>53</v>
      </c>
      <c r="C202" s="10" t="s">
        <v>54</v>
      </c>
      <c r="D202" s="14" t="s">
        <v>1098</v>
      </c>
      <c r="E202" s="14" t="s">
        <v>1099</v>
      </c>
      <c r="F202" s="152" t="s">
        <v>1293</v>
      </c>
      <c r="G202" s="12" t="s">
        <v>1101</v>
      </c>
      <c r="H202" s="12" t="s">
        <v>1102</v>
      </c>
      <c r="I202" s="14" t="s">
        <v>1103</v>
      </c>
      <c r="J202" s="12" t="s">
        <v>1294</v>
      </c>
      <c r="K202" s="12" t="s">
        <v>1295</v>
      </c>
      <c r="L202" s="12" t="s">
        <v>1296</v>
      </c>
      <c r="M202" s="12" t="s">
        <v>1297</v>
      </c>
      <c r="N202" s="51" t="s">
        <v>1298</v>
      </c>
      <c r="O202" s="14" t="s">
        <v>272</v>
      </c>
      <c r="P202" s="33"/>
      <c r="Q202" s="33"/>
      <c r="R202" s="219">
        <f>43.2/60</f>
        <v>0.72000000000000008</v>
      </c>
      <c r="S202" s="219">
        <f>47.5/64</f>
        <v>0.7421875</v>
      </c>
      <c r="T202" s="25"/>
      <c r="U202" s="25"/>
      <c r="V202" s="25"/>
      <c r="W202" s="25"/>
      <c r="X202" s="25"/>
      <c r="Y202" s="25"/>
      <c r="Z202" s="219"/>
      <c r="AA202" s="219"/>
      <c r="AB202" s="17">
        <v>0.9</v>
      </c>
      <c r="AC202" s="18">
        <v>4</v>
      </c>
      <c r="AD202" s="204" t="s">
        <v>1299</v>
      </c>
      <c r="AE202" s="12" t="s">
        <v>1300</v>
      </c>
      <c r="AF202" s="12" t="s">
        <v>211</v>
      </c>
      <c r="AG202" s="328" t="s">
        <v>1301</v>
      </c>
    </row>
    <row r="203" spans="1:33" ht="20.149999999999999" customHeight="1" x14ac:dyDescent="0.35">
      <c r="A203" s="110" t="s">
        <v>1302</v>
      </c>
      <c r="B203" s="20" t="s">
        <v>53</v>
      </c>
      <c r="C203" s="10" t="s">
        <v>54</v>
      </c>
      <c r="D203" s="180" t="s">
        <v>55</v>
      </c>
      <c r="E203" s="180" t="s">
        <v>1303</v>
      </c>
      <c r="F203" s="51" t="s">
        <v>1304</v>
      </c>
      <c r="G203" s="180" t="s">
        <v>1305</v>
      </c>
      <c r="H203" s="9" t="s">
        <v>1306</v>
      </c>
      <c r="I203" s="40" t="s">
        <v>1307</v>
      </c>
      <c r="J203" s="9" t="s">
        <v>1308</v>
      </c>
      <c r="K203" s="9" t="s">
        <v>1309</v>
      </c>
      <c r="L203" s="40" t="s">
        <v>1310</v>
      </c>
      <c r="M203" s="9" t="s">
        <v>1311</v>
      </c>
      <c r="N203" s="40" t="s">
        <v>908</v>
      </c>
      <c r="O203" s="221" t="s">
        <v>338</v>
      </c>
      <c r="P203" s="222"/>
      <c r="Q203" s="223">
        <f>11/11</f>
        <v>1</v>
      </c>
      <c r="R203" s="222"/>
      <c r="S203" s="224"/>
      <c r="U203" s="224"/>
      <c r="V203" s="223">
        <f>10/10</f>
        <v>1</v>
      </c>
      <c r="W203" s="224"/>
      <c r="Y203" s="224"/>
      <c r="Z203" s="223"/>
      <c r="AA203" s="224"/>
      <c r="AB203" s="132">
        <v>0.9</v>
      </c>
      <c r="AC203" s="225">
        <v>3</v>
      </c>
      <c r="AD203" s="226" t="s">
        <v>1312</v>
      </c>
      <c r="AE203" s="227" t="s">
        <v>1313</v>
      </c>
      <c r="AF203" s="227" t="s">
        <v>901</v>
      </c>
      <c r="AG203" s="346" t="s">
        <v>1314</v>
      </c>
    </row>
    <row r="204" spans="1:33" ht="20.149999999999999" customHeight="1" x14ac:dyDescent="0.35">
      <c r="A204" s="110" t="s">
        <v>1302</v>
      </c>
      <c r="B204" s="20" t="s">
        <v>53</v>
      </c>
      <c r="C204" s="10" t="s">
        <v>54</v>
      </c>
      <c r="D204" s="180" t="s">
        <v>55</v>
      </c>
      <c r="E204" s="180" t="s">
        <v>1303</v>
      </c>
      <c r="F204" s="51" t="s">
        <v>1304</v>
      </c>
      <c r="G204" s="180" t="s">
        <v>1305</v>
      </c>
      <c r="H204" s="9" t="s">
        <v>1306</v>
      </c>
      <c r="I204" s="40" t="s">
        <v>1315</v>
      </c>
      <c r="J204" s="9" t="s">
        <v>1316</v>
      </c>
      <c r="K204" s="9" t="s">
        <v>1317</v>
      </c>
      <c r="L204" s="40" t="s">
        <v>1318</v>
      </c>
      <c r="M204" s="9" t="s">
        <v>1319</v>
      </c>
      <c r="N204" s="40" t="s">
        <v>908</v>
      </c>
      <c r="O204" s="221" t="s">
        <v>261</v>
      </c>
      <c r="P204" s="133"/>
      <c r="Q204" s="133"/>
      <c r="R204" s="133"/>
      <c r="S204" s="228"/>
      <c r="T204" s="228"/>
      <c r="U204" s="228"/>
      <c r="V204" s="228"/>
      <c r="W204" s="223"/>
      <c r="X204" s="223"/>
      <c r="Y204" s="223"/>
      <c r="Z204" s="228"/>
      <c r="AA204" s="228"/>
      <c r="AB204" s="132">
        <v>0.9</v>
      </c>
      <c r="AC204" s="134">
        <v>3</v>
      </c>
      <c r="AD204" s="226" t="s">
        <v>1312</v>
      </c>
      <c r="AE204" s="115" t="s">
        <v>1320</v>
      </c>
      <c r="AF204" s="115" t="s">
        <v>1321</v>
      </c>
      <c r="AG204" s="347" t="s">
        <v>1322</v>
      </c>
    </row>
    <row r="205" spans="1:33" ht="20.149999999999999" customHeight="1" x14ac:dyDescent="0.35">
      <c r="A205" s="110" t="s">
        <v>1302</v>
      </c>
      <c r="B205" s="20" t="s">
        <v>53</v>
      </c>
      <c r="C205" s="10" t="s">
        <v>54</v>
      </c>
      <c r="D205" s="180" t="s">
        <v>55</v>
      </c>
      <c r="E205" s="180" t="s">
        <v>1303</v>
      </c>
      <c r="F205" s="51" t="s">
        <v>1304</v>
      </c>
      <c r="G205" s="180" t="s">
        <v>1305</v>
      </c>
      <c r="H205" s="9" t="s">
        <v>1306</v>
      </c>
      <c r="I205" s="40" t="s">
        <v>1323</v>
      </c>
      <c r="J205" s="9" t="s">
        <v>1324</v>
      </c>
      <c r="K205" s="9" t="s">
        <v>1325</v>
      </c>
      <c r="L205" s="40" t="s">
        <v>1326</v>
      </c>
      <c r="M205" s="40" t="s">
        <v>1327</v>
      </c>
      <c r="N205" s="40" t="s">
        <v>1328</v>
      </c>
      <c r="O205" s="221" t="s">
        <v>261</v>
      </c>
      <c r="P205" s="133"/>
      <c r="Q205" s="133"/>
      <c r="R205" s="133"/>
      <c r="S205" s="228"/>
      <c r="T205" s="228"/>
      <c r="U205" s="228"/>
      <c r="V205" s="228"/>
      <c r="W205" s="228"/>
      <c r="X205" s="229"/>
      <c r="Y205" s="228"/>
      <c r="Z205" s="228"/>
      <c r="AA205" s="223"/>
      <c r="AB205" s="17">
        <v>1</v>
      </c>
      <c r="AC205" s="230">
        <v>1</v>
      </c>
      <c r="AD205" s="226" t="s">
        <v>1312</v>
      </c>
      <c r="AE205" s="115" t="s">
        <v>1329</v>
      </c>
      <c r="AF205" s="115" t="s">
        <v>1330</v>
      </c>
      <c r="AG205" s="346" t="s">
        <v>1322</v>
      </c>
    </row>
    <row r="206" spans="1:33" ht="20.149999999999999" customHeight="1" x14ac:dyDescent="0.35">
      <c r="A206" s="110" t="s">
        <v>1302</v>
      </c>
      <c r="B206" s="20" t="s">
        <v>53</v>
      </c>
      <c r="C206" s="10" t="s">
        <v>54</v>
      </c>
      <c r="D206" s="180" t="s">
        <v>55</v>
      </c>
      <c r="E206" s="180" t="s">
        <v>1303</v>
      </c>
      <c r="F206" s="51" t="s">
        <v>1304</v>
      </c>
      <c r="G206" s="180" t="s">
        <v>1305</v>
      </c>
      <c r="H206" s="9" t="s">
        <v>1306</v>
      </c>
      <c r="I206" s="40" t="s">
        <v>1331</v>
      </c>
      <c r="J206" s="9" t="s">
        <v>1332</v>
      </c>
      <c r="K206" s="9" t="s">
        <v>1333</v>
      </c>
      <c r="L206" s="40" t="s">
        <v>1334</v>
      </c>
      <c r="M206" s="9" t="s">
        <v>1335</v>
      </c>
      <c r="N206" s="40" t="s">
        <v>1328</v>
      </c>
      <c r="O206" s="221" t="s">
        <v>261</v>
      </c>
      <c r="P206" s="133"/>
      <c r="Q206" s="133"/>
      <c r="R206" s="223">
        <f>9/9</f>
        <v>1</v>
      </c>
      <c r="S206" s="231"/>
      <c r="T206" s="231"/>
      <c r="U206" s="223">
        <f>9/9</f>
        <v>1</v>
      </c>
      <c r="V206" s="231"/>
      <c r="W206" s="231"/>
      <c r="X206" s="223"/>
      <c r="Y206" s="231"/>
      <c r="Z206" s="228"/>
      <c r="AA206" s="223"/>
      <c r="AB206" s="132">
        <v>1</v>
      </c>
      <c r="AC206" s="230">
        <v>4</v>
      </c>
      <c r="AD206" s="226" t="s">
        <v>1312</v>
      </c>
      <c r="AE206" s="115" t="s">
        <v>1336</v>
      </c>
      <c r="AF206" s="115" t="s">
        <v>1337</v>
      </c>
      <c r="AG206" s="346" t="s">
        <v>1322</v>
      </c>
    </row>
    <row r="207" spans="1:33" ht="20.149999999999999" customHeight="1" x14ac:dyDescent="0.35">
      <c r="A207" s="110" t="s">
        <v>1302</v>
      </c>
      <c r="B207" s="20" t="s">
        <v>53</v>
      </c>
      <c r="C207" s="10" t="s">
        <v>54</v>
      </c>
      <c r="D207" s="180" t="s">
        <v>55</v>
      </c>
      <c r="E207" s="180" t="s">
        <v>1303</v>
      </c>
      <c r="F207" s="51" t="s">
        <v>1304</v>
      </c>
      <c r="G207" s="180" t="s">
        <v>1305</v>
      </c>
      <c r="H207" s="9" t="s">
        <v>1338</v>
      </c>
      <c r="I207" s="40" t="s">
        <v>1339</v>
      </c>
      <c r="J207" s="9" t="s">
        <v>1340</v>
      </c>
      <c r="K207" s="9" t="s">
        <v>1341</v>
      </c>
      <c r="L207" s="40" t="s">
        <v>1342</v>
      </c>
      <c r="M207" s="40" t="s">
        <v>1343</v>
      </c>
      <c r="N207" s="40" t="s">
        <v>1344</v>
      </c>
      <c r="O207" s="221" t="s">
        <v>261</v>
      </c>
      <c r="P207" s="133"/>
      <c r="Q207" s="133"/>
      <c r="R207" s="133"/>
      <c r="S207" s="228"/>
      <c r="T207" s="228"/>
      <c r="U207" s="228"/>
      <c r="V207" s="228"/>
      <c r="W207" s="228"/>
      <c r="X207" s="229"/>
      <c r="Y207" s="228"/>
      <c r="Z207" s="228"/>
      <c r="AA207" s="232"/>
      <c r="AB207" s="233">
        <v>0.7</v>
      </c>
      <c r="AC207" s="134">
        <v>1</v>
      </c>
      <c r="AD207" s="226" t="s">
        <v>1312</v>
      </c>
      <c r="AE207" s="115" t="s">
        <v>1345</v>
      </c>
      <c r="AF207" s="115" t="s">
        <v>697</v>
      </c>
      <c r="AG207" s="346" t="s">
        <v>1346</v>
      </c>
    </row>
    <row r="208" spans="1:33" ht="20.149999999999999" customHeight="1" x14ac:dyDescent="0.35">
      <c r="A208" s="110" t="s">
        <v>1302</v>
      </c>
      <c r="B208" s="20" t="s">
        <v>53</v>
      </c>
      <c r="C208" s="10" t="s">
        <v>54</v>
      </c>
      <c r="D208" s="180" t="s">
        <v>55</v>
      </c>
      <c r="E208" s="180" t="s">
        <v>1303</v>
      </c>
      <c r="F208" s="51" t="s">
        <v>1304</v>
      </c>
      <c r="G208" s="180" t="s">
        <v>1305</v>
      </c>
      <c r="H208" s="9" t="s">
        <v>1338</v>
      </c>
      <c r="I208" s="40" t="s">
        <v>1347</v>
      </c>
      <c r="J208" s="9" t="s">
        <v>1348</v>
      </c>
      <c r="K208" s="9" t="s">
        <v>1349</v>
      </c>
      <c r="L208" s="40" t="s">
        <v>1350</v>
      </c>
      <c r="M208" s="9" t="s">
        <v>1351</v>
      </c>
      <c r="N208" s="40" t="s">
        <v>1328</v>
      </c>
      <c r="O208" s="221" t="s">
        <v>261</v>
      </c>
      <c r="P208" s="133"/>
      <c r="Q208" s="133"/>
      <c r="R208" s="133"/>
      <c r="S208" s="228"/>
      <c r="T208" s="228"/>
      <c r="U208" s="228"/>
      <c r="V208" s="228"/>
      <c r="W208" s="228"/>
      <c r="X208" s="229"/>
      <c r="Y208" s="228"/>
      <c r="Z208" s="228"/>
      <c r="AA208" s="223"/>
      <c r="AB208" s="234">
        <v>1</v>
      </c>
      <c r="AC208" s="230">
        <v>1</v>
      </c>
      <c r="AD208" s="226" t="s">
        <v>1312</v>
      </c>
      <c r="AE208" s="115" t="s">
        <v>1329</v>
      </c>
      <c r="AF208" s="115" t="s">
        <v>1352</v>
      </c>
      <c r="AG208" s="346" t="s">
        <v>1353</v>
      </c>
    </row>
    <row r="209" spans="1:16113" ht="20.149999999999999" customHeight="1" x14ac:dyDescent="0.35">
      <c r="A209" s="110" t="s">
        <v>1302</v>
      </c>
      <c r="B209" s="20" t="s">
        <v>53</v>
      </c>
      <c r="C209" s="10" t="s">
        <v>54</v>
      </c>
      <c r="D209" s="180" t="s">
        <v>55</v>
      </c>
      <c r="E209" s="180" t="s">
        <v>1303</v>
      </c>
      <c r="F209" s="51" t="s">
        <v>1304</v>
      </c>
      <c r="G209" s="180" t="s">
        <v>1305</v>
      </c>
      <c r="H209" s="9" t="s">
        <v>1338</v>
      </c>
      <c r="I209" s="40" t="s">
        <v>1354</v>
      </c>
      <c r="J209" s="9" t="s">
        <v>1355</v>
      </c>
      <c r="K209" s="9" t="s">
        <v>1356</v>
      </c>
      <c r="L209" s="40" t="s">
        <v>1357</v>
      </c>
      <c r="M209" s="9" t="s">
        <v>1358</v>
      </c>
      <c r="N209" s="40" t="s">
        <v>908</v>
      </c>
      <c r="O209" s="221" t="s">
        <v>261</v>
      </c>
      <c r="P209" s="133"/>
      <c r="Q209" s="133"/>
      <c r="R209" s="133"/>
      <c r="S209" s="231"/>
      <c r="T209" s="231"/>
      <c r="U209" s="223">
        <f>7/7</f>
        <v>1</v>
      </c>
      <c r="V209" s="231"/>
      <c r="W209" s="231"/>
      <c r="X209" s="235"/>
      <c r="Y209" s="235"/>
      <c r="Z209" s="223"/>
      <c r="AA209" s="228"/>
      <c r="AB209" s="132">
        <v>0.9</v>
      </c>
      <c r="AC209" s="134">
        <v>2</v>
      </c>
      <c r="AD209" s="226" t="s">
        <v>1312</v>
      </c>
      <c r="AE209" s="115" t="s">
        <v>1345</v>
      </c>
      <c r="AF209" s="115" t="s">
        <v>697</v>
      </c>
      <c r="AG209" s="346" t="s">
        <v>1322</v>
      </c>
    </row>
    <row r="210" spans="1:16113" ht="20.149999999999999" customHeight="1" thickBot="1" x14ac:dyDescent="0.4">
      <c r="A210" s="110" t="s">
        <v>1302</v>
      </c>
      <c r="B210" s="20" t="s">
        <v>53</v>
      </c>
      <c r="C210" s="10" t="s">
        <v>54</v>
      </c>
      <c r="D210" s="180" t="s">
        <v>55</v>
      </c>
      <c r="E210" s="180" t="s">
        <v>1303</v>
      </c>
      <c r="F210" s="51" t="s">
        <v>1304</v>
      </c>
      <c r="G210" s="180" t="s">
        <v>1305</v>
      </c>
      <c r="H210" s="9" t="s">
        <v>1338</v>
      </c>
      <c r="I210" s="40" t="s">
        <v>1359</v>
      </c>
      <c r="J210" s="9" t="s">
        <v>1360</v>
      </c>
      <c r="K210" s="9" t="s">
        <v>1361</v>
      </c>
      <c r="L210" s="40" t="s">
        <v>1357</v>
      </c>
      <c r="M210" s="9" t="s">
        <v>1362</v>
      </c>
      <c r="N210" s="40" t="s">
        <v>908</v>
      </c>
      <c r="O210" s="221" t="s">
        <v>261</v>
      </c>
      <c r="P210" s="133"/>
      <c r="Q210" s="133"/>
      <c r="R210" s="133"/>
      <c r="S210" s="231"/>
      <c r="T210" s="231"/>
      <c r="U210" s="223">
        <f>9/9</f>
        <v>1</v>
      </c>
      <c r="V210" s="231"/>
      <c r="W210" s="231"/>
      <c r="X210" s="231"/>
      <c r="Y210" s="231"/>
      <c r="Z210" s="223"/>
      <c r="AA210" s="228"/>
      <c r="AB210" s="132">
        <v>0.9</v>
      </c>
      <c r="AC210" s="134">
        <v>2</v>
      </c>
      <c r="AD210" s="226" t="s">
        <v>1312</v>
      </c>
      <c r="AE210" s="115" t="s">
        <v>1345</v>
      </c>
      <c r="AF210" s="115" t="s">
        <v>697</v>
      </c>
      <c r="AG210" s="346" t="s">
        <v>1322</v>
      </c>
    </row>
    <row r="211" spans="1:16113" ht="20.149999999999999" customHeight="1" thickBot="1" x14ac:dyDescent="0.4">
      <c r="A211" s="110" t="s">
        <v>1302</v>
      </c>
      <c r="B211" s="20" t="s">
        <v>53</v>
      </c>
      <c r="C211" s="10" t="s">
        <v>54</v>
      </c>
      <c r="D211" s="180" t="s">
        <v>55</v>
      </c>
      <c r="E211" s="61" t="s">
        <v>56</v>
      </c>
      <c r="F211" s="61" t="s">
        <v>57</v>
      </c>
      <c r="G211" s="45" t="s">
        <v>244</v>
      </c>
      <c r="H211" s="22" t="s">
        <v>59</v>
      </c>
      <c r="I211" s="10" t="s">
        <v>60</v>
      </c>
      <c r="J211" s="9" t="s">
        <v>1363</v>
      </c>
      <c r="K211" s="9" t="s">
        <v>1364</v>
      </c>
      <c r="L211" s="9" t="s">
        <v>1365</v>
      </c>
      <c r="M211" s="9" t="s">
        <v>1366</v>
      </c>
      <c r="N211" s="9" t="s">
        <v>1367</v>
      </c>
      <c r="O211" s="144" t="s">
        <v>261</v>
      </c>
      <c r="P211" s="56"/>
      <c r="Q211" s="56"/>
      <c r="R211" s="56"/>
      <c r="S211" s="167"/>
      <c r="T211" s="167"/>
      <c r="U211" s="167"/>
      <c r="V211" s="223">
        <f>4/4</f>
        <v>1</v>
      </c>
      <c r="W211" s="167"/>
      <c r="X211" s="167"/>
      <c r="Y211" s="167"/>
      <c r="Z211" s="167"/>
      <c r="AA211" s="223"/>
      <c r="AB211" s="17">
        <v>1</v>
      </c>
      <c r="AC211" s="230">
        <v>2</v>
      </c>
      <c r="AD211" s="226" t="s">
        <v>1312</v>
      </c>
      <c r="AE211" s="115" t="s">
        <v>1368</v>
      </c>
      <c r="AF211" s="115" t="s">
        <v>697</v>
      </c>
      <c r="AG211" s="329" t="s">
        <v>1369</v>
      </c>
    </row>
    <row r="212" spans="1:16113" ht="20.149999999999999" customHeight="1" thickBot="1" x14ac:dyDescent="0.4">
      <c r="A212" s="110" t="s">
        <v>1302</v>
      </c>
      <c r="B212" s="20" t="s">
        <v>53</v>
      </c>
      <c r="C212" s="10" t="s">
        <v>54</v>
      </c>
      <c r="D212" s="40" t="s">
        <v>55</v>
      </c>
      <c r="E212" s="40" t="s">
        <v>56</v>
      </c>
      <c r="F212" s="40" t="s">
        <v>57</v>
      </c>
      <c r="G212" s="10" t="s">
        <v>58</v>
      </c>
      <c r="H212" s="22" t="s">
        <v>59</v>
      </c>
      <c r="I212" s="10" t="s">
        <v>60</v>
      </c>
      <c r="J212" s="23" t="s">
        <v>1370</v>
      </c>
      <c r="K212" s="40" t="s">
        <v>62</v>
      </c>
      <c r="L212" s="40" t="s">
        <v>63</v>
      </c>
      <c r="M212" s="40" t="s">
        <v>64</v>
      </c>
      <c r="N212" s="40" t="s">
        <v>65</v>
      </c>
      <c r="O212" s="40" t="s">
        <v>66</v>
      </c>
      <c r="P212" s="223">
        <f>1/1</f>
        <v>1</v>
      </c>
      <c r="Q212" s="25"/>
      <c r="R212" s="25"/>
      <c r="S212" s="9"/>
      <c r="T212" s="9"/>
      <c r="U212" s="9"/>
      <c r="V212" s="9"/>
      <c r="W212" s="9"/>
      <c r="X212" s="9"/>
      <c r="Y212" s="9"/>
      <c r="Z212" s="9"/>
      <c r="AA212" s="9"/>
      <c r="AB212" s="234">
        <v>1</v>
      </c>
      <c r="AC212" s="27">
        <v>1</v>
      </c>
      <c r="AD212" s="28" t="s">
        <v>67</v>
      </c>
      <c r="AE212" s="23" t="s">
        <v>68</v>
      </c>
      <c r="AF212" s="23" t="s">
        <v>68</v>
      </c>
      <c r="AG212" s="329" t="s">
        <v>1371</v>
      </c>
    </row>
    <row r="213" spans="1:16113" ht="20.149999999999999" customHeight="1" thickBot="1" x14ac:dyDescent="0.4">
      <c r="A213" s="110" t="s">
        <v>1372</v>
      </c>
      <c r="B213" s="20" t="s">
        <v>53</v>
      </c>
      <c r="C213" s="10" t="s">
        <v>54</v>
      </c>
      <c r="D213" s="12" t="s">
        <v>55</v>
      </c>
      <c r="E213" s="21" t="s">
        <v>56</v>
      </c>
      <c r="F213" s="236" t="s">
        <v>358</v>
      </c>
      <c r="G213" s="21" t="s">
        <v>1373</v>
      </c>
      <c r="H213" s="22" t="s">
        <v>59</v>
      </c>
      <c r="I213" s="237" t="s">
        <v>1374</v>
      </c>
      <c r="J213" s="135" t="s">
        <v>1375</v>
      </c>
      <c r="K213" s="12" t="s">
        <v>1376</v>
      </c>
      <c r="L213" s="21" t="s">
        <v>1377</v>
      </c>
      <c r="M213" s="21" t="s">
        <v>1378</v>
      </c>
      <c r="N213" s="21" t="s">
        <v>1379</v>
      </c>
      <c r="O213" s="237" t="s">
        <v>602</v>
      </c>
      <c r="P213" s="56"/>
      <c r="Q213" s="56"/>
      <c r="R213" s="56"/>
      <c r="S213" s="56"/>
      <c r="T213" s="56"/>
      <c r="U213" s="56"/>
      <c r="V213" s="56"/>
      <c r="W213" s="56"/>
      <c r="X213" s="238"/>
      <c r="Y213" s="56"/>
      <c r="Z213" s="56"/>
      <c r="AA213" s="56"/>
      <c r="AB213" s="234">
        <v>1</v>
      </c>
      <c r="AC213" s="58">
        <v>1</v>
      </c>
      <c r="AD213" s="239" t="s">
        <v>1380</v>
      </c>
      <c r="AE213" s="23" t="s">
        <v>1381</v>
      </c>
      <c r="AF213" s="23" t="s">
        <v>1382</v>
      </c>
      <c r="AG213" s="329" t="s">
        <v>1383</v>
      </c>
    </row>
    <row r="214" spans="1:16113" customFormat="1" ht="20.149999999999999" customHeight="1" thickBot="1" x14ac:dyDescent="0.4">
      <c r="A214" s="110" t="s">
        <v>1372</v>
      </c>
      <c r="B214" s="20" t="s">
        <v>53</v>
      </c>
      <c r="C214" s="10" t="s">
        <v>54</v>
      </c>
      <c r="D214" s="21" t="s">
        <v>55</v>
      </c>
      <c r="E214" s="21" t="s">
        <v>56</v>
      </c>
      <c r="F214" s="21" t="s">
        <v>57</v>
      </c>
      <c r="G214" s="10" t="s">
        <v>58</v>
      </c>
      <c r="H214" s="22" t="s">
        <v>59</v>
      </c>
      <c r="I214" s="10" t="s">
        <v>60</v>
      </c>
      <c r="J214" s="23" t="s">
        <v>1384</v>
      </c>
      <c r="K214" s="21" t="s">
        <v>62</v>
      </c>
      <c r="L214" s="21" t="s">
        <v>63</v>
      </c>
      <c r="M214" s="21" t="s">
        <v>64</v>
      </c>
      <c r="N214" s="21" t="s">
        <v>65</v>
      </c>
      <c r="O214" s="21" t="s">
        <v>66</v>
      </c>
      <c r="P214" s="24">
        <v>1</v>
      </c>
      <c r="Q214" s="25"/>
      <c r="R214" s="56"/>
      <c r="S214" s="56"/>
      <c r="T214" s="56"/>
      <c r="U214" s="56"/>
      <c r="V214" s="56"/>
      <c r="W214" s="56"/>
      <c r="X214" s="56"/>
      <c r="Y214" s="56"/>
      <c r="Z214" s="56"/>
      <c r="AA214" s="56"/>
      <c r="AB214" s="17">
        <v>1</v>
      </c>
      <c r="AC214" s="27">
        <v>1</v>
      </c>
      <c r="AD214" s="28" t="s">
        <v>67</v>
      </c>
      <c r="AE214" s="23" t="s">
        <v>68</v>
      </c>
      <c r="AF214" s="23" t="s">
        <v>68</v>
      </c>
      <c r="AG214" s="329" t="s">
        <v>69</v>
      </c>
      <c r="AH214" s="29"/>
      <c r="AI214" s="29"/>
      <c r="AJ214" s="29"/>
      <c r="AK214" s="29"/>
      <c r="AL214" s="29"/>
      <c r="AM214" s="29"/>
      <c r="AN214" s="29"/>
      <c r="AO214" s="29"/>
      <c r="AP214" s="29"/>
      <c r="AQ214" s="29"/>
      <c r="AR214" s="29"/>
      <c r="AS214" s="29"/>
      <c r="AT214" s="29"/>
      <c r="AU214" s="29"/>
      <c r="AV214" s="29"/>
      <c r="AW214" s="29"/>
      <c r="AX214" s="29"/>
      <c r="AY214" s="29"/>
      <c r="AZ214" s="29"/>
      <c r="BA214" s="29"/>
      <c r="BB214" s="29"/>
      <c r="BC214" s="29"/>
      <c r="BD214" s="29"/>
      <c r="BE214" s="29"/>
      <c r="BF214" s="29"/>
      <c r="BG214" s="29"/>
      <c r="BH214" s="29"/>
      <c r="BI214" s="29"/>
      <c r="BJ214" s="29"/>
      <c r="BK214" s="29"/>
      <c r="BL214" s="29"/>
      <c r="BM214" s="29"/>
      <c r="BN214" s="29"/>
      <c r="BO214" s="29"/>
      <c r="BP214" s="29"/>
      <c r="BQ214" s="29"/>
      <c r="BR214" s="29"/>
      <c r="BS214" s="29"/>
      <c r="BT214" s="29"/>
      <c r="BU214" s="29"/>
      <c r="BV214" s="29"/>
      <c r="BW214" s="29"/>
      <c r="BX214" s="29"/>
      <c r="BY214" s="29"/>
      <c r="BZ214" s="29"/>
      <c r="CA214" s="29"/>
      <c r="CB214" s="29"/>
      <c r="CC214" s="29"/>
      <c r="CD214" s="29"/>
      <c r="CE214" s="29"/>
      <c r="CF214" s="29"/>
      <c r="CG214" s="29"/>
      <c r="CH214" s="29"/>
      <c r="CI214" s="29"/>
      <c r="CJ214" s="29"/>
      <c r="CK214" s="29"/>
      <c r="CL214" s="29"/>
      <c r="CM214" s="29"/>
      <c r="CN214" s="29"/>
      <c r="CO214" s="29"/>
      <c r="CP214" s="29"/>
      <c r="CQ214" s="29"/>
      <c r="CR214" s="29"/>
      <c r="CS214" s="29"/>
      <c r="CT214" s="29"/>
      <c r="CU214" s="29"/>
      <c r="CV214" s="29"/>
      <c r="CW214" s="29"/>
      <c r="CX214" s="29"/>
      <c r="CY214" s="29"/>
      <c r="CZ214" s="29"/>
      <c r="DA214" s="29"/>
      <c r="DB214" s="29"/>
      <c r="DC214" s="29"/>
      <c r="DD214" s="29"/>
      <c r="DE214" s="29"/>
      <c r="DF214" s="29"/>
      <c r="DG214" s="29"/>
      <c r="DH214" s="29"/>
      <c r="DI214" s="29"/>
      <c r="DJ214" s="29"/>
      <c r="DK214" s="29"/>
      <c r="DL214" s="29"/>
      <c r="DM214" s="29"/>
      <c r="DN214" s="29"/>
      <c r="DO214" s="29"/>
      <c r="DP214" s="29"/>
      <c r="DQ214" s="29"/>
      <c r="DR214" s="29"/>
      <c r="DS214" s="29"/>
      <c r="DT214" s="29"/>
      <c r="DU214" s="29"/>
      <c r="DV214" s="29"/>
      <c r="DW214" s="29"/>
      <c r="DX214" s="29"/>
      <c r="DY214" s="29"/>
      <c r="DZ214" s="29"/>
      <c r="EA214" s="29"/>
      <c r="EB214" s="29"/>
      <c r="EC214" s="29"/>
      <c r="ED214" s="29"/>
      <c r="EE214" s="29"/>
      <c r="EF214" s="29"/>
      <c r="EG214" s="29"/>
      <c r="EH214" s="29"/>
      <c r="EI214" s="29"/>
      <c r="EJ214" s="29"/>
      <c r="EK214" s="29"/>
      <c r="EL214" s="29"/>
      <c r="EM214" s="29"/>
      <c r="EN214" s="29"/>
      <c r="EO214" s="29"/>
      <c r="EP214" s="29"/>
      <c r="EQ214" s="29"/>
      <c r="ER214" s="29"/>
      <c r="ES214" s="29"/>
      <c r="ET214" s="29"/>
      <c r="EU214" s="29"/>
      <c r="EV214" s="29"/>
      <c r="EW214" s="29"/>
      <c r="EX214" s="29"/>
      <c r="EY214" s="29"/>
      <c r="EZ214" s="29"/>
      <c r="FA214" s="29"/>
      <c r="FB214" s="29"/>
      <c r="FC214" s="29"/>
      <c r="FD214" s="29"/>
      <c r="FE214" s="29"/>
      <c r="FF214" s="29"/>
      <c r="FG214" s="29"/>
      <c r="FH214" s="29"/>
      <c r="FI214" s="29"/>
      <c r="FJ214" s="29"/>
      <c r="FK214" s="29"/>
      <c r="FL214" s="29"/>
      <c r="FM214" s="29"/>
      <c r="FN214" s="29"/>
      <c r="FO214" s="29"/>
      <c r="FP214" s="29"/>
      <c r="FQ214" s="29"/>
      <c r="FR214" s="29"/>
      <c r="FS214" s="29"/>
      <c r="FT214" s="29"/>
      <c r="FU214" s="29"/>
      <c r="FV214" s="29"/>
      <c r="FW214" s="29"/>
      <c r="FX214" s="29"/>
      <c r="FY214" s="29"/>
      <c r="FZ214" s="29"/>
      <c r="GA214" s="29"/>
      <c r="GB214" s="29"/>
      <c r="GC214" s="29"/>
      <c r="GD214" s="29"/>
      <c r="GE214" s="29"/>
      <c r="GF214" s="29"/>
      <c r="GG214" s="29"/>
      <c r="GH214" s="29"/>
      <c r="GI214" s="29"/>
      <c r="GJ214" s="29"/>
      <c r="GK214" s="29"/>
      <c r="GL214" s="29"/>
      <c r="GM214" s="29"/>
      <c r="GN214" s="29"/>
      <c r="GO214" s="29"/>
      <c r="GP214" s="29"/>
      <c r="GQ214" s="29"/>
      <c r="GR214" s="29"/>
      <c r="GS214" s="29"/>
      <c r="GT214" s="29"/>
      <c r="GU214" s="29"/>
      <c r="GV214" s="29"/>
      <c r="GW214" s="29"/>
      <c r="GX214" s="29"/>
      <c r="GY214" s="29"/>
      <c r="GZ214" s="29"/>
      <c r="HA214" s="29"/>
      <c r="HB214" s="29"/>
      <c r="HC214" s="29"/>
      <c r="HD214" s="29"/>
      <c r="HE214" s="29"/>
      <c r="HF214" s="29"/>
      <c r="HG214" s="29"/>
      <c r="HH214" s="29"/>
      <c r="HI214" s="29"/>
      <c r="HJ214" s="29"/>
      <c r="HK214" s="29"/>
      <c r="HL214" s="29"/>
      <c r="HM214" s="29"/>
      <c r="HN214" s="29"/>
      <c r="HO214" s="29"/>
      <c r="HP214" s="29"/>
      <c r="HQ214" s="29"/>
      <c r="HR214" s="29"/>
      <c r="HS214" s="29"/>
      <c r="HT214" s="29"/>
      <c r="HU214" s="29"/>
      <c r="HV214" s="29"/>
      <c r="HW214" s="29"/>
      <c r="HX214" s="29"/>
      <c r="HY214" s="29"/>
      <c r="HZ214" s="29"/>
      <c r="IA214" s="29"/>
      <c r="IB214" s="29"/>
      <c r="IC214" s="29"/>
      <c r="ID214" s="29"/>
      <c r="IE214" s="29"/>
      <c r="IF214" s="29"/>
      <c r="IG214" s="29"/>
      <c r="IH214" s="29"/>
      <c r="II214" s="29"/>
      <c r="IJ214" s="29"/>
      <c r="IK214" s="29"/>
      <c r="IL214" s="29"/>
      <c r="IM214" s="29"/>
      <c r="IN214" s="29"/>
      <c r="IO214" s="29"/>
      <c r="IP214" s="29"/>
      <c r="IQ214" s="29"/>
      <c r="IR214" s="29"/>
      <c r="IS214" s="29"/>
      <c r="IT214" s="29"/>
      <c r="IU214" s="29"/>
      <c r="IV214" s="29"/>
      <c r="IW214" s="29"/>
      <c r="IX214" s="29"/>
      <c r="IY214" s="29"/>
      <c r="IZ214" s="29"/>
      <c r="JA214" s="29"/>
      <c r="JB214" s="29"/>
      <c r="JC214" s="29"/>
      <c r="JD214" s="29"/>
      <c r="JE214" s="29"/>
      <c r="JF214" s="29"/>
      <c r="JG214" s="29"/>
      <c r="JH214" s="29"/>
      <c r="JI214" s="29"/>
      <c r="JJ214" s="29"/>
      <c r="JK214" s="29"/>
      <c r="JL214" s="29"/>
      <c r="JM214" s="29"/>
      <c r="JN214" s="29"/>
      <c r="JO214" s="29"/>
      <c r="JP214" s="29"/>
      <c r="JQ214" s="29"/>
      <c r="JR214" s="29"/>
      <c r="JS214" s="29"/>
      <c r="JT214" s="29"/>
      <c r="JU214" s="29"/>
      <c r="JV214" s="29"/>
      <c r="JW214" s="29"/>
      <c r="JX214" s="29"/>
      <c r="JY214" s="29"/>
      <c r="JZ214" s="29"/>
      <c r="KA214" s="29"/>
      <c r="KB214" s="29"/>
      <c r="KC214" s="29"/>
      <c r="KD214" s="29"/>
      <c r="KE214" s="29"/>
      <c r="KF214" s="29"/>
      <c r="KG214" s="29"/>
      <c r="KH214" s="29"/>
      <c r="KI214" s="29"/>
      <c r="KJ214" s="29"/>
      <c r="KK214" s="29"/>
      <c r="KL214" s="29"/>
      <c r="KM214" s="29"/>
      <c r="KN214" s="29"/>
      <c r="KO214" s="29"/>
      <c r="KP214" s="29"/>
      <c r="KQ214" s="29"/>
      <c r="KR214" s="29"/>
      <c r="KS214" s="29"/>
      <c r="KT214" s="29"/>
      <c r="KU214" s="29"/>
      <c r="KV214" s="29"/>
      <c r="KW214" s="29"/>
      <c r="KX214" s="29"/>
      <c r="KY214" s="29"/>
      <c r="KZ214" s="29"/>
      <c r="LA214" s="29"/>
      <c r="LB214" s="29"/>
      <c r="LC214" s="29"/>
      <c r="LD214" s="29"/>
      <c r="LE214" s="29"/>
      <c r="LF214" s="29"/>
      <c r="LG214" s="29"/>
      <c r="LH214" s="29"/>
      <c r="LI214" s="29"/>
      <c r="LJ214" s="29"/>
      <c r="LK214" s="29"/>
      <c r="LL214" s="29"/>
      <c r="LM214" s="29"/>
      <c r="LN214" s="29"/>
      <c r="LO214" s="29"/>
      <c r="LP214" s="29"/>
      <c r="LQ214" s="29"/>
      <c r="LR214" s="29"/>
      <c r="LS214" s="29"/>
      <c r="LT214" s="29"/>
      <c r="LU214" s="29"/>
      <c r="LV214" s="29"/>
      <c r="LW214" s="29"/>
      <c r="LX214" s="29"/>
      <c r="LY214" s="29"/>
      <c r="LZ214" s="29"/>
      <c r="MA214" s="29"/>
      <c r="MB214" s="29"/>
      <c r="MC214" s="29"/>
      <c r="MD214" s="29"/>
      <c r="ME214" s="29"/>
      <c r="MF214" s="29"/>
      <c r="MG214" s="29"/>
      <c r="MH214" s="29"/>
      <c r="MI214" s="29"/>
      <c r="MJ214" s="29"/>
      <c r="MK214" s="29"/>
      <c r="ML214" s="29"/>
      <c r="MM214" s="29"/>
      <c r="MN214" s="29"/>
      <c r="MO214" s="29"/>
      <c r="MP214" s="29"/>
      <c r="MQ214" s="29"/>
      <c r="MR214" s="29"/>
      <c r="MS214" s="29"/>
      <c r="MT214" s="29"/>
      <c r="MU214" s="29"/>
      <c r="MV214" s="29"/>
      <c r="MW214" s="29"/>
      <c r="MX214" s="29"/>
      <c r="MY214" s="29"/>
      <c r="MZ214" s="29"/>
      <c r="NA214" s="29"/>
      <c r="NB214" s="29"/>
      <c r="NC214" s="29"/>
      <c r="ND214" s="29"/>
      <c r="NE214" s="29"/>
      <c r="NF214" s="29"/>
      <c r="NG214" s="29"/>
      <c r="NH214" s="29"/>
      <c r="NI214" s="29"/>
      <c r="NJ214" s="29"/>
      <c r="NK214" s="29"/>
      <c r="NL214" s="29"/>
      <c r="NM214" s="29"/>
      <c r="NN214" s="29"/>
      <c r="NO214" s="29"/>
      <c r="NP214" s="29"/>
      <c r="NQ214" s="29"/>
      <c r="NR214" s="29"/>
      <c r="NS214" s="29"/>
      <c r="NT214" s="29"/>
      <c r="NU214" s="29"/>
      <c r="NV214" s="29"/>
      <c r="NW214" s="29"/>
      <c r="NX214" s="29"/>
      <c r="NY214" s="29"/>
      <c r="NZ214" s="29"/>
      <c r="OA214" s="29"/>
      <c r="OB214" s="29"/>
      <c r="OC214" s="29"/>
      <c r="OD214" s="29"/>
      <c r="OE214" s="29"/>
      <c r="OF214" s="29"/>
      <c r="OG214" s="29"/>
      <c r="OH214" s="29"/>
      <c r="OI214" s="29"/>
      <c r="OJ214" s="29"/>
      <c r="OK214" s="29"/>
      <c r="OL214" s="29"/>
      <c r="OM214" s="29"/>
      <c r="ON214" s="29"/>
      <c r="OO214" s="29"/>
      <c r="OP214" s="29"/>
      <c r="OQ214" s="29"/>
      <c r="OR214" s="29"/>
      <c r="OS214" s="29"/>
      <c r="OT214" s="29"/>
      <c r="OU214" s="29"/>
      <c r="OV214" s="29"/>
      <c r="OW214" s="29"/>
      <c r="OX214" s="29"/>
      <c r="OY214" s="29"/>
      <c r="OZ214" s="29"/>
      <c r="PA214" s="29"/>
      <c r="PB214" s="29"/>
      <c r="PC214" s="29"/>
      <c r="PD214" s="29"/>
      <c r="PE214" s="29"/>
      <c r="PF214" s="29"/>
      <c r="PG214" s="29"/>
      <c r="PH214" s="29"/>
      <c r="PI214" s="29"/>
      <c r="PJ214" s="29"/>
      <c r="PK214" s="29"/>
      <c r="PL214" s="29"/>
      <c r="PM214" s="29"/>
      <c r="PN214" s="29"/>
      <c r="PO214" s="29"/>
      <c r="PP214" s="29"/>
      <c r="PQ214" s="29"/>
      <c r="PR214" s="29"/>
      <c r="PS214" s="29"/>
      <c r="PT214" s="29"/>
      <c r="PU214" s="29"/>
      <c r="PV214" s="29"/>
      <c r="PW214" s="29"/>
      <c r="PX214" s="29"/>
      <c r="PY214" s="29"/>
      <c r="PZ214" s="29"/>
      <c r="QA214" s="29"/>
      <c r="QB214" s="29"/>
      <c r="QC214" s="29"/>
      <c r="QD214" s="29"/>
      <c r="QE214" s="29"/>
      <c r="QF214" s="29"/>
      <c r="QG214" s="29"/>
      <c r="QH214" s="29"/>
      <c r="QI214" s="29"/>
      <c r="QJ214" s="29"/>
      <c r="QK214" s="29"/>
      <c r="QL214" s="29"/>
      <c r="QM214" s="29"/>
      <c r="QN214" s="29"/>
      <c r="QO214" s="29"/>
      <c r="QP214" s="29"/>
      <c r="QQ214" s="29"/>
      <c r="QR214" s="29"/>
      <c r="QS214" s="29"/>
      <c r="QT214" s="29"/>
      <c r="QU214" s="29"/>
      <c r="QV214" s="29"/>
      <c r="QW214" s="29"/>
      <c r="QX214" s="29"/>
      <c r="QY214" s="29"/>
      <c r="QZ214" s="29"/>
      <c r="RA214" s="29"/>
      <c r="RB214" s="29"/>
      <c r="RC214" s="29"/>
      <c r="RD214" s="29"/>
      <c r="RE214" s="29"/>
      <c r="RF214" s="29"/>
      <c r="RG214" s="29"/>
      <c r="RH214" s="29"/>
      <c r="RI214" s="29"/>
      <c r="RJ214" s="29"/>
      <c r="RK214" s="29"/>
      <c r="RL214" s="29"/>
      <c r="RM214" s="29"/>
      <c r="RN214" s="29"/>
      <c r="RO214" s="29"/>
      <c r="RP214" s="29"/>
      <c r="RQ214" s="29"/>
      <c r="RR214" s="29"/>
      <c r="RS214" s="29"/>
      <c r="RT214" s="29"/>
      <c r="RU214" s="29"/>
      <c r="RV214" s="29"/>
      <c r="RW214" s="29"/>
      <c r="RX214" s="29"/>
      <c r="RY214" s="29"/>
      <c r="RZ214" s="29"/>
      <c r="SA214" s="29"/>
      <c r="SB214" s="29"/>
      <c r="SC214" s="29"/>
      <c r="SD214" s="29"/>
      <c r="SE214" s="29"/>
      <c r="SF214" s="29"/>
      <c r="SG214" s="29"/>
      <c r="SH214" s="29"/>
      <c r="SI214" s="29"/>
      <c r="SJ214" s="29"/>
      <c r="SK214" s="29"/>
      <c r="SL214" s="29"/>
      <c r="SM214" s="29"/>
      <c r="SN214" s="29"/>
      <c r="SO214" s="29"/>
      <c r="SP214" s="29"/>
      <c r="SQ214" s="29"/>
      <c r="SR214" s="29"/>
      <c r="SS214" s="29"/>
      <c r="ST214" s="29"/>
      <c r="SU214" s="29"/>
      <c r="SV214" s="29"/>
      <c r="SW214" s="29"/>
      <c r="SX214" s="29"/>
      <c r="SY214" s="29"/>
      <c r="SZ214" s="29"/>
      <c r="TA214" s="29"/>
      <c r="TB214" s="29"/>
      <c r="TC214" s="29"/>
      <c r="TD214" s="29"/>
      <c r="TE214" s="29"/>
      <c r="TF214" s="29"/>
      <c r="TG214" s="29"/>
      <c r="TH214" s="29"/>
      <c r="TI214" s="29"/>
      <c r="TJ214" s="29"/>
      <c r="TK214" s="29"/>
      <c r="TL214" s="29"/>
      <c r="TM214" s="29"/>
      <c r="TN214" s="29"/>
      <c r="TO214" s="29"/>
      <c r="TP214" s="29"/>
      <c r="TQ214" s="29"/>
      <c r="TR214" s="29"/>
      <c r="TS214" s="29"/>
      <c r="TT214" s="29"/>
      <c r="TU214" s="29"/>
      <c r="TV214" s="29"/>
      <c r="TW214" s="29"/>
      <c r="TX214" s="29"/>
      <c r="TY214" s="29"/>
      <c r="TZ214" s="29"/>
      <c r="UA214" s="29"/>
      <c r="UB214" s="29"/>
      <c r="UC214" s="29"/>
      <c r="UD214" s="29"/>
      <c r="UE214" s="29"/>
      <c r="UF214" s="29"/>
      <c r="UG214" s="29"/>
      <c r="UH214" s="29"/>
      <c r="UI214" s="29"/>
      <c r="UJ214" s="29"/>
      <c r="UK214" s="29"/>
      <c r="UL214" s="29"/>
      <c r="UM214" s="29"/>
      <c r="UN214" s="29"/>
      <c r="UO214" s="29"/>
      <c r="UP214" s="29"/>
      <c r="UQ214" s="29"/>
      <c r="UR214" s="29"/>
      <c r="US214" s="29"/>
      <c r="UT214" s="29"/>
      <c r="UU214" s="29"/>
      <c r="UV214" s="29"/>
      <c r="UW214" s="29"/>
      <c r="UX214" s="29"/>
      <c r="UY214" s="29"/>
      <c r="UZ214" s="29"/>
      <c r="VA214" s="29"/>
      <c r="VB214" s="29"/>
      <c r="VC214" s="29"/>
      <c r="VD214" s="29"/>
      <c r="VE214" s="29"/>
      <c r="VF214" s="29"/>
      <c r="VG214" s="29"/>
      <c r="VH214" s="29"/>
      <c r="VI214" s="29"/>
      <c r="VJ214" s="29"/>
      <c r="VK214" s="29"/>
      <c r="VL214" s="29"/>
      <c r="VM214" s="29"/>
      <c r="VN214" s="29"/>
      <c r="VO214" s="29"/>
      <c r="VP214" s="29"/>
      <c r="VQ214" s="29"/>
      <c r="VR214" s="29"/>
      <c r="VS214" s="29"/>
      <c r="VT214" s="29"/>
      <c r="VU214" s="29"/>
      <c r="VV214" s="29"/>
      <c r="VW214" s="29"/>
      <c r="VX214" s="29"/>
      <c r="VY214" s="29"/>
      <c r="VZ214" s="29"/>
      <c r="WA214" s="29"/>
      <c r="WB214" s="29"/>
      <c r="WC214" s="29"/>
      <c r="WD214" s="29"/>
      <c r="WE214" s="29"/>
      <c r="WF214" s="29"/>
      <c r="WG214" s="29"/>
      <c r="WH214" s="29"/>
      <c r="WI214" s="29"/>
      <c r="WJ214" s="29"/>
      <c r="WK214" s="29"/>
      <c r="WL214" s="29"/>
      <c r="WM214" s="29"/>
      <c r="WN214" s="29"/>
      <c r="WO214" s="29"/>
      <c r="WP214" s="29"/>
      <c r="WQ214" s="29"/>
      <c r="WR214" s="29"/>
      <c r="WS214" s="29"/>
      <c r="WT214" s="29"/>
      <c r="WU214" s="29"/>
      <c r="WV214" s="29"/>
      <c r="WW214" s="29"/>
      <c r="WX214" s="29"/>
      <c r="WY214" s="29"/>
      <c r="WZ214" s="29"/>
      <c r="XA214" s="29"/>
      <c r="XB214" s="29"/>
      <c r="XC214" s="29"/>
      <c r="XD214" s="29"/>
      <c r="XE214" s="29"/>
      <c r="XF214" s="29"/>
      <c r="XG214" s="29"/>
      <c r="XH214" s="29"/>
      <c r="XI214" s="29"/>
      <c r="XJ214" s="29"/>
      <c r="XK214" s="29"/>
      <c r="XL214" s="29"/>
      <c r="XM214" s="29"/>
      <c r="XN214" s="29"/>
      <c r="XO214" s="29"/>
      <c r="XP214" s="29"/>
      <c r="XQ214" s="29"/>
      <c r="XR214" s="29"/>
      <c r="XS214" s="29"/>
      <c r="XT214" s="29"/>
      <c r="XU214" s="29"/>
      <c r="XV214" s="29"/>
      <c r="XW214" s="29"/>
      <c r="XX214" s="29"/>
      <c r="XY214" s="29"/>
      <c r="XZ214" s="29"/>
      <c r="YA214" s="29"/>
      <c r="YB214" s="29"/>
      <c r="YC214" s="29"/>
      <c r="YD214" s="29"/>
      <c r="YE214" s="29"/>
      <c r="YF214" s="29"/>
      <c r="YG214" s="29"/>
      <c r="YH214" s="29"/>
      <c r="YI214" s="29"/>
      <c r="YJ214" s="29"/>
      <c r="YK214" s="29"/>
      <c r="YL214" s="29"/>
      <c r="YM214" s="29"/>
      <c r="YN214" s="29"/>
      <c r="YO214" s="29"/>
      <c r="YP214" s="29"/>
      <c r="YQ214" s="29"/>
      <c r="YR214" s="29"/>
      <c r="YS214" s="29"/>
      <c r="YT214" s="29"/>
      <c r="YU214" s="29"/>
      <c r="YV214" s="29"/>
      <c r="YW214" s="29"/>
      <c r="YX214" s="29"/>
      <c r="YY214" s="29"/>
      <c r="YZ214" s="29"/>
      <c r="ZA214" s="29"/>
      <c r="ZB214" s="29"/>
      <c r="ZC214" s="29"/>
      <c r="ZD214" s="29"/>
      <c r="ZE214" s="29"/>
      <c r="ZF214" s="29"/>
      <c r="ZG214" s="29"/>
      <c r="ZH214" s="29"/>
      <c r="ZI214" s="29"/>
      <c r="ZJ214" s="29"/>
      <c r="ZK214" s="29"/>
      <c r="ZL214" s="29"/>
      <c r="ZM214" s="29"/>
      <c r="ZN214" s="29"/>
      <c r="ZO214" s="29"/>
      <c r="ZP214" s="29"/>
      <c r="ZQ214" s="29"/>
      <c r="ZR214" s="29"/>
      <c r="ZS214" s="29"/>
      <c r="ZT214" s="29"/>
      <c r="ZU214" s="29"/>
      <c r="ZV214" s="29"/>
      <c r="ZW214" s="29"/>
      <c r="ZX214" s="29"/>
      <c r="ZY214" s="29"/>
      <c r="ZZ214" s="29"/>
      <c r="AAA214" s="29"/>
      <c r="AAB214" s="29"/>
      <c r="AAC214" s="29"/>
      <c r="AAD214" s="29"/>
      <c r="AAE214" s="29"/>
      <c r="AAF214" s="29"/>
      <c r="AAG214" s="29"/>
      <c r="AAH214" s="29"/>
      <c r="AAI214" s="29"/>
      <c r="AAJ214" s="29"/>
      <c r="AAK214" s="29"/>
      <c r="AAL214" s="29"/>
      <c r="AAM214" s="29"/>
      <c r="AAN214" s="29"/>
      <c r="AAO214" s="29"/>
      <c r="AAP214" s="29"/>
      <c r="AAQ214" s="29"/>
      <c r="AAR214" s="29"/>
      <c r="AAS214" s="29"/>
      <c r="AAT214" s="29"/>
      <c r="AAU214" s="29"/>
      <c r="AAV214" s="29"/>
      <c r="AAW214" s="29"/>
      <c r="AAX214" s="29"/>
      <c r="AAY214" s="29"/>
      <c r="AAZ214" s="29"/>
      <c r="ABA214" s="29"/>
      <c r="ABB214" s="29"/>
      <c r="ABC214" s="29"/>
      <c r="ABD214" s="29"/>
      <c r="ABE214" s="29"/>
      <c r="ABF214" s="29"/>
      <c r="ABG214" s="29"/>
      <c r="ABH214" s="29"/>
      <c r="ABI214" s="29"/>
      <c r="ABJ214" s="29"/>
      <c r="ABK214" s="29"/>
      <c r="ABL214" s="29"/>
      <c r="ABM214" s="29"/>
      <c r="ABN214" s="29"/>
      <c r="ABO214" s="29"/>
      <c r="ABP214" s="29"/>
      <c r="ABQ214" s="29"/>
      <c r="ABR214" s="29"/>
      <c r="ABS214" s="29"/>
      <c r="ABT214" s="29"/>
      <c r="ABU214" s="29"/>
      <c r="ABV214" s="29"/>
      <c r="ABW214" s="29"/>
      <c r="ABX214" s="29"/>
      <c r="ABY214" s="29"/>
      <c r="ABZ214" s="29"/>
      <c r="ACA214" s="29"/>
      <c r="ACB214" s="29"/>
      <c r="ACC214" s="29"/>
      <c r="ACD214" s="29"/>
      <c r="ACE214" s="29"/>
      <c r="ACF214" s="29"/>
      <c r="ACG214" s="29"/>
      <c r="ACH214" s="29"/>
      <c r="ACI214" s="29"/>
      <c r="ACJ214" s="29"/>
      <c r="ACK214" s="29"/>
      <c r="ACL214" s="29"/>
      <c r="ACM214" s="29"/>
      <c r="ACN214" s="29"/>
      <c r="ACO214" s="29"/>
      <c r="ACP214" s="29"/>
      <c r="ACQ214" s="29"/>
      <c r="ACR214" s="29"/>
      <c r="ACS214" s="29"/>
      <c r="ACT214" s="29"/>
      <c r="ACU214" s="29"/>
      <c r="ACV214" s="29"/>
      <c r="ACW214" s="29"/>
      <c r="ACX214" s="29"/>
      <c r="ACY214" s="29"/>
      <c r="ACZ214" s="29"/>
      <c r="ADA214" s="29"/>
      <c r="ADB214" s="29"/>
      <c r="ADC214" s="29"/>
      <c r="ADD214" s="29"/>
      <c r="ADE214" s="29"/>
      <c r="ADF214" s="29"/>
      <c r="ADG214" s="29"/>
      <c r="ADH214" s="29"/>
      <c r="ADI214" s="29"/>
      <c r="ADJ214" s="29"/>
      <c r="ADK214" s="29"/>
      <c r="ADL214" s="29"/>
      <c r="ADM214" s="29"/>
      <c r="ADN214" s="29"/>
      <c r="ADO214" s="29"/>
      <c r="ADP214" s="29"/>
      <c r="ADQ214" s="29"/>
      <c r="ADR214" s="29"/>
      <c r="ADS214" s="29"/>
      <c r="ADT214" s="29"/>
      <c r="ADU214" s="29"/>
      <c r="ADV214" s="29"/>
      <c r="ADW214" s="29"/>
      <c r="ADX214" s="29"/>
      <c r="ADY214" s="29"/>
      <c r="ADZ214" s="29"/>
      <c r="AEA214" s="29"/>
      <c r="AEB214" s="29"/>
      <c r="AEC214" s="29"/>
      <c r="AED214" s="29"/>
      <c r="AEE214" s="29"/>
      <c r="AEF214" s="29"/>
      <c r="AEG214" s="29"/>
      <c r="AEH214" s="29"/>
      <c r="AEI214" s="29"/>
      <c r="AEJ214" s="29"/>
      <c r="AEK214" s="29"/>
      <c r="AEL214" s="29"/>
      <c r="AEM214" s="29"/>
      <c r="AEN214" s="29"/>
      <c r="AEO214" s="29"/>
      <c r="AEP214" s="29"/>
      <c r="AEQ214" s="29"/>
      <c r="AER214" s="29"/>
      <c r="AES214" s="29"/>
      <c r="AET214" s="29"/>
      <c r="AEU214" s="29"/>
      <c r="AEV214" s="29"/>
      <c r="AEW214" s="29"/>
      <c r="AEX214" s="29"/>
      <c r="AEY214" s="29"/>
      <c r="AEZ214" s="29"/>
      <c r="AFA214" s="29"/>
      <c r="AFB214" s="29"/>
      <c r="AFC214" s="29"/>
      <c r="AFD214" s="29"/>
      <c r="AFE214" s="29"/>
      <c r="AFF214" s="29"/>
      <c r="AFG214" s="29"/>
      <c r="AFH214" s="29"/>
      <c r="AFI214" s="29"/>
      <c r="AFJ214" s="29"/>
      <c r="AFK214" s="29"/>
      <c r="AFL214" s="29"/>
      <c r="AFM214" s="29"/>
      <c r="AFN214" s="29"/>
      <c r="AFO214" s="29"/>
      <c r="AFP214" s="29"/>
      <c r="AFQ214" s="29"/>
      <c r="AFR214" s="29"/>
      <c r="AFS214" s="29"/>
      <c r="AFT214" s="29"/>
      <c r="AFU214" s="29"/>
      <c r="AFV214" s="29"/>
      <c r="AFW214" s="29"/>
      <c r="AFX214" s="29"/>
      <c r="AFY214" s="29"/>
      <c r="AFZ214" s="29"/>
      <c r="AGA214" s="29"/>
      <c r="AGB214" s="29"/>
      <c r="AGC214" s="29"/>
      <c r="AGD214" s="29"/>
      <c r="AGE214" s="29"/>
      <c r="AGF214" s="29"/>
      <c r="AGG214" s="29"/>
      <c r="AGH214" s="29"/>
      <c r="AGI214" s="29"/>
      <c r="AGJ214" s="29"/>
      <c r="AGK214" s="29"/>
      <c r="AGL214" s="29"/>
      <c r="AGM214" s="29"/>
      <c r="AGN214" s="29"/>
      <c r="AGO214" s="29"/>
      <c r="AGP214" s="29"/>
      <c r="AGQ214" s="29"/>
      <c r="AGR214" s="29"/>
      <c r="AGS214" s="29"/>
      <c r="AGT214" s="29"/>
      <c r="AGU214" s="29"/>
      <c r="AGV214" s="29"/>
      <c r="AGW214" s="29"/>
      <c r="AGX214" s="29"/>
      <c r="AGY214" s="29"/>
      <c r="AGZ214" s="29"/>
      <c r="AHA214" s="29"/>
      <c r="AHB214" s="29"/>
      <c r="AHC214" s="29"/>
      <c r="AHD214" s="29"/>
      <c r="AHE214" s="29"/>
      <c r="AHF214" s="29"/>
      <c r="AHG214" s="29"/>
      <c r="AHH214" s="29"/>
      <c r="AHI214" s="29"/>
      <c r="AHJ214" s="29"/>
      <c r="AHK214" s="29"/>
      <c r="AHL214" s="29"/>
      <c r="AHM214" s="29"/>
      <c r="AHN214" s="29"/>
      <c r="AHO214" s="29"/>
      <c r="AHP214" s="29"/>
      <c r="AHQ214" s="29"/>
      <c r="AHR214" s="29"/>
      <c r="AHS214" s="29"/>
      <c r="AHT214" s="29"/>
      <c r="AHU214" s="29"/>
      <c r="AHV214" s="29"/>
      <c r="AHW214" s="29"/>
      <c r="AHX214" s="29"/>
      <c r="AHY214" s="29"/>
      <c r="AHZ214" s="29"/>
      <c r="AIA214" s="29"/>
      <c r="AIB214" s="29"/>
      <c r="AIC214" s="29"/>
      <c r="AID214" s="29"/>
      <c r="AIE214" s="29"/>
      <c r="AIF214" s="29"/>
      <c r="AIG214" s="29"/>
      <c r="AIH214" s="29"/>
      <c r="AII214" s="29"/>
      <c r="AIJ214" s="29"/>
      <c r="AIK214" s="29"/>
      <c r="AIL214" s="29"/>
      <c r="AIM214" s="29"/>
      <c r="AIN214" s="29"/>
      <c r="AIO214" s="29"/>
      <c r="AIP214" s="29"/>
      <c r="AIQ214" s="29"/>
      <c r="AIR214" s="29"/>
      <c r="AIS214" s="29"/>
      <c r="AIT214" s="29"/>
      <c r="AIU214" s="29"/>
      <c r="AIV214" s="29"/>
      <c r="AIW214" s="29"/>
      <c r="AIX214" s="29"/>
      <c r="AIY214" s="29"/>
      <c r="AIZ214" s="29"/>
      <c r="AJA214" s="29"/>
      <c r="AJB214" s="29"/>
      <c r="AJC214" s="29"/>
      <c r="AJD214" s="29"/>
      <c r="AJE214" s="29"/>
      <c r="AJF214" s="29"/>
      <c r="AJG214" s="29"/>
      <c r="AJH214" s="29"/>
      <c r="AJI214" s="29"/>
      <c r="AJJ214" s="29"/>
      <c r="AJK214" s="29"/>
      <c r="AJL214" s="29"/>
      <c r="AJM214" s="29"/>
      <c r="AJN214" s="29"/>
      <c r="AJO214" s="29"/>
      <c r="AJP214" s="29"/>
      <c r="AJQ214" s="29"/>
      <c r="AJR214" s="29"/>
      <c r="AJS214" s="29"/>
      <c r="AJT214" s="29"/>
      <c r="AJU214" s="29"/>
      <c r="AJV214" s="29"/>
      <c r="AJW214" s="29"/>
      <c r="AJX214" s="29"/>
      <c r="AJY214" s="29"/>
      <c r="AJZ214" s="29"/>
      <c r="AKA214" s="29"/>
      <c r="AKB214" s="29"/>
      <c r="AKC214" s="29"/>
      <c r="AKD214" s="29"/>
      <c r="AKE214" s="29"/>
      <c r="AKF214" s="29"/>
      <c r="AKG214" s="29"/>
      <c r="AKH214" s="29"/>
      <c r="AKI214" s="29"/>
      <c r="AKJ214" s="29"/>
      <c r="AKK214" s="29"/>
      <c r="AKL214" s="29"/>
      <c r="AKM214" s="29"/>
      <c r="AKN214" s="29"/>
      <c r="AKO214" s="29"/>
      <c r="AKP214" s="29"/>
      <c r="AKQ214" s="29"/>
      <c r="AKR214" s="29"/>
      <c r="AKS214" s="29"/>
      <c r="AKT214" s="29"/>
      <c r="AKU214" s="29"/>
      <c r="AKV214" s="29"/>
      <c r="AKW214" s="29"/>
      <c r="AKX214" s="29"/>
      <c r="AKY214" s="29"/>
      <c r="AKZ214" s="29"/>
      <c r="ALA214" s="29"/>
      <c r="ALB214" s="29"/>
      <c r="ALC214" s="29"/>
      <c r="ALD214" s="29"/>
      <c r="ALE214" s="29"/>
      <c r="ALF214" s="29"/>
      <c r="ALG214" s="29"/>
      <c r="ALH214" s="29"/>
      <c r="ALI214" s="29"/>
      <c r="ALJ214" s="29"/>
      <c r="ALK214" s="29"/>
      <c r="ALL214" s="29"/>
      <c r="ALM214" s="29"/>
      <c r="ALN214" s="29"/>
      <c r="ALO214" s="29"/>
      <c r="ALP214" s="29"/>
      <c r="ALQ214" s="29"/>
      <c r="ALR214" s="29"/>
      <c r="ALS214" s="29"/>
      <c r="ALT214" s="29"/>
      <c r="ALU214" s="29"/>
      <c r="ALV214" s="29"/>
      <c r="ALW214" s="29"/>
      <c r="ALX214" s="29"/>
      <c r="ALY214" s="29"/>
      <c r="ALZ214" s="29"/>
      <c r="AMA214" s="29"/>
      <c r="AMB214" s="29"/>
      <c r="AMC214" s="29"/>
      <c r="AMD214" s="29"/>
      <c r="AME214" s="29"/>
      <c r="AMF214" s="29"/>
      <c r="AMG214" s="29"/>
      <c r="AMH214" s="29"/>
      <c r="AMI214" s="29"/>
      <c r="AMJ214" s="29"/>
      <c r="AMK214" s="29"/>
      <c r="AML214" s="29"/>
      <c r="AMM214" s="29"/>
      <c r="AMN214" s="29"/>
      <c r="AMO214" s="29"/>
      <c r="AMP214" s="29"/>
      <c r="AMQ214" s="29"/>
      <c r="AMR214" s="29"/>
      <c r="AMS214" s="29"/>
      <c r="AMT214" s="29"/>
      <c r="AMU214" s="29"/>
      <c r="AMV214" s="29"/>
      <c r="AMW214" s="29"/>
      <c r="AMX214" s="29"/>
      <c r="AMY214" s="29"/>
      <c r="AMZ214" s="29"/>
      <c r="ANA214" s="29"/>
      <c r="ANB214" s="29"/>
      <c r="ANC214" s="29"/>
      <c r="AND214" s="29"/>
      <c r="ANE214" s="29"/>
      <c r="ANF214" s="29"/>
      <c r="ANG214" s="29"/>
      <c r="ANH214" s="29"/>
      <c r="ANI214" s="29"/>
      <c r="ANJ214" s="29"/>
      <c r="ANK214" s="29"/>
      <c r="ANL214" s="29"/>
      <c r="ANM214" s="29"/>
      <c r="ANN214" s="29"/>
      <c r="ANO214" s="29"/>
      <c r="ANP214" s="29"/>
      <c r="ANQ214" s="29"/>
      <c r="ANR214" s="29"/>
      <c r="ANS214" s="29"/>
      <c r="ANT214" s="29"/>
      <c r="ANU214" s="29"/>
      <c r="ANV214" s="29"/>
      <c r="ANW214" s="29"/>
      <c r="ANX214" s="29"/>
      <c r="ANY214" s="29"/>
      <c r="ANZ214" s="29"/>
      <c r="AOA214" s="29"/>
      <c r="AOB214" s="29"/>
      <c r="AOC214" s="29"/>
      <c r="AOD214" s="29"/>
      <c r="AOE214" s="29"/>
      <c r="AOF214" s="29"/>
      <c r="AOG214" s="29"/>
      <c r="AOH214" s="29"/>
      <c r="AOI214" s="29"/>
      <c r="AOJ214" s="29"/>
      <c r="AOK214" s="29"/>
      <c r="AOL214" s="29"/>
      <c r="AOM214" s="29"/>
      <c r="AON214" s="29"/>
      <c r="AOO214" s="29"/>
      <c r="AOP214" s="29"/>
      <c r="AOQ214" s="29"/>
      <c r="AOR214" s="29"/>
      <c r="AOS214" s="29"/>
      <c r="AOT214" s="29"/>
      <c r="AOU214" s="29"/>
      <c r="AOV214" s="29"/>
      <c r="AOW214" s="29"/>
      <c r="AOX214" s="29"/>
      <c r="AOY214" s="29"/>
      <c r="AOZ214" s="29"/>
      <c r="APA214" s="29"/>
      <c r="APB214" s="29"/>
      <c r="APC214" s="29"/>
      <c r="APD214" s="29"/>
      <c r="APE214" s="29"/>
      <c r="APF214" s="29"/>
      <c r="APG214" s="29"/>
      <c r="APH214" s="29"/>
      <c r="API214" s="29"/>
      <c r="APJ214" s="29"/>
      <c r="APK214" s="29"/>
      <c r="APL214" s="29"/>
      <c r="APM214" s="29"/>
      <c r="APN214" s="29"/>
      <c r="APO214" s="29"/>
      <c r="APP214" s="29"/>
      <c r="APQ214" s="29"/>
      <c r="APR214" s="29"/>
      <c r="APS214" s="29"/>
      <c r="APT214" s="29"/>
      <c r="APU214" s="29"/>
      <c r="APV214" s="29"/>
      <c r="APW214" s="29"/>
      <c r="APX214" s="29"/>
      <c r="APY214" s="29"/>
      <c r="APZ214" s="29"/>
      <c r="AQA214" s="29"/>
      <c r="AQB214" s="29"/>
      <c r="AQC214" s="29"/>
      <c r="AQD214" s="29"/>
      <c r="AQE214" s="29"/>
      <c r="AQF214" s="29"/>
      <c r="AQG214" s="29"/>
      <c r="AQH214" s="29"/>
      <c r="AQI214" s="29"/>
      <c r="AQJ214" s="29"/>
      <c r="AQK214" s="29"/>
      <c r="AQL214" s="29"/>
      <c r="AQM214" s="29"/>
      <c r="AQN214" s="29"/>
      <c r="AQO214" s="29"/>
      <c r="AQP214" s="29"/>
      <c r="AQQ214" s="29"/>
      <c r="AQR214" s="29"/>
      <c r="AQS214" s="29"/>
      <c r="AQT214" s="29"/>
      <c r="AQU214" s="29"/>
      <c r="AQV214" s="29"/>
      <c r="AQW214" s="29"/>
      <c r="AQX214" s="29"/>
      <c r="AQY214" s="29"/>
      <c r="AQZ214" s="29"/>
      <c r="ARA214" s="29"/>
      <c r="ARB214" s="29"/>
      <c r="ARC214" s="29"/>
      <c r="ARD214" s="29"/>
      <c r="ARE214" s="29"/>
      <c r="ARF214" s="29"/>
      <c r="ARG214" s="29"/>
      <c r="ARH214" s="29"/>
      <c r="ARI214" s="29"/>
      <c r="ARJ214" s="29"/>
      <c r="ARK214" s="29"/>
      <c r="ARL214" s="29"/>
      <c r="ARM214" s="29"/>
      <c r="ARN214" s="29"/>
      <c r="ARO214" s="29"/>
      <c r="ARP214" s="29"/>
      <c r="ARQ214" s="29"/>
      <c r="ARR214" s="29"/>
      <c r="ARS214" s="29"/>
      <c r="ART214" s="29"/>
      <c r="ARU214" s="29"/>
      <c r="ARV214" s="29"/>
      <c r="ARW214" s="29"/>
      <c r="ARX214" s="29"/>
      <c r="ARY214" s="29"/>
      <c r="ARZ214" s="29"/>
      <c r="ASA214" s="29"/>
      <c r="ASB214" s="29"/>
      <c r="ASC214" s="29"/>
      <c r="ASD214" s="29"/>
      <c r="ASE214" s="29"/>
      <c r="ASF214" s="29"/>
      <c r="ASG214" s="29"/>
      <c r="ASH214" s="29"/>
      <c r="ASI214" s="29"/>
      <c r="ASJ214" s="29"/>
      <c r="ASK214" s="29"/>
      <c r="ASL214" s="29"/>
      <c r="ASM214" s="29"/>
      <c r="ASN214" s="29"/>
      <c r="ASO214" s="29"/>
      <c r="ASP214" s="29"/>
      <c r="ASQ214" s="29"/>
      <c r="ASR214" s="29"/>
      <c r="ASS214" s="29"/>
      <c r="AST214" s="29"/>
      <c r="ASU214" s="29"/>
      <c r="ASV214" s="29"/>
      <c r="ASW214" s="29"/>
      <c r="ASX214" s="29"/>
      <c r="ASY214" s="29"/>
      <c r="ASZ214" s="29"/>
      <c r="ATA214" s="29"/>
      <c r="ATB214" s="29"/>
      <c r="ATC214" s="29"/>
      <c r="ATD214" s="29"/>
      <c r="ATE214" s="29"/>
      <c r="ATF214" s="29"/>
      <c r="ATG214" s="29"/>
      <c r="ATH214" s="29"/>
      <c r="ATI214" s="29"/>
      <c r="ATJ214" s="29"/>
      <c r="ATK214" s="29"/>
      <c r="ATL214" s="29"/>
      <c r="ATM214" s="29"/>
      <c r="ATN214" s="29"/>
      <c r="ATO214" s="29"/>
      <c r="ATP214" s="29"/>
      <c r="ATQ214" s="29"/>
      <c r="ATR214" s="29"/>
      <c r="ATS214" s="29"/>
      <c r="ATT214" s="29"/>
      <c r="ATU214" s="29"/>
      <c r="ATV214" s="29"/>
      <c r="ATW214" s="29"/>
      <c r="ATX214" s="29"/>
      <c r="ATY214" s="29"/>
      <c r="ATZ214" s="29"/>
      <c r="AUA214" s="29"/>
      <c r="AUB214" s="29"/>
      <c r="AUC214" s="29"/>
      <c r="AUD214" s="29"/>
      <c r="AUE214" s="29"/>
      <c r="AUF214" s="29"/>
      <c r="AUG214" s="29"/>
      <c r="AUH214" s="29"/>
      <c r="AUI214" s="29"/>
      <c r="AUJ214" s="29"/>
      <c r="AUK214" s="29"/>
      <c r="AUL214" s="29"/>
      <c r="AUM214" s="29"/>
      <c r="AUN214" s="29"/>
      <c r="AUO214" s="29"/>
      <c r="AUP214" s="29"/>
      <c r="AUQ214" s="29"/>
      <c r="AUR214" s="29"/>
      <c r="AUS214" s="29"/>
      <c r="AUT214" s="29"/>
      <c r="AUU214" s="29"/>
      <c r="AUV214" s="29"/>
      <c r="AUW214" s="29"/>
      <c r="AUX214" s="29"/>
      <c r="AUY214" s="29"/>
      <c r="AUZ214" s="29"/>
      <c r="AVA214" s="29"/>
      <c r="AVB214" s="29"/>
      <c r="AVC214" s="29"/>
      <c r="AVD214" s="29"/>
      <c r="AVE214" s="29"/>
      <c r="AVF214" s="29"/>
      <c r="AVG214" s="29"/>
      <c r="AVH214" s="29"/>
      <c r="AVI214" s="29"/>
      <c r="AVJ214" s="29"/>
      <c r="AVK214" s="29"/>
      <c r="AVL214" s="29"/>
      <c r="AVM214" s="29"/>
      <c r="AVN214" s="29"/>
      <c r="AVO214" s="29"/>
      <c r="AVP214" s="29"/>
      <c r="AVQ214" s="29"/>
      <c r="AVR214" s="29"/>
      <c r="AVS214" s="29"/>
      <c r="AVT214" s="29"/>
      <c r="AVU214" s="29"/>
      <c r="AVV214" s="29"/>
      <c r="AVW214" s="29"/>
      <c r="AVX214" s="29"/>
      <c r="AVY214" s="29"/>
      <c r="AVZ214" s="29"/>
      <c r="AWA214" s="29"/>
      <c r="AWB214" s="29"/>
      <c r="AWC214" s="29"/>
      <c r="AWD214" s="29"/>
      <c r="AWE214" s="29"/>
      <c r="AWF214" s="29"/>
      <c r="AWG214" s="29"/>
      <c r="AWH214" s="29"/>
      <c r="AWI214" s="29"/>
      <c r="AWJ214" s="29"/>
      <c r="AWK214" s="29"/>
      <c r="AWL214" s="29"/>
      <c r="AWM214" s="29"/>
      <c r="AWN214" s="29"/>
      <c r="AWO214" s="29"/>
      <c r="AWP214" s="29"/>
      <c r="AWQ214" s="29"/>
      <c r="AWR214" s="29"/>
      <c r="AWS214" s="29"/>
      <c r="AWT214" s="29"/>
      <c r="AWU214" s="29"/>
      <c r="AWV214" s="29"/>
      <c r="AWW214" s="29"/>
      <c r="AWX214" s="29"/>
      <c r="AWY214" s="29"/>
      <c r="AWZ214" s="29"/>
      <c r="AXA214" s="29"/>
      <c r="AXB214" s="29"/>
      <c r="AXC214" s="29"/>
      <c r="AXD214" s="29"/>
      <c r="AXE214" s="29"/>
      <c r="AXF214" s="29"/>
      <c r="AXG214" s="29"/>
      <c r="AXH214" s="29"/>
      <c r="AXI214" s="29"/>
      <c r="AXJ214" s="29"/>
      <c r="AXK214" s="29"/>
      <c r="AXL214" s="29"/>
      <c r="AXM214" s="29"/>
      <c r="AXN214" s="29"/>
      <c r="AXO214" s="29"/>
      <c r="AXP214" s="29"/>
      <c r="AXQ214" s="29"/>
      <c r="AXR214" s="29"/>
      <c r="AXS214" s="29"/>
      <c r="AXT214" s="29"/>
      <c r="AXU214" s="29"/>
      <c r="AXV214" s="29"/>
      <c r="AXW214" s="29"/>
      <c r="AXX214" s="29"/>
      <c r="AXY214" s="29"/>
      <c r="AXZ214" s="29"/>
      <c r="AYA214" s="29"/>
      <c r="AYB214" s="29"/>
      <c r="AYC214" s="29"/>
      <c r="AYD214" s="29"/>
      <c r="AYE214" s="29"/>
      <c r="AYF214" s="29"/>
      <c r="AYG214" s="29"/>
      <c r="AYH214" s="29"/>
      <c r="AYI214" s="29"/>
      <c r="AYJ214" s="29"/>
      <c r="AYK214" s="29"/>
      <c r="AYL214" s="29"/>
      <c r="AYM214" s="29"/>
      <c r="AYN214" s="29"/>
      <c r="AYO214" s="29"/>
      <c r="AYP214" s="29"/>
      <c r="AYQ214" s="29"/>
      <c r="AYR214" s="29"/>
      <c r="AYS214" s="29"/>
      <c r="AYT214" s="29"/>
      <c r="AYU214" s="29"/>
      <c r="AYV214" s="29"/>
      <c r="AYW214" s="29"/>
      <c r="AYX214" s="29"/>
      <c r="AYY214" s="29"/>
      <c r="AYZ214" s="29"/>
      <c r="AZA214" s="29"/>
      <c r="AZB214" s="29"/>
      <c r="AZC214" s="29"/>
      <c r="AZD214" s="29"/>
      <c r="AZE214" s="29"/>
      <c r="AZF214" s="29"/>
      <c r="AZG214" s="29"/>
      <c r="AZH214" s="29"/>
      <c r="AZI214" s="29"/>
      <c r="AZJ214" s="29"/>
      <c r="AZK214" s="29"/>
      <c r="AZL214" s="29"/>
      <c r="AZM214" s="29"/>
      <c r="AZN214" s="29"/>
      <c r="AZO214" s="29"/>
      <c r="AZP214" s="29"/>
      <c r="AZQ214" s="29"/>
      <c r="AZR214" s="29"/>
      <c r="AZS214" s="29"/>
      <c r="AZT214" s="29"/>
      <c r="AZU214" s="29"/>
      <c r="AZV214" s="29"/>
      <c r="AZW214" s="29"/>
      <c r="AZX214" s="29"/>
      <c r="AZY214" s="29"/>
      <c r="AZZ214" s="29"/>
      <c r="BAA214" s="29"/>
      <c r="BAB214" s="29"/>
      <c r="BAC214" s="29"/>
      <c r="BAD214" s="29"/>
      <c r="BAE214" s="29"/>
      <c r="BAF214" s="29"/>
      <c r="BAG214" s="29"/>
      <c r="BAH214" s="29"/>
      <c r="BAI214" s="29"/>
      <c r="BAJ214" s="29"/>
      <c r="BAK214" s="29"/>
      <c r="BAL214" s="29"/>
      <c r="BAM214" s="29"/>
      <c r="BAN214" s="29"/>
      <c r="BAO214" s="29"/>
      <c r="BAP214" s="29"/>
      <c r="BAQ214" s="29"/>
      <c r="BAR214" s="29"/>
      <c r="BAS214" s="29"/>
      <c r="BAT214" s="29"/>
      <c r="BAU214" s="29"/>
      <c r="BAV214" s="29"/>
      <c r="BAW214" s="29"/>
      <c r="BAX214" s="29"/>
      <c r="BAY214" s="29"/>
      <c r="BAZ214" s="29"/>
      <c r="BBA214" s="29"/>
      <c r="BBB214" s="29"/>
      <c r="BBC214" s="29"/>
      <c r="BBD214" s="29"/>
      <c r="BBE214" s="29"/>
      <c r="BBF214" s="29"/>
      <c r="BBG214" s="29"/>
      <c r="BBH214" s="29"/>
      <c r="BBI214" s="29"/>
      <c r="BBJ214" s="29"/>
      <c r="BBK214" s="29"/>
      <c r="BBL214" s="29"/>
      <c r="BBM214" s="29"/>
      <c r="BBN214" s="29"/>
      <c r="BBO214" s="29"/>
      <c r="BBP214" s="29"/>
      <c r="BBQ214" s="29"/>
      <c r="BBR214" s="29"/>
      <c r="BBS214" s="29"/>
      <c r="BBT214" s="29"/>
      <c r="BBU214" s="29"/>
      <c r="BBV214" s="29"/>
      <c r="BBW214" s="29"/>
      <c r="BBX214" s="29"/>
      <c r="BBY214" s="29"/>
      <c r="BBZ214" s="29"/>
      <c r="BCA214" s="29"/>
      <c r="BCB214" s="29"/>
      <c r="BCC214" s="29"/>
      <c r="BCD214" s="29"/>
      <c r="BCE214" s="29"/>
      <c r="BCF214" s="29"/>
      <c r="BCG214" s="29"/>
      <c r="BCH214" s="29"/>
      <c r="BCI214" s="29"/>
      <c r="BCJ214" s="29"/>
      <c r="BCK214" s="29"/>
      <c r="BCL214" s="29"/>
      <c r="BCM214" s="29"/>
      <c r="BCN214" s="29"/>
      <c r="BCO214" s="29"/>
      <c r="BCP214" s="29"/>
      <c r="BCQ214" s="29"/>
      <c r="BCR214" s="29"/>
      <c r="BCS214" s="29"/>
      <c r="BCT214" s="29"/>
      <c r="BCU214" s="29"/>
      <c r="BCV214" s="29"/>
      <c r="BCW214" s="29"/>
      <c r="BCX214" s="29"/>
      <c r="BCY214" s="29"/>
      <c r="BCZ214" s="29"/>
      <c r="BDA214" s="29"/>
      <c r="BDB214" s="29"/>
      <c r="BDC214" s="29"/>
      <c r="BDD214" s="29"/>
      <c r="BDE214" s="29"/>
      <c r="BDF214" s="29"/>
      <c r="BDG214" s="29"/>
      <c r="BDH214" s="29"/>
      <c r="BDI214" s="29"/>
      <c r="BDJ214" s="29"/>
      <c r="BDK214" s="29"/>
      <c r="BDL214" s="29"/>
      <c r="BDM214" s="29"/>
      <c r="BDN214" s="29"/>
      <c r="BDO214" s="29"/>
      <c r="BDP214" s="29"/>
      <c r="BDQ214" s="29"/>
      <c r="BDR214" s="29"/>
      <c r="BDS214" s="29"/>
      <c r="BDT214" s="29"/>
      <c r="BDU214" s="29"/>
      <c r="BDV214" s="29"/>
      <c r="BDW214" s="29"/>
      <c r="BDX214" s="29"/>
      <c r="BDY214" s="29"/>
      <c r="BDZ214" s="29"/>
      <c r="BEA214" s="29"/>
      <c r="BEB214" s="29"/>
      <c r="BEC214" s="29"/>
      <c r="BED214" s="29"/>
      <c r="BEE214" s="29"/>
      <c r="BEF214" s="29"/>
      <c r="BEG214" s="29"/>
      <c r="BEH214" s="29"/>
      <c r="BEI214" s="29"/>
      <c r="BEJ214" s="29"/>
      <c r="BEK214" s="29"/>
      <c r="BEL214" s="29"/>
      <c r="BEM214" s="29"/>
      <c r="BEN214" s="29"/>
      <c r="BEO214" s="29"/>
      <c r="BEP214" s="29"/>
      <c r="BEQ214" s="29"/>
      <c r="BER214" s="29"/>
      <c r="BES214" s="29"/>
      <c r="BET214" s="29"/>
      <c r="BEU214" s="29"/>
      <c r="BEV214" s="29"/>
      <c r="BEW214" s="29"/>
      <c r="BEX214" s="29"/>
      <c r="BEY214" s="29"/>
      <c r="BEZ214" s="29"/>
      <c r="BFA214" s="29"/>
      <c r="BFB214" s="29"/>
      <c r="BFC214" s="29"/>
      <c r="BFD214" s="29"/>
      <c r="BFE214" s="29"/>
      <c r="BFF214" s="29"/>
      <c r="BFG214" s="29"/>
      <c r="BFH214" s="29"/>
      <c r="BFI214" s="29"/>
      <c r="BFJ214" s="29"/>
      <c r="BFK214" s="29"/>
      <c r="BFL214" s="29"/>
      <c r="BFM214" s="29"/>
      <c r="BFN214" s="29"/>
      <c r="BFO214" s="29"/>
      <c r="BFP214" s="29"/>
      <c r="BFQ214" s="29"/>
      <c r="BFR214" s="29"/>
      <c r="BFS214" s="29"/>
      <c r="BFT214" s="29"/>
      <c r="BFU214" s="29"/>
      <c r="BFV214" s="29"/>
      <c r="BFW214" s="29"/>
      <c r="BFX214" s="29"/>
      <c r="BFY214" s="29"/>
      <c r="BFZ214" s="29"/>
      <c r="BGA214" s="29"/>
      <c r="BGB214" s="29"/>
      <c r="BGC214" s="29"/>
      <c r="BGD214" s="29"/>
      <c r="BGE214" s="29"/>
      <c r="BGF214" s="29"/>
      <c r="BGG214" s="29"/>
      <c r="BGH214" s="29"/>
      <c r="BGI214" s="29"/>
      <c r="BGJ214" s="29"/>
      <c r="BGK214" s="29"/>
      <c r="BGL214" s="29"/>
      <c r="BGM214" s="29"/>
      <c r="BGN214" s="29"/>
      <c r="BGO214" s="29"/>
      <c r="BGP214" s="29"/>
      <c r="BGQ214" s="29"/>
      <c r="BGR214" s="29"/>
      <c r="BGS214" s="29"/>
      <c r="BGT214" s="29"/>
      <c r="BGU214" s="29"/>
      <c r="BGV214" s="29"/>
      <c r="BGW214" s="29"/>
      <c r="BGX214" s="29"/>
      <c r="BGY214" s="29"/>
      <c r="BGZ214" s="29"/>
      <c r="BHA214" s="29"/>
      <c r="BHB214" s="29"/>
      <c r="BHC214" s="29"/>
      <c r="BHD214" s="29"/>
      <c r="BHE214" s="29"/>
      <c r="BHF214" s="29"/>
      <c r="BHG214" s="29"/>
      <c r="BHH214" s="29"/>
      <c r="BHI214" s="29"/>
      <c r="BHJ214" s="29"/>
      <c r="BHK214" s="29"/>
      <c r="BHL214" s="29"/>
      <c r="BHM214" s="29"/>
      <c r="BHN214" s="29"/>
      <c r="BHO214" s="29"/>
      <c r="BHP214" s="29"/>
      <c r="BHQ214" s="29"/>
      <c r="BHR214" s="29"/>
      <c r="BHS214" s="29"/>
      <c r="BHT214" s="29"/>
      <c r="BHU214" s="29"/>
      <c r="BHV214" s="29"/>
      <c r="BHW214" s="29"/>
      <c r="BHX214" s="29"/>
      <c r="BHY214" s="29"/>
      <c r="BHZ214" s="29"/>
      <c r="BIA214" s="29"/>
      <c r="BIB214" s="29"/>
      <c r="BIC214" s="29"/>
      <c r="BID214" s="29"/>
      <c r="BIE214" s="29"/>
      <c r="BIF214" s="29"/>
      <c r="BIG214" s="29"/>
      <c r="BIH214" s="29"/>
      <c r="BII214" s="29"/>
      <c r="BIJ214" s="29"/>
      <c r="BIK214" s="29"/>
      <c r="BIL214" s="29"/>
      <c r="BIM214" s="29"/>
      <c r="BIN214" s="29"/>
      <c r="BIO214" s="29"/>
      <c r="BIP214" s="29"/>
      <c r="BIQ214" s="29"/>
      <c r="BIR214" s="29"/>
      <c r="BIS214" s="29"/>
      <c r="BIT214" s="29"/>
      <c r="BIU214" s="29"/>
      <c r="BIV214" s="29"/>
      <c r="BIW214" s="29"/>
      <c r="BIX214" s="29"/>
      <c r="BIY214" s="29"/>
      <c r="BIZ214" s="29"/>
      <c r="BJA214" s="29"/>
      <c r="BJB214" s="29"/>
      <c r="BJC214" s="29"/>
      <c r="BJD214" s="29"/>
      <c r="BJE214" s="29"/>
      <c r="BJF214" s="29"/>
      <c r="BJG214" s="29"/>
      <c r="BJH214" s="29"/>
      <c r="BJI214" s="29"/>
      <c r="BJJ214" s="29"/>
      <c r="BJK214" s="29"/>
      <c r="BJL214" s="29"/>
      <c r="BJM214" s="29"/>
      <c r="BJN214" s="29"/>
      <c r="BJO214" s="29"/>
      <c r="BJP214" s="29"/>
      <c r="BJQ214" s="29"/>
      <c r="BJR214" s="29"/>
      <c r="BJS214" s="29"/>
      <c r="BJT214" s="29"/>
      <c r="BJU214" s="29"/>
      <c r="BJV214" s="29"/>
      <c r="BJW214" s="29"/>
      <c r="BJX214" s="29"/>
      <c r="BJY214" s="29"/>
      <c r="BJZ214" s="29"/>
      <c r="BKA214" s="29"/>
      <c r="BKB214" s="29"/>
      <c r="BKC214" s="29"/>
      <c r="BKD214" s="29"/>
      <c r="BKE214" s="29"/>
      <c r="BKF214" s="29"/>
      <c r="BKG214" s="29"/>
      <c r="BKH214" s="29"/>
      <c r="BKI214" s="29"/>
      <c r="BKJ214" s="29"/>
      <c r="BKK214" s="29"/>
      <c r="BKL214" s="29"/>
      <c r="BKM214" s="29"/>
      <c r="BKN214" s="29"/>
      <c r="BKO214" s="29"/>
      <c r="BKP214" s="29"/>
      <c r="BKQ214" s="29"/>
      <c r="BKR214" s="29"/>
      <c r="BKS214" s="29"/>
      <c r="BKT214" s="29"/>
      <c r="BKU214" s="29"/>
      <c r="BKV214" s="29"/>
      <c r="BKW214" s="29"/>
      <c r="BKX214" s="29"/>
      <c r="BKY214" s="29"/>
      <c r="BKZ214" s="29"/>
      <c r="BLA214" s="29"/>
      <c r="BLB214" s="29"/>
      <c r="BLC214" s="29"/>
      <c r="BLD214" s="29"/>
      <c r="BLE214" s="29"/>
      <c r="BLF214" s="29"/>
      <c r="BLG214" s="29"/>
      <c r="BLH214" s="29"/>
      <c r="BLI214" s="29"/>
      <c r="BLJ214" s="29"/>
      <c r="BLK214" s="29"/>
      <c r="BLL214" s="29"/>
      <c r="BLM214" s="29"/>
      <c r="BLN214" s="29"/>
      <c r="BLO214" s="29"/>
      <c r="BLP214" s="29"/>
      <c r="BLQ214" s="29"/>
      <c r="BLR214" s="29"/>
      <c r="BLS214" s="29"/>
      <c r="BLT214" s="29"/>
      <c r="BLU214" s="29"/>
      <c r="BLV214" s="29"/>
      <c r="BLW214" s="29"/>
      <c r="BLX214" s="29"/>
      <c r="BLY214" s="29"/>
      <c r="BLZ214" s="29"/>
      <c r="BMA214" s="29"/>
      <c r="BMB214" s="29"/>
      <c r="BMC214" s="29"/>
      <c r="BMD214" s="29"/>
      <c r="BME214" s="29"/>
      <c r="BMF214" s="29"/>
      <c r="BMG214" s="29"/>
      <c r="BMH214" s="29"/>
      <c r="BMI214" s="29"/>
      <c r="BMJ214" s="29"/>
      <c r="BMK214" s="29"/>
      <c r="BML214" s="29"/>
      <c r="BMM214" s="29"/>
      <c r="BMN214" s="29"/>
      <c r="BMO214" s="29"/>
      <c r="BMP214" s="29"/>
      <c r="BMQ214" s="29"/>
      <c r="BMR214" s="29"/>
      <c r="BMS214" s="29"/>
      <c r="BMT214" s="29"/>
      <c r="BMU214" s="29"/>
      <c r="BMV214" s="29"/>
      <c r="BMW214" s="29"/>
      <c r="BMX214" s="29"/>
      <c r="BMY214" s="29"/>
      <c r="BMZ214" s="29"/>
      <c r="BNA214" s="29"/>
      <c r="BNB214" s="29"/>
      <c r="BNC214" s="29"/>
      <c r="BND214" s="29"/>
      <c r="BNE214" s="29"/>
      <c r="BNF214" s="29"/>
      <c r="BNG214" s="29"/>
      <c r="BNH214" s="29"/>
      <c r="BNI214" s="29"/>
      <c r="BNJ214" s="29"/>
      <c r="BNK214" s="29"/>
      <c r="BNL214" s="29"/>
      <c r="BNM214" s="29"/>
      <c r="BNN214" s="29"/>
      <c r="BNO214" s="29"/>
      <c r="BNP214" s="29"/>
      <c r="BNQ214" s="29"/>
      <c r="BNR214" s="29"/>
      <c r="BNS214" s="29"/>
      <c r="BNT214" s="29"/>
      <c r="BNU214" s="29"/>
      <c r="BNV214" s="29"/>
      <c r="BNW214" s="29"/>
      <c r="BNX214" s="29"/>
      <c r="BNY214" s="29"/>
      <c r="BNZ214" s="29"/>
      <c r="BOA214" s="29"/>
      <c r="BOB214" s="29"/>
      <c r="BOC214" s="29"/>
      <c r="BOD214" s="29"/>
      <c r="BOE214" s="29"/>
      <c r="BOF214" s="29"/>
      <c r="BOG214" s="29"/>
      <c r="BOH214" s="29"/>
      <c r="BOI214" s="29"/>
      <c r="BOJ214" s="29"/>
      <c r="BOK214" s="29"/>
      <c r="BOL214" s="29"/>
      <c r="BOM214" s="29"/>
      <c r="BON214" s="29"/>
      <c r="BOO214" s="29"/>
      <c r="BOP214" s="29"/>
      <c r="BOQ214" s="29"/>
      <c r="BOR214" s="29"/>
      <c r="BOS214" s="29"/>
      <c r="BOT214" s="29"/>
      <c r="BOU214" s="29"/>
      <c r="BOV214" s="29"/>
      <c r="BOW214" s="29"/>
      <c r="BOX214" s="29"/>
      <c r="BOY214" s="29"/>
      <c r="BOZ214" s="29"/>
      <c r="BPA214" s="29"/>
      <c r="BPB214" s="29"/>
      <c r="BPC214" s="29"/>
      <c r="BPD214" s="29"/>
      <c r="BPE214" s="29"/>
      <c r="BPF214" s="29"/>
      <c r="BPG214" s="29"/>
      <c r="BPH214" s="29"/>
      <c r="BPI214" s="29"/>
      <c r="BPJ214" s="29"/>
      <c r="BPK214" s="29"/>
      <c r="BPL214" s="29"/>
      <c r="BPM214" s="29"/>
      <c r="BPN214" s="29"/>
      <c r="BPO214" s="29"/>
      <c r="BPP214" s="29"/>
      <c r="BPQ214" s="29"/>
      <c r="BPR214" s="29"/>
      <c r="BPS214" s="29"/>
      <c r="BPT214" s="29"/>
      <c r="BPU214" s="29"/>
      <c r="BPV214" s="29"/>
      <c r="BPW214" s="29"/>
      <c r="BPX214" s="29"/>
      <c r="BPY214" s="29"/>
      <c r="BPZ214" s="29"/>
      <c r="BQA214" s="29"/>
      <c r="BQB214" s="29"/>
      <c r="BQC214" s="29"/>
      <c r="BQD214" s="29"/>
      <c r="BQE214" s="29"/>
      <c r="BQF214" s="29"/>
      <c r="BQG214" s="29"/>
      <c r="BQH214" s="29"/>
      <c r="BQI214" s="29"/>
      <c r="BQJ214" s="29"/>
      <c r="BQK214" s="29"/>
      <c r="BQL214" s="29"/>
      <c r="BQM214" s="29"/>
      <c r="BQN214" s="29"/>
      <c r="BQO214" s="29"/>
      <c r="BQP214" s="29"/>
      <c r="BQQ214" s="29"/>
      <c r="BQR214" s="29"/>
      <c r="BQS214" s="29"/>
      <c r="BQT214" s="29"/>
      <c r="BQU214" s="29"/>
      <c r="BQV214" s="29"/>
      <c r="BQW214" s="29"/>
      <c r="BQX214" s="29"/>
      <c r="BQY214" s="29"/>
      <c r="BQZ214" s="29"/>
      <c r="BRA214" s="29"/>
      <c r="BRB214" s="29"/>
      <c r="BRC214" s="29"/>
      <c r="BRD214" s="29"/>
      <c r="BRE214" s="29"/>
      <c r="BRF214" s="29"/>
      <c r="BRG214" s="29"/>
      <c r="BRH214" s="29"/>
      <c r="BRI214" s="29"/>
      <c r="BRJ214" s="29"/>
      <c r="BRK214" s="29"/>
      <c r="BRL214" s="29"/>
      <c r="BRM214" s="29"/>
      <c r="BRN214" s="29"/>
      <c r="BRO214" s="29"/>
      <c r="BRP214" s="29"/>
      <c r="BRQ214" s="29"/>
      <c r="BRR214" s="29"/>
      <c r="BRS214" s="29"/>
      <c r="BRT214" s="29"/>
      <c r="BRU214" s="29"/>
      <c r="BRV214" s="29"/>
      <c r="BRW214" s="29"/>
      <c r="BRX214" s="29"/>
      <c r="BRY214" s="29"/>
      <c r="BRZ214" s="29"/>
      <c r="BSA214" s="29"/>
      <c r="BSB214" s="29"/>
      <c r="BSC214" s="29"/>
      <c r="BSD214" s="29"/>
      <c r="BSE214" s="29"/>
      <c r="BSF214" s="29"/>
      <c r="BSG214" s="29"/>
      <c r="BSH214" s="29"/>
      <c r="BSI214" s="29"/>
      <c r="BSJ214" s="29"/>
      <c r="BSK214" s="29"/>
      <c r="BSL214" s="29"/>
      <c r="BSM214" s="29"/>
      <c r="BSN214" s="29"/>
      <c r="BSO214" s="29"/>
      <c r="BSP214" s="29"/>
      <c r="BSQ214" s="29"/>
      <c r="BSR214" s="29"/>
      <c r="BSS214" s="29"/>
      <c r="BST214" s="29"/>
      <c r="BSU214" s="29"/>
      <c r="BSV214" s="29"/>
      <c r="BSW214" s="29"/>
      <c r="BSX214" s="29"/>
      <c r="BSY214" s="29"/>
      <c r="BSZ214" s="29"/>
      <c r="BTA214" s="29"/>
      <c r="BTB214" s="29"/>
      <c r="BTC214" s="29"/>
      <c r="BTD214" s="29"/>
      <c r="BTE214" s="29"/>
      <c r="BTF214" s="29"/>
      <c r="BTG214" s="29"/>
      <c r="BTH214" s="29"/>
      <c r="BTI214" s="29"/>
      <c r="BTJ214" s="29"/>
      <c r="BTK214" s="29"/>
      <c r="BTL214" s="29"/>
      <c r="BTM214" s="29"/>
      <c r="BTN214" s="29"/>
      <c r="BTO214" s="29"/>
      <c r="BTP214" s="29"/>
      <c r="BTQ214" s="29"/>
      <c r="BTR214" s="29"/>
      <c r="BTS214" s="29"/>
      <c r="BTT214" s="29"/>
      <c r="BTU214" s="29"/>
      <c r="BTV214" s="29"/>
      <c r="BTW214" s="29"/>
      <c r="BTX214" s="29"/>
      <c r="BTY214" s="29"/>
      <c r="BTZ214" s="29"/>
      <c r="BUA214" s="29"/>
      <c r="BUB214" s="29"/>
      <c r="BUC214" s="29"/>
      <c r="BUD214" s="29"/>
      <c r="BUE214" s="29"/>
      <c r="BUF214" s="29"/>
      <c r="BUG214" s="29"/>
      <c r="BUH214" s="29"/>
      <c r="BUI214" s="29"/>
      <c r="BUJ214" s="29"/>
      <c r="BUK214" s="29"/>
      <c r="BUL214" s="29"/>
      <c r="BUM214" s="29"/>
      <c r="BUN214" s="29"/>
      <c r="BUO214" s="29"/>
      <c r="BUP214" s="29"/>
      <c r="BUQ214" s="29"/>
      <c r="BUR214" s="29"/>
      <c r="BUS214" s="29"/>
      <c r="BUT214" s="29"/>
      <c r="BUU214" s="29"/>
      <c r="BUV214" s="29"/>
      <c r="BUW214" s="29"/>
      <c r="BUX214" s="29"/>
      <c r="BUY214" s="29"/>
      <c r="BUZ214" s="29"/>
      <c r="BVA214" s="29"/>
      <c r="BVB214" s="29"/>
      <c r="BVC214" s="29"/>
      <c r="BVD214" s="29"/>
      <c r="BVE214" s="29"/>
      <c r="BVF214" s="29"/>
      <c r="BVG214" s="29"/>
      <c r="BVH214" s="29"/>
      <c r="BVI214" s="29"/>
      <c r="BVJ214" s="29"/>
      <c r="BVK214" s="29"/>
      <c r="BVL214" s="29"/>
      <c r="BVM214" s="29"/>
      <c r="BVN214" s="29"/>
      <c r="BVO214" s="29"/>
      <c r="BVP214" s="29"/>
      <c r="BVQ214" s="29"/>
      <c r="BVR214" s="29"/>
      <c r="BVS214" s="29"/>
      <c r="BVT214" s="29"/>
      <c r="BVU214" s="29"/>
      <c r="BVV214" s="29"/>
      <c r="BVW214" s="29"/>
      <c r="BVX214" s="29"/>
      <c r="BVY214" s="29"/>
      <c r="BVZ214" s="29"/>
      <c r="BWA214" s="29"/>
      <c r="BWB214" s="29"/>
      <c r="BWC214" s="29"/>
      <c r="BWD214" s="29"/>
      <c r="BWE214" s="29"/>
      <c r="BWF214" s="29"/>
      <c r="BWG214" s="29"/>
      <c r="BWH214" s="29"/>
      <c r="BWI214" s="29"/>
      <c r="BWJ214" s="29"/>
      <c r="BWK214" s="29"/>
      <c r="BWL214" s="29"/>
      <c r="BWM214" s="29"/>
      <c r="BWN214" s="29"/>
      <c r="BWO214" s="29"/>
      <c r="BWP214" s="29"/>
      <c r="BWQ214" s="29"/>
      <c r="BWR214" s="29"/>
      <c r="BWS214" s="29"/>
      <c r="BWT214" s="29"/>
      <c r="BWU214" s="29"/>
      <c r="BWV214" s="29"/>
      <c r="BWW214" s="29"/>
      <c r="BWX214" s="29"/>
      <c r="BWY214" s="29"/>
      <c r="BWZ214" s="29"/>
      <c r="BXA214" s="29"/>
      <c r="BXB214" s="29"/>
      <c r="BXC214" s="29"/>
      <c r="BXD214" s="29"/>
      <c r="BXE214" s="29"/>
      <c r="BXF214" s="29"/>
      <c r="BXG214" s="29"/>
      <c r="BXH214" s="29"/>
      <c r="BXI214" s="29"/>
      <c r="BXJ214" s="29"/>
      <c r="BXK214" s="29"/>
      <c r="BXL214" s="29"/>
      <c r="BXM214" s="29"/>
      <c r="BXN214" s="29"/>
      <c r="BXO214" s="29"/>
      <c r="BXP214" s="29"/>
      <c r="BXQ214" s="29"/>
      <c r="BXR214" s="29"/>
      <c r="BXS214" s="29"/>
      <c r="BXT214" s="29"/>
      <c r="BXU214" s="29"/>
      <c r="BXV214" s="29"/>
      <c r="BXW214" s="29"/>
      <c r="BXX214" s="29"/>
      <c r="BXY214" s="29"/>
      <c r="BXZ214" s="29"/>
      <c r="BYA214" s="29"/>
      <c r="BYB214" s="29"/>
      <c r="BYC214" s="29"/>
      <c r="BYD214" s="29"/>
      <c r="BYE214" s="29"/>
      <c r="BYF214" s="29"/>
      <c r="BYG214" s="29"/>
      <c r="BYH214" s="29"/>
      <c r="BYI214" s="29"/>
      <c r="BYJ214" s="29"/>
      <c r="BYK214" s="29"/>
      <c r="BYL214" s="29"/>
      <c r="BYM214" s="29"/>
      <c r="BYN214" s="29"/>
      <c r="BYO214" s="29"/>
      <c r="BYP214" s="29"/>
      <c r="BYQ214" s="29"/>
      <c r="BYR214" s="29"/>
      <c r="BYS214" s="29"/>
      <c r="BYT214" s="29"/>
      <c r="BYU214" s="29"/>
      <c r="BYV214" s="29"/>
      <c r="BYW214" s="29"/>
      <c r="BYX214" s="29"/>
      <c r="BYY214" s="29"/>
      <c r="BYZ214" s="29"/>
      <c r="BZA214" s="29"/>
      <c r="BZB214" s="29"/>
      <c r="BZC214" s="29"/>
      <c r="BZD214" s="29"/>
      <c r="BZE214" s="29"/>
      <c r="BZF214" s="29"/>
      <c r="BZG214" s="29"/>
      <c r="BZH214" s="29"/>
      <c r="BZI214" s="29"/>
      <c r="BZJ214" s="29"/>
      <c r="BZK214" s="29"/>
      <c r="BZL214" s="29"/>
      <c r="BZM214" s="29"/>
      <c r="BZN214" s="29"/>
      <c r="BZO214" s="29"/>
      <c r="BZP214" s="29"/>
      <c r="BZQ214" s="29"/>
      <c r="BZR214" s="29"/>
      <c r="BZS214" s="29"/>
      <c r="BZT214" s="29"/>
      <c r="BZU214" s="29"/>
      <c r="BZV214" s="29"/>
      <c r="BZW214" s="29"/>
      <c r="BZX214" s="29"/>
      <c r="BZY214" s="29"/>
      <c r="BZZ214" s="29"/>
      <c r="CAA214" s="29"/>
      <c r="CAB214" s="29"/>
      <c r="CAC214" s="29"/>
      <c r="CAD214" s="29"/>
      <c r="CAE214" s="29"/>
      <c r="CAF214" s="29"/>
      <c r="CAG214" s="29"/>
      <c r="CAH214" s="29"/>
      <c r="CAI214" s="29"/>
      <c r="CAJ214" s="29"/>
      <c r="CAK214" s="29"/>
      <c r="CAL214" s="29"/>
      <c r="CAM214" s="29"/>
      <c r="CAN214" s="29"/>
      <c r="CAO214" s="29"/>
      <c r="CAP214" s="29"/>
      <c r="CAQ214" s="29"/>
      <c r="CAR214" s="29"/>
      <c r="CAS214" s="29"/>
      <c r="CAT214" s="29"/>
      <c r="CAU214" s="29"/>
      <c r="CAV214" s="29"/>
      <c r="CAW214" s="29"/>
      <c r="CAX214" s="29"/>
      <c r="CAY214" s="29"/>
      <c r="CAZ214" s="29"/>
      <c r="CBA214" s="29"/>
      <c r="CBB214" s="29"/>
      <c r="CBC214" s="29"/>
      <c r="CBD214" s="29"/>
      <c r="CBE214" s="29"/>
      <c r="CBF214" s="29"/>
      <c r="CBG214" s="29"/>
      <c r="CBH214" s="29"/>
      <c r="CBI214" s="29"/>
      <c r="CBJ214" s="29"/>
      <c r="CBK214" s="29"/>
      <c r="CBL214" s="29"/>
      <c r="CBM214" s="29"/>
      <c r="CBN214" s="29"/>
      <c r="CBO214" s="29"/>
      <c r="CBP214" s="29"/>
      <c r="CBQ214" s="29"/>
      <c r="CBR214" s="29"/>
      <c r="CBS214" s="29"/>
      <c r="CBT214" s="29"/>
      <c r="CBU214" s="29"/>
      <c r="CBV214" s="29"/>
      <c r="CBW214" s="29"/>
      <c r="CBX214" s="29"/>
      <c r="CBY214" s="29"/>
      <c r="CBZ214" s="29"/>
      <c r="CCA214" s="29"/>
      <c r="CCB214" s="29"/>
      <c r="CCC214" s="29"/>
      <c r="CCD214" s="29"/>
      <c r="CCE214" s="29"/>
      <c r="CCF214" s="29"/>
      <c r="CCG214" s="29"/>
      <c r="CCH214" s="29"/>
      <c r="CCI214" s="29"/>
      <c r="CCJ214" s="29"/>
      <c r="CCK214" s="29"/>
      <c r="CCL214" s="29"/>
      <c r="CCM214" s="29"/>
      <c r="CCN214" s="29"/>
      <c r="CCO214" s="29"/>
      <c r="CCP214" s="29"/>
      <c r="CCQ214" s="29"/>
      <c r="CCR214" s="29"/>
      <c r="CCS214" s="29"/>
      <c r="CCT214" s="29"/>
      <c r="CCU214" s="29"/>
      <c r="CCV214" s="29"/>
      <c r="CCW214" s="29"/>
      <c r="CCX214" s="29"/>
      <c r="CCY214" s="29"/>
      <c r="CCZ214" s="29"/>
      <c r="CDA214" s="29"/>
      <c r="CDB214" s="29"/>
      <c r="CDC214" s="29"/>
      <c r="CDD214" s="29"/>
      <c r="CDE214" s="29"/>
      <c r="CDF214" s="29"/>
      <c r="CDG214" s="29"/>
      <c r="CDH214" s="29"/>
      <c r="CDI214" s="29"/>
      <c r="CDJ214" s="29"/>
      <c r="CDK214" s="29"/>
      <c r="CDL214" s="29"/>
      <c r="CDM214" s="29"/>
      <c r="CDN214" s="29"/>
      <c r="CDO214" s="29"/>
      <c r="CDP214" s="29"/>
      <c r="CDQ214" s="29"/>
      <c r="CDR214" s="29"/>
      <c r="CDS214" s="29"/>
      <c r="CDT214" s="29"/>
      <c r="CDU214" s="29"/>
      <c r="CDV214" s="29"/>
      <c r="CDW214" s="29"/>
      <c r="CDX214" s="29"/>
      <c r="CDY214" s="29"/>
      <c r="CDZ214" s="29"/>
      <c r="CEA214" s="29"/>
      <c r="CEB214" s="29"/>
      <c r="CEC214" s="29"/>
      <c r="CED214" s="29"/>
      <c r="CEE214" s="29"/>
      <c r="CEF214" s="29"/>
      <c r="CEG214" s="29"/>
      <c r="CEH214" s="29"/>
      <c r="CEI214" s="29"/>
      <c r="CEJ214" s="29"/>
      <c r="CEK214" s="29"/>
      <c r="CEL214" s="29"/>
      <c r="CEM214" s="29"/>
      <c r="CEN214" s="29"/>
      <c r="CEO214" s="29"/>
      <c r="CEP214" s="29"/>
      <c r="CEQ214" s="29"/>
      <c r="CER214" s="29"/>
      <c r="CES214" s="29"/>
      <c r="CET214" s="29"/>
      <c r="CEU214" s="29"/>
      <c r="CEV214" s="29"/>
      <c r="CEW214" s="29"/>
      <c r="CEX214" s="29"/>
      <c r="CEY214" s="29"/>
      <c r="CEZ214" s="29"/>
      <c r="CFA214" s="29"/>
      <c r="CFB214" s="29"/>
      <c r="CFC214" s="29"/>
      <c r="CFD214" s="29"/>
      <c r="CFE214" s="29"/>
      <c r="CFF214" s="29"/>
      <c r="CFG214" s="29"/>
      <c r="CFH214" s="29"/>
      <c r="CFI214" s="29"/>
      <c r="CFJ214" s="29"/>
      <c r="CFK214" s="29"/>
      <c r="CFL214" s="29"/>
      <c r="CFM214" s="29"/>
      <c r="CFN214" s="29"/>
      <c r="CFO214" s="29"/>
      <c r="CFP214" s="29"/>
      <c r="CFQ214" s="29"/>
      <c r="CFR214" s="29"/>
      <c r="CFS214" s="29"/>
      <c r="CFT214" s="29"/>
      <c r="CFU214" s="29"/>
      <c r="CFV214" s="29"/>
      <c r="CFW214" s="29"/>
      <c r="CFX214" s="29"/>
      <c r="CFY214" s="29"/>
      <c r="CFZ214" s="29"/>
      <c r="CGA214" s="29"/>
      <c r="CGB214" s="29"/>
      <c r="CGC214" s="29"/>
      <c r="CGD214" s="29"/>
      <c r="CGE214" s="29"/>
      <c r="CGF214" s="29"/>
      <c r="CGG214" s="29"/>
      <c r="CGH214" s="29"/>
      <c r="CGI214" s="29"/>
      <c r="CGJ214" s="29"/>
      <c r="CGK214" s="29"/>
      <c r="CGL214" s="29"/>
      <c r="CGM214" s="29"/>
      <c r="CGN214" s="29"/>
      <c r="CGO214" s="29"/>
      <c r="CGP214" s="29"/>
      <c r="CGQ214" s="29"/>
      <c r="CGR214" s="29"/>
      <c r="CGS214" s="29"/>
      <c r="CGT214" s="29"/>
      <c r="CGU214" s="29"/>
      <c r="CGV214" s="29"/>
      <c r="CGW214" s="29"/>
      <c r="CGX214" s="29"/>
      <c r="CGY214" s="29"/>
      <c r="CGZ214" s="29"/>
      <c r="CHA214" s="29"/>
      <c r="CHB214" s="29"/>
      <c r="CHC214" s="29"/>
      <c r="CHD214" s="29"/>
      <c r="CHE214" s="29"/>
      <c r="CHF214" s="29"/>
      <c r="CHG214" s="29"/>
      <c r="CHH214" s="29"/>
      <c r="CHI214" s="29"/>
      <c r="CHJ214" s="29"/>
      <c r="CHK214" s="29"/>
      <c r="CHL214" s="29"/>
      <c r="CHM214" s="29"/>
      <c r="CHN214" s="29"/>
      <c r="CHO214" s="29"/>
      <c r="CHP214" s="29"/>
      <c r="CHQ214" s="29"/>
      <c r="CHR214" s="29"/>
      <c r="CHS214" s="29"/>
      <c r="CHT214" s="29"/>
      <c r="CHU214" s="29"/>
      <c r="CHV214" s="29"/>
      <c r="CHW214" s="29"/>
      <c r="CHX214" s="29"/>
      <c r="CHY214" s="29"/>
      <c r="CHZ214" s="29"/>
      <c r="CIA214" s="29"/>
      <c r="CIB214" s="29"/>
      <c r="CIC214" s="29"/>
      <c r="CID214" s="29"/>
      <c r="CIE214" s="29"/>
      <c r="CIF214" s="29"/>
      <c r="CIG214" s="29"/>
      <c r="CIH214" s="29"/>
      <c r="CII214" s="29"/>
      <c r="CIJ214" s="29"/>
      <c r="CIK214" s="29"/>
      <c r="CIL214" s="29"/>
      <c r="CIM214" s="29"/>
      <c r="CIN214" s="29"/>
      <c r="CIO214" s="29"/>
      <c r="CIP214" s="29"/>
      <c r="CIQ214" s="29"/>
      <c r="CIR214" s="29"/>
      <c r="CIS214" s="29"/>
      <c r="CIT214" s="29"/>
      <c r="CIU214" s="29"/>
      <c r="CIV214" s="29"/>
      <c r="CIW214" s="29"/>
      <c r="CIX214" s="29"/>
      <c r="CIY214" s="29"/>
      <c r="CIZ214" s="29"/>
      <c r="CJA214" s="29"/>
      <c r="CJB214" s="29"/>
      <c r="CJC214" s="29"/>
      <c r="CJD214" s="29"/>
      <c r="CJE214" s="29"/>
      <c r="CJF214" s="29"/>
      <c r="CJG214" s="29"/>
      <c r="CJH214" s="29"/>
      <c r="CJI214" s="29"/>
      <c r="CJJ214" s="29"/>
      <c r="CJK214" s="29"/>
      <c r="CJL214" s="29"/>
      <c r="CJM214" s="29"/>
      <c r="CJN214" s="29"/>
      <c r="CJO214" s="29"/>
      <c r="CJP214" s="29"/>
      <c r="CJQ214" s="29"/>
      <c r="CJR214" s="29"/>
      <c r="CJS214" s="29"/>
      <c r="CJT214" s="29"/>
      <c r="CJU214" s="29"/>
      <c r="CJV214" s="29"/>
      <c r="CJW214" s="29"/>
      <c r="CJX214" s="29"/>
      <c r="CJY214" s="29"/>
      <c r="CJZ214" s="29"/>
      <c r="CKA214" s="29"/>
      <c r="CKB214" s="29"/>
      <c r="CKC214" s="29"/>
      <c r="CKD214" s="29"/>
      <c r="CKE214" s="29"/>
      <c r="CKF214" s="29"/>
      <c r="CKG214" s="29"/>
      <c r="CKH214" s="29"/>
      <c r="CKI214" s="29"/>
      <c r="CKJ214" s="29"/>
      <c r="CKK214" s="29"/>
      <c r="CKL214" s="29"/>
      <c r="CKM214" s="29"/>
      <c r="CKN214" s="29"/>
      <c r="CKO214" s="29"/>
      <c r="CKP214" s="29"/>
      <c r="CKQ214" s="29"/>
      <c r="CKR214" s="29"/>
      <c r="CKS214" s="29"/>
      <c r="CKT214" s="29"/>
      <c r="CKU214" s="29"/>
      <c r="CKV214" s="29"/>
      <c r="CKW214" s="29"/>
      <c r="CKX214" s="29"/>
      <c r="CKY214" s="29"/>
      <c r="CKZ214" s="29"/>
      <c r="CLA214" s="29"/>
      <c r="CLB214" s="29"/>
      <c r="CLC214" s="29"/>
      <c r="CLD214" s="29"/>
      <c r="CLE214" s="29"/>
      <c r="CLF214" s="29"/>
      <c r="CLG214" s="29"/>
      <c r="CLH214" s="29"/>
      <c r="CLI214" s="29"/>
      <c r="CLJ214" s="29"/>
      <c r="CLK214" s="29"/>
      <c r="CLL214" s="29"/>
      <c r="CLM214" s="29"/>
      <c r="CLN214" s="29"/>
      <c r="CLO214" s="29"/>
      <c r="CLP214" s="29"/>
      <c r="CLQ214" s="29"/>
      <c r="CLR214" s="29"/>
      <c r="CLS214" s="29"/>
      <c r="CLT214" s="29"/>
      <c r="CLU214" s="29"/>
      <c r="CLV214" s="29"/>
      <c r="CLW214" s="29"/>
      <c r="CLX214" s="29"/>
      <c r="CLY214" s="29"/>
      <c r="CLZ214" s="29"/>
      <c r="CMA214" s="29"/>
      <c r="CMB214" s="29"/>
      <c r="CMC214" s="29"/>
      <c r="CMD214" s="29"/>
      <c r="CME214" s="29"/>
      <c r="CMF214" s="29"/>
      <c r="CMG214" s="29"/>
      <c r="CMH214" s="29"/>
      <c r="CMI214" s="29"/>
      <c r="CMJ214" s="29"/>
      <c r="CMK214" s="29"/>
      <c r="CML214" s="29"/>
      <c r="CMM214" s="29"/>
      <c r="CMN214" s="29"/>
      <c r="CMO214" s="29"/>
      <c r="CMP214" s="29"/>
      <c r="CMQ214" s="29"/>
      <c r="CMR214" s="29"/>
      <c r="CMS214" s="29"/>
      <c r="CMT214" s="29"/>
      <c r="CMU214" s="29"/>
      <c r="CMV214" s="29"/>
      <c r="CMW214" s="29"/>
      <c r="CMX214" s="29"/>
      <c r="CMY214" s="29"/>
      <c r="CMZ214" s="29"/>
      <c r="CNA214" s="29"/>
      <c r="CNB214" s="29"/>
      <c r="CNC214" s="29"/>
      <c r="CND214" s="29"/>
      <c r="CNE214" s="29"/>
      <c r="CNF214" s="29"/>
      <c r="CNG214" s="29"/>
      <c r="CNH214" s="29"/>
      <c r="CNI214" s="29"/>
      <c r="CNJ214" s="29"/>
      <c r="CNK214" s="29"/>
      <c r="CNL214" s="29"/>
      <c r="CNM214" s="29"/>
      <c r="CNN214" s="29"/>
      <c r="CNO214" s="29"/>
      <c r="CNP214" s="29"/>
      <c r="CNQ214" s="29"/>
      <c r="CNR214" s="29"/>
      <c r="CNS214" s="29"/>
      <c r="CNT214" s="29"/>
      <c r="CNU214" s="29"/>
      <c r="CNV214" s="29"/>
      <c r="CNW214" s="29"/>
      <c r="CNX214" s="29"/>
      <c r="CNY214" s="29"/>
      <c r="CNZ214" s="29"/>
      <c r="COA214" s="29"/>
      <c r="COB214" s="29"/>
      <c r="COC214" s="29"/>
      <c r="COD214" s="29"/>
      <c r="COE214" s="29"/>
      <c r="COF214" s="29"/>
      <c r="COG214" s="29"/>
      <c r="COH214" s="29"/>
      <c r="COI214" s="29"/>
      <c r="COJ214" s="29"/>
      <c r="COK214" s="29"/>
      <c r="COL214" s="29"/>
      <c r="COM214" s="29"/>
      <c r="CON214" s="29"/>
      <c r="COO214" s="29"/>
      <c r="COP214" s="29"/>
      <c r="COQ214" s="29"/>
      <c r="COR214" s="29"/>
      <c r="COS214" s="29"/>
      <c r="COT214" s="29"/>
      <c r="COU214" s="29"/>
      <c r="COV214" s="29"/>
      <c r="COW214" s="29"/>
      <c r="COX214" s="29"/>
      <c r="COY214" s="29"/>
      <c r="COZ214" s="29"/>
      <c r="CPA214" s="29"/>
      <c r="CPB214" s="29"/>
      <c r="CPC214" s="29"/>
      <c r="CPD214" s="29"/>
      <c r="CPE214" s="29"/>
      <c r="CPF214" s="29"/>
      <c r="CPG214" s="29"/>
      <c r="CPH214" s="29"/>
      <c r="CPI214" s="29"/>
      <c r="CPJ214" s="29"/>
      <c r="CPK214" s="29"/>
      <c r="CPL214" s="29"/>
      <c r="CPM214" s="29"/>
      <c r="CPN214" s="29"/>
      <c r="CPO214" s="29"/>
      <c r="CPP214" s="29"/>
      <c r="CPQ214" s="29"/>
      <c r="CPR214" s="29"/>
      <c r="CPS214" s="29"/>
      <c r="CPT214" s="29"/>
      <c r="CPU214" s="29"/>
      <c r="CPV214" s="29"/>
      <c r="CPW214" s="29"/>
      <c r="CPX214" s="29"/>
      <c r="CPY214" s="29"/>
      <c r="CPZ214" s="29"/>
      <c r="CQA214" s="29"/>
      <c r="CQB214" s="29"/>
      <c r="CQC214" s="29"/>
      <c r="CQD214" s="29"/>
      <c r="CQE214" s="29"/>
      <c r="CQF214" s="29"/>
      <c r="CQG214" s="29"/>
      <c r="CQH214" s="29"/>
      <c r="CQI214" s="29"/>
      <c r="CQJ214" s="29"/>
      <c r="CQK214" s="29"/>
      <c r="CQL214" s="29"/>
      <c r="CQM214" s="29"/>
      <c r="CQN214" s="29"/>
      <c r="CQO214" s="29"/>
      <c r="CQP214" s="29"/>
      <c r="CQQ214" s="29"/>
      <c r="CQR214" s="29"/>
      <c r="CQS214" s="29"/>
      <c r="CQT214" s="29"/>
      <c r="CQU214" s="29"/>
      <c r="CQV214" s="29"/>
      <c r="CQW214" s="29"/>
      <c r="CQX214" s="29"/>
      <c r="CQY214" s="29"/>
      <c r="CQZ214" s="29"/>
      <c r="CRA214" s="29"/>
      <c r="CRB214" s="29"/>
      <c r="CRC214" s="29"/>
      <c r="CRD214" s="29"/>
      <c r="CRE214" s="29"/>
      <c r="CRF214" s="29"/>
      <c r="CRG214" s="29"/>
      <c r="CRH214" s="29"/>
      <c r="CRI214" s="29"/>
      <c r="CRJ214" s="29"/>
      <c r="CRK214" s="29"/>
      <c r="CRL214" s="29"/>
      <c r="CRM214" s="29"/>
      <c r="CRN214" s="29"/>
      <c r="CRO214" s="29"/>
      <c r="CRP214" s="29"/>
      <c r="CRQ214" s="29"/>
      <c r="CRR214" s="29"/>
      <c r="CRS214" s="29"/>
      <c r="CRT214" s="29"/>
      <c r="CRU214" s="29"/>
      <c r="CRV214" s="29"/>
      <c r="CRW214" s="29"/>
      <c r="CRX214" s="29"/>
      <c r="CRY214" s="29"/>
      <c r="CRZ214" s="29"/>
      <c r="CSA214" s="29"/>
      <c r="CSB214" s="29"/>
      <c r="CSC214" s="29"/>
      <c r="CSD214" s="29"/>
      <c r="CSE214" s="29"/>
      <c r="CSF214" s="29"/>
      <c r="CSG214" s="29"/>
      <c r="CSH214" s="29"/>
      <c r="CSI214" s="29"/>
      <c r="CSJ214" s="29"/>
      <c r="CSK214" s="29"/>
      <c r="CSL214" s="29"/>
      <c r="CSM214" s="29"/>
      <c r="CSN214" s="29"/>
      <c r="CSO214" s="29"/>
      <c r="CSP214" s="29"/>
      <c r="CSQ214" s="29"/>
      <c r="CSR214" s="29"/>
      <c r="CSS214" s="29"/>
      <c r="CST214" s="29"/>
      <c r="CSU214" s="29"/>
      <c r="CSV214" s="29"/>
      <c r="CSW214" s="29"/>
      <c r="CSX214" s="29"/>
      <c r="CSY214" s="29"/>
      <c r="CSZ214" s="29"/>
      <c r="CTA214" s="29"/>
      <c r="CTB214" s="29"/>
      <c r="CTC214" s="29"/>
      <c r="CTD214" s="29"/>
      <c r="CTE214" s="29"/>
      <c r="CTF214" s="29"/>
      <c r="CTG214" s="29"/>
      <c r="CTH214" s="29"/>
      <c r="CTI214" s="29"/>
      <c r="CTJ214" s="29"/>
      <c r="CTK214" s="29"/>
      <c r="CTL214" s="29"/>
      <c r="CTM214" s="29"/>
      <c r="CTN214" s="29"/>
      <c r="CTO214" s="29"/>
      <c r="CTP214" s="29"/>
      <c r="CTQ214" s="29"/>
      <c r="CTR214" s="29"/>
      <c r="CTS214" s="29"/>
      <c r="CTT214" s="29"/>
      <c r="CTU214" s="29"/>
      <c r="CTV214" s="29"/>
      <c r="CTW214" s="29"/>
      <c r="CTX214" s="29"/>
      <c r="CTY214" s="29"/>
      <c r="CTZ214" s="29"/>
      <c r="CUA214" s="29"/>
      <c r="CUB214" s="29"/>
      <c r="CUC214" s="29"/>
      <c r="CUD214" s="29"/>
      <c r="CUE214" s="29"/>
      <c r="CUF214" s="29"/>
      <c r="CUG214" s="29"/>
      <c r="CUH214" s="29"/>
      <c r="CUI214" s="29"/>
      <c r="CUJ214" s="29"/>
      <c r="CUK214" s="29"/>
      <c r="CUL214" s="29"/>
      <c r="CUM214" s="29"/>
      <c r="CUN214" s="29"/>
      <c r="CUO214" s="29"/>
      <c r="CUP214" s="29"/>
      <c r="CUQ214" s="29"/>
      <c r="CUR214" s="29"/>
      <c r="CUS214" s="29"/>
      <c r="CUT214" s="29"/>
      <c r="CUU214" s="29"/>
      <c r="CUV214" s="29"/>
      <c r="CUW214" s="29"/>
      <c r="CUX214" s="29"/>
      <c r="CUY214" s="29"/>
      <c r="CUZ214" s="29"/>
      <c r="CVA214" s="29"/>
      <c r="CVB214" s="29"/>
      <c r="CVC214" s="29"/>
      <c r="CVD214" s="29"/>
      <c r="CVE214" s="29"/>
      <c r="CVF214" s="29"/>
      <c r="CVG214" s="29"/>
      <c r="CVH214" s="29"/>
      <c r="CVI214" s="29"/>
      <c r="CVJ214" s="29"/>
      <c r="CVK214" s="29"/>
      <c r="CVL214" s="29"/>
      <c r="CVM214" s="29"/>
      <c r="CVN214" s="29"/>
      <c r="CVO214" s="29"/>
      <c r="CVP214" s="29"/>
      <c r="CVQ214" s="29"/>
      <c r="CVR214" s="29"/>
      <c r="CVS214" s="29"/>
      <c r="CVT214" s="29"/>
      <c r="CVU214" s="29"/>
      <c r="CVV214" s="29"/>
      <c r="CVW214" s="29"/>
      <c r="CVX214" s="29"/>
      <c r="CVY214" s="29"/>
      <c r="CVZ214" s="29"/>
      <c r="CWA214" s="29"/>
      <c r="CWB214" s="29"/>
      <c r="CWC214" s="29"/>
      <c r="CWD214" s="29"/>
      <c r="CWE214" s="29"/>
      <c r="CWF214" s="29"/>
      <c r="CWG214" s="29"/>
      <c r="CWH214" s="29"/>
      <c r="CWI214" s="29"/>
      <c r="CWJ214" s="29"/>
      <c r="CWK214" s="29"/>
      <c r="CWL214" s="29"/>
      <c r="CWM214" s="29"/>
      <c r="CWN214" s="29"/>
      <c r="CWO214" s="29"/>
      <c r="CWP214" s="29"/>
      <c r="CWQ214" s="29"/>
      <c r="CWR214" s="29"/>
      <c r="CWS214" s="29"/>
      <c r="CWT214" s="29"/>
      <c r="CWU214" s="29"/>
      <c r="CWV214" s="29"/>
      <c r="CWW214" s="29"/>
      <c r="CWX214" s="29"/>
      <c r="CWY214" s="29"/>
      <c r="CWZ214" s="29"/>
      <c r="CXA214" s="29"/>
      <c r="CXB214" s="29"/>
      <c r="CXC214" s="29"/>
      <c r="CXD214" s="29"/>
      <c r="CXE214" s="29"/>
      <c r="CXF214" s="29"/>
      <c r="CXG214" s="29"/>
      <c r="CXH214" s="29"/>
      <c r="CXI214" s="29"/>
      <c r="CXJ214" s="29"/>
      <c r="CXK214" s="29"/>
      <c r="CXL214" s="29"/>
      <c r="CXM214" s="29"/>
      <c r="CXN214" s="29"/>
      <c r="CXO214" s="29"/>
      <c r="CXP214" s="29"/>
      <c r="CXQ214" s="29"/>
      <c r="CXR214" s="29"/>
      <c r="CXS214" s="29"/>
      <c r="CXT214" s="29"/>
      <c r="CXU214" s="29"/>
      <c r="CXV214" s="29"/>
      <c r="CXW214" s="29"/>
      <c r="CXX214" s="29"/>
      <c r="CXY214" s="29"/>
      <c r="CXZ214" s="29"/>
      <c r="CYA214" s="29"/>
      <c r="CYB214" s="29"/>
      <c r="CYC214" s="29"/>
      <c r="CYD214" s="29"/>
      <c r="CYE214" s="29"/>
      <c r="CYF214" s="29"/>
      <c r="CYG214" s="29"/>
      <c r="CYH214" s="29"/>
      <c r="CYI214" s="29"/>
      <c r="CYJ214" s="29"/>
      <c r="CYK214" s="29"/>
      <c r="CYL214" s="29"/>
      <c r="CYM214" s="29"/>
      <c r="CYN214" s="29"/>
      <c r="CYO214" s="29"/>
      <c r="CYP214" s="29"/>
      <c r="CYQ214" s="29"/>
      <c r="CYR214" s="29"/>
      <c r="CYS214" s="29"/>
      <c r="CYT214" s="29"/>
      <c r="CYU214" s="29"/>
      <c r="CYV214" s="29"/>
      <c r="CYW214" s="29"/>
      <c r="CYX214" s="29"/>
      <c r="CYY214" s="29"/>
      <c r="CYZ214" s="29"/>
      <c r="CZA214" s="29"/>
      <c r="CZB214" s="29"/>
      <c r="CZC214" s="29"/>
      <c r="CZD214" s="29"/>
      <c r="CZE214" s="29"/>
      <c r="CZF214" s="29"/>
      <c r="CZG214" s="29"/>
      <c r="CZH214" s="29"/>
      <c r="CZI214" s="29"/>
      <c r="CZJ214" s="29"/>
      <c r="CZK214" s="29"/>
      <c r="CZL214" s="29"/>
      <c r="CZM214" s="29"/>
      <c r="CZN214" s="29"/>
      <c r="CZO214" s="29"/>
      <c r="CZP214" s="29"/>
      <c r="CZQ214" s="29"/>
      <c r="CZR214" s="29"/>
      <c r="CZS214" s="29"/>
      <c r="CZT214" s="29"/>
      <c r="CZU214" s="29"/>
      <c r="CZV214" s="29"/>
      <c r="CZW214" s="29"/>
      <c r="CZX214" s="29"/>
      <c r="CZY214" s="29"/>
      <c r="CZZ214" s="29"/>
      <c r="DAA214" s="29"/>
      <c r="DAB214" s="29"/>
      <c r="DAC214" s="29"/>
      <c r="DAD214" s="29"/>
      <c r="DAE214" s="29"/>
      <c r="DAF214" s="29"/>
      <c r="DAG214" s="29"/>
      <c r="DAH214" s="29"/>
      <c r="DAI214" s="29"/>
      <c r="DAJ214" s="29"/>
      <c r="DAK214" s="29"/>
      <c r="DAL214" s="29"/>
      <c r="DAM214" s="29"/>
      <c r="DAN214" s="29"/>
      <c r="DAO214" s="29"/>
      <c r="DAP214" s="29"/>
      <c r="DAQ214" s="29"/>
      <c r="DAR214" s="29"/>
      <c r="DAS214" s="29"/>
      <c r="DAT214" s="29"/>
      <c r="DAU214" s="29"/>
      <c r="DAV214" s="29"/>
      <c r="DAW214" s="29"/>
      <c r="DAX214" s="29"/>
      <c r="DAY214" s="29"/>
      <c r="DAZ214" s="29"/>
      <c r="DBA214" s="29"/>
      <c r="DBB214" s="29"/>
      <c r="DBC214" s="29"/>
      <c r="DBD214" s="29"/>
      <c r="DBE214" s="29"/>
      <c r="DBF214" s="29"/>
      <c r="DBG214" s="29"/>
      <c r="DBH214" s="29"/>
      <c r="DBI214" s="29"/>
      <c r="DBJ214" s="29"/>
      <c r="DBK214" s="29"/>
      <c r="DBL214" s="29"/>
      <c r="DBM214" s="29"/>
      <c r="DBN214" s="29"/>
      <c r="DBO214" s="29"/>
      <c r="DBP214" s="29"/>
      <c r="DBQ214" s="29"/>
      <c r="DBR214" s="29"/>
      <c r="DBS214" s="29"/>
      <c r="DBT214" s="29"/>
      <c r="DBU214" s="29"/>
      <c r="DBV214" s="29"/>
      <c r="DBW214" s="29"/>
      <c r="DBX214" s="29"/>
      <c r="DBY214" s="29"/>
      <c r="DBZ214" s="29"/>
      <c r="DCA214" s="29"/>
      <c r="DCB214" s="29"/>
      <c r="DCC214" s="29"/>
      <c r="DCD214" s="29"/>
      <c r="DCE214" s="29"/>
      <c r="DCF214" s="29"/>
      <c r="DCG214" s="29"/>
      <c r="DCH214" s="29"/>
      <c r="DCI214" s="29"/>
      <c r="DCJ214" s="29"/>
      <c r="DCK214" s="29"/>
      <c r="DCL214" s="29"/>
      <c r="DCM214" s="29"/>
      <c r="DCN214" s="29"/>
      <c r="DCO214" s="29"/>
      <c r="DCP214" s="29"/>
      <c r="DCQ214" s="29"/>
      <c r="DCR214" s="29"/>
      <c r="DCS214" s="29"/>
      <c r="DCT214" s="29"/>
      <c r="DCU214" s="29"/>
      <c r="DCV214" s="29"/>
      <c r="DCW214" s="29"/>
      <c r="DCX214" s="29"/>
      <c r="DCY214" s="29"/>
      <c r="DCZ214" s="29"/>
      <c r="DDA214" s="29"/>
      <c r="DDB214" s="29"/>
      <c r="DDC214" s="29"/>
      <c r="DDD214" s="29"/>
      <c r="DDE214" s="29"/>
      <c r="DDF214" s="29"/>
      <c r="DDG214" s="29"/>
      <c r="DDH214" s="29"/>
      <c r="DDI214" s="29"/>
      <c r="DDJ214" s="29"/>
      <c r="DDK214" s="29"/>
      <c r="DDL214" s="29"/>
      <c r="DDM214" s="29"/>
      <c r="DDN214" s="29"/>
      <c r="DDO214" s="29"/>
      <c r="DDP214" s="29"/>
      <c r="DDQ214" s="29"/>
      <c r="DDR214" s="29"/>
      <c r="DDS214" s="29"/>
      <c r="DDT214" s="29"/>
      <c r="DDU214" s="29"/>
      <c r="DDV214" s="29"/>
      <c r="DDW214" s="29"/>
      <c r="DDX214" s="29"/>
      <c r="DDY214" s="29"/>
      <c r="DDZ214" s="29"/>
      <c r="DEA214" s="29"/>
      <c r="DEB214" s="29"/>
      <c r="DEC214" s="29"/>
      <c r="DED214" s="29"/>
      <c r="DEE214" s="29"/>
      <c r="DEF214" s="29"/>
      <c r="DEG214" s="29"/>
      <c r="DEH214" s="29"/>
      <c r="DEI214" s="29"/>
      <c r="DEJ214" s="29"/>
      <c r="DEK214" s="29"/>
      <c r="DEL214" s="29"/>
      <c r="DEM214" s="29"/>
      <c r="DEN214" s="29"/>
      <c r="DEO214" s="29"/>
      <c r="DEP214" s="29"/>
      <c r="DEQ214" s="29"/>
      <c r="DER214" s="29"/>
      <c r="DES214" s="29"/>
      <c r="DET214" s="29"/>
      <c r="DEU214" s="29"/>
      <c r="DEV214" s="29"/>
      <c r="DEW214" s="29"/>
      <c r="DEX214" s="29"/>
      <c r="DEY214" s="29"/>
      <c r="DEZ214" s="29"/>
      <c r="DFA214" s="29"/>
      <c r="DFB214" s="29"/>
      <c r="DFC214" s="29"/>
      <c r="DFD214" s="29"/>
      <c r="DFE214" s="29"/>
      <c r="DFF214" s="29"/>
      <c r="DFG214" s="29"/>
      <c r="DFH214" s="29"/>
      <c r="DFI214" s="29"/>
      <c r="DFJ214" s="29"/>
      <c r="DFK214" s="29"/>
      <c r="DFL214" s="29"/>
      <c r="DFM214" s="29"/>
      <c r="DFN214" s="29"/>
      <c r="DFO214" s="29"/>
      <c r="DFP214" s="29"/>
      <c r="DFQ214" s="29"/>
      <c r="DFR214" s="29"/>
      <c r="DFS214" s="29"/>
      <c r="DFT214" s="29"/>
      <c r="DFU214" s="29"/>
      <c r="DFV214" s="29"/>
      <c r="DFW214" s="29"/>
      <c r="DFX214" s="29"/>
      <c r="DFY214" s="29"/>
      <c r="DFZ214" s="29"/>
      <c r="DGA214" s="29"/>
      <c r="DGB214" s="29"/>
      <c r="DGC214" s="29"/>
      <c r="DGD214" s="29"/>
      <c r="DGE214" s="29"/>
      <c r="DGF214" s="29"/>
      <c r="DGG214" s="29"/>
      <c r="DGH214" s="29"/>
      <c r="DGI214" s="29"/>
      <c r="DGJ214" s="29"/>
      <c r="DGK214" s="29"/>
      <c r="DGL214" s="29"/>
      <c r="DGM214" s="29"/>
      <c r="DGN214" s="29"/>
      <c r="DGO214" s="29"/>
      <c r="DGP214" s="29"/>
      <c r="DGQ214" s="29"/>
      <c r="DGR214" s="29"/>
      <c r="DGS214" s="29"/>
      <c r="DGT214" s="29"/>
      <c r="DGU214" s="29"/>
      <c r="DGV214" s="29"/>
      <c r="DGW214" s="29"/>
      <c r="DGX214" s="29"/>
      <c r="DGY214" s="29"/>
      <c r="DGZ214" s="29"/>
      <c r="DHA214" s="29"/>
      <c r="DHB214" s="29"/>
      <c r="DHC214" s="29"/>
      <c r="DHD214" s="29"/>
      <c r="DHE214" s="29"/>
      <c r="DHF214" s="29"/>
      <c r="DHG214" s="29"/>
      <c r="DHH214" s="29"/>
      <c r="DHI214" s="29"/>
      <c r="DHJ214" s="29"/>
      <c r="DHK214" s="29"/>
      <c r="DHL214" s="29"/>
      <c r="DHM214" s="29"/>
      <c r="DHN214" s="29"/>
      <c r="DHO214" s="29"/>
      <c r="DHP214" s="29"/>
      <c r="DHQ214" s="29"/>
      <c r="DHR214" s="29"/>
      <c r="DHS214" s="29"/>
      <c r="DHT214" s="29"/>
      <c r="DHU214" s="29"/>
      <c r="DHV214" s="29"/>
      <c r="DHW214" s="29"/>
      <c r="DHX214" s="29"/>
      <c r="DHY214" s="29"/>
      <c r="DHZ214" s="29"/>
      <c r="DIA214" s="29"/>
      <c r="DIB214" s="29"/>
      <c r="DIC214" s="29"/>
      <c r="DID214" s="29"/>
      <c r="DIE214" s="29"/>
      <c r="DIF214" s="29"/>
      <c r="DIG214" s="29"/>
      <c r="DIH214" s="29"/>
      <c r="DII214" s="29"/>
      <c r="DIJ214" s="29"/>
      <c r="DIK214" s="29"/>
      <c r="DIL214" s="29"/>
      <c r="DIM214" s="29"/>
      <c r="DIN214" s="29"/>
      <c r="DIO214" s="29"/>
      <c r="DIP214" s="29"/>
      <c r="DIQ214" s="29"/>
      <c r="DIR214" s="29"/>
      <c r="DIS214" s="29"/>
      <c r="DIT214" s="29"/>
      <c r="DIU214" s="29"/>
      <c r="DIV214" s="29"/>
      <c r="DIW214" s="29"/>
      <c r="DIX214" s="29"/>
      <c r="DIY214" s="29"/>
      <c r="DIZ214" s="29"/>
      <c r="DJA214" s="29"/>
      <c r="DJB214" s="29"/>
      <c r="DJC214" s="29"/>
      <c r="DJD214" s="29"/>
      <c r="DJE214" s="29"/>
      <c r="DJF214" s="29"/>
      <c r="DJG214" s="29"/>
      <c r="DJH214" s="29"/>
      <c r="DJI214" s="29"/>
      <c r="DJJ214" s="29"/>
      <c r="DJK214" s="29"/>
      <c r="DJL214" s="29"/>
      <c r="DJM214" s="29"/>
      <c r="DJN214" s="29"/>
      <c r="DJO214" s="29"/>
      <c r="DJP214" s="29"/>
      <c r="DJQ214" s="29"/>
      <c r="DJR214" s="29"/>
      <c r="DJS214" s="29"/>
      <c r="DJT214" s="29"/>
      <c r="DJU214" s="29"/>
      <c r="DJV214" s="29"/>
      <c r="DJW214" s="29"/>
      <c r="DJX214" s="29"/>
      <c r="DJY214" s="29"/>
      <c r="DJZ214" s="29"/>
      <c r="DKA214" s="29"/>
      <c r="DKB214" s="29"/>
      <c r="DKC214" s="29"/>
      <c r="DKD214" s="29"/>
      <c r="DKE214" s="29"/>
      <c r="DKF214" s="29"/>
      <c r="DKG214" s="29"/>
      <c r="DKH214" s="29"/>
      <c r="DKI214" s="29"/>
      <c r="DKJ214" s="29"/>
      <c r="DKK214" s="29"/>
      <c r="DKL214" s="29"/>
      <c r="DKM214" s="29"/>
      <c r="DKN214" s="29"/>
      <c r="DKO214" s="29"/>
      <c r="DKP214" s="29"/>
      <c r="DKQ214" s="29"/>
      <c r="DKR214" s="29"/>
      <c r="DKS214" s="29"/>
      <c r="DKT214" s="29"/>
      <c r="DKU214" s="29"/>
      <c r="DKV214" s="29"/>
      <c r="DKW214" s="29"/>
      <c r="DKX214" s="29"/>
      <c r="DKY214" s="29"/>
      <c r="DKZ214" s="29"/>
      <c r="DLA214" s="29"/>
      <c r="DLB214" s="29"/>
      <c r="DLC214" s="29"/>
      <c r="DLD214" s="29"/>
      <c r="DLE214" s="29"/>
      <c r="DLF214" s="29"/>
      <c r="DLG214" s="29"/>
      <c r="DLH214" s="29"/>
      <c r="DLI214" s="29"/>
      <c r="DLJ214" s="29"/>
      <c r="DLK214" s="29"/>
      <c r="DLL214" s="29"/>
      <c r="DLM214" s="29"/>
      <c r="DLN214" s="29"/>
      <c r="DLO214" s="29"/>
      <c r="DLP214" s="29"/>
      <c r="DLQ214" s="29"/>
      <c r="DLR214" s="29"/>
      <c r="DLS214" s="29"/>
      <c r="DLT214" s="29"/>
      <c r="DLU214" s="29"/>
      <c r="DLV214" s="29"/>
      <c r="DLW214" s="29"/>
      <c r="DLX214" s="29"/>
      <c r="DLY214" s="29"/>
      <c r="DLZ214" s="29"/>
      <c r="DMA214" s="29"/>
      <c r="DMB214" s="29"/>
      <c r="DMC214" s="29"/>
      <c r="DMD214" s="29"/>
      <c r="DME214" s="29"/>
      <c r="DMF214" s="29"/>
      <c r="DMG214" s="29"/>
      <c r="DMH214" s="29"/>
      <c r="DMI214" s="29"/>
      <c r="DMJ214" s="29"/>
      <c r="DMK214" s="29"/>
      <c r="DML214" s="29"/>
      <c r="DMM214" s="29"/>
      <c r="DMN214" s="29"/>
      <c r="DMO214" s="29"/>
      <c r="DMP214" s="29"/>
      <c r="DMQ214" s="29"/>
      <c r="DMR214" s="29"/>
      <c r="DMS214" s="29"/>
      <c r="DMT214" s="29"/>
      <c r="DMU214" s="29"/>
      <c r="DMV214" s="29"/>
      <c r="DMW214" s="29"/>
      <c r="DMX214" s="29"/>
      <c r="DMY214" s="29"/>
      <c r="DMZ214" s="29"/>
      <c r="DNA214" s="29"/>
      <c r="DNB214" s="29"/>
      <c r="DNC214" s="29"/>
      <c r="DND214" s="29"/>
      <c r="DNE214" s="29"/>
      <c r="DNF214" s="29"/>
      <c r="DNG214" s="29"/>
      <c r="DNH214" s="29"/>
      <c r="DNI214" s="29"/>
      <c r="DNJ214" s="29"/>
      <c r="DNK214" s="29"/>
      <c r="DNL214" s="29"/>
      <c r="DNM214" s="29"/>
      <c r="DNN214" s="29"/>
      <c r="DNO214" s="29"/>
      <c r="DNP214" s="29"/>
      <c r="DNQ214" s="29"/>
      <c r="DNR214" s="29"/>
      <c r="DNS214" s="29"/>
      <c r="DNT214" s="29"/>
      <c r="DNU214" s="29"/>
      <c r="DNV214" s="29"/>
      <c r="DNW214" s="29"/>
      <c r="DNX214" s="29"/>
      <c r="DNY214" s="29"/>
      <c r="DNZ214" s="29"/>
      <c r="DOA214" s="29"/>
      <c r="DOB214" s="29"/>
      <c r="DOC214" s="29"/>
      <c r="DOD214" s="29"/>
      <c r="DOE214" s="29"/>
      <c r="DOF214" s="29"/>
      <c r="DOG214" s="29"/>
      <c r="DOH214" s="29"/>
      <c r="DOI214" s="29"/>
      <c r="DOJ214" s="29"/>
      <c r="DOK214" s="29"/>
      <c r="DOL214" s="29"/>
      <c r="DOM214" s="29"/>
      <c r="DON214" s="29"/>
      <c r="DOO214" s="29"/>
      <c r="DOP214" s="29"/>
      <c r="DOQ214" s="29"/>
      <c r="DOR214" s="29"/>
      <c r="DOS214" s="29"/>
      <c r="DOT214" s="29"/>
      <c r="DOU214" s="29"/>
      <c r="DOV214" s="29"/>
      <c r="DOW214" s="29"/>
      <c r="DOX214" s="29"/>
      <c r="DOY214" s="29"/>
      <c r="DOZ214" s="29"/>
      <c r="DPA214" s="29"/>
      <c r="DPB214" s="29"/>
      <c r="DPC214" s="29"/>
      <c r="DPD214" s="29"/>
      <c r="DPE214" s="29"/>
      <c r="DPF214" s="29"/>
      <c r="DPG214" s="29"/>
      <c r="DPH214" s="29"/>
      <c r="DPI214" s="29"/>
      <c r="DPJ214" s="29"/>
      <c r="DPK214" s="29"/>
      <c r="DPL214" s="29"/>
      <c r="DPM214" s="29"/>
      <c r="DPN214" s="29"/>
      <c r="DPO214" s="29"/>
      <c r="DPP214" s="29"/>
      <c r="DPQ214" s="29"/>
      <c r="DPR214" s="29"/>
      <c r="DPS214" s="29"/>
      <c r="DPT214" s="29"/>
      <c r="DPU214" s="29"/>
      <c r="DPV214" s="29"/>
      <c r="DPW214" s="29"/>
      <c r="DPX214" s="29"/>
      <c r="DPY214" s="29"/>
      <c r="DPZ214" s="29"/>
      <c r="DQA214" s="29"/>
      <c r="DQB214" s="29"/>
      <c r="DQC214" s="29"/>
      <c r="DQD214" s="29"/>
      <c r="DQE214" s="29"/>
      <c r="DQF214" s="29"/>
      <c r="DQG214" s="29"/>
      <c r="DQH214" s="29"/>
      <c r="DQI214" s="29"/>
      <c r="DQJ214" s="29"/>
      <c r="DQK214" s="29"/>
      <c r="DQL214" s="29"/>
      <c r="DQM214" s="29"/>
      <c r="DQN214" s="29"/>
      <c r="DQO214" s="29"/>
      <c r="DQP214" s="29"/>
      <c r="DQQ214" s="29"/>
      <c r="DQR214" s="29"/>
      <c r="DQS214" s="29"/>
      <c r="DQT214" s="29"/>
      <c r="DQU214" s="29"/>
      <c r="DQV214" s="29"/>
      <c r="DQW214" s="29"/>
      <c r="DQX214" s="29"/>
      <c r="DQY214" s="29"/>
      <c r="DQZ214" s="29"/>
      <c r="DRA214" s="29"/>
      <c r="DRB214" s="29"/>
      <c r="DRC214" s="29"/>
      <c r="DRD214" s="29"/>
      <c r="DRE214" s="29"/>
      <c r="DRF214" s="29"/>
      <c r="DRG214" s="29"/>
      <c r="DRH214" s="29"/>
      <c r="DRI214" s="29"/>
      <c r="DRJ214" s="29"/>
      <c r="DRK214" s="29"/>
      <c r="DRL214" s="29"/>
      <c r="DRM214" s="29"/>
      <c r="DRN214" s="29"/>
      <c r="DRO214" s="29"/>
      <c r="DRP214" s="29"/>
      <c r="DRQ214" s="29"/>
      <c r="DRR214" s="29"/>
      <c r="DRS214" s="29"/>
      <c r="DRT214" s="29"/>
      <c r="DRU214" s="29"/>
      <c r="DRV214" s="29"/>
      <c r="DRW214" s="29"/>
      <c r="DRX214" s="29"/>
      <c r="DRY214" s="29"/>
      <c r="DRZ214" s="29"/>
      <c r="DSA214" s="29"/>
      <c r="DSB214" s="29"/>
      <c r="DSC214" s="29"/>
      <c r="DSD214" s="29"/>
      <c r="DSE214" s="29"/>
      <c r="DSF214" s="29"/>
      <c r="DSG214" s="29"/>
      <c r="DSH214" s="29"/>
      <c r="DSI214" s="29"/>
      <c r="DSJ214" s="29"/>
      <c r="DSK214" s="29"/>
      <c r="DSL214" s="29"/>
      <c r="DSM214" s="29"/>
      <c r="DSN214" s="29"/>
      <c r="DSO214" s="29"/>
      <c r="DSP214" s="29"/>
      <c r="DSQ214" s="29"/>
      <c r="DSR214" s="29"/>
      <c r="DSS214" s="29"/>
      <c r="DST214" s="29"/>
      <c r="DSU214" s="29"/>
      <c r="DSV214" s="29"/>
      <c r="DSW214" s="29"/>
      <c r="DSX214" s="29"/>
      <c r="DSY214" s="29"/>
      <c r="DSZ214" s="29"/>
      <c r="DTA214" s="29"/>
      <c r="DTB214" s="29"/>
      <c r="DTC214" s="29"/>
      <c r="DTD214" s="29"/>
      <c r="DTE214" s="29"/>
      <c r="DTF214" s="29"/>
      <c r="DTG214" s="29"/>
      <c r="DTH214" s="29"/>
      <c r="DTI214" s="29"/>
      <c r="DTJ214" s="29"/>
      <c r="DTK214" s="29"/>
      <c r="DTL214" s="29"/>
      <c r="DTM214" s="29"/>
      <c r="DTN214" s="29"/>
      <c r="DTO214" s="29"/>
      <c r="DTP214" s="29"/>
      <c r="DTQ214" s="29"/>
      <c r="DTR214" s="29"/>
      <c r="DTS214" s="29"/>
      <c r="DTT214" s="29"/>
      <c r="DTU214" s="29"/>
      <c r="DTV214" s="29"/>
      <c r="DTW214" s="29"/>
      <c r="DTX214" s="29"/>
      <c r="DTY214" s="29"/>
      <c r="DTZ214" s="29"/>
      <c r="DUA214" s="29"/>
      <c r="DUB214" s="29"/>
      <c r="DUC214" s="29"/>
      <c r="DUD214" s="29"/>
      <c r="DUE214" s="29"/>
      <c r="DUF214" s="29"/>
      <c r="DUG214" s="29"/>
      <c r="DUH214" s="29"/>
      <c r="DUI214" s="29"/>
      <c r="DUJ214" s="29"/>
      <c r="DUK214" s="29"/>
      <c r="DUL214" s="29"/>
      <c r="DUM214" s="29"/>
      <c r="DUN214" s="29"/>
      <c r="DUO214" s="29"/>
      <c r="DUP214" s="29"/>
      <c r="DUQ214" s="29"/>
      <c r="DUR214" s="29"/>
      <c r="DUS214" s="29"/>
      <c r="DUT214" s="29"/>
      <c r="DUU214" s="29"/>
      <c r="DUV214" s="29"/>
      <c r="DUW214" s="29"/>
      <c r="DUX214" s="29"/>
      <c r="DUY214" s="29"/>
      <c r="DUZ214" s="29"/>
      <c r="DVA214" s="29"/>
      <c r="DVB214" s="29"/>
      <c r="DVC214" s="29"/>
      <c r="DVD214" s="29"/>
      <c r="DVE214" s="29"/>
      <c r="DVF214" s="29"/>
      <c r="DVG214" s="29"/>
      <c r="DVH214" s="29"/>
      <c r="DVI214" s="29"/>
      <c r="DVJ214" s="29"/>
      <c r="DVK214" s="29"/>
      <c r="DVL214" s="29"/>
      <c r="DVM214" s="29"/>
      <c r="DVN214" s="29"/>
      <c r="DVO214" s="29"/>
      <c r="DVP214" s="29"/>
      <c r="DVQ214" s="29"/>
      <c r="DVR214" s="29"/>
      <c r="DVS214" s="29"/>
      <c r="DVT214" s="29"/>
      <c r="DVU214" s="29"/>
      <c r="DVV214" s="29"/>
      <c r="DVW214" s="29"/>
      <c r="DVX214" s="29"/>
      <c r="DVY214" s="29"/>
      <c r="DVZ214" s="29"/>
      <c r="DWA214" s="29"/>
      <c r="DWB214" s="29"/>
      <c r="DWC214" s="29"/>
      <c r="DWD214" s="29"/>
      <c r="DWE214" s="29"/>
      <c r="DWF214" s="29"/>
      <c r="DWG214" s="29"/>
      <c r="DWH214" s="29"/>
      <c r="DWI214" s="29"/>
      <c r="DWJ214" s="29"/>
      <c r="DWK214" s="29"/>
      <c r="DWL214" s="29"/>
      <c r="DWM214" s="29"/>
      <c r="DWN214" s="29"/>
      <c r="DWO214" s="29"/>
      <c r="DWP214" s="29"/>
      <c r="DWQ214" s="29"/>
      <c r="DWR214" s="29"/>
      <c r="DWS214" s="29"/>
      <c r="DWT214" s="29"/>
      <c r="DWU214" s="29"/>
      <c r="DWV214" s="29"/>
      <c r="DWW214" s="29"/>
      <c r="DWX214" s="29"/>
      <c r="DWY214" s="29"/>
      <c r="DWZ214" s="29"/>
      <c r="DXA214" s="29"/>
      <c r="DXB214" s="29"/>
      <c r="DXC214" s="29"/>
      <c r="DXD214" s="29"/>
      <c r="DXE214" s="29"/>
      <c r="DXF214" s="29"/>
      <c r="DXG214" s="29"/>
      <c r="DXH214" s="29"/>
      <c r="DXI214" s="29"/>
      <c r="DXJ214" s="29"/>
      <c r="DXK214" s="29"/>
      <c r="DXL214" s="29"/>
      <c r="DXM214" s="29"/>
      <c r="DXN214" s="29"/>
      <c r="DXO214" s="29"/>
      <c r="DXP214" s="29"/>
      <c r="DXQ214" s="29"/>
      <c r="DXR214" s="29"/>
      <c r="DXS214" s="29"/>
      <c r="DXT214" s="29"/>
      <c r="DXU214" s="29"/>
      <c r="DXV214" s="29"/>
      <c r="DXW214" s="29"/>
      <c r="DXX214" s="29"/>
      <c r="DXY214" s="29"/>
      <c r="DXZ214" s="29"/>
      <c r="DYA214" s="29"/>
      <c r="DYB214" s="29"/>
      <c r="DYC214" s="29"/>
      <c r="DYD214" s="29"/>
      <c r="DYE214" s="29"/>
      <c r="DYF214" s="29"/>
      <c r="DYG214" s="29"/>
      <c r="DYH214" s="29"/>
      <c r="DYI214" s="29"/>
      <c r="DYJ214" s="29"/>
      <c r="DYK214" s="29"/>
      <c r="DYL214" s="29"/>
      <c r="DYM214" s="29"/>
      <c r="DYN214" s="29"/>
      <c r="DYO214" s="29"/>
      <c r="DYP214" s="29"/>
      <c r="DYQ214" s="29"/>
      <c r="DYR214" s="29"/>
      <c r="DYS214" s="29"/>
      <c r="DYT214" s="29"/>
      <c r="DYU214" s="29"/>
      <c r="DYV214" s="29"/>
      <c r="DYW214" s="29"/>
      <c r="DYX214" s="29"/>
      <c r="DYY214" s="29"/>
      <c r="DYZ214" s="29"/>
      <c r="DZA214" s="29"/>
      <c r="DZB214" s="29"/>
      <c r="DZC214" s="29"/>
      <c r="DZD214" s="29"/>
      <c r="DZE214" s="29"/>
      <c r="DZF214" s="29"/>
      <c r="DZG214" s="29"/>
      <c r="DZH214" s="29"/>
      <c r="DZI214" s="29"/>
      <c r="DZJ214" s="29"/>
      <c r="DZK214" s="29"/>
      <c r="DZL214" s="29"/>
      <c r="DZM214" s="29"/>
      <c r="DZN214" s="29"/>
      <c r="DZO214" s="29"/>
      <c r="DZP214" s="29"/>
      <c r="DZQ214" s="29"/>
      <c r="DZR214" s="29"/>
      <c r="DZS214" s="29"/>
      <c r="DZT214" s="29"/>
      <c r="DZU214" s="29"/>
      <c r="DZV214" s="29"/>
      <c r="DZW214" s="29"/>
      <c r="DZX214" s="29"/>
      <c r="DZY214" s="29"/>
      <c r="DZZ214" s="29"/>
      <c r="EAA214" s="29"/>
      <c r="EAB214" s="29"/>
      <c r="EAC214" s="29"/>
      <c r="EAD214" s="29"/>
      <c r="EAE214" s="29"/>
      <c r="EAF214" s="29"/>
      <c r="EAG214" s="29"/>
      <c r="EAH214" s="29"/>
      <c r="EAI214" s="29"/>
      <c r="EAJ214" s="29"/>
      <c r="EAK214" s="29"/>
      <c r="EAL214" s="29"/>
      <c r="EAM214" s="29"/>
      <c r="EAN214" s="29"/>
      <c r="EAO214" s="29"/>
      <c r="EAP214" s="29"/>
      <c r="EAQ214" s="29"/>
      <c r="EAR214" s="29"/>
      <c r="EAS214" s="29"/>
      <c r="EAT214" s="29"/>
      <c r="EAU214" s="29"/>
      <c r="EAV214" s="29"/>
      <c r="EAW214" s="29"/>
      <c r="EAX214" s="29"/>
      <c r="EAY214" s="29"/>
      <c r="EAZ214" s="29"/>
      <c r="EBA214" s="29"/>
      <c r="EBB214" s="29"/>
      <c r="EBC214" s="29"/>
      <c r="EBD214" s="29"/>
      <c r="EBE214" s="29"/>
      <c r="EBF214" s="29"/>
      <c r="EBG214" s="29"/>
      <c r="EBH214" s="29"/>
      <c r="EBI214" s="29"/>
      <c r="EBJ214" s="29"/>
      <c r="EBK214" s="29"/>
      <c r="EBL214" s="29"/>
      <c r="EBM214" s="29"/>
      <c r="EBN214" s="29"/>
      <c r="EBO214" s="29"/>
      <c r="EBP214" s="29"/>
      <c r="EBQ214" s="29"/>
      <c r="EBR214" s="29"/>
      <c r="EBS214" s="29"/>
      <c r="EBT214" s="29"/>
      <c r="EBU214" s="29"/>
      <c r="EBV214" s="29"/>
      <c r="EBW214" s="29"/>
      <c r="EBX214" s="29"/>
      <c r="EBY214" s="29"/>
      <c r="EBZ214" s="29"/>
      <c r="ECA214" s="29"/>
      <c r="ECB214" s="29"/>
      <c r="ECC214" s="29"/>
      <c r="ECD214" s="29"/>
      <c r="ECE214" s="29"/>
      <c r="ECF214" s="29"/>
      <c r="ECG214" s="29"/>
      <c r="ECH214" s="29"/>
      <c r="ECI214" s="29"/>
      <c r="ECJ214" s="29"/>
      <c r="ECK214" s="29"/>
      <c r="ECL214" s="29"/>
      <c r="ECM214" s="29"/>
      <c r="ECN214" s="29"/>
      <c r="ECO214" s="29"/>
      <c r="ECP214" s="29"/>
      <c r="ECQ214" s="29"/>
      <c r="ECR214" s="29"/>
      <c r="ECS214" s="29"/>
      <c r="ECT214" s="29"/>
      <c r="ECU214" s="29"/>
      <c r="ECV214" s="29"/>
      <c r="ECW214" s="29"/>
      <c r="ECX214" s="29"/>
      <c r="ECY214" s="29"/>
      <c r="ECZ214" s="29"/>
      <c r="EDA214" s="29"/>
      <c r="EDB214" s="29"/>
      <c r="EDC214" s="29"/>
      <c r="EDD214" s="29"/>
      <c r="EDE214" s="29"/>
      <c r="EDF214" s="29"/>
      <c r="EDG214" s="29"/>
      <c r="EDH214" s="29"/>
      <c r="EDI214" s="29"/>
      <c r="EDJ214" s="29"/>
      <c r="EDK214" s="29"/>
      <c r="EDL214" s="29"/>
      <c r="EDM214" s="29"/>
      <c r="EDN214" s="29"/>
      <c r="EDO214" s="29"/>
      <c r="EDP214" s="29"/>
      <c r="EDQ214" s="29"/>
      <c r="EDR214" s="29"/>
      <c r="EDS214" s="29"/>
      <c r="EDT214" s="29"/>
      <c r="EDU214" s="29"/>
      <c r="EDV214" s="29"/>
      <c r="EDW214" s="29"/>
      <c r="EDX214" s="29"/>
      <c r="EDY214" s="29"/>
      <c r="EDZ214" s="29"/>
      <c r="EEA214" s="29"/>
      <c r="EEB214" s="29"/>
      <c r="EEC214" s="29"/>
      <c r="EED214" s="29"/>
      <c r="EEE214" s="29"/>
      <c r="EEF214" s="29"/>
      <c r="EEG214" s="29"/>
      <c r="EEH214" s="29"/>
      <c r="EEI214" s="29"/>
      <c r="EEJ214" s="29"/>
      <c r="EEK214" s="29"/>
      <c r="EEL214" s="29"/>
      <c r="EEM214" s="29"/>
      <c r="EEN214" s="29"/>
      <c r="EEO214" s="29"/>
      <c r="EEP214" s="29"/>
      <c r="EEQ214" s="29"/>
      <c r="EER214" s="29"/>
      <c r="EES214" s="29"/>
      <c r="EET214" s="29"/>
      <c r="EEU214" s="29"/>
      <c r="EEV214" s="29"/>
      <c r="EEW214" s="29"/>
      <c r="EEX214" s="29"/>
      <c r="EEY214" s="29"/>
      <c r="EEZ214" s="29"/>
      <c r="EFA214" s="29"/>
      <c r="EFB214" s="29"/>
      <c r="EFC214" s="29"/>
      <c r="EFD214" s="29"/>
      <c r="EFE214" s="29"/>
      <c r="EFF214" s="29"/>
      <c r="EFG214" s="29"/>
      <c r="EFH214" s="29"/>
      <c r="EFI214" s="29"/>
      <c r="EFJ214" s="29"/>
      <c r="EFK214" s="29"/>
      <c r="EFL214" s="29"/>
      <c r="EFM214" s="29"/>
      <c r="EFN214" s="29"/>
      <c r="EFO214" s="29"/>
      <c r="EFP214" s="29"/>
      <c r="EFQ214" s="29"/>
      <c r="EFR214" s="29"/>
      <c r="EFS214" s="29"/>
      <c r="EFT214" s="29"/>
      <c r="EFU214" s="29"/>
      <c r="EFV214" s="29"/>
      <c r="EFW214" s="29"/>
      <c r="EFX214" s="29"/>
      <c r="EFY214" s="29"/>
      <c r="EFZ214" s="29"/>
      <c r="EGA214" s="29"/>
      <c r="EGB214" s="29"/>
      <c r="EGC214" s="29"/>
      <c r="EGD214" s="29"/>
      <c r="EGE214" s="29"/>
      <c r="EGF214" s="29"/>
      <c r="EGG214" s="29"/>
      <c r="EGH214" s="29"/>
      <c r="EGI214" s="29"/>
      <c r="EGJ214" s="29"/>
      <c r="EGK214" s="29"/>
      <c r="EGL214" s="29"/>
      <c r="EGM214" s="29"/>
      <c r="EGN214" s="29"/>
      <c r="EGO214" s="29"/>
      <c r="EGP214" s="29"/>
      <c r="EGQ214" s="29"/>
      <c r="EGR214" s="29"/>
      <c r="EGS214" s="29"/>
      <c r="EGT214" s="29"/>
      <c r="EGU214" s="29"/>
      <c r="EGV214" s="29"/>
      <c r="EGW214" s="29"/>
      <c r="EGX214" s="29"/>
      <c r="EGY214" s="29"/>
      <c r="EGZ214" s="29"/>
      <c r="EHA214" s="29"/>
      <c r="EHB214" s="29"/>
      <c r="EHC214" s="29"/>
      <c r="EHD214" s="29"/>
      <c r="EHE214" s="29"/>
      <c r="EHF214" s="29"/>
      <c r="EHG214" s="29"/>
      <c r="EHH214" s="29"/>
      <c r="EHI214" s="29"/>
      <c r="EHJ214" s="29"/>
      <c r="EHK214" s="29"/>
      <c r="EHL214" s="29"/>
      <c r="EHM214" s="29"/>
      <c r="EHN214" s="29"/>
      <c r="EHO214" s="29"/>
      <c r="EHP214" s="29"/>
      <c r="EHQ214" s="29"/>
      <c r="EHR214" s="29"/>
      <c r="EHS214" s="29"/>
      <c r="EHT214" s="29"/>
      <c r="EHU214" s="29"/>
      <c r="EHV214" s="29"/>
      <c r="EHW214" s="29"/>
      <c r="EHX214" s="29"/>
      <c r="EHY214" s="29"/>
      <c r="EHZ214" s="29"/>
      <c r="EIA214" s="29"/>
      <c r="EIB214" s="29"/>
      <c r="EIC214" s="29"/>
      <c r="EID214" s="29"/>
      <c r="EIE214" s="29"/>
      <c r="EIF214" s="29"/>
      <c r="EIG214" s="29"/>
      <c r="EIH214" s="29"/>
      <c r="EII214" s="29"/>
      <c r="EIJ214" s="29"/>
      <c r="EIK214" s="29"/>
      <c r="EIL214" s="29"/>
      <c r="EIM214" s="29"/>
      <c r="EIN214" s="29"/>
      <c r="EIO214" s="29"/>
      <c r="EIP214" s="29"/>
      <c r="EIQ214" s="29"/>
      <c r="EIR214" s="29"/>
      <c r="EIS214" s="29"/>
      <c r="EIT214" s="29"/>
      <c r="EIU214" s="29"/>
      <c r="EIV214" s="29"/>
      <c r="EIW214" s="29"/>
      <c r="EIX214" s="29"/>
      <c r="EIY214" s="29"/>
      <c r="EIZ214" s="29"/>
      <c r="EJA214" s="29"/>
      <c r="EJB214" s="29"/>
      <c r="EJC214" s="29"/>
      <c r="EJD214" s="29"/>
      <c r="EJE214" s="29"/>
      <c r="EJF214" s="29"/>
      <c r="EJG214" s="29"/>
      <c r="EJH214" s="29"/>
      <c r="EJI214" s="29"/>
      <c r="EJJ214" s="29"/>
      <c r="EJK214" s="29"/>
      <c r="EJL214" s="29"/>
      <c r="EJM214" s="29"/>
      <c r="EJN214" s="29"/>
      <c r="EJO214" s="29"/>
      <c r="EJP214" s="29"/>
      <c r="EJQ214" s="29"/>
      <c r="EJR214" s="29"/>
      <c r="EJS214" s="29"/>
      <c r="EJT214" s="29"/>
      <c r="EJU214" s="29"/>
      <c r="EJV214" s="29"/>
      <c r="EJW214" s="29"/>
      <c r="EJX214" s="29"/>
      <c r="EJY214" s="29"/>
      <c r="EJZ214" s="29"/>
      <c r="EKA214" s="29"/>
      <c r="EKB214" s="29"/>
      <c r="EKC214" s="29"/>
      <c r="EKD214" s="29"/>
      <c r="EKE214" s="29"/>
      <c r="EKF214" s="29"/>
      <c r="EKG214" s="29"/>
      <c r="EKH214" s="29"/>
      <c r="EKI214" s="29"/>
      <c r="EKJ214" s="29"/>
      <c r="EKK214" s="29"/>
      <c r="EKL214" s="29"/>
      <c r="EKM214" s="29"/>
      <c r="EKN214" s="29"/>
      <c r="EKO214" s="29"/>
      <c r="EKP214" s="29"/>
      <c r="EKQ214" s="29"/>
      <c r="EKR214" s="29"/>
      <c r="EKS214" s="29"/>
      <c r="EKT214" s="29"/>
      <c r="EKU214" s="29"/>
      <c r="EKV214" s="29"/>
      <c r="EKW214" s="29"/>
      <c r="EKX214" s="29"/>
      <c r="EKY214" s="29"/>
      <c r="EKZ214" s="29"/>
      <c r="ELA214" s="29"/>
      <c r="ELB214" s="29"/>
      <c r="ELC214" s="29"/>
      <c r="ELD214" s="29"/>
      <c r="ELE214" s="29"/>
      <c r="ELF214" s="29"/>
      <c r="ELG214" s="29"/>
      <c r="ELH214" s="29"/>
      <c r="ELI214" s="29"/>
      <c r="ELJ214" s="29"/>
      <c r="ELK214" s="29"/>
      <c r="ELL214" s="29"/>
      <c r="ELM214" s="29"/>
      <c r="ELN214" s="29"/>
      <c r="ELO214" s="29"/>
      <c r="ELP214" s="29"/>
      <c r="ELQ214" s="29"/>
      <c r="ELR214" s="29"/>
      <c r="ELS214" s="29"/>
      <c r="ELT214" s="29"/>
      <c r="ELU214" s="29"/>
      <c r="ELV214" s="29"/>
      <c r="ELW214" s="29"/>
      <c r="ELX214" s="29"/>
      <c r="ELY214" s="29"/>
      <c r="ELZ214" s="29"/>
      <c r="EMA214" s="29"/>
      <c r="EMB214" s="29"/>
      <c r="EMC214" s="29"/>
      <c r="EMD214" s="29"/>
      <c r="EME214" s="29"/>
      <c r="EMF214" s="29"/>
      <c r="EMG214" s="29"/>
      <c r="EMH214" s="29"/>
      <c r="EMI214" s="29"/>
      <c r="EMJ214" s="29"/>
      <c r="EMK214" s="29"/>
      <c r="EML214" s="29"/>
      <c r="EMM214" s="29"/>
      <c r="EMN214" s="29"/>
      <c r="EMO214" s="29"/>
      <c r="EMP214" s="29"/>
      <c r="EMQ214" s="29"/>
      <c r="EMR214" s="29"/>
      <c r="EMS214" s="29"/>
      <c r="EMT214" s="29"/>
      <c r="EMU214" s="29"/>
      <c r="EMV214" s="29"/>
      <c r="EMW214" s="29"/>
      <c r="EMX214" s="29"/>
      <c r="EMY214" s="29"/>
      <c r="EMZ214" s="29"/>
      <c r="ENA214" s="29"/>
      <c r="ENB214" s="29"/>
      <c r="ENC214" s="29"/>
      <c r="END214" s="29"/>
      <c r="ENE214" s="29"/>
      <c r="ENF214" s="29"/>
      <c r="ENG214" s="29"/>
      <c r="ENH214" s="29"/>
      <c r="ENI214" s="29"/>
      <c r="ENJ214" s="29"/>
      <c r="ENK214" s="29"/>
      <c r="ENL214" s="29"/>
      <c r="ENM214" s="29"/>
      <c r="ENN214" s="29"/>
      <c r="ENO214" s="29"/>
      <c r="ENP214" s="29"/>
      <c r="ENQ214" s="29"/>
      <c r="ENR214" s="29"/>
      <c r="ENS214" s="29"/>
      <c r="ENT214" s="29"/>
      <c r="ENU214" s="29"/>
      <c r="ENV214" s="29"/>
      <c r="ENW214" s="29"/>
      <c r="ENX214" s="29"/>
      <c r="ENY214" s="29"/>
      <c r="ENZ214" s="29"/>
      <c r="EOA214" s="29"/>
      <c r="EOB214" s="29"/>
      <c r="EOC214" s="29"/>
      <c r="EOD214" s="29"/>
      <c r="EOE214" s="29"/>
      <c r="EOF214" s="29"/>
      <c r="EOG214" s="29"/>
      <c r="EOH214" s="29"/>
      <c r="EOI214" s="29"/>
      <c r="EOJ214" s="29"/>
      <c r="EOK214" s="29"/>
      <c r="EOL214" s="29"/>
      <c r="EOM214" s="29"/>
      <c r="EON214" s="29"/>
      <c r="EOO214" s="29"/>
      <c r="EOP214" s="29"/>
      <c r="EOQ214" s="29"/>
      <c r="EOR214" s="29"/>
      <c r="EOS214" s="29"/>
      <c r="EOT214" s="29"/>
      <c r="EOU214" s="29"/>
      <c r="EOV214" s="29"/>
      <c r="EOW214" s="29"/>
      <c r="EOX214" s="29"/>
      <c r="EOY214" s="29"/>
      <c r="EOZ214" s="29"/>
      <c r="EPA214" s="29"/>
      <c r="EPB214" s="29"/>
      <c r="EPC214" s="29"/>
      <c r="EPD214" s="29"/>
      <c r="EPE214" s="29"/>
      <c r="EPF214" s="29"/>
      <c r="EPG214" s="29"/>
      <c r="EPH214" s="29"/>
      <c r="EPI214" s="29"/>
      <c r="EPJ214" s="29"/>
      <c r="EPK214" s="29"/>
      <c r="EPL214" s="29"/>
      <c r="EPM214" s="29"/>
      <c r="EPN214" s="29"/>
      <c r="EPO214" s="29"/>
      <c r="EPP214" s="29"/>
      <c r="EPQ214" s="29"/>
      <c r="EPR214" s="29"/>
      <c r="EPS214" s="29"/>
      <c r="EPT214" s="29"/>
      <c r="EPU214" s="29"/>
      <c r="EPV214" s="29"/>
      <c r="EPW214" s="29"/>
      <c r="EPX214" s="29"/>
      <c r="EPY214" s="29"/>
      <c r="EPZ214" s="29"/>
      <c r="EQA214" s="29"/>
      <c r="EQB214" s="29"/>
      <c r="EQC214" s="29"/>
      <c r="EQD214" s="29"/>
      <c r="EQE214" s="29"/>
      <c r="EQF214" s="29"/>
      <c r="EQG214" s="29"/>
      <c r="EQH214" s="29"/>
      <c r="EQI214" s="29"/>
      <c r="EQJ214" s="29"/>
      <c r="EQK214" s="29"/>
      <c r="EQL214" s="29"/>
      <c r="EQM214" s="29"/>
      <c r="EQN214" s="29"/>
      <c r="EQO214" s="29"/>
      <c r="EQP214" s="29"/>
      <c r="EQQ214" s="29"/>
      <c r="EQR214" s="29"/>
      <c r="EQS214" s="29"/>
      <c r="EQT214" s="29"/>
      <c r="EQU214" s="29"/>
      <c r="EQV214" s="29"/>
      <c r="EQW214" s="29"/>
      <c r="EQX214" s="29"/>
      <c r="EQY214" s="29"/>
      <c r="EQZ214" s="29"/>
      <c r="ERA214" s="29"/>
      <c r="ERB214" s="29"/>
      <c r="ERC214" s="29"/>
      <c r="ERD214" s="29"/>
      <c r="ERE214" s="29"/>
      <c r="ERF214" s="29"/>
      <c r="ERG214" s="29"/>
      <c r="ERH214" s="29"/>
      <c r="ERI214" s="29"/>
      <c r="ERJ214" s="29"/>
      <c r="ERK214" s="29"/>
      <c r="ERL214" s="29"/>
      <c r="ERM214" s="29"/>
      <c r="ERN214" s="29"/>
      <c r="ERO214" s="29"/>
      <c r="ERP214" s="29"/>
      <c r="ERQ214" s="29"/>
      <c r="ERR214" s="29"/>
      <c r="ERS214" s="29"/>
      <c r="ERT214" s="29"/>
      <c r="ERU214" s="29"/>
      <c r="ERV214" s="29"/>
      <c r="ERW214" s="29"/>
      <c r="ERX214" s="29"/>
      <c r="ERY214" s="29"/>
      <c r="ERZ214" s="29"/>
      <c r="ESA214" s="29"/>
      <c r="ESB214" s="29"/>
      <c r="ESC214" s="29"/>
      <c r="ESD214" s="29"/>
      <c r="ESE214" s="29"/>
      <c r="ESF214" s="29"/>
      <c r="ESG214" s="29"/>
      <c r="ESH214" s="29"/>
      <c r="ESI214" s="29"/>
      <c r="ESJ214" s="29"/>
      <c r="ESK214" s="29"/>
      <c r="ESL214" s="29"/>
      <c r="ESM214" s="29"/>
      <c r="ESN214" s="29"/>
      <c r="ESO214" s="29"/>
      <c r="ESP214" s="29"/>
      <c r="ESQ214" s="29"/>
      <c r="ESR214" s="29"/>
      <c r="ESS214" s="29"/>
      <c r="EST214" s="29"/>
      <c r="ESU214" s="29"/>
      <c r="ESV214" s="29"/>
      <c r="ESW214" s="29"/>
      <c r="ESX214" s="29"/>
      <c r="ESY214" s="29"/>
      <c r="ESZ214" s="29"/>
      <c r="ETA214" s="29"/>
      <c r="ETB214" s="29"/>
      <c r="ETC214" s="29"/>
      <c r="ETD214" s="29"/>
      <c r="ETE214" s="29"/>
      <c r="ETF214" s="29"/>
      <c r="ETG214" s="29"/>
      <c r="ETH214" s="29"/>
      <c r="ETI214" s="29"/>
      <c r="ETJ214" s="29"/>
      <c r="ETK214" s="29"/>
      <c r="ETL214" s="29"/>
      <c r="ETM214" s="29"/>
      <c r="ETN214" s="29"/>
      <c r="ETO214" s="29"/>
      <c r="ETP214" s="29"/>
      <c r="ETQ214" s="29"/>
      <c r="ETR214" s="29"/>
      <c r="ETS214" s="29"/>
      <c r="ETT214" s="29"/>
      <c r="ETU214" s="29"/>
      <c r="ETV214" s="29"/>
      <c r="ETW214" s="29"/>
      <c r="ETX214" s="29"/>
      <c r="ETY214" s="29"/>
      <c r="ETZ214" s="29"/>
      <c r="EUA214" s="29"/>
      <c r="EUB214" s="29"/>
      <c r="EUC214" s="29"/>
      <c r="EUD214" s="29"/>
      <c r="EUE214" s="29"/>
      <c r="EUF214" s="29"/>
      <c r="EUG214" s="29"/>
      <c r="EUH214" s="29"/>
      <c r="EUI214" s="29"/>
      <c r="EUJ214" s="29"/>
      <c r="EUK214" s="29"/>
      <c r="EUL214" s="29"/>
      <c r="EUM214" s="29"/>
      <c r="EUN214" s="29"/>
      <c r="EUO214" s="29"/>
      <c r="EUP214" s="29"/>
      <c r="EUQ214" s="29"/>
      <c r="EUR214" s="29"/>
      <c r="EUS214" s="29"/>
      <c r="EUT214" s="29"/>
      <c r="EUU214" s="29"/>
      <c r="EUV214" s="29"/>
      <c r="EUW214" s="29"/>
      <c r="EUX214" s="29"/>
      <c r="EUY214" s="29"/>
      <c r="EUZ214" s="29"/>
      <c r="EVA214" s="29"/>
      <c r="EVB214" s="29"/>
      <c r="EVC214" s="29"/>
      <c r="EVD214" s="29"/>
      <c r="EVE214" s="29"/>
      <c r="EVF214" s="29"/>
      <c r="EVG214" s="29"/>
      <c r="EVH214" s="29"/>
      <c r="EVI214" s="29"/>
      <c r="EVJ214" s="29"/>
      <c r="EVK214" s="29"/>
      <c r="EVL214" s="29"/>
      <c r="EVM214" s="29"/>
      <c r="EVN214" s="29"/>
      <c r="EVO214" s="29"/>
      <c r="EVP214" s="29"/>
      <c r="EVQ214" s="29"/>
      <c r="EVR214" s="29"/>
      <c r="EVS214" s="29"/>
      <c r="EVT214" s="29"/>
      <c r="EVU214" s="29"/>
      <c r="EVV214" s="29"/>
      <c r="EVW214" s="29"/>
      <c r="EVX214" s="29"/>
      <c r="EVY214" s="29"/>
      <c r="EVZ214" s="29"/>
      <c r="EWA214" s="29"/>
      <c r="EWB214" s="29"/>
      <c r="EWC214" s="29"/>
      <c r="EWD214" s="29"/>
      <c r="EWE214" s="29"/>
      <c r="EWF214" s="29"/>
      <c r="EWG214" s="29"/>
      <c r="EWH214" s="29"/>
      <c r="EWI214" s="29"/>
      <c r="EWJ214" s="29"/>
      <c r="EWK214" s="29"/>
      <c r="EWL214" s="29"/>
      <c r="EWM214" s="29"/>
      <c r="EWN214" s="29"/>
      <c r="EWO214" s="29"/>
      <c r="EWP214" s="29"/>
      <c r="EWQ214" s="29"/>
      <c r="EWR214" s="29"/>
      <c r="EWS214" s="29"/>
      <c r="EWT214" s="29"/>
      <c r="EWU214" s="29"/>
      <c r="EWV214" s="29"/>
      <c r="EWW214" s="29"/>
      <c r="EWX214" s="29"/>
      <c r="EWY214" s="29"/>
      <c r="EWZ214" s="29"/>
      <c r="EXA214" s="29"/>
      <c r="EXB214" s="29"/>
      <c r="EXC214" s="29"/>
      <c r="EXD214" s="29"/>
      <c r="EXE214" s="29"/>
      <c r="EXF214" s="29"/>
      <c r="EXG214" s="29"/>
      <c r="EXH214" s="29"/>
      <c r="EXI214" s="29"/>
      <c r="EXJ214" s="29"/>
      <c r="EXK214" s="29"/>
      <c r="EXL214" s="29"/>
      <c r="EXM214" s="29"/>
      <c r="EXN214" s="29"/>
      <c r="EXO214" s="29"/>
      <c r="EXP214" s="29"/>
      <c r="EXQ214" s="29"/>
      <c r="EXR214" s="29"/>
      <c r="EXS214" s="29"/>
      <c r="EXT214" s="29"/>
      <c r="EXU214" s="29"/>
      <c r="EXV214" s="29"/>
      <c r="EXW214" s="29"/>
      <c r="EXX214" s="29"/>
      <c r="EXY214" s="29"/>
      <c r="EXZ214" s="29"/>
      <c r="EYA214" s="29"/>
      <c r="EYB214" s="29"/>
      <c r="EYC214" s="29"/>
      <c r="EYD214" s="29"/>
      <c r="EYE214" s="29"/>
      <c r="EYF214" s="29"/>
      <c r="EYG214" s="29"/>
      <c r="EYH214" s="29"/>
      <c r="EYI214" s="29"/>
      <c r="EYJ214" s="29"/>
      <c r="EYK214" s="29"/>
      <c r="EYL214" s="29"/>
      <c r="EYM214" s="29"/>
      <c r="EYN214" s="29"/>
      <c r="EYO214" s="29"/>
      <c r="EYP214" s="29"/>
      <c r="EYQ214" s="29"/>
      <c r="EYR214" s="29"/>
      <c r="EYS214" s="29"/>
      <c r="EYT214" s="29"/>
      <c r="EYU214" s="29"/>
      <c r="EYV214" s="29"/>
      <c r="EYW214" s="29"/>
      <c r="EYX214" s="29"/>
      <c r="EYY214" s="29"/>
      <c r="EYZ214" s="29"/>
      <c r="EZA214" s="29"/>
      <c r="EZB214" s="29"/>
      <c r="EZC214" s="29"/>
      <c r="EZD214" s="29"/>
      <c r="EZE214" s="29"/>
      <c r="EZF214" s="29"/>
      <c r="EZG214" s="29"/>
      <c r="EZH214" s="29"/>
      <c r="EZI214" s="29"/>
      <c r="EZJ214" s="29"/>
      <c r="EZK214" s="29"/>
      <c r="EZL214" s="29"/>
      <c r="EZM214" s="29"/>
      <c r="EZN214" s="29"/>
      <c r="EZO214" s="29"/>
      <c r="EZP214" s="29"/>
      <c r="EZQ214" s="29"/>
      <c r="EZR214" s="29"/>
      <c r="EZS214" s="29"/>
      <c r="EZT214" s="29"/>
      <c r="EZU214" s="29"/>
      <c r="EZV214" s="29"/>
      <c r="EZW214" s="29"/>
      <c r="EZX214" s="29"/>
      <c r="EZY214" s="29"/>
      <c r="EZZ214" s="29"/>
      <c r="FAA214" s="29"/>
      <c r="FAB214" s="29"/>
      <c r="FAC214" s="29"/>
      <c r="FAD214" s="29"/>
      <c r="FAE214" s="29"/>
      <c r="FAF214" s="29"/>
      <c r="FAG214" s="29"/>
      <c r="FAH214" s="29"/>
      <c r="FAI214" s="29"/>
      <c r="FAJ214" s="29"/>
      <c r="FAK214" s="29"/>
      <c r="FAL214" s="29"/>
      <c r="FAM214" s="29"/>
      <c r="FAN214" s="29"/>
      <c r="FAO214" s="29"/>
      <c r="FAP214" s="29"/>
      <c r="FAQ214" s="29"/>
      <c r="FAR214" s="29"/>
      <c r="FAS214" s="29"/>
      <c r="FAT214" s="29"/>
      <c r="FAU214" s="29"/>
      <c r="FAV214" s="29"/>
      <c r="FAW214" s="29"/>
      <c r="FAX214" s="29"/>
      <c r="FAY214" s="29"/>
      <c r="FAZ214" s="29"/>
      <c r="FBA214" s="29"/>
      <c r="FBB214" s="29"/>
      <c r="FBC214" s="29"/>
      <c r="FBD214" s="29"/>
      <c r="FBE214" s="29"/>
      <c r="FBF214" s="29"/>
      <c r="FBG214" s="29"/>
      <c r="FBH214" s="29"/>
      <c r="FBI214" s="29"/>
      <c r="FBJ214" s="29"/>
      <c r="FBK214" s="29"/>
      <c r="FBL214" s="29"/>
      <c r="FBM214" s="29"/>
      <c r="FBN214" s="29"/>
      <c r="FBO214" s="29"/>
      <c r="FBP214" s="29"/>
      <c r="FBQ214" s="29"/>
      <c r="FBR214" s="29"/>
      <c r="FBS214" s="29"/>
      <c r="FBT214" s="29"/>
      <c r="FBU214" s="29"/>
      <c r="FBV214" s="29"/>
      <c r="FBW214" s="29"/>
      <c r="FBX214" s="29"/>
      <c r="FBY214" s="29"/>
      <c r="FBZ214" s="29"/>
      <c r="FCA214" s="29"/>
      <c r="FCB214" s="29"/>
      <c r="FCC214" s="29"/>
      <c r="FCD214" s="29"/>
      <c r="FCE214" s="29"/>
      <c r="FCF214" s="29"/>
      <c r="FCG214" s="29"/>
      <c r="FCH214" s="29"/>
      <c r="FCI214" s="29"/>
      <c r="FCJ214" s="29"/>
      <c r="FCK214" s="29"/>
      <c r="FCL214" s="29"/>
      <c r="FCM214" s="29"/>
      <c r="FCN214" s="29"/>
      <c r="FCO214" s="29"/>
      <c r="FCP214" s="29"/>
      <c r="FCQ214" s="29"/>
      <c r="FCR214" s="29"/>
      <c r="FCS214" s="29"/>
      <c r="FCT214" s="29"/>
      <c r="FCU214" s="29"/>
      <c r="FCV214" s="29"/>
      <c r="FCW214" s="29"/>
      <c r="FCX214" s="29"/>
      <c r="FCY214" s="29"/>
      <c r="FCZ214" s="29"/>
      <c r="FDA214" s="29"/>
      <c r="FDB214" s="29"/>
      <c r="FDC214" s="29"/>
      <c r="FDD214" s="29"/>
      <c r="FDE214" s="29"/>
      <c r="FDF214" s="29"/>
      <c r="FDG214" s="29"/>
      <c r="FDH214" s="29"/>
      <c r="FDI214" s="29"/>
      <c r="FDJ214" s="29"/>
      <c r="FDK214" s="29"/>
      <c r="FDL214" s="29"/>
      <c r="FDM214" s="29"/>
      <c r="FDN214" s="29"/>
      <c r="FDO214" s="29"/>
      <c r="FDP214" s="29"/>
      <c r="FDQ214" s="29"/>
      <c r="FDR214" s="29"/>
      <c r="FDS214" s="29"/>
      <c r="FDT214" s="29"/>
      <c r="FDU214" s="29"/>
      <c r="FDV214" s="29"/>
      <c r="FDW214" s="29"/>
      <c r="FDX214" s="29"/>
      <c r="FDY214" s="29"/>
      <c r="FDZ214" s="29"/>
      <c r="FEA214" s="29"/>
      <c r="FEB214" s="29"/>
      <c r="FEC214" s="29"/>
      <c r="FED214" s="29"/>
      <c r="FEE214" s="29"/>
      <c r="FEF214" s="29"/>
      <c r="FEG214" s="29"/>
      <c r="FEH214" s="29"/>
      <c r="FEI214" s="29"/>
      <c r="FEJ214" s="29"/>
      <c r="FEK214" s="29"/>
      <c r="FEL214" s="29"/>
      <c r="FEM214" s="29"/>
      <c r="FEN214" s="29"/>
      <c r="FEO214" s="29"/>
      <c r="FEP214" s="29"/>
      <c r="FEQ214" s="29"/>
      <c r="FER214" s="29"/>
      <c r="FES214" s="29"/>
      <c r="FET214" s="29"/>
      <c r="FEU214" s="29"/>
      <c r="FEV214" s="29"/>
      <c r="FEW214" s="29"/>
      <c r="FEX214" s="29"/>
      <c r="FEY214" s="29"/>
      <c r="FEZ214" s="29"/>
      <c r="FFA214" s="29"/>
      <c r="FFB214" s="29"/>
      <c r="FFC214" s="29"/>
      <c r="FFD214" s="29"/>
      <c r="FFE214" s="29"/>
      <c r="FFF214" s="29"/>
      <c r="FFG214" s="29"/>
      <c r="FFH214" s="29"/>
      <c r="FFI214" s="29"/>
      <c r="FFJ214" s="29"/>
      <c r="FFK214" s="29"/>
      <c r="FFL214" s="29"/>
      <c r="FFM214" s="29"/>
      <c r="FFN214" s="29"/>
      <c r="FFO214" s="29"/>
      <c r="FFP214" s="29"/>
      <c r="FFQ214" s="29"/>
      <c r="FFR214" s="29"/>
      <c r="FFS214" s="29"/>
      <c r="FFT214" s="29"/>
      <c r="FFU214" s="29"/>
      <c r="FFV214" s="29"/>
      <c r="FFW214" s="29"/>
      <c r="FFX214" s="29"/>
      <c r="FFY214" s="29"/>
      <c r="FFZ214" s="29"/>
      <c r="FGA214" s="29"/>
      <c r="FGB214" s="29"/>
      <c r="FGC214" s="29"/>
      <c r="FGD214" s="29"/>
      <c r="FGE214" s="29"/>
      <c r="FGF214" s="29"/>
      <c r="FGG214" s="29"/>
      <c r="FGH214" s="29"/>
      <c r="FGI214" s="29"/>
      <c r="FGJ214" s="29"/>
      <c r="FGK214" s="29"/>
      <c r="FGL214" s="29"/>
      <c r="FGM214" s="29"/>
      <c r="FGN214" s="29"/>
      <c r="FGO214" s="29"/>
      <c r="FGP214" s="29"/>
      <c r="FGQ214" s="29"/>
      <c r="FGR214" s="29"/>
      <c r="FGS214" s="29"/>
      <c r="FGT214" s="29"/>
      <c r="FGU214" s="29"/>
      <c r="FGV214" s="29"/>
      <c r="FGW214" s="29"/>
      <c r="FGX214" s="29"/>
      <c r="FGY214" s="29"/>
      <c r="FGZ214" s="29"/>
      <c r="FHA214" s="29"/>
      <c r="FHB214" s="29"/>
      <c r="FHC214" s="29"/>
      <c r="FHD214" s="29"/>
      <c r="FHE214" s="29"/>
      <c r="FHF214" s="29"/>
      <c r="FHG214" s="29"/>
      <c r="FHH214" s="29"/>
      <c r="FHI214" s="29"/>
      <c r="FHJ214" s="29"/>
      <c r="FHK214" s="29"/>
      <c r="FHL214" s="29"/>
      <c r="FHM214" s="29"/>
      <c r="FHN214" s="29"/>
      <c r="FHO214" s="29"/>
      <c r="FHP214" s="29"/>
      <c r="FHQ214" s="29"/>
      <c r="FHR214" s="29"/>
      <c r="FHS214" s="29"/>
      <c r="FHT214" s="29"/>
      <c r="FHU214" s="29"/>
      <c r="FHV214" s="29"/>
      <c r="FHW214" s="29"/>
      <c r="FHX214" s="29"/>
      <c r="FHY214" s="29"/>
      <c r="FHZ214" s="29"/>
      <c r="FIA214" s="29"/>
      <c r="FIB214" s="29"/>
      <c r="FIC214" s="29"/>
      <c r="FID214" s="29"/>
      <c r="FIE214" s="29"/>
      <c r="FIF214" s="29"/>
      <c r="FIG214" s="29"/>
      <c r="FIH214" s="29"/>
      <c r="FII214" s="29"/>
      <c r="FIJ214" s="29"/>
      <c r="FIK214" s="29"/>
      <c r="FIL214" s="29"/>
      <c r="FIM214" s="29"/>
      <c r="FIN214" s="29"/>
      <c r="FIO214" s="29"/>
      <c r="FIP214" s="29"/>
      <c r="FIQ214" s="29"/>
      <c r="FIR214" s="29"/>
      <c r="FIS214" s="29"/>
      <c r="FIT214" s="29"/>
      <c r="FIU214" s="29"/>
      <c r="FIV214" s="29"/>
      <c r="FIW214" s="29"/>
      <c r="FIX214" s="29"/>
      <c r="FIY214" s="29"/>
      <c r="FIZ214" s="29"/>
      <c r="FJA214" s="29"/>
      <c r="FJB214" s="29"/>
      <c r="FJC214" s="29"/>
      <c r="FJD214" s="29"/>
      <c r="FJE214" s="29"/>
      <c r="FJF214" s="29"/>
      <c r="FJG214" s="29"/>
      <c r="FJH214" s="29"/>
      <c r="FJI214" s="29"/>
      <c r="FJJ214" s="29"/>
      <c r="FJK214" s="29"/>
      <c r="FJL214" s="29"/>
      <c r="FJM214" s="29"/>
      <c r="FJN214" s="29"/>
      <c r="FJO214" s="29"/>
      <c r="FJP214" s="29"/>
      <c r="FJQ214" s="29"/>
      <c r="FJR214" s="29"/>
      <c r="FJS214" s="29"/>
      <c r="FJT214" s="29"/>
      <c r="FJU214" s="29"/>
      <c r="FJV214" s="29"/>
      <c r="FJW214" s="29"/>
      <c r="FJX214" s="29"/>
      <c r="FJY214" s="29"/>
      <c r="FJZ214" s="29"/>
      <c r="FKA214" s="29"/>
      <c r="FKB214" s="29"/>
      <c r="FKC214" s="29"/>
      <c r="FKD214" s="29"/>
      <c r="FKE214" s="29"/>
      <c r="FKF214" s="29"/>
      <c r="FKG214" s="29"/>
      <c r="FKH214" s="29"/>
      <c r="FKI214" s="29"/>
      <c r="FKJ214" s="29"/>
      <c r="FKK214" s="29"/>
      <c r="FKL214" s="29"/>
      <c r="FKM214" s="29"/>
      <c r="FKN214" s="29"/>
      <c r="FKO214" s="29"/>
      <c r="FKP214" s="29"/>
      <c r="FKQ214" s="29"/>
      <c r="FKR214" s="29"/>
      <c r="FKS214" s="29"/>
      <c r="FKT214" s="29"/>
      <c r="FKU214" s="29"/>
      <c r="FKV214" s="29"/>
      <c r="FKW214" s="29"/>
      <c r="FKX214" s="29"/>
      <c r="FKY214" s="29"/>
      <c r="FKZ214" s="29"/>
      <c r="FLA214" s="29"/>
      <c r="FLB214" s="29"/>
      <c r="FLC214" s="29"/>
      <c r="FLD214" s="29"/>
      <c r="FLE214" s="29"/>
      <c r="FLF214" s="29"/>
      <c r="FLG214" s="29"/>
      <c r="FLH214" s="29"/>
      <c r="FLI214" s="29"/>
      <c r="FLJ214" s="29"/>
      <c r="FLK214" s="29"/>
      <c r="FLL214" s="29"/>
      <c r="FLM214" s="29"/>
      <c r="FLN214" s="29"/>
      <c r="FLO214" s="29"/>
      <c r="FLP214" s="29"/>
      <c r="FLQ214" s="29"/>
      <c r="FLR214" s="29"/>
      <c r="FLS214" s="29"/>
      <c r="FLT214" s="29"/>
      <c r="FLU214" s="29"/>
      <c r="FLV214" s="29"/>
      <c r="FLW214" s="29"/>
      <c r="FLX214" s="29"/>
      <c r="FLY214" s="29"/>
      <c r="FLZ214" s="29"/>
      <c r="FMA214" s="29"/>
      <c r="FMB214" s="29"/>
      <c r="FMC214" s="29"/>
      <c r="FMD214" s="29"/>
      <c r="FME214" s="29"/>
      <c r="FMF214" s="29"/>
      <c r="FMG214" s="29"/>
      <c r="FMH214" s="29"/>
      <c r="FMI214" s="29"/>
      <c r="FMJ214" s="29"/>
      <c r="FMK214" s="29"/>
      <c r="FML214" s="29"/>
      <c r="FMM214" s="29"/>
      <c r="FMN214" s="29"/>
      <c r="FMO214" s="29"/>
      <c r="FMP214" s="29"/>
      <c r="FMQ214" s="29"/>
      <c r="FMR214" s="29"/>
      <c r="FMS214" s="29"/>
      <c r="FMT214" s="29"/>
      <c r="FMU214" s="29"/>
      <c r="FMV214" s="29"/>
      <c r="FMW214" s="29"/>
      <c r="FMX214" s="29"/>
      <c r="FMY214" s="29"/>
      <c r="FMZ214" s="29"/>
      <c r="FNA214" s="29"/>
      <c r="FNB214" s="29"/>
      <c r="FNC214" s="29"/>
      <c r="FND214" s="29"/>
      <c r="FNE214" s="29"/>
      <c r="FNF214" s="29"/>
      <c r="FNG214" s="29"/>
      <c r="FNH214" s="29"/>
      <c r="FNI214" s="29"/>
      <c r="FNJ214" s="29"/>
      <c r="FNK214" s="29"/>
      <c r="FNL214" s="29"/>
      <c r="FNM214" s="29"/>
      <c r="FNN214" s="29"/>
      <c r="FNO214" s="29"/>
      <c r="FNP214" s="29"/>
      <c r="FNQ214" s="29"/>
      <c r="FNR214" s="29"/>
      <c r="FNS214" s="29"/>
      <c r="FNT214" s="29"/>
      <c r="FNU214" s="29"/>
      <c r="FNV214" s="29"/>
      <c r="FNW214" s="29"/>
      <c r="FNX214" s="29"/>
      <c r="FNY214" s="29"/>
      <c r="FNZ214" s="29"/>
      <c r="FOA214" s="29"/>
      <c r="FOB214" s="29"/>
      <c r="FOC214" s="29"/>
      <c r="FOD214" s="29"/>
      <c r="FOE214" s="29"/>
      <c r="FOF214" s="29"/>
      <c r="FOG214" s="29"/>
      <c r="FOH214" s="29"/>
      <c r="FOI214" s="29"/>
      <c r="FOJ214" s="29"/>
      <c r="FOK214" s="29"/>
      <c r="FOL214" s="29"/>
      <c r="FOM214" s="29"/>
      <c r="FON214" s="29"/>
      <c r="FOO214" s="29"/>
      <c r="FOP214" s="29"/>
      <c r="FOQ214" s="29"/>
      <c r="FOR214" s="29"/>
      <c r="FOS214" s="29"/>
      <c r="FOT214" s="29"/>
      <c r="FOU214" s="29"/>
      <c r="FOV214" s="29"/>
      <c r="FOW214" s="29"/>
      <c r="FOX214" s="29"/>
      <c r="FOY214" s="29"/>
      <c r="FOZ214" s="29"/>
      <c r="FPA214" s="29"/>
      <c r="FPB214" s="29"/>
      <c r="FPC214" s="29"/>
      <c r="FPD214" s="29"/>
      <c r="FPE214" s="29"/>
      <c r="FPF214" s="29"/>
      <c r="FPG214" s="29"/>
      <c r="FPH214" s="29"/>
      <c r="FPI214" s="29"/>
      <c r="FPJ214" s="29"/>
      <c r="FPK214" s="29"/>
      <c r="FPL214" s="29"/>
      <c r="FPM214" s="29"/>
      <c r="FPN214" s="29"/>
      <c r="FPO214" s="29"/>
      <c r="FPP214" s="29"/>
      <c r="FPQ214" s="29"/>
      <c r="FPR214" s="29"/>
      <c r="FPS214" s="29"/>
      <c r="FPT214" s="29"/>
      <c r="FPU214" s="29"/>
      <c r="FPV214" s="29"/>
      <c r="FPW214" s="29"/>
      <c r="FPX214" s="29"/>
      <c r="FPY214" s="29"/>
      <c r="FPZ214" s="29"/>
      <c r="FQA214" s="29"/>
      <c r="FQB214" s="29"/>
      <c r="FQC214" s="29"/>
      <c r="FQD214" s="29"/>
      <c r="FQE214" s="29"/>
      <c r="FQF214" s="29"/>
      <c r="FQG214" s="29"/>
      <c r="FQH214" s="29"/>
      <c r="FQI214" s="29"/>
      <c r="FQJ214" s="29"/>
      <c r="FQK214" s="29"/>
      <c r="FQL214" s="29"/>
      <c r="FQM214" s="29"/>
      <c r="FQN214" s="29"/>
      <c r="FQO214" s="29"/>
      <c r="FQP214" s="29"/>
      <c r="FQQ214" s="29"/>
      <c r="FQR214" s="29"/>
      <c r="FQS214" s="29"/>
      <c r="FQT214" s="29"/>
      <c r="FQU214" s="29"/>
      <c r="FQV214" s="29"/>
      <c r="FQW214" s="29"/>
      <c r="FQX214" s="29"/>
      <c r="FQY214" s="29"/>
      <c r="FQZ214" s="29"/>
      <c r="FRA214" s="29"/>
      <c r="FRB214" s="29"/>
      <c r="FRC214" s="29"/>
      <c r="FRD214" s="29"/>
      <c r="FRE214" s="29"/>
      <c r="FRF214" s="29"/>
      <c r="FRG214" s="29"/>
      <c r="FRH214" s="29"/>
      <c r="FRI214" s="29"/>
      <c r="FRJ214" s="29"/>
      <c r="FRK214" s="29"/>
      <c r="FRL214" s="29"/>
      <c r="FRM214" s="29"/>
      <c r="FRN214" s="29"/>
      <c r="FRO214" s="29"/>
      <c r="FRP214" s="29"/>
      <c r="FRQ214" s="29"/>
      <c r="FRR214" s="29"/>
      <c r="FRS214" s="29"/>
      <c r="FRT214" s="29"/>
      <c r="FRU214" s="29"/>
      <c r="FRV214" s="29"/>
      <c r="FRW214" s="29"/>
      <c r="FRX214" s="29"/>
      <c r="FRY214" s="29"/>
      <c r="FRZ214" s="29"/>
      <c r="FSA214" s="29"/>
      <c r="FSB214" s="29"/>
      <c r="FSC214" s="29"/>
      <c r="FSD214" s="29"/>
      <c r="FSE214" s="29"/>
      <c r="FSF214" s="29"/>
      <c r="FSG214" s="29"/>
      <c r="FSH214" s="29"/>
      <c r="FSI214" s="29"/>
      <c r="FSJ214" s="29"/>
      <c r="FSK214" s="29"/>
      <c r="FSL214" s="29"/>
      <c r="FSM214" s="29"/>
      <c r="FSN214" s="29"/>
      <c r="FSO214" s="29"/>
      <c r="FSP214" s="29"/>
      <c r="FSQ214" s="29"/>
      <c r="FSR214" s="29"/>
      <c r="FSS214" s="29"/>
      <c r="FST214" s="29"/>
      <c r="FSU214" s="29"/>
      <c r="FSV214" s="29"/>
      <c r="FSW214" s="29"/>
      <c r="FSX214" s="29"/>
      <c r="FSY214" s="29"/>
      <c r="FSZ214" s="29"/>
      <c r="FTA214" s="29"/>
      <c r="FTB214" s="29"/>
      <c r="FTC214" s="29"/>
      <c r="FTD214" s="29"/>
      <c r="FTE214" s="29"/>
      <c r="FTF214" s="29"/>
      <c r="FTG214" s="29"/>
      <c r="FTH214" s="29"/>
      <c r="FTI214" s="29"/>
      <c r="FTJ214" s="29"/>
      <c r="FTK214" s="29"/>
      <c r="FTL214" s="29"/>
      <c r="FTM214" s="29"/>
      <c r="FTN214" s="29"/>
      <c r="FTO214" s="29"/>
      <c r="FTP214" s="29"/>
      <c r="FTQ214" s="29"/>
      <c r="FTR214" s="29"/>
      <c r="FTS214" s="29"/>
      <c r="FTT214" s="29"/>
      <c r="FTU214" s="29"/>
      <c r="FTV214" s="29"/>
      <c r="FTW214" s="29"/>
      <c r="FTX214" s="29"/>
      <c r="FTY214" s="29"/>
      <c r="FTZ214" s="29"/>
      <c r="FUA214" s="29"/>
      <c r="FUB214" s="29"/>
      <c r="FUC214" s="29"/>
      <c r="FUD214" s="29"/>
      <c r="FUE214" s="29"/>
      <c r="FUF214" s="29"/>
      <c r="FUG214" s="29"/>
      <c r="FUH214" s="29"/>
      <c r="FUI214" s="29"/>
      <c r="FUJ214" s="29"/>
      <c r="FUK214" s="29"/>
      <c r="FUL214" s="29"/>
      <c r="FUM214" s="29"/>
      <c r="FUN214" s="29"/>
      <c r="FUO214" s="29"/>
      <c r="FUP214" s="29"/>
      <c r="FUQ214" s="29"/>
      <c r="FUR214" s="29"/>
      <c r="FUS214" s="29"/>
      <c r="FUT214" s="29"/>
      <c r="FUU214" s="29"/>
      <c r="FUV214" s="29"/>
      <c r="FUW214" s="29"/>
      <c r="FUX214" s="29"/>
      <c r="FUY214" s="29"/>
      <c r="FUZ214" s="29"/>
      <c r="FVA214" s="29"/>
      <c r="FVB214" s="29"/>
      <c r="FVC214" s="29"/>
      <c r="FVD214" s="29"/>
      <c r="FVE214" s="29"/>
      <c r="FVF214" s="29"/>
      <c r="FVG214" s="29"/>
      <c r="FVH214" s="29"/>
      <c r="FVI214" s="29"/>
      <c r="FVJ214" s="29"/>
      <c r="FVK214" s="29"/>
      <c r="FVL214" s="29"/>
      <c r="FVM214" s="29"/>
      <c r="FVN214" s="29"/>
      <c r="FVO214" s="29"/>
      <c r="FVP214" s="29"/>
      <c r="FVQ214" s="29"/>
      <c r="FVR214" s="29"/>
      <c r="FVS214" s="29"/>
      <c r="FVT214" s="29"/>
      <c r="FVU214" s="29"/>
      <c r="FVV214" s="29"/>
      <c r="FVW214" s="29"/>
      <c r="FVX214" s="29"/>
      <c r="FVY214" s="29"/>
      <c r="FVZ214" s="29"/>
      <c r="FWA214" s="29"/>
      <c r="FWB214" s="29"/>
      <c r="FWC214" s="29"/>
      <c r="FWD214" s="29"/>
      <c r="FWE214" s="29"/>
      <c r="FWF214" s="29"/>
      <c r="FWG214" s="29"/>
      <c r="FWH214" s="29"/>
      <c r="FWI214" s="29"/>
      <c r="FWJ214" s="29"/>
      <c r="FWK214" s="29"/>
      <c r="FWL214" s="29"/>
      <c r="FWM214" s="29"/>
      <c r="FWN214" s="29"/>
      <c r="FWO214" s="29"/>
      <c r="FWP214" s="29"/>
      <c r="FWQ214" s="29"/>
      <c r="FWR214" s="29"/>
      <c r="FWS214" s="29"/>
      <c r="FWT214" s="29"/>
      <c r="FWU214" s="29"/>
      <c r="FWV214" s="29"/>
      <c r="FWW214" s="29"/>
      <c r="FWX214" s="29"/>
      <c r="FWY214" s="29"/>
      <c r="FWZ214" s="29"/>
      <c r="FXA214" s="29"/>
      <c r="FXB214" s="29"/>
      <c r="FXC214" s="29"/>
      <c r="FXD214" s="29"/>
      <c r="FXE214" s="29"/>
      <c r="FXF214" s="29"/>
      <c r="FXG214" s="29"/>
      <c r="FXH214" s="29"/>
      <c r="FXI214" s="29"/>
      <c r="FXJ214" s="29"/>
      <c r="FXK214" s="29"/>
      <c r="FXL214" s="29"/>
      <c r="FXM214" s="29"/>
      <c r="FXN214" s="29"/>
      <c r="FXO214" s="29"/>
      <c r="FXP214" s="29"/>
      <c r="FXQ214" s="29"/>
      <c r="FXR214" s="29"/>
      <c r="FXS214" s="29"/>
      <c r="FXT214" s="29"/>
      <c r="FXU214" s="29"/>
      <c r="FXV214" s="29"/>
      <c r="FXW214" s="29"/>
      <c r="FXX214" s="29"/>
      <c r="FXY214" s="29"/>
      <c r="FXZ214" s="29"/>
      <c r="FYA214" s="29"/>
      <c r="FYB214" s="29"/>
      <c r="FYC214" s="29"/>
      <c r="FYD214" s="29"/>
      <c r="FYE214" s="29"/>
      <c r="FYF214" s="29"/>
      <c r="FYG214" s="29"/>
      <c r="FYH214" s="29"/>
      <c r="FYI214" s="29"/>
      <c r="FYJ214" s="29"/>
      <c r="FYK214" s="29"/>
      <c r="FYL214" s="29"/>
      <c r="FYM214" s="29"/>
      <c r="FYN214" s="29"/>
      <c r="FYO214" s="29"/>
      <c r="FYP214" s="29"/>
      <c r="FYQ214" s="29"/>
      <c r="FYR214" s="29"/>
      <c r="FYS214" s="29"/>
      <c r="FYT214" s="29"/>
      <c r="FYU214" s="29"/>
      <c r="FYV214" s="29"/>
      <c r="FYW214" s="29"/>
      <c r="FYX214" s="29"/>
      <c r="FYY214" s="29"/>
      <c r="FYZ214" s="29"/>
      <c r="FZA214" s="29"/>
      <c r="FZB214" s="29"/>
      <c r="FZC214" s="29"/>
      <c r="FZD214" s="29"/>
      <c r="FZE214" s="29"/>
      <c r="FZF214" s="29"/>
      <c r="FZG214" s="29"/>
      <c r="FZH214" s="29"/>
      <c r="FZI214" s="29"/>
      <c r="FZJ214" s="29"/>
      <c r="FZK214" s="29"/>
      <c r="FZL214" s="29"/>
      <c r="FZM214" s="29"/>
      <c r="FZN214" s="29"/>
      <c r="FZO214" s="29"/>
      <c r="FZP214" s="29"/>
      <c r="FZQ214" s="29"/>
      <c r="FZR214" s="29"/>
      <c r="FZS214" s="29"/>
      <c r="FZT214" s="29"/>
      <c r="FZU214" s="29"/>
      <c r="FZV214" s="29"/>
      <c r="FZW214" s="29"/>
      <c r="FZX214" s="29"/>
      <c r="FZY214" s="29"/>
      <c r="FZZ214" s="29"/>
      <c r="GAA214" s="29"/>
      <c r="GAB214" s="29"/>
      <c r="GAC214" s="29"/>
      <c r="GAD214" s="29"/>
      <c r="GAE214" s="29"/>
      <c r="GAF214" s="29"/>
      <c r="GAG214" s="29"/>
      <c r="GAH214" s="29"/>
      <c r="GAI214" s="29"/>
      <c r="GAJ214" s="29"/>
      <c r="GAK214" s="29"/>
      <c r="GAL214" s="29"/>
      <c r="GAM214" s="29"/>
      <c r="GAN214" s="29"/>
      <c r="GAO214" s="29"/>
      <c r="GAP214" s="29"/>
      <c r="GAQ214" s="29"/>
      <c r="GAR214" s="29"/>
      <c r="GAS214" s="29"/>
      <c r="GAT214" s="29"/>
      <c r="GAU214" s="29"/>
      <c r="GAV214" s="29"/>
      <c r="GAW214" s="29"/>
      <c r="GAX214" s="29"/>
      <c r="GAY214" s="29"/>
      <c r="GAZ214" s="29"/>
      <c r="GBA214" s="29"/>
      <c r="GBB214" s="29"/>
      <c r="GBC214" s="29"/>
      <c r="GBD214" s="29"/>
      <c r="GBE214" s="29"/>
      <c r="GBF214" s="29"/>
      <c r="GBG214" s="29"/>
      <c r="GBH214" s="29"/>
      <c r="GBI214" s="29"/>
      <c r="GBJ214" s="29"/>
      <c r="GBK214" s="29"/>
      <c r="GBL214" s="29"/>
      <c r="GBM214" s="29"/>
      <c r="GBN214" s="29"/>
      <c r="GBO214" s="29"/>
      <c r="GBP214" s="29"/>
      <c r="GBQ214" s="29"/>
      <c r="GBR214" s="29"/>
      <c r="GBS214" s="29"/>
      <c r="GBT214" s="29"/>
      <c r="GBU214" s="29"/>
      <c r="GBV214" s="29"/>
      <c r="GBW214" s="29"/>
      <c r="GBX214" s="29"/>
      <c r="GBY214" s="29"/>
      <c r="GBZ214" s="29"/>
      <c r="GCA214" s="29"/>
      <c r="GCB214" s="29"/>
      <c r="GCC214" s="29"/>
      <c r="GCD214" s="29"/>
      <c r="GCE214" s="29"/>
      <c r="GCF214" s="29"/>
      <c r="GCG214" s="29"/>
      <c r="GCH214" s="29"/>
      <c r="GCI214" s="29"/>
      <c r="GCJ214" s="29"/>
      <c r="GCK214" s="29"/>
      <c r="GCL214" s="29"/>
      <c r="GCM214" s="29"/>
      <c r="GCN214" s="29"/>
      <c r="GCO214" s="29"/>
      <c r="GCP214" s="29"/>
      <c r="GCQ214" s="29"/>
      <c r="GCR214" s="29"/>
      <c r="GCS214" s="29"/>
      <c r="GCT214" s="29"/>
      <c r="GCU214" s="29"/>
      <c r="GCV214" s="29"/>
      <c r="GCW214" s="29"/>
      <c r="GCX214" s="29"/>
      <c r="GCY214" s="29"/>
      <c r="GCZ214" s="29"/>
      <c r="GDA214" s="29"/>
      <c r="GDB214" s="29"/>
      <c r="GDC214" s="29"/>
      <c r="GDD214" s="29"/>
      <c r="GDE214" s="29"/>
      <c r="GDF214" s="29"/>
      <c r="GDG214" s="29"/>
      <c r="GDH214" s="29"/>
      <c r="GDI214" s="29"/>
      <c r="GDJ214" s="29"/>
      <c r="GDK214" s="29"/>
      <c r="GDL214" s="29"/>
      <c r="GDM214" s="29"/>
      <c r="GDN214" s="29"/>
      <c r="GDO214" s="29"/>
      <c r="GDP214" s="29"/>
      <c r="GDQ214" s="29"/>
      <c r="GDR214" s="29"/>
      <c r="GDS214" s="29"/>
      <c r="GDT214" s="29"/>
      <c r="GDU214" s="29"/>
      <c r="GDV214" s="29"/>
      <c r="GDW214" s="29"/>
      <c r="GDX214" s="29"/>
      <c r="GDY214" s="29"/>
      <c r="GDZ214" s="29"/>
      <c r="GEA214" s="29"/>
      <c r="GEB214" s="29"/>
      <c r="GEC214" s="29"/>
      <c r="GED214" s="29"/>
      <c r="GEE214" s="29"/>
      <c r="GEF214" s="29"/>
      <c r="GEG214" s="29"/>
      <c r="GEH214" s="29"/>
      <c r="GEI214" s="29"/>
      <c r="GEJ214" s="29"/>
      <c r="GEK214" s="29"/>
      <c r="GEL214" s="29"/>
      <c r="GEM214" s="29"/>
      <c r="GEN214" s="29"/>
      <c r="GEO214" s="29"/>
      <c r="GEP214" s="29"/>
      <c r="GEQ214" s="29"/>
      <c r="GER214" s="29"/>
      <c r="GES214" s="29"/>
      <c r="GET214" s="29"/>
      <c r="GEU214" s="29"/>
      <c r="GEV214" s="29"/>
      <c r="GEW214" s="29"/>
      <c r="GEX214" s="29"/>
      <c r="GEY214" s="29"/>
      <c r="GEZ214" s="29"/>
      <c r="GFA214" s="29"/>
      <c r="GFB214" s="29"/>
      <c r="GFC214" s="29"/>
      <c r="GFD214" s="29"/>
      <c r="GFE214" s="29"/>
      <c r="GFF214" s="29"/>
      <c r="GFG214" s="29"/>
      <c r="GFH214" s="29"/>
      <c r="GFI214" s="29"/>
      <c r="GFJ214" s="29"/>
      <c r="GFK214" s="29"/>
      <c r="GFL214" s="29"/>
      <c r="GFM214" s="29"/>
      <c r="GFN214" s="29"/>
      <c r="GFO214" s="29"/>
      <c r="GFP214" s="29"/>
      <c r="GFQ214" s="29"/>
      <c r="GFR214" s="29"/>
      <c r="GFS214" s="29"/>
      <c r="GFT214" s="29"/>
      <c r="GFU214" s="29"/>
      <c r="GFV214" s="29"/>
      <c r="GFW214" s="29"/>
      <c r="GFX214" s="29"/>
      <c r="GFY214" s="29"/>
      <c r="GFZ214" s="29"/>
      <c r="GGA214" s="29"/>
      <c r="GGB214" s="29"/>
      <c r="GGC214" s="29"/>
      <c r="GGD214" s="29"/>
      <c r="GGE214" s="29"/>
      <c r="GGF214" s="29"/>
      <c r="GGG214" s="29"/>
      <c r="GGH214" s="29"/>
      <c r="GGI214" s="29"/>
      <c r="GGJ214" s="29"/>
      <c r="GGK214" s="29"/>
      <c r="GGL214" s="29"/>
      <c r="GGM214" s="29"/>
      <c r="GGN214" s="29"/>
      <c r="GGO214" s="29"/>
      <c r="GGP214" s="29"/>
      <c r="GGQ214" s="29"/>
      <c r="GGR214" s="29"/>
      <c r="GGS214" s="29"/>
      <c r="GGT214" s="29"/>
      <c r="GGU214" s="29"/>
      <c r="GGV214" s="29"/>
      <c r="GGW214" s="29"/>
      <c r="GGX214" s="29"/>
      <c r="GGY214" s="29"/>
      <c r="GGZ214" s="29"/>
      <c r="GHA214" s="29"/>
      <c r="GHB214" s="29"/>
      <c r="GHC214" s="29"/>
      <c r="GHD214" s="29"/>
      <c r="GHE214" s="29"/>
      <c r="GHF214" s="29"/>
      <c r="GHG214" s="29"/>
      <c r="GHH214" s="29"/>
      <c r="GHI214" s="29"/>
      <c r="GHJ214" s="29"/>
      <c r="GHK214" s="29"/>
      <c r="GHL214" s="29"/>
      <c r="GHM214" s="29"/>
      <c r="GHN214" s="29"/>
      <c r="GHO214" s="29"/>
      <c r="GHP214" s="29"/>
      <c r="GHQ214" s="29"/>
      <c r="GHR214" s="29"/>
      <c r="GHS214" s="29"/>
      <c r="GHT214" s="29"/>
      <c r="GHU214" s="29"/>
      <c r="GHV214" s="29"/>
      <c r="GHW214" s="29"/>
      <c r="GHX214" s="29"/>
      <c r="GHY214" s="29"/>
      <c r="GHZ214" s="29"/>
      <c r="GIA214" s="29"/>
      <c r="GIB214" s="29"/>
      <c r="GIC214" s="29"/>
      <c r="GID214" s="29"/>
      <c r="GIE214" s="29"/>
      <c r="GIF214" s="29"/>
      <c r="GIG214" s="29"/>
      <c r="GIH214" s="29"/>
      <c r="GII214" s="29"/>
      <c r="GIJ214" s="29"/>
      <c r="GIK214" s="29"/>
      <c r="GIL214" s="29"/>
      <c r="GIM214" s="29"/>
      <c r="GIN214" s="29"/>
      <c r="GIO214" s="29"/>
      <c r="GIP214" s="29"/>
      <c r="GIQ214" s="29"/>
      <c r="GIR214" s="29"/>
      <c r="GIS214" s="29"/>
      <c r="GIT214" s="29"/>
      <c r="GIU214" s="29"/>
      <c r="GIV214" s="29"/>
      <c r="GIW214" s="29"/>
      <c r="GIX214" s="29"/>
      <c r="GIY214" s="29"/>
      <c r="GIZ214" s="29"/>
      <c r="GJA214" s="29"/>
      <c r="GJB214" s="29"/>
      <c r="GJC214" s="29"/>
      <c r="GJD214" s="29"/>
      <c r="GJE214" s="29"/>
      <c r="GJF214" s="29"/>
      <c r="GJG214" s="29"/>
      <c r="GJH214" s="29"/>
      <c r="GJI214" s="29"/>
      <c r="GJJ214" s="29"/>
      <c r="GJK214" s="29"/>
      <c r="GJL214" s="29"/>
      <c r="GJM214" s="29"/>
      <c r="GJN214" s="29"/>
      <c r="GJO214" s="29"/>
      <c r="GJP214" s="29"/>
      <c r="GJQ214" s="29"/>
      <c r="GJR214" s="29"/>
      <c r="GJS214" s="29"/>
      <c r="GJT214" s="29"/>
      <c r="GJU214" s="29"/>
      <c r="GJV214" s="29"/>
      <c r="GJW214" s="29"/>
      <c r="GJX214" s="29"/>
      <c r="GJY214" s="29"/>
      <c r="GJZ214" s="29"/>
      <c r="GKA214" s="29"/>
      <c r="GKB214" s="29"/>
      <c r="GKC214" s="29"/>
      <c r="GKD214" s="29"/>
      <c r="GKE214" s="29"/>
      <c r="GKF214" s="29"/>
      <c r="GKG214" s="29"/>
      <c r="GKH214" s="29"/>
      <c r="GKI214" s="29"/>
      <c r="GKJ214" s="29"/>
      <c r="GKK214" s="29"/>
      <c r="GKL214" s="29"/>
      <c r="GKM214" s="29"/>
      <c r="GKN214" s="29"/>
      <c r="GKO214" s="29"/>
      <c r="GKP214" s="29"/>
      <c r="GKQ214" s="29"/>
      <c r="GKR214" s="29"/>
      <c r="GKS214" s="29"/>
      <c r="GKT214" s="29"/>
      <c r="GKU214" s="29"/>
      <c r="GKV214" s="29"/>
      <c r="GKW214" s="29"/>
      <c r="GKX214" s="29"/>
      <c r="GKY214" s="29"/>
      <c r="GKZ214" s="29"/>
      <c r="GLA214" s="29"/>
      <c r="GLB214" s="29"/>
      <c r="GLC214" s="29"/>
      <c r="GLD214" s="29"/>
      <c r="GLE214" s="29"/>
      <c r="GLF214" s="29"/>
      <c r="GLG214" s="29"/>
      <c r="GLH214" s="29"/>
      <c r="GLI214" s="29"/>
      <c r="GLJ214" s="29"/>
      <c r="GLK214" s="29"/>
      <c r="GLL214" s="29"/>
      <c r="GLM214" s="29"/>
      <c r="GLN214" s="29"/>
      <c r="GLO214" s="29"/>
      <c r="GLP214" s="29"/>
      <c r="GLQ214" s="29"/>
      <c r="GLR214" s="29"/>
      <c r="GLS214" s="29"/>
      <c r="GLT214" s="29"/>
      <c r="GLU214" s="29"/>
      <c r="GLV214" s="29"/>
      <c r="GLW214" s="29"/>
      <c r="GLX214" s="29"/>
      <c r="GLY214" s="29"/>
      <c r="GLZ214" s="29"/>
      <c r="GMA214" s="29"/>
      <c r="GMB214" s="29"/>
      <c r="GMC214" s="29"/>
      <c r="GMD214" s="29"/>
      <c r="GME214" s="29"/>
      <c r="GMF214" s="29"/>
      <c r="GMG214" s="29"/>
      <c r="GMH214" s="29"/>
      <c r="GMI214" s="29"/>
      <c r="GMJ214" s="29"/>
      <c r="GMK214" s="29"/>
      <c r="GML214" s="29"/>
      <c r="GMM214" s="29"/>
      <c r="GMN214" s="29"/>
      <c r="GMO214" s="29"/>
      <c r="GMP214" s="29"/>
      <c r="GMQ214" s="29"/>
      <c r="GMR214" s="29"/>
      <c r="GMS214" s="29"/>
      <c r="GMT214" s="29"/>
      <c r="GMU214" s="29"/>
      <c r="GMV214" s="29"/>
      <c r="GMW214" s="29"/>
      <c r="GMX214" s="29"/>
      <c r="GMY214" s="29"/>
      <c r="GMZ214" s="29"/>
      <c r="GNA214" s="29"/>
      <c r="GNB214" s="29"/>
      <c r="GNC214" s="29"/>
      <c r="GND214" s="29"/>
      <c r="GNE214" s="29"/>
      <c r="GNF214" s="29"/>
      <c r="GNG214" s="29"/>
      <c r="GNH214" s="29"/>
      <c r="GNI214" s="29"/>
      <c r="GNJ214" s="29"/>
      <c r="GNK214" s="29"/>
      <c r="GNL214" s="29"/>
      <c r="GNM214" s="29"/>
      <c r="GNN214" s="29"/>
      <c r="GNO214" s="29"/>
      <c r="GNP214" s="29"/>
      <c r="GNQ214" s="29"/>
      <c r="GNR214" s="29"/>
      <c r="GNS214" s="29"/>
      <c r="GNT214" s="29"/>
      <c r="GNU214" s="29"/>
      <c r="GNV214" s="29"/>
      <c r="GNW214" s="29"/>
      <c r="GNX214" s="29"/>
      <c r="GNY214" s="29"/>
      <c r="GNZ214" s="29"/>
      <c r="GOA214" s="29"/>
      <c r="GOB214" s="29"/>
      <c r="GOC214" s="29"/>
      <c r="GOD214" s="29"/>
      <c r="GOE214" s="29"/>
      <c r="GOF214" s="29"/>
      <c r="GOG214" s="29"/>
      <c r="GOH214" s="29"/>
      <c r="GOI214" s="29"/>
      <c r="GOJ214" s="29"/>
      <c r="GOK214" s="29"/>
      <c r="GOL214" s="29"/>
      <c r="GOM214" s="29"/>
      <c r="GON214" s="29"/>
      <c r="GOO214" s="29"/>
      <c r="GOP214" s="29"/>
      <c r="GOQ214" s="29"/>
      <c r="GOR214" s="29"/>
      <c r="GOS214" s="29"/>
      <c r="GOT214" s="29"/>
      <c r="GOU214" s="29"/>
      <c r="GOV214" s="29"/>
      <c r="GOW214" s="29"/>
      <c r="GOX214" s="29"/>
      <c r="GOY214" s="29"/>
      <c r="GOZ214" s="29"/>
      <c r="GPA214" s="29"/>
      <c r="GPB214" s="29"/>
      <c r="GPC214" s="29"/>
      <c r="GPD214" s="29"/>
      <c r="GPE214" s="29"/>
      <c r="GPF214" s="29"/>
      <c r="GPG214" s="29"/>
      <c r="GPH214" s="29"/>
      <c r="GPI214" s="29"/>
      <c r="GPJ214" s="29"/>
      <c r="GPK214" s="29"/>
      <c r="GPL214" s="29"/>
      <c r="GPM214" s="29"/>
      <c r="GPN214" s="29"/>
      <c r="GPO214" s="29"/>
      <c r="GPP214" s="29"/>
      <c r="GPQ214" s="29"/>
      <c r="GPR214" s="29"/>
      <c r="GPS214" s="29"/>
      <c r="GPT214" s="29"/>
      <c r="GPU214" s="29"/>
      <c r="GPV214" s="29"/>
      <c r="GPW214" s="29"/>
      <c r="GPX214" s="29"/>
      <c r="GPY214" s="29"/>
      <c r="GPZ214" s="29"/>
      <c r="GQA214" s="29"/>
      <c r="GQB214" s="29"/>
      <c r="GQC214" s="29"/>
      <c r="GQD214" s="29"/>
      <c r="GQE214" s="29"/>
      <c r="GQF214" s="29"/>
      <c r="GQG214" s="29"/>
      <c r="GQH214" s="29"/>
      <c r="GQI214" s="29"/>
      <c r="GQJ214" s="29"/>
      <c r="GQK214" s="29"/>
      <c r="GQL214" s="29"/>
      <c r="GQM214" s="29"/>
      <c r="GQN214" s="29"/>
      <c r="GQO214" s="29"/>
      <c r="GQP214" s="29"/>
      <c r="GQQ214" s="29"/>
      <c r="GQR214" s="29"/>
      <c r="GQS214" s="29"/>
      <c r="GQT214" s="29"/>
      <c r="GQU214" s="29"/>
      <c r="GQV214" s="29"/>
      <c r="GQW214" s="29"/>
      <c r="GQX214" s="29"/>
      <c r="GQY214" s="29"/>
      <c r="GQZ214" s="29"/>
      <c r="GRA214" s="29"/>
      <c r="GRB214" s="29"/>
      <c r="GRC214" s="29"/>
      <c r="GRD214" s="29"/>
      <c r="GRE214" s="29"/>
      <c r="GRF214" s="29"/>
      <c r="GRG214" s="29"/>
      <c r="GRH214" s="29"/>
      <c r="GRI214" s="29"/>
      <c r="GRJ214" s="29"/>
      <c r="GRK214" s="29"/>
      <c r="GRL214" s="29"/>
      <c r="GRM214" s="29"/>
      <c r="GRN214" s="29"/>
      <c r="GRO214" s="29"/>
      <c r="GRP214" s="29"/>
      <c r="GRQ214" s="29"/>
      <c r="GRR214" s="29"/>
      <c r="GRS214" s="29"/>
      <c r="GRT214" s="29"/>
      <c r="GRU214" s="29"/>
      <c r="GRV214" s="29"/>
      <c r="GRW214" s="29"/>
      <c r="GRX214" s="29"/>
      <c r="GRY214" s="29"/>
      <c r="GRZ214" s="29"/>
      <c r="GSA214" s="29"/>
      <c r="GSB214" s="29"/>
      <c r="GSC214" s="29"/>
      <c r="GSD214" s="29"/>
      <c r="GSE214" s="29"/>
      <c r="GSF214" s="29"/>
      <c r="GSG214" s="29"/>
      <c r="GSH214" s="29"/>
      <c r="GSI214" s="29"/>
      <c r="GSJ214" s="29"/>
      <c r="GSK214" s="29"/>
      <c r="GSL214" s="29"/>
      <c r="GSM214" s="29"/>
      <c r="GSN214" s="29"/>
      <c r="GSO214" s="29"/>
      <c r="GSP214" s="29"/>
      <c r="GSQ214" s="29"/>
      <c r="GSR214" s="29"/>
      <c r="GSS214" s="29"/>
      <c r="GST214" s="29"/>
      <c r="GSU214" s="29"/>
      <c r="GSV214" s="29"/>
      <c r="GSW214" s="29"/>
      <c r="GSX214" s="29"/>
      <c r="GSY214" s="29"/>
      <c r="GSZ214" s="29"/>
      <c r="GTA214" s="29"/>
      <c r="GTB214" s="29"/>
      <c r="GTC214" s="29"/>
      <c r="GTD214" s="29"/>
      <c r="GTE214" s="29"/>
      <c r="GTF214" s="29"/>
      <c r="GTG214" s="29"/>
      <c r="GTH214" s="29"/>
      <c r="GTI214" s="29"/>
      <c r="GTJ214" s="29"/>
      <c r="GTK214" s="29"/>
      <c r="GTL214" s="29"/>
      <c r="GTM214" s="29"/>
      <c r="GTN214" s="29"/>
      <c r="GTO214" s="29"/>
      <c r="GTP214" s="29"/>
      <c r="GTQ214" s="29"/>
      <c r="GTR214" s="29"/>
      <c r="GTS214" s="29"/>
      <c r="GTT214" s="29"/>
      <c r="GTU214" s="29"/>
      <c r="GTV214" s="29"/>
      <c r="GTW214" s="29"/>
      <c r="GTX214" s="29"/>
      <c r="GTY214" s="29"/>
      <c r="GTZ214" s="29"/>
      <c r="GUA214" s="29"/>
      <c r="GUB214" s="29"/>
      <c r="GUC214" s="29"/>
      <c r="GUD214" s="29"/>
      <c r="GUE214" s="29"/>
      <c r="GUF214" s="29"/>
      <c r="GUG214" s="29"/>
      <c r="GUH214" s="29"/>
      <c r="GUI214" s="29"/>
      <c r="GUJ214" s="29"/>
      <c r="GUK214" s="29"/>
      <c r="GUL214" s="29"/>
      <c r="GUM214" s="29"/>
      <c r="GUN214" s="29"/>
      <c r="GUO214" s="29"/>
      <c r="GUP214" s="29"/>
      <c r="GUQ214" s="29"/>
      <c r="GUR214" s="29"/>
      <c r="GUS214" s="29"/>
      <c r="GUT214" s="29"/>
      <c r="GUU214" s="29"/>
      <c r="GUV214" s="29"/>
      <c r="GUW214" s="29"/>
      <c r="GUX214" s="29"/>
      <c r="GUY214" s="29"/>
      <c r="GUZ214" s="29"/>
      <c r="GVA214" s="29"/>
      <c r="GVB214" s="29"/>
      <c r="GVC214" s="29"/>
      <c r="GVD214" s="29"/>
      <c r="GVE214" s="29"/>
      <c r="GVF214" s="29"/>
      <c r="GVG214" s="29"/>
      <c r="GVH214" s="29"/>
      <c r="GVI214" s="29"/>
      <c r="GVJ214" s="29"/>
      <c r="GVK214" s="29"/>
      <c r="GVL214" s="29"/>
      <c r="GVM214" s="29"/>
      <c r="GVN214" s="29"/>
      <c r="GVO214" s="29"/>
      <c r="GVP214" s="29"/>
      <c r="GVQ214" s="29"/>
      <c r="GVR214" s="29"/>
      <c r="GVS214" s="29"/>
      <c r="GVT214" s="29"/>
      <c r="GVU214" s="29"/>
      <c r="GVV214" s="29"/>
      <c r="GVW214" s="29"/>
      <c r="GVX214" s="29"/>
      <c r="GVY214" s="29"/>
      <c r="GVZ214" s="29"/>
      <c r="GWA214" s="29"/>
      <c r="GWB214" s="29"/>
      <c r="GWC214" s="29"/>
      <c r="GWD214" s="29"/>
      <c r="GWE214" s="29"/>
      <c r="GWF214" s="29"/>
      <c r="GWG214" s="29"/>
      <c r="GWH214" s="29"/>
      <c r="GWI214" s="29"/>
      <c r="GWJ214" s="29"/>
      <c r="GWK214" s="29"/>
      <c r="GWL214" s="29"/>
      <c r="GWM214" s="29"/>
      <c r="GWN214" s="29"/>
      <c r="GWO214" s="29"/>
      <c r="GWP214" s="29"/>
      <c r="GWQ214" s="29"/>
      <c r="GWR214" s="29"/>
      <c r="GWS214" s="29"/>
      <c r="GWT214" s="29"/>
      <c r="GWU214" s="29"/>
      <c r="GWV214" s="29"/>
      <c r="GWW214" s="29"/>
      <c r="GWX214" s="29"/>
      <c r="GWY214" s="29"/>
      <c r="GWZ214" s="29"/>
      <c r="GXA214" s="29"/>
      <c r="GXB214" s="29"/>
      <c r="GXC214" s="29"/>
      <c r="GXD214" s="29"/>
      <c r="GXE214" s="29"/>
      <c r="GXF214" s="29"/>
      <c r="GXG214" s="29"/>
      <c r="GXH214" s="29"/>
      <c r="GXI214" s="29"/>
      <c r="GXJ214" s="29"/>
      <c r="GXK214" s="29"/>
      <c r="GXL214" s="29"/>
      <c r="GXM214" s="29"/>
      <c r="GXN214" s="29"/>
      <c r="GXO214" s="29"/>
      <c r="GXP214" s="29"/>
      <c r="GXQ214" s="29"/>
      <c r="GXR214" s="29"/>
      <c r="GXS214" s="29"/>
      <c r="GXT214" s="29"/>
      <c r="GXU214" s="29"/>
      <c r="GXV214" s="29"/>
      <c r="GXW214" s="29"/>
      <c r="GXX214" s="29"/>
      <c r="GXY214" s="29"/>
      <c r="GXZ214" s="29"/>
      <c r="GYA214" s="29"/>
      <c r="GYB214" s="29"/>
      <c r="GYC214" s="29"/>
      <c r="GYD214" s="29"/>
      <c r="GYE214" s="29"/>
      <c r="GYF214" s="29"/>
      <c r="GYG214" s="29"/>
      <c r="GYH214" s="29"/>
      <c r="GYI214" s="29"/>
      <c r="GYJ214" s="29"/>
      <c r="GYK214" s="29"/>
      <c r="GYL214" s="29"/>
      <c r="GYM214" s="29"/>
      <c r="GYN214" s="29"/>
      <c r="GYO214" s="29"/>
      <c r="GYP214" s="29"/>
      <c r="GYQ214" s="29"/>
      <c r="GYR214" s="29"/>
      <c r="GYS214" s="29"/>
      <c r="GYT214" s="29"/>
      <c r="GYU214" s="29"/>
      <c r="GYV214" s="29"/>
      <c r="GYW214" s="29"/>
      <c r="GYX214" s="29"/>
      <c r="GYY214" s="29"/>
      <c r="GYZ214" s="29"/>
      <c r="GZA214" s="29"/>
      <c r="GZB214" s="29"/>
      <c r="GZC214" s="29"/>
      <c r="GZD214" s="29"/>
      <c r="GZE214" s="29"/>
      <c r="GZF214" s="29"/>
      <c r="GZG214" s="29"/>
      <c r="GZH214" s="29"/>
      <c r="GZI214" s="29"/>
      <c r="GZJ214" s="29"/>
      <c r="GZK214" s="29"/>
      <c r="GZL214" s="29"/>
      <c r="GZM214" s="29"/>
      <c r="GZN214" s="29"/>
      <c r="GZO214" s="29"/>
      <c r="GZP214" s="29"/>
      <c r="GZQ214" s="29"/>
      <c r="GZR214" s="29"/>
      <c r="GZS214" s="29"/>
      <c r="GZT214" s="29"/>
      <c r="GZU214" s="29"/>
      <c r="GZV214" s="29"/>
      <c r="GZW214" s="29"/>
      <c r="GZX214" s="29"/>
      <c r="GZY214" s="29"/>
      <c r="GZZ214" s="29"/>
      <c r="HAA214" s="29"/>
      <c r="HAB214" s="29"/>
      <c r="HAC214" s="29"/>
      <c r="HAD214" s="29"/>
      <c r="HAE214" s="29"/>
      <c r="HAF214" s="29"/>
      <c r="HAG214" s="29"/>
      <c r="HAH214" s="29"/>
      <c r="HAI214" s="29"/>
      <c r="HAJ214" s="29"/>
      <c r="HAK214" s="29"/>
      <c r="HAL214" s="29"/>
      <c r="HAM214" s="29"/>
      <c r="HAN214" s="29"/>
      <c r="HAO214" s="29"/>
      <c r="HAP214" s="29"/>
      <c r="HAQ214" s="29"/>
      <c r="HAR214" s="29"/>
      <c r="HAS214" s="29"/>
      <c r="HAT214" s="29"/>
      <c r="HAU214" s="29"/>
      <c r="HAV214" s="29"/>
      <c r="HAW214" s="29"/>
      <c r="HAX214" s="29"/>
      <c r="HAY214" s="29"/>
      <c r="HAZ214" s="29"/>
      <c r="HBA214" s="29"/>
      <c r="HBB214" s="29"/>
      <c r="HBC214" s="29"/>
      <c r="HBD214" s="29"/>
      <c r="HBE214" s="29"/>
      <c r="HBF214" s="29"/>
      <c r="HBG214" s="29"/>
      <c r="HBH214" s="29"/>
      <c r="HBI214" s="29"/>
      <c r="HBJ214" s="29"/>
      <c r="HBK214" s="29"/>
      <c r="HBL214" s="29"/>
      <c r="HBM214" s="29"/>
      <c r="HBN214" s="29"/>
      <c r="HBO214" s="29"/>
      <c r="HBP214" s="29"/>
      <c r="HBQ214" s="29"/>
      <c r="HBR214" s="29"/>
      <c r="HBS214" s="29"/>
      <c r="HBT214" s="29"/>
      <c r="HBU214" s="29"/>
      <c r="HBV214" s="29"/>
      <c r="HBW214" s="29"/>
      <c r="HBX214" s="29"/>
      <c r="HBY214" s="29"/>
      <c r="HBZ214" s="29"/>
      <c r="HCA214" s="29"/>
      <c r="HCB214" s="29"/>
      <c r="HCC214" s="29"/>
      <c r="HCD214" s="29"/>
      <c r="HCE214" s="29"/>
      <c r="HCF214" s="29"/>
      <c r="HCG214" s="29"/>
      <c r="HCH214" s="29"/>
      <c r="HCI214" s="29"/>
      <c r="HCJ214" s="29"/>
      <c r="HCK214" s="29"/>
      <c r="HCL214" s="29"/>
      <c r="HCM214" s="29"/>
      <c r="HCN214" s="29"/>
      <c r="HCO214" s="29"/>
      <c r="HCP214" s="29"/>
      <c r="HCQ214" s="29"/>
      <c r="HCR214" s="29"/>
      <c r="HCS214" s="29"/>
      <c r="HCT214" s="29"/>
      <c r="HCU214" s="29"/>
      <c r="HCV214" s="29"/>
      <c r="HCW214" s="29"/>
      <c r="HCX214" s="29"/>
      <c r="HCY214" s="29"/>
      <c r="HCZ214" s="29"/>
      <c r="HDA214" s="29"/>
      <c r="HDB214" s="29"/>
      <c r="HDC214" s="29"/>
      <c r="HDD214" s="29"/>
      <c r="HDE214" s="29"/>
      <c r="HDF214" s="29"/>
      <c r="HDG214" s="29"/>
      <c r="HDH214" s="29"/>
      <c r="HDI214" s="29"/>
      <c r="HDJ214" s="29"/>
      <c r="HDK214" s="29"/>
      <c r="HDL214" s="29"/>
      <c r="HDM214" s="29"/>
      <c r="HDN214" s="29"/>
      <c r="HDO214" s="29"/>
      <c r="HDP214" s="29"/>
      <c r="HDQ214" s="29"/>
      <c r="HDR214" s="29"/>
      <c r="HDS214" s="29"/>
      <c r="HDT214" s="29"/>
      <c r="HDU214" s="29"/>
      <c r="HDV214" s="29"/>
      <c r="HDW214" s="29"/>
      <c r="HDX214" s="29"/>
      <c r="HDY214" s="29"/>
      <c r="HDZ214" s="29"/>
      <c r="HEA214" s="29"/>
      <c r="HEB214" s="29"/>
      <c r="HEC214" s="29"/>
      <c r="HED214" s="29"/>
      <c r="HEE214" s="29"/>
      <c r="HEF214" s="29"/>
      <c r="HEG214" s="29"/>
      <c r="HEH214" s="29"/>
      <c r="HEI214" s="29"/>
      <c r="HEJ214" s="29"/>
      <c r="HEK214" s="29"/>
      <c r="HEL214" s="29"/>
      <c r="HEM214" s="29"/>
      <c r="HEN214" s="29"/>
      <c r="HEO214" s="29"/>
      <c r="HEP214" s="29"/>
      <c r="HEQ214" s="29"/>
      <c r="HER214" s="29"/>
      <c r="HES214" s="29"/>
      <c r="HET214" s="29"/>
      <c r="HEU214" s="29"/>
      <c r="HEV214" s="29"/>
      <c r="HEW214" s="29"/>
      <c r="HEX214" s="29"/>
      <c r="HEY214" s="29"/>
      <c r="HEZ214" s="29"/>
      <c r="HFA214" s="29"/>
      <c r="HFB214" s="29"/>
      <c r="HFC214" s="29"/>
      <c r="HFD214" s="29"/>
      <c r="HFE214" s="29"/>
      <c r="HFF214" s="29"/>
      <c r="HFG214" s="29"/>
      <c r="HFH214" s="29"/>
      <c r="HFI214" s="29"/>
      <c r="HFJ214" s="29"/>
      <c r="HFK214" s="29"/>
      <c r="HFL214" s="29"/>
      <c r="HFM214" s="29"/>
      <c r="HFN214" s="29"/>
      <c r="HFO214" s="29"/>
      <c r="HFP214" s="29"/>
      <c r="HFQ214" s="29"/>
      <c r="HFR214" s="29"/>
      <c r="HFS214" s="29"/>
      <c r="HFT214" s="29"/>
      <c r="HFU214" s="29"/>
      <c r="HFV214" s="29"/>
      <c r="HFW214" s="29"/>
      <c r="HFX214" s="29"/>
      <c r="HFY214" s="29"/>
      <c r="HFZ214" s="29"/>
      <c r="HGA214" s="29"/>
      <c r="HGB214" s="29"/>
      <c r="HGC214" s="29"/>
      <c r="HGD214" s="29"/>
      <c r="HGE214" s="29"/>
      <c r="HGF214" s="29"/>
      <c r="HGG214" s="29"/>
      <c r="HGH214" s="29"/>
      <c r="HGI214" s="29"/>
      <c r="HGJ214" s="29"/>
      <c r="HGK214" s="29"/>
      <c r="HGL214" s="29"/>
      <c r="HGM214" s="29"/>
      <c r="HGN214" s="29"/>
      <c r="HGO214" s="29"/>
      <c r="HGP214" s="29"/>
      <c r="HGQ214" s="29"/>
      <c r="HGR214" s="29"/>
      <c r="HGS214" s="29"/>
      <c r="HGT214" s="29"/>
      <c r="HGU214" s="29"/>
      <c r="HGV214" s="29"/>
      <c r="HGW214" s="29"/>
      <c r="HGX214" s="29"/>
      <c r="HGY214" s="29"/>
      <c r="HGZ214" s="29"/>
      <c r="HHA214" s="29"/>
      <c r="HHB214" s="29"/>
      <c r="HHC214" s="29"/>
      <c r="HHD214" s="29"/>
      <c r="HHE214" s="29"/>
      <c r="HHF214" s="29"/>
      <c r="HHG214" s="29"/>
      <c r="HHH214" s="29"/>
      <c r="HHI214" s="29"/>
      <c r="HHJ214" s="29"/>
      <c r="HHK214" s="29"/>
      <c r="HHL214" s="29"/>
      <c r="HHM214" s="29"/>
      <c r="HHN214" s="29"/>
      <c r="HHO214" s="29"/>
      <c r="HHP214" s="29"/>
      <c r="HHQ214" s="29"/>
      <c r="HHR214" s="29"/>
      <c r="HHS214" s="29"/>
      <c r="HHT214" s="29"/>
      <c r="HHU214" s="29"/>
      <c r="HHV214" s="29"/>
      <c r="HHW214" s="29"/>
      <c r="HHX214" s="29"/>
      <c r="HHY214" s="29"/>
      <c r="HHZ214" s="29"/>
      <c r="HIA214" s="29"/>
      <c r="HIB214" s="29"/>
      <c r="HIC214" s="29"/>
      <c r="HID214" s="29"/>
      <c r="HIE214" s="29"/>
      <c r="HIF214" s="29"/>
      <c r="HIG214" s="29"/>
      <c r="HIH214" s="29"/>
      <c r="HII214" s="29"/>
      <c r="HIJ214" s="29"/>
      <c r="HIK214" s="29"/>
      <c r="HIL214" s="29"/>
      <c r="HIM214" s="29"/>
      <c r="HIN214" s="29"/>
      <c r="HIO214" s="29"/>
      <c r="HIP214" s="29"/>
      <c r="HIQ214" s="29"/>
      <c r="HIR214" s="29"/>
      <c r="HIS214" s="29"/>
      <c r="HIT214" s="29"/>
      <c r="HIU214" s="29"/>
      <c r="HIV214" s="29"/>
      <c r="HIW214" s="29"/>
      <c r="HIX214" s="29"/>
      <c r="HIY214" s="29"/>
      <c r="HIZ214" s="29"/>
      <c r="HJA214" s="29"/>
      <c r="HJB214" s="29"/>
      <c r="HJC214" s="29"/>
      <c r="HJD214" s="29"/>
      <c r="HJE214" s="29"/>
      <c r="HJF214" s="29"/>
      <c r="HJG214" s="29"/>
      <c r="HJH214" s="29"/>
      <c r="HJI214" s="29"/>
      <c r="HJJ214" s="29"/>
      <c r="HJK214" s="29"/>
      <c r="HJL214" s="29"/>
      <c r="HJM214" s="29"/>
      <c r="HJN214" s="29"/>
      <c r="HJO214" s="29"/>
      <c r="HJP214" s="29"/>
      <c r="HJQ214" s="29"/>
      <c r="HJR214" s="29"/>
      <c r="HJS214" s="29"/>
      <c r="HJT214" s="29"/>
      <c r="HJU214" s="29"/>
      <c r="HJV214" s="29"/>
      <c r="HJW214" s="29"/>
      <c r="HJX214" s="29"/>
      <c r="HJY214" s="29"/>
      <c r="HJZ214" s="29"/>
      <c r="HKA214" s="29"/>
      <c r="HKB214" s="29"/>
      <c r="HKC214" s="29"/>
      <c r="HKD214" s="29"/>
      <c r="HKE214" s="29"/>
      <c r="HKF214" s="29"/>
      <c r="HKG214" s="29"/>
      <c r="HKH214" s="29"/>
      <c r="HKI214" s="29"/>
      <c r="HKJ214" s="29"/>
      <c r="HKK214" s="29"/>
      <c r="HKL214" s="29"/>
      <c r="HKM214" s="29"/>
      <c r="HKN214" s="29"/>
      <c r="HKO214" s="29"/>
      <c r="HKP214" s="29"/>
      <c r="HKQ214" s="29"/>
      <c r="HKR214" s="29"/>
      <c r="HKS214" s="29"/>
      <c r="HKT214" s="29"/>
      <c r="HKU214" s="29"/>
      <c r="HKV214" s="29"/>
      <c r="HKW214" s="29"/>
      <c r="HKX214" s="29"/>
      <c r="HKY214" s="29"/>
      <c r="HKZ214" s="29"/>
      <c r="HLA214" s="29"/>
      <c r="HLB214" s="29"/>
      <c r="HLC214" s="29"/>
      <c r="HLD214" s="29"/>
      <c r="HLE214" s="29"/>
      <c r="HLF214" s="29"/>
      <c r="HLG214" s="29"/>
      <c r="HLH214" s="29"/>
      <c r="HLI214" s="29"/>
      <c r="HLJ214" s="29"/>
      <c r="HLK214" s="29"/>
      <c r="HLL214" s="29"/>
      <c r="HLM214" s="29"/>
      <c r="HLN214" s="29"/>
      <c r="HLO214" s="29"/>
      <c r="HLP214" s="29"/>
      <c r="HLQ214" s="29"/>
      <c r="HLR214" s="29"/>
      <c r="HLS214" s="29"/>
      <c r="HLT214" s="29"/>
      <c r="HLU214" s="29"/>
      <c r="HLV214" s="29"/>
      <c r="HLW214" s="29"/>
      <c r="HLX214" s="29"/>
      <c r="HLY214" s="29"/>
      <c r="HLZ214" s="29"/>
      <c r="HMA214" s="29"/>
      <c r="HMB214" s="29"/>
      <c r="HMC214" s="29"/>
      <c r="HMD214" s="29"/>
      <c r="HME214" s="29"/>
      <c r="HMF214" s="29"/>
      <c r="HMG214" s="29"/>
      <c r="HMH214" s="29"/>
      <c r="HMI214" s="29"/>
      <c r="HMJ214" s="29"/>
      <c r="HMK214" s="29"/>
      <c r="HML214" s="29"/>
      <c r="HMM214" s="29"/>
      <c r="HMN214" s="29"/>
      <c r="HMO214" s="29"/>
      <c r="HMP214" s="29"/>
      <c r="HMQ214" s="29"/>
      <c r="HMR214" s="29"/>
      <c r="HMS214" s="29"/>
      <c r="HMT214" s="29"/>
      <c r="HMU214" s="29"/>
      <c r="HMV214" s="29"/>
      <c r="HMW214" s="29"/>
      <c r="HMX214" s="29"/>
      <c r="HMY214" s="29"/>
      <c r="HMZ214" s="29"/>
      <c r="HNA214" s="29"/>
      <c r="HNB214" s="29"/>
      <c r="HNC214" s="29"/>
      <c r="HND214" s="29"/>
      <c r="HNE214" s="29"/>
      <c r="HNF214" s="29"/>
      <c r="HNG214" s="29"/>
      <c r="HNH214" s="29"/>
      <c r="HNI214" s="29"/>
      <c r="HNJ214" s="29"/>
      <c r="HNK214" s="29"/>
      <c r="HNL214" s="29"/>
      <c r="HNM214" s="29"/>
      <c r="HNN214" s="29"/>
      <c r="HNO214" s="29"/>
      <c r="HNP214" s="29"/>
      <c r="HNQ214" s="29"/>
      <c r="HNR214" s="29"/>
      <c r="HNS214" s="29"/>
      <c r="HNT214" s="29"/>
      <c r="HNU214" s="29"/>
      <c r="HNV214" s="29"/>
      <c r="HNW214" s="29"/>
      <c r="HNX214" s="29"/>
      <c r="HNY214" s="29"/>
      <c r="HNZ214" s="29"/>
      <c r="HOA214" s="29"/>
      <c r="HOB214" s="29"/>
      <c r="HOC214" s="29"/>
      <c r="HOD214" s="29"/>
      <c r="HOE214" s="29"/>
      <c r="HOF214" s="29"/>
      <c r="HOG214" s="29"/>
      <c r="HOH214" s="29"/>
      <c r="HOI214" s="29"/>
      <c r="HOJ214" s="29"/>
      <c r="HOK214" s="29"/>
      <c r="HOL214" s="29"/>
      <c r="HOM214" s="29"/>
      <c r="HON214" s="29"/>
      <c r="HOO214" s="29"/>
      <c r="HOP214" s="29"/>
      <c r="HOQ214" s="29"/>
      <c r="HOR214" s="29"/>
      <c r="HOS214" s="29"/>
      <c r="HOT214" s="29"/>
      <c r="HOU214" s="29"/>
      <c r="HOV214" s="29"/>
      <c r="HOW214" s="29"/>
      <c r="HOX214" s="29"/>
      <c r="HOY214" s="29"/>
      <c r="HOZ214" s="29"/>
      <c r="HPA214" s="29"/>
      <c r="HPB214" s="29"/>
      <c r="HPC214" s="29"/>
      <c r="HPD214" s="29"/>
      <c r="HPE214" s="29"/>
      <c r="HPF214" s="29"/>
      <c r="HPG214" s="29"/>
      <c r="HPH214" s="29"/>
      <c r="HPI214" s="29"/>
      <c r="HPJ214" s="29"/>
      <c r="HPK214" s="29"/>
      <c r="HPL214" s="29"/>
      <c r="HPM214" s="29"/>
      <c r="HPN214" s="29"/>
      <c r="HPO214" s="29"/>
      <c r="HPP214" s="29"/>
      <c r="HPQ214" s="29"/>
      <c r="HPR214" s="29"/>
      <c r="HPS214" s="29"/>
      <c r="HPT214" s="29"/>
      <c r="HPU214" s="29"/>
      <c r="HPV214" s="29"/>
      <c r="HPW214" s="29"/>
      <c r="HPX214" s="29"/>
      <c r="HPY214" s="29"/>
      <c r="HPZ214" s="29"/>
      <c r="HQA214" s="29"/>
      <c r="HQB214" s="29"/>
      <c r="HQC214" s="29"/>
      <c r="HQD214" s="29"/>
      <c r="HQE214" s="29"/>
      <c r="HQF214" s="29"/>
      <c r="HQG214" s="29"/>
      <c r="HQH214" s="29"/>
      <c r="HQI214" s="29"/>
      <c r="HQJ214" s="29"/>
      <c r="HQK214" s="29"/>
      <c r="HQL214" s="29"/>
      <c r="HQM214" s="29"/>
      <c r="HQN214" s="29"/>
      <c r="HQO214" s="29"/>
      <c r="HQP214" s="29"/>
      <c r="HQQ214" s="29"/>
      <c r="HQR214" s="29"/>
      <c r="HQS214" s="29"/>
      <c r="HQT214" s="29"/>
      <c r="HQU214" s="29"/>
      <c r="HQV214" s="29"/>
      <c r="HQW214" s="29"/>
      <c r="HQX214" s="29"/>
      <c r="HQY214" s="29"/>
      <c r="HQZ214" s="29"/>
      <c r="HRA214" s="29"/>
      <c r="HRB214" s="29"/>
      <c r="HRC214" s="29"/>
      <c r="HRD214" s="29"/>
      <c r="HRE214" s="29"/>
      <c r="HRF214" s="29"/>
      <c r="HRG214" s="29"/>
      <c r="HRH214" s="29"/>
      <c r="HRI214" s="29"/>
      <c r="HRJ214" s="29"/>
      <c r="HRK214" s="29"/>
      <c r="HRL214" s="29"/>
      <c r="HRM214" s="29"/>
      <c r="HRN214" s="29"/>
      <c r="HRO214" s="29"/>
      <c r="HRP214" s="29"/>
      <c r="HRQ214" s="29"/>
      <c r="HRR214" s="29"/>
      <c r="HRS214" s="29"/>
      <c r="HRT214" s="29"/>
      <c r="HRU214" s="29"/>
      <c r="HRV214" s="29"/>
      <c r="HRW214" s="29"/>
      <c r="HRX214" s="29"/>
      <c r="HRY214" s="29"/>
      <c r="HRZ214" s="29"/>
      <c r="HSA214" s="29"/>
      <c r="HSB214" s="29"/>
      <c r="HSC214" s="29"/>
      <c r="HSD214" s="29"/>
      <c r="HSE214" s="29"/>
      <c r="HSF214" s="29"/>
      <c r="HSG214" s="29"/>
      <c r="HSH214" s="29"/>
      <c r="HSI214" s="29"/>
      <c r="HSJ214" s="29"/>
      <c r="HSK214" s="29"/>
      <c r="HSL214" s="29"/>
      <c r="HSM214" s="29"/>
      <c r="HSN214" s="29"/>
      <c r="HSO214" s="29"/>
      <c r="HSP214" s="29"/>
      <c r="HSQ214" s="29"/>
      <c r="HSR214" s="29"/>
      <c r="HSS214" s="29"/>
      <c r="HST214" s="29"/>
      <c r="HSU214" s="29"/>
      <c r="HSV214" s="29"/>
      <c r="HSW214" s="29"/>
      <c r="HSX214" s="29"/>
      <c r="HSY214" s="29"/>
      <c r="HSZ214" s="29"/>
      <c r="HTA214" s="29"/>
      <c r="HTB214" s="29"/>
      <c r="HTC214" s="29"/>
      <c r="HTD214" s="29"/>
      <c r="HTE214" s="29"/>
      <c r="HTF214" s="29"/>
      <c r="HTG214" s="29"/>
      <c r="HTH214" s="29"/>
      <c r="HTI214" s="29"/>
      <c r="HTJ214" s="29"/>
      <c r="HTK214" s="29"/>
      <c r="HTL214" s="29"/>
      <c r="HTM214" s="29"/>
      <c r="HTN214" s="29"/>
      <c r="HTO214" s="29"/>
      <c r="HTP214" s="29"/>
      <c r="HTQ214" s="29"/>
      <c r="HTR214" s="29"/>
      <c r="HTS214" s="29"/>
      <c r="HTT214" s="29"/>
      <c r="HTU214" s="29"/>
      <c r="HTV214" s="29"/>
      <c r="HTW214" s="29"/>
      <c r="HTX214" s="29"/>
      <c r="HTY214" s="29"/>
      <c r="HTZ214" s="29"/>
      <c r="HUA214" s="29"/>
      <c r="HUB214" s="29"/>
      <c r="HUC214" s="29"/>
      <c r="HUD214" s="29"/>
      <c r="HUE214" s="29"/>
      <c r="HUF214" s="29"/>
      <c r="HUG214" s="29"/>
      <c r="HUH214" s="29"/>
      <c r="HUI214" s="29"/>
      <c r="HUJ214" s="29"/>
      <c r="HUK214" s="29"/>
      <c r="HUL214" s="29"/>
      <c r="HUM214" s="29"/>
      <c r="HUN214" s="29"/>
      <c r="HUO214" s="29"/>
      <c r="HUP214" s="29"/>
      <c r="HUQ214" s="29"/>
      <c r="HUR214" s="29"/>
      <c r="HUS214" s="29"/>
      <c r="HUT214" s="29"/>
      <c r="HUU214" s="29"/>
      <c r="HUV214" s="29"/>
      <c r="HUW214" s="29"/>
      <c r="HUX214" s="29"/>
      <c r="HUY214" s="29"/>
      <c r="HUZ214" s="29"/>
      <c r="HVA214" s="29"/>
      <c r="HVB214" s="29"/>
      <c r="HVC214" s="29"/>
      <c r="HVD214" s="29"/>
      <c r="HVE214" s="29"/>
      <c r="HVF214" s="29"/>
      <c r="HVG214" s="29"/>
      <c r="HVH214" s="29"/>
      <c r="HVI214" s="29"/>
      <c r="HVJ214" s="29"/>
      <c r="HVK214" s="29"/>
      <c r="HVL214" s="29"/>
      <c r="HVM214" s="29"/>
      <c r="HVN214" s="29"/>
      <c r="HVO214" s="29"/>
      <c r="HVP214" s="29"/>
      <c r="HVQ214" s="29"/>
      <c r="HVR214" s="29"/>
      <c r="HVS214" s="29"/>
      <c r="HVT214" s="29"/>
      <c r="HVU214" s="29"/>
      <c r="HVV214" s="29"/>
      <c r="HVW214" s="29"/>
      <c r="HVX214" s="29"/>
      <c r="HVY214" s="29"/>
      <c r="HVZ214" s="29"/>
      <c r="HWA214" s="29"/>
      <c r="HWB214" s="29"/>
      <c r="HWC214" s="29"/>
      <c r="HWD214" s="29"/>
      <c r="HWE214" s="29"/>
      <c r="HWF214" s="29"/>
      <c r="HWG214" s="29"/>
      <c r="HWH214" s="29"/>
      <c r="HWI214" s="29"/>
      <c r="HWJ214" s="29"/>
      <c r="HWK214" s="29"/>
      <c r="HWL214" s="29"/>
      <c r="HWM214" s="29"/>
      <c r="HWN214" s="29"/>
      <c r="HWO214" s="29"/>
      <c r="HWP214" s="29"/>
      <c r="HWQ214" s="29"/>
      <c r="HWR214" s="29"/>
      <c r="HWS214" s="29"/>
      <c r="HWT214" s="29"/>
      <c r="HWU214" s="29"/>
      <c r="HWV214" s="29"/>
      <c r="HWW214" s="29"/>
      <c r="HWX214" s="29"/>
      <c r="HWY214" s="29"/>
      <c r="HWZ214" s="29"/>
      <c r="HXA214" s="29"/>
      <c r="HXB214" s="29"/>
      <c r="HXC214" s="29"/>
      <c r="HXD214" s="29"/>
      <c r="HXE214" s="29"/>
      <c r="HXF214" s="29"/>
      <c r="HXG214" s="29"/>
      <c r="HXH214" s="29"/>
      <c r="HXI214" s="29"/>
      <c r="HXJ214" s="29"/>
      <c r="HXK214" s="29"/>
      <c r="HXL214" s="29"/>
      <c r="HXM214" s="29"/>
      <c r="HXN214" s="29"/>
      <c r="HXO214" s="29"/>
      <c r="HXP214" s="29"/>
      <c r="HXQ214" s="29"/>
      <c r="HXR214" s="29"/>
      <c r="HXS214" s="29"/>
      <c r="HXT214" s="29"/>
      <c r="HXU214" s="29"/>
      <c r="HXV214" s="29"/>
      <c r="HXW214" s="29"/>
      <c r="HXX214" s="29"/>
      <c r="HXY214" s="29"/>
      <c r="HXZ214" s="29"/>
      <c r="HYA214" s="29"/>
      <c r="HYB214" s="29"/>
      <c r="HYC214" s="29"/>
      <c r="HYD214" s="29"/>
      <c r="HYE214" s="29"/>
      <c r="HYF214" s="29"/>
      <c r="HYG214" s="29"/>
      <c r="HYH214" s="29"/>
      <c r="HYI214" s="29"/>
      <c r="HYJ214" s="29"/>
      <c r="HYK214" s="29"/>
      <c r="HYL214" s="29"/>
      <c r="HYM214" s="29"/>
      <c r="HYN214" s="29"/>
      <c r="HYO214" s="29"/>
      <c r="HYP214" s="29"/>
      <c r="HYQ214" s="29"/>
      <c r="HYR214" s="29"/>
      <c r="HYS214" s="29"/>
      <c r="HYT214" s="29"/>
      <c r="HYU214" s="29"/>
      <c r="HYV214" s="29"/>
      <c r="HYW214" s="29"/>
      <c r="HYX214" s="29"/>
      <c r="HYY214" s="29"/>
      <c r="HYZ214" s="29"/>
      <c r="HZA214" s="29"/>
      <c r="HZB214" s="29"/>
      <c r="HZC214" s="29"/>
      <c r="HZD214" s="29"/>
      <c r="HZE214" s="29"/>
      <c r="HZF214" s="29"/>
      <c r="HZG214" s="29"/>
      <c r="HZH214" s="29"/>
      <c r="HZI214" s="29"/>
      <c r="HZJ214" s="29"/>
      <c r="HZK214" s="29"/>
      <c r="HZL214" s="29"/>
      <c r="HZM214" s="29"/>
      <c r="HZN214" s="29"/>
      <c r="HZO214" s="29"/>
      <c r="HZP214" s="29"/>
      <c r="HZQ214" s="29"/>
      <c r="HZR214" s="29"/>
      <c r="HZS214" s="29"/>
      <c r="HZT214" s="29"/>
      <c r="HZU214" s="29"/>
      <c r="HZV214" s="29"/>
      <c r="HZW214" s="29"/>
      <c r="HZX214" s="29"/>
      <c r="HZY214" s="29"/>
      <c r="HZZ214" s="29"/>
      <c r="IAA214" s="29"/>
      <c r="IAB214" s="29"/>
      <c r="IAC214" s="29"/>
      <c r="IAD214" s="29"/>
      <c r="IAE214" s="29"/>
      <c r="IAF214" s="29"/>
      <c r="IAG214" s="29"/>
      <c r="IAH214" s="29"/>
      <c r="IAI214" s="29"/>
      <c r="IAJ214" s="29"/>
      <c r="IAK214" s="29"/>
      <c r="IAL214" s="29"/>
      <c r="IAM214" s="29"/>
      <c r="IAN214" s="29"/>
      <c r="IAO214" s="29"/>
      <c r="IAP214" s="29"/>
      <c r="IAQ214" s="29"/>
      <c r="IAR214" s="29"/>
      <c r="IAS214" s="29"/>
      <c r="IAT214" s="29"/>
      <c r="IAU214" s="29"/>
      <c r="IAV214" s="29"/>
      <c r="IAW214" s="29"/>
      <c r="IAX214" s="29"/>
      <c r="IAY214" s="29"/>
      <c r="IAZ214" s="29"/>
      <c r="IBA214" s="29"/>
      <c r="IBB214" s="29"/>
      <c r="IBC214" s="29"/>
      <c r="IBD214" s="29"/>
      <c r="IBE214" s="29"/>
      <c r="IBF214" s="29"/>
      <c r="IBG214" s="29"/>
      <c r="IBH214" s="29"/>
      <c r="IBI214" s="29"/>
      <c r="IBJ214" s="29"/>
      <c r="IBK214" s="29"/>
      <c r="IBL214" s="29"/>
      <c r="IBM214" s="29"/>
      <c r="IBN214" s="29"/>
      <c r="IBO214" s="29"/>
      <c r="IBP214" s="29"/>
      <c r="IBQ214" s="29"/>
      <c r="IBR214" s="29"/>
      <c r="IBS214" s="29"/>
      <c r="IBT214" s="29"/>
      <c r="IBU214" s="29"/>
      <c r="IBV214" s="29"/>
      <c r="IBW214" s="29"/>
      <c r="IBX214" s="29"/>
      <c r="IBY214" s="29"/>
      <c r="IBZ214" s="29"/>
      <c r="ICA214" s="29"/>
      <c r="ICB214" s="29"/>
      <c r="ICC214" s="29"/>
      <c r="ICD214" s="29"/>
      <c r="ICE214" s="29"/>
      <c r="ICF214" s="29"/>
      <c r="ICG214" s="29"/>
      <c r="ICH214" s="29"/>
      <c r="ICI214" s="29"/>
      <c r="ICJ214" s="29"/>
      <c r="ICK214" s="29"/>
      <c r="ICL214" s="29"/>
      <c r="ICM214" s="29"/>
      <c r="ICN214" s="29"/>
      <c r="ICO214" s="29"/>
      <c r="ICP214" s="29"/>
      <c r="ICQ214" s="29"/>
      <c r="ICR214" s="29"/>
      <c r="ICS214" s="29"/>
      <c r="ICT214" s="29"/>
      <c r="ICU214" s="29"/>
      <c r="ICV214" s="29"/>
      <c r="ICW214" s="29"/>
      <c r="ICX214" s="29"/>
      <c r="ICY214" s="29"/>
      <c r="ICZ214" s="29"/>
      <c r="IDA214" s="29"/>
      <c r="IDB214" s="29"/>
      <c r="IDC214" s="29"/>
      <c r="IDD214" s="29"/>
      <c r="IDE214" s="29"/>
      <c r="IDF214" s="29"/>
      <c r="IDG214" s="29"/>
      <c r="IDH214" s="29"/>
      <c r="IDI214" s="29"/>
      <c r="IDJ214" s="29"/>
      <c r="IDK214" s="29"/>
      <c r="IDL214" s="29"/>
      <c r="IDM214" s="29"/>
      <c r="IDN214" s="29"/>
      <c r="IDO214" s="29"/>
      <c r="IDP214" s="29"/>
      <c r="IDQ214" s="29"/>
      <c r="IDR214" s="29"/>
      <c r="IDS214" s="29"/>
      <c r="IDT214" s="29"/>
      <c r="IDU214" s="29"/>
      <c r="IDV214" s="29"/>
      <c r="IDW214" s="29"/>
      <c r="IDX214" s="29"/>
      <c r="IDY214" s="29"/>
      <c r="IDZ214" s="29"/>
      <c r="IEA214" s="29"/>
      <c r="IEB214" s="29"/>
      <c r="IEC214" s="29"/>
      <c r="IED214" s="29"/>
      <c r="IEE214" s="29"/>
      <c r="IEF214" s="29"/>
      <c r="IEG214" s="29"/>
      <c r="IEH214" s="29"/>
      <c r="IEI214" s="29"/>
      <c r="IEJ214" s="29"/>
      <c r="IEK214" s="29"/>
      <c r="IEL214" s="29"/>
      <c r="IEM214" s="29"/>
      <c r="IEN214" s="29"/>
      <c r="IEO214" s="29"/>
      <c r="IEP214" s="29"/>
      <c r="IEQ214" s="29"/>
      <c r="IER214" s="29"/>
      <c r="IES214" s="29"/>
      <c r="IET214" s="29"/>
      <c r="IEU214" s="29"/>
      <c r="IEV214" s="29"/>
      <c r="IEW214" s="29"/>
      <c r="IEX214" s="29"/>
      <c r="IEY214" s="29"/>
      <c r="IEZ214" s="29"/>
      <c r="IFA214" s="29"/>
      <c r="IFB214" s="29"/>
      <c r="IFC214" s="29"/>
      <c r="IFD214" s="29"/>
      <c r="IFE214" s="29"/>
      <c r="IFF214" s="29"/>
      <c r="IFG214" s="29"/>
      <c r="IFH214" s="29"/>
      <c r="IFI214" s="29"/>
      <c r="IFJ214" s="29"/>
      <c r="IFK214" s="29"/>
      <c r="IFL214" s="29"/>
      <c r="IFM214" s="29"/>
      <c r="IFN214" s="29"/>
      <c r="IFO214" s="29"/>
      <c r="IFP214" s="29"/>
      <c r="IFQ214" s="29"/>
      <c r="IFR214" s="29"/>
      <c r="IFS214" s="29"/>
      <c r="IFT214" s="29"/>
      <c r="IFU214" s="29"/>
      <c r="IFV214" s="29"/>
      <c r="IFW214" s="29"/>
      <c r="IFX214" s="29"/>
      <c r="IFY214" s="29"/>
      <c r="IFZ214" s="29"/>
      <c r="IGA214" s="29"/>
      <c r="IGB214" s="29"/>
      <c r="IGC214" s="29"/>
      <c r="IGD214" s="29"/>
      <c r="IGE214" s="29"/>
      <c r="IGF214" s="29"/>
      <c r="IGG214" s="29"/>
      <c r="IGH214" s="29"/>
      <c r="IGI214" s="29"/>
      <c r="IGJ214" s="29"/>
      <c r="IGK214" s="29"/>
      <c r="IGL214" s="29"/>
      <c r="IGM214" s="29"/>
      <c r="IGN214" s="29"/>
      <c r="IGO214" s="29"/>
      <c r="IGP214" s="29"/>
      <c r="IGQ214" s="29"/>
      <c r="IGR214" s="29"/>
      <c r="IGS214" s="29"/>
      <c r="IGT214" s="29"/>
      <c r="IGU214" s="29"/>
      <c r="IGV214" s="29"/>
      <c r="IGW214" s="29"/>
      <c r="IGX214" s="29"/>
      <c r="IGY214" s="29"/>
      <c r="IGZ214" s="29"/>
      <c r="IHA214" s="29"/>
      <c r="IHB214" s="29"/>
      <c r="IHC214" s="29"/>
      <c r="IHD214" s="29"/>
      <c r="IHE214" s="29"/>
      <c r="IHF214" s="29"/>
      <c r="IHG214" s="29"/>
      <c r="IHH214" s="29"/>
      <c r="IHI214" s="29"/>
      <c r="IHJ214" s="29"/>
      <c r="IHK214" s="29"/>
      <c r="IHL214" s="29"/>
      <c r="IHM214" s="29"/>
      <c r="IHN214" s="29"/>
      <c r="IHO214" s="29"/>
      <c r="IHP214" s="29"/>
      <c r="IHQ214" s="29"/>
      <c r="IHR214" s="29"/>
      <c r="IHS214" s="29"/>
      <c r="IHT214" s="29"/>
      <c r="IHU214" s="29"/>
      <c r="IHV214" s="29"/>
      <c r="IHW214" s="29"/>
      <c r="IHX214" s="29"/>
      <c r="IHY214" s="29"/>
      <c r="IHZ214" s="29"/>
      <c r="IIA214" s="29"/>
      <c r="IIB214" s="29"/>
      <c r="IIC214" s="29"/>
      <c r="IID214" s="29"/>
      <c r="IIE214" s="29"/>
      <c r="IIF214" s="29"/>
      <c r="IIG214" s="29"/>
      <c r="IIH214" s="29"/>
      <c r="III214" s="29"/>
      <c r="IIJ214" s="29"/>
      <c r="IIK214" s="29"/>
      <c r="IIL214" s="29"/>
      <c r="IIM214" s="29"/>
      <c r="IIN214" s="29"/>
      <c r="IIO214" s="29"/>
      <c r="IIP214" s="29"/>
      <c r="IIQ214" s="29"/>
      <c r="IIR214" s="29"/>
      <c r="IIS214" s="29"/>
      <c r="IIT214" s="29"/>
      <c r="IIU214" s="29"/>
      <c r="IIV214" s="29"/>
      <c r="IIW214" s="29"/>
      <c r="IIX214" s="29"/>
      <c r="IIY214" s="29"/>
      <c r="IIZ214" s="29"/>
      <c r="IJA214" s="29"/>
      <c r="IJB214" s="29"/>
      <c r="IJC214" s="29"/>
      <c r="IJD214" s="29"/>
      <c r="IJE214" s="29"/>
      <c r="IJF214" s="29"/>
      <c r="IJG214" s="29"/>
      <c r="IJH214" s="29"/>
      <c r="IJI214" s="29"/>
      <c r="IJJ214" s="29"/>
      <c r="IJK214" s="29"/>
      <c r="IJL214" s="29"/>
      <c r="IJM214" s="29"/>
      <c r="IJN214" s="29"/>
      <c r="IJO214" s="29"/>
      <c r="IJP214" s="29"/>
      <c r="IJQ214" s="29"/>
      <c r="IJR214" s="29"/>
      <c r="IJS214" s="29"/>
      <c r="IJT214" s="29"/>
      <c r="IJU214" s="29"/>
      <c r="IJV214" s="29"/>
      <c r="IJW214" s="29"/>
      <c r="IJX214" s="29"/>
      <c r="IJY214" s="29"/>
      <c r="IJZ214" s="29"/>
      <c r="IKA214" s="29"/>
      <c r="IKB214" s="29"/>
      <c r="IKC214" s="29"/>
      <c r="IKD214" s="29"/>
      <c r="IKE214" s="29"/>
      <c r="IKF214" s="29"/>
      <c r="IKG214" s="29"/>
      <c r="IKH214" s="29"/>
      <c r="IKI214" s="29"/>
      <c r="IKJ214" s="29"/>
      <c r="IKK214" s="29"/>
      <c r="IKL214" s="29"/>
      <c r="IKM214" s="29"/>
      <c r="IKN214" s="29"/>
      <c r="IKO214" s="29"/>
      <c r="IKP214" s="29"/>
      <c r="IKQ214" s="29"/>
      <c r="IKR214" s="29"/>
      <c r="IKS214" s="29"/>
      <c r="IKT214" s="29"/>
      <c r="IKU214" s="29"/>
      <c r="IKV214" s="29"/>
      <c r="IKW214" s="29"/>
      <c r="IKX214" s="29"/>
      <c r="IKY214" s="29"/>
      <c r="IKZ214" s="29"/>
      <c r="ILA214" s="29"/>
      <c r="ILB214" s="29"/>
      <c r="ILC214" s="29"/>
      <c r="ILD214" s="29"/>
      <c r="ILE214" s="29"/>
      <c r="ILF214" s="29"/>
      <c r="ILG214" s="29"/>
      <c r="ILH214" s="29"/>
      <c r="ILI214" s="29"/>
      <c r="ILJ214" s="29"/>
      <c r="ILK214" s="29"/>
      <c r="ILL214" s="29"/>
      <c r="ILM214" s="29"/>
      <c r="ILN214" s="29"/>
      <c r="ILO214" s="29"/>
      <c r="ILP214" s="29"/>
      <c r="ILQ214" s="29"/>
      <c r="ILR214" s="29"/>
      <c r="ILS214" s="29"/>
      <c r="ILT214" s="29"/>
      <c r="ILU214" s="29"/>
      <c r="ILV214" s="29"/>
      <c r="ILW214" s="29"/>
      <c r="ILX214" s="29"/>
      <c r="ILY214" s="29"/>
      <c r="ILZ214" s="29"/>
      <c r="IMA214" s="29"/>
      <c r="IMB214" s="29"/>
      <c r="IMC214" s="29"/>
      <c r="IMD214" s="29"/>
      <c r="IME214" s="29"/>
      <c r="IMF214" s="29"/>
      <c r="IMG214" s="29"/>
      <c r="IMH214" s="29"/>
      <c r="IMI214" s="29"/>
      <c r="IMJ214" s="29"/>
      <c r="IMK214" s="29"/>
      <c r="IML214" s="29"/>
      <c r="IMM214" s="29"/>
      <c r="IMN214" s="29"/>
      <c r="IMO214" s="29"/>
      <c r="IMP214" s="29"/>
      <c r="IMQ214" s="29"/>
      <c r="IMR214" s="29"/>
      <c r="IMS214" s="29"/>
      <c r="IMT214" s="29"/>
      <c r="IMU214" s="29"/>
      <c r="IMV214" s="29"/>
      <c r="IMW214" s="29"/>
      <c r="IMX214" s="29"/>
      <c r="IMY214" s="29"/>
      <c r="IMZ214" s="29"/>
      <c r="INA214" s="29"/>
      <c r="INB214" s="29"/>
      <c r="INC214" s="29"/>
      <c r="IND214" s="29"/>
      <c r="INE214" s="29"/>
      <c r="INF214" s="29"/>
      <c r="ING214" s="29"/>
      <c r="INH214" s="29"/>
      <c r="INI214" s="29"/>
      <c r="INJ214" s="29"/>
      <c r="INK214" s="29"/>
      <c r="INL214" s="29"/>
      <c r="INM214" s="29"/>
      <c r="INN214" s="29"/>
      <c r="INO214" s="29"/>
      <c r="INP214" s="29"/>
      <c r="INQ214" s="29"/>
      <c r="INR214" s="29"/>
      <c r="INS214" s="29"/>
      <c r="INT214" s="29"/>
      <c r="INU214" s="29"/>
      <c r="INV214" s="29"/>
      <c r="INW214" s="29"/>
      <c r="INX214" s="29"/>
      <c r="INY214" s="29"/>
      <c r="INZ214" s="29"/>
      <c r="IOA214" s="29"/>
      <c r="IOB214" s="29"/>
      <c r="IOC214" s="29"/>
      <c r="IOD214" s="29"/>
      <c r="IOE214" s="29"/>
      <c r="IOF214" s="29"/>
      <c r="IOG214" s="29"/>
      <c r="IOH214" s="29"/>
      <c r="IOI214" s="29"/>
      <c r="IOJ214" s="29"/>
      <c r="IOK214" s="29"/>
      <c r="IOL214" s="29"/>
      <c r="IOM214" s="29"/>
      <c r="ION214" s="29"/>
      <c r="IOO214" s="29"/>
      <c r="IOP214" s="29"/>
      <c r="IOQ214" s="29"/>
      <c r="IOR214" s="29"/>
      <c r="IOS214" s="29"/>
      <c r="IOT214" s="29"/>
      <c r="IOU214" s="29"/>
      <c r="IOV214" s="29"/>
      <c r="IOW214" s="29"/>
      <c r="IOX214" s="29"/>
      <c r="IOY214" s="29"/>
      <c r="IOZ214" s="29"/>
      <c r="IPA214" s="29"/>
      <c r="IPB214" s="29"/>
      <c r="IPC214" s="29"/>
      <c r="IPD214" s="29"/>
      <c r="IPE214" s="29"/>
      <c r="IPF214" s="29"/>
      <c r="IPG214" s="29"/>
      <c r="IPH214" s="29"/>
      <c r="IPI214" s="29"/>
      <c r="IPJ214" s="29"/>
      <c r="IPK214" s="29"/>
      <c r="IPL214" s="29"/>
      <c r="IPM214" s="29"/>
      <c r="IPN214" s="29"/>
      <c r="IPO214" s="29"/>
      <c r="IPP214" s="29"/>
      <c r="IPQ214" s="29"/>
      <c r="IPR214" s="29"/>
      <c r="IPS214" s="29"/>
      <c r="IPT214" s="29"/>
      <c r="IPU214" s="29"/>
      <c r="IPV214" s="29"/>
      <c r="IPW214" s="29"/>
      <c r="IPX214" s="29"/>
      <c r="IPY214" s="29"/>
      <c r="IPZ214" s="29"/>
      <c r="IQA214" s="29"/>
      <c r="IQB214" s="29"/>
      <c r="IQC214" s="29"/>
      <c r="IQD214" s="29"/>
      <c r="IQE214" s="29"/>
      <c r="IQF214" s="29"/>
      <c r="IQG214" s="29"/>
      <c r="IQH214" s="29"/>
      <c r="IQI214" s="29"/>
      <c r="IQJ214" s="29"/>
      <c r="IQK214" s="29"/>
      <c r="IQL214" s="29"/>
      <c r="IQM214" s="29"/>
      <c r="IQN214" s="29"/>
      <c r="IQO214" s="29"/>
      <c r="IQP214" s="29"/>
      <c r="IQQ214" s="29"/>
      <c r="IQR214" s="29"/>
      <c r="IQS214" s="29"/>
      <c r="IQT214" s="29"/>
      <c r="IQU214" s="29"/>
      <c r="IQV214" s="29"/>
      <c r="IQW214" s="29"/>
      <c r="IQX214" s="29"/>
      <c r="IQY214" s="29"/>
      <c r="IQZ214" s="29"/>
      <c r="IRA214" s="29"/>
      <c r="IRB214" s="29"/>
      <c r="IRC214" s="29"/>
      <c r="IRD214" s="29"/>
      <c r="IRE214" s="29"/>
      <c r="IRF214" s="29"/>
      <c r="IRG214" s="29"/>
      <c r="IRH214" s="29"/>
      <c r="IRI214" s="29"/>
      <c r="IRJ214" s="29"/>
      <c r="IRK214" s="29"/>
      <c r="IRL214" s="29"/>
      <c r="IRM214" s="29"/>
      <c r="IRN214" s="29"/>
      <c r="IRO214" s="29"/>
      <c r="IRP214" s="29"/>
      <c r="IRQ214" s="29"/>
      <c r="IRR214" s="29"/>
      <c r="IRS214" s="29"/>
      <c r="IRT214" s="29"/>
      <c r="IRU214" s="29"/>
      <c r="IRV214" s="29"/>
      <c r="IRW214" s="29"/>
      <c r="IRX214" s="29"/>
      <c r="IRY214" s="29"/>
      <c r="IRZ214" s="29"/>
      <c r="ISA214" s="29"/>
      <c r="ISB214" s="29"/>
      <c r="ISC214" s="29"/>
      <c r="ISD214" s="29"/>
      <c r="ISE214" s="29"/>
      <c r="ISF214" s="29"/>
      <c r="ISG214" s="29"/>
      <c r="ISH214" s="29"/>
      <c r="ISI214" s="29"/>
      <c r="ISJ214" s="29"/>
      <c r="ISK214" s="29"/>
      <c r="ISL214" s="29"/>
      <c r="ISM214" s="29"/>
      <c r="ISN214" s="29"/>
      <c r="ISO214" s="29"/>
      <c r="ISP214" s="29"/>
      <c r="ISQ214" s="29"/>
      <c r="ISR214" s="29"/>
      <c r="ISS214" s="29"/>
      <c r="IST214" s="29"/>
      <c r="ISU214" s="29"/>
      <c r="ISV214" s="29"/>
      <c r="ISW214" s="29"/>
      <c r="ISX214" s="29"/>
      <c r="ISY214" s="29"/>
      <c r="ISZ214" s="29"/>
      <c r="ITA214" s="29"/>
      <c r="ITB214" s="29"/>
      <c r="ITC214" s="29"/>
      <c r="ITD214" s="29"/>
      <c r="ITE214" s="29"/>
      <c r="ITF214" s="29"/>
      <c r="ITG214" s="29"/>
      <c r="ITH214" s="29"/>
      <c r="ITI214" s="29"/>
      <c r="ITJ214" s="29"/>
      <c r="ITK214" s="29"/>
      <c r="ITL214" s="29"/>
      <c r="ITM214" s="29"/>
      <c r="ITN214" s="29"/>
      <c r="ITO214" s="29"/>
      <c r="ITP214" s="29"/>
      <c r="ITQ214" s="29"/>
      <c r="ITR214" s="29"/>
      <c r="ITS214" s="29"/>
      <c r="ITT214" s="29"/>
      <c r="ITU214" s="29"/>
      <c r="ITV214" s="29"/>
      <c r="ITW214" s="29"/>
      <c r="ITX214" s="29"/>
      <c r="ITY214" s="29"/>
      <c r="ITZ214" s="29"/>
      <c r="IUA214" s="29"/>
      <c r="IUB214" s="29"/>
      <c r="IUC214" s="29"/>
      <c r="IUD214" s="29"/>
      <c r="IUE214" s="29"/>
      <c r="IUF214" s="29"/>
      <c r="IUG214" s="29"/>
      <c r="IUH214" s="29"/>
      <c r="IUI214" s="29"/>
      <c r="IUJ214" s="29"/>
      <c r="IUK214" s="29"/>
      <c r="IUL214" s="29"/>
      <c r="IUM214" s="29"/>
      <c r="IUN214" s="29"/>
      <c r="IUO214" s="29"/>
      <c r="IUP214" s="29"/>
      <c r="IUQ214" s="29"/>
      <c r="IUR214" s="29"/>
      <c r="IUS214" s="29"/>
      <c r="IUT214" s="29"/>
      <c r="IUU214" s="29"/>
      <c r="IUV214" s="29"/>
      <c r="IUW214" s="29"/>
      <c r="IUX214" s="29"/>
      <c r="IUY214" s="29"/>
      <c r="IUZ214" s="29"/>
      <c r="IVA214" s="29"/>
      <c r="IVB214" s="29"/>
      <c r="IVC214" s="29"/>
      <c r="IVD214" s="29"/>
      <c r="IVE214" s="29"/>
      <c r="IVF214" s="29"/>
      <c r="IVG214" s="29"/>
      <c r="IVH214" s="29"/>
      <c r="IVI214" s="29"/>
      <c r="IVJ214" s="29"/>
      <c r="IVK214" s="29"/>
      <c r="IVL214" s="29"/>
      <c r="IVM214" s="29"/>
      <c r="IVN214" s="29"/>
      <c r="IVO214" s="29"/>
      <c r="IVP214" s="29"/>
      <c r="IVQ214" s="29"/>
      <c r="IVR214" s="29"/>
      <c r="IVS214" s="29"/>
      <c r="IVT214" s="29"/>
      <c r="IVU214" s="29"/>
      <c r="IVV214" s="29"/>
      <c r="IVW214" s="29"/>
      <c r="IVX214" s="29"/>
      <c r="IVY214" s="29"/>
      <c r="IVZ214" s="29"/>
      <c r="IWA214" s="29"/>
      <c r="IWB214" s="29"/>
      <c r="IWC214" s="29"/>
      <c r="IWD214" s="29"/>
      <c r="IWE214" s="29"/>
      <c r="IWF214" s="29"/>
      <c r="IWG214" s="29"/>
      <c r="IWH214" s="29"/>
      <c r="IWI214" s="29"/>
      <c r="IWJ214" s="29"/>
      <c r="IWK214" s="29"/>
      <c r="IWL214" s="29"/>
      <c r="IWM214" s="29"/>
      <c r="IWN214" s="29"/>
      <c r="IWO214" s="29"/>
      <c r="IWP214" s="29"/>
      <c r="IWQ214" s="29"/>
      <c r="IWR214" s="29"/>
      <c r="IWS214" s="29"/>
      <c r="IWT214" s="29"/>
      <c r="IWU214" s="29"/>
      <c r="IWV214" s="29"/>
      <c r="IWW214" s="29"/>
      <c r="IWX214" s="29"/>
      <c r="IWY214" s="29"/>
      <c r="IWZ214" s="29"/>
      <c r="IXA214" s="29"/>
      <c r="IXB214" s="29"/>
      <c r="IXC214" s="29"/>
      <c r="IXD214" s="29"/>
      <c r="IXE214" s="29"/>
      <c r="IXF214" s="29"/>
      <c r="IXG214" s="29"/>
      <c r="IXH214" s="29"/>
      <c r="IXI214" s="29"/>
      <c r="IXJ214" s="29"/>
      <c r="IXK214" s="29"/>
      <c r="IXL214" s="29"/>
      <c r="IXM214" s="29"/>
      <c r="IXN214" s="29"/>
      <c r="IXO214" s="29"/>
      <c r="IXP214" s="29"/>
      <c r="IXQ214" s="29"/>
      <c r="IXR214" s="29"/>
      <c r="IXS214" s="29"/>
      <c r="IXT214" s="29"/>
      <c r="IXU214" s="29"/>
      <c r="IXV214" s="29"/>
      <c r="IXW214" s="29"/>
      <c r="IXX214" s="29"/>
      <c r="IXY214" s="29"/>
      <c r="IXZ214" s="29"/>
      <c r="IYA214" s="29"/>
      <c r="IYB214" s="29"/>
      <c r="IYC214" s="29"/>
      <c r="IYD214" s="29"/>
      <c r="IYE214" s="29"/>
      <c r="IYF214" s="29"/>
      <c r="IYG214" s="29"/>
      <c r="IYH214" s="29"/>
      <c r="IYI214" s="29"/>
      <c r="IYJ214" s="29"/>
      <c r="IYK214" s="29"/>
      <c r="IYL214" s="29"/>
      <c r="IYM214" s="29"/>
      <c r="IYN214" s="29"/>
      <c r="IYO214" s="29"/>
      <c r="IYP214" s="29"/>
      <c r="IYQ214" s="29"/>
      <c r="IYR214" s="29"/>
      <c r="IYS214" s="29"/>
      <c r="IYT214" s="29"/>
      <c r="IYU214" s="29"/>
      <c r="IYV214" s="29"/>
      <c r="IYW214" s="29"/>
      <c r="IYX214" s="29"/>
      <c r="IYY214" s="29"/>
      <c r="IYZ214" s="29"/>
      <c r="IZA214" s="29"/>
      <c r="IZB214" s="29"/>
      <c r="IZC214" s="29"/>
      <c r="IZD214" s="29"/>
      <c r="IZE214" s="29"/>
      <c r="IZF214" s="29"/>
      <c r="IZG214" s="29"/>
      <c r="IZH214" s="29"/>
      <c r="IZI214" s="29"/>
      <c r="IZJ214" s="29"/>
      <c r="IZK214" s="29"/>
      <c r="IZL214" s="29"/>
      <c r="IZM214" s="29"/>
      <c r="IZN214" s="29"/>
      <c r="IZO214" s="29"/>
      <c r="IZP214" s="29"/>
      <c r="IZQ214" s="29"/>
      <c r="IZR214" s="29"/>
      <c r="IZS214" s="29"/>
      <c r="IZT214" s="29"/>
      <c r="IZU214" s="29"/>
      <c r="IZV214" s="29"/>
      <c r="IZW214" s="29"/>
      <c r="IZX214" s="29"/>
      <c r="IZY214" s="29"/>
      <c r="IZZ214" s="29"/>
      <c r="JAA214" s="29"/>
      <c r="JAB214" s="29"/>
      <c r="JAC214" s="29"/>
      <c r="JAD214" s="29"/>
      <c r="JAE214" s="29"/>
      <c r="JAF214" s="29"/>
      <c r="JAG214" s="29"/>
      <c r="JAH214" s="29"/>
      <c r="JAI214" s="29"/>
      <c r="JAJ214" s="29"/>
      <c r="JAK214" s="29"/>
      <c r="JAL214" s="29"/>
      <c r="JAM214" s="29"/>
      <c r="JAN214" s="29"/>
      <c r="JAO214" s="29"/>
      <c r="JAP214" s="29"/>
      <c r="JAQ214" s="29"/>
      <c r="JAR214" s="29"/>
      <c r="JAS214" s="29"/>
      <c r="JAT214" s="29"/>
      <c r="JAU214" s="29"/>
      <c r="JAV214" s="29"/>
      <c r="JAW214" s="29"/>
      <c r="JAX214" s="29"/>
      <c r="JAY214" s="29"/>
      <c r="JAZ214" s="29"/>
      <c r="JBA214" s="29"/>
      <c r="JBB214" s="29"/>
      <c r="JBC214" s="29"/>
      <c r="JBD214" s="29"/>
      <c r="JBE214" s="29"/>
      <c r="JBF214" s="29"/>
      <c r="JBG214" s="29"/>
      <c r="JBH214" s="29"/>
      <c r="JBI214" s="29"/>
      <c r="JBJ214" s="29"/>
      <c r="JBK214" s="29"/>
      <c r="JBL214" s="29"/>
      <c r="JBM214" s="29"/>
      <c r="JBN214" s="29"/>
      <c r="JBO214" s="29"/>
      <c r="JBP214" s="29"/>
      <c r="JBQ214" s="29"/>
      <c r="JBR214" s="29"/>
      <c r="JBS214" s="29"/>
      <c r="JBT214" s="29"/>
      <c r="JBU214" s="29"/>
      <c r="JBV214" s="29"/>
      <c r="JBW214" s="29"/>
      <c r="JBX214" s="29"/>
      <c r="JBY214" s="29"/>
      <c r="JBZ214" s="29"/>
      <c r="JCA214" s="29"/>
      <c r="JCB214" s="29"/>
      <c r="JCC214" s="29"/>
      <c r="JCD214" s="29"/>
      <c r="JCE214" s="29"/>
      <c r="JCF214" s="29"/>
      <c r="JCG214" s="29"/>
      <c r="JCH214" s="29"/>
      <c r="JCI214" s="29"/>
      <c r="JCJ214" s="29"/>
      <c r="JCK214" s="29"/>
      <c r="JCL214" s="29"/>
      <c r="JCM214" s="29"/>
      <c r="JCN214" s="29"/>
      <c r="JCO214" s="29"/>
      <c r="JCP214" s="29"/>
      <c r="JCQ214" s="29"/>
      <c r="JCR214" s="29"/>
      <c r="JCS214" s="29"/>
      <c r="JCT214" s="29"/>
      <c r="JCU214" s="29"/>
      <c r="JCV214" s="29"/>
      <c r="JCW214" s="29"/>
      <c r="JCX214" s="29"/>
      <c r="JCY214" s="29"/>
      <c r="JCZ214" s="29"/>
      <c r="JDA214" s="29"/>
      <c r="JDB214" s="29"/>
      <c r="JDC214" s="29"/>
      <c r="JDD214" s="29"/>
      <c r="JDE214" s="29"/>
      <c r="JDF214" s="29"/>
      <c r="JDG214" s="29"/>
      <c r="JDH214" s="29"/>
      <c r="JDI214" s="29"/>
      <c r="JDJ214" s="29"/>
      <c r="JDK214" s="29"/>
      <c r="JDL214" s="29"/>
      <c r="JDM214" s="29"/>
      <c r="JDN214" s="29"/>
      <c r="JDO214" s="29"/>
      <c r="JDP214" s="29"/>
      <c r="JDQ214" s="29"/>
      <c r="JDR214" s="29"/>
      <c r="JDS214" s="29"/>
      <c r="JDT214" s="29"/>
      <c r="JDU214" s="29"/>
      <c r="JDV214" s="29"/>
      <c r="JDW214" s="29"/>
      <c r="JDX214" s="29"/>
      <c r="JDY214" s="29"/>
      <c r="JDZ214" s="29"/>
      <c r="JEA214" s="29"/>
      <c r="JEB214" s="29"/>
      <c r="JEC214" s="29"/>
      <c r="JED214" s="29"/>
      <c r="JEE214" s="29"/>
      <c r="JEF214" s="29"/>
      <c r="JEG214" s="29"/>
      <c r="JEH214" s="29"/>
      <c r="JEI214" s="29"/>
      <c r="JEJ214" s="29"/>
      <c r="JEK214" s="29"/>
      <c r="JEL214" s="29"/>
      <c r="JEM214" s="29"/>
      <c r="JEN214" s="29"/>
      <c r="JEO214" s="29"/>
      <c r="JEP214" s="29"/>
      <c r="JEQ214" s="29"/>
      <c r="JER214" s="29"/>
      <c r="JES214" s="29"/>
      <c r="JET214" s="29"/>
      <c r="JEU214" s="29"/>
      <c r="JEV214" s="29"/>
      <c r="JEW214" s="29"/>
      <c r="JEX214" s="29"/>
      <c r="JEY214" s="29"/>
      <c r="JEZ214" s="29"/>
      <c r="JFA214" s="29"/>
      <c r="JFB214" s="29"/>
      <c r="JFC214" s="29"/>
      <c r="JFD214" s="29"/>
      <c r="JFE214" s="29"/>
      <c r="JFF214" s="29"/>
      <c r="JFG214" s="29"/>
      <c r="JFH214" s="29"/>
      <c r="JFI214" s="29"/>
      <c r="JFJ214" s="29"/>
      <c r="JFK214" s="29"/>
      <c r="JFL214" s="29"/>
      <c r="JFM214" s="29"/>
      <c r="JFN214" s="29"/>
      <c r="JFO214" s="29"/>
      <c r="JFP214" s="29"/>
      <c r="JFQ214" s="29"/>
      <c r="JFR214" s="29"/>
      <c r="JFS214" s="29"/>
      <c r="JFT214" s="29"/>
      <c r="JFU214" s="29"/>
      <c r="JFV214" s="29"/>
      <c r="JFW214" s="29"/>
      <c r="JFX214" s="29"/>
      <c r="JFY214" s="29"/>
      <c r="JFZ214" s="29"/>
      <c r="JGA214" s="29"/>
      <c r="JGB214" s="29"/>
      <c r="JGC214" s="29"/>
      <c r="JGD214" s="29"/>
      <c r="JGE214" s="29"/>
      <c r="JGF214" s="29"/>
      <c r="JGG214" s="29"/>
      <c r="JGH214" s="29"/>
      <c r="JGI214" s="29"/>
      <c r="JGJ214" s="29"/>
      <c r="JGK214" s="29"/>
      <c r="JGL214" s="29"/>
      <c r="JGM214" s="29"/>
      <c r="JGN214" s="29"/>
      <c r="JGO214" s="29"/>
      <c r="JGP214" s="29"/>
      <c r="JGQ214" s="29"/>
      <c r="JGR214" s="29"/>
      <c r="JGS214" s="29"/>
      <c r="JGT214" s="29"/>
      <c r="JGU214" s="29"/>
      <c r="JGV214" s="29"/>
      <c r="JGW214" s="29"/>
      <c r="JGX214" s="29"/>
      <c r="JGY214" s="29"/>
      <c r="JGZ214" s="29"/>
      <c r="JHA214" s="29"/>
      <c r="JHB214" s="29"/>
      <c r="JHC214" s="29"/>
      <c r="JHD214" s="29"/>
      <c r="JHE214" s="29"/>
      <c r="JHF214" s="29"/>
      <c r="JHG214" s="29"/>
      <c r="JHH214" s="29"/>
      <c r="JHI214" s="29"/>
      <c r="JHJ214" s="29"/>
      <c r="JHK214" s="29"/>
      <c r="JHL214" s="29"/>
      <c r="JHM214" s="29"/>
      <c r="JHN214" s="29"/>
      <c r="JHO214" s="29"/>
      <c r="JHP214" s="29"/>
      <c r="JHQ214" s="29"/>
      <c r="JHR214" s="29"/>
      <c r="JHS214" s="29"/>
      <c r="JHT214" s="29"/>
      <c r="JHU214" s="29"/>
      <c r="JHV214" s="29"/>
      <c r="JHW214" s="29"/>
      <c r="JHX214" s="29"/>
      <c r="JHY214" s="29"/>
      <c r="JHZ214" s="29"/>
      <c r="JIA214" s="29"/>
      <c r="JIB214" s="29"/>
      <c r="JIC214" s="29"/>
      <c r="JID214" s="29"/>
      <c r="JIE214" s="29"/>
      <c r="JIF214" s="29"/>
      <c r="JIG214" s="29"/>
      <c r="JIH214" s="29"/>
      <c r="JII214" s="29"/>
      <c r="JIJ214" s="29"/>
      <c r="JIK214" s="29"/>
      <c r="JIL214" s="29"/>
      <c r="JIM214" s="29"/>
      <c r="JIN214" s="29"/>
      <c r="JIO214" s="29"/>
      <c r="JIP214" s="29"/>
      <c r="JIQ214" s="29"/>
      <c r="JIR214" s="29"/>
      <c r="JIS214" s="29"/>
      <c r="JIT214" s="29"/>
      <c r="JIU214" s="29"/>
      <c r="JIV214" s="29"/>
      <c r="JIW214" s="29"/>
      <c r="JIX214" s="29"/>
      <c r="JIY214" s="29"/>
      <c r="JIZ214" s="29"/>
      <c r="JJA214" s="29"/>
      <c r="JJB214" s="29"/>
      <c r="JJC214" s="29"/>
      <c r="JJD214" s="29"/>
      <c r="JJE214" s="29"/>
      <c r="JJF214" s="29"/>
      <c r="JJG214" s="29"/>
      <c r="JJH214" s="29"/>
      <c r="JJI214" s="29"/>
      <c r="JJJ214" s="29"/>
      <c r="JJK214" s="29"/>
      <c r="JJL214" s="29"/>
      <c r="JJM214" s="29"/>
      <c r="JJN214" s="29"/>
      <c r="JJO214" s="29"/>
      <c r="JJP214" s="29"/>
      <c r="JJQ214" s="29"/>
      <c r="JJR214" s="29"/>
      <c r="JJS214" s="29"/>
      <c r="JJT214" s="29"/>
      <c r="JJU214" s="29"/>
      <c r="JJV214" s="29"/>
      <c r="JJW214" s="29"/>
      <c r="JJX214" s="29"/>
      <c r="JJY214" s="29"/>
      <c r="JJZ214" s="29"/>
      <c r="JKA214" s="29"/>
      <c r="JKB214" s="29"/>
      <c r="JKC214" s="29"/>
      <c r="JKD214" s="29"/>
      <c r="JKE214" s="29"/>
      <c r="JKF214" s="29"/>
      <c r="JKG214" s="29"/>
      <c r="JKH214" s="29"/>
      <c r="JKI214" s="29"/>
      <c r="JKJ214" s="29"/>
      <c r="JKK214" s="29"/>
      <c r="JKL214" s="29"/>
      <c r="JKM214" s="29"/>
      <c r="JKN214" s="29"/>
      <c r="JKO214" s="29"/>
      <c r="JKP214" s="29"/>
      <c r="JKQ214" s="29"/>
      <c r="JKR214" s="29"/>
      <c r="JKS214" s="29"/>
      <c r="JKT214" s="29"/>
      <c r="JKU214" s="29"/>
      <c r="JKV214" s="29"/>
      <c r="JKW214" s="29"/>
      <c r="JKX214" s="29"/>
      <c r="JKY214" s="29"/>
      <c r="JKZ214" s="29"/>
      <c r="JLA214" s="29"/>
      <c r="JLB214" s="29"/>
      <c r="JLC214" s="29"/>
      <c r="JLD214" s="29"/>
      <c r="JLE214" s="29"/>
      <c r="JLF214" s="29"/>
      <c r="JLG214" s="29"/>
      <c r="JLH214" s="29"/>
      <c r="JLI214" s="29"/>
      <c r="JLJ214" s="29"/>
      <c r="JLK214" s="29"/>
      <c r="JLL214" s="29"/>
      <c r="JLM214" s="29"/>
      <c r="JLN214" s="29"/>
      <c r="JLO214" s="29"/>
      <c r="JLP214" s="29"/>
      <c r="JLQ214" s="29"/>
      <c r="JLR214" s="29"/>
      <c r="JLS214" s="29"/>
      <c r="JLT214" s="29"/>
      <c r="JLU214" s="29"/>
      <c r="JLV214" s="29"/>
      <c r="JLW214" s="29"/>
      <c r="JLX214" s="29"/>
      <c r="JLY214" s="29"/>
      <c r="JLZ214" s="29"/>
      <c r="JMA214" s="29"/>
      <c r="JMB214" s="29"/>
      <c r="JMC214" s="29"/>
      <c r="JMD214" s="29"/>
      <c r="JME214" s="29"/>
      <c r="JMF214" s="29"/>
      <c r="JMG214" s="29"/>
      <c r="JMH214" s="29"/>
      <c r="JMI214" s="29"/>
      <c r="JMJ214" s="29"/>
      <c r="JMK214" s="29"/>
      <c r="JML214" s="29"/>
      <c r="JMM214" s="29"/>
      <c r="JMN214" s="29"/>
      <c r="JMO214" s="29"/>
      <c r="JMP214" s="29"/>
      <c r="JMQ214" s="29"/>
      <c r="JMR214" s="29"/>
      <c r="JMS214" s="29"/>
      <c r="JMT214" s="29"/>
      <c r="JMU214" s="29"/>
      <c r="JMV214" s="29"/>
      <c r="JMW214" s="29"/>
      <c r="JMX214" s="29"/>
      <c r="JMY214" s="29"/>
      <c r="JMZ214" s="29"/>
      <c r="JNA214" s="29"/>
      <c r="JNB214" s="29"/>
      <c r="JNC214" s="29"/>
      <c r="JND214" s="29"/>
      <c r="JNE214" s="29"/>
      <c r="JNF214" s="29"/>
      <c r="JNG214" s="29"/>
      <c r="JNH214" s="29"/>
      <c r="JNI214" s="29"/>
      <c r="JNJ214" s="29"/>
      <c r="JNK214" s="29"/>
      <c r="JNL214" s="29"/>
      <c r="JNM214" s="29"/>
      <c r="JNN214" s="29"/>
      <c r="JNO214" s="29"/>
      <c r="JNP214" s="29"/>
      <c r="JNQ214" s="29"/>
      <c r="JNR214" s="29"/>
      <c r="JNS214" s="29"/>
      <c r="JNT214" s="29"/>
      <c r="JNU214" s="29"/>
      <c r="JNV214" s="29"/>
      <c r="JNW214" s="29"/>
      <c r="JNX214" s="29"/>
      <c r="JNY214" s="29"/>
      <c r="JNZ214" s="29"/>
      <c r="JOA214" s="29"/>
      <c r="JOB214" s="29"/>
      <c r="JOC214" s="29"/>
      <c r="JOD214" s="29"/>
      <c r="JOE214" s="29"/>
      <c r="JOF214" s="29"/>
      <c r="JOG214" s="29"/>
      <c r="JOH214" s="29"/>
      <c r="JOI214" s="29"/>
      <c r="JOJ214" s="29"/>
      <c r="JOK214" s="29"/>
      <c r="JOL214" s="29"/>
      <c r="JOM214" s="29"/>
      <c r="JON214" s="29"/>
      <c r="JOO214" s="29"/>
      <c r="JOP214" s="29"/>
      <c r="JOQ214" s="29"/>
      <c r="JOR214" s="29"/>
      <c r="JOS214" s="29"/>
      <c r="JOT214" s="29"/>
      <c r="JOU214" s="29"/>
      <c r="JOV214" s="29"/>
      <c r="JOW214" s="29"/>
      <c r="JOX214" s="29"/>
      <c r="JOY214" s="29"/>
      <c r="JOZ214" s="29"/>
      <c r="JPA214" s="29"/>
      <c r="JPB214" s="29"/>
      <c r="JPC214" s="29"/>
      <c r="JPD214" s="29"/>
      <c r="JPE214" s="29"/>
      <c r="JPF214" s="29"/>
      <c r="JPG214" s="29"/>
      <c r="JPH214" s="29"/>
      <c r="JPI214" s="29"/>
      <c r="JPJ214" s="29"/>
      <c r="JPK214" s="29"/>
      <c r="JPL214" s="29"/>
      <c r="JPM214" s="29"/>
      <c r="JPN214" s="29"/>
      <c r="JPO214" s="29"/>
      <c r="JPP214" s="29"/>
      <c r="JPQ214" s="29"/>
      <c r="JPR214" s="29"/>
      <c r="JPS214" s="29"/>
      <c r="JPT214" s="29"/>
      <c r="JPU214" s="29"/>
      <c r="JPV214" s="29"/>
      <c r="JPW214" s="29"/>
      <c r="JPX214" s="29"/>
      <c r="JPY214" s="29"/>
      <c r="JPZ214" s="29"/>
      <c r="JQA214" s="29"/>
      <c r="JQB214" s="29"/>
      <c r="JQC214" s="29"/>
      <c r="JQD214" s="29"/>
      <c r="JQE214" s="29"/>
      <c r="JQF214" s="29"/>
      <c r="JQG214" s="29"/>
      <c r="JQH214" s="29"/>
      <c r="JQI214" s="29"/>
      <c r="JQJ214" s="29"/>
      <c r="JQK214" s="29"/>
      <c r="JQL214" s="29"/>
      <c r="JQM214" s="29"/>
      <c r="JQN214" s="29"/>
      <c r="JQO214" s="29"/>
      <c r="JQP214" s="29"/>
      <c r="JQQ214" s="29"/>
      <c r="JQR214" s="29"/>
      <c r="JQS214" s="29"/>
      <c r="JQT214" s="29"/>
      <c r="JQU214" s="29"/>
      <c r="JQV214" s="29"/>
      <c r="JQW214" s="29"/>
      <c r="JQX214" s="29"/>
      <c r="JQY214" s="29"/>
      <c r="JQZ214" s="29"/>
      <c r="JRA214" s="29"/>
      <c r="JRB214" s="29"/>
      <c r="JRC214" s="29"/>
      <c r="JRD214" s="29"/>
      <c r="JRE214" s="29"/>
      <c r="JRF214" s="29"/>
      <c r="JRG214" s="29"/>
      <c r="JRH214" s="29"/>
      <c r="JRI214" s="29"/>
      <c r="JRJ214" s="29"/>
      <c r="JRK214" s="29"/>
      <c r="JRL214" s="29"/>
      <c r="JRM214" s="29"/>
      <c r="JRN214" s="29"/>
      <c r="JRO214" s="29"/>
      <c r="JRP214" s="29"/>
      <c r="JRQ214" s="29"/>
      <c r="JRR214" s="29"/>
      <c r="JRS214" s="29"/>
      <c r="JRT214" s="29"/>
      <c r="JRU214" s="29"/>
      <c r="JRV214" s="29"/>
      <c r="JRW214" s="29"/>
      <c r="JRX214" s="29"/>
      <c r="JRY214" s="29"/>
      <c r="JRZ214" s="29"/>
      <c r="JSA214" s="29"/>
      <c r="JSB214" s="29"/>
      <c r="JSC214" s="29"/>
      <c r="JSD214" s="29"/>
      <c r="JSE214" s="29"/>
      <c r="JSF214" s="29"/>
      <c r="JSG214" s="29"/>
      <c r="JSH214" s="29"/>
      <c r="JSI214" s="29"/>
      <c r="JSJ214" s="29"/>
      <c r="JSK214" s="29"/>
      <c r="JSL214" s="29"/>
      <c r="JSM214" s="29"/>
      <c r="JSN214" s="29"/>
      <c r="JSO214" s="29"/>
      <c r="JSP214" s="29"/>
      <c r="JSQ214" s="29"/>
      <c r="JSR214" s="29"/>
      <c r="JSS214" s="29"/>
      <c r="JST214" s="29"/>
      <c r="JSU214" s="29"/>
      <c r="JSV214" s="29"/>
      <c r="JSW214" s="29"/>
      <c r="JSX214" s="29"/>
      <c r="JSY214" s="29"/>
      <c r="JSZ214" s="29"/>
      <c r="JTA214" s="29"/>
      <c r="JTB214" s="29"/>
      <c r="JTC214" s="29"/>
      <c r="JTD214" s="29"/>
      <c r="JTE214" s="29"/>
      <c r="JTF214" s="29"/>
      <c r="JTG214" s="29"/>
      <c r="JTH214" s="29"/>
      <c r="JTI214" s="29"/>
      <c r="JTJ214" s="29"/>
      <c r="JTK214" s="29"/>
      <c r="JTL214" s="29"/>
      <c r="JTM214" s="29"/>
      <c r="JTN214" s="29"/>
      <c r="JTO214" s="29"/>
      <c r="JTP214" s="29"/>
      <c r="JTQ214" s="29"/>
      <c r="JTR214" s="29"/>
      <c r="JTS214" s="29"/>
      <c r="JTT214" s="29"/>
      <c r="JTU214" s="29"/>
      <c r="JTV214" s="29"/>
      <c r="JTW214" s="29"/>
      <c r="JTX214" s="29"/>
      <c r="JTY214" s="29"/>
      <c r="JTZ214" s="29"/>
      <c r="JUA214" s="29"/>
      <c r="JUB214" s="29"/>
      <c r="JUC214" s="29"/>
      <c r="JUD214" s="29"/>
      <c r="JUE214" s="29"/>
      <c r="JUF214" s="29"/>
      <c r="JUG214" s="29"/>
      <c r="JUH214" s="29"/>
      <c r="JUI214" s="29"/>
      <c r="JUJ214" s="29"/>
      <c r="JUK214" s="29"/>
      <c r="JUL214" s="29"/>
      <c r="JUM214" s="29"/>
      <c r="JUN214" s="29"/>
      <c r="JUO214" s="29"/>
      <c r="JUP214" s="29"/>
      <c r="JUQ214" s="29"/>
      <c r="JUR214" s="29"/>
      <c r="JUS214" s="29"/>
      <c r="JUT214" s="29"/>
      <c r="JUU214" s="29"/>
      <c r="JUV214" s="29"/>
      <c r="JUW214" s="29"/>
      <c r="JUX214" s="29"/>
      <c r="JUY214" s="29"/>
      <c r="JUZ214" s="29"/>
      <c r="JVA214" s="29"/>
      <c r="JVB214" s="29"/>
      <c r="JVC214" s="29"/>
      <c r="JVD214" s="29"/>
      <c r="JVE214" s="29"/>
      <c r="JVF214" s="29"/>
      <c r="JVG214" s="29"/>
      <c r="JVH214" s="29"/>
      <c r="JVI214" s="29"/>
      <c r="JVJ214" s="29"/>
      <c r="JVK214" s="29"/>
      <c r="JVL214" s="29"/>
      <c r="JVM214" s="29"/>
      <c r="JVN214" s="29"/>
      <c r="JVO214" s="29"/>
      <c r="JVP214" s="29"/>
      <c r="JVQ214" s="29"/>
      <c r="JVR214" s="29"/>
      <c r="JVS214" s="29"/>
      <c r="JVT214" s="29"/>
      <c r="JVU214" s="29"/>
      <c r="JVV214" s="29"/>
      <c r="JVW214" s="29"/>
      <c r="JVX214" s="29"/>
      <c r="JVY214" s="29"/>
      <c r="JVZ214" s="29"/>
      <c r="JWA214" s="29"/>
      <c r="JWB214" s="29"/>
      <c r="JWC214" s="29"/>
      <c r="JWD214" s="29"/>
      <c r="JWE214" s="29"/>
      <c r="JWF214" s="29"/>
      <c r="JWG214" s="29"/>
      <c r="JWH214" s="29"/>
      <c r="JWI214" s="29"/>
      <c r="JWJ214" s="29"/>
      <c r="JWK214" s="29"/>
      <c r="JWL214" s="29"/>
      <c r="JWM214" s="29"/>
      <c r="JWN214" s="29"/>
      <c r="JWO214" s="29"/>
      <c r="JWP214" s="29"/>
      <c r="JWQ214" s="29"/>
      <c r="JWR214" s="29"/>
      <c r="JWS214" s="29"/>
      <c r="JWT214" s="29"/>
      <c r="JWU214" s="29"/>
      <c r="JWV214" s="29"/>
      <c r="JWW214" s="29"/>
      <c r="JWX214" s="29"/>
      <c r="JWY214" s="29"/>
      <c r="JWZ214" s="29"/>
      <c r="JXA214" s="29"/>
      <c r="JXB214" s="29"/>
      <c r="JXC214" s="29"/>
      <c r="JXD214" s="29"/>
      <c r="JXE214" s="29"/>
      <c r="JXF214" s="29"/>
      <c r="JXG214" s="29"/>
      <c r="JXH214" s="29"/>
      <c r="JXI214" s="29"/>
      <c r="JXJ214" s="29"/>
      <c r="JXK214" s="29"/>
      <c r="JXL214" s="29"/>
      <c r="JXM214" s="29"/>
      <c r="JXN214" s="29"/>
      <c r="JXO214" s="29"/>
      <c r="JXP214" s="29"/>
      <c r="JXQ214" s="29"/>
      <c r="JXR214" s="29"/>
      <c r="JXS214" s="29"/>
      <c r="JXT214" s="29"/>
      <c r="JXU214" s="29"/>
      <c r="JXV214" s="29"/>
      <c r="JXW214" s="29"/>
      <c r="JXX214" s="29"/>
      <c r="JXY214" s="29"/>
      <c r="JXZ214" s="29"/>
      <c r="JYA214" s="29"/>
      <c r="JYB214" s="29"/>
      <c r="JYC214" s="29"/>
      <c r="JYD214" s="29"/>
      <c r="JYE214" s="29"/>
      <c r="JYF214" s="29"/>
      <c r="JYG214" s="29"/>
      <c r="JYH214" s="29"/>
      <c r="JYI214" s="29"/>
      <c r="JYJ214" s="29"/>
      <c r="JYK214" s="29"/>
      <c r="JYL214" s="29"/>
      <c r="JYM214" s="29"/>
      <c r="JYN214" s="29"/>
      <c r="JYO214" s="29"/>
      <c r="JYP214" s="29"/>
      <c r="JYQ214" s="29"/>
      <c r="JYR214" s="29"/>
      <c r="JYS214" s="29"/>
      <c r="JYT214" s="29"/>
      <c r="JYU214" s="29"/>
      <c r="JYV214" s="29"/>
      <c r="JYW214" s="29"/>
      <c r="JYX214" s="29"/>
      <c r="JYY214" s="29"/>
      <c r="JYZ214" s="29"/>
      <c r="JZA214" s="29"/>
      <c r="JZB214" s="29"/>
      <c r="JZC214" s="29"/>
      <c r="JZD214" s="29"/>
      <c r="JZE214" s="29"/>
      <c r="JZF214" s="29"/>
      <c r="JZG214" s="29"/>
      <c r="JZH214" s="29"/>
      <c r="JZI214" s="29"/>
      <c r="JZJ214" s="29"/>
      <c r="JZK214" s="29"/>
      <c r="JZL214" s="29"/>
      <c r="JZM214" s="29"/>
      <c r="JZN214" s="29"/>
      <c r="JZO214" s="29"/>
      <c r="JZP214" s="29"/>
      <c r="JZQ214" s="29"/>
      <c r="JZR214" s="29"/>
      <c r="JZS214" s="29"/>
      <c r="JZT214" s="29"/>
      <c r="JZU214" s="29"/>
      <c r="JZV214" s="29"/>
      <c r="JZW214" s="29"/>
      <c r="JZX214" s="29"/>
      <c r="JZY214" s="29"/>
      <c r="JZZ214" s="29"/>
      <c r="KAA214" s="29"/>
      <c r="KAB214" s="29"/>
      <c r="KAC214" s="29"/>
      <c r="KAD214" s="29"/>
      <c r="KAE214" s="29"/>
      <c r="KAF214" s="29"/>
      <c r="KAG214" s="29"/>
      <c r="KAH214" s="29"/>
      <c r="KAI214" s="29"/>
      <c r="KAJ214" s="29"/>
      <c r="KAK214" s="29"/>
      <c r="KAL214" s="29"/>
      <c r="KAM214" s="29"/>
      <c r="KAN214" s="29"/>
      <c r="KAO214" s="29"/>
      <c r="KAP214" s="29"/>
      <c r="KAQ214" s="29"/>
      <c r="KAR214" s="29"/>
      <c r="KAS214" s="29"/>
      <c r="KAT214" s="29"/>
      <c r="KAU214" s="29"/>
      <c r="KAV214" s="29"/>
      <c r="KAW214" s="29"/>
      <c r="KAX214" s="29"/>
      <c r="KAY214" s="29"/>
      <c r="KAZ214" s="29"/>
      <c r="KBA214" s="29"/>
      <c r="KBB214" s="29"/>
      <c r="KBC214" s="29"/>
      <c r="KBD214" s="29"/>
      <c r="KBE214" s="29"/>
      <c r="KBF214" s="29"/>
      <c r="KBG214" s="29"/>
      <c r="KBH214" s="29"/>
      <c r="KBI214" s="29"/>
      <c r="KBJ214" s="29"/>
      <c r="KBK214" s="29"/>
      <c r="KBL214" s="29"/>
      <c r="KBM214" s="29"/>
      <c r="KBN214" s="29"/>
      <c r="KBO214" s="29"/>
      <c r="KBP214" s="29"/>
      <c r="KBQ214" s="29"/>
      <c r="KBR214" s="29"/>
      <c r="KBS214" s="29"/>
      <c r="KBT214" s="29"/>
      <c r="KBU214" s="29"/>
      <c r="KBV214" s="29"/>
      <c r="KBW214" s="29"/>
      <c r="KBX214" s="29"/>
      <c r="KBY214" s="29"/>
      <c r="KBZ214" s="29"/>
      <c r="KCA214" s="29"/>
      <c r="KCB214" s="29"/>
      <c r="KCC214" s="29"/>
      <c r="KCD214" s="29"/>
      <c r="KCE214" s="29"/>
      <c r="KCF214" s="29"/>
      <c r="KCG214" s="29"/>
      <c r="KCH214" s="29"/>
      <c r="KCI214" s="29"/>
      <c r="KCJ214" s="29"/>
      <c r="KCK214" s="29"/>
      <c r="KCL214" s="29"/>
      <c r="KCM214" s="29"/>
      <c r="KCN214" s="29"/>
      <c r="KCO214" s="29"/>
      <c r="KCP214" s="29"/>
      <c r="KCQ214" s="29"/>
      <c r="KCR214" s="29"/>
      <c r="KCS214" s="29"/>
      <c r="KCT214" s="29"/>
      <c r="KCU214" s="29"/>
      <c r="KCV214" s="29"/>
      <c r="KCW214" s="29"/>
      <c r="KCX214" s="29"/>
      <c r="KCY214" s="29"/>
      <c r="KCZ214" s="29"/>
      <c r="KDA214" s="29"/>
      <c r="KDB214" s="29"/>
      <c r="KDC214" s="29"/>
      <c r="KDD214" s="29"/>
      <c r="KDE214" s="29"/>
      <c r="KDF214" s="29"/>
      <c r="KDG214" s="29"/>
      <c r="KDH214" s="29"/>
      <c r="KDI214" s="29"/>
      <c r="KDJ214" s="29"/>
      <c r="KDK214" s="29"/>
      <c r="KDL214" s="29"/>
      <c r="KDM214" s="29"/>
      <c r="KDN214" s="29"/>
      <c r="KDO214" s="29"/>
      <c r="KDP214" s="29"/>
      <c r="KDQ214" s="29"/>
      <c r="KDR214" s="29"/>
      <c r="KDS214" s="29"/>
      <c r="KDT214" s="29"/>
      <c r="KDU214" s="29"/>
      <c r="KDV214" s="29"/>
      <c r="KDW214" s="29"/>
      <c r="KDX214" s="29"/>
      <c r="KDY214" s="29"/>
      <c r="KDZ214" s="29"/>
      <c r="KEA214" s="29"/>
      <c r="KEB214" s="29"/>
      <c r="KEC214" s="29"/>
      <c r="KED214" s="29"/>
      <c r="KEE214" s="29"/>
      <c r="KEF214" s="29"/>
      <c r="KEG214" s="29"/>
      <c r="KEH214" s="29"/>
      <c r="KEI214" s="29"/>
      <c r="KEJ214" s="29"/>
      <c r="KEK214" s="29"/>
      <c r="KEL214" s="29"/>
      <c r="KEM214" s="29"/>
      <c r="KEN214" s="29"/>
      <c r="KEO214" s="29"/>
      <c r="KEP214" s="29"/>
      <c r="KEQ214" s="29"/>
      <c r="KER214" s="29"/>
      <c r="KES214" s="29"/>
      <c r="KET214" s="29"/>
      <c r="KEU214" s="29"/>
      <c r="KEV214" s="29"/>
      <c r="KEW214" s="29"/>
      <c r="KEX214" s="29"/>
      <c r="KEY214" s="29"/>
      <c r="KEZ214" s="29"/>
      <c r="KFA214" s="29"/>
      <c r="KFB214" s="29"/>
      <c r="KFC214" s="29"/>
      <c r="KFD214" s="29"/>
      <c r="KFE214" s="29"/>
      <c r="KFF214" s="29"/>
      <c r="KFG214" s="29"/>
      <c r="KFH214" s="29"/>
      <c r="KFI214" s="29"/>
      <c r="KFJ214" s="29"/>
      <c r="KFK214" s="29"/>
      <c r="KFL214" s="29"/>
      <c r="KFM214" s="29"/>
      <c r="KFN214" s="29"/>
      <c r="KFO214" s="29"/>
      <c r="KFP214" s="29"/>
      <c r="KFQ214" s="29"/>
      <c r="KFR214" s="29"/>
      <c r="KFS214" s="29"/>
      <c r="KFT214" s="29"/>
      <c r="KFU214" s="29"/>
      <c r="KFV214" s="29"/>
      <c r="KFW214" s="29"/>
      <c r="KFX214" s="29"/>
      <c r="KFY214" s="29"/>
      <c r="KFZ214" s="29"/>
      <c r="KGA214" s="29"/>
      <c r="KGB214" s="29"/>
      <c r="KGC214" s="29"/>
      <c r="KGD214" s="29"/>
      <c r="KGE214" s="29"/>
      <c r="KGF214" s="29"/>
      <c r="KGG214" s="29"/>
      <c r="KGH214" s="29"/>
      <c r="KGI214" s="29"/>
      <c r="KGJ214" s="29"/>
      <c r="KGK214" s="29"/>
      <c r="KGL214" s="29"/>
      <c r="KGM214" s="29"/>
      <c r="KGN214" s="29"/>
      <c r="KGO214" s="29"/>
      <c r="KGP214" s="29"/>
      <c r="KGQ214" s="29"/>
      <c r="KGR214" s="29"/>
      <c r="KGS214" s="29"/>
      <c r="KGT214" s="29"/>
      <c r="KGU214" s="29"/>
      <c r="KGV214" s="29"/>
      <c r="KGW214" s="29"/>
      <c r="KGX214" s="29"/>
      <c r="KGY214" s="29"/>
      <c r="KGZ214" s="29"/>
      <c r="KHA214" s="29"/>
      <c r="KHB214" s="29"/>
      <c r="KHC214" s="29"/>
      <c r="KHD214" s="29"/>
      <c r="KHE214" s="29"/>
      <c r="KHF214" s="29"/>
      <c r="KHG214" s="29"/>
      <c r="KHH214" s="29"/>
      <c r="KHI214" s="29"/>
      <c r="KHJ214" s="29"/>
      <c r="KHK214" s="29"/>
      <c r="KHL214" s="29"/>
      <c r="KHM214" s="29"/>
      <c r="KHN214" s="29"/>
      <c r="KHO214" s="29"/>
      <c r="KHP214" s="29"/>
      <c r="KHQ214" s="29"/>
      <c r="KHR214" s="29"/>
      <c r="KHS214" s="29"/>
      <c r="KHT214" s="29"/>
      <c r="KHU214" s="29"/>
      <c r="KHV214" s="29"/>
      <c r="KHW214" s="29"/>
      <c r="KHX214" s="29"/>
      <c r="KHY214" s="29"/>
      <c r="KHZ214" s="29"/>
      <c r="KIA214" s="29"/>
      <c r="KIB214" s="29"/>
      <c r="KIC214" s="29"/>
      <c r="KID214" s="29"/>
      <c r="KIE214" s="29"/>
      <c r="KIF214" s="29"/>
      <c r="KIG214" s="29"/>
      <c r="KIH214" s="29"/>
      <c r="KII214" s="29"/>
      <c r="KIJ214" s="29"/>
      <c r="KIK214" s="29"/>
      <c r="KIL214" s="29"/>
      <c r="KIM214" s="29"/>
      <c r="KIN214" s="29"/>
      <c r="KIO214" s="29"/>
      <c r="KIP214" s="29"/>
      <c r="KIQ214" s="29"/>
      <c r="KIR214" s="29"/>
      <c r="KIS214" s="29"/>
      <c r="KIT214" s="29"/>
      <c r="KIU214" s="29"/>
      <c r="KIV214" s="29"/>
      <c r="KIW214" s="29"/>
      <c r="KIX214" s="29"/>
      <c r="KIY214" s="29"/>
      <c r="KIZ214" s="29"/>
      <c r="KJA214" s="29"/>
      <c r="KJB214" s="29"/>
      <c r="KJC214" s="29"/>
      <c r="KJD214" s="29"/>
      <c r="KJE214" s="29"/>
      <c r="KJF214" s="29"/>
      <c r="KJG214" s="29"/>
      <c r="KJH214" s="29"/>
      <c r="KJI214" s="29"/>
      <c r="KJJ214" s="29"/>
      <c r="KJK214" s="29"/>
      <c r="KJL214" s="29"/>
      <c r="KJM214" s="29"/>
      <c r="KJN214" s="29"/>
      <c r="KJO214" s="29"/>
      <c r="KJP214" s="29"/>
      <c r="KJQ214" s="29"/>
      <c r="KJR214" s="29"/>
      <c r="KJS214" s="29"/>
      <c r="KJT214" s="29"/>
      <c r="KJU214" s="29"/>
      <c r="KJV214" s="29"/>
      <c r="KJW214" s="29"/>
      <c r="KJX214" s="29"/>
      <c r="KJY214" s="29"/>
      <c r="KJZ214" s="29"/>
      <c r="KKA214" s="29"/>
      <c r="KKB214" s="29"/>
      <c r="KKC214" s="29"/>
      <c r="KKD214" s="29"/>
      <c r="KKE214" s="29"/>
      <c r="KKF214" s="29"/>
      <c r="KKG214" s="29"/>
      <c r="KKH214" s="29"/>
      <c r="KKI214" s="29"/>
      <c r="KKJ214" s="29"/>
      <c r="KKK214" s="29"/>
      <c r="KKL214" s="29"/>
      <c r="KKM214" s="29"/>
      <c r="KKN214" s="29"/>
      <c r="KKO214" s="29"/>
      <c r="KKP214" s="29"/>
      <c r="KKQ214" s="29"/>
      <c r="KKR214" s="29"/>
      <c r="KKS214" s="29"/>
      <c r="KKT214" s="29"/>
      <c r="KKU214" s="29"/>
      <c r="KKV214" s="29"/>
      <c r="KKW214" s="29"/>
      <c r="KKX214" s="29"/>
      <c r="KKY214" s="29"/>
      <c r="KKZ214" s="29"/>
      <c r="KLA214" s="29"/>
      <c r="KLB214" s="29"/>
      <c r="KLC214" s="29"/>
      <c r="KLD214" s="29"/>
      <c r="KLE214" s="29"/>
      <c r="KLF214" s="29"/>
      <c r="KLG214" s="29"/>
      <c r="KLH214" s="29"/>
      <c r="KLI214" s="29"/>
      <c r="KLJ214" s="29"/>
      <c r="KLK214" s="29"/>
      <c r="KLL214" s="29"/>
      <c r="KLM214" s="29"/>
      <c r="KLN214" s="29"/>
      <c r="KLO214" s="29"/>
      <c r="KLP214" s="29"/>
      <c r="KLQ214" s="29"/>
      <c r="KLR214" s="29"/>
      <c r="KLS214" s="29"/>
      <c r="KLT214" s="29"/>
      <c r="KLU214" s="29"/>
      <c r="KLV214" s="29"/>
      <c r="KLW214" s="29"/>
      <c r="KLX214" s="29"/>
      <c r="KLY214" s="29"/>
      <c r="KLZ214" s="29"/>
      <c r="KMA214" s="29"/>
      <c r="KMB214" s="29"/>
      <c r="KMC214" s="29"/>
      <c r="KMD214" s="29"/>
      <c r="KME214" s="29"/>
      <c r="KMF214" s="29"/>
      <c r="KMG214" s="29"/>
      <c r="KMH214" s="29"/>
      <c r="KMI214" s="29"/>
      <c r="KMJ214" s="29"/>
      <c r="KMK214" s="29"/>
      <c r="KML214" s="29"/>
      <c r="KMM214" s="29"/>
      <c r="KMN214" s="29"/>
      <c r="KMO214" s="29"/>
      <c r="KMP214" s="29"/>
      <c r="KMQ214" s="29"/>
      <c r="KMR214" s="29"/>
      <c r="KMS214" s="29"/>
      <c r="KMT214" s="29"/>
      <c r="KMU214" s="29"/>
      <c r="KMV214" s="29"/>
      <c r="KMW214" s="29"/>
      <c r="KMX214" s="29"/>
      <c r="KMY214" s="29"/>
      <c r="KMZ214" s="29"/>
      <c r="KNA214" s="29"/>
      <c r="KNB214" s="29"/>
      <c r="KNC214" s="29"/>
      <c r="KND214" s="29"/>
      <c r="KNE214" s="29"/>
      <c r="KNF214" s="29"/>
      <c r="KNG214" s="29"/>
      <c r="KNH214" s="29"/>
      <c r="KNI214" s="29"/>
      <c r="KNJ214" s="29"/>
      <c r="KNK214" s="29"/>
      <c r="KNL214" s="29"/>
      <c r="KNM214" s="29"/>
      <c r="KNN214" s="29"/>
      <c r="KNO214" s="29"/>
      <c r="KNP214" s="29"/>
      <c r="KNQ214" s="29"/>
      <c r="KNR214" s="29"/>
      <c r="KNS214" s="29"/>
      <c r="KNT214" s="29"/>
      <c r="KNU214" s="29"/>
      <c r="KNV214" s="29"/>
      <c r="KNW214" s="29"/>
      <c r="KNX214" s="29"/>
      <c r="KNY214" s="29"/>
      <c r="KNZ214" s="29"/>
      <c r="KOA214" s="29"/>
      <c r="KOB214" s="29"/>
      <c r="KOC214" s="29"/>
      <c r="KOD214" s="29"/>
      <c r="KOE214" s="29"/>
      <c r="KOF214" s="29"/>
      <c r="KOG214" s="29"/>
      <c r="KOH214" s="29"/>
      <c r="KOI214" s="29"/>
      <c r="KOJ214" s="29"/>
      <c r="KOK214" s="29"/>
      <c r="KOL214" s="29"/>
      <c r="KOM214" s="29"/>
      <c r="KON214" s="29"/>
      <c r="KOO214" s="29"/>
      <c r="KOP214" s="29"/>
      <c r="KOQ214" s="29"/>
      <c r="KOR214" s="29"/>
      <c r="KOS214" s="29"/>
      <c r="KOT214" s="29"/>
      <c r="KOU214" s="29"/>
      <c r="KOV214" s="29"/>
      <c r="KOW214" s="29"/>
      <c r="KOX214" s="29"/>
      <c r="KOY214" s="29"/>
      <c r="KOZ214" s="29"/>
      <c r="KPA214" s="29"/>
      <c r="KPB214" s="29"/>
      <c r="KPC214" s="29"/>
      <c r="KPD214" s="29"/>
      <c r="KPE214" s="29"/>
      <c r="KPF214" s="29"/>
      <c r="KPG214" s="29"/>
      <c r="KPH214" s="29"/>
      <c r="KPI214" s="29"/>
      <c r="KPJ214" s="29"/>
      <c r="KPK214" s="29"/>
      <c r="KPL214" s="29"/>
      <c r="KPM214" s="29"/>
      <c r="KPN214" s="29"/>
      <c r="KPO214" s="29"/>
      <c r="KPP214" s="29"/>
      <c r="KPQ214" s="29"/>
      <c r="KPR214" s="29"/>
      <c r="KPS214" s="29"/>
      <c r="KPT214" s="29"/>
      <c r="KPU214" s="29"/>
      <c r="KPV214" s="29"/>
      <c r="KPW214" s="29"/>
      <c r="KPX214" s="29"/>
      <c r="KPY214" s="29"/>
      <c r="KPZ214" s="29"/>
      <c r="KQA214" s="29"/>
      <c r="KQB214" s="29"/>
      <c r="KQC214" s="29"/>
      <c r="KQD214" s="29"/>
      <c r="KQE214" s="29"/>
      <c r="KQF214" s="29"/>
      <c r="KQG214" s="29"/>
      <c r="KQH214" s="29"/>
      <c r="KQI214" s="29"/>
      <c r="KQJ214" s="29"/>
      <c r="KQK214" s="29"/>
      <c r="KQL214" s="29"/>
      <c r="KQM214" s="29"/>
      <c r="KQN214" s="29"/>
      <c r="KQO214" s="29"/>
      <c r="KQP214" s="29"/>
      <c r="KQQ214" s="29"/>
      <c r="KQR214" s="29"/>
      <c r="KQS214" s="29"/>
      <c r="KQT214" s="29"/>
      <c r="KQU214" s="29"/>
      <c r="KQV214" s="29"/>
      <c r="KQW214" s="29"/>
      <c r="KQX214" s="29"/>
      <c r="KQY214" s="29"/>
      <c r="KQZ214" s="29"/>
      <c r="KRA214" s="29"/>
      <c r="KRB214" s="29"/>
      <c r="KRC214" s="29"/>
      <c r="KRD214" s="29"/>
      <c r="KRE214" s="29"/>
      <c r="KRF214" s="29"/>
      <c r="KRG214" s="29"/>
      <c r="KRH214" s="29"/>
      <c r="KRI214" s="29"/>
      <c r="KRJ214" s="29"/>
      <c r="KRK214" s="29"/>
      <c r="KRL214" s="29"/>
      <c r="KRM214" s="29"/>
      <c r="KRN214" s="29"/>
      <c r="KRO214" s="29"/>
      <c r="KRP214" s="29"/>
      <c r="KRQ214" s="29"/>
      <c r="KRR214" s="29"/>
      <c r="KRS214" s="29"/>
      <c r="KRT214" s="29"/>
      <c r="KRU214" s="29"/>
      <c r="KRV214" s="29"/>
      <c r="KRW214" s="29"/>
      <c r="KRX214" s="29"/>
      <c r="KRY214" s="29"/>
      <c r="KRZ214" s="29"/>
      <c r="KSA214" s="29"/>
      <c r="KSB214" s="29"/>
      <c r="KSC214" s="29"/>
      <c r="KSD214" s="29"/>
      <c r="KSE214" s="29"/>
      <c r="KSF214" s="29"/>
      <c r="KSG214" s="29"/>
      <c r="KSH214" s="29"/>
      <c r="KSI214" s="29"/>
      <c r="KSJ214" s="29"/>
      <c r="KSK214" s="29"/>
      <c r="KSL214" s="29"/>
      <c r="KSM214" s="29"/>
      <c r="KSN214" s="29"/>
      <c r="KSO214" s="29"/>
      <c r="KSP214" s="29"/>
      <c r="KSQ214" s="29"/>
      <c r="KSR214" s="29"/>
      <c r="KSS214" s="29"/>
      <c r="KST214" s="29"/>
      <c r="KSU214" s="29"/>
      <c r="KSV214" s="29"/>
      <c r="KSW214" s="29"/>
      <c r="KSX214" s="29"/>
      <c r="KSY214" s="29"/>
      <c r="KSZ214" s="29"/>
      <c r="KTA214" s="29"/>
      <c r="KTB214" s="29"/>
      <c r="KTC214" s="29"/>
      <c r="KTD214" s="29"/>
      <c r="KTE214" s="29"/>
      <c r="KTF214" s="29"/>
      <c r="KTG214" s="29"/>
      <c r="KTH214" s="29"/>
      <c r="KTI214" s="29"/>
      <c r="KTJ214" s="29"/>
      <c r="KTK214" s="29"/>
      <c r="KTL214" s="29"/>
      <c r="KTM214" s="29"/>
      <c r="KTN214" s="29"/>
      <c r="KTO214" s="29"/>
      <c r="KTP214" s="29"/>
      <c r="KTQ214" s="29"/>
      <c r="KTR214" s="29"/>
      <c r="KTS214" s="29"/>
      <c r="KTT214" s="29"/>
      <c r="KTU214" s="29"/>
      <c r="KTV214" s="29"/>
      <c r="KTW214" s="29"/>
      <c r="KTX214" s="29"/>
      <c r="KTY214" s="29"/>
      <c r="KTZ214" s="29"/>
      <c r="KUA214" s="29"/>
      <c r="KUB214" s="29"/>
      <c r="KUC214" s="29"/>
      <c r="KUD214" s="29"/>
      <c r="KUE214" s="29"/>
      <c r="KUF214" s="29"/>
      <c r="KUG214" s="29"/>
      <c r="KUH214" s="29"/>
      <c r="KUI214" s="29"/>
      <c r="KUJ214" s="29"/>
      <c r="KUK214" s="29"/>
      <c r="KUL214" s="29"/>
      <c r="KUM214" s="29"/>
      <c r="KUN214" s="29"/>
      <c r="KUO214" s="29"/>
      <c r="KUP214" s="29"/>
      <c r="KUQ214" s="29"/>
      <c r="KUR214" s="29"/>
      <c r="KUS214" s="29"/>
      <c r="KUT214" s="29"/>
      <c r="KUU214" s="29"/>
      <c r="KUV214" s="29"/>
      <c r="KUW214" s="29"/>
      <c r="KUX214" s="29"/>
      <c r="KUY214" s="29"/>
      <c r="KUZ214" s="29"/>
      <c r="KVA214" s="29"/>
      <c r="KVB214" s="29"/>
      <c r="KVC214" s="29"/>
      <c r="KVD214" s="29"/>
      <c r="KVE214" s="29"/>
      <c r="KVF214" s="29"/>
      <c r="KVG214" s="29"/>
      <c r="KVH214" s="29"/>
      <c r="KVI214" s="29"/>
      <c r="KVJ214" s="29"/>
      <c r="KVK214" s="29"/>
      <c r="KVL214" s="29"/>
      <c r="KVM214" s="29"/>
      <c r="KVN214" s="29"/>
      <c r="KVO214" s="29"/>
      <c r="KVP214" s="29"/>
      <c r="KVQ214" s="29"/>
      <c r="KVR214" s="29"/>
      <c r="KVS214" s="29"/>
      <c r="KVT214" s="29"/>
      <c r="KVU214" s="29"/>
      <c r="KVV214" s="29"/>
      <c r="KVW214" s="29"/>
      <c r="KVX214" s="29"/>
      <c r="KVY214" s="29"/>
      <c r="KVZ214" s="29"/>
      <c r="KWA214" s="29"/>
      <c r="KWB214" s="29"/>
      <c r="KWC214" s="29"/>
      <c r="KWD214" s="29"/>
      <c r="KWE214" s="29"/>
      <c r="KWF214" s="29"/>
      <c r="KWG214" s="29"/>
      <c r="KWH214" s="29"/>
      <c r="KWI214" s="29"/>
      <c r="KWJ214" s="29"/>
      <c r="KWK214" s="29"/>
      <c r="KWL214" s="29"/>
      <c r="KWM214" s="29"/>
      <c r="KWN214" s="29"/>
      <c r="KWO214" s="29"/>
      <c r="KWP214" s="29"/>
      <c r="KWQ214" s="29"/>
      <c r="KWR214" s="29"/>
      <c r="KWS214" s="29"/>
      <c r="KWT214" s="29"/>
      <c r="KWU214" s="29"/>
      <c r="KWV214" s="29"/>
      <c r="KWW214" s="29"/>
      <c r="KWX214" s="29"/>
      <c r="KWY214" s="29"/>
      <c r="KWZ214" s="29"/>
      <c r="KXA214" s="29"/>
      <c r="KXB214" s="29"/>
      <c r="KXC214" s="29"/>
      <c r="KXD214" s="29"/>
      <c r="KXE214" s="29"/>
      <c r="KXF214" s="29"/>
      <c r="KXG214" s="29"/>
      <c r="KXH214" s="29"/>
      <c r="KXI214" s="29"/>
      <c r="KXJ214" s="29"/>
      <c r="KXK214" s="29"/>
      <c r="KXL214" s="29"/>
      <c r="KXM214" s="29"/>
      <c r="KXN214" s="29"/>
      <c r="KXO214" s="29"/>
      <c r="KXP214" s="29"/>
      <c r="KXQ214" s="29"/>
      <c r="KXR214" s="29"/>
      <c r="KXS214" s="29"/>
      <c r="KXT214" s="29"/>
      <c r="KXU214" s="29"/>
      <c r="KXV214" s="29"/>
      <c r="KXW214" s="29"/>
      <c r="KXX214" s="29"/>
      <c r="KXY214" s="29"/>
      <c r="KXZ214" s="29"/>
      <c r="KYA214" s="29"/>
      <c r="KYB214" s="29"/>
      <c r="KYC214" s="29"/>
      <c r="KYD214" s="29"/>
      <c r="KYE214" s="29"/>
      <c r="KYF214" s="29"/>
      <c r="KYG214" s="29"/>
      <c r="KYH214" s="29"/>
      <c r="KYI214" s="29"/>
      <c r="KYJ214" s="29"/>
      <c r="KYK214" s="29"/>
      <c r="KYL214" s="29"/>
      <c r="KYM214" s="29"/>
      <c r="KYN214" s="29"/>
      <c r="KYO214" s="29"/>
      <c r="KYP214" s="29"/>
      <c r="KYQ214" s="29"/>
      <c r="KYR214" s="29"/>
      <c r="KYS214" s="29"/>
      <c r="KYT214" s="29"/>
      <c r="KYU214" s="29"/>
      <c r="KYV214" s="29"/>
      <c r="KYW214" s="29"/>
      <c r="KYX214" s="29"/>
      <c r="KYY214" s="29"/>
      <c r="KYZ214" s="29"/>
      <c r="KZA214" s="29"/>
      <c r="KZB214" s="29"/>
      <c r="KZC214" s="29"/>
      <c r="KZD214" s="29"/>
      <c r="KZE214" s="29"/>
      <c r="KZF214" s="29"/>
      <c r="KZG214" s="29"/>
      <c r="KZH214" s="29"/>
      <c r="KZI214" s="29"/>
      <c r="KZJ214" s="29"/>
      <c r="KZK214" s="29"/>
      <c r="KZL214" s="29"/>
      <c r="KZM214" s="29"/>
      <c r="KZN214" s="29"/>
      <c r="KZO214" s="29"/>
      <c r="KZP214" s="29"/>
      <c r="KZQ214" s="29"/>
      <c r="KZR214" s="29"/>
      <c r="KZS214" s="29"/>
      <c r="KZT214" s="29"/>
      <c r="KZU214" s="29"/>
      <c r="KZV214" s="29"/>
      <c r="KZW214" s="29"/>
      <c r="KZX214" s="29"/>
      <c r="KZY214" s="29"/>
      <c r="KZZ214" s="29"/>
      <c r="LAA214" s="29"/>
      <c r="LAB214" s="29"/>
      <c r="LAC214" s="29"/>
      <c r="LAD214" s="29"/>
      <c r="LAE214" s="29"/>
      <c r="LAF214" s="29"/>
      <c r="LAG214" s="29"/>
      <c r="LAH214" s="29"/>
      <c r="LAI214" s="29"/>
      <c r="LAJ214" s="29"/>
      <c r="LAK214" s="29"/>
      <c r="LAL214" s="29"/>
      <c r="LAM214" s="29"/>
      <c r="LAN214" s="29"/>
      <c r="LAO214" s="29"/>
      <c r="LAP214" s="29"/>
      <c r="LAQ214" s="29"/>
      <c r="LAR214" s="29"/>
      <c r="LAS214" s="29"/>
      <c r="LAT214" s="29"/>
      <c r="LAU214" s="29"/>
      <c r="LAV214" s="29"/>
      <c r="LAW214" s="29"/>
      <c r="LAX214" s="29"/>
      <c r="LAY214" s="29"/>
      <c r="LAZ214" s="29"/>
      <c r="LBA214" s="29"/>
      <c r="LBB214" s="29"/>
      <c r="LBC214" s="29"/>
      <c r="LBD214" s="29"/>
      <c r="LBE214" s="29"/>
      <c r="LBF214" s="29"/>
      <c r="LBG214" s="29"/>
      <c r="LBH214" s="29"/>
      <c r="LBI214" s="29"/>
      <c r="LBJ214" s="29"/>
      <c r="LBK214" s="29"/>
      <c r="LBL214" s="29"/>
      <c r="LBM214" s="29"/>
      <c r="LBN214" s="29"/>
      <c r="LBO214" s="29"/>
      <c r="LBP214" s="29"/>
      <c r="LBQ214" s="29"/>
      <c r="LBR214" s="29"/>
      <c r="LBS214" s="29"/>
      <c r="LBT214" s="29"/>
      <c r="LBU214" s="29"/>
      <c r="LBV214" s="29"/>
      <c r="LBW214" s="29"/>
      <c r="LBX214" s="29"/>
      <c r="LBY214" s="29"/>
      <c r="LBZ214" s="29"/>
      <c r="LCA214" s="29"/>
      <c r="LCB214" s="29"/>
      <c r="LCC214" s="29"/>
      <c r="LCD214" s="29"/>
      <c r="LCE214" s="29"/>
      <c r="LCF214" s="29"/>
      <c r="LCG214" s="29"/>
      <c r="LCH214" s="29"/>
      <c r="LCI214" s="29"/>
      <c r="LCJ214" s="29"/>
      <c r="LCK214" s="29"/>
      <c r="LCL214" s="29"/>
      <c r="LCM214" s="29"/>
      <c r="LCN214" s="29"/>
      <c r="LCO214" s="29"/>
      <c r="LCP214" s="29"/>
      <c r="LCQ214" s="29"/>
      <c r="LCR214" s="29"/>
      <c r="LCS214" s="29"/>
      <c r="LCT214" s="29"/>
      <c r="LCU214" s="29"/>
      <c r="LCV214" s="29"/>
      <c r="LCW214" s="29"/>
      <c r="LCX214" s="29"/>
      <c r="LCY214" s="29"/>
      <c r="LCZ214" s="29"/>
      <c r="LDA214" s="29"/>
      <c r="LDB214" s="29"/>
      <c r="LDC214" s="29"/>
      <c r="LDD214" s="29"/>
      <c r="LDE214" s="29"/>
      <c r="LDF214" s="29"/>
      <c r="LDG214" s="29"/>
      <c r="LDH214" s="29"/>
      <c r="LDI214" s="29"/>
      <c r="LDJ214" s="29"/>
      <c r="LDK214" s="29"/>
      <c r="LDL214" s="29"/>
      <c r="LDM214" s="29"/>
      <c r="LDN214" s="29"/>
      <c r="LDO214" s="29"/>
      <c r="LDP214" s="29"/>
      <c r="LDQ214" s="29"/>
      <c r="LDR214" s="29"/>
      <c r="LDS214" s="29"/>
      <c r="LDT214" s="29"/>
      <c r="LDU214" s="29"/>
      <c r="LDV214" s="29"/>
      <c r="LDW214" s="29"/>
      <c r="LDX214" s="29"/>
      <c r="LDY214" s="29"/>
      <c r="LDZ214" s="29"/>
      <c r="LEA214" s="29"/>
      <c r="LEB214" s="29"/>
      <c r="LEC214" s="29"/>
      <c r="LED214" s="29"/>
      <c r="LEE214" s="29"/>
      <c r="LEF214" s="29"/>
      <c r="LEG214" s="29"/>
      <c r="LEH214" s="29"/>
      <c r="LEI214" s="29"/>
      <c r="LEJ214" s="29"/>
      <c r="LEK214" s="29"/>
      <c r="LEL214" s="29"/>
      <c r="LEM214" s="29"/>
      <c r="LEN214" s="29"/>
      <c r="LEO214" s="29"/>
      <c r="LEP214" s="29"/>
      <c r="LEQ214" s="29"/>
      <c r="LER214" s="29"/>
      <c r="LES214" s="29"/>
      <c r="LET214" s="29"/>
      <c r="LEU214" s="29"/>
      <c r="LEV214" s="29"/>
      <c r="LEW214" s="29"/>
      <c r="LEX214" s="29"/>
      <c r="LEY214" s="29"/>
      <c r="LEZ214" s="29"/>
      <c r="LFA214" s="29"/>
      <c r="LFB214" s="29"/>
      <c r="LFC214" s="29"/>
      <c r="LFD214" s="29"/>
      <c r="LFE214" s="29"/>
      <c r="LFF214" s="29"/>
      <c r="LFG214" s="29"/>
      <c r="LFH214" s="29"/>
      <c r="LFI214" s="29"/>
      <c r="LFJ214" s="29"/>
      <c r="LFK214" s="29"/>
      <c r="LFL214" s="29"/>
      <c r="LFM214" s="29"/>
      <c r="LFN214" s="29"/>
      <c r="LFO214" s="29"/>
      <c r="LFP214" s="29"/>
      <c r="LFQ214" s="29"/>
      <c r="LFR214" s="29"/>
      <c r="LFS214" s="29"/>
      <c r="LFT214" s="29"/>
      <c r="LFU214" s="29"/>
      <c r="LFV214" s="29"/>
      <c r="LFW214" s="29"/>
      <c r="LFX214" s="29"/>
      <c r="LFY214" s="29"/>
      <c r="LFZ214" s="29"/>
      <c r="LGA214" s="29"/>
      <c r="LGB214" s="29"/>
      <c r="LGC214" s="29"/>
      <c r="LGD214" s="29"/>
      <c r="LGE214" s="29"/>
      <c r="LGF214" s="29"/>
      <c r="LGG214" s="29"/>
      <c r="LGH214" s="29"/>
      <c r="LGI214" s="29"/>
      <c r="LGJ214" s="29"/>
      <c r="LGK214" s="29"/>
      <c r="LGL214" s="29"/>
      <c r="LGM214" s="29"/>
      <c r="LGN214" s="29"/>
      <c r="LGO214" s="29"/>
      <c r="LGP214" s="29"/>
      <c r="LGQ214" s="29"/>
      <c r="LGR214" s="29"/>
      <c r="LGS214" s="29"/>
      <c r="LGT214" s="29"/>
      <c r="LGU214" s="29"/>
      <c r="LGV214" s="29"/>
      <c r="LGW214" s="29"/>
      <c r="LGX214" s="29"/>
      <c r="LGY214" s="29"/>
      <c r="LGZ214" s="29"/>
      <c r="LHA214" s="29"/>
      <c r="LHB214" s="29"/>
      <c r="LHC214" s="29"/>
      <c r="LHD214" s="29"/>
      <c r="LHE214" s="29"/>
      <c r="LHF214" s="29"/>
      <c r="LHG214" s="29"/>
      <c r="LHH214" s="29"/>
      <c r="LHI214" s="29"/>
      <c r="LHJ214" s="29"/>
      <c r="LHK214" s="29"/>
      <c r="LHL214" s="29"/>
      <c r="LHM214" s="29"/>
      <c r="LHN214" s="29"/>
      <c r="LHO214" s="29"/>
      <c r="LHP214" s="29"/>
      <c r="LHQ214" s="29"/>
      <c r="LHR214" s="29"/>
      <c r="LHS214" s="29"/>
      <c r="LHT214" s="29"/>
      <c r="LHU214" s="29"/>
      <c r="LHV214" s="29"/>
      <c r="LHW214" s="29"/>
      <c r="LHX214" s="29"/>
      <c r="LHY214" s="29"/>
      <c r="LHZ214" s="29"/>
      <c r="LIA214" s="29"/>
      <c r="LIB214" s="29"/>
      <c r="LIC214" s="29"/>
      <c r="LID214" s="29"/>
      <c r="LIE214" s="29"/>
      <c r="LIF214" s="29"/>
      <c r="LIG214" s="29"/>
      <c r="LIH214" s="29"/>
      <c r="LII214" s="29"/>
      <c r="LIJ214" s="29"/>
      <c r="LIK214" s="29"/>
      <c r="LIL214" s="29"/>
      <c r="LIM214" s="29"/>
      <c r="LIN214" s="29"/>
      <c r="LIO214" s="29"/>
      <c r="LIP214" s="29"/>
      <c r="LIQ214" s="29"/>
      <c r="LIR214" s="29"/>
      <c r="LIS214" s="29"/>
      <c r="LIT214" s="29"/>
      <c r="LIU214" s="29"/>
      <c r="LIV214" s="29"/>
      <c r="LIW214" s="29"/>
      <c r="LIX214" s="29"/>
      <c r="LIY214" s="29"/>
      <c r="LIZ214" s="29"/>
      <c r="LJA214" s="29"/>
      <c r="LJB214" s="29"/>
      <c r="LJC214" s="29"/>
      <c r="LJD214" s="29"/>
      <c r="LJE214" s="29"/>
      <c r="LJF214" s="29"/>
      <c r="LJG214" s="29"/>
      <c r="LJH214" s="29"/>
      <c r="LJI214" s="29"/>
      <c r="LJJ214" s="29"/>
      <c r="LJK214" s="29"/>
      <c r="LJL214" s="29"/>
      <c r="LJM214" s="29"/>
      <c r="LJN214" s="29"/>
      <c r="LJO214" s="29"/>
      <c r="LJP214" s="29"/>
      <c r="LJQ214" s="29"/>
      <c r="LJR214" s="29"/>
      <c r="LJS214" s="29"/>
      <c r="LJT214" s="29"/>
      <c r="LJU214" s="29"/>
      <c r="LJV214" s="29"/>
      <c r="LJW214" s="29"/>
      <c r="LJX214" s="29"/>
      <c r="LJY214" s="29"/>
      <c r="LJZ214" s="29"/>
      <c r="LKA214" s="29"/>
      <c r="LKB214" s="29"/>
      <c r="LKC214" s="29"/>
      <c r="LKD214" s="29"/>
      <c r="LKE214" s="29"/>
      <c r="LKF214" s="29"/>
      <c r="LKG214" s="29"/>
      <c r="LKH214" s="29"/>
      <c r="LKI214" s="29"/>
      <c r="LKJ214" s="29"/>
      <c r="LKK214" s="29"/>
      <c r="LKL214" s="29"/>
      <c r="LKM214" s="29"/>
      <c r="LKN214" s="29"/>
      <c r="LKO214" s="29"/>
      <c r="LKP214" s="29"/>
      <c r="LKQ214" s="29"/>
      <c r="LKR214" s="29"/>
      <c r="LKS214" s="29"/>
      <c r="LKT214" s="29"/>
      <c r="LKU214" s="29"/>
      <c r="LKV214" s="29"/>
      <c r="LKW214" s="29"/>
      <c r="LKX214" s="29"/>
      <c r="LKY214" s="29"/>
      <c r="LKZ214" s="29"/>
      <c r="LLA214" s="29"/>
      <c r="LLB214" s="29"/>
      <c r="LLC214" s="29"/>
      <c r="LLD214" s="29"/>
      <c r="LLE214" s="29"/>
      <c r="LLF214" s="29"/>
      <c r="LLG214" s="29"/>
      <c r="LLH214" s="29"/>
      <c r="LLI214" s="29"/>
      <c r="LLJ214" s="29"/>
      <c r="LLK214" s="29"/>
      <c r="LLL214" s="29"/>
      <c r="LLM214" s="29"/>
      <c r="LLN214" s="29"/>
      <c r="LLO214" s="29"/>
      <c r="LLP214" s="29"/>
      <c r="LLQ214" s="29"/>
      <c r="LLR214" s="29"/>
      <c r="LLS214" s="29"/>
      <c r="LLT214" s="29"/>
      <c r="LLU214" s="29"/>
      <c r="LLV214" s="29"/>
      <c r="LLW214" s="29"/>
      <c r="LLX214" s="29"/>
      <c r="LLY214" s="29"/>
      <c r="LLZ214" s="29"/>
      <c r="LMA214" s="29"/>
      <c r="LMB214" s="29"/>
      <c r="LMC214" s="29"/>
      <c r="LMD214" s="29"/>
      <c r="LME214" s="29"/>
      <c r="LMF214" s="29"/>
      <c r="LMG214" s="29"/>
      <c r="LMH214" s="29"/>
      <c r="LMI214" s="29"/>
      <c r="LMJ214" s="29"/>
      <c r="LMK214" s="29"/>
      <c r="LML214" s="29"/>
      <c r="LMM214" s="29"/>
      <c r="LMN214" s="29"/>
      <c r="LMO214" s="29"/>
      <c r="LMP214" s="29"/>
      <c r="LMQ214" s="29"/>
      <c r="LMR214" s="29"/>
      <c r="LMS214" s="29"/>
      <c r="LMT214" s="29"/>
      <c r="LMU214" s="29"/>
      <c r="LMV214" s="29"/>
      <c r="LMW214" s="29"/>
      <c r="LMX214" s="29"/>
      <c r="LMY214" s="29"/>
      <c r="LMZ214" s="29"/>
      <c r="LNA214" s="29"/>
      <c r="LNB214" s="29"/>
      <c r="LNC214" s="29"/>
      <c r="LND214" s="29"/>
      <c r="LNE214" s="29"/>
      <c r="LNF214" s="29"/>
      <c r="LNG214" s="29"/>
      <c r="LNH214" s="29"/>
      <c r="LNI214" s="29"/>
      <c r="LNJ214" s="29"/>
      <c r="LNK214" s="29"/>
      <c r="LNL214" s="29"/>
      <c r="LNM214" s="29"/>
      <c r="LNN214" s="29"/>
      <c r="LNO214" s="29"/>
      <c r="LNP214" s="29"/>
      <c r="LNQ214" s="29"/>
      <c r="LNR214" s="29"/>
      <c r="LNS214" s="29"/>
      <c r="LNT214" s="29"/>
      <c r="LNU214" s="29"/>
      <c r="LNV214" s="29"/>
      <c r="LNW214" s="29"/>
      <c r="LNX214" s="29"/>
      <c r="LNY214" s="29"/>
      <c r="LNZ214" s="29"/>
      <c r="LOA214" s="29"/>
      <c r="LOB214" s="29"/>
      <c r="LOC214" s="29"/>
      <c r="LOD214" s="29"/>
      <c r="LOE214" s="29"/>
      <c r="LOF214" s="29"/>
      <c r="LOG214" s="29"/>
      <c r="LOH214" s="29"/>
      <c r="LOI214" s="29"/>
      <c r="LOJ214" s="29"/>
      <c r="LOK214" s="29"/>
      <c r="LOL214" s="29"/>
      <c r="LOM214" s="29"/>
      <c r="LON214" s="29"/>
      <c r="LOO214" s="29"/>
      <c r="LOP214" s="29"/>
      <c r="LOQ214" s="29"/>
      <c r="LOR214" s="29"/>
      <c r="LOS214" s="29"/>
      <c r="LOT214" s="29"/>
      <c r="LOU214" s="29"/>
      <c r="LOV214" s="29"/>
      <c r="LOW214" s="29"/>
      <c r="LOX214" s="29"/>
      <c r="LOY214" s="29"/>
      <c r="LOZ214" s="29"/>
      <c r="LPA214" s="29"/>
      <c r="LPB214" s="29"/>
      <c r="LPC214" s="29"/>
      <c r="LPD214" s="29"/>
      <c r="LPE214" s="29"/>
      <c r="LPF214" s="29"/>
      <c r="LPG214" s="29"/>
      <c r="LPH214" s="29"/>
      <c r="LPI214" s="29"/>
      <c r="LPJ214" s="29"/>
      <c r="LPK214" s="29"/>
      <c r="LPL214" s="29"/>
      <c r="LPM214" s="29"/>
      <c r="LPN214" s="29"/>
      <c r="LPO214" s="29"/>
      <c r="LPP214" s="29"/>
      <c r="LPQ214" s="29"/>
      <c r="LPR214" s="29"/>
      <c r="LPS214" s="29"/>
      <c r="LPT214" s="29"/>
      <c r="LPU214" s="29"/>
      <c r="LPV214" s="29"/>
      <c r="LPW214" s="29"/>
      <c r="LPX214" s="29"/>
      <c r="LPY214" s="29"/>
      <c r="LPZ214" s="29"/>
      <c r="LQA214" s="29"/>
      <c r="LQB214" s="29"/>
      <c r="LQC214" s="29"/>
      <c r="LQD214" s="29"/>
      <c r="LQE214" s="29"/>
      <c r="LQF214" s="29"/>
      <c r="LQG214" s="29"/>
      <c r="LQH214" s="29"/>
      <c r="LQI214" s="29"/>
      <c r="LQJ214" s="29"/>
      <c r="LQK214" s="29"/>
      <c r="LQL214" s="29"/>
      <c r="LQM214" s="29"/>
      <c r="LQN214" s="29"/>
      <c r="LQO214" s="29"/>
      <c r="LQP214" s="29"/>
      <c r="LQQ214" s="29"/>
      <c r="LQR214" s="29"/>
      <c r="LQS214" s="29"/>
      <c r="LQT214" s="29"/>
      <c r="LQU214" s="29"/>
      <c r="LQV214" s="29"/>
      <c r="LQW214" s="29"/>
      <c r="LQX214" s="29"/>
      <c r="LQY214" s="29"/>
      <c r="LQZ214" s="29"/>
      <c r="LRA214" s="29"/>
      <c r="LRB214" s="29"/>
      <c r="LRC214" s="29"/>
      <c r="LRD214" s="29"/>
      <c r="LRE214" s="29"/>
      <c r="LRF214" s="29"/>
      <c r="LRG214" s="29"/>
      <c r="LRH214" s="29"/>
      <c r="LRI214" s="29"/>
      <c r="LRJ214" s="29"/>
      <c r="LRK214" s="29"/>
      <c r="LRL214" s="29"/>
      <c r="LRM214" s="29"/>
      <c r="LRN214" s="29"/>
      <c r="LRO214" s="29"/>
      <c r="LRP214" s="29"/>
      <c r="LRQ214" s="29"/>
      <c r="LRR214" s="29"/>
      <c r="LRS214" s="29"/>
      <c r="LRT214" s="29"/>
      <c r="LRU214" s="29"/>
      <c r="LRV214" s="29"/>
      <c r="LRW214" s="29"/>
      <c r="LRX214" s="29"/>
      <c r="LRY214" s="29"/>
      <c r="LRZ214" s="29"/>
      <c r="LSA214" s="29"/>
      <c r="LSB214" s="29"/>
      <c r="LSC214" s="29"/>
      <c r="LSD214" s="29"/>
      <c r="LSE214" s="29"/>
      <c r="LSF214" s="29"/>
      <c r="LSG214" s="29"/>
      <c r="LSH214" s="29"/>
      <c r="LSI214" s="29"/>
      <c r="LSJ214" s="29"/>
      <c r="LSK214" s="29"/>
      <c r="LSL214" s="29"/>
      <c r="LSM214" s="29"/>
      <c r="LSN214" s="29"/>
      <c r="LSO214" s="29"/>
      <c r="LSP214" s="29"/>
      <c r="LSQ214" s="29"/>
      <c r="LSR214" s="29"/>
      <c r="LSS214" s="29"/>
      <c r="LST214" s="29"/>
      <c r="LSU214" s="29"/>
      <c r="LSV214" s="29"/>
      <c r="LSW214" s="29"/>
      <c r="LSX214" s="29"/>
      <c r="LSY214" s="29"/>
      <c r="LSZ214" s="29"/>
      <c r="LTA214" s="29"/>
      <c r="LTB214" s="29"/>
      <c r="LTC214" s="29"/>
      <c r="LTD214" s="29"/>
      <c r="LTE214" s="29"/>
      <c r="LTF214" s="29"/>
      <c r="LTG214" s="29"/>
      <c r="LTH214" s="29"/>
      <c r="LTI214" s="29"/>
      <c r="LTJ214" s="29"/>
      <c r="LTK214" s="29"/>
      <c r="LTL214" s="29"/>
      <c r="LTM214" s="29"/>
      <c r="LTN214" s="29"/>
      <c r="LTO214" s="29"/>
      <c r="LTP214" s="29"/>
      <c r="LTQ214" s="29"/>
      <c r="LTR214" s="29"/>
      <c r="LTS214" s="29"/>
      <c r="LTT214" s="29"/>
      <c r="LTU214" s="29"/>
      <c r="LTV214" s="29"/>
      <c r="LTW214" s="29"/>
      <c r="LTX214" s="29"/>
      <c r="LTY214" s="29"/>
      <c r="LTZ214" s="29"/>
      <c r="LUA214" s="29"/>
      <c r="LUB214" s="29"/>
      <c r="LUC214" s="29"/>
      <c r="LUD214" s="29"/>
      <c r="LUE214" s="29"/>
      <c r="LUF214" s="29"/>
      <c r="LUG214" s="29"/>
      <c r="LUH214" s="29"/>
      <c r="LUI214" s="29"/>
      <c r="LUJ214" s="29"/>
      <c r="LUK214" s="29"/>
      <c r="LUL214" s="29"/>
      <c r="LUM214" s="29"/>
      <c r="LUN214" s="29"/>
      <c r="LUO214" s="29"/>
      <c r="LUP214" s="29"/>
      <c r="LUQ214" s="29"/>
      <c r="LUR214" s="29"/>
      <c r="LUS214" s="29"/>
      <c r="LUT214" s="29"/>
      <c r="LUU214" s="29"/>
      <c r="LUV214" s="29"/>
      <c r="LUW214" s="29"/>
      <c r="LUX214" s="29"/>
      <c r="LUY214" s="29"/>
      <c r="LUZ214" s="29"/>
      <c r="LVA214" s="29"/>
      <c r="LVB214" s="29"/>
      <c r="LVC214" s="29"/>
      <c r="LVD214" s="29"/>
      <c r="LVE214" s="29"/>
      <c r="LVF214" s="29"/>
      <c r="LVG214" s="29"/>
      <c r="LVH214" s="29"/>
      <c r="LVI214" s="29"/>
      <c r="LVJ214" s="29"/>
      <c r="LVK214" s="29"/>
      <c r="LVL214" s="29"/>
      <c r="LVM214" s="29"/>
      <c r="LVN214" s="29"/>
      <c r="LVO214" s="29"/>
      <c r="LVP214" s="29"/>
      <c r="LVQ214" s="29"/>
      <c r="LVR214" s="29"/>
      <c r="LVS214" s="29"/>
      <c r="LVT214" s="29"/>
      <c r="LVU214" s="29"/>
      <c r="LVV214" s="29"/>
      <c r="LVW214" s="29"/>
      <c r="LVX214" s="29"/>
      <c r="LVY214" s="29"/>
      <c r="LVZ214" s="29"/>
      <c r="LWA214" s="29"/>
      <c r="LWB214" s="29"/>
      <c r="LWC214" s="29"/>
      <c r="LWD214" s="29"/>
      <c r="LWE214" s="29"/>
      <c r="LWF214" s="29"/>
      <c r="LWG214" s="29"/>
      <c r="LWH214" s="29"/>
      <c r="LWI214" s="29"/>
      <c r="LWJ214" s="29"/>
      <c r="LWK214" s="29"/>
      <c r="LWL214" s="29"/>
      <c r="LWM214" s="29"/>
      <c r="LWN214" s="29"/>
      <c r="LWO214" s="29"/>
      <c r="LWP214" s="29"/>
      <c r="LWQ214" s="29"/>
      <c r="LWR214" s="29"/>
      <c r="LWS214" s="29"/>
      <c r="LWT214" s="29"/>
      <c r="LWU214" s="29"/>
      <c r="LWV214" s="29"/>
      <c r="LWW214" s="29"/>
      <c r="LWX214" s="29"/>
      <c r="LWY214" s="29"/>
      <c r="LWZ214" s="29"/>
      <c r="LXA214" s="29"/>
      <c r="LXB214" s="29"/>
      <c r="LXC214" s="29"/>
      <c r="LXD214" s="29"/>
      <c r="LXE214" s="29"/>
      <c r="LXF214" s="29"/>
      <c r="LXG214" s="29"/>
      <c r="LXH214" s="29"/>
      <c r="LXI214" s="29"/>
      <c r="LXJ214" s="29"/>
      <c r="LXK214" s="29"/>
      <c r="LXL214" s="29"/>
      <c r="LXM214" s="29"/>
      <c r="LXN214" s="29"/>
      <c r="LXO214" s="29"/>
      <c r="LXP214" s="29"/>
      <c r="LXQ214" s="29"/>
      <c r="LXR214" s="29"/>
      <c r="LXS214" s="29"/>
      <c r="LXT214" s="29"/>
      <c r="LXU214" s="29"/>
      <c r="LXV214" s="29"/>
      <c r="LXW214" s="29"/>
      <c r="LXX214" s="29"/>
      <c r="LXY214" s="29"/>
      <c r="LXZ214" s="29"/>
      <c r="LYA214" s="29"/>
      <c r="LYB214" s="29"/>
      <c r="LYC214" s="29"/>
      <c r="LYD214" s="29"/>
      <c r="LYE214" s="29"/>
      <c r="LYF214" s="29"/>
      <c r="LYG214" s="29"/>
      <c r="LYH214" s="29"/>
      <c r="LYI214" s="29"/>
      <c r="LYJ214" s="29"/>
      <c r="LYK214" s="29"/>
      <c r="LYL214" s="29"/>
      <c r="LYM214" s="29"/>
      <c r="LYN214" s="29"/>
      <c r="LYO214" s="29"/>
      <c r="LYP214" s="29"/>
      <c r="LYQ214" s="29"/>
      <c r="LYR214" s="29"/>
      <c r="LYS214" s="29"/>
      <c r="LYT214" s="29"/>
      <c r="LYU214" s="29"/>
      <c r="LYV214" s="29"/>
      <c r="LYW214" s="29"/>
      <c r="LYX214" s="29"/>
      <c r="LYY214" s="29"/>
      <c r="LYZ214" s="29"/>
      <c r="LZA214" s="29"/>
      <c r="LZB214" s="29"/>
      <c r="LZC214" s="29"/>
      <c r="LZD214" s="29"/>
      <c r="LZE214" s="29"/>
      <c r="LZF214" s="29"/>
      <c r="LZG214" s="29"/>
      <c r="LZH214" s="29"/>
      <c r="LZI214" s="29"/>
      <c r="LZJ214" s="29"/>
      <c r="LZK214" s="29"/>
      <c r="LZL214" s="29"/>
      <c r="LZM214" s="29"/>
      <c r="LZN214" s="29"/>
      <c r="LZO214" s="29"/>
      <c r="LZP214" s="29"/>
      <c r="LZQ214" s="29"/>
      <c r="LZR214" s="29"/>
      <c r="LZS214" s="29"/>
      <c r="LZT214" s="29"/>
      <c r="LZU214" s="29"/>
      <c r="LZV214" s="29"/>
      <c r="LZW214" s="29"/>
      <c r="LZX214" s="29"/>
      <c r="LZY214" s="29"/>
      <c r="LZZ214" s="29"/>
      <c r="MAA214" s="29"/>
      <c r="MAB214" s="29"/>
      <c r="MAC214" s="29"/>
      <c r="MAD214" s="29"/>
      <c r="MAE214" s="29"/>
      <c r="MAF214" s="29"/>
      <c r="MAG214" s="29"/>
      <c r="MAH214" s="29"/>
      <c r="MAI214" s="29"/>
      <c r="MAJ214" s="29"/>
      <c r="MAK214" s="29"/>
      <c r="MAL214" s="29"/>
      <c r="MAM214" s="29"/>
      <c r="MAN214" s="29"/>
      <c r="MAO214" s="29"/>
      <c r="MAP214" s="29"/>
      <c r="MAQ214" s="29"/>
      <c r="MAR214" s="29"/>
      <c r="MAS214" s="29"/>
      <c r="MAT214" s="29"/>
      <c r="MAU214" s="29"/>
      <c r="MAV214" s="29"/>
      <c r="MAW214" s="29"/>
      <c r="MAX214" s="29"/>
      <c r="MAY214" s="29"/>
      <c r="MAZ214" s="29"/>
      <c r="MBA214" s="29"/>
      <c r="MBB214" s="29"/>
      <c r="MBC214" s="29"/>
      <c r="MBD214" s="29"/>
      <c r="MBE214" s="29"/>
      <c r="MBF214" s="29"/>
      <c r="MBG214" s="29"/>
      <c r="MBH214" s="29"/>
      <c r="MBI214" s="29"/>
      <c r="MBJ214" s="29"/>
      <c r="MBK214" s="29"/>
      <c r="MBL214" s="29"/>
      <c r="MBM214" s="29"/>
      <c r="MBN214" s="29"/>
      <c r="MBO214" s="29"/>
      <c r="MBP214" s="29"/>
      <c r="MBQ214" s="29"/>
      <c r="MBR214" s="29"/>
      <c r="MBS214" s="29"/>
      <c r="MBT214" s="29"/>
      <c r="MBU214" s="29"/>
      <c r="MBV214" s="29"/>
      <c r="MBW214" s="29"/>
      <c r="MBX214" s="29"/>
      <c r="MBY214" s="29"/>
      <c r="MBZ214" s="29"/>
      <c r="MCA214" s="29"/>
      <c r="MCB214" s="29"/>
      <c r="MCC214" s="29"/>
      <c r="MCD214" s="29"/>
      <c r="MCE214" s="29"/>
      <c r="MCF214" s="29"/>
      <c r="MCG214" s="29"/>
      <c r="MCH214" s="29"/>
      <c r="MCI214" s="29"/>
      <c r="MCJ214" s="29"/>
      <c r="MCK214" s="29"/>
      <c r="MCL214" s="29"/>
      <c r="MCM214" s="29"/>
      <c r="MCN214" s="29"/>
      <c r="MCO214" s="29"/>
      <c r="MCP214" s="29"/>
      <c r="MCQ214" s="29"/>
      <c r="MCR214" s="29"/>
      <c r="MCS214" s="29"/>
      <c r="MCT214" s="29"/>
      <c r="MCU214" s="29"/>
      <c r="MCV214" s="29"/>
      <c r="MCW214" s="29"/>
      <c r="MCX214" s="29"/>
      <c r="MCY214" s="29"/>
      <c r="MCZ214" s="29"/>
      <c r="MDA214" s="29"/>
      <c r="MDB214" s="29"/>
      <c r="MDC214" s="29"/>
      <c r="MDD214" s="29"/>
      <c r="MDE214" s="29"/>
      <c r="MDF214" s="29"/>
      <c r="MDG214" s="29"/>
      <c r="MDH214" s="29"/>
      <c r="MDI214" s="29"/>
      <c r="MDJ214" s="29"/>
      <c r="MDK214" s="29"/>
      <c r="MDL214" s="29"/>
      <c r="MDM214" s="29"/>
      <c r="MDN214" s="29"/>
      <c r="MDO214" s="29"/>
      <c r="MDP214" s="29"/>
      <c r="MDQ214" s="29"/>
      <c r="MDR214" s="29"/>
      <c r="MDS214" s="29"/>
      <c r="MDT214" s="29"/>
      <c r="MDU214" s="29"/>
      <c r="MDV214" s="29"/>
      <c r="MDW214" s="29"/>
      <c r="MDX214" s="29"/>
      <c r="MDY214" s="29"/>
      <c r="MDZ214" s="29"/>
      <c r="MEA214" s="29"/>
      <c r="MEB214" s="29"/>
      <c r="MEC214" s="29"/>
      <c r="MED214" s="29"/>
      <c r="MEE214" s="29"/>
      <c r="MEF214" s="29"/>
      <c r="MEG214" s="29"/>
      <c r="MEH214" s="29"/>
      <c r="MEI214" s="29"/>
      <c r="MEJ214" s="29"/>
      <c r="MEK214" s="29"/>
      <c r="MEL214" s="29"/>
      <c r="MEM214" s="29"/>
      <c r="MEN214" s="29"/>
      <c r="MEO214" s="29"/>
      <c r="MEP214" s="29"/>
      <c r="MEQ214" s="29"/>
      <c r="MER214" s="29"/>
      <c r="MES214" s="29"/>
      <c r="MET214" s="29"/>
      <c r="MEU214" s="29"/>
      <c r="MEV214" s="29"/>
      <c r="MEW214" s="29"/>
      <c r="MEX214" s="29"/>
      <c r="MEY214" s="29"/>
      <c r="MEZ214" s="29"/>
      <c r="MFA214" s="29"/>
      <c r="MFB214" s="29"/>
      <c r="MFC214" s="29"/>
      <c r="MFD214" s="29"/>
      <c r="MFE214" s="29"/>
      <c r="MFF214" s="29"/>
      <c r="MFG214" s="29"/>
      <c r="MFH214" s="29"/>
      <c r="MFI214" s="29"/>
      <c r="MFJ214" s="29"/>
      <c r="MFK214" s="29"/>
      <c r="MFL214" s="29"/>
      <c r="MFM214" s="29"/>
      <c r="MFN214" s="29"/>
      <c r="MFO214" s="29"/>
      <c r="MFP214" s="29"/>
      <c r="MFQ214" s="29"/>
      <c r="MFR214" s="29"/>
      <c r="MFS214" s="29"/>
      <c r="MFT214" s="29"/>
      <c r="MFU214" s="29"/>
      <c r="MFV214" s="29"/>
      <c r="MFW214" s="29"/>
      <c r="MFX214" s="29"/>
      <c r="MFY214" s="29"/>
      <c r="MFZ214" s="29"/>
      <c r="MGA214" s="29"/>
      <c r="MGB214" s="29"/>
      <c r="MGC214" s="29"/>
      <c r="MGD214" s="29"/>
      <c r="MGE214" s="29"/>
      <c r="MGF214" s="29"/>
      <c r="MGG214" s="29"/>
      <c r="MGH214" s="29"/>
      <c r="MGI214" s="29"/>
      <c r="MGJ214" s="29"/>
      <c r="MGK214" s="29"/>
      <c r="MGL214" s="29"/>
      <c r="MGM214" s="29"/>
      <c r="MGN214" s="29"/>
      <c r="MGO214" s="29"/>
      <c r="MGP214" s="29"/>
      <c r="MGQ214" s="29"/>
      <c r="MGR214" s="29"/>
      <c r="MGS214" s="29"/>
      <c r="MGT214" s="29"/>
      <c r="MGU214" s="29"/>
      <c r="MGV214" s="29"/>
      <c r="MGW214" s="29"/>
      <c r="MGX214" s="29"/>
      <c r="MGY214" s="29"/>
      <c r="MGZ214" s="29"/>
      <c r="MHA214" s="29"/>
      <c r="MHB214" s="29"/>
      <c r="MHC214" s="29"/>
      <c r="MHD214" s="29"/>
      <c r="MHE214" s="29"/>
      <c r="MHF214" s="29"/>
      <c r="MHG214" s="29"/>
      <c r="MHH214" s="29"/>
      <c r="MHI214" s="29"/>
      <c r="MHJ214" s="29"/>
      <c r="MHK214" s="29"/>
      <c r="MHL214" s="29"/>
      <c r="MHM214" s="29"/>
      <c r="MHN214" s="29"/>
      <c r="MHO214" s="29"/>
      <c r="MHP214" s="29"/>
      <c r="MHQ214" s="29"/>
      <c r="MHR214" s="29"/>
      <c r="MHS214" s="29"/>
      <c r="MHT214" s="29"/>
      <c r="MHU214" s="29"/>
      <c r="MHV214" s="29"/>
      <c r="MHW214" s="29"/>
      <c r="MHX214" s="29"/>
      <c r="MHY214" s="29"/>
      <c r="MHZ214" s="29"/>
      <c r="MIA214" s="29"/>
      <c r="MIB214" s="29"/>
      <c r="MIC214" s="29"/>
      <c r="MID214" s="29"/>
      <c r="MIE214" s="29"/>
      <c r="MIF214" s="29"/>
      <c r="MIG214" s="29"/>
      <c r="MIH214" s="29"/>
      <c r="MII214" s="29"/>
      <c r="MIJ214" s="29"/>
      <c r="MIK214" s="29"/>
      <c r="MIL214" s="29"/>
      <c r="MIM214" s="29"/>
      <c r="MIN214" s="29"/>
      <c r="MIO214" s="29"/>
      <c r="MIP214" s="29"/>
      <c r="MIQ214" s="29"/>
      <c r="MIR214" s="29"/>
      <c r="MIS214" s="29"/>
      <c r="MIT214" s="29"/>
      <c r="MIU214" s="29"/>
      <c r="MIV214" s="29"/>
      <c r="MIW214" s="29"/>
      <c r="MIX214" s="29"/>
      <c r="MIY214" s="29"/>
      <c r="MIZ214" s="29"/>
      <c r="MJA214" s="29"/>
      <c r="MJB214" s="29"/>
      <c r="MJC214" s="29"/>
      <c r="MJD214" s="29"/>
      <c r="MJE214" s="29"/>
      <c r="MJF214" s="29"/>
      <c r="MJG214" s="29"/>
      <c r="MJH214" s="29"/>
      <c r="MJI214" s="29"/>
      <c r="MJJ214" s="29"/>
      <c r="MJK214" s="29"/>
      <c r="MJL214" s="29"/>
      <c r="MJM214" s="29"/>
      <c r="MJN214" s="29"/>
      <c r="MJO214" s="29"/>
      <c r="MJP214" s="29"/>
      <c r="MJQ214" s="29"/>
      <c r="MJR214" s="29"/>
      <c r="MJS214" s="29"/>
      <c r="MJT214" s="29"/>
      <c r="MJU214" s="29"/>
      <c r="MJV214" s="29"/>
      <c r="MJW214" s="29"/>
      <c r="MJX214" s="29"/>
      <c r="MJY214" s="29"/>
      <c r="MJZ214" s="29"/>
      <c r="MKA214" s="29"/>
      <c r="MKB214" s="29"/>
      <c r="MKC214" s="29"/>
      <c r="MKD214" s="29"/>
      <c r="MKE214" s="29"/>
      <c r="MKF214" s="29"/>
      <c r="MKG214" s="29"/>
      <c r="MKH214" s="29"/>
      <c r="MKI214" s="29"/>
      <c r="MKJ214" s="29"/>
      <c r="MKK214" s="29"/>
      <c r="MKL214" s="29"/>
      <c r="MKM214" s="29"/>
      <c r="MKN214" s="29"/>
      <c r="MKO214" s="29"/>
      <c r="MKP214" s="29"/>
      <c r="MKQ214" s="29"/>
      <c r="MKR214" s="29"/>
      <c r="MKS214" s="29"/>
      <c r="MKT214" s="29"/>
      <c r="MKU214" s="29"/>
      <c r="MKV214" s="29"/>
      <c r="MKW214" s="29"/>
      <c r="MKX214" s="29"/>
      <c r="MKY214" s="29"/>
      <c r="MKZ214" s="29"/>
      <c r="MLA214" s="29"/>
      <c r="MLB214" s="29"/>
      <c r="MLC214" s="29"/>
      <c r="MLD214" s="29"/>
      <c r="MLE214" s="29"/>
      <c r="MLF214" s="29"/>
      <c r="MLG214" s="29"/>
      <c r="MLH214" s="29"/>
      <c r="MLI214" s="29"/>
      <c r="MLJ214" s="29"/>
      <c r="MLK214" s="29"/>
      <c r="MLL214" s="29"/>
      <c r="MLM214" s="29"/>
      <c r="MLN214" s="29"/>
      <c r="MLO214" s="29"/>
      <c r="MLP214" s="29"/>
      <c r="MLQ214" s="29"/>
      <c r="MLR214" s="29"/>
      <c r="MLS214" s="29"/>
      <c r="MLT214" s="29"/>
      <c r="MLU214" s="29"/>
      <c r="MLV214" s="29"/>
      <c r="MLW214" s="29"/>
      <c r="MLX214" s="29"/>
      <c r="MLY214" s="29"/>
      <c r="MLZ214" s="29"/>
      <c r="MMA214" s="29"/>
      <c r="MMB214" s="29"/>
      <c r="MMC214" s="29"/>
      <c r="MMD214" s="29"/>
      <c r="MME214" s="29"/>
      <c r="MMF214" s="29"/>
      <c r="MMG214" s="29"/>
      <c r="MMH214" s="29"/>
      <c r="MMI214" s="29"/>
      <c r="MMJ214" s="29"/>
      <c r="MMK214" s="29"/>
      <c r="MML214" s="29"/>
      <c r="MMM214" s="29"/>
      <c r="MMN214" s="29"/>
      <c r="MMO214" s="29"/>
      <c r="MMP214" s="29"/>
      <c r="MMQ214" s="29"/>
      <c r="MMR214" s="29"/>
      <c r="MMS214" s="29"/>
      <c r="MMT214" s="29"/>
      <c r="MMU214" s="29"/>
      <c r="MMV214" s="29"/>
      <c r="MMW214" s="29"/>
      <c r="MMX214" s="29"/>
      <c r="MMY214" s="29"/>
      <c r="MMZ214" s="29"/>
      <c r="MNA214" s="29"/>
      <c r="MNB214" s="29"/>
      <c r="MNC214" s="29"/>
      <c r="MND214" s="29"/>
      <c r="MNE214" s="29"/>
      <c r="MNF214" s="29"/>
      <c r="MNG214" s="29"/>
      <c r="MNH214" s="29"/>
      <c r="MNI214" s="29"/>
      <c r="MNJ214" s="29"/>
      <c r="MNK214" s="29"/>
      <c r="MNL214" s="29"/>
      <c r="MNM214" s="29"/>
      <c r="MNN214" s="29"/>
      <c r="MNO214" s="29"/>
      <c r="MNP214" s="29"/>
      <c r="MNQ214" s="29"/>
      <c r="MNR214" s="29"/>
      <c r="MNS214" s="29"/>
      <c r="MNT214" s="29"/>
      <c r="MNU214" s="29"/>
      <c r="MNV214" s="29"/>
      <c r="MNW214" s="29"/>
      <c r="MNX214" s="29"/>
      <c r="MNY214" s="29"/>
      <c r="MNZ214" s="29"/>
      <c r="MOA214" s="29"/>
      <c r="MOB214" s="29"/>
      <c r="MOC214" s="29"/>
      <c r="MOD214" s="29"/>
      <c r="MOE214" s="29"/>
      <c r="MOF214" s="29"/>
      <c r="MOG214" s="29"/>
      <c r="MOH214" s="29"/>
      <c r="MOI214" s="29"/>
      <c r="MOJ214" s="29"/>
      <c r="MOK214" s="29"/>
      <c r="MOL214" s="29"/>
      <c r="MOM214" s="29"/>
      <c r="MON214" s="29"/>
      <c r="MOO214" s="29"/>
      <c r="MOP214" s="29"/>
      <c r="MOQ214" s="29"/>
      <c r="MOR214" s="29"/>
      <c r="MOS214" s="29"/>
      <c r="MOT214" s="29"/>
      <c r="MOU214" s="29"/>
      <c r="MOV214" s="29"/>
      <c r="MOW214" s="29"/>
      <c r="MOX214" s="29"/>
      <c r="MOY214" s="29"/>
      <c r="MOZ214" s="29"/>
      <c r="MPA214" s="29"/>
      <c r="MPB214" s="29"/>
      <c r="MPC214" s="29"/>
      <c r="MPD214" s="29"/>
      <c r="MPE214" s="29"/>
      <c r="MPF214" s="29"/>
      <c r="MPG214" s="29"/>
      <c r="MPH214" s="29"/>
      <c r="MPI214" s="29"/>
      <c r="MPJ214" s="29"/>
      <c r="MPK214" s="29"/>
      <c r="MPL214" s="29"/>
      <c r="MPM214" s="29"/>
      <c r="MPN214" s="29"/>
      <c r="MPO214" s="29"/>
      <c r="MPP214" s="29"/>
      <c r="MPQ214" s="29"/>
      <c r="MPR214" s="29"/>
      <c r="MPS214" s="29"/>
      <c r="MPT214" s="29"/>
      <c r="MPU214" s="29"/>
      <c r="MPV214" s="29"/>
      <c r="MPW214" s="29"/>
      <c r="MPX214" s="29"/>
      <c r="MPY214" s="29"/>
      <c r="MPZ214" s="29"/>
      <c r="MQA214" s="29"/>
      <c r="MQB214" s="29"/>
      <c r="MQC214" s="29"/>
      <c r="MQD214" s="29"/>
      <c r="MQE214" s="29"/>
      <c r="MQF214" s="29"/>
      <c r="MQG214" s="29"/>
      <c r="MQH214" s="29"/>
      <c r="MQI214" s="29"/>
      <c r="MQJ214" s="29"/>
      <c r="MQK214" s="29"/>
      <c r="MQL214" s="29"/>
      <c r="MQM214" s="29"/>
      <c r="MQN214" s="29"/>
      <c r="MQO214" s="29"/>
      <c r="MQP214" s="29"/>
      <c r="MQQ214" s="29"/>
      <c r="MQR214" s="29"/>
      <c r="MQS214" s="29"/>
      <c r="MQT214" s="29"/>
      <c r="MQU214" s="29"/>
      <c r="MQV214" s="29"/>
      <c r="MQW214" s="29"/>
      <c r="MQX214" s="29"/>
      <c r="MQY214" s="29"/>
      <c r="MQZ214" s="29"/>
      <c r="MRA214" s="29"/>
      <c r="MRB214" s="29"/>
      <c r="MRC214" s="29"/>
      <c r="MRD214" s="29"/>
      <c r="MRE214" s="29"/>
      <c r="MRF214" s="29"/>
      <c r="MRG214" s="29"/>
      <c r="MRH214" s="29"/>
      <c r="MRI214" s="29"/>
      <c r="MRJ214" s="29"/>
      <c r="MRK214" s="29"/>
      <c r="MRL214" s="29"/>
      <c r="MRM214" s="29"/>
      <c r="MRN214" s="29"/>
      <c r="MRO214" s="29"/>
      <c r="MRP214" s="29"/>
      <c r="MRQ214" s="29"/>
      <c r="MRR214" s="29"/>
      <c r="MRS214" s="29"/>
      <c r="MRT214" s="29"/>
      <c r="MRU214" s="29"/>
      <c r="MRV214" s="29"/>
      <c r="MRW214" s="29"/>
      <c r="MRX214" s="29"/>
      <c r="MRY214" s="29"/>
      <c r="MRZ214" s="29"/>
      <c r="MSA214" s="29"/>
      <c r="MSB214" s="29"/>
      <c r="MSC214" s="29"/>
      <c r="MSD214" s="29"/>
      <c r="MSE214" s="29"/>
      <c r="MSF214" s="29"/>
      <c r="MSG214" s="29"/>
      <c r="MSH214" s="29"/>
      <c r="MSI214" s="29"/>
      <c r="MSJ214" s="29"/>
      <c r="MSK214" s="29"/>
      <c r="MSL214" s="29"/>
      <c r="MSM214" s="29"/>
      <c r="MSN214" s="29"/>
      <c r="MSO214" s="29"/>
      <c r="MSP214" s="29"/>
      <c r="MSQ214" s="29"/>
      <c r="MSR214" s="29"/>
      <c r="MSS214" s="29"/>
      <c r="MST214" s="29"/>
      <c r="MSU214" s="29"/>
      <c r="MSV214" s="29"/>
      <c r="MSW214" s="29"/>
      <c r="MSX214" s="29"/>
      <c r="MSY214" s="29"/>
      <c r="MSZ214" s="29"/>
      <c r="MTA214" s="29"/>
      <c r="MTB214" s="29"/>
      <c r="MTC214" s="29"/>
      <c r="MTD214" s="29"/>
      <c r="MTE214" s="29"/>
      <c r="MTF214" s="29"/>
      <c r="MTG214" s="29"/>
      <c r="MTH214" s="29"/>
      <c r="MTI214" s="29"/>
      <c r="MTJ214" s="29"/>
      <c r="MTK214" s="29"/>
      <c r="MTL214" s="29"/>
      <c r="MTM214" s="29"/>
      <c r="MTN214" s="29"/>
      <c r="MTO214" s="29"/>
      <c r="MTP214" s="29"/>
      <c r="MTQ214" s="29"/>
      <c r="MTR214" s="29"/>
      <c r="MTS214" s="29"/>
      <c r="MTT214" s="29"/>
      <c r="MTU214" s="29"/>
      <c r="MTV214" s="29"/>
      <c r="MTW214" s="29"/>
      <c r="MTX214" s="29"/>
      <c r="MTY214" s="29"/>
      <c r="MTZ214" s="29"/>
      <c r="MUA214" s="29"/>
      <c r="MUB214" s="29"/>
      <c r="MUC214" s="29"/>
      <c r="MUD214" s="29"/>
      <c r="MUE214" s="29"/>
      <c r="MUF214" s="29"/>
      <c r="MUG214" s="29"/>
      <c r="MUH214" s="29"/>
      <c r="MUI214" s="29"/>
      <c r="MUJ214" s="29"/>
      <c r="MUK214" s="29"/>
      <c r="MUL214" s="29"/>
      <c r="MUM214" s="29"/>
      <c r="MUN214" s="29"/>
      <c r="MUO214" s="29"/>
      <c r="MUP214" s="29"/>
      <c r="MUQ214" s="29"/>
      <c r="MUR214" s="29"/>
      <c r="MUS214" s="29"/>
      <c r="MUT214" s="29"/>
      <c r="MUU214" s="29"/>
      <c r="MUV214" s="29"/>
      <c r="MUW214" s="29"/>
      <c r="MUX214" s="29"/>
      <c r="MUY214" s="29"/>
      <c r="MUZ214" s="29"/>
      <c r="MVA214" s="29"/>
      <c r="MVB214" s="29"/>
      <c r="MVC214" s="29"/>
      <c r="MVD214" s="29"/>
      <c r="MVE214" s="29"/>
      <c r="MVF214" s="29"/>
      <c r="MVG214" s="29"/>
      <c r="MVH214" s="29"/>
      <c r="MVI214" s="29"/>
      <c r="MVJ214" s="29"/>
      <c r="MVK214" s="29"/>
      <c r="MVL214" s="29"/>
      <c r="MVM214" s="29"/>
      <c r="MVN214" s="29"/>
      <c r="MVO214" s="29"/>
      <c r="MVP214" s="29"/>
      <c r="MVQ214" s="29"/>
      <c r="MVR214" s="29"/>
      <c r="MVS214" s="29"/>
      <c r="MVT214" s="29"/>
      <c r="MVU214" s="29"/>
      <c r="MVV214" s="29"/>
      <c r="MVW214" s="29"/>
      <c r="MVX214" s="29"/>
      <c r="MVY214" s="29"/>
      <c r="MVZ214" s="29"/>
      <c r="MWA214" s="29"/>
      <c r="MWB214" s="29"/>
      <c r="MWC214" s="29"/>
      <c r="MWD214" s="29"/>
      <c r="MWE214" s="29"/>
      <c r="MWF214" s="29"/>
      <c r="MWG214" s="29"/>
      <c r="MWH214" s="29"/>
      <c r="MWI214" s="29"/>
      <c r="MWJ214" s="29"/>
      <c r="MWK214" s="29"/>
      <c r="MWL214" s="29"/>
      <c r="MWM214" s="29"/>
      <c r="MWN214" s="29"/>
      <c r="MWO214" s="29"/>
      <c r="MWP214" s="29"/>
      <c r="MWQ214" s="29"/>
      <c r="MWR214" s="29"/>
      <c r="MWS214" s="29"/>
      <c r="MWT214" s="29"/>
      <c r="MWU214" s="29"/>
      <c r="MWV214" s="29"/>
      <c r="MWW214" s="29"/>
      <c r="MWX214" s="29"/>
      <c r="MWY214" s="29"/>
      <c r="MWZ214" s="29"/>
      <c r="MXA214" s="29"/>
      <c r="MXB214" s="29"/>
      <c r="MXC214" s="29"/>
      <c r="MXD214" s="29"/>
      <c r="MXE214" s="29"/>
      <c r="MXF214" s="29"/>
      <c r="MXG214" s="29"/>
      <c r="MXH214" s="29"/>
      <c r="MXI214" s="29"/>
      <c r="MXJ214" s="29"/>
      <c r="MXK214" s="29"/>
      <c r="MXL214" s="29"/>
      <c r="MXM214" s="29"/>
      <c r="MXN214" s="29"/>
      <c r="MXO214" s="29"/>
      <c r="MXP214" s="29"/>
      <c r="MXQ214" s="29"/>
      <c r="MXR214" s="29"/>
      <c r="MXS214" s="29"/>
      <c r="MXT214" s="29"/>
      <c r="MXU214" s="29"/>
      <c r="MXV214" s="29"/>
      <c r="MXW214" s="29"/>
      <c r="MXX214" s="29"/>
      <c r="MXY214" s="29"/>
      <c r="MXZ214" s="29"/>
      <c r="MYA214" s="29"/>
      <c r="MYB214" s="29"/>
      <c r="MYC214" s="29"/>
      <c r="MYD214" s="29"/>
      <c r="MYE214" s="29"/>
      <c r="MYF214" s="29"/>
      <c r="MYG214" s="29"/>
      <c r="MYH214" s="29"/>
      <c r="MYI214" s="29"/>
      <c r="MYJ214" s="29"/>
      <c r="MYK214" s="29"/>
      <c r="MYL214" s="29"/>
      <c r="MYM214" s="29"/>
      <c r="MYN214" s="29"/>
      <c r="MYO214" s="29"/>
      <c r="MYP214" s="29"/>
      <c r="MYQ214" s="29"/>
      <c r="MYR214" s="29"/>
      <c r="MYS214" s="29"/>
      <c r="MYT214" s="29"/>
      <c r="MYU214" s="29"/>
      <c r="MYV214" s="29"/>
      <c r="MYW214" s="29"/>
      <c r="MYX214" s="29"/>
      <c r="MYY214" s="29"/>
      <c r="MYZ214" s="29"/>
      <c r="MZA214" s="29"/>
      <c r="MZB214" s="29"/>
      <c r="MZC214" s="29"/>
      <c r="MZD214" s="29"/>
      <c r="MZE214" s="29"/>
      <c r="MZF214" s="29"/>
      <c r="MZG214" s="29"/>
      <c r="MZH214" s="29"/>
      <c r="MZI214" s="29"/>
      <c r="MZJ214" s="29"/>
      <c r="MZK214" s="29"/>
      <c r="MZL214" s="29"/>
      <c r="MZM214" s="29"/>
      <c r="MZN214" s="29"/>
      <c r="MZO214" s="29"/>
      <c r="MZP214" s="29"/>
      <c r="MZQ214" s="29"/>
      <c r="MZR214" s="29"/>
      <c r="MZS214" s="29"/>
      <c r="MZT214" s="29"/>
      <c r="MZU214" s="29"/>
      <c r="MZV214" s="29"/>
      <c r="MZW214" s="29"/>
      <c r="MZX214" s="29"/>
      <c r="MZY214" s="29"/>
      <c r="MZZ214" s="29"/>
      <c r="NAA214" s="29"/>
      <c r="NAB214" s="29"/>
      <c r="NAC214" s="29"/>
      <c r="NAD214" s="29"/>
      <c r="NAE214" s="29"/>
      <c r="NAF214" s="29"/>
      <c r="NAG214" s="29"/>
      <c r="NAH214" s="29"/>
      <c r="NAI214" s="29"/>
      <c r="NAJ214" s="29"/>
      <c r="NAK214" s="29"/>
      <c r="NAL214" s="29"/>
      <c r="NAM214" s="29"/>
      <c r="NAN214" s="29"/>
      <c r="NAO214" s="29"/>
      <c r="NAP214" s="29"/>
      <c r="NAQ214" s="29"/>
      <c r="NAR214" s="29"/>
      <c r="NAS214" s="29"/>
      <c r="NAT214" s="29"/>
      <c r="NAU214" s="29"/>
      <c r="NAV214" s="29"/>
      <c r="NAW214" s="29"/>
      <c r="NAX214" s="29"/>
      <c r="NAY214" s="29"/>
      <c r="NAZ214" s="29"/>
      <c r="NBA214" s="29"/>
      <c r="NBB214" s="29"/>
      <c r="NBC214" s="29"/>
      <c r="NBD214" s="29"/>
      <c r="NBE214" s="29"/>
      <c r="NBF214" s="29"/>
      <c r="NBG214" s="29"/>
      <c r="NBH214" s="29"/>
      <c r="NBI214" s="29"/>
      <c r="NBJ214" s="29"/>
      <c r="NBK214" s="29"/>
      <c r="NBL214" s="29"/>
      <c r="NBM214" s="29"/>
      <c r="NBN214" s="29"/>
      <c r="NBO214" s="29"/>
      <c r="NBP214" s="29"/>
      <c r="NBQ214" s="29"/>
      <c r="NBR214" s="29"/>
      <c r="NBS214" s="29"/>
      <c r="NBT214" s="29"/>
      <c r="NBU214" s="29"/>
      <c r="NBV214" s="29"/>
      <c r="NBW214" s="29"/>
      <c r="NBX214" s="29"/>
      <c r="NBY214" s="29"/>
      <c r="NBZ214" s="29"/>
      <c r="NCA214" s="29"/>
      <c r="NCB214" s="29"/>
      <c r="NCC214" s="29"/>
      <c r="NCD214" s="29"/>
      <c r="NCE214" s="29"/>
      <c r="NCF214" s="29"/>
      <c r="NCG214" s="29"/>
      <c r="NCH214" s="29"/>
      <c r="NCI214" s="29"/>
      <c r="NCJ214" s="29"/>
      <c r="NCK214" s="29"/>
      <c r="NCL214" s="29"/>
      <c r="NCM214" s="29"/>
      <c r="NCN214" s="29"/>
      <c r="NCO214" s="29"/>
      <c r="NCP214" s="29"/>
      <c r="NCQ214" s="29"/>
      <c r="NCR214" s="29"/>
      <c r="NCS214" s="29"/>
      <c r="NCT214" s="29"/>
      <c r="NCU214" s="29"/>
      <c r="NCV214" s="29"/>
      <c r="NCW214" s="29"/>
      <c r="NCX214" s="29"/>
      <c r="NCY214" s="29"/>
      <c r="NCZ214" s="29"/>
      <c r="NDA214" s="29"/>
      <c r="NDB214" s="29"/>
      <c r="NDC214" s="29"/>
      <c r="NDD214" s="29"/>
      <c r="NDE214" s="29"/>
      <c r="NDF214" s="29"/>
      <c r="NDG214" s="29"/>
      <c r="NDH214" s="29"/>
      <c r="NDI214" s="29"/>
      <c r="NDJ214" s="29"/>
      <c r="NDK214" s="29"/>
      <c r="NDL214" s="29"/>
      <c r="NDM214" s="29"/>
      <c r="NDN214" s="29"/>
      <c r="NDO214" s="29"/>
      <c r="NDP214" s="29"/>
      <c r="NDQ214" s="29"/>
      <c r="NDR214" s="29"/>
      <c r="NDS214" s="29"/>
      <c r="NDT214" s="29"/>
      <c r="NDU214" s="29"/>
      <c r="NDV214" s="29"/>
      <c r="NDW214" s="29"/>
      <c r="NDX214" s="29"/>
      <c r="NDY214" s="29"/>
      <c r="NDZ214" s="29"/>
      <c r="NEA214" s="29"/>
      <c r="NEB214" s="29"/>
      <c r="NEC214" s="29"/>
      <c r="NED214" s="29"/>
      <c r="NEE214" s="29"/>
      <c r="NEF214" s="29"/>
      <c r="NEG214" s="29"/>
      <c r="NEH214" s="29"/>
      <c r="NEI214" s="29"/>
      <c r="NEJ214" s="29"/>
      <c r="NEK214" s="29"/>
      <c r="NEL214" s="29"/>
      <c r="NEM214" s="29"/>
      <c r="NEN214" s="29"/>
      <c r="NEO214" s="29"/>
      <c r="NEP214" s="29"/>
      <c r="NEQ214" s="29"/>
      <c r="NER214" s="29"/>
      <c r="NES214" s="29"/>
      <c r="NET214" s="29"/>
      <c r="NEU214" s="29"/>
      <c r="NEV214" s="29"/>
      <c r="NEW214" s="29"/>
      <c r="NEX214" s="29"/>
      <c r="NEY214" s="29"/>
      <c r="NEZ214" s="29"/>
      <c r="NFA214" s="29"/>
      <c r="NFB214" s="29"/>
      <c r="NFC214" s="29"/>
      <c r="NFD214" s="29"/>
      <c r="NFE214" s="29"/>
      <c r="NFF214" s="29"/>
      <c r="NFG214" s="29"/>
      <c r="NFH214" s="29"/>
      <c r="NFI214" s="29"/>
      <c r="NFJ214" s="29"/>
      <c r="NFK214" s="29"/>
      <c r="NFL214" s="29"/>
      <c r="NFM214" s="29"/>
      <c r="NFN214" s="29"/>
      <c r="NFO214" s="29"/>
      <c r="NFP214" s="29"/>
      <c r="NFQ214" s="29"/>
      <c r="NFR214" s="29"/>
      <c r="NFS214" s="29"/>
      <c r="NFT214" s="29"/>
      <c r="NFU214" s="29"/>
      <c r="NFV214" s="29"/>
      <c r="NFW214" s="29"/>
      <c r="NFX214" s="29"/>
      <c r="NFY214" s="29"/>
      <c r="NFZ214" s="29"/>
      <c r="NGA214" s="29"/>
      <c r="NGB214" s="29"/>
      <c r="NGC214" s="29"/>
      <c r="NGD214" s="29"/>
      <c r="NGE214" s="29"/>
      <c r="NGF214" s="29"/>
      <c r="NGG214" s="29"/>
      <c r="NGH214" s="29"/>
      <c r="NGI214" s="29"/>
      <c r="NGJ214" s="29"/>
      <c r="NGK214" s="29"/>
      <c r="NGL214" s="29"/>
      <c r="NGM214" s="29"/>
      <c r="NGN214" s="29"/>
      <c r="NGO214" s="29"/>
      <c r="NGP214" s="29"/>
      <c r="NGQ214" s="29"/>
      <c r="NGR214" s="29"/>
      <c r="NGS214" s="29"/>
      <c r="NGT214" s="29"/>
      <c r="NGU214" s="29"/>
      <c r="NGV214" s="29"/>
      <c r="NGW214" s="29"/>
      <c r="NGX214" s="29"/>
      <c r="NGY214" s="29"/>
      <c r="NGZ214" s="29"/>
      <c r="NHA214" s="29"/>
      <c r="NHB214" s="29"/>
      <c r="NHC214" s="29"/>
      <c r="NHD214" s="29"/>
      <c r="NHE214" s="29"/>
      <c r="NHF214" s="29"/>
      <c r="NHG214" s="29"/>
      <c r="NHH214" s="29"/>
      <c r="NHI214" s="29"/>
      <c r="NHJ214" s="29"/>
      <c r="NHK214" s="29"/>
      <c r="NHL214" s="29"/>
      <c r="NHM214" s="29"/>
      <c r="NHN214" s="29"/>
      <c r="NHO214" s="29"/>
      <c r="NHP214" s="29"/>
      <c r="NHQ214" s="29"/>
      <c r="NHR214" s="29"/>
      <c r="NHS214" s="29"/>
      <c r="NHT214" s="29"/>
      <c r="NHU214" s="29"/>
      <c r="NHV214" s="29"/>
      <c r="NHW214" s="29"/>
      <c r="NHX214" s="29"/>
      <c r="NHY214" s="29"/>
      <c r="NHZ214" s="29"/>
      <c r="NIA214" s="29"/>
      <c r="NIB214" s="29"/>
      <c r="NIC214" s="29"/>
      <c r="NID214" s="29"/>
      <c r="NIE214" s="29"/>
      <c r="NIF214" s="29"/>
      <c r="NIG214" s="29"/>
      <c r="NIH214" s="29"/>
      <c r="NII214" s="29"/>
      <c r="NIJ214" s="29"/>
      <c r="NIK214" s="29"/>
      <c r="NIL214" s="29"/>
      <c r="NIM214" s="29"/>
      <c r="NIN214" s="29"/>
      <c r="NIO214" s="29"/>
      <c r="NIP214" s="29"/>
      <c r="NIQ214" s="29"/>
      <c r="NIR214" s="29"/>
      <c r="NIS214" s="29"/>
      <c r="NIT214" s="29"/>
      <c r="NIU214" s="29"/>
      <c r="NIV214" s="29"/>
      <c r="NIW214" s="29"/>
      <c r="NIX214" s="29"/>
      <c r="NIY214" s="29"/>
      <c r="NIZ214" s="29"/>
      <c r="NJA214" s="29"/>
      <c r="NJB214" s="29"/>
      <c r="NJC214" s="29"/>
      <c r="NJD214" s="29"/>
      <c r="NJE214" s="29"/>
      <c r="NJF214" s="29"/>
      <c r="NJG214" s="29"/>
      <c r="NJH214" s="29"/>
      <c r="NJI214" s="29"/>
      <c r="NJJ214" s="29"/>
      <c r="NJK214" s="29"/>
      <c r="NJL214" s="29"/>
      <c r="NJM214" s="29"/>
      <c r="NJN214" s="29"/>
      <c r="NJO214" s="29"/>
      <c r="NJP214" s="29"/>
      <c r="NJQ214" s="29"/>
      <c r="NJR214" s="29"/>
      <c r="NJS214" s="29"/>
      <c r="NJT214" s="29"/>
      <c r="NJU214" s="29"/>
      <c r="NJV214" s="29"/>
      <c r="NJW214" s="29"/>
      <c r="NJX214" s="29"/>
      <c r="NJY214" s="29"/>
      <c r="NJZ214" s="29"/>
      <c r="NKA214" s="29"/>
      <c r="NKB214" s="29"/>
      <c r="NKC214" s="29"/>
      <c r="NKD214" s="29"/>
      <c r="NKE214" s="29"/>
      <c r="NKF214" s="29"/>
      <c r="NKG214" s="29"/>
      <c r="NKH214" s="29"/>
      <c r="NKI214" s="29"/>
      <c r="NKJ214" s="29"/>
      <c r="NKK214" s="29"/>
      <c r="NKL214" s="29"/>
      <c r="NKM214" s="29"/>
      <c r="NKN214" s="29"/>
      <c r="NKO214" s="29"/>
      <c r="NKP214" s="29"/>
      <c r="NKQ214" s="29"/>
      <c r="NKR214" s="29"/>
      <c r="NKS214" s="29"/>
      <c r="NKT214" s="29"/>
      <c r="NKU214" s="29"/>
      <c r="NKV214" s="29"/>
      <c r="NKW214" s="29"/>
      <c r="NKX214" s="29"/>
      <c r="NKY214" s="29"/>
      <c r="NKZ214" s="29"/>
      <c r="NLA214" s="29"/>
      <c r="NLB214" s="29"/>
      <c r="NLC214" s="29"/>
      <c r="NLD214" s="29"/>
      <c r="NLE214" s="29"/>
      <c r="NLF214" s="29"/>
      <c r="NLG214" s="29"/>
      <c r="NLH214" s="29"/>
      <c r="NLI214" s="29"/>
      <c r="NLJ214" s="29"/>
      <c r="NLK214" s="29"/>
      <c r="NLL214" s="29"/>
      <c r="NLM214" s="29"/>
      <c r="NLN214" s="29"/>
      <c r="NLO214" s="29"/>
      <c r="NLP214" s="29"/>
      <c r="NLQ214" s="29"/>
      <c r="NLR214" s="29"/>
      <c r="NLS214" s="29"/>
      <c r="NLT214" s="29"/>
      <c r="NLU214" s="29"/>
      <c r="NLV214" s="29"/>
      <c r="NLW214" s="29"/>
      <c r="NLX214" s="29"/>
      <c r="NLY214" s="29"/>
      <c r="NLZ214" s="29"/>
      <c r="NMA214" s="29"/>
      <c r="NMB214" s="29"/>
      <c r="NMC214" s="29"/>
      <c r="NMD214" s="29"/>
      <c r="NME214" s="29"/>
      <c r="NMF214" s="29"/>
      <c r="NMG214" s="29"/>
      <c r="NMH214" s="29"/>
      <c r="NMI214" s="29"/>
      <c r="NMJ214" s="29"/>
      <c r="NMK214" s="29"/>
      <c r="NML214" s="29"/>
      <c r="NMM214" s="29"/>
      <c r="NMN214" s="29"/>
      <c r="NMO214" s="29"/>
      <c r="NMP214" s="29"/>
      <c r="NMQ214" s="29"/>
      <c r="NMR214" s="29"/>
      <c r="NMS214" s="29"/>
      <c r="NMT214" s="29"/>
      <c r="NMU214" s="29"/>
      <c r="NMV214" s="29"/>
      <c r="NMW214" s="29"/>
      <c r="NMX214" s="29"/>
      <c r="NMY214" s="29"/>
      <c r="NMZ214" s="29"/>
      <c r="NNA214" s="29"/>
      <c r="NNB214" s="29"/>
      <c r="NNC214" s="29"/>
      <c r="NND214" s="29"/>
      <c r="NNE214" s="29"/>
      <c r="NNF214" s="29"/>
      <c r="NNG214" s="29"/>
      <c r="NNH214" s="29"/>
      <c r="NNI214" s="29"/>
      <c r="NNJ214" s="29"/>
      <c r="NNK214" s="29"/>
      <c r="NNL214" s="29"/>
      <c r="NNM214" s="29"/>
      <c r="NNN214" s="29"/>
      <c r="NNO214" s="29"/>
      <c r="NNP214" s="29"/>
      <c r="NNQ214" s="29"/>
      <c r="NNR214" s="29"/>
      <c r="NNS214" s="29"/>
      <c r="NNT214" s="29"/>
      <c r="NNU214" s="29"/>
      <c r="NNV214" s="29"/>
      <c r="NNW214" s="29"/>
      <c r="NNX214" s="29"/>
      <c r="NNY214" s="29"/>
      <c r="NNZ214" s="29"/>
      <c r="NOA214" s="29"/>
      <c r="NOB214" s="29"/>
      <c r="NOC214" s="29"/>
      <c r="NOD214" s="29"/>
      <c r="NOE214" s="29"/>
      <c r="NOF214" s="29"/>
      <c r="NOG214" s="29"/>
      <c r="NOH214" s="29"/>
      <c r="NOI214" s="29"/>
      <c r="NOJ214" s="29"/>
      <c r="NOK214" s="29"/>
      <c r="NOL214" s="29"/>
      <c r="NOM214" s="29"/>
      <c r="NON214" s="29"/>
      <c r="NOO214" s="29"/>
      <c r="NOP214" s="29"/>
      <c r="NOQ214" s="29"/>
      <c r="NOR214" s="29"/>
      <c r="NOS214" s="29"/>
      <c r="NOT214" s="29"/>
      <c r="NOU214" s="29"/>
      <c r="NOV214" s="29"/>
      <c r="NOW214" s="29"/>
      <c r="NOX214" s="29"/>
      <c r="NOY214" s="29"/>
      <c r="NOZ214" s="29"/>
      <c r="NPA214" s="29"/>
      <c r="NPB214" s="29"/>
      <c r="NPC214" s="29"/>
      <c r="NPD214" s="29"/>
      <c r="NPE214" s="29"/>
      <c r="NPF214" s="29"/>
      <c r="NPG214" s="29"/>
      <c r="NPH214" s="29"/>
      <c r="NPI214" s="29"/>
      <c r="NPJ214" s="29"/>
      <c r="NPK214" s="29"/>
      <c r="NPL214" s="29"/>
      <c r="NPM214" s="29"/>
      <c r="NPN214" s="29"/>
      <c r="NPO214" s="29"/>
      <c r="NPP214" s="29"/>
      <c r="NPQ214" s="29"/>
      <c r="NPR214" s="29"/>
      <c r="NPS214" s="29"/>
      <c r="NPT214" s="29"/>
      <c r="NPU214" s="29"/>
      <c r="NPV214" s="29"/>
      <c r="NPW214" s="29"/>
      <c r="NPX214" s="29"/>
      <c r="NPY214" s="29"/>
      <c r="NPZ214" s="29"/>
      <c r="NQA214" s="29"/>
      <c r="NQB214" s="29"/>
      <c r="NQC214" s="29"/>
      <c r="NQD214" s="29"/>
      <c r="NQE214" s="29"/>
      <c r="NQF214" s="29"/>
      <c r="NQG214" s="29"/>
      <c r="NQH214" s="29"/>
      <c r="NQI214" s="29"/>
      <c r="NQJ214" s="29"/>
      <c r="NQK214" s="29"/>
      <c r="NQL214" s="29"/>
      <c r="NQM214" s="29"/>
      <c r="NQN214" s="29"/>
      <c r="NQO214" s="29"/>
      <c r="NQP214" s="29"/>
      <c r="NQQ214" s="29"/>
      <c r="NQR214" s="29"/>
      <c r="NQS214" s="29"/>
      <c r="NQT214" s="29"/>
      <c r="NQU214" s="29"/>
      <c r="NQV214" s="29"/>
      <c r="NQW214" s="29"/>
      <c r="NQX214" s="29"/>
      <c r="NQY214" s="29"/>
      <c r="NQZ214" s="29"/>
      <c r="NRA214" s="29"/>
      <c r="NRB214" s="29"/>
      <c r="NRC214" s="29"/>
      <c r="NRD214" s="29"/>
      <c r="NRE214" s="29"/>
      <c r="NRF214" s="29"/>
      <c r="NRG214" s="29"/>
      <c r="NRH214" s="29"/>
      <c r="NRI214" s="29"/>
      <c r="NRJ214" s="29"/>
      <c r="NRK214" s="29"/>
      <c r="NRL214" s="29"/>
      <c r="NRM214" s="29"/>
      <c r="NRN214" s="29"/>
      <c r="NRO214" s="29"/>
      <c r="NRP214" s="29"/>
      <c r="NRQ214" s="29"/>
      <c r="NRR214" s="29"/>
      <c r="NRS214" s="29"/>
      <c r="NRT214" s="29"/>
      <c r="NRU214" s="29"/>
      <c r="NRV214" s="29"/>
      <c r="NRW214" s="29"/>
      <c r="NRX214" s="29"/>
      <c r="NRY214" s="29"/>
      <c r="NRZ214" s="29"/>
      <c r="NSA214" s="29"/>
      <c r="NSB214" s="29"/>
      <c r="NSC214" s="29"/>
      <c r="NSD214" s="29"/>
      <c r="NSE214" s="29"/>
      <c r="NSF214" s="29"/>
      <c r="NSG214" s="29"/>
      <c r="NSH214" s="29"/>
      <c r="NSI214" s="29"/>
      <c r="NSJ214" s="29"/>
      <c r="NSK214" s="29"/>
      <c r="NSL214" s="29"/>
      <c r="NSM214" s="29"/>
      <c r="NSN214" s="29"/>
      <c r="NSO214" s="29"/>
      <c r="NSP214" s="29"/>
      <c r="NSQ214" s="29"/>
      <c r="NSR214" s="29"/>
      <c r="NSS214" s="29"/>
      <c r="NST214" s="29"/>
      <c r="NSU214" s="29"/>
      <c r="NSV214" s="29"/>
      <c r="NSW214" s="29"/>
      <c r="NSX214" s="29"/>
      <c r="NSY214" s="29"/>
      <c r="NSZ214" s="29"/>
      <c r="NTA214" s="29"/>
      <c r="NTB214" s="29"/>
      <c r="NTC214" s="29"/>
      <c r="NTD214" s="29"/>
      <c r="NTE214" s="29"/>
      <c r="NTF214" s="29"/>
      <c r="NTG214" s="29"/>
      <c r="NTH214" s="29"/>
      <c r="NTI214" s="29"/>
      <c r="NTJ214" s="29"/>
      <c r="NTK214" s="29"/>
      <c r="NTL214" s="29"/>
      <c r="NTM214" s="29"/>
      <c r="NTN214" s="29"/>
      <c r="NTO214" s="29"/>
      <c r="NTP214" s="29"/>
      <c r="NTQ214" s="29"/>
      <c r="NTR214" s="29"/>
      <c r="NTS214" s="29"/>
      <c r="NTT214" s="29"/>
      <c r="NTU214" s="29"/>
      <c r="NTV214" s="29"/>
      <c r="NTW214" s="29"/>
      <c r="NTX214" s="29"/>
      <c r="NTY214" s="29"/>
      <c r="NTZ214" s="29"/>
      <c r="NUA214" s="29"/>
      <c r="NUB214" s="29"/>
      <c r="NUC214" s="29"/>
      <c r="NUD214" s="29"/>
      <c r="NUE214" s="29"/>
      <c r="NUF214" s="29"/>
      <c r="NUG214" s="29"/>
      <c r="NUH214" s="29"/>
      <c r="NUI214" s="29"/>
      <c r="NUJ214" s="29"/>
      <c r="NUK214" s="29"/>
      <c r="NUL214" s="29"/>
      <c r="NUM214" s="29"/>
      <c r="NUN214" s="29"/>
      <c r="NUO214" s="29"/>
      <c r="NUP214" s="29"/>
      <c r="NUQ214" s="29"/>
      <c r="NUR214" s="29"/>
      <c r="NUS214" s="29"/>
      <c r="NUT214" s="29"/>
      <c r="NUU214" s="29"/>
      <c r="NUV214" s="29"/>
      <c r="NUW214" s="29"/>
      <c r="NUX214" s="29"/>
      <c r="NUY214" s="29"/>
      <c r="NUZ214" s="29"/>
      <c r="NVA214" s="29"/>
      <c r="NVB214" s="29"/>
      <c r="NVC214" s="29"/>
      <c r="NVD214" s="29"/>
      <c r="NVE214" s="29"/>
      <c r="NVF214" s="29"/>
      <c r="NVG214" s="29"/>
      <c r="NVH214" s="29"/>
      <c r="NVI214" s="29"/>
      <c r="NVJ214" s="29"/>
      <c r="NVK214" s="29"/>
      <c r="NVL214" s="29"/>
      <c r="NVM214" s="29"/>
      <c r="NVN214" s="29"/>
      <c r="NVO214" s="29"/>
      <c r="NVP214" s="29"/>
      <c r="NVQ214" s="29"/>
      <c r="NVR214" s="29"/>
      <c r="NVS214" s="29"/>
      <c r="NVT214" s="29"/>
      <c r="NVU214" s="29"/>
      <c r="NVV214" s="29"/>
      <c r="NVW214" s="29"/>
      <c r="NVX214" s="29"/>
      <c r="NVY214" s="29"/>
      <c r="NVZ214" s="29"/>
      <c r="NWA214" s="29"/>
      <c r="NWB214" s="29"/>
      <c r="NWC214" s="29"/>
      <c r="NWD214" s="29"/>
      <c r="NWE214" s="29"/>
      <c r="NWF214" s="29"/>
      <c r="NWG214" s="29"/>
      <c r="NWH214" s="29"/>
      <c r="NWI214" s="29"/>
      <c r="NWJ214" s="29"/>
      <c r="NWK214" s="29"/>
      <c r="NWL214" s="29"/>
      <c r="NWM214" s="29"/>
      <c r="NWN214" s="29"/>
      <c r="NWO214" s="29"/>
      <c r="NWP214" s="29"/>
      <c r="NWQ214" s="29"/>
      <c r="NWR214" s="29"/>
      <c r="NWS214" s="29"/>
      <c r="NWT214" s="29"/>
      <c r="NWU214" s="29"/>
      <c r="NWV214" s="29"/>
      <c r="NWW214" s="29"/>
      <c r="NWX214" s="29"/>
      <c r="NWY214" s="29"/>
      <c r="NWZ214" s="29"/>
      <c r="NXA214" s="29"/>
      <c r="NXB214" s="29"/>
      <c r="NXC214" s="29"/>
      <c r="NXD214" s="29"/>
      <c r="NXE214" s="29"/>
      <c r="NXF214" s="29"/>
      <c r="NXG214" s="29"/>
      <c r="NXH214" s="29"/>
      <c r="NXI214" s="29"/>
      <c r="NXJ214" s="29"/>
      <c r="NXK214" s="29"/>
      <c r="NXL214" s="29"/>
      <c r="NXM214" s="29"/>
      <c r="NXN214" s="29"/>
      <c r="NXO214" s="29"/>
      <c r="NXP214" s="29"/>
      <c r="NXQ214" s="29"/>
      <c r="NXR214" s="29"/>
      <c r="NXS214" s="29"/>
      <c r="NXT214" s="29"/>
      <c r="NXU214" s="29"/>
      <c r="NXV214" s="29"/>
      <c r="NXW214" s="29"/>
      <c r="NXX214" s="29"/>
      <c r="NXY214" s="29"/>
      <c r="NXZ214" s="29"/>
      <c r="NYA214" s="29"/>
      <c r="NYB214" s="29"/>
      <c r="NYC214" s="29"/>
      <c r="NYD214" s="29"/>
      <c r="NYE214" s="29"/>
      <c r="NYF214" s="29"/>
      <c r="NYG214" s="29"/>
      <c r="NYH214" s="29"/>
      <c r="NYI214" s="29"/>
      <c r="NYJ214" s="29"/>
      <c r="NYK214" s="29"/>
      <c r="NYL214" s="29"/>
      <c r="NYM214" s="29"/>
      <c r="NYN214" s="29"/>
      <c r="NYO214" s="29"/>
      <c r="NYP214" s="29"/>
      <c r="NYQ214" s="29"/>
      <c r="NYR214" s="29"/>
      <c r="NYS214" s="29"/>
      <c r="NYT214" s="29"/>
      <c r="NYU214" s="29"/>
      <c r="NYV214" s="29"/>
      <c r="NYW214" s="29"/>
      <c r="NYX214" s="29"/>
      <c r="NYY214" s="29"/>
      <c r="NYZ214" s="29"/>
      <c r="NZA214" s="29"/>
      <c r="NZB214" s="29"/>
      <c r="NZC214" s="29"/>
      <c r="NZD214" s="29"/>
      <c r="NZE214" s="29"/>
      <c r="NZF214" s="29"/>
      <c r="NZG214" s="29"/>
      <c r="NZH214" s="29"/>
      <c r="NZI214" s="29"/>
      <c r="NZJ214" s="29"/>
      <c r="NZK214" s="29"/>
      <c r="NZL214" s="29"/>
      <c r="NZM214" s="29"/>
      <c r="NZN214" s="29"/>
      <c r="NZO214" s="29"/>
      <c r="NZP214" s="29"/>
      <c r="NZQ214" s="29"/>
      <c r="NZR214" s="29"/>
      <c r="NZS214" s="29"/>
      <c r="NZT214" s="29"/>
      <c r="NZU214" s="29"/>
      <c r="NZV214" s="29"/>
      <c r="NZW214" s="29"/>
      <c r="NZX214" s="29"/>
      <c r="NZY214" s="29"/>
      <c r="NZZ214" s="29"/>
      <c r="OAA214" s="29"/>
      <c r="OAB214" s="29"/>
      <c r="OAC214" s="29"/>
      <c r="OAD214" s="29"/>
      <c r="OAE214" s="29"/>
      <c r="OAF214" s="29"/>
      <c r="OAG214" s="29"/>
      <c r="OAH214" s="29"/>
      <c r="OAI214" s="29"/>
      <c r="OAJ214" s="29"/>
      <c r="OAK214" s="29"/>
      <c r="OAL214" s="29"/>
      <c r="OAM214" s="29"/>
      <c r="OAN214" s="29"/>
      <c r="OAO214" s="29"/>
      <c r="OAP214" s="29"/>
      <c r="OAQ214" s="29"/>
      <c r="OAR214" s="29"/>
      <c r="OAS214" s="29"/>
      <c r="OAT214" s="29"/>
      <c r="OAU214" s="29"/>
      <c r="OAV214" s="29"/>
      <c r="OAW214" s="29"/>
      <c r="OAX214" s="29"/>
      <c r="OAY214" s="29"/>
      <c r="OAZ214" s="29"/>
      <c r="OBA214" s="29"/>
      <c r="OBB214" s="29"/>
      <c r="OBC214" s="29"/>
      <c r="OBD214" s="29"/>
      <c r="OBE214" s="29"/>
      <c r="OBF214" s="29"/>
      <c r="OBG214" s="29"/>
      <c r="OBH214" s="29"/>
      <c r="OBI214" s="29"/>
      <c r="OBJ214" s="29"/>
      <c r="OBK214" s="29"/>
      <c r="OBL214" s="29"/>
      <c r="OBM214" s="29"/>
      <c r="OBN214" s="29"/>
      <c r="OBO214" s="29"/>
      <c r="OBP214" s="29"/>
      <c r="OBQ214" s="29"/>
      <c r="OBR214" s="29"/>
      <c r="OBS214" s="29"/>
      <c r="OBT214" s="29"/>
      <c r="OBU214" s="29"/>
      <c r="OBV214" s="29"/>
      <c r="OBW214" s="29"/>
      <c r="OBX214" s="29"/>
      <c r="OBY214" s="29"/>
      <c r="OBZ214" s="29"/>
      <c r="OCA214" s="29"/>
      <c r="OCB214" s="29"/>
      <c r="OCC214" s="29"/>
      <c r="OCD214" s="29"/>
      <c r="OCE214" s="29"/>
      <c r="OCF214" s="29"/>
      <c r="OCG214" s="29"/>
      <c r="OCH214" s="29"/>
      <c r="OCI214" s="29"/>
      <c r="OCJ214" s="29"/>
      <c r="OCK214" s="29"/>
      <c r="OCL214" s="29"/>
      <c r="OCM214" s="29"/>
      <c r="OCN214" s="29"/>
      <c r="OCO214" s="29"/>
      <c r="OCP214" s="29"/>
      <c r="OCQ214" s="29"/>
      <c r="OCR214" s="29"/>
      <c r="OCS214" s="29"/>
      <c r="OCT214" s="29"/>
      <c r="OCU214" s="29"/>
      <c r="OCV214" s="29"/>
      <c r="OCW214" s="29"/>
      <c r="OCX214" s="29"/>
      <c r="OCY214" s="29"/>
      <c r="OCZ214" s="29"/>
      <c r="ODA214" s="29"/>
      <c r="ODB214" s="29"/>
      <c r="ODC214" s="29"/>
      <c r="ODD214" s="29"/>
      <c r="ODE214" s="29"/>
      <c r="ODF214" s="29"/>
      <c r="ODG214" s="29"/>
      <c r="ODH214" s="29"/>
      <c r="ODI214" s="29"/>
      <c r="ODJ214" s="29"/>
      <c r="ODK214" s="29"/>
      <c r="ODL214" s="29"/>
      <c r="ODM214" s="29"/>
      <c r="ODN214" s="29"/>
      <c r="ODO214" s="29"/>
      <c r="ODP214" s="29"/>
      <c r="ODQ214" s="29"/>
      <c r="ODR214" s="29"/>
      <c r="ODS214" s="29"/>
      <c r="ODT214" s="29"/>
      <c r="ODU214" s="29"/>
      <c r="ODV214" s="29"/>
      <c r="ODW214" s="29"/>
      <c r="ODX214" s="29"/>
      <c r="ODY214" s="29"/>
      <c r="ODZ214" s="29"/>
      <c r="OEA214" s="29"/>
      <c r="OEB214" s="29"/>
      <c r="OEC214" s="29"/>
      <c r="OED214" s="29"/>
      <c r="OEE214" s="29"/>
      <c r="OEF214" s="29"/>
      <c r="OEG214" s="29"/>
      <c r="OEH214" s="29"/>
      <c r="OEI214" s="29"/>
      <c r="OEJ214" s="29"/>
      <c r="OEK214" s="29"/>
      <c r="OEL214" s="29"/>
      <c r="OEM214" s="29"/>
      <c r="OEN214" s="29"/>
      <c r="OEO214" s="29"/>
      <c r="OEP214" s="29"/>
      <c r="OEQ214" s="29"/>
      <c r="OER214" s="29"/>
      <c r="OES214" s="29"/>
      <c r="OET214" s="29"/>
      <c r="OEU214" s="29"/>
      <c r="OEV214" s="29"/>
      <c r="OEW214" s="29"/>
      <c r="OEX214" s="29"/>
      <c r="OEY214" s="29"/>
      <c r="OEZ214" s="29"/>
      <c r="OFA214" s="29"/>
      <c r="OFB214" s="29"/>
      <c r="OFC214" s="29"/>
      <c r="OFD214" s="29"/>
      <c r="OFE214" s="29"/>
      <c r="OFF214" s="29"/>
      <c r="OFG214" s="29"/>
      <c r="OFH214" s="29"/>
      <c r="OFI214" s="29"/>
      <c r="OFJ214" s="29"/>
      <c r="OFK214" s="29"/>
      <c r="OFL214" s="29"/>
      <c r="OFM214" s="29"/>
      <c r="OFN214" s="29"/>
      <c r="OFO214" s="29"/>
      <c r="OFP214" s="29"/>
      <c r="OFQ214" s="29"/>
      <c r="OFR214" s="29"/>
      <c r="OFS214" s="29"/>
      <c r="OFT214" s="29"/>
      <c r="OFU214" s="29"/>
      <c r="OFV214" s="29"/>
      <c r="OFW214" s="29"/>
      <c r="OFX214" s="29"/>
      <c r="OFY214" s="29"/>
      <c r="OFZ214" s="29"/>
      <c r="OGA214" s="29"/>
      <c r="OGB214" s="29"/>
      <c r="OGC214" s="29"/>
      <c r="OGD214" s="29"/>
      <c r="OGE214" s="29"/>
      <c r="OGF214" s="29"/>
      <c r="OGG214" s="29"/>
      <c r="OGH214" s="29"/>
      <c r="OGI214" s="29"/>
      <c r="OGJ214" s="29"/>
      <c r="OGK214" s="29"/>
      <c r="OGL214" s="29"/>
      <c r="OGM214" s="29"/>
      <c r="OGN214" s="29"/>
      <c r="OGO214" s="29"/>
      <c r="OGP214" s="29"/>
      <c r="OGQ214" s="29"/>
      <c r="OGR214" s="29"/>
      <c r="OGS214" s="29"/>
      <c r="OGT214" s="29"/>
      <c r="OGU214" s="29"/>
      <c r="OGV214" s="29"/>
      <c r="OGW214" s="29"/>
      <c r="OGX214" s="29"/>
      <c r="OGY214" s="29"/>
      <c r="OGZ214" s="29"/>
      <c r="OHA214" s="29"/>
      <c r="OHB214" s="29"/>
      <c r="OHC214" s="29"/>
      <c r="OHD214" s="29"/>
      <c r="OHE214" s="29"/>
      <c r="OHF214" s="29"/>
      <c r="OHG214" s="29"/>
      <c r="OHH214" s="29"/>
      <c r="OHI214" s="29"/>
      <c r="OHJ214" s="29"/>
      <c r="OHK214" s="29"/>
      <c r="OHL214" s="29"/>
      <c r="OHM214" s="29"/>
      <c r="OHN214" s="29"/>
      <c r="OHO214" s="29"/>
      <c r="OHP214" s="29"/>
      <c r="OHQ214" s="29"/>
      <c r="OHR214" s="29"/>
      <c r="OHS214" s="29"/>
      <c r="OHT214" s="29"/>
      <c r="OHU214" s="29"/>
      <c r="OHV214" s="29"/>
      <c r="OHW214" s="29"/>
      <c r="OHX214" s="29"/>
      <c r="OHY214" s="29"/>
      <c r="OHZ214" s="29"/>
      <c r="OIA214" s="29"/>
      <c r="OIB214" s="29"/>
      <c r="OIC214" s="29"/>
      <c r="OID214" s="29"/>
      <c r="OIE214" s="29"/>
      <c r="OIF214" s="29"/>
      <c r="OIG214" s="29"/>
      <c r="OIH214" s="29"/>
      <c r="OII214" s="29"/>
      <c r="OIJ214" s="29"/>
      <c r="OIK214" s="29"/>
      <c r="OIL214" s="29"/>
      <c r="OIM214" s="29"/>
      <c r="OIN214" s="29"/>
      <c r="OIO214" s="29"/>
      <c r="OIP214" s="29"/>
      <c r="OIQ214" s="29"/>
      <c r="OIR214" s="29"/>
      <c r="OIS214" s="29"/>
      <c r="OIT214" s="29"/>
      <c r="OIU214" s="29"/>
      <c r="OIV214" s="29"/>
      <c r="OIW214" s="29"/>
      <c r="OIX214" s="29"/>
      <c r="OIY214" s="29"/>
      <c r="OIZ214" s="29"/>
      <c r="OJA214" s="29"/>
      <c r="OJB214" s="29"/>
      <c r="OJC214" s="29"/>
      <c r="OJD214" s="29"/>
      <c r="OJE214" s="29"/>
      <c r="OJF214" s="29"/>
      <c r="OJG214" s="29"/>
      <c r="OJH214" s="29"/>
      <c r="OJI214" s="29"/>
      <c r="OJJ214" s="29"/>
      <c r="OJK214" s="29"/>
      <c r="OJL214" s="29"/>
      <c r="OJM214" s="29"/>
      <c r="OJN214" s="29"/>
      <c r="OJO214" s="29"/>
      <c r="OJP214" s="29"/>
      <c r="OJQ214" s="29"/>
      <c r="OJR214" s="29"/>
      <c r="OJS214" s="29"/>
      <c r="OJT214" s="29"/>
      <c r="OJU214" s="29"/>
      <c r="OJV214" s="29"/>
      <c r="OJW214" s="29"/>
      <c r="OJX214" s="29"/>
      <c r="OJY214" s="29"/>
      <c r="OJZ214" s="29"/>
      <c r="OKA214" s="29"/>
      <c r="OKB214" s="29"/>
      <c r="OKC214" s="29"/>
      <c r="OKD214" s="29"/>
      <c r="OKE214" s="29"/>
      <c r="OKF214" s="29"/>
      <c r="OKG214" s="29"/>
      <c r="OKH214" s="29"/>
      <c r="OKI214" s="29"/>
      <c r="OKJ214" s="29"/>
      <c r="OKK214" s="29"/>
      <c r="OKL214" s="29"/>
      <c r="OKM214" s="29"/>
      <c r="OKN214" s="29"/>
      <c r="OKO214" s="29"/>
      <c r="OKP214" s="29"/>
      <c r="OKQ214" s="29"/>
      <c r="OKR214" s="29"/>
      <c r="OKS214" s="29"/>
      <c r="OKT214" s="29"/>
      <c r="OKU214" s="29"/>
      <c r="OKV214" s="29"/>
      <c r="OKW214" s="29"/>
      <c r="OKX214" s="29"/>
      <c r="OKY214" s="29"/>
      <c r="OKZ214" s="29"/>
      <c r="OLA214" s="29"/>
      <c r="OLB214" s="29"/>
      <c r="OLC214" s="29"/>
      <c r="OLD214" s="29"/>
      <c r="OLE214" s="29"/>
      <c r="OLF214" s="29"/>
      <c r="OLG214" s="29"/>
      <c r="OLH214" s="29"/>
      <c r="OLI214" s="29"/>
      <c r="OLJ214" s="29"/>
      <c r="OLK214" s="29"/>
      <c r="OLL214" s="29"/>
      <c r="OLM214" s="29"/>
      <c r="OLN214" s="29"/>
      <c r="OLO214" s="29"/>
      <c r="OLP214" s="29"/>
      <c r="OLQ214" s="29"/>
      <c r="OLR214" s="29"/>
      <c r="OLS214" s="29"/>
      <c r="OLT214" s="29"/>
      <c r="OLU214" s="29"/>
      <c r="OLV214" s="29"/>
      <c r="OLW214" s="29"/>
      <c r="OLX214" s="29"/>
      <c r="OLY214" s="29"/>
      <c r="OLZ214" s="29"/>
      <c r="OMA214" s="29"/>
      <c r="OMB214" s="29"/>
      <c r="OMC214" s="29"/>
      <c r="OMD214" s="29"/>
      <c r="OME214" s="29"/>
      <c r="OMF214" s="29"/>
      <c r="OMG214" s="29"/>
      <c r="OMH214" s="29"/>
      <c r="OMI214" s="29"/>
      <c r="OMJ214" s="29"/>
      <c r="OMK214" s="29"/>
      <c r="OML214" s="29"/>
      <c r="OMM214" s="29"/>
      <c r="OMN214" s="29"/>
      <c r="OMO214" s="29"/>
      <c r="OMP214" s="29"/>
      <c r="OMQ214" s="29"/>
      <c r="OMR214" s="29"/>
      <c r="OMS214" s="29"/>
      <c r="OMT214" s="29"/>
      <c r="OMU214" s="29"/>
      <c r="OMV214" s="29"/>
      <c r="OMW214" s="29"/>
      <c r="OMX214" s="29"/>
      <c r="OMY214" s="29"/>
      <c r="OMZ214" s="29"/>
      <c r="ONA214" s="29"/>
      <c r="ONB214" s="29"/>
      <c r="ONC214" s="29"/>
      <c r="OND214" s="29"/>
      <c r="ONE214" s="29"/>
      <c r="ONF214" s="29"/>
      <c r="ONG214" s="29"/>
      <c r="ONH214" s="29"/>
      <c r="ONI214" s="29"/>
      <c r="ONJ214" s="29"/>
      <c r="ONK214" s="29"/>
      <c r="ONL214" s="29"/>
      <c r="ONM214" s="29"/>
      <c r="ONN214" s="29"/>
      <c r="ONO214" s="29"/>
      <c r="ONP214" s="29"/>
      <c r="ONQ214" s="29"/>
      <c r="ONR214" s="29"/>
      <c r="ONS214" s="29"/>
      <c r="ONT214" s="29"/>
      <c r="ONU214" s="29"/>
      <c r="ONV214" s="29"/>
      <c r="ONW214" s="29"/>
      <c r="ONX214" s="29"/>
      <c r="ONY214" s="29"/>
      <c r="ONZ214" s="29"/>
      <c r="OOA214" s="29"/>
      <c r="OOB214" s="29"/>
      <c r="OOC214" s="29"/>
      <c r="OOD214" s="29"/>
      <c r="OOE214" s="29"/>
      <c r="OOF214" s="29"/>
      <c r="OOG214" s="29"/>
      <c r="OOH214" s="29"/>
      <c r="OOI214" s="29"/>
      <c r="OOJ214" s="29"/>
      <c r="OOK214" s="29"/>
      <c r="OOL214" s="29"/>
      <c r="OOM214" s="29"/>
      <c r="OON214" s="29"/>
      <c r="OOO214" s="29"/>
      <c r="OOP214" s="29"/>
      <c r="OOQ214" s="29"/>
      <c r="OOR214" s="29"/>
      <c r="OOS214" s="29"/>
      <c r="OOT214" s="29"/>
      <c r="OOU214" s="29"/>
      <c r="OOV214" s="29"/>
      <c r="OOW214" s="29"/>
      <c r="OOX214" s="29"/>
      <c r="OOY214" s="29"/>
      <c r="OOZ214" s="29"/>
      <c r="OPA214" s="29"/>
      <c r="OPB214" s="29"/>
      <c r="OPC214" s="29"/>
      <c r="OPD214" s="29"/>
      <c r="OPE214" s="29"/>
      <c r="OPF214" s="29"/>
      <c r="OPG214" s="29"/>
      <c r="OPH214" s="29"/>
      <c r="OPI214" s="29"/>
      <c r="OPJ214" s="29"/>
      <c r="OPK214" s="29"/>
      <c r="OPL214" s="29"/>
      <c r="OPM214" s="29"/>
      <c r="OPN214" s="29"/>
      <c r="OPO214" s="29"/>
      <c r="OPP214" s="29"/>
      <c r="OPQ214" s="29"/>
      <c r="OPR214" s="29"/>
      <c r="OPS214" s="29"/>
      <c r="OPT214" s="29"/>
      <c r="OPU214" s="29"/>
      <c r="OPV214" s="29"/>
      <c r="OPW214" s="29"/>
      <c r="OPX214" s="29"/>
      <c r="OPY214" s="29"/>
      <c r="OPZ214" s="29"/>
      <c r="OQA214" s="29"/>
      <c r="OQB214" s="29"/>
      <c r="OQC214" s="29"/>
      <c r="OQD214" s="29"/>
      <c r="OQE214" s="29"/>
      <c r="OQF214" s="29"/>
      <c r="OQG214" s="29"/>
      <c r="OQH214" s="29"/>
      <c r="OQI214" s="29"/>
      <c r="OQJ214" s="29"/>
      <c r="OQK214" s="29"/>
      <c r="OQL214" s="29"/>
      <c r="OQM214" s="29"/>
      <c r="OQN214" s="29"/>
      <c r="OQO214" s="29"/>
      <c r="OQP214" s="29"/>
      <c r="OQQ214" s="29"/>
      <c r="OQR214" s="29"/>
      <c r="OQS214" s="29"/>
      <c r="OQT214" s="29"/>
      <c r="OQU214" s="29"/>
      <c r="OQV214" s="29"/>
      <c r="OQW214" s="29"/>
      <c r="OQX214" s="29"/>
      <c r="OQY214" s="29"/>
      <c r="OQZ214" s="29"/>
      <c r="ORA214" s="29"/>
      <c r="ORB214" s="29"/>
      <c r="ORC214" s="29"/>
      <c r="ORD214" s="29"/>
      <c r="ORE214" s="29"/>
      <c r="ORF214" s="29"/>
      <c r="ORG214" s="29"/>
      <c r="ORH214" s="29"/>
      <c r="ORI214" s="29"/>
      <c r="ORJ214" s="29"/>
      <c r="ORK214" s="29"/>
      <c r="ORL214" s="29"/>
      <c r="ORM214" s="29"/>
      <c r="ORN214" s="29"/>
      <c r="ORO214" s="29"/>
      <c r="ORP214" s="29"/>
      <c r="ORQ214" s="29"/>
      <c r="ORR214" s="29"/>
      <c r="ORS214" s="29"/>
      <c r="ORT214" s="29"/>
      <c r="ORU214" s="29"/>
      <c r="ORV214" s="29"/>
      <c r="ORW214" s="29"/>
      <c r="ORX214" s="29"/>
      <c r="ORY214" s="29"/>
      <c r="ORZ214" s="29"/>
      <c r="OSA214" s="29"/>
      <c r="OSB214" s="29"/>
      <c r="OSC214" s="29"/>
      <c r="OSD214" s="29"/>
      <c r="OSE214" s="29"/>
      <c r="OSF214" s="29"/>
      <c r="OSG214" s="29"/>
      <c r="OSH214" s="29"/>
      <c r="OSI214" s="29"/>
      <c r="OSJ214" s="29"/>
      <c r="OSK214" s="29"/>
      <c r="OSL214" s="29"/>
      <c r="OSM214" s="29"/>
      <c r="OSN214" s="29"/>
      <c r="OSO214" s="29"/>
      <c r="OSP214" s="29"/>
      <c r="OSQ214" s="29"/>
      <c r="OSR214" s="29"/>
      <c r="OSS214" s="29"/>
      <c r="OST214" s="29"/>
      <c r="OSU214" s="29"/>
      <c r="OSV214" s="29"/>
      <c r="OSW214" s="29"/>
      <c r="OSX214" s="29"/>
      <c r="OSY214" s="29"/>
      <c r="OSZ214" s="29"/>
      <c r="OTA214" s="29"/>
      <c r="OTB214" s="29"/>
      <c r="OTC214" s="29"/>
      <c r="OTD214" s="29"/>
      <c r="OTE214" s="29"/>
      <c r="OTF214" s="29"/>
      <c r="OTG214" s="29"/>
      <c r="OTH214" s="29"/>
      <c r="OTI214" s="29"/>
      <c r="OTJ214" s="29"/>
      <c r="OTK214" s="29"/>
      <c r="OTL214" s="29"/>
      <c r="OTM214" s="29"/>
      <c r="OTN214" s="29"/>
      <c r="OTO214" s="29"/>
      <c r="OTP214" s="29"/>
      <c r="OTQ214" s="29"/>
      <c r="OTR214" s="29"/>
      <c r="OTS214" s="29"/>
      <c r="OTT214" s="29"/>
      <c r="OTU214" s="29"/>
      <c r="OTV214" s="29"/>
      <c r="OTW214" s="29"/>
      <c r="OTX214" s="29"/>
      <c r="OTY214" s="29"/>
      <c r="OTZ214" s="29"/>
      <c r="OUA214" s="29"/>
      <c r="OUB214" s="29"/>
      <c r="OUC214" s="29"/>
      <c r="OUD214" s="29"/>
      <c r="OUE214" s="29"/>
      <c r="OUF214" s="29"/>
      <c r="OUG214" s="29"/>
      <c r="OUH214" s="29"/>
      <c r="OUI214" s="29"/>
      <c r="OUJ214" s="29"/>
      <c r="OUK214" s="29"/>
      <c r="OUL214" s="29"/>
      <c r="OUM214" s="29"/>
      <c r="OUN214" s="29"/>
      <c r="OUO214" s="29"/>
      <c r="OUP214" s="29"/>
      <c r="OUQ214" s="29"/>
      <c r="OUR214" s="29"/>
      <c r="OUS214" s="29"/>
      <c r="OUT214" s="29"/>
      <c r="OUU214" s="29"/>
      <c r="OUV214" s="29"/>
      <c r="OUW214" s="29"/>
      <c r="OUX214" s="29"/>
      <c r="OUY214" s="29"/>
      <c r="OUZ214" s="29"/>
      <c r="OVA214" s="29"/>
      <c r="OVB214" s="29"/>
      <c r="OVC214" s="29"/>
      <c r="OVD214" s="29"/>
      <c r="OVE214" s="29"/>
      <c r="OVF214" s="29"/>
      <c r="OVG214" s="29"/>
      <c r="OVH214" s="29"/>
      <c r="OVI214" s="29"/>
      <c r="OVJ214" s="29"/>
      <c r="OVK214" s="29"/>
      <c r="OVL214" s="29"/>
      <c r="OVM214" s="29"/>
      <c r="OVN214" s="29"/>
      <c r="OVO214" s="29"/>
      <c r="OVP214" s="29"/>
      <c r="OVQ214" s="29"/>
      <c r="OVR214" s="29"/>
      <c r="OVS214" s="29"/>
      <c r="OVT214" s="29"/>
      <c r="OVU214" s="29"/>
      <c r="OVV214" s="29"/>
      <c r="OVW214" s="29"/>
      <c r="OVX214" s="29"/>
      <c r="OVY214" s="29"/>
      <c r="OVZ214" s="29"/>
      <c r="OWA214" s="29"/>
      <c r="OWB214" s="29"/>
      <c r="OWC214" s="29"/>
      <c r="OWD214" s="29"/>
      <c r="OWE214" s="29"/>
      <c r="OWF214" s="29"/>
      <c r="OWG214" s="29"/>
      <c r="OWH214" s="29"/>
      <c r="OWI214" s="29"/>
      <c r="OWJ214" s="29"/>
      <c r="OWK214" s="29"/>
      <c r="OWL214" s="29"/>
      <c r="OWM214" s="29"/>
      <c r="OWN214" s="29"/>
      <c r="OWO214" s="29"/>
      <c r="OWP214" s="29"/>
      <c r="OWQ214" s="29"/>
      <c r="OWR214" s="29"/>
      <c r="OWS214" s="29"/>
      <c r="OWT214" s="29"/>
      <c r="OWU214" s="29"/>
      <c r="OWV214" s="29"/>
      <c r="OWW214" s="29"/>
      <c r="OWX214" s="29"/>
      <c r="OWY214" s="29"/>
      <c r="OWZ214" s="29"/>
      <c r="OXA214" s="29"/>
      <c r="OXB214" s="29"/>
      <c r="OXC214" s="29"/>
      <c r="OXD214" s="29"/>
      <c r="OXE214" s="29"/>
      <c r="OXF214" s="29"/>
      <c r="OXG214" s="29"/>
      <c r="OXH214" s="29"/>
      <c r="OXI214" s="29"/>
      <c r="OXJ214" s="29"/>
      <c r="OXK214" s="29"/>
      <c r="OXL214" s="29"/>
      <c r="OXM214" s="29"/>
      <c r="OXN214" s="29"/>
      <c r="OXO214" s="29"/>
      <c r="OXP214" s="29"/>
      <c r="OXQ214" s="29"/>
      <c r="OXR214" s="29"/>
      <c r="OXS214" s="29"/>
      <c r="OXT214" s="29"/>
      <c r="OXU214" s="29"/>
      <c r="OXV214" s="29"/>
      <c r="OXW214" s="29"/>
      <c r="OXX214" s="29"/>
      <c r="OXY214" s="29"/>
      <c r="OXZ214" s="29"/>
      <c r="OYA214" s="29"/>
      <c r="OYB214" s="29"/>
      <c r="OYC214" s="29"/>
      <c r="OYD214" s="29"/>
      <c r="OYE214" s="29"/>
      <c r="OYF214" s="29"/>
      <c r="OYG214" s="29"/>
      <c r="OYH214" s="29"/>
      <c r="OYI214" s="29"/>
      <c r="OYJ214" s="29"/>
      <c r="OYK214" s="29"/>
      <c r="OYL214" s="29"/>
      <c r="OYM214" s="29"/>
      <c r="OYN214" s="29"/>
      <c r="OYO214" s="29"/>
      <c r="OYP214" s="29"/>
      <c r="OYQ214" s="29"/>
      <c r="OYR214" s="29"/>
      <c r="OYS214" s="29"/>
      <c r="OYT214" s="29"/>
      <c r="OYU214" s="29"/>
      <c r="OYV214" s="29"/>
      <c r="OYW214" s="29"/>
      <c r="OYX214" s="29"/>
      <c r="OYY214" s="29"/>
      <c r="OYZ214" s="29"/>
      <c r="OZA214" s="29"/>
      <c r="OZB214" s="29"/>
      <c r="OZC214" s="29"/>
      <c r="OZD214" s="29"/>
      <c r="OZE214" s="29"/>
      <c r="OZF214" s="29"/>
      <c r="OZG214" s="29"/>
      <c r="OZH214" s="29"/>
      <c r="OZI214" s="29"/>
      <c r="OZJ214" s="29"/>
      <c r="OZK214" s="29"/>
      <c r="OZL214" s="29"/>
      <c r="OZM214" s="29"/>
      <c r="OZN214" s="29"/>
      <c r="OZO214" s="29"/>
      <c r="OZP214" s="29"/>
      <c r="OZQ214" s="29"/>
      <c r="OZR214" s="29"/>
      <c r="OZS214" s="29"/>
      <c r="OZT214" s="29"/>
      <c r="OZU214" s="29"/>
      <c r="OZV214" s="29"/>
      <c r="OZW214" s="29"/>
      <c r="OZX214" s="29"/>
      <c r="OZY214" s="29"/>
      <c r="OZZ214" s="29"/>
      <c r="PAA214" s="29"/>
      <c r="PAB214" s="29"/>
      <c r="PAC214" s="29"/>
      <c r="PAD214" s="29"/>
      <c r="PAE214" s="29"/>
      <c r="PAF214" s="29"/>
      <c r="PAG214" s="29"/>
      <c r="PAH214" s="29"/>
      <c r="PAI214" s="29"/>
      <c r="PAJ214" s="29"/>
      <c r="PAK214" s="29"/>
      <c r="PAL214" s="29"/>
      <c r="PAM214" s="29"/>
      <c r="PAN214" s="29"/>
      <c r="PAO214" s="29"/>
      <c r="PAP214" s="29"/>
      <c r="PAQ214" s="29"/>
      <c r="PAR214" s="29"/>
      <c r="PAS214" s="29"/>
      <c r="PAT214" s="29"/>
      <c r="PAU214" s="29"/>
      <c r="PAV214" s="29"/>
      <c r="PAW214" s="29"/>
      <c r="PAX214" s="29"/>
      <c r="PAY214" s="29"/>
      <c r="PAZ214" s="29"/>
      <c r="PBA214" s="29"/>
      <c r="PBB214" s="29"/>
      <c r="PBC214" s="29"/>
      <c r="PBD214" s="29"/>
      <c r="PBE214" s="29"/>
      <c r="PBF214" s="29"/>
      <c r="PBG214" s="29"/>
      <c r="PBH214" s="29"/>
      <c r="PBI214" s="29"/>
      <c r="PBJ214" s="29"/>
      <c r="PBK214" s="29"/>
      <c r="PBL214" s="29"/>
      <c r="PBM214" s="29"/>
      <c r="PBN214" s="29"/>
      <c r="PBO214" s="29"/>
      <c r="PBP214" s="29"/>
      <c r="PBQ214" s="29"/>
      <c r="PBR214" s="29"/>
      <c r="PBS214" s="29"/>
      <c r="PBT214" s="29"/>
      <c r="PBU214" s="29"/>
      <c r="PBV214" s="29"/>
      <c r="PBW214" s="29"/>
      <c r="PBX214" s="29"/>
      <c r="PBY214" s="29"/>
      <c r="PBZ214" s="29"/>
      <c r="PCA214" s="29"/>
      <c r="PCB214" s="29"/>
      <c r="PCC214" s="29"/>
      <c r="PCD214" s="29"/>
      <c r="PCE214" s="29"/>
      <c r="PCF214" s="29"/>
      <c r="PCG214" s="29"/>
      <c r="PCH214" s="29"/>
      <c r="PCI214" s="29"/>
      <c r="PCJ214" s="29"/>
      <c r="PCK214" s="29"/>
      <c r="PCL214" s="29"/>
      <c r="PCM214" s="29"/>
      <c r="PCN214" s="29"/>
      <c r="PCO214" s="29"/>
      <c r="PCP214" s="29"/>
      <c r="PCQ214" s="29"/>
      <c r="PCR214" s="29"/>
      <c r="PCS214" s="29"/>
      <c r="PCT214" s="29"/>
      <c r="PCU214" s="29"/>
      <c r="PCV214" s="29"/>
      <c r="PCW214" s="29"/>
      <c r="PCX214" s="29"/>
      <c r="PCY214" s="29"/>
      <c r="PCZ214" s="29"/>
      <c r="PDA214" s="29"/>
      <c r="PDB214" s="29"/>
      <c r="PDC214" s="29"/>
      <c r="PDD214" s="29"/>
      <c r="PDE214" s="29"/>
      <c r="PDF214" s="29"/>
      <c r="PDG214" s="29"/>
      <c r="PDH214" s="29"/>
      <c r="PDI214" s="29"/>
      <c r="PDJ214" s="29"/>
      <c r="PDK214" s="29"/>
      <c r="PDL214" s="29"/>
      <c r="PDM214" s="29"/>
      <c r="PDN214" s="29"/>
      <c r="PDO214" s="29"/>
      <c r="PDP214" s="29"/>
      <c r="PDQ214" s="29"/>
      <c r="PDR214" s="29"/>
      <c r="PDS214" s="29"/>
      <c r="PDT214" s="29"/>
      <c r="PDU214" s="29"/>
      <c r="PDV214" s="29"/>
      <c r="PDW214" s="29"/>
      <c r="PDX214" s="29"/>
      <c r="PDY214" s="29"/>
      <c r="PDZ214" s="29"/>
      <c r="PEA214" s="29"/>
      <c r="PEB214" s="29"/>
      <c r="PEC214" s="29"/>
      <c r="PED214" s="29"/>
      <c r="PEE214" s="29"/>
      <c r="PEF214" s="29"/>
      <c r="PEG214" s="29"/>
      <c r="PEH214" s="29"/>
      <c r="PEI214" s="29"/>
      <c r="PEJ214" s="29"/>
      <c r="PEK214" s="29"/>
      <c r="PEL214" s="29"/>
      <c r="PEM214" s="29"/>
      <c r="PEN214" s="29"/>
      <c r="PEO214" s="29"/>
      <c r="PEP214" s="29"/>
      <c r="PEQ214" s="29"/>
      <c r="PER214" s="29"/>
      <c r="PES214" s="29"/>
      <c r="PET214" s="29"/>
      <c r="PEU214" s="29"/>
      <c r="PEV214" s="29"/>
      <c r="PEW214" s="29"/>
      <c r="PEX214" s="29"/>
      <c r="PEY214" s="29"/>
      <c r="PEZ214" s="29"/>
      <c r="PFA214" s="29"/>
      <c r="PFB214" s="29"/>
      <c r="PFC214" s="29"/>
      <c r="PFD214" s="29"/>
      <c r="PFE214" s="29"/>
      <c r="PFF214" s="29"/>
      <c r="PFG214" s="29"/>
      <c r="PFH214" s="29"/>
      <c r="PFI214" s="29"/>
      <c r="PFJ214" s="29"/>
      <c r="PFK214" s="29"/>
      <c r="PFL214" s="29"/>
      <c r="PFM214" s="29"/>
      <c r="PFN214" s="29"/>
      <c r="PFO214" s="29"/>
      <c r="PFP214" s="29"/>
      <c r="PFQ214" s="29"/>
      <c r="PFR214" s="29"/>
      <c r="PFS214" s="29"/>
      <c r="PFT214" s="29"/>
      <c r="PFU214" s="29"/>
      <c r="PFV214" s="29"/>
      <c r="PFW214" s="29"/>
      <c r="PFX214" s="29"/>
      <c r="PFY214" s="29"/>
      <c r="PFZ214" s="29"/>
      <c r="PGA214" s="29"/>
      <c r="PGB214" s="29"/>
      <c r="PGC214" s="29"/>
      <c r="PGD214" s="29"/>
      <c r="PGE214" s="29"/>
      <c r="PGF214" s="29"/>
      <c r="PGG214" s="29"/>
      <c r="PGH214" s="29"/>
      <c r="PGI214" s="29"/>
      <c r="PGJ214" s="29"/>
      <c r="PGK214" s="29"/>
      <c r="PGL214" s="29"/>
      <c r="PGM214" s="29"/>
      <c r="PGN214" s="29"/>
      <c r="PGO214" s="29"/>
      <c r="PGP214" s="29"/>
      <c r="PGQ214" s="29"/>
      <c r="PGR214" s="29"/>
      <c r="PGS214" s="29"/>
      <c r="PGT214" s="29"/>
      <c r="PGU214" s="29"/>
      <c r="PGV214" s="29"/>
      <c r="PGW214" s="29"/>
      <c r="PGX214" s="29"/>
      <c r="PGY214" s="29"/>
      <c r="PGZ214" s="29"/>
      <c r="PHA214" s="29"/>
      <c r="PHB214" s="29"/>
      <c r="PHC214" s="29"/>
      <c r="PHD214" s="29"/>
      <c r="PHE214" s="29"/>
      <c r="PHF214" s="29"/>
      <c r="PHG214" s="29"/>
      <c r="PHH214" s="29"/>
      <c r="PHI214" s="29"/>
      <c r="PHJ214" s="29"/>
      <c r="PHK214" s="29"/>
      <c r="PHL214" s="29"/>
      <c r="PHM214" s="29"/>
      <c r="PHN214" s="29"/>
      <c r="PHO214" s="29"/>
      <c r="PHP214" s="29"/>
      <c r="PHQ214" s="29"/>
      <c r="PHR214" s="29"/>
      <c r="PHS214" s="29"/>
      <c r="PHT214" s="29"/>
      <c r="PHU214" s="29"/>
      <c r="PHV214" s="29"/>
      <c r="PHW214" s="29"/>
      <c r="PHX214" s="29"/>
      <c r="PHY214" s="29"/>
      <c r="PHZ214" s="29"/>
      <c r="PIA214" s="29"/>
      <c r="PIB214" s="29"/>
      <c r="PIC214" s="29"/>
      <c r="PID214" s="29"/>
      <c r="PIE214" s="29"/>
      <c r="PIF214" s="29"/>
      <c r="PIG214" s="29"/>
      <c r="PIH214" s="29"/>
      <c r="PII214" s="29"/>
      <c r="PIJ214" s="29"/>
      <c r="PIK214" s="29"/>
      <c r="PIL214" s="29"/>
      <c r="PIM214" s="29"/>
      <c r="PIN214" s="29"/>
      <c r="PIO214" s="29"/>
      <c r="PIP214" s="29"/>
      <c r="PIQ214" s="29"/>
      <c r="PIR214" s="29"/>
      <c r="PIS214" s="29"/>
      <c r="PIT214" s="29"/>
      <c r="PIU214" s="29"/>
      <c r="PIV214" s="29"/>
      <c r="PIW214" s="29"/>
      <c r="PIX214" s="29"/>
      <c r="PIY214" s="29"/>
      <c r="PIZ214" s="29"/>
      <c r="PJA214" s="29"/>
      <c r="PJB214" s="29"/>
      <c r="PJC214" s="29"/>
      <c r="PJD214" s="29"/>
      <c r="PJE214" s="29"/>
      <c r="PJF214" s="29"/>
      <c r="PJG214" s="29"/>
      <c r="PJH214" s="29"/>
      <c r="PJI214" s="29"/>
      <c r="PJJ214" s="29"/>
      <c r="PJK214" s="29"/>
      <c r="PJL214" s="29"/>
      <c r="PJM214" s="29"/>
      <c r="PJN214" s="29"/>
      <c r="PJO214" s="29"/>
      <c r="PJP214" s="29"/>
      <c r="PJQ214" s="29"/>
      <c r="PJR214" s="29"/>
      <c r="PJS214" s="29"/>
      <c r="PJT214" s="29"/>
      <c r="PJU214" s="29"/>
      <c r="PJV214" s="29"/>
      <c r="PJW214" s="29"/>
      <c r="PJX214" s="29"/>
      <c r="PJY214" s="29"/>
      <c r="PJZ214" s="29"/>
      <c r="PKA214" s="29"/>
      <c r="PKB214" s="29"/>
      <c r="PKC214" s="29"/>
      <c r="PKD214" s="29"/>
      <c r="PKE214" s="29"/>
      <c r="PKF214" s="29"/>
      <c r="PKG214" s="29"/>
      <c r="PKH214" s="29"/>
      <c r="PKI214" s="29"/>
      <c r="PKJ214" s="29"/>
      <c r="PKK214" s="29"/>
      <c r="PKL214" s="29"/>
      <c r="PKM214" s="29"/>
      <c r="PKN214" s="29"/>
      <c r="PKO214" s="29"/>
      <c r="PKP214" s="29"/>
      <c r="PKQ214" s="29"/>
      <c r="PKR214" s="29"/>
      <c r="PKS214" s="29"/>
      <c r="PKT214" s="29"/>
      <c r="PKU214" s="29"/>
      <c r="PKV214" s="29"/>
      <c r="PKW214" s="29"/>
      <c r="PKX214" s="29"/>
      <c r="PKY214" s="29"/>
      <c r="PKZ214" s="29"/>
      <c r="PLA214" s="29"/>
      <c r="PLB214" s="29"/>
      <c r="PLC214" s="29"/>
      <c r="PLD214" s="29"/>
      <c r="PLE214" s="29"/>
      <c r="PLF214" s="29"/>
      <c r="PLG214" s="29"/>
      <c r="PLH214" s="29"/>
      <c r="PLI214" s="29"/>
      <c r="PLJ214" s="29"/>
      <c r="PLK214" s="29"/>
      <c r="PLL214" s="29"/>
      <c r="PLM214" s="29"/>
      <c r="PLN214" s="29"/>
      <c r="PLO214" s="29"/>
      <c r="PLP214" s="29"/>
      <c r="PLQ214" s="29"/>
      <c r="PLR214" s="29"/>
      <c r="PLS214" s="29"/>
      <c r="PLT214" s="29"/>
      <c r="PLU214" s="29"/>
      <c r="PLV214" s="29"/>
      <c r="PLW214" s="29"/>
      <c r="PLX214" s="29"/>
      <c r="PLY214" s="29"/>
      <c r="PLZ214" s="29"/>
      <c r="PMA214" s="29"/>
      <c r="PMB214" s="29"/>
      <c r="PMC214" s="29"/>
      <c r="PMD214" s="29"/>
      <c r="PME214" s="29"/>
      <c r="PMF214" s="29"/>
      <c r="PMG214" s="29"/>
      <c r="PMH214" s="29"/>
      <c r="PMI214" s="29"/>
      <c r="PMJ214" s="29"/>
      <c r="PMK214" s="29"/>
      <c r="PML214" s="29"/>
      <c r="PMM214" s="29"/>
      <c r="PMN214" s="29"/>
      <c r="PMO214" s="29"/>
      <c r="PMP214" s="29"/>
      <c r="PMQ214" s="29"/>
      <c r="PMR214" s="29"/>
      <c r="PMS214" s="29"/>
      <c r="PMT214" s="29"/>
      <c r="PMU214" s="29"/>
      <c r="PMV214" s="29"/>
      <c r="PMW214" s="29"/>
      <c r="PMX214" s="29"/>
      <c r="PMY214" s="29"/>
      <c r="PMZ214" s="29"/>
      <c r="PNA214" s="29"/>
      <c r="PNB214" s="29"/>
      <c r="PNC214" s="29"/>
      <c r="PND214" s="29"/>
      <c r="PNE214" s="29"/>
      <c r="PNF214" s="29"/>
      <c r="PNG214" s="29"/>
      <c r="PNH214" s="29"/>
      <c r="PNI214" s="29"/>
      <c r="PNJ214" s="29"/>
      <c r="PNK214" s="29"/>
      <c r="PNL214" s="29"/>
      <c r="PNM214" s="29"/>
      <c r="PNN214" s="29"/>
      <c r="PNO214" s="29"/>
      <c r="PNP214" s="29"/>
      <c r="PNQ214" s="29"/>
      <c r="PNR214" s="29"/>
      <c r="PNS214" s="29"/>
      <c r="PNT214" s="29"/>
      <c r="PNU214" s="29"/>
      <c r="PNV214" s="29"/>
      <c r="PNW214" s="29"/>
      <c r="PNX214" s="29"/>
      <c r="PNY214" s="29"/>
      <c r="PNZ214" s="29"/>
      <c r="POA214" s="29"/>
      <c r="POB214" s="29"/>
      <c r="POC214" s="29"/>
      <c r="POD214" s="29"/>
      <c r="POE214" s="29"/>
      <c r="POF214" s="29"/>
      <c r="POG214" s="29"/>
      <c r="POH214" s="29"/>
      <c r="POI214" s="29"/>
      <c r="POJ214" s="29"/>
      <c r="POK214" s="29"/>
      <c r="POL214" s="29"/>
      <c r="POM214" s="29"/>
      <c r="PON214" s="29"/>
      <c r="POO214" s="29"/>
      <c r="POP214" s="29"/>
      <c r="POQ214" s="29"/>
      <c r="POR214" s="29"/>
      <c r="POS214" s="29"/>
      <c r="POT214" s="29"/>
      <c r="POU214" s="29"/>
      <c r="POV214" s="29"/>
      <c r="POW214" s="29"/>
      <c r="POX214" s="29"/>
      <c r="POY214" s="29"/>
      <c r="POZ214" s="29"/>
      <c r="PPA214" s="29"/>
      <c r="PPB214" s="29"/>
      <c r="PPC214" s="29"/>
      <c r="PPD214" s="29"/>
      <c r="PPE214" s="29"/>
      <c r="PPF214" s="29"/>
      <c r="PPG214" s="29"/>
      <c r="PPH214" s="29"/>
      <c r="PPI214" s="29"/>
      <c r="PPJ214" s="29"/>
      <c r="PPK214" s="29"/>
      <c r="PPL214" s="29"/>
      <c r="PPM214" s="29"/>
      <c r="PPN214" s="29"/>
      <c r="PPO214" s="29"/>
      <c r="PPP214" s="29"/>
      <c r="PPQ214" s="29"/>
      <c r="PPR214" s="29"/>
      <c r="PPS214" s="29"/>
      <c r="PPT214" s="29"/>
      <c r="PPU214" s="29"/>
      <c r="PPV214" s="29"/>
      <c r="PPW214" s="29"/>
      <c r="PPX214" s="29"/>
      <c r="PPY214" s="29"/>
      <c r="PPZ214" s="29"/>
      <c r="PQA214" s="29"/>
      <c r="PQB214" s="29"/>
      <c r="PQC214" s="29"/>
      <c r="PQD214" s="29"/>
      <c r="PQE214" s="29"/>
      <c r="PQF214" s="29"/>
      <c r="PQG214" s="29"/>
      <c r="PQH214" s="29"/>
      <c r="PQI214" s="29"/>
      <c r="PQJ214" s="29"/>
      <c r="PQK214" s="29"/>
      <c r="PQL214" s="29"/>
      <c r="PQM214" s="29"/>
      <c r="PQN214" s="29"/>
      <c r="PQO214" s="29"/>
      <c r="PQP214" s="29"/>
      <c r="PQQ214" s="29"/>
      <c r="PQR214" s="29"/>
      <c r="PQS214" s="29"/>
      <c r="PQT214" s="29"/>
      <c r="PQU214" s="29"/>
      <c r="PQV214" s="29"/>
      <c r="PQW214" s="29"/>
      <c r="PQX214" s="29"/>
      <c r="PQY214" s="29"/>
      <c r="PQZ214" s="29"/>
      <c r="PRA214" s="29"/>
      <c r="PRB214" s="29"/>
      <c r="PRC214" s="29"/>
      <c r="PRD214" s="29"/>
      <c r="PRE214" s="29"/>
      <c r="PRF214" s="29"/>
      <c r="PRG214" s="29"/>
      <c r="PRH214" s="29"/>
      <c r="PRI214" s="29"/>
      <c r="PRJ214" s="29"/>
      <c r="PRK214" s="29"/>
      <c r="PRL214" s="29"/>
      <c r="PRM214" s="29"/>
      <c r="PRN214" s="29"/>
      <c r="PRO214" s="29"/>
      <c r="PRP214" s="29"/>
      <c r="PRQ214" s="29"/>
      <c r="PRR214" s="29"/>
      <c r="PRS214" s="29"/>
      <c r="PRT214" s="29"/>
      <c r="PRU214" s="29"/>
      <c r="PRV214" s="29"/>
      <c r="PRW214" s="29"/>
      <c r="PRX214" s="29"/>
      <c r="PRY214" s="29"/>
      <c r="PRZ214" s="29"/>
      <c r="PSA214" s="29"/>
      <c r="PSB214" s="29"/>
      <c r="PSC214" s="29"/>
      <c r="PSD214" s="29"/>
      <c r="PSE214" s="29"/>
      <c r="PSF214" s="29"/>
      <c r="PSG214" s="29"/>
      <c r="PSH214" s="29"/>
      <c r="PSI214" s="29"/>
      <c r="PSJ214" s="29"/>
      <c r="PSK214" s="29"/>
      <c r="PSL214" s="29"/>
      <c r="PSM214" s="29"/>
      <c r="PSN214" s="29"/>
      <c r="PSO214" s="29"/>
      <c r="PSP214" s="29"/>
      <c r="PSQ214" s="29"/>
      <c r="PSR214" s="29"/>
      <c r="PSS214" s="29"/>
      <c r="PST214" s="29"/>
      <c r="PSU214" s="29"/>
      <c r="PSV214" s="29"/>
      <c r="PSW214" s="29"/>
      <c r="PSX214" s="29"/>
      <c r="PSY214" s="29"/>
      <c r="PSZ214" s="29"/>
      <c r="PTA214" s="29"/>
      <c r="PTB214" s="29"/>
      <c r="PTC214" s="29"/>
      <c r="PTD214" s="29"/>
      <c r="PTE214" s="29"/>
      <c r="PTF214" s="29"/>
      <c r="PTG214" s="29"/>
      <c r="PTH214" s="29"/>
      <c r="PTI214" s="29"/>
      <c r="PTJ214" s="29"/>
      <c r="PTK214" s="29"/>
      <c r="PTL214" s="29"/>
      <c r="PTM214" s="29"/>
      <c r="PTN214" s="29"/>
      <c r="PTO214" s="29"/>
      <c r="PTP214" s="29"/>
      <c r="PTQ214" s="29"/>
      <c r="PTR214" s="29"/>
      <c r="PTS214" s="29"/>
      <c r="PTT214" s="29"/>
      <c r="PTU214" s="29"/>
      <c r="PTV214" s="29"/>
      <c r="PTW214" s="29"/>
      <c r="PTX214" s="29"/>
      <c r="PTY214" s="29"/>
      <c r="PTZ214" s="29"/>
      <c r="PUA214" s="29"/>
      <c r="PUB214" s="29"/>
      <c r="PUC214" s="29"/>
      <c r="PUD214" s="29"/>
      <c r="PUE214" s="29"/>
      <c r="PUF214" s="29"/>
      <c r="PUG214" s="29"/>
      <c r="PUH214" s="29"/>
      <c r="PUI214" s="29"/>
      <c r="PUJ214" s="29"/>
      <c r="PUK214" s="29"/>
      <c r="PUL214" s="29"/>
      <c r="PUM214" s="29"/>
      <c r="PUN214" s="29"/>
      <c r="PUO214" s="29"/>
      <c r="PUP214" s="29"/>
      <c r="PUQ214" s="29"/>
      <c r="PUR214" s="29"/>
      <c r="PUS214" s="29"/>
      <c r="PUT214" s="29"/>
      <c r="PUU214" s="29"/>
      <c r="PUV214" s="29"/>
      <c r="PUW214" s="29"/>
      <c r="PUX214" s="29"/>
      <c r="PUY214" s="29"/>
      <c r="PUZ214" s="29"/>
      <c r="PVA214" s="29"/>
      <c r="PVB214" s="29"/>
      <c r="PVC214" s="29"/>
      <c r="PVD214" s="29"/>
      <c r="PVE214" s="29"/>
      <c r="PVF214" s="29"/>
      <c r="PVG214" s="29"/>
      <c r="PVH214" s="29"/>
      <c r="PVI214" s="29"/>
      <c r="PVJ214" s="29"/>
      <c r="PVK214" s="29"/>
      <c r="PVL214" s="29"/>
      <c r="PVM214" s="29"/>
      <c r="PVN214" s="29"/>
      <c r="PVO214" s="29"/>
      <c r="PVP214" s="29"/>
      <c r="PVQ214" s="29"/>
      <c r="PVR214" s="29"/>
      <c r="PVS214" s="29"/>
      <c r="PVT214" s="29"/>
      <c r="PVU214" s="29"/>
      <c r="PVV214" s="29"/>
      <c r="PVW214" s="29"/>
      <c r="PVX214" s="29"/>
      <c r="PVY214" s="29"/>
      <c r="PVZ214" s="29"/>
      <c r="PWA214" s="29"/>
      <c r="PWB214" s="29"/>
      <c r="PWC214" s="29"/>
      <c r="PWD214" s="29"/>
      <c r="PWE214" s="29"/>
      <c r="PWF214" s="29"/>
      <c r="PWG214" s="29"/>
      <c r="PWH214" s="29"/>
      <c r="PWI214" s="29"/>
      <c r="PWJ214" s="29"/>
      <c r="PWK214" s="29"/>
      <c r="PWL214" s="29"/>
      <c r="PWM214" s="29"/>
      <c r="PWN214" s="29"/>
      <c r="PWO214" s="29"/>
      <c r="PWP214" s="29"/>
      <c r="PWQ214" s="29"/>
      <c r="PWR214" s="29"/>
      <c r="PWS214" s="29"/>
      <c r="PWT214" s="29"/>
      <c r="PWU214" s="29"/>
      <c r="PWV214" s="29"/>
      <c r="PWW214" s="29"/>
      <c r="PWX214" s="29"/>
      <c r="PWY214" s="29"/>
      <c r="PWZ214" s="29"/>
      <c r="PXA214" s="29"/>
      <c r="PXB214" s="29"/>
      <c r="PXC214" s="29"/>
      <c r="PXD214" s="29"/>
      <c r="PXE214" s="29"/>
      <c r="PXF214" s="29"/>
      <c r="PXG214" s="29"/>
      <c r="PXH214" s="29"/>
      <c r="PXI214" s="29"/>
      <c r="PXJ214" s="29"/>
      <c r="PXK214" s="29"/>
      <c r="PXL214" s="29"/>
      <c r="PXM214" s="29"/>
      <c r="PXN214" s="29"/>
      <c r="PXO214" s="29"/>
      <c r="PXP214" s="29"/>
      <c r="PXQ214" s="29"/>
      <c r="PXR214" s="29"/>
      <c r="PXS214" s="29"/>
      <c r="PXT214" s="29"/>
      <c r="PXU214" s="29"/>
      <c r="PXV214" s="29"/>
      <c r="PXW214" s="29"/>
      <c r="PXX214" s="29"/>
      <c r="PXY214" s="29"/>
      <c r="PXZ214" s="29"/>
      <c r="PYA214" s="29"/>
      <c r="PYB214" s="29"/>
      <c r="PYC214" s="29"/>
      <c r="PYD214" s="29"/>
      <c r="PYE214" s="29"/>
      <c r="PYF214" s="29"/>
      <c r="PYG214" s="29"/>
      <c r="PYH214" s="29"/>
      <c r="PYI214" s="29"/>
      <c r="PYJ214" s="29"/>
      <c r="PYK214" s="29"/>
      <c r="PYL214" s="29"/>
      <c r="PYM214" s="29"/>
      <c r="PYN214" s="29"/>
      <c r="PYO214" s="29"/>
      <c r="PYP214" s="29"/>
      <c r="PYQ214" s="29"/>
      <c r="PYR214" s="29"/>
      <c r="PYS214" s="29"/>
      <c r="PYT214" s="29"/>
      <c r="PYU214" s="29"/>
      <c r="PYV214" s="29"/>
      <c r="PYW214" s="29"/>
      <c r="PYX214" s="29"/>
      <c r="PYY214" s="29"/>
      <c r="PYZ214" s="29"/>
      <c r="PZA214" s="29"/>
      <c r="PZB214" s="29"/>
      <c r="PZC214" s="29"/>
      <c r="PZD214" s="29"/>
      <c r="PZE214" s="29"/>
      <c r="PZF214" s="29"/>
      <c r="PZG214" s="29"/>
      <c r="PZH214" s="29"/>
      <c r="PZI214" s="29"/>
      <c r="PZJ214" s="29"/>
      <c r="PZK214" s="29"/>
      <c r="PZL214" s="29"/>
      <c r="PZM214" s="29"/>
      <c r="PZN214" s="29"/>
      <c r="PZO214" s="29"/>
      <c r="PZP214" s="29"/>
      <c r="PZQ214" s="29"/>
      <c r="PZR214" s="29"/>
      <c r="PZS214" s="29"/>
      <c r="PZT214" s="29"/>
      <c r="PZU214" s="29"/>
      <c r="PZV214" s="29"/>
      <c r="PZW214" s="29"/>
      <c r="PZX214" s="29"/>
      <c r="PZY214" s="29"/>
      <c r="PZZ214" s="29"/>
      <c r="QAA214" s="29"/>
      <c r="QAB214" s="29"/>
      <c r="QAC214" s="29"/>
      <c r="QAD214" s="29"/>
      <c r="QAE214" s="29"/>
      <c r="QAF214" s="29"/>
      <c r="QAG214" s="29"/>
      <c r="QAH214" s="29"/>
      <c r="QAI214" s="29"/>
      <c r="QAJ214" s="29"/>
      <c r="QAK214" s="29"/>
      <c r="QAL214" s="29"/>
      <c r="QAM214" s="29"/>
      <c r="QAN214" s="29"/>
      <c r="QAO214" s="29"/>
      <c r="QAP214" s="29"/>
      <c r="QAQ214" s="29"/>
      <c r="QAR214" s="29"/>
      <c r="QAS214" s="29"/>
      <c r="QAT214" s="29"/>
      <c r="QAU214" s="29"/>
      <c r="QAV214" s="29"/>
      <c r="QAW214" s="29"/>
      <c r="QAX214" s="29"/>
      <c r="QAY214" s="29"/>
      <c r="QAZ214" s="29"/>
      <c r="QBA214" s="29"/>
      <c r="QBB214" s="29"/>
      <c r="QBC214" s="29"/>
      <c r="QBD214" s="29"/>
      <c r="QBE214" s="29"/>
      <c r="QBF214" s="29"/>
      <c r="QBG214" s="29"/>
      <c r="QBH214" s="29"/>
      <c r="QBI214" s="29"/>
      <c r="QBJ214" s="29"/>
      <c r="QBK214" s="29"/>
      <c r="QBL214" s="29"/>
      <c r="QBM214" s="29"/>
      <c r="QBN214" s="29"/>
      <c r="QBO214" s="29"/>
      <c r="QBP214" s="29"/>
      <c r="QBQ214" s="29"/>
      <c r="QBR214" s="29"/>
      <c r="QBS214" s="29"/>
      <c r="QBT214" s="29"/>
      <c r="QBU214" s="29"/>
      <c r="QBV214" s="29"/>
      <c r="QBW214" s="29"/>
      <c r="QBX214" s="29"/>
      <c r="QBY214" s="29"/>
      <c r="QBZ214" s="29"/>
      <c r="QCA214" s="29"/>
      <c r="QCB214" s="29"/>
      <c r="QCC214" s="29"/>
      <c r="QCD214" s="29"/>
      <c r="QCE214" s="29"/>
      <c r="QCF214" s="29"/>
      <c r="QCG214" s="29"/>
      <c r="QCH214" s="29"/>
      <c r="QCI214" s="29"/>
      <c r="QCJ214" s="29"/>
      <c r="QCK214" s="29"/>
      <c r="QCL214" s="29"/>
      <c r="QCM214" s="29"/>
      <c r="QCN214" s="29"/>
      <c r="QCO214" s="29"/>
      <c r="QCP214" s="29"/>
      <c r="QCQ214" s="29"/>
      <c r="QCR214" s="29"/>
      <c r="QCS214" s="29"/>
      <c r="QCT214" s="29"/>
      <c r="QCU214" s="29"/>
      <c r="QCV214" s="29"/>
      <c r="QCW214" s="29"/>
      <c r="QCX214" s="29"/>
      <c r="QCY214" s="29"/>
      <c r="QCZ214" s="29"/>
      <c r="QDA214" s="29"/>
      <c r="QDB214" s="29"/>
      <c r="QDC214" s="29"/>
      <c r="QDD214" s="29"/>
      <c r="QDE214" s="29"/>
      <c r="QDF214" s="29"/>
      <c r="QDG214" s="29"/>
      <c r="QDH214" s="29"/>
      <c r="QDI214" s="29"/>
      <c r="QDJ214" s="29"/>
      <c r="QDK214" s="29"/>
      <c r="QDL214" s="29"/>
      <c r="QDM214" s="29"/>
      <c r="QDN214" s="29"/>
      <c r="QDO214" s="29"/>
      <c r="QDP214" s="29"/>
      <c r="QDQ214" s="29"/>
      <c r="QDR214" s="29"/>
      <c r="QDS214" s="29"/>
      <c r="QDT214" s="29"/>
      <c r="QDU214" s="29"/>
      <c r="QDV214" s="29"/>
      <c r="QDW214" s="29"/>
      <c r="QDX214" s="29"/>
      <c r="QDY214" s="29"/>
      <c r="QDZ214" s="29"/>
      <c r="QEA214" s="29"/>
      <c r="QEB214" s="29"/>
      <c r="QEC214" s="29"/>
      <c r="QED214" s="29"/>
      <c r="QEE214" s="29"/>
      <c r="QEF214" s="29"/>
      <c r="QEG214" s="29"/>
      <c r="QEH214" s="29"/>
      <c r="QEI214" s="29"/>
      <c r="QEJ214" s="29"/>
      <c r="QEK214" s="29"/>
      <c r="QEL214" s="29"/>
      <c r="QEM214" s="29"/>
      <c r="QEN214" s="29"/>
      <c r="QEO214" s="29"/>
      <c r="QEP214" s="29"/>
      <c r="QEQ214" s="29"/>
      <c r="QER214" s="29"/>
      <c r="QES214" s="29"/>
      <c r="QET214" s="29"/>
      <c r="QEU214" s="29"/>
      <c r="QEV214" s="29"/>
      <c r="QEW214" s="29"/>
      <c r="QEX214" s="29"/>
      <c r="QEY214" s="29"/>
      <c r="QEZ214" s="29"/>
      <c r="QFA214" s="29"/>
      <c r="QFB214" s="29"/>
      <c r="QFC214" s="29"/>
      <c r="QFD214" s="29"/>
      <c r="QFE214" s="29"/>
      <c r="QFF214" s="29"/>
      <c r="QFG214" s="29"/>
      <c r="QFH214" s="29"/>
      <c r="QFI214" s="29"/>
      <c r="QFJ214" s="29"/>
      <c r="QFK214" s="29"/>
      <c r="QFL214" s="29"/>
      <c r="QFM214" s="29"/>
      <c r="QFN214" s="29"/>
      <c r="QFO214" s="29"/>
      <c r="QFP214" s="29"/>
      <c r="QFQ214" s="29"/>
      <c r="QFR214" s="29"/>
      <c r="QFS214" s="29"/>
      <c r="QFT214" s="29"/>
      <c r="QFU214" s="29"/>
      <c r="QFV214" s="29"/>
      <c r="QFW214" s="29"/>
      <c r="QFX214" s="29"/>
      <c r="QFY214" s="29"/>
      <c r="QFZ214" s="29"/>
      <c r="QGA214" s="29"/>
      <c r="QGB214" s="29"/>
      <c r="QGC214" s="29"/>
      <c r="QGD214" s="29"/>
      <c r="QGE214" s="29"/>
      <c r="QGF214" s="29"/>
      <c r="QGG214" s="29"/>
      <c r="QGH214" s="29"/>
      <c r="QGI214" s="29"/>
      <c r="QGJ214" s="29"/>
      <c r="QGK214" s="29"/>
      <c r="QGL214" s="29"/>
      <c r="QGM214" s="29"/>
      <c r="QGN214" s="29"/>
      <c r="QGO214" s="29"/>
      <c r="QGP214" s="29"/>
      <c r="QGQ214" s="29"/>
      <c r="QGR214" s="29"/>
      <c r="QGS214" s="29"/>
      <c r="QGT214" s="29"/>
      <c r="QGU214" s="29"/>
      <c r="QGV214" s="29"/>
      <c r="QGW214" s="29"/>
      <c r="QGX214" s="29"/>
      <c r="QGY214" s="29"/>
      <c r="QGZ214" s="29"/>
      <c r="QHA214" s="29"/>
      <c r="QHB214" s="29"/>
      <c r="QHC214" s="29"/>
      <c r="QHD214" s="29"/>
      <c r="QHE214" s="29"/>
      <c r="QHF214" s="29"/>
      <c r="QHG214" s="29"/>
      <c r="QHH214" s="29"/>
      <c r="QHI214" s="29"/>
      <c r="QHJ214" s="29"/>
      <c r="QHK214" s="29"/>
      <c r="QHL214" s="29"/>
      <c r="QHM214" s="29"/>
      <c r="QHN214" s="29"/>
      <c r="QHO214" s="29"/>
      <c r="QHP214" s="29"/>
      <c r="QHQ214" s="29"/>
      <c r="QHR214" s="29"/>
      <c r="QHS214" s="29"/>
      <c r="QHT214" s="29"/>
      <c r="QHU214" s="29"/>
      <c r="QHV214" s="29"/>
      <c r="QHW214" s="29"/>
      <c r="QHX214" s="29"/>
      <c r="QHY214" s="29"/>
      <c r="QHZ214" s="29"/>
      <c r="QIA214" s="29"/>
      <c r="QIB214" s="29"/>
      <c r="QIC214" s="29"/>
      <c r="QID214" s="29"/>
      <c r="QIE214" s="29"/>
      <c r="QIF214" s="29"/>
      <c r="QIG214" s="29"/>
      <c r="QIH214" s="29"/>
      <c r="QII214" s="29"/>
      <c r="QIJ214" s="29"/>
      <c r="QIK214" s="29"/>
      <c r="QIL214" s="29"/>
      <c r="QIM214" s="29"/>
      <c r="QIN214" s="29"/>
      <c r="QIO214" s="29"/>
      <c r="QIP214" s="29"/>
      <c r="QIQ214" s="29"/>
      <c r="QIR214" s="29"/>
      <c r="QIS214" s="29"/>
      <c r="QIT214" s="29"/>
      <c r="QIU214" s="29"/>
      <c r="QIV214" s="29"/>
      <c r="QIW214" s="29"/>
      <c r="QIX214" s="29"/>
      <c r="QIY214" s="29"/>
      <c r="QIZ214" s="29"/>
      <c r="QJA214" s="29"/>
      <c r="QJB214" s="29"/>
      <c r="QJC214" s="29"/>
      <c r="QJD214" s="29"/>
      <c r="QJE214" s="29"/>
      <c r="QJF214" s="29"/>
      <c r="QJG214" s="29"/>
      <c r="QJH214" s="29"/>
      <c r="QJI214" s="29"/>
      <c r="QJJ214" s="29"/>
      <c r="QJK214" s="29"/>
      <c r="QJL214" s="29"/>
      <c r="QJM214" s="29"/>
      <c r="QJN214" s="29"/>
      <c r="QJO214" s="29"/>
      <c r="QJP214" s="29"/>
      <c r="QJQ214" s="29"/>
      <c r="QJR214" s="29"/>
      <c r="QJS214" s="29"/>
      <c r="QJT214" s="29"/>
      <c r="QJU214" s="29"/>
      <c r="QJV214" s="29"/>
      <c r="QJW214" s="29"/>
      <c r="QJX214" s="29"/>
      <c r="QJY214" s="29"/>
      <c r="QJZ214" s="29"/>
      <c r="QKA214" s="29"/>
      <c r="QKB214" s="29"/>
      <c r="QKC214" s="29"/>
      <c r="QKD214" s="29"/>
      <c r="QKE214" s="29"/>
      <c r="QKF214" s="29"/>
      <c r="QKG214" s="29"/>
      <c r="QKH214" s="29"/>
      <c r="QKI214" s="29"/>
      <c r="QKJ214" s="29"/>
      <c r="QKK214" s="29"/>
      <c r="QKL214" s="29"/>
      <c r="QKM214" s="29"/>
      <c r="QKN214" s="29"/>
      <c r="QKO214" s="29"/>
      <c r="QKP214" s="29"/>
      <c r="QKQ214" s="29"/>
      <c r="QKR214" s="29"/>
      <c r="QKS214" s="29"/>
      <c r="QKT214" s="29"/>
      <c r="QKU214" s="29"/>
      <c r="QKV214" s="29"/>
      <c r="QKW214" s="29"/>
      <c r="QKX214" s="29"/>
      <c r="QKY214" s="29"/>
      <c r="QKZ214" s="29"/>
      <c r="QLA214" s="29"/>
      <c r="QLB214" s="29"/>
      <c r="QLC214" s="29"/>
      <c r="QLD214" s="29"/>
      <c r="QLE214" s="29"/>
      <c r="QLF214" s="29"/>
      <c r="QLG214" s="29"/>
      <c r="QLH214" s="29"/>
      <c r="QLI214" s="29"/>
      <c r="QLJ214" s="29"/>
      <c r="QLK214" s="29"/>
      <c r="QLL214" s="29"/>
      <c r="QLM214" s="29"/>
      <c r="QLN214" s="29"/>
      <c r="QLO214" s="29"/>
      <c r="QLP214" s="29"/>
      <c r="QLQ214" s="29"/>
      <c r="QLR214" s="29"/>
      <c r="QLS214" s="29"/>
      <c r="QLT214" s="29"/>
      <c r="QLU214" s="29"/>
      <c r="QLV214" s="29"/>
      <c r="QLW214" s="29"/>
      <c r="QLX214" s="29"/>
      <c r="QLY214" s="29"/>
      <c r="QLZ214" s="29"/>
      <c r="QMA214" s="29"/>
      <c r="QMB214" s="29"/>
      <c r="QMC214" s="29"/>
      <c r="QMD214" s="29"/>
      <c r="QME214" s="29"/>
      <c r="QMF214" s="29"/>
      <c r="QMG214" s="29"/>
      <c r="QMH214" s="29"/>
      <c r="QMI214" s="29"/>
      <c r="QMJ214" s="29"/>
      <c r="QMK214" s="29"/>
      <c r="QML214" s="29"/>
      <c r="QMM214" s="29"/>
      <c r="QMN214" s="29"/>
      <c r="QMO214" s="29"/>
      <c r="QMP214" s="29"/>
      <c r="QMQ214" s="29"/>
      <c r="QMR214" s="29"/>
      <c r="QMS214" s="29"/>
      <c r="QMT214" s="29"/>
      <c r="QMU214" s="29"/>
      <c r="QMV214" s="29"/>
      <c r="QMW214" s="29"/>
      <c r="QMX214" s="29"/>
      <c r="QMY214" s="29"/>
      <c r="QMZ214" s="29"/>
      <c r="QNA214" s="29"/>
      <c r="QNB214" s="29"/>
      <c r="QNC214" s="29"/>
      <c r="QND214" s="29"/>
      <c r="QNE214" s="29"/>
      <c r="QNF214" s="29"/>
      <c r="QNG214" s="29"/>
      <c r="QNH214" s="29"/>
      <c r="QNI214" s="29"/>
      <c r="QNJ214" s="29"/>
      <c r="QNK214" s="29"/>
      <c r="QNL214" s="29"/>
      <c r="QNM214" s="29"/>
      <c r="QNN214" s="29"/>
      <c r="QNO214" s="29"/>
      <c r="QNP214" s="29"/>
      <c r="QNQ214" s="29"/>
      <c r="QNR214" s="29"/>
      <c r="QNS214" s="29"/>
      <c r="QNT214" s="29"/>
      <c r="QNU214" s="29"/>
      <c r="QNV214" s="29"/>
      <c r="QNW214" s="29"/>
      <c r="QNX214" s="29"/>
      <c r="QNY214" s="29"/>
      <c r="QNZ214" s="29"/>
      <c r="QOA214" s="29"/>
      <c r="QOB214" s="29"/>
      <c r="QOC214" s="29"/>
      <c r="QOD214" s="29"/>
      <c r="QOE214" s="29"/>
      <c r="QOF214" s="29"/>
      <c r="QOG214" s="29"/>
      <c r="QOH214" s="29"/>
      <c r="QOI214" s="29"/>
      <c r="QOJ214" s="29"/>
      <c r="QOK214" s="29"/>
      <c r="QOL214" s="29"/>
      <c r="QOM214" s="29"/>
      <c r="QON214" s="29"/>
      <c r="QOO214" s="29"/>
      <c r="QOP214" s="29"/>
      <c r="QOQ214" s="29"/>
      <c r="QOR214" s="29"/>
      <c r="QOS214" s="29"/>
      <c r="QOT214" s="29"/>
      <c r="QOU214" s="29"/>
      <c r="QOV214" s="29"/>
      <c r="QOW214" s="29"/>
      <c r="QOX214" s="29"/>
      <c r="QOY214" s="29"/>
      <c r="QOZ214" s="29"/>
      <c r="QPA214" s="29"/>
      <c r="QPB214" s="29"/>
      <c r="QPC214" s="29"/>
      <c r="QPD214" s="29"/>
      <c r="QPE214" s="29"/>
      <c r="QPF214" s="29"/>
      <c r="QPG214" s="29"/>
      <c r="QPH214" s="29"/>
      <c r="QPI214" s="29"/>
      <c r="QPJ214" s="29"/>
      <c r="QPK214" s="29"/>
      <c r="QPL214" s="29"/>
      <c r="QPM214" s="29"/>
      <c r="QPN214" s="29"/>
      <c r="QPO214" s="29"/>
      <c r="QPP214" s="29"/>
      <c r="QPQ214" s="29"/>
      <c r="QPR214" s="29"/>
      <c r="QPS214" s="29"/>
      <c r="QPT214" s="29"/>
      <c r="QPU214" s="29"/>
      <c r="QPV214" s="29"/>
      <c r="QPW214" s="29"/>
      <c r="QPX214" s="29"/>
      <c r="QPY214" s="29"/>
      <c r="QPZ214" s="29"/>
      <c r="QQA214" s="29"/>
      <c r="QQB214" s="29"/>
      <c r="QQC214" s="29"/>
      <c r="QQD214" s="29"/>
      <c r="QQE214" s="29"/>
      <c r="QQF214" s="29"/>
      <c r="QQG214" s="29"/>
      <c r="QQH214" s="29"/>
      <c r="QQI214" s="29"/>
      <c r="QQJ214" s="29"/>
      <c r="QQK214" s="29"/>
      <c r="QQL214" s="29"/>
      <c r="QQM214" s="29"/>
      <c r="QQN214" s="29"/>
      <c r="QQO214" s="29"/>
      <c r="QQP214" s="29"/>
      <c r="QQQ214" s="29"/>
      <c r="QQR214" s="29"/>
      <c r="QQS214" s="29"/>
      <c r="QQT214" s="29"/>
      <c r="QQU214" s="29"/>
      <c r="QQV214" s="29"/>
      <c r="QQW214" s="29"/>
      <c r="QQX214" s="29"/>
      <c r="QQY214" s="29"/>
      <c r="QQZ214" s="29"/>
      <c r="QRA214" s="29"/>
      <c r="QRB214" s="29"/>
      <c r="QRC214" s="29"/>
      <c r="QRD214" s="29"/>
      <c r="QRE214" s="29"/>
      <c r="QRF214" s="29"/>
      <c r="QRG214" s="29"/>
      <c r="QRH214" s="29"/>
      <c r="QRI214" s="29"/>
      <c r="QRJ214" s="29"/>
      <c r="QRK214" s="29"/>
      <c r="QRL214" s="29"/>
      <c r="QRM214" s="29"/>
      <c r="QRN214" s="29"/>
      <c r="QRO214" s="29"/>
      <c r="QRP214" s="29"/>
      <c r="QRQ214" s="29"/>
      <c r="QRR214" s="29"/>
      <c r="QRS214" s="29"/>
      <c r="QRT214" s="29"/>
      <c r="QRU214" s="29"/>
      <c r="QRV214" s="29"/>
      <c r="QRW214" s="29"/>
      <c r="QRX214" s="29"/>
      <c r="QRY214" s="29"/>
      <c r="QRZ214" s="29"/>
      <c r="QSA214" s="29"/>
      <c r="QSB214" s="29"/>
      <c r="QSC214" s="29"/>
      <c r="QSD214" s="29"/>
      <c r="QSE214" s="29"/>
      <c r="QSF214" s="29"/>
      <c r="QSG214" s="29"/>
      <c r="QSH214" s="29"/>
      <c r="QSI214" s="29"/>
      <c r="QSJ214" s="29"/>
      <c r="QSK214" s="29"/>
      <c r="QSL214" s="29"/>
      <c r="QSM214" s="29"/>
      <c r="QSN214" s="29"/>
      <c r="QSO214" s="29"/>
      <c r="QSP214" s="29"/>
      <c r="QSQ214" s="29"/>
      <c r="QSR214" s="29"/>
      <c r="QSS214" s="29"/>
      <c r="QST214" s="29"/>
      <c r="QSU214" s="29"/>
      <c r="QSV214" s="29"/>
      <c r="QSW214" s="29"/>
      <c r="QSX214" s="29"/>
      <c r="QSY214" s="29"/>
      <c r="QSZ214" s="29"/>
      <c r="QTA214" s="29"/>
      <c r="QTB214" s="29"/>
      <c r="QTC214" s="29"/>
      <c r="QTD214" s="29"/>
      <c r="QTE214" s="29"/>
      <c r="QTF214" s="29"/>
      <c r="QTG214" s="29"/>
      <c r="QTH214" s="29"/>
      <c r="QTI214" s="29"/>
      <c r="QTJ214" s="29"/>
      <c r="QTK214" s="29"/>
      <c r="QTL214" s="29"/>
      <c r="QTM214" s="29"/>
      <c r="QTN214" s="29"/>
      <c r="QTO214" s="29"/>
      <c r="QTP214" s="29"/>
      <c r="QTQ214" s="29"/>
      <c r="QTR214" s="29"/>
      <c r="QTS214" s="29"/>
      <c r="QTT214" s="29"/>
      <c r="QTU214" s="29"/>
      <c r="QTV214" s="29"/>
      <c r="QTW214" s="29"/>
      <c r="QTX214" s="29"/>
      <c r="QTY214" s="29"/>
      <c r="QTZ214" s="29"/>
      <c r="QUA214" s="29"/>
      <c r="QUB214" s="29"/>
      <c r="QUC214" s="29"/>
      <c r="QUD214" s="29"/>
      <c r="QUE214" s="29"/>
      <c r="QUF214" s="29"/>
      <c r="QUG214" s="29"/>
      <c r="QUH214" s="29"/>
      <c r="QUI214" s="29"/>
      <c r="QUJ214" s="29"/>
      <c r="QUK214" s="29"/>
      <c r="QUL214" s="29"/>
      <c r="QUM214" s="29"/>
      <c r="QUN214" s="29"/>
      <c r="QUO214" s="29"/>
      <c r="QUP214" s="29"/>
      <c r="QUQ214" s="29"/>
      <c r="QUR214" s="29"/>
      <c r="QUS214" s="29"/>
      <c r="QUT214" s="29"/>
      <c r="QUU214" s="29"/>
      <c r="QUV214" s="29"/>
      <c r="QUW214" s="29"/>
      <c r="QUX214" s="29"/>
      <c r="QUY214" s="29"/>
      <c r="QUZ214" s="29"/>
      <c r="QVA214" s="29"/>
      <c r="QVB214" s="29"/>
      <c r="QVC214" s="29"/>
      <c r="QVD214" s="29"/>
      <c r="QVE214" s="29"/>
      <c r="QVF214" s="29"/>
      <c r="QVG214" s="29"/>
      <c r="QVH214" s="29"/>
      <c r="QVI214" s="29"/>
      <c r="QVJ214" s="29"/>
      <c r="QVK214" s="29"/>
      <c r="QVL214" s="29"/>
      <c r="QVM214" s="29"/>
      <c r="QVN214" s="29"/>
      <c r="QVO214" s="29"/>
      <c r="QVP214" s="29"/>
      <c r="QVQ214" s="29"/>
      <c r="QVR214" s="29"/>
      <c r="QVS214" s="29"/>
      <c r="QVT214" s="29"/>
      <c r="QVU214" s="29"/>
      <c r="QVV214" s="29"/>
      <c r="QVW214" s="29"/>
      <c r="QVX214" s="29"/>
      <c r="QVY214" s="29"/>
      <c r="QVZ214" s="29"/>
      <c r="QWA214" s="29"/>
      <c r="QWB214" s="29"/>
      <c r="QWC214" s="29"/>
      <c r="QWD214" s="29"/>
      <c r="QWE214" s="29"/>
      <c r="QWF214" s="29"/>
      <c r="QWG214" s="29"/>
      <c r="QWH214" s="29"/>
      <c r="QWI214" s="29"/>
      <c r="QWJ214" s="29"/>
      <c r="QWK214" s="29"/>
      <c r="QWL214" s="29"/>
      <c r="QWM214" s="29"/>
      <c r="QWN214" s="29"/>
      <c r="QWO214" s="29"/>
      <c r="QWP214" s="29"/>
      <c r="QWQ214" s="29"/>
      <c r="QWR214" s="29"/>
      <c r="QWS214" s="29"/>
      <c r="QWT214" s="29"/>
      <c r="QWU214" s="29"/>
      <c r="QWV214" s="29"/>
      <c r="QWW214" s="29"/>
      <c r="QWX214" s="29"/>
      <c r="QWY214" s="29"/>
      <c r="QWZ214" s="29"/>
      <c r="QXA214" s="29"/>
      <c r="QXB214" s="29"/>
      <c r="QXC214" s="29"/>
      <c r="QXD214" s="29"/>
      <c r="QXE214" s="29"/>
      <c r="QXF214" s="29"/>
      <c r="QXG214" s="29"/>
      <c r="QXH214" s="29"/>
      <c r="QXI214" s="29"/>
      <c r="QXJ214" s="29"/>
      <c r="QXK214" s="29"/>
      <c r="QXL214" s="29"/>
      <c r="QXM214" s="29"/>
      <c r="QXN214" s="29"/>
      <c r="QXO214" s="29"/>
      <c r="QXP214" s="29"/>
      <c r="QXQ214" s="29"/>
      <c r="QXR214" s="29"/>
      <c r="QXS214" s="29"/>
      <c r="QXT214" s="29"/>
      <c r="QXU214" s="29"/>
      <c r="QXV214" s="29"/>
      <c r="QXW214" s="29"/>
      <c r="QXX214" s="29"/>
      <c r="QXY214" s="29"/>
      <c r="QXZ214" s="29"/>
      <c r="QYA214" s="29"/>
      <c r="QYB214" s="29"/>
      <c r="QYC214" s="29"/>
      <c r="QYD214" s="29"/>
      <c r="QYE214" s="29"/>
      <c r="QYF214" s="29"/>
      <c r="QYG214" s="29"/>
      <c r="QYH214" s="29"/>
      <c r="QYI214" s="29"/>
      <c r="QYJ214" s="29"/>
      <c r="QYK214" s="29"/>
      <c r="QYL214" s="29"/>
      <c r="QYM214" s="29"/>
      <c r="QYN214" s="29"/>
      <c r="QYO214" s="29"/>
      <c r="QYP214" s="29"/>
      <c r="QYQ214" s="29"/>
      <c r="QYR214" s="29"/>
      <c r="QYS214" s="29"/>
      <c r="QYT214" s="29"/>
      <c r="QYU214" s="29"/>
      <c r="QYV214" s="29"/>
      <c r="QYW214" s="29"/>
      <c r="QYX214" s="29"/>
      <c r="QYY214" s="29"/>
      <c r="QYZ214" s="29"/>
      <c r="QZA214" s="29"/>
      <c r="QZB214" s="29"/>
      <c r="QZC214" s="29"/>
      <c r="QZD214" s="29"/>
      <c r="QZE214" s="29"/>
      <c r="QZF214" s="29"/>
      <c r="QZG214" s="29"/>
      <c r="QZH214" s="29"/>
      <c r="QZI214" s="29"/>
      <c r="QZJ214" s="29"/>
      <c r="QZK214" s="29"/>
      <c r="QZL214" s="29"/>
      <c r="QZM214" s="29"/>
      <c r="QZN214" s="29"/>
      <c r="QZO214" s="29"/>
      <c r="QZP214" s="29"/>
      <c r="QZQ214" s="29"/>
      <c r="QZR214" s="29"/>
      <c r="QZS214" s="29"/>
      <c r="QZT214" s="29"/>
      <c r="QZU214" s="29"/>
      <c r="QZV214" s="29"/>
      <c r="QZW214" s="29"/>
      <c r="QZX214" s="29"/>
      <c r="QZY214" s="29"/>
      <c r="QZZ214" s="29"/>
      <c r="RAA214" s="29"/>
      <c r="RAB214" s="29"/>
      <c r="RAC214" s="29"/>
      <c r="RAD214" s="29"/>
      <c r="RAE214" s="29"/>
      <c r="RAF214" s="29"/>
      <c r="RAG214" s="29"/>
      <c r="RAH214" s="29"/>
      <c r="RAI214" s="29"/>
      <c r="RAJ214" s="29"/>
      <c r="RAK214" s="29"/>
      <c r="RAL214" s="29"/>
      <c r="RAM214" s="29"/>
      <c r="RAN214" s="29"/>
      <c r="RAO214" s="29"/>
      <c r="RAP214" s="29"/>
      <c r="RAQ214" s="29"/>
      <c r="RAR214" s="29"/>
      <c r="RAS214" s="29"/>
      <c r="RAT214" s="29"/>
      <c r="RAU214" s="29"/>
      <c r="RAV214" s="29"/>
      <c r="RAW214" s="29"/>
      <c r="RAX214" s="29"/>
      <c r="RAY214" s="29"/>
      <c r="RAZ214" s="29"/>
      <c r="RBA214" s="29"/>
      <c r="RBB214" s="29"/>
      <c r="RBC214" s="29"/>
      <c r="RBD214" s="29"/>
      <c r="RBE214" s="29"/>
      <c r="RBF214" s="29"/>
      <c r="RBG214" s="29"/>
      <c r="RBH214" s="29"/>
      <c r="RBI214" s="29"/>
      <c r="RBJ214" s="29"/>
      <c r="RBK214" s="29"/>
      <c r="RBL214" s="29"/>
      <c r="RBM214" s="29"/>
      <c r="RBN214" s="29"/>
      <c r="RBO214" s="29"/>
      <c r="RBP214" s="29"/>
      <c r="RBQ214" s="29"/>
      <c r="RBR214" s="29"/>
      <c r="RBS214" s="29"/>
      <c r="RBT214" s="29"/>
      <c r="RBU214" s="29"/>
      <c r="RBV214" s="29"/>
      <c r="RBW214" s="29"/>
      <c r="RBX214" s="29"/>
      <c r="RBY214" s="29"/>
      <c r="RBZ214" s="29"/>
      <c r="RCA214" s="29"/>
      <c r="RCB214" s="29"/>
      <c r="RCC214" s="29"/>
      <c r="RCD214" s="29"/>
      <c r="RCE214" s="29"/>
      <c r="RCF214" s="29"/>
      <c r="RCG214" s="29"/>
      <c r="RCH214" s="29"/>
      <c r="RCI214" s="29"/>
      <c r="RCJ214" s="29"/>
      <c r="RCK214" s="29"/>
      <c r="RCL214" s="29"/>
      <c r="RCM214" s="29"/>
      <c r="RCN214" s="29"/>
      <c r="RCO214" s="29"/>
      <c r="RCP214" s="29"/>
      <c r="RCQ214" s="29"/>
      <c r="RCR214" s="29"/>
      <c r="RCS214" s="29"/>
      <c r="RCT214" s="29"/>
      <c r="RCU214" s="29"/>
      <c r="RCV214" s="29"/>
      <c r="RCW214" s="29"/>
      <c r="RCX214" s="29"/>
      <c r="RCY214" s="29"/>
      <c r="RCZ214" s="29"/>
      <c r="RDA214" s="29"/>
      <c r="RDB214" s="29"/>
      <c r="RDC214" s="29"/>
      <c r="RDD214" s="29"/>
      <c r="RDE214" s="29"/>
      <c r="RDF214" s="29"/>
      <c r="RDG214" s="29"/>
      <c r="RDH214" s="29"/>
      <c r="RDI214" s="29"/>
      <c r="RDJ214" s="29"/>
      <c r="RDK214" s="29"/>
      <c r="RDL214" s="29"/>
      <c r="RDM214" s="29"/>
      <c r="RDN214" s="29"/>
      <c r="RDO214" s="29"/>
      <c r="RDP214" s="29"/>
      <c r="RDQ214" s="29"/>
      <c r="RDR214" s="29"/>
      <c r="RDS214" s="29"/>
      <c r="RDT214" s="29"/>
      <c r="RDU214" s="29"/>
      <c r="RDV214" s="29"/>
      <c r="RDW214" s="29"/>
      <c r="RDX214" s="29"/>
      <c r="RDY214" s="29"/>
      <c r="RDZ214" s="29"/>
      <c r="REA214" s="29"/>
      <c r="REB214" s="29"/>
      <c r="REC214" s="29"/>
      <c r="RED214" s="29"/>
      <c r="REE214" s="29"/>
      <c r="REF214" s="29"/>
      <c r="REG214" s="29"/>
      <c r="REH214" s="29"/>
      <c r="REI214" s="29"/>
      <c r="REJ214" s="29"/>
      <c r="REK214" s="29"/>
      <c r="REL214" s="29"/>
      <c r="REM214" s="29"/>
      <c r="REN214" s="29"/>
      <c r="REO214" s="29"/>
      <c r="REP214" s="29"/>
      <c r="REQ214" s="29"/>
      <c r="RER214" s="29"/>
      <c r="RES214" s="29"/>
      <c r="RET214" s="29"/>
      <c r="REU214" s="29"/>
      <c r="REV214" s="29"/>
      <c r="REW214" s="29"/>
      <c r="REX214" s="29"/>
      <c r="REY214" s="29"/>
      <c r="REZ214" s="29"/>
      <c r="RFA214" s="29"/>
      <c r="RFB214" s="29"/>
      <c r="RFC214" s="29"/>
      <c r="RFD214" s="29"/>
      <c r="RFE214" s="29"/>
      <c r="RFF214" s="29"/>
      <c r="RFG214" s="29"/>
      <c r="RFH214" s="29"/>
      <c r="RFI214" s="29"/>
      <c r="RFJ214" s="29"/>
      <c r="RFK214" s="29"/>
      <c r="RFL214" s="29"/>
      <c r="RFM214" s="29"/>
      <c r="RFN214" s="29"/>
      <c r="RFO214" s="29"/>
      <c r="RFP214" s="29"/>
      <c r="RFQ214" s="29"/>
      <c r="RFR214" s="29"/>
      <c r="RFS214" s="29"/>
      <c r="RFT214" s="29"/>
      <c r="RFU214" s="29"/>
      <c r="RFV214" s="29"/>
      <c r="RFW214" s="29"/>
      <c r="RFX214" s="29"/>
      <c r="RFY214" s="29"/>
      <c r="RFZ214" s="29"/>
      <c r="RGA214" s="29"/>
      <c r="RGB214" s="29"/>
      <c r="RGC214" s="29"/>
      <c r="RGD214" s="29"/>
      <c r="RGE214" s="29"/>
      <c r="RGF214" s="29"/>
      <c r="RGG214" s="29"/>
      <c r="RGH214" s="29"/>
      <c r="RGI214" s="29"/>
      <c r="RGJ214" s="29"/>
      <c r="RGK214" s="29"/>
      <c r="RGL214" s="29"/>
      <c r="RGM214" s="29"/>
      <c r="RGN214" s="29"/>
      <c r="RGO214" s="29"/>
      <c r="RGP214" s="29"/>
      <c r="RGQ214" s="29"/>
      <c r="RGR214" s="29"/>
      <c r="RGS214" s="29"/>
      <c r="RGT214" s="29"/>
      <c r="RGU214" s="29"/>
      <c r="RGV214" s="29"/>
      <c r="RGW214" s="29"/>
      <c r="RGX214" s="29"/>
      <c r="RGY214" s="29"/>
      <c r="RGZ214" s="29"/>
      <c r="RHA214" s="29"/>
      <c r="RHB214" s="29"/>
      <c r="RHC214" s="29"/>
      <c r="RHD214" s="29"/>
      <c r="RHE214" s="29"/>
      <c r="RHF214" s="29"/>
      <c r="RHG214" s="29"/>
      <c r="RHH214" s="29"/>
      <c r="RHI214" s="29"/>
      <c r="RHJ214" s="29"/>
      <c r="RHK214" s="29"/>
      <c r="RHL214" s="29"/>
      <c r="RHM214" s="29"/>
      <c r="RHN214" s="29"/>
      <c r="RHO214" s="29"/>
      <c r="RHP214" s="29"/>
      <c r="RHQ214" s="29"/>
      <c r="RHR214" s="29"/>
      <c r="RHS214" s="29"/>
      <c r="RHT214" s="29"/>
      <c r="RHU214" s="29"/>
      <c r="RHV214" s="29"/>
      <c r="RHW214" s="29"/>
      <c r="RHX214" s="29"/>
      <c r="RHY214" s="29"/>
      <c r="RHZ214" s="29"/>
      <c r="RIA214" s="29"/>
      <c r="RIB214" s="29"/>
      <c r="RIC214" s="29"/>
      <c r="RID214" s="29"/>
      <c r="RIE214" s="29"/>
      <c r="RIF214" s="29"/>
      <c r="RIG214" s="29"/>
      <c r="RIH214" s="29"/>
      <c r="RII214" s="29"/>
      <c r="RIJ214" s="29"/>
      <c r="RIK214" s="29"/>
      <c r="RIL214" s="29"/>
      <c r="RIM214" s="29"/>
      <c r="RIN214" s="29"/>
      <c r="RIO214" s="29"/>
      <c r="RIP214" s="29"/>
      <c r="RIQ214" s="29"/>
      <c r="RIR214" s="29"/>
      <c r="RIS214" s="29"/>
      <c r="RIT214" s="29"/>
      <c r="RIU214" s="29"/>
      <c r="RIV214" s="29"/>
      <c r="RIW214" s="29"/>
      <c r="RIX214" s="29"/>
      <c r="RIY214" s="29"/>
      <c r="RIZ214" s="29"/>
      <c r="RJA214" s="29"/>
      <c r="RJB214" s="29"/>
      <c r="RJC214" s="29"/>
      <c r="RJD214" s="29"/>
      <c r="RJE214" s="29"/>
      <c r="RJF214" s="29"/>
      <c r="RJG214" s="29"/>
      <c r="RJH214" s="29"/>
      <c r="RJI214" s="29"/>
      <c r="RJJ214" s="29"/>
      <c r="RJK214" s="29"/>
      <c r="RJL214" s="29"/>
      <c r="RJM214" s="29"/>
      <c r="RJN214" s="29"/>
      <c r="RJO214" s="29"/>
      <c r="RJP214" s="29"/>
      <c r="RJQ214" s="29"/>
      <c r="RJR214" s="29"/>
      <c r="RJS214" s="29"/>
      <c r="RJT214" s="29"/>
      <c r="RJU214" s="29"/>
      <c r="RJV214" s="29"/>
      <c r="RJW214" s="29"/>
      <c r="RJX214" s="29"/>
      <c r="RJY214" s="29"/>
      <c r="RJZ214" s="29"/>
      <c r="RKA214" s="29"/>
      <c r="RKB214" s="29"/>
      <c r="RKC214" s="29"/>
      <c r="RKD214" s="29"/>
      <c r="RKE214" s="29"/>
      <c r="RKF214" s="29"/>
      <c r="RKG214" s="29"/>
      <c r="RKH214" s="29"/>
      <c r="RKI214" s="29"/>
      <c r="RKJ214" s="29"/>
      <c r="RKK214" s="29"/>
      <c r="RKL214" s="29"/>
      <c r="RKM214" s="29"/>
      <c r="RKN214" s="29"/>
      <c r="RKO214" s="29"/>
      <c r="RKP214" s="29"/>
      <c r="RKQ214" s="29"/>
      <c r="RKR214" s="29"/>
      <c r="RKS214" s="29"/>
      <c r="RKT214" s="29"/>
      <c r="RKU214" s="29"/>
      <c r="RKV214" s="29"/>
      <c r="RKW214" s="29"/>
      <c r="RKX214" s="29"/>
      <c r="RKY214" s="29"/>
      <c r="RKZ214" s="29"/>
      <c r="RLA214" s="29"/>
      <c r="RLB214" s="29"/>
      <c r="RLC214" s="29"/>
      <c r="RLD214" s="29"/>
      <c r="RLE214" s="29"/>
      <c r="RLF214" s="29"/>
      <c r="RLG214" s="29"/>
      <c r="RLH214" s="29"/>
      <c r="RLI214" s="29"/>
      <c r="RLJ214" s="29"/>
      <c r="RLK214" s="29"/>
      <c r="RLL214" s="29"/>
      <c r="RLM214" s="29"/>
      <c r="RLN214" s="29"/>
      <c r="RLO214" s="29"/>
      <c r="RLP214" s="29"/>
      <c r="RLQ214" s="29"/>
      <c r="RLR214" s="29"/>
      <c r="RLS214" s="29"/>
      <c r="RLT214" s="29"/>
      <c r="RLU214" s="29"/>
      <c r="RLV214" s="29"/>
      <c r="RLW214" s="29"/>
      <c r="RLX214" s="29"/>
      <c r="RLY214" s="29"/>
      <c r="RLZ214" s="29"/>
      <c r="RMA214" s="29"/>
      <c r="RMB214" s="29"/>
      <c r="RMC214" s="29"/>
      <c r="RMD214" s="29"/>
      <c r="RME214" s="29"/>
      <c r="RMF214" s="29"/>
      <c r="RMG214" s="29"/>
      <c r="RMH214" s="29"/>
      <c r="RMI214" s="29"/>
      <c r="RMJ214" s="29"/>
      <c r="RMK214" s="29"/>
      <c r="RML214" s="29"/>
      <c r="RMM214" s="29"/>
      <c r="RMN214" s="29"/>
      <c r="RMO214" s="29"/>
      <c r="RMP214" s="29"/>
      <c r="RMQ214" s="29"/>
      <c r="RMR214" s="29"/>
      <c r="RMS214" s="29"/>
      <c r="RMT214" s="29"/>
      <c r="RMU214" s="29"/>
      <c r="RMV214" s="29"/>
      <c r="RMW214" s="29"/>
      <c r="RMX214" s="29"/>
      <c r="RMY214" s="29"/>
      <c r="RMZ214" s="29"/>
      <c r="RNA214" s="29"/>
      <c r="RNB214" s="29"/>
      <c r="RNC214" s="29"/>
      <c r="RND214" s="29"/>
      <c r="RNE214" s="29"/>
      <c r="RNF214" s="29"/>
      <c r="RNG214" s="29"/>
      <c r="RNH214" s="29"/>
      <c r="RNI214" s="29"/>
      <c r="RNJ214" s="29"/>
      <c r="RNK214" s="29"/>
      <c r="RNL214" s="29"/>
      <c r="RNM214" s="29"/>
      <c r="RNN214" s="29"/>
      <c r="RNO214" s="29"/>
      <c r="RNP214" s="29"/>
      <c r="RNQ214" s="29"/>
      <c r="RNR214" s="29"/>
      <c r="RNS214" s="29"/>
      <c r="RNT214" s="29"/>
      <c r="RNU214" s="29"/>
      <c r="RNV214" s="29"/>
      <c r="RNW214" s="29"/>
      <c r="RNX214" s="29"/>
      <c r="RNY214" s="29"/>
      <c r="RNZ214" s="29"/>
      <c r="ROA214" s="29"/>
      <c r="ROB214" s="29"/>
      <c r="ROC214" s="29"/>
      <c r="ROD214" s="29"/>
      <c r="ROE214" s="29"/>
      <c r="ROF214" s="29"/>
      <c r="ROG214" s="29"/>
      <c r="ROH214" s="29"/>
      <c r="ROI214" s="29"/>
      <c r="ROJ214" s="29"/>
      <c r="ROK214" s="29"/>
      <c r="ROL214" s="29"/>
      <c r="ROM214" s="29"/>
      <c r="RON214" s="29"/>
      <c r="ROO214" s="29"/>
      <c r="ROP214" s="29"/>
      <c r="ROQ214" s="29"/>
      <c r="ROR214" s="29"/>
      <c r="ROS214" s="29"/>
      <c r="ROT214" s="29"/>
      <c r="ROU214" s="29"/>
      <c r="ROV214" s="29"/>
      <c r="ROW214" s="29"/>
      <c r="ROX214" s="29"/>
      <c r="ROY214" s="29"/>
      <c r="ROZ214" s="29"/>
      <c r="RPA214" s="29"/>
      <c r="RPB214" s="29"/>
      <c r="RPC214" s="29"/>
      <c r="RPD214" s="29"/>
      <c r="RPE214" s="29"/>
      <c r="RPF214" s="29"/>
      <c r="RPG214" s="29"/>
      <c r="RPH214" s="29"/>
      <c r="RPI214" s="29"/>
      <c r="RPJ214" s="29"/>
      <c r="RPK214" s="29"/>
      <c r="RPL214" s="29"/>
      <c r="RPM214" s="29"/>
      <c r="RPN214" s="29"/>
      <c r="RPO214" s="29"/>
      <c r="RPP214" s="29"/>
      <c r="RPQ214" s="29"/>
      <c r="RPR214" s="29"/>
      <c r="RPS214" s="29"/>
      <c r="RPT214" s="29"/>
      <c r="RPU214" s="29"/>
      <c r="RPV214" s="29"/>
      <c r="RPW214" s="29"/>
      <c r="RPX214" s="29"/>
      <c r="RPY214" s="29"/>
      <c r="RPZ214" s="29"/>
      <c r="RQA214" s="29"/>
      <c r="RQB214" s="29"/>
      <c r="RQC214" s="29"/>
      <c r="RQD214" s="29"/>
      <c r="RQE214" s="29"/>
      <c r="RQF214" s="29"/>
      <c r="RQG214" s="29"/>
      <c r="RQH214" s="29"/>
      <c r="RQI214" s="29"/>
      <c r="RQJ214" s="29"/>
      <c r="RQK214" s="29"/>
      <c r="RQL214" s="29"/>
      <c r="RQM214" s="29"/>
      <c r="RQN214" s="29"/>
      <c r="RQO214" s="29"/>
      <c r="RQP214" s="29"/>
      <c r="RQQ214" s="29"/>
      <c r="RQR214" s="29"/>
      <c r="RQS214" s="29"/>
      <c r="RQT214" s="29"/>
      <c r="RQU214" s="29"/>
      <c r="RQV214" s="29"/>
      <c r="RQW214" s="29"/>
      <c r="RQX214" s="29"/>
      <c r="RQY214" s="29"/>
      <c r="RQZ214" s="29"/>
      <c r="RRA214" s="29"/>
      <c r="RRB214" s="29"/>
      <c r="RRC214" s="29"/>
      <c r="RRD214" s="29"/>
      <c r="RRE214" s="29"/>
      <c r="RRF214" s="29"/>
      <c r="RRG214" s="29"/>
      <c r="RRH214" s="29"/>
      <c r="RRI214" s="29"/>
      <c r="RRJ214" s="29"/>
      <c r="RRK214" s="29"/>
      <c r="RRL214" s="29"/>
      <c r="RRM214" s="29"/>
      <c r="RRN214" s="29"/>
      <c r="RRO214" s="29"/>
      <c r="RRP214" s="29"/>
      <c r="RRQ214" s="29"/>
      <c r="RRR214" s="29"/>
      <c r="RRS214" s="29"/>
      <c r="RRT214" s="29"/>
      <c r="RRU214" s="29"/>
      <c r="RRV214" s="29"/>
      <c r="RRW214" s="29"/>
      <c r="RRX214" s="29"/>
      <c r="RRY214" s="29"/>
      <c r="RRZ214" s="29"/>
      <c r="RSA214" s="29"/>
      <c r="RSB214" s="29"/>
      <c r="RSC214" s="29"/>
      <c r="RSD214" s="29"/>
      <c r="RSE214" s="29"/>
      <c r="RSF214" s="29"/>
      <c r="RSG214" s="29"/>
      <c r="RSH214" s="29"/>
      <c r="RSI214" s="29"/>
      <c r="RSJ214" s="29"/>
      <c r="RSK214" s="29"/>
      <c r="RSL214" s="29"/>
      <c r="RSM214" s="29"/>
      <c r="RSN214" s="29"/>
      <c r="RSO214" s="29"/>
      <c r="RSP214" s="29"/>
      <c r="RSQ214" s="29"/>
      <c r="RSR214" s="29"/>
      <c r="RSS214" s="29"/>
      <c r="RST214" s="29"/>
      <c r="RSU214" s="29"/>
      <c r="RSV214" s="29"/>
      <c r="RSW214" s="29"/>
      <c r="RSX214" s="29"/>
      <c r="RSY214" s="29"/>
      <c r="RSZ214" s="29"/>
      <c r="RTA214" s="29"/>
      <c r="RTB214" s="29"/>
      <c r="RTC214" s="29"/>
      <c r="RTD214" s="29"/>
      <c r="RTE214" s="29"/>
      <c r="RTF214" s="29"/>
      <c r="RTG214" s="29"/>
      <c r="RTH214" s="29"/>
      <c r="RTI214" s="29"/>
      <c r="RTJ214" s="29"/>
      <c r="RTK214" s="29"/>
      <c r="RTL214" s="29"/>
      <c r="RTM214" s="29"/>
      <c r="RTN214" s="29"/>
      <c r="RTO214" s="29"/>
      <c r="RTP214" s="29"/>
      <c r="RTQ214" s="29"/>
      <c r="RTR214" s="29"/>
      <c r="RTS214" s="29"/>
      <c r="RTT214" s="29"/>
      <c r="RTU214" s="29"/>
      <c r="RTV214" s="29"/>
      <c r="RTW214" s="29"/>
      <c r="RTX214" s="29"/>
      <c r="RTY214" s="29"/>
      <c r="RTZ214" s="29"/>
      <c r="RUA214" s="29"/>
      <c r="RUB214" s="29"/>
      <c r="RUC214" s="29"/>
      <c r="RUD214" s="29"/>
      <c r="RUE214" s="29"/>
      <c r="RUF214" s="29"/>
      <c r="RUG214" s="29"/>
      <c r="RUH214" s="29"/>
      <c r="RUI214" s="29"/>
      <c r="RUJ214" s="29"/>
      <c r="RUK214" s="29"/>
      <c r="RUL214" s="29"/>
      <c r="RUM214" s="29"/>
      <c r="RUN214" s="29"/>
      <c r="RUO214" s="29"/>
      <c r="RUP214" s="29"/>
      <c r="RUQ214" s="29"/>
      <c r="RUR214" s="29"/>
      <c r="RUS214" s="29"/>
      <c r="RUT214" s="29"/>
      <c r="RUU214" s="29"/>
      <c r="RUV214" s="29"/>
      <c r="RUW214" s="29"/>
      <c r="RUX214" s="29"/>
      <c r="RUY214" s="29"/>
      <c r="RUZ214" s="29"/>
      <c r="RVA214" s="29"/>
      <c r="RVB214" s="29"/>
      <c r="RVC214" s="29"/>
      <c r="RVD214" s="29"/>
      <c r="RVE214" s="29"/>
      <c r="RVF214" s="29"/>
      <c r="RVG214" s="29"/>
      <c r="RVH214" s="29"/>
      <c r="RVI214" s="29"/>
      <c r="RVJ214" s="29"/>
      <c r="RVK214" s="29"/>
      <c r="RVL214" s="29"/>
      <c r="RVM214" s="29"/>
      <c r="RVN214" s="29"/>
      <c r="RVO214" s="29"/>
      <c r="RVP214" s="29"/>
      <c r="RVQ214" s="29"/>
      <c r="RVR214" s="29"/>
      <c r="RVS214" s="29"/>
      <c r="RVT214" s="29"/>
      <c r="RVU214" s="29"/>
      <c r="RVV214" s="29"/>
      <c r="RVW214" s="29"/>
      <c r="RVX214" s="29"/>
      <c r="RVY214" s="29"/>
      <c r="RVZ214" s="29"/>
      <c r="RWA214" s="29"/>
      <c r="RWB214" s="29"/>
      <c r="RWC214" s="29"/>
      <c r="RWD214" s="29"/>
      <c r="RWE214" s="29"/>
      <c r="RWF214" s="29"/>
      <c r="RWG214" s="29"/>
      <c r="RWH214" s="29"/>
      <c r="RWI214" s="29"/>
      <c r="RWJ214" s="29"/>
      <c r="RWK214" s="29"/>
      <c r="RWL214" s="29"/>
      <c r="RWM214" s="29"/>
      <c r="RWN214" s="29"/>
      <c r="RWO214" s="29"/>
      <c r="RWP214" s="29"/>
      <c r="RWQ214" s="29"/>
      <c r="RWR214" s="29"/>
      <c r="RWS214" s="29"/>
      <c r="RWT214" s="29"/>
      <c r="RWU214" s="29"/>
      <c r="RWV214" s="29"/>
      <c r="RWW214" s="29"/>
      <c r="RWX214" s="29"/>
      <c r="RWY214" s="29"/>
      <c r="RWZ214" s="29"/>
      <c r="RXA214" s="29"/>
      <c r="RXB214" s="29"/>
      <c r="RXC214" s="29"/>
      <c r="RXD214" s="29"/>
      <c r="RXE214" s="29"/>
      <c r="RXF214" s="29"/>
      <c r="RXG214" s="29"/>
      <c r="RXH214" s="29"/>
      <c r="RXI214" s="29"/>
      <c r="RXJ214" s="29"/>
      <c r="RXK214" s="29"/>
      <c r="RXL214" s="29"/>
      <c r="RXM214" s="29"/>
      <c r="RXN214" s="29"/>
      <c r="RXO214" s="29"/>
      <c r="RXP214" s="29"/>
      <c r="RXQ214" s="29"/>
      <c r="RXR214" s="29"/>
      <c r="RXS214" s="29"/>
      <c r="RXT214" s="29"/>
      <c r="RXU214" s="29"/>
      <c r="RXV214" s="29"/>
      <c r="RXW214" s="29"/>
      <c r="RXX214" s="29"/>
      <c r="RXY214" s="29"/>
      <c r="RXZ214" s="29"/>
      <c r="RYA214" s="29"/>
      <c r="RYB214" s="29"/>
      <c r="RYC214" s="29"/>
      <c r="RYD214" s="29"/>
      <c r="RYE214" s="29"/>
      <c r="RYF214" s="29"/>
      <c r="RYG214" s="29"/>
      <c r="RYH214" s="29"/>
      <c r="RYI214" s="29"/>
      <c r="RYJ214" s="29"/>
      <c r="RYK214" s="29"/>
      <c r="RYL214" s="29"/>
      <c r="RYM214" s="29"/>
      <c r="RYN214" s="29"/>
      <c r="RYO214" s="29"/>
      <c r="RYP214" s="29"/>
      <c r="RYQ214" s="29"/>
      <c r="RYR214" s="29"/>
      <c r="RYS214" s="29"/>
      <c r="RYT214" s="29"/>
      <c r="RYU214" s="29"/>
      <c r="RYV214" s="29"/>
      <c r="RYW214" s="29"/>
      <c r="RYX214" s="29"/>
      <c r="RYY214" s="29"/>
      <c r="RYZ214" s="29"/>
      <c r="RZA214" s="29"/>
      <c r="RZB214" s="29"/>
      <c r="RZC214" s="29"/>
      <c r="RZD214" s="29"/>
      <c r="RZE214" s="29"/>
      <c r="RZF214" s="29"/>
      <c r="RZG214" s="29"/>
      <c r="RZH214" s="29"/>
      <c r="RZI214" s="29"/>
      <c r="RZJ214" s="29"/>
      <c r="RZK214" s="29"/>
      <c r="RZL214" s="29"/>
      <c r="RZM214" s="29"/>
      <c r="RZN214" s="29"/>
      <c r="RZO214" s="29"/>
      <c r="RZP214" s="29"/>
      <c r="RZQ214" s="29"/>
      <c r="RZR214" s="29"/>
      <c r="RZS214" s="29"/>
      <c r="RZT214" s="29"/>
      <c r="RZU214" s="29"/>
      <c r="RZV214" s="29"/>
      <c r="RZW214" s="29"/>
      <c r="RZX214" s="29"/>
      <c r="RZY214" s="29"/>
      <c r="RZZ214" s="29"/>
      <c r="SAA214" s="29"/>
      <c r="SAB214" s="29"/>
      <c r="SAC214" s="29"/>
      <c r="SAD214" s="29"/>
      <c r="SAE214" s="29"/>
      <c r="SAF214" s="29"/>
      <c r="SAG214" s="29"/>
      <c r="SAH214" s="29"/>
      <c r="SAI214" s="29"/>
      <c r="SAJ214" s="29"/>
      <c r="SAK214" s="29"/>
      <c r="SAL214" s="29"/>
      <c r="SAM214" s="29"/>
      <c r="SAN214" s="29"/>
      <c r="SAO214" s="29"/>
      <c r="SAP214" s="29"/>
      <c r="SAQ214" s="29"/>
      <c r="SAR214" s="29"/>
      <c r="SAS214" s="29"/>
      <c r="SAT214" s="29"/>
      <c r="SAU214" s="29"/>
      <c r="SAV214" s="29"/>
      <c r="SAW214" s="29"/>
      <c r="SAX214" s="29"/>
      <c r="SAY214" s="29"/>
      <c r="SAZ214" s="29"/>
      <c r="SBA214" s="29"/>
      <c r="SBB214" s="29"/>
      <c r="SBC214" s="29"/>
      <c r="SBD214" s="29"/>
      <c r="SBE214" s="29"/>
      <c r="SBF214" s="29"/>
      <c r="SBG214" s="29"/>
      <c r="SBH214" s="29"/>
      <c r="SBI214" s="29"/>
      <c r="SBJ214" s="29"/>
      <c r="SBK214" s="29"/>
      <c r="SBL214" s="29"/>
      <c r="SBM214" s="29"/>
      <c r="SBN214" s="29"/>
      <c r="SBO214" s="29"/>
      <c r="SBP214" s="29"/>
      <c r="SBQ214" s="29"/>
      <c r="SBR214" s="29"/>
      <c r="SBS214" s="29"/>
      <c r="SBT214" s="29"/>
      <c r="SBU214" s="29"/>
      <c r="SBV214" s="29"/>
      <c r="SBW214" s="29"/>
      <c r="SBX214" s="29"/>
      <c r="SBY214" s="29"/>
      <c r="SBZ214" s="29"/>
      <c r="SCA214" s="29"/>
      <c r="SCB214" s="29"/>
      <c r="SCC214" s="29"/>
      <c r="SCD214" s="29"/>
      <c r="SCE214" s="29"/>
      <c r="SCF214" s="29"/>
      <c r="SCG214" s="29"/>
      <c r="SCH214" s="29"/>
      <c r="SCI214" s="29"/>
      <c r="SCJ214" s="29"/>
      <c r="SCK214" s="29"/>
      <c r="SCL214" s="29"/>
      <c r="SCM214" s="29"/>
      <c r="SCN214" s="29"/>
      <c r="SCO214" s="29"/>
      <c r="SCP214" s="29"/>
      <c r="SCQ214" s="29"/>
      <c r="SCR214" s="29"/>
      <c r="SCS214" s="29"/>
      <c r="SCT214" s="29"/>
      <c r="SCU214" s="29"/>
      <c r="SCV214" s="29"/>
      <c r="SCW214" s="29"/>
      <c r="SCX214" s="29"/>
      <c r="SCY214" s="29"/>
      <c r="SCZ214" s="29"/>
      <c r="SDA214" s="29"/>
      <c r="SDB214" s="29"/>
      <c r="SDC214" s="29"/>
      <c r="SDD214" s="29"/>
      <c r="SDE214" s="29"/>
      <c r="SDF214" s="29"/>
      <c r="SDG214" s="29"/>
      <c r="SDH214" s="29"/>
      <c r="SDI214" s="29"/>
      <c r="SDJ214" s="29"/>
      <c r="SDK214" s="29"/>
      <c r="SDL214" s="29"/>
      <c r="SDM214" s="29"/>
      <c r="SDN214" s="29"/>
      <c r="SDO214" s="29"/>
      <c r="SDP214" s="29"/>
      <c r="SDQ214" s="29"/>
      <c r="SDR214" s="29"/>
      <c r="SDS214" s="29"/>
      <c r="SDT214" s="29"/>
      <c r="SDU214" s="29"/>
      <c r="SDV214" s="29"/>
      <c r="SDW214" s="29"/>
      <c r="SDX214" s="29"/>
      <c r="SDY214" s="29"/>
      <c r="SDZ214" s="29"/>
      <c r="SEA214" s="29"/>
      <c r="SEB214" s="29"/>
      <c r="SEC214" s="29"/>
      <c r="SED214" s="29"/>
      <c r="SEE214" s="29"/>
      <c r="SEF214" s="29"/>
      <c r="SEG214" s="29"/>
      <c r="SEH214" s="29"/>
      <c r="SEI214" s="29"/>
      <c r="SEJ214" s="29"/>
      <c r="SEK214" s="29"/>
      <c r="SEL214" s="29"/>
      <c r="SEM214" s="29"/>
      <c r="SEN214" s="29"/>
      <c r="SEO214" s="29"/>
      <c r="SEP214" s="29"/>
      <c r="SEQ214" s="29"/>
      <c r="SER214" s="29"/>
      <c r="SES214" s="29"/>
      <c r="SET214" s="29"/>
      <c r="SEU214" s="29"/>
      <c r="SEV214" s="29"/>
      <c r="SEW214" s="29"/>
      <c r="SEX214" s="29"/>
      <c r="SEY214" s="29"/>
      <c r="SEZ214" s="29"/>
      <c r="SFA214" s="29"/>
      <c r="SFB214" s="29"/>
      <c r="SFC214" s="29"/>
      <c r="SFD214" s="29"/>
      <c r="SFE214" s="29"/>
      <c r="SFF214" s="29"/>
      <c r="SFG214" s="29"/>
      <c r="SFH214" s="29"/>
      <c r="SFI214" s="29"/>
      <c r="SFJ214" s="29"/>
      <c r="SFK214" s="29"/>
      <c r="SFL214" s="29"/>
      <c r="SFM214" s="29"/>
      <c r="SFN214" s="29"/>
      <c r="SFO214" s="29"/>
      <c r="SFP214" s="29"/>
      <c r="SFQ214" s="29"/>
      <c r="SFR214" s="29"/>
      <c r="SFS214" s="29"/>
      <c r="SFT214" s="29"/>
      <c r="SFU214" s="29"/>
      <c r="SFV214" s="29"/>
      <c r="SFW214" s="29"/>
      <c r="SFX214" s="29"/>
      <c r="SFY214" s="29"/>
      <c r="SFZ214" s="29"/>
      <c r="SGA214" s="29"/>
      <c r="SGB214" s="29"/>
      <c r="SGC214" s="29"/>
      <c r="SGD214" s="29"/>
      <c r="SGE214" s="29"/>
      <c r="SGF214" s="29"/>
      <c r="SGG214" s="29"/>
      <c r="SGH214" s="29"/>
      <c r="SGI214" s="29"/>
      <c r="SGJ214" s="29"/>
      <c r="SGK214" s="29"/>
      <c r="SGL214" s="29"/>
      <c r="SGM214" s="29"/>
      <c r="SGN214" s="29"/>
      <c r="SGO214" s="29"/>
      <c r="SGP214" s="29"/>
      <c r="SGQ214" s="29"/>
      <c r="SGR214" s="29"/>
      <c r="SGS214" s="29"/>
      <c r="SGT214" s="29"/>
      <c r="SGU214" s="29"/>
      <c r="SGV214" s="29"/>
      <c r="SGW214" s="29"/>
      <c r="SGX214" s="29"/>
      <c r="SGY214" s="29"/>
      <c r="SGZ214" s="29"/>
      <c r="SHA214" s="29"/>
      <c r="SHB214" s="29"/>
      <c r="SHC214" s="29"/>
      <c r="SHD214" s="29"/>
      <c r="SHE214" s="29"/>
      <c r="SHF214" s="29"/>
      <c r="SHG214" s="29"/>
      <c r="SHH214" s="29"/>
      <c r="SHI214" s="29"/>
      <c r="SHJ214" s="29"/>
      <c r="SHK214" s="29"/>
      <c r="SHL214" s="29"/>
      <c r="SHM214" s="29"/>
      <c r="SHN214" s="29"/>
      <c r="SHO214" s="29"/>
      <c r="SHP214" s="29"/>
      <c r="SHQ214" s="29"/>
      <c r="SHR214" s="29"/>
      <c r="SHS214" s="29"/>
      <c r="SHT214" s="29"/>
      <c r="SHU214" s="29"/>
      <c r="SHV214" s="29"/>
      <c r="SHW214" s="29"/>
      <c r="SHX214" s="29"/>
      <c r="SHY214" s="29"/>
      <c r="SHZ214" s="29"/>
      <c r="SIA214" s="29"/>
      <c r="SIB214" s="29"/>
      <c r="SIC214" s="29"/>
      <c r="SID214" s="29"/>
      <c r="SIE214" s="29"/>
      <c r="SIF214" s="29"/>
      <c r="SIG214" s="29"/>
      <c r="SIH214" s="29"/>
      <c r="SII214" s="29"/>
      <c r="SIJ214" s="29"/>
      <c r="SIK214" s="29"/>
      <c r="SIL214" s="29"/>
      <c r="SIM214" s="29"/>
      <c r="SIN214" s="29"/>
      <c r="SIO214" s="29"/>
      <c r="SIP214" s="29"/>
      <c r="SIQ214" s="29"/>
      <c r="SIR214" s="29"/>
      <c r="SIS214" s="29"/>
      <c r="SIT214" s="29"/>
      <c r="SIU214" s="29"/>
      <c r="SIV214" s="29"/>
      <c r="SIW214" s="29"/>
      <c r="SIX214" s="29"/>
      <c r="SIY214" s="29"/>
      <c r="SIZ214" s="29"/>
      <c r="SJA214" s="29"/>
      <c r="SJB214" s="29"/>
      <c r="SJC214" s="29"/>
      <c r="SJD214" s="29"/>
      <c r="SJE214" s="29"/>
      <c r="SJF214" s="29"/>
      <c r="SJG214" s="29"/>
      <c r="SJH214" s="29"/>
      <c r="SJI214" s="29"/>
      <c r="SJJ214" s="29"/>
      <c r="SJK214" s="29"/>
      <c r="SJL214" s="29"/>
      <c r="SJM214" s="29"/>
      <c r="SJN214" s="29"/>
      <c r="SJO214" s="29"/>
      <c r="SJP214" s="29"/>
      <c r="SJQ214" s="29"/>
      <c r="SJR214" s="29"/>
      <c r="SJS214" s="29"/>
      <c r="SJT214" s="29"/>
      <c r="SJU214" s="29"/>
      <c r="SJV214" s="29"/>
      <c r="SJW214" s="29"/>
      <c r="SJX214" s="29"/>
      <c r="SJY214" s="29"/>
      <c r="SJZ214" s="29"/>
      <c r="SKA214" s="29"/>
      <c r="SKB214" s="29"/>
      <c r="SKC214" s="29"/>
      <c r="SKD214" s="29"/>
      <c r="SKE214" s="29"/>
      <c r="SKF214" s="29"/>
      <c r="SKG214" s="29"/>
      <c r="SKH214" s="29"/>
      <c r="SKI214" s="29"/>
      <c r="SKJ214" s="29"/>
      <c r="SKK214" s="29"/>
      <c r="SKL214" s="29"/>
      <c r="SKM214" s="29"/>
      <c r="SKN214" s="29"/>
      <c r="SKO214" s="29"/>
      <c r="SKP214" s="29"/>
      <c r="SKQ214" s="29"/>
      <c r="SKR214" s="29"/>
      <c r="SKS214" s="29"/>
      <c r="SKT214" s="29"/>
      <c r="SKU214" s="29"/>
      <c r="SKV214" s="29"/>
      <c r="SKW214" s="29"/>
      <c r="SKX214" s="29"/>
      <c r="SKY214" s="29"/>
      <c r="SKZ214" s="29"/>
      <c r="SLA214" s="29"/>
      <c r="SLB214" s="29"/>
      <c r="SLC214" s="29"/>
      <c r="SLD214" s="29"/>
      <c r="SLE214" s="29"/>
      <c r="SLF214" s="29"/>
      <c r="SLG214" s="29"/>
      <c r="SLH214" s="29"/>
      <c r="SLI214" s="29"/>
      <c r="SLJ214" s="29"/>
      <c r="SLK214" s="29"/>
      <c r="SLL214" s="29"/>
      <c r="SLM214" s="29"/>
      <c r="SLN214" s="29"/>
      <c r="SLO214" s="29"/>
      <c r="SLP214" s="29"/>
      <c r="SLQ214" s="29"/>
      <c r="SLR214" s="29"/>
      <c r="SLS214" s="29"/>
      <c r="SLT214" s="29"/>
      <c r="SLU214" s="29"/>
      <c r="SLV214" s="29"/>
      <c r="SLW214" s="29"/>
      <c r="SLX214" s="29"/>
      <c r="SLY214" s="29"/>
      <c r="SLZ214" s="29"/>
      <c r="SMA214" s="29"/>
      <c r="SMB214" s="29"/>
      <c r="SMC214" s="29"/>
      <c r="SMD214" s="29"/>
      <c r="SME214" s="29"/>
      <c r="SMF214" s="29"/>
      <c r="SMG214" s="29"/>
      <c r="SMH214" s="29"/>
      <c r="SMI214" s="29"/>
      <c r="SMJ214" s="29"/>
      <c r="SMK214" s="29"/>
      <c r="SML214" s="29"/>
      <c r="SMM214" s="29"/>
      <c r="SMN214" s="29"/>
      <c r="SMO214" s="29"/>
      <c r="SMP214" s="29"/>
      <c r="SMQ214" s="29"/>
      <c r="SMR214" s="29"/>
      <c r="SMS214" s="29"/>
      <c r="SMT214" s="29"/>
      <c r="SMU214" s="29"/>
      <c r="SMV214" s="29"/>
      <c r="SMW214" s="29"/>
      <c r="SMX214" s="29"/>
      <c r="SMY214" s="29"/>
      <c r="SMZ214" s="29"/>
      <c r="SNA214" s="29"/>
      <c r="SNB214" s="29"/>
      <c r="SNC214" s="29"/>
      <c r="SND214" s="29"/>
      <c r="SNE214" s="29"/>
      <c r="SNF214" s="29"/>
      <c r="SNG214" s="29"/>
      <c r="SNH214" s="29"/>
      <c r="SNI214" s="29"/>
      <c r="SNJ214" s="29"/>
      <c r="SNK214" s="29"/>
      <c r="SNL214" s="29"/>
      <c r="SNM214" s="29"/>
      <c r="SNN214" s="29"/>
      <c r="SNO214" s="29"/>
      <c r="SNP214" s="29"/>
      <c r="SNQ214" s="29"/>
      <c r="SNR214" s="29"/>
      <c r="SNS214" s="29"/>
      <c r="SNT214" s="29"/>
      <c r="SNU214" s="29"/>
      <c r="SNV214" s="29"/>
      <c r="SNW214" s="29"/>
      <c r="SNX214" s="29"/>
      <c r="SNY214" s="29"/>
      <c r="SNZ214" s="29"/>
      <c r="SOA214" s="29"/>
      <c r="SOB214" s="29"/>
      <c r="SOC214" s="29"/>
      <c r="SOD214" s="29"/>
      <c r="SOE214" s="29"/>
      <c r="SOF214" s="29"/>
      <c r="SOG214" s="29"/>
      <c r="SOH214" s="29"/>
      <c r="SOI214" s="29"/>
      <c r="SOJ214" s="29"/>
      <c r="SOK214" s="29"/>
      <c r="SOL214" s="29"/>
      <c r="SOM214" s="29"/>
      <c r="SON214" s="29"/>
      <c r="SOO214" s="29"/>
      <c r="SOP214" s="29"/>
      <c r="SOQ214" s="29"/>
      <c r="SOR214" s="29"/>
      <c r="SOS214" s="29"/>
      <c r="SOT214" s="29"/>
      <c r="SOU214" s="29"/>
      <c r="SOV214" s="29"/>
      <c r="SOW214" s="29"/>
      <c r="SOX214" s="29"/>
      <c r="SOY214" s="29"/>
      <c r="SOZ214" s="29"/>
      <c r="SPA214" s="29"/>
      <c r="SPB214" s="29"/>
      <c r="SPC214" s="29"/>
      <c r="SPD214" s="29"/>
      <c r="SPE214" s="29"/>
      <c r="SPF214" s="29"/>
      <c r="SPG214" s="29"/>
      <c r="SPH214" s="29"/>
      <c r="SPI214" s="29"/>
      <c r="SPJ214" s="29"/>
      <c r="SPK214" s="29"/>
      <c r="SPL214" s="29"/>
      <c r="SPM214" s="29"/>
      <c r="SPN214" s="29"/>
      <c r="SPO214" s="29"/>
      <c r="SPP214" s="29"/>
      <c r="SPQ214" s="29"/>
      <c r="SPR214" s="29"/>
      <c r="SPS214" s="29"/>
      <c r="SPT214" s="29"/>
      <c r="SPU214" s="29"/>
      <c r="SPV214" s="29"/>
      <c r="SPW214" s="29"/>
      <c r="SPX214" s="29"/>
      <c r="SPY214" s="29"/>
      <c r="SPZ214" s="29"/>
      <c r="SQA214" s="29"/>
      <c r="SQB214" s="29"/>
      <c r="SQC214" s="29"/>
      <c r="SQD214" s="29"/>
      <c r="SQE214" s="29"/>
      <c r="SQF214" s="29"/>
      <c r="SQG214" s="29"/>
      <c r="SQH214" s="29"/>
      <c r="SQI214" s="29"/>
      <c r="SQJ214" s="29"/>
      <c r="SQK214" s="29"/>
      <c r="SQL214" s="29"/>
      <c r="SQM214" s="29"/>
      <c r="SQN214" s="29"/>
      <c r="SQO214" s="29"/>
      <c r="SQP214" s="29"/>
      <c r="SQQ214" s="29"/>
      <c r="SQR214" s="29"/>
      <c r="SQS214" s="29"/>
      <c r="SQT214" s="29"/>
      <c r="SQU214" s="29"/>
      <c r="SQV214" s="29"/>
      <c r="SQW214" s="29"/>
      <c r="SQX214" s="29"/>
      <c r="SQY214" s="29"/>
      <c r="SQZ214" s="29"/>
      <c r="SRA214" s="29"/>
      <c r="SRB214" s="29"/>
      <c r="SRC214" s="29"/>
      <c r="SRD214" s="29"/>
      <c r="SRE214" s="29"/>
      <c r="SRF214" s="29"/>
      <c r="SRG214" s="29"/>
      <c r="SRH214" s="29"/>
      <c r="SRI214" s="29"/>
      <c r="SRJ214" s="29"/>
      <c r="SRK214" s="29"/>
      <c r="SRL214" s="29"/>
      <c r="SRM214" s="29"/>
      <c r="SRN214" s="29"/>
      <c r="SRO214" s="29"/>
      <c r="SRP214" s="29"/>
      <c r="SRQ214" s="29"/>
      <c r="SRR214" s="29"/>
      <c r="SRS214" s="29"/>
      <c r="SRT214" s="29"/>
      <c r="SRU214" s="29"/>
      <c r="SRV214" s="29"/>
      <c r="SRW214" s="29"/>
      <c r="SRX214" s="29"/>
      <c r="SRY214" s="29"/>
      <c r="SRZ214" s="29"/>
      <c r="SSA214" s="29"/>
      <c r="SSB214" s="29"/>
      <c r="SSC214" s="29"/>
      <c r="SSD214" s="29"/>
      <c r="SSE214" s="29"/>
      <c r="SSF214" s="29"/>
      <c r="SSG214" s="29"/>
      <c r="SSH214" s="29"/>
      <c r="SSI214" s="29"/>
      <c r="SSJ214" s="29"/>
      <c r="SSK214" s="29"/>
      <c r="SSL214" s="29"/>
      <c r="SSM214" s="29"/>
      <c r="SSN214" s="29"/>
      <c r="SSO214" s="29"/>
      <c r="SSP214" s="29"/>
      <c r="SSQ214" s="29"/>
      <c r="SSR214" s="29"/>
      <c r="SSS214" s="29"/>
      <c r="SST214" s="29"/>
      <c r="SSU214" s="29"/>
      <c r="SSV214" s="29"/>
      <c r="SSW214" s="29"/>
      <c r="SSX214" s="29"/>
      <c r="SSY214" s="29"/>
      <c r="SSZ214" s="29"/>
      <c r="STA214" s="29"/>
      <c r="STB214" s="29"/>
      <c r="STC214" s="29"/>
      <c r="STD214" s="29"/>
      <c r="STE214" s="29"/>
      <c r="STF214" s="29"/>
      <c r="STG214" s="29"/>
      <c r="STH214" s="29"/>
      <c r="STI214" s="29"/>
      <c r="STJ214" s="29"/>
      <c r="STK214" s="29"/>
      <c r="STL214" s="29"/>
      <c r="STM214" s="29"/>
      <c r="STN214" s="29"/>
      <c r="STO214" s="29"/>
      <c r="STP214" s="29"/>
      <c r="STQ214" s="29"/>
      <c r="STR214" s="29"/>
      <c r="STS214" s="29"/>
      <c r="STT214" s="29"/>
      <c r="STU214" s="29"/>
      <c r="STV214" s="29"/>
      <c r="STW214" s="29"/>
      <c r="STX214" s="29"/>
      <c r="STY214" s="29"/>
      <c r="STZ214" s="29"/>
      <c r="SUA214" s="29"/>
      <c r="SUB214" s="29"/>
      <c r="SUC214" s="29"/>
      <c r="SUD214" s="29"/>
      <c r="SUE214" s="29"/>
      <c r="SUF214" s="29"/>
      <c r="SUG214" s="29"/>
      <c r="SUH214" s="29"/>
      <c r="SUI214" s="29"/>
      <c r="SUJ214" s="29"/>
      <c r="SUK214" s="29"/>
      <c r="SUL214" s="29"/>
      <c r="SUM214" s="29"/>
      <c r="SUN214" s="29"/>
      <c r="SUO214" s="29"/>
      <c r="SUP214" s="29"/>
      <c r="SUQ214" s="29"/>
      <c r="SUR214" s="29"/>
      <c r="SUS214" s="29"/>
      <c r="SUT214" s="29"/>
      <c r="SUU214" s="29"/>
      <c r="SUV214" s="29"/>
      <c r="SUW214" s="29"/>
      <c r="SUX214" s="29"/>
      <c r="SUY214" s="29"/>
      <c r="SUZ214" s="29"/>
      <c r="SVA214" s="29"/>
      <c r="SVB214" s="29"/>
      <c r="SVC214" s="29"/>
      <c r="SVD214" s="29"/>
      <c r="SVE214" s="29"/>
      <c r="SVF214" s="29"/>
      <c r="SVG214" s="29"/>
      <c r="SVH214" s="29"/>
      <c r="SVI214" s="29"/>
      <c r="SVJ214" s="29"/>
      <c r="SVK214" s="29"/>
      <c r="SVL214" s="29"/>
      <c r="SVM214" s="29"/>
      <c r="SVN214" s="29"/>
      <c r="SVO214" s="29"/>
      <c r="SVP214" s="29"/>
      <c r="SVQ214" s="29"/>
      <c r="SVR214" s="29"/>
      <c r="SVS214" s="29"/>
      <c r="SVT214" s="29"/>
      <c r="SVU214" s="29"/>
      <c r="SVV214" s="29"/>
      <c r="SVW214" s="29"/>
      <c r="SVX214" s="29"/>
      <c r="SVY214" s="29"/>
      <c r="SVZ214" s="29"/>
      <c r="SWA214" s="29"/>
      <c r="SWB214" s="29"/>
      <c r="SWC214" s="29"/>
      <c r="SWD214" s="29"/>
      <c r="SWE214" s="29"/>
      <c r="SWF214" s="29"/>
      <c r="SWG214" s="29"/>
      <c r="SWH214" s="29"/>
      <c r="SWI214" s="29"/>
      <c r="SWJ214" s="29"/>
      <c r="SWK214" s="29"/>
      <c r="SWL214" s="29"/>
      <c r="SWM214" s="29"/>
      <c r="SWN214" s="29"/>
      <c r="SWO214" s="29"/>
      <c r="SWP214" s="29"/>
      <c r="SWQ214" s="29"/>
      <c r="SWR214" s="29"/>
      <c r="SWS214" s="29"/>
      <c r="SWT214" s="29"/>
      <c r="SWU214" s="29"/>
      <c r="SWV214" s="29"/>
      <c r="SWW214" s="29"/>
      <c r="SWX214" s="29"/>
      <c r="SWY214" s="29"/>
      <c r="SWZ214" s="29"/>
      <c r="SXA214" s="29"/>
      <c r="SXB214" s="29"/>
      <c r="SXC214" s="29"/>
      <c r="SXD214" s="29"/>
      <c r="SXE214" s="29"/>
      <c r="SXF214" s="29"/>
      <c r="SXG214" s="29"/>
      <c r="SXH214" s="29"/>
      <c r="SXI214" s="29"/>
      <c r="SXJ214" s="29"/>
      <c r="SXK214" s="29"/>
      <c r="SXL214" s="29"/>
      <c r="SXM214" s="29"/>
      <c r="SXN214" s="29"/>
      <c r="SXO214" s="29"/>
      <c r="SXP214" s="29"/>
      <c r="SXQ214" s="29"/>
      <c r="SXR214" s="29"/>
      <c r="SXS214" s="29"/>
      <c r="SXT214" s="29"/>
      <c r="SXU214" s="29"/>
      <c r="SXV214" s="29"/>
      <c r="SXW214" s="29"/>
      <c r="SXX214" s="29"/>
      <c r="SXY214" s="29"/>
      <c r="SXZ214" s="29"/>
      <c r="SYA214" s="29"/>
      <c r="SYB214" s="29"/>
      <c r="SYC214" s="29"/>
      <c r="SYD214" s="29"/>
      <c r="SYE214" s="29"/>
      <c r="SYF214" s="29"/>
      <c r="SYG214" s="29"/>
      <c r="SYH214" s="29"/>
      <c r="SYI214" s="29"/>
      <c r="SYJ214" s="29"/>
      <c r="SYK214" s="29"/>
      <c r="SYL214" s="29"/>
      <c r="SYM214" s="29"/>
      <c r="SYN214" s="29"/>
      <c r="SYO214" s="29"/>
      <c r="SYP214" s="29"/>
      <c r="SYQ214" s="29"/>
      <c r="SYR214" s="29"/>
      <c r="SYS214" s="29"/>
      <c r="SYT214" s="29"/>
      <c r="SYU214" s="29"/>
      <c r="SYV214" s="29"/>
      <c r="SYW214" s="29"/>
      <c r="SYX214" s="29"/>
      <c r="SYY214" s="29"/>
      <c r="SYZ214" s="29"/>
      <c r="SZA214" s="29"/>
      <c r="SZB214" s="29"/>
      <c r="SZC214" s="29"/>
      <c r="SZD214" s="29"/>
      <c r="SZE214" s="29"/>
      <c r="SZF214" s="29"/>
      <c r="SZG214" s="29"/>
      <c r="SZH214" s="29"/>
      <c r="SZI214" s="29"/>
      <c r="SZJ214" s="29"/>
      <c r="SZK214" s="29"/>
      <c r="SZL214" s="29"/>
      <c r="SZM214" s="29"/>
      <c r="SZN214" s="29"/>
      <c r="SZO214" s="29"/>
      <c r="SZP214" s="29"/>
      <c r="SZQ214" s="29"/>
      <c r="SZR214" s="29"/>
      <c r="SZS214" s="29"/>
      <c r="SZT214" s="29"/>
      <c r="SZU214" s="29"/>
      <c r="SZV214" s="29"/>
      <c r="SZW214" s="29"/>
      <c r="SZX214" s="29"/>
      <c r="SZY214" s="29"/>
      <c r="SZZ214" s="29"/>
      <c r="TAA214" s="29"/>
      <c r="TAB214" s="29"/>
      <c r="TAC214" s="29"/>
      <c r="TAD214" s="29"/>
      <c r="TAE214" s="29"/>
      <c r="TAF214" s="29"/>
      <c r="TAG214" s="29"/>
      <c r="TAH214" s="29"/>
      <c r="TAI214" s="29"/>
      <c r="TAJ214" s="29"/>
      <c r="TAK214" s="29"/>
      <c r="TAL214" s="29"/>
      <c r="TAM214" s="29"/>
      <c r="TAN214" s="29"/>
      <c r="TAO214" s="29"/>
      <c r="TAP214" s="29"/>
      <c r="TAQ214" s="29"/>
      <c r="TAR214" s="29"/>
      <c r="TAS214" s="29"/>
      <c r="TAT214" s="29"/>
      <c r="TAU214" s="29"/>
      <c r="TAV214" s="29"/>
      <c r="TAW214" s="29"/>
      <c r="TAX214" s="29"/>
      <c r="TAY214" s="29"/>
      <c r="TAZ214" s="29"/>
      <c r="TBA214" s="29"/>
      <c r="TBB214" s="29"/>
      <c r="TBC214" s="29"/>
      <c r="TBD214" s="29"/>
      <c r="TBE214" s="29"/>
      <c r="TBF214" s="29"/>
      <c r="TBG214" s="29"/>
      <c r="TBH214" s="29"/>
      <c r="TBI214" s="29"/>
      <c r="TBJ214" s="29"/>
      <c r="TBK214" s="29"/>
      <c r="TBL214" s="29"/>
      <c r="TBM214" s="29"/>
      <c r="TBN214" s="29"/>
      <c r="TBO214" s="29"/>
      <c r="TBP214" s="29"/>
      <c r="TBQ214" s="29"/>
      <c r="TBR214" s="29"/>
      <c r="TBS214" s="29"/>
      <c r="TBT214" s="29"/>
      <c r="TBU214" s="29"/>
      <c r="TBV214" s="29"/>
      <c r="TBW214" s="29"/>
      <c r="TBX214" s="29"/>
      <c r="TBY214" s="29"/>
      <c r="TBZ214" s="29"/>
      <c r="TCA214" s="29"/>
      <c r="TCB214" s="29"/>
      <c r="TCC214" s="29"/>
      <c r="TCD214" s="29"/>
      <c r="TCE214" s="29"/>
      <c r="TCF214" s="29"/>
      <c r="TCG214" s="29"/>
      <c r="TCH214" s="29"/>
      <c r="TCI214" s="29"/>
      <c r="TCJ214" s="29"/>
      <c r="TCK214" s="29"/>
      <c r="TCL214" s="29"/>
      <c r="TCM214" s="29"/>
      <c r="TCN214" s="29"/>
      <c r="TCO214" s="29"/>
      <c r="TCP214" s="29"/>
      <c r="TCQ214" s="29"/>
      <c r="TCR214" s="29"/>
      <c r="TCS214" s="29"/>
      <c r="TCT214" s="29"/>
      <c r="TCU214" s="29"/>
      <c r="TCV214" s="29"/>
      <c r="TCW214" s="29"/>
      <c r="TCX214" s="29"/>
      <c r="TCY214" s="29"/>
      <c r="TCZ214" s="29"/>
      <c r="TDA214" s="29"/>
      <c r="TDB214" s="29"/>
      <c r="TDC214" s="29"/>
      <c r="TDD214" s="29"/>
      <c r="TDE214" s="29"/>
      <c r="TDF214" s="29"/>
      <c r="TDG214" s="29"/>
      <c r="TDH214" s="29"/>
      <c r="TDI214" s="29"/>
      <c r="TDJ214" s="29"/>
      <c r="TDK214" s="29"/>
      <c r="TDL214" s="29"/>
      <c r="TDM214" s="29"/>
      <c r="TDN214" s="29"/>
      <c r="TDO214" s="29"/>
      <c r="TDP214" s="29"/>
      <c r="TDQ214" s="29"/>
      <c r="TDR214" s="29"/>
      <c r="TDS214" s="29"/>
      <c r="TDT214" s="29"/>
      <c r="TDU214" s="29"/>
      <c r="TDV214" s="29"/>
      <c r="TDW214" s="29"/>
      <c r="TDX214" s="29"/>
      <c r="TDY214" s="29"/>
      <c r="TDZ214" s="29"/>
      <c r="TEA214" s="29"/>
      <c r="TEB214" s="29"/>
      <c r="TEC214" s="29"/>
      <c r="TED214" s="29"/>
      <c r="TEE214" s="29"/>
      <c r="TEF214" s="29"/>
      <c r="TEG214" s="29"/>
      <c r="TEH214" s="29"/>
      <c r="TEI214" s="29"/>
      <c r="TEJ214" s="29"/>
      <c r="TEK214" s="29"/>
      <c r="TEL214" s="29"/>
      <c r="TEM214" s="29"/>
      <c r="TEN214" s="29"/>
      <c r="TEO214" s="29"/>
      <c r="TEP214" s="29"/>
      <c r="TEQ214" s="29"/>
      <c r="TER214" s="29"/>
      <c r="TES214" s="29"/>
      <c r="TET214" s="29"/>
      <c r="TEU214" s="29"/>
      <c r="TEV214" s="29"/>
      <c r="TEW214" s="29"/>
      <c r="TEX214" s="29"/>
      <c r="TEY214" s="29"/>
      <c r="TEZ214" s="29"/>
      <c r="TFA214" s="29"/>
      <c r="TFB214" s="29"/>
      <c r="TFC214" s="29"/>
      <c r="TFD214" s="29"/>
      <c r="TFE214" s="29"/>
      <c r="TFF214" s="29"/>
      <c r="TFG214" s="29"/>
      <c r="TFH214" s="29"/>
      <c r="TFI214" s="29"/>
      <c r="TFJ214" s="29"/>
      <c r="TFK214" s="29"/>
      <c r="TFL214" s="29"/>
      <c r="TFM214" s="29"/>
      <c r="TFN214" s="29"/>
      <c r="TFO214" s="29"/>
      <c r="TFP214" s="29"/>
      <c r="TFQ214" s="29"/>
      <c r="TFR214" s="29"/>
      <c r="TFS214" s="29"/>
      <c r="TFT214" s="29"/>
      <c r="TFU214" s="29"/>
      <c r="TFV214" s="29"/>
      <c r="TFW214" s="29"/>
      <c r="TFX214" s="29"/>
      <c r="TFY214" s="29"/>
      <c r="TFZ214" s="29"/>
      <c r="TGA214" s="29"/>
      <c r="TGB214" s="29"/>
      <c r="TGC214" s="29"/>
      <c r="TGD214" s="29"/>
      <c r="TGE214" s="29"/>
      <c r="TGF214" s="29"/>
      <c r="TGG214" s="29"/>
      <c r="TGH214" s="29"/>
      <c r="TGI214" s="29"/>
      <c r="TGJ214" s="29"/>
      <c r="TGK214" s="29"/>
      <c r="TGL214" s="29"/>
      <c r="TGM214" s="29"/>
      <c r="TGN214" s="29"/>
      <c r="TGO214" s="29"/>
      <c r="TGP214" s="29"/>
      <c r="TGQ214" s="29"/>
      <c r="TGR214" s="29"/>
      <c r="TGS214" s="29"/>
      <c r="TGT214" s="29"/>
      <c r="TGU214" s="29"/>
      <c r="TGV214" s="29"/>
      <c r="TGW214" s="29"/>
      <c r="TGX214" s="29"/>
      <c r="TGY214" s="29"/>
      <c r="TGZ214" s="29"/>
      <c r="THA214" s="29"/>
      <c r="THB214" s="29"/>
      <c r="THC214" s="29"/>
      <c r="THD214" s="29"/>
      <c r="THE214" s="29"/>
      <c r="THF214" s="29"/>
      <c r="THG214" s="29"/>
      <c r="THH214" s="29"/>
      <c r="THI214" s="29"/>
      <c r="THJ214" s="29"/>
      <c r="THK214" s="29"/>
      <c r="THL214" s="29"/>
      <c r="THM214" s="29"/>
      <c r="THN214" s="29"/>
      <c r="THO214" s="29"/>
      <c r="THP214" s="29"/>
      <c r="THQ214" s="29"/>
      <c r="THR214" s="29"/>
      <c r="THS214" s="29"/>
      <c r="THT214" s="29"/>
      <c r="THU214" s="29"/>
      <c r="THV214" s="29"/>
      <c r="THW214" s="29"/>
      <c r="THX214" s="29"/>
      <c r="THY214" s="29"/>
      <c r="THZ214" s="29"/>
      <c r="TIA214" s="29"/>
      <c r="TIB214" s="29"/>
      <c r="TIC214" s="29"/>
      <c r="TID214" s="29"/>
      <c r="TIE214" s="29"/>
      <c r="TIF214" s="29"/>
      <c r="TIG214" s="29"/>
      <c r="TIH214" s="29"/>
      <c r="TII214" s="29"/>
      <c r="TIJ214" s="29"/>
      <c r="TIK214" s="29"/>
      <c r="TIL214" s="29"/>
      <c r="TIM214" s="29"/>
      <c r="TIN214" s="29"/>
      <c r="TIO214" s="29"/>
      <c r="TIP214" s="29"/>
      <c r="TIQ214" s="29"/>
      <c r="TIR214" s="29"/>
      <c r="TIS214" s="29"/>
      <c r="TIT214" s="29"/>
      <c r="TIU214" s="29"/>
      <c r="TIV214" s="29"/>
      <c r="TIW214" s="29"/>
      <c r="TIX214" s="29"/>
      <c r="TIY214" s="29"/>
      <c r="TIZ214" s="29"/>
      <c r="TJA214" s="29"/>
      <c r="TJB214" s="29"/>
      <c r="TJC214" s="29"/>
      <c r="TJD214" s="29"/>
      <c r="TJE214" s="29"/>
      <c r="TJF214" s="29"/>
      <c r="TJG214" s="29"/>
      <c r="TJH214" s="29"/>
      <c r="TJI214" s="29"/>
      <c r="TJJ214" s="29"/>
      <c r="TJK214" s="29"/>
      <c r="TJL214" s="29"/>
      <c r="TJM214" s="29"/>
      <c r="TJN214" s="29"/>
      <c r="TJO214" s="29"/>
      <c r="TJP214" s="29"/>
      <c r="TJQ214" s="29"/>
      <c r="TJR214" s="29"/>
      <c r="TJS214" s="29"/>
      <c r="TJT214" s="29"/>
      <c r="TJU214" s="29"/>
      <c r="TJV214" s="29"/>
      <c r="TJW214" s="29"/>
      <c r="TJX214" s="29"/>
      <c r="TJY214" s="29"/>
      <c r="TJZ214" s="29"/>
      <c r="TKA214" s="29"/>
      <c r="TKB214" s="29"/>
      <c r="TKC214" s="29"/>
      <c r="TKD214" s="29"/>
      <c r="TKE214" s="29"/>
      <c r="TKF214" s="29"/>
      <c r="TKG214" s="29"/>
      <c r="TKH214" s="29"/>
      <c r="TKI214" s="29"/>
      <c r="TKJ214" s="29"/>
      <c r="TKK214" s="29"/>
      <c r="TKL214" s="29"/>
      <c r="TKM214" s="29"/>
      <c r="TKN214" s="29"/>
      <c r="TKO214" s="29"/>
      <c r="TKP214" s="29"/>
      <c r="TKQ214" s="29"/>
      <c r="TKR214" s="29"/>
      <c r="TKS214" s="29"/>
      <c r="TKT214" s="29"/>
      <c r="TKU214" s="29"/>
      <c r="TKV214" s="29"/>
      <c r="TKW214" s="29"/>
      <c r="TKX214" s="29"/>
      <c r="TKY214" s="29"/>
      <c r="TKZ214" s="29"/>
      <c r="TLA214" s="29"/>
      <c r="TLB214" s="29"/>
      <c r="TLC214" s="29"/>
      <c r="TLD214" s="29"/>
      <c r="TLE214" s="29"/>
      <c r="TLF214" s="29"/>
      <c r="TLG214" s="29"/>
      <c r="TLH214" s="29"/>
      <c r="TLI214" s="29"/>
      <c r="TLJ214" s="29"/>
      <c r="TLK214" s="29"/>
      <c r="TLL214" s="29"/>
      <c r="TLM214" s="29"/>
      <c r="TLN214" s="29"/>
      <c r="TLO214" s="29"/>
      <c r="TLP214" s="29"/>
      <c r="TLQ214" s="29"/>
      <c r="TLR214" s="29"/>
      <c r="TLS214" s="29"/>
      <c r="TLT214" s="29"/>
      <c r="TLU214" s="29"/>
      <c r="TLV214" s="29"/>
      <c r="TLW214" s="29"/>
      <c r="TLX214" s="29"/>
      <c r="TLY214" s="29"/>
      <c r="TLZ214" s="29"/>
      <c r="TMA214" s="29"/>
      <c r="TMB214" s="29"/>
      <c r="TMC214" s="29"/>
      <c r="TMD214" s="29"/>
      <c r="TME214" s="29"/>
      <c r="TMF214" s="29"/>
      <c r="TMG214" s="29"/>
      <c r="TMH214" s="29"/>
      <c r="TMI214" s="29"/>
      <c r="TMJ214" s="29"/>
      <c r="TMK214" s="29"/>
      <c r="TML214" s="29"/>
      <c r="TMM214" s="29"/>
      <c r="TMN214" s="29"/>
      <c r="TMO214" s="29"/>
      <c r="TMP214" s="29"/>
      <c r="TMQ214" s="29"/>
      <c r="TMR214" s="29"/>
      <c r="TMS214" s="29"/>
      <c r="TMT214" s="29"/>
      <c r="TMU214" s="29"/>
      <c r="TMV214" s="29"/>
      <c r="TMW214" s="29"/>
      <c r="TMX214" s="29"/>
      <c r="TMY214" s="29"/>
      <c r="TMZ214" s="29"/>
      <c r="TNA214" s="29"/>
      <c r="TNB214" s="29"/>
      <c r="TNC214" s="29"/>
      <c r="TND214" s="29"/>
      <c r="TNE214" s="29"/>
      <c r="TNF214" s="29"/>
      <c r="TNG214" s="29"/>
      <c r="TNH214" s="29"/>
      <c r="TNI214" s="29"/>
      <c r="TNJ214" s="29"/>
      <c r="TNK214" s="29"/>
      <c r="TNL214" s="29"/>
      <c r="TNM214" s="29"/>
      <c r="TNN214" s="29"/>
      <c r="TNO214" s="29"/>
      <c r="TNP214" s="29"/>
      <c r="TNQ214" s="29"/>
      <c r="TNR214" s="29"/>
      <c r="TNS214" s="29"/>
      <c r="TNT214" s="29"/>
      <c r="TNU214" s="29"/>
      <c r="TNV214" s="29"/>
      <c r="TNW214" s="29"/>
      <c r="TNX214" s="29"/>
      <c r="TNY214" s="29"/>
      <c r="TNZ214" s="29"/>
      <c r="TOA214" s="29"/>
      <c r="TOB214" s="29"/>
      <c r="TOC214" s="29"/>
      <c r="TOD214" s="29"/>
      <c r="TOE214" s="29"/>
      <c r="TOF214" s="29"/>
      <c r="TOG214" s="29"/>
      <c r="TOH214" s="29"/>
      <c r="TOI214" s="29"/>
      <c r="TOJ214" s="29"/>
      <c r="TOK214" s="29"/>
      <c r="TOL214" s="29"/>
      <c r="TOM214" s="29"/>
      <c r="TON214" s="29"/>
      <c r="TOO214" s="29"/>
      <c r="TOP214" s="29"/>
      <c r="TOQ214" s="29"/>
      <c r="TOR214" s="29"/>
      <c r="TOS214" s="29"/>
      <c r="TOT214" s="29"/>
      <c r="TOU214" s="29"/>
      <c r="TOV214" s="29"/>
      <c r="TOW214" s="29"/>
      <c r="TOX214" s="29"/>
      <c r="TOY214" s="29"/>
      <c r="TOZ214" s="29"/>
      <c r="TPA214" s="29"/>
      <c r="TPB214" s="29"/>
      <c r="TPC214" s="29"/>
      <c r="TPD214" s="29"/>
      <c r="TPE214" s="29"/>
      <c r="TPF214" s="29"/>
      <c r="TPG214" s="29"/>
      <c r="TPH214" s="29"/>
      <c r="TPI214" s="29"/>
      <c r="TPJ214" s="29"/>
      <c r="TPK214" s="29"/>
      <c r="TPL214" s="29"/>
      <c r="TPM214" s="29"/>
      <c r="TPN214" s="29"/>
      <c r="TPO214" s="29"/>
      <c r="TPP214" s="29"/>
      <c r="TPQ214" s="29"/>
      <c r="TPR214" s="29"/>
      <c r="TPS214" s="29"/>
      <c r="TPT214" s="29"/>
      <c r="TPU214" s="29"/>
      <c r="TPV214" s="29"/>
      <c r="TPW214" s="29"/>
      <c r="TPX214" s="29"/>
      <c r="TPY214" s="29"/>
      <c r="TPZ214" s="29"/>
      <c r="TQA214" s="29"/>
      <c r="TQB214" s="29"/>
      <c r="TQC214" s="29"/>
      <c r="TQD214" s="29"/>
      <c r="TQE214" s="29"/>
      <c r="TQF214" s="29"/>
      <c r="TQG214" s="29"/>
      <c r="TQH214" s="29"/>
      <c r="TQI214" s="29"/>
      <c r="TQJ214" s="29"/>
      <c r="TQK214" s="29"/>
      <c r="TQL214" s="29"/>
      <c r="TQM214" s="29"/>
      <c r="TQN214" s="29"/>
      <c r="TQO214" s="29"/>
      <c r="TQP214" s="29"/>
      <c r="TQQ214" s="29"/>
      <c r="TQR214" s="29"/>
      <c r="TQS214" s="29"/>
      <c r="TQT214" s="29"/>
      <c r="TQU214" s="29"/>
      <c r="TQV214" s="29"/>
      <c r="TQW214" s="29"/>
      <c r="TQX214" s="29"/>
      <c r="TQY214" s="29"/>
      <c r="TQZ214" s="29"/>
      <c r="TRA214" s="29"/>
      <c r="TRB214" s="29"/>
      <c r="TRC214" s="29"/>
      <c r="TRD214" s="29"/>
      <c r="TRE214" s="29"/>
      <c r="TRF214" s="29"/>
      <c r="TRG214" s="29"/>
      <c r="TRH214" s="29"/>
      <c r="TRI214" s="29"/>
      <c r="TRJ214" s="29"/>
      <c r="TRK214" s="29"/>
      <c r="TRL214" s="29"/>
      <c r="TRM214" s="29"/>
      <c r="TRN214" s="29"/>
      <c r="TRO214" s="29"/>
      <c r="TRP214" s="29"/>
      <c r="TRQ214" s="29"/>
      <c r="TRR214" s="29"/>
      <c r="TRS214" s="29"/>
      <c r="TRT214" s="29"/>
      <c r="TRU214" s="29"/>
      <c r="TRV214" s="29"/>
      <c r="TRW214" s="29"/>
      <c r="TRX214" s="29"/>
      <c r="TRY214" s="29"/>
      <c r="TRZ214" s="29"/>
      <c r="TSA214" s="29"/>
      <c r="TSB214" s="29"/>
      <c r="TSC214" s="29"/>
      <c r="TSD214" s="29"/>
      <c r="TSE214" s="29"/>
      <c r="TSF214" s="29"/>
      <c r="TSG214" s="29"/>
      <c r="TSH214" s="29"/>
      <c r="TSI214" s="29"/>
      <c r="TSJ214" s="29"/>
      <c r="TSK214" s="29"/>
      <c r="TSL214" s="29"/>
      <c r="TSM214" s="29"/>
      <c r="TSN214" s="29"/>
      <c r="TSO214" s="29"/>
      <c r="TSP214" s="29"/>
      <c r="TSQ214" s="29"/>
      <c r="TSR214" s="29"/>
      <c r="TSS214" s="29"/>
      <c r="TST214" s="29"/>
      <c r="TSU214" s="29"/>
      <c r="TSV214" s="29"/>
      <c r="TSW214" s="29"/>
      <c r="TSX214" s="29"/>
      <c r="TSY214" s="29"/>
      <c r="TSZ214" s="29"/>
      <c r="TTA214" s="29"/>
      <c r="TTB214" s="29"/>
      <c r="TTC214" s="29"/>
      <c r="TTD214" s="29"/>
      <c r="TTE214" s="29"/>
      <c r="TTF214" s="29"/>
      <c r="TTG214" s="29"/>
      <c r="TTH214" s="29"/>
      <c r="TTI214" s="29"/>
      <c r="TTJ214" s="29"/>
      <c r="TTK214" s="29"/>
      <c r="TTL214" s="29"/>
      <c r="TTM214" s="29"/>
      <c r="TTN214" s="29"/>
      <c r="TTO214" s="29"/>
      <c r="TTP214" s="29"/>
      <c r="TTQ214" s="29"/>
      <c r="TTR214" s="29"/>
      <c r="TTS214" s="29"/>
      <c r="TTT214" s="29"/>
      <c r="TTU214" s="29"/>
      <c r="TTV214" s="29"/>
      <c r="TTW214" s="29"/>
      <c r="TTX214" s="29"/>
      <c r="TTY214" s="29"/>
      <c r="TTZ214" s="29"/>
      <c r="TUA214" s="29"/>
      <c r="TUB214" s="29"/>
      <c r="TUC214" s="29"/>
      <c r="TUD214" s="29"/>
      <c r="TUE214" s="29"/>
      <c r="TUF214" s="29"/>
      <c r="TUG214" s="29"/>
      <c r="TUH214" s="29"/>
      <c r="TUI214" s="29"/>
      <c r="TUJ214" s="29"/>
      <c r="TUK214" s="29"/>
      <c r="TUL214" s="29"/>
      <c r="TUM214" s="29"/>
      <c r="TUN214" s="29"/>
      <c r="TUO214" s="29"/>
      <c r="TUP214" s="29"/>
      <c r="TUQ214" s="29"/>
      <c r="TUR214" s="29"/>
      <c r="TUS214" s="29"/>
      <c r="TUT214" s="29"/>
      <c r="TUU214" s="29"/>
      <c r="TUV214" s="29"/>
      <c r="TUW214" s="29"/>
      <c r="TUX214" s="29"/>
      <c r="TUY214" s="29"/>
      <c r="TUZ214" s="29"/>
      <c r="TVA214" s="29"/>
      <c r="TVB214" s="29"/>
      <c r="TVC214" s="29"/>
      <c r="TVD214" s="29"/>
      <c r="TVE214" s="29"/>
      <c r="TVF214" s="29"/>
      <c r="TVG214" s="29"/>
      <c r="TVH214" s="29"/>
      <c r="TVI214" s="29"/>
      <c r="TVJ214" s="29"/>
      <c r="TVK214" s="29"/>
      <c r="TVL214" s="29"/>
      <c r="TVM214" s="29"/>
      <c r="TVN214" s="29"/>
      <c r="TVO214" s="29"/>
      <c r="TVP214" s="29"/>
      <c r="TVQ214" s="29"/>
      <c r="TVR214" s="29"/>
      <c r="TVS214" s="29"/>
      <c r="TVT214" s="29"/>
      <c r="TVU214" s="29"/>
      <c r="TVV214" s="29"/>
      <c r="TVW214" s="29"/>
      <c r="TVX214" s="29"/>
      <c r="TVY214" s="29"/>
      <c r="TVZ214" s="29"/>
      <c r="TWA214" s="29"/>
      <c r="TWB214" s="29"/>
      <c r="TWC214" s="29"/>
      <c r="TWD214" s="29"/>
      <c r="TWE214" s="29"/>
      <c r="TWF214" s="29"/>
      <c r="TWG214" s="29"/>
      <c r="TWH214" s="29"/>
      <c r="TWI214" s="29"/>
      <c r="TWJ214" s="29"/>
      <c r="TWK214" s="29"/>
      <c r="TWL214" s="29"/>
      <c r="TWM214" s="29"/>
      <c r="TWN214" s="29"/>
      <c r="TWO214" s="29"/>
      <c r="TWP214" s="29"/>
      <c r="TWQ214" s="29"/>
      <c r="TWR214" s="29"/>
      <c r="TWS214" s="29"/>
      <c r="TWT214" s="29"/>
      <c r="TWU214" s="29"/>
      <c r="TWV214" s="29"/>
      <c r="TWW214" s="29"/>
      <c r="TWX214" s="29"/>
      <c r="TWY214" s="29"/>
      <c r="TWZ214" s="29"/>
      <c r="TXA214" s="29"/>
      <c r="TXB214" s="29"/>
      <c r="TXC214" s="29"/>
      <c r="TXD214" s="29"/>
      <c r="TXE214" s="29"/>
      <c r="TXF214" s="29"/>
      <c r="TXG214" s="29"/>
      <c r="TXH214" s="29"/>
      <c r="TXI214" s="29"/>
      <c r="TXJ214" s="29"/>
      <c r="TXK214" s="29"/>
      <c r="TXL214" s="29"/>
      <c r="TXM214" s="29"/>
      <c r="TXN214" s="29"/>
      <c r="TXO214" s="29"/>
      <c r="TXP214" s="29"/>
      <c r="TXQ214" s="29"/>
      <c r="TXR214" s="29"/>
      <c r="TXS214" s="29"/>
      <c r="TXT214" s="29"/>
      <c r="TXU214" s="29"/>
      <c r="TXV214" s="29"/>
      <c r="TXW214" s="29"/>
      <c r="TXX214" s="29"/>
      <c r="TXY214" s="29"/>
      <c r="TXZ214" s="29"/>
      <c r="TYA214" s="29"/>
      <c r="TYB214" s="29"/>
      <c r="TYC214" s="29"/>
      <c r="TYD214" s="29"/>
      <c r="TYE214" s="29"/>
      <c r="TYF214" s="29"/>
      <c r="TYG214" s="29"/>
      <c r="TYH214" s="29"/>
      <c r="TYI214" s="29"/>
      <c r="TYJ214" s="29"/>
      <c r="TYK214" s="29"/>
      <c r="TYL214" s="29"/>
      <c r="TYM214" s="29"/>
      <c r="TYN214" s="29"/>
      <c r="TYO214" s="29"/>
      <c r="TYP214" s="29"/>
      <c r="TYQ214" s="29"/>
      <c r="TYR214" s="29"/>
      <c r="TYS214" s="29"/>
      <c r="TYT214" s="29"/>
      <c r="TYU214" s="29"/>
      <c r="TYV214" s="29"/>
      <c r="TYW214" s="29"/>
      <c r="TYX214" s="29"/>
      <c r="TYY214" s="29"/>
      <c r="TYZ214" s="29"/>
      <c r="TZA214" s="29"/>
      <c r="TZB214" s="29"/>
      <c r="TZC214" s="29"/>
      <c r="TZD214" s="29"/>
      <c r="TZE214" s="29"/>
      <c r="TZF214" s="29"/>
      <c r="TZG214" s="29"/>
      <c r="TZH214" s="29"/>
      <c r="TZI214" s="29"/>
      <c r="TZJ214" s="29"/>
      <c r="TZK214" s="29"/>
      <c r="TZL214" s="29"/>
      <c r="TZM214" s="29"/>
      <c r="TZN214" s="29"/>
      <c r="TZO214" s="29"/>
      <c r="TZP214" s="29"/>
      <c r="TZQ214" s="29"/>
      <c r="TZR214" s="29"/>
      <c r="TZS214" s="29"/>
      <c r="TZT214" s="29"/>
      <c r="TZU214" s="29"/>
      <c r="TZV214" s="29"/>
      <c r="TZW214" s="29"/>
      <c r="TZX214" s="29"/>
      <c r="TZY214" s="29"/>
      <c r="TZZ214" s="29"/>
      <c r="UAA214" s="29"/>
      <c r="UAB214" s="29"/>
      <c r="UAC214" s="29"/>
      <c r="UAD214" s="29"/>
      <c r="UAE214" s="29"/>
      <c r="UAF214" s="29"/>
      <c r="UAG214" s="29"/>
      <c r="UAH214" s="29"/>
      <c r="UAI214" s="29"/>
      <c r="UAJ214" s="29"/>
      <c r="UAK214" s="29"/>
      <c r="UAL214" s="29"/>
      <c r="UAM214" s="29"/>
      <c r="UAN214" s="29"/>
      <c r="UAO214" s="29"/>
      <c r="UAP214" s="29"/>
      <c r="UAQ214" s="29"/>
      <c r="UAR214" s="29"/>
      <c r="UAS214" s="29"/>
      <c r="UAT214" s="29"/>
      <c r="UAU214" s="29"/>
      <c r="UAV214" s="29"/>
      <c r="UAW214" s="29"/>
      <c r="UAX214" s="29"/>
      <c r="UAY214" s="29"/>
      <c r="UAZ214" s="29"/>
      <c r="UBA214" s="29"/>
      <c r="UBB214" s="29"/>
      <c r="UBC214" s="29"/>
      <c r="UBD214" s="29"/>
      <c r="UBE214" s="29"/>
      <c r="UBF214" s="29"/>
      <c r="UBG214" s="29"/>
      <c r="UBH214" s="29"/>
      <c r="UBI214" s="29"/>
      <c r="UBJ214" s="29"/>
      <c r="UBK214" s="29"/>
      <c r="UBL214" s="29"/>
      <c r="UBM214" s="29"/>
      <c r="UBN214" s="29"/>
      <c r="UBO214" s="29"/>
      <c r="UBP214" s="29"/>
      <c r="UBQ214" s="29"/>
      <c r="UBR214" s="29"/>
      <c r="UBS214" s="29"/>
      <c r="UBT214" s="29"/>
      <c r="UBU214" s="29"/>
      <c r="UBV214" s="29"/>
      <c r="UBW214" s="29"/>
      <c r="UBX214" s="29"/>
      <c r="UBY214" s="29"/>
      <c r="UBZ214" s="29"/>
      <c r="UCA214" s="29"/>
      <c r="UCB214" s="29"/>
      <c r="UCC214" s="29"/>
      <c r="UCD214" s="29"/>
      <c r="UCE214" s="29"/>
      <c r="UCF214" s="29"/>
      <c r="UCG214" s="29"/>
      <c r="UCH214" s="29"/>
      <c r="UCI214" s="29"/>
      <c r="UCJ214" s="29"/>
      <c r="UCK214" s="29"/>
      <c r="UCL214" s="29"/>
      <c r="UCM214" s="29"/>
      <c r="UCN214" s="29"/>
      <c r="UCO214" s="29"/>
      <c r="UCP214" s="29"/>
      <c r="UCQ214" s="29"/>
      <c r="UCR214" s="29"/>
      <c r="UCS214" s="29"/>
      <c r="UCT214" s="29"/>
      <c r="UCU214" s="29"/>
      <c r="UCV214" s="29"/>
      <c r="UCW214" s="29"/>
      <c r="UCX214" s="29"/>
      <c r="UCY214" s="29"/>
      <c r="UCZ214" s="29"/>
      <c r="UDA214" s="29"/>
      <c r="UDB214" s="29"/>
      <c r="UDC214" s="29"/>
      <c r="UDD214" s="29"/>
      <c r="UDE214" s="29"/>
      <c r="UDF214" s="29"/>
      <c r="UDG214" s="29"/>
      <c r="UDH214" s="29"/>
      <c r="UDI214" s="29"/>
      <c r="UDJ214" s="29"/>
      <c r="UDK214" s="29"/>
      <c r="UDL214" s="29"/>
      <c r="UDM214" s="29"/>
      <c r="UDN214" s="29"/>
      <c r="UDO214" s="29"/>
      <c r="UDP214" s="29"/>
      <c r="UDQ214" s="29"/>
      <c r="UDR214" s="29"/>
      <c r="UDS214" s="29"/>
      <c r="UDT214" s="29"/>
      <c r="UDU214" s="29"/>
      <c r="UDV214" s="29"/>
      <c r="UDW214" s="29"/>
      <c r="UDX214" s="29"/>
      <c r="UDY214" s="29"/>
      <c r="UDZ214" s="29"/>
      <c r="UEA214" s="29"/>
      <c r="UEB214" s="29"/>
      <c r="UEC214" s="29"/>
      <c r="UED214" s="29"/>
      <c r="UEE214" s="29"/>
      <c r="UEF214" s="29"/>
      <c r="UEG214" s="29"/>
      <c r="UEH214" s="29"/>
      <c r="UEI214" s="29"/>
      <c r="UEJ214" s="29"/>
      <c r="UEK214" s="29"/>
      <c r="UEL214" s="29"/>
      <c r="UEM214" s="29"/>
      <c r="UEN214" s="29"/>
      <c r="UEO214" s="29"/>
      <c r="UEP214" s="29"/>
      <c r="UEQ214" s="29"/>
      <c r="UER214" s="29"/>
      <c r="UES214" s="29"/>
      <c r="UET214" s="29"/>
      <c r="UEU214" s="29"/>
      <c r="UEV214" s="29"/>
      <c r="UEW214" s="29"/>
      <c r="UEX214" s="29"/>
      <c r="UEY214" s="29"/>
      <c r="UEZ214" s="29"/>
      <c r="UFA214" s="29"/>
      <c r="UFB214" s="29"/>
      <c r="UFC214" s="29"/>
      <c r="UFD214" s="29"/>
      <c r="UFE214" s="29"/>
      <c r="UFF214" s="29"/>
      <c r="UFG214" s="29"/>
      <c r="UFH214" s="29"/>
      <c r="UFI214" s="29"/>
      <c r="UFJ214" s="29"/>
      <c r="UFK214" s="29"/>
      <c r="UFL214" s="29"/>
      <c r="UFM214" s="29"/>
      <c r="UFN214" s="29"/>
      <c r="UFO214" s="29"/>
      <c r="UFP214" s="29"/>
      <c r="UFQ214" s="29"/>
      <c r="UFR214" s="29"/>
      <c r="UFS214" s="29"/>
      <c r="UFT214" s="29"/>
      <c r="UFU214" s="29"/>
      <c r="UFV214" s="29"/>
      <c r="UFW214" s="29"/>
      <c r="UFX214" s="29"/>
      <c r="UFY214" s="29"/>
      <c r="UFZ214" s="29"/>
      <c r="UGA214" s="29"/>
      <c r="UGB214" s="29"/>
      <c r="UGC214" s="29"/>
      <c r="UGD214" s="29"/>
      <c r="UGE214" s="29"/>
      <c r="UGF214" s="29"/>
      <c r="UGG214" s="29"/>
      <c r="UGH214" s="29"/>
      <c r="UGI214" s="29"/>
      <c r="UGJ214" s="29"/>
      <c r="UGK214" s="29"/>
      <c r="UGL214" s="29"/>
      <c r="UGM214" s="29"/>
      <c r="UGN214" s="29"/>
      <c r="UGO214" s="29"/>
      <c r="UGP214" s="29"/>
      <c r="UGQ214" s="29"/>
      <c r="UGR214" s="29"/>
      <c r="UGS214" s="29"/>
      <c r="UGT214" s="29"/>
      <c r="UGU214" s="29"/>
      <c r="UGV214" s="29"/>
      <c r="UGW214" s="29"/>
      <c r="UGX214" s="29"/>
      <c r="UGY214" s="29"/>
      <c r="UGZ214" s="29"/>
      <c r="UHA214" s="29"/>
      <c r="UHB214" s="29"/>
      <c r="UHC214" s="29"/>
      <c r="UHD214" s="29"/>
      <c r="UHE214" s="29"/>
      <c r="UHF214" s="29"/>
      <c r="UHG214" s="29"/>
      <c r="UHH214" s="29"/>
      <c r="UHI214" s="29"/>
      <c r="UHJ214" s="29"/>
      <c r="UHK214" s="29"/>
      <c r="UHL214" s="29"/>
      <c r="UHM214" s="29"/>
      <c r="UHN214" s="29"/>
      <c r="UHO214" s="29"/>
      <c r="UHP214" s="29"/>
      <c r="UHQ214" s="29"/>
      <c r="UHR214" s="29"/>
      <c r="UHS214" s="29"/>
      <c r="UHT214" s="29"/>
      <c r="UHU214" s="29"/>
      <c r="UHV214" s="29"/>
      <c r="UHW214" s="29"/>
      <c r="UHX214" s="29"/>
      <c r="UHY214" s="29"/>
      <c r="UHZ214" s="29"/>
      <c r="UIA214" s="29"/>
      <c r="UIB214" s="29"/>
      <c r="UIC214" s="29"/>
      <c r="UID214" s="29"/>
      <c r="UIE214" s="29"/>
      <c r="UIF214" s="29"/>
      <c r="UIG214" s="29"/>
      <c r="UIH214" s="29"/>
      <c r="UII214" s="29"/>
      <c r="UIJ214" s="29"/>
      <c r="UIK214" s="29"/>
      <c r="UIL214" s="29"/>
      <c r="UIM214" s="29"/>
      <c r="UIN214" s="29"/>
      <c r="UIO214" s="29"/>
      <c r="UIP214" s="29"/>
      <c r="UIQ214" s="29"/>
      <c r="UIR214" s="29"/>
      <c r="UIS214" s="29"/>
      <c r="UIT214" s="29"/>
      <c r="UIU214" s="29"/>
      <c r="UIV214" s="29"/>
      <c r="UIW214" s="29"/>
      <c r="UIX214" s="29"/>
      <c r="UIY214" s="29"/>
      <c r="UIZ214" s="29"/>
      <c r="UJA214" s="29"/>
      <c r="UJB214" s="29"/>
      <c r="UJC214" s="29"/>
      <c r="UJD214" s="29"/>
      <c r="UJE214" s="29"/>
      <c r="UJF214" s="29"/>
      <c r="UJG214" s="29"/>
      <c r="UJH214" s="29"/>
      <c r="UJI214" s="29"/>
      <c r="UJJ214" s="29"/>
      <c r="UJK214" s="29"/>
      <c r="UJL214" s="29"/>
      <c r="UJM214" s="29"/>
      <c r="UJN214" s="29"/>
      <c r="UJO214" s="29"/>
      <c r="UJP214" s="29"/>
      <c r="UJQ214" s="29"/>
      <c r="UJR214" s="29"/>
      <c r="UJS214" s="29"/>
      <c r="UJT214" s="29"/>
      <c r="UJU214" s="29"/>
      <c r="UJV214" s="29"/>
      <c r="UJW214" s="29"/>
      <c r="UJX214" s="29"/>
      <c r="UJY214" s="29"/>
      <c r="UJZ214" s="29"/>
      <c r="UKA214" s="29"/>
      <c r="UKB214" s="29"/>
      <c r="UKC214" s="29"/>
      <c r="UKD214" s="29"/>
      <c r="UKE214" s="29"/>
      <c r="UKF214" s="29"/>
      <c r="UKG214" s="29"/>
      <c r="UKH214" s="29"/>
      <c r="UKI214" s="29"/>
      <c r="UKJ214" s="29"/>
      <c r="UKK214" s="29"/>
      <c r="UKL214" s="29"/>
      <c r="UKM214" s="29"/>
      <c r="UKN214" s="29"/>
      <c r="UKO214" s="29"/>
      <c r="UKP214" s="29"/>
      <c r="UKQ214" s="29"/>
      <c r="UKR214" s="29"/>
      <c r="UKS214" s="29"/>
      <c r="UKT214" s="29"/>
      <c r="UKU214" s="29"/>
      <c r="UKV214" s="29"/>
      <c r="UKW214" s="29"/>
      <c r="UKX214" s="29"/>
      <c r="UKY214" s="29"/>
      <c r="UKZ214" s="29"/>
      <c r="ULA214" s="29"/>
      <c r="ULB214" s="29"/>
      <c r="ULC214" s="29"/>
      <c r="ULD214" s="29"/>
      <c r="ULE214" s="29"/>
      <c r="ULF214" s="29"/>
      <c r="ULG214" s="29"/>
      <c r="ULH214" s="29"/>
      <c r="ULI214" s="29"/>
      <c r="ULJ214" s="29"/>
      <c r="ULK214" s="29"/>
      <c r="ULL214" s="29"/>
      <c r="ULM214" s="29"/>
      <c r="ULN214" s="29"/>
      <c r="ULO214" s="29"/>
      <c r="ULP214" s="29"/>
      <c r="ULQ214" s="29"/>
      <c r="ULR214" s="29"/>
      <c r="ULS214" s="29"/>
      <c r="ULT214" s="29"/>
      <c r="ULU214" s="29"/>
      <c r="ULV214" s="29"/>
      <c r="ULW214" s="29"/>
      <c r="ULX214" s="29"/>
      <c r="ULY214" s="29"/>
      <c r="ULZ214" s="29"/>
      <c r="UMA214" s="29"/>
      <c r="UMB214" s="29"/>
      <c r="UMC214" s="29"/>
      <c r="UMD214" s="29"/>
      <c r="UME214" s="29"/>
      <c r="UMF214" s="29"/>
      <c r="UMG214" s="29"/>
      <c r="UMH214" s="29"/>
      <c r="UMI214" s="29"/>
      <c r="UMJ214" s="29"/>
      <c r="UMK214" s="29"/>
      <c r="UML214" s="29"/>
      <c r="UMM214" s="29"/>
      <c r="UMN214" s="29"/>
      <c r="UMO214" s="29"/>
      <c r="UMP214" s="29"/>
      <c r="UMQ214" s="29"/>
      <c r="UMR214" s="29"/>
      <c r="UMS214" s="29"/>
      <c r="UMT214" s="29"/>
      <c r="UMU214" s="29"/>
      <c r="UMV214" s="29"/>
      <c r="UMW214" s="29"/>
      <c r="UMX214" s="29"/>
      <c r="UMY214" s="29"/>
      <c r="UMZ214" s="29"/>
      <c r="UNA214" s="29"/>
      <c r="UNB214" s="29"/>
      <c r="UNC214" s="29"/>
      <c r="UND214" s="29"/>
      <c r="UNE214" s="29"/>
      <c r="UNF214" s="29"/>
      <c r="UNG214" s="29"/>
      <c r="UNH214" s="29"/>
      <c r="UNI214" s="29"/>
      <c r="UNJ214" s="29"/>
      <c r="UNK214" s="29"/>
      <c r="UNL214" s="29"/>
      <c r="UNM214" s="29"/>
      <c r="UNN214" s="29"/>
      <c r="UNO214" s="29"/>
      <c r="UNP214" s="29"/>
      <c r="UNQ214" s="29"/>
      <c r="UNR214" s="29"/>
      <c r="UNS214" s="29"/>
      <c r="UNT214" s="29"/>
      <c r="UNU214" s="29"/>
      <c r="UNV214" s="29"/>
      <c r="UNW214" s="29"/>
      <c r="UNX214" s="29"/>
      <c r="UNY214" s="29"/>
      <c r="UNZ214" s="29"/>
      <c r="UOA214" s="29"/>
      <c r="UOB214" s="29"/>
      <c r="UOC214" s="29"/>
      <c r="UOD214" s="29"/>
      <c r="UOE214" s="29"/>
      <c r="UOF214" s="29"/>
      <c r="UOG214" s="29"/>
      <c r="UOH214" s="29"/>
      <c r="UOI214" s="29"/>
      <c r="UOJ214" s="29"/>
      <c r="UOK214" s="29"/>
      <c r="UOL214" s="29"/>
      <c r="UOM214" s="29"/>
      <c r="UON214" s="29"/>
      <c r="UOO214" s="29"/>
      <c r="UOP214" s="29"/>
      <c r="UOQ214" s="29"/>
      <c r="UOR214" s="29"/>
      <c r="UOS214" s="29"/>
      <c r="UOT214" s="29"/>
      <c r="UOU214" s="29"/>
      <c r="UOV214" s="29"/>
      <c r="UOW214" s="29"/>
      <c r="UOX214" s="29"/>
      <c r="UOY214" s="29"/>
      <c r="UOZ214" s="29"/>
      <c r="UPA214" s="29"/>
      <c r="UPB214" s="29"/>
      <c r="UPC214" s="29"/>
      <c r="UPD214" s="29"/>
      <c r="UPE214" s="29"/>
      <c r="UPF214" s="29"/>
      <c r="UPG214" s="29"/>
      <c r="UPH214" s="29"/>
      <c r="UPI214" s="29"/>
      <c r="UPJ214" s="29"/>
      <c r="UPK214" s="29"/>
      <c r="UPL214" s="29"/>
      <c r="UPM214" s="29"/>
      <c r="UPN214" s="29"/>
      <c r="UPO214" s="29"/>
      <c r="UPP214" s="29"/>
      <c r="UPQ214" s="29"/>
      <c r="UPR214" s="29"/>
      <c r="UPS214" s="29"/>
      <c r="UPT214" s="29"/>
      <c r="UPU214" s="29"/>
      <c r="UPV214" s="29"/>
      <c r="UPW214" s="29"/>
      <c r="UPX214" s="29"/>
      <c r="UPY214" s="29"/>
      <c r="UPZ214" s="29"/>
      <c r="UQA214" s="29"/>
      <c r="UQB214" s="29"/>
      <c r="UQC214" s="29"/>
      <c r="UQD214" s="29"/>
      <c r="UQE214" s="29"/>
      <c r="UQF214" s="29"/>
      <c r="UQG214" s="29"/>
      <c r="UQH214" s="29"/>
      <c r="UQI214" s="29"/>
      <c r="UQJ214" s="29"/>
      <c r="UQK214" s="29"/>
      <c r="UQL214" s="29"/>
      <c r="UQM214" s="29"/>
      <c r="UQN214" s="29"/>
      <c r="UQO214" s="29"/>
      <c r="UQP214" s="29"/>
      <c r="UQQ214" s="29"/>
      <c r="UQR214" s="29"/>
      <c r="UQS214" s="29"/>
      <c r="UQT214" s="29"/>
      <c r="UQU214" s="29"/>
      <c r="UQV214" s="29"/>
      <c r="UQW214" s="29"/>
      <c r="UQX214" s="29"/>
      <c r="UQY214" s="29"/>
      <c r="UQZ214" s="29"/>
      <c r="URA214" s="29"/>
      <c r="URB214" s="29"/>
      <c r="URC214" s="29"/>
      <c r="URD214" s="29"/>
      <c r="URE214" s="29"/>
      <c r="URF214" s="29"/>
      <c r="URG214" s="29"/>
      <c r="URH214" s="29"/>
      <c r="URI214" s="29"/>
      <c r="URJ214" s="29"/>
      <c r="URK214" s="29"/>
      <c r="URL214" s="29"/>
      <c r="URM214" s="29"/>
      <c r="URN214" s="29"/>
      <c r="URO214" s="29"/>
      <c r="URP214" s="29"/>
      <c r="URQ214" s="29"/>
      <c r="URR214" s="29"/>
      <c r="URS214" s="29"/>
      <c r="URT214" s="29"/>
      <c r="URU214" s="29"/>
      <c r="URV214" s="29"/>
      <c r="URW214" s="29"/>
      <c r="URX214" s="29"/>
      <c r="URY214" s="29"/>
      <c r="URZ214" s="29"/>
      <c r="USA214" s="29"/>
      <c r="USB214" s="29"/>
      <c r="USC214" s="29"/>
      <c r="USD214" s="29"/>
      <c r="USE214" s="29"/>
      <c r="USF214" s="29"/>
      <c r="USG214" s="29"/>
      <c r="USH214" s="29"/>
      <c r="USI214" s="29"/>
      <c r="USJ214" s="29"/>
      <c r="USK214" s="29"/>
      <c r="USL214" s="29"/>
      <c r="USM214" s="29"/>
      <c r="USN214" s="29"/>
      <c r="USO214" s="29"/>
      <c r="USP214" s="29"/>
      <c r="USQ214" s="29"/>
      <c r="USR214" s="29"/>
      <c r="USS214" s="29"/>
      <c r="UST214" s="29"/>
      <c r="USU214" s="29"/>
      <c r="USV214" s="29"/>
      <c r="USW214" s="29"/>
      <c r="USX214" s="29"/>
      <c r="USY214" s="29"/>
      <c r="USZ214" s="29"/>
      <c r="UTA214" s="29"/>
      <c r="UTB214" s="29"/>
      <c r="UTC214" s="29"/>
      <c r="UTD214" s="29"/>
      <c r="UTE214" s="29"/>
      <c r="UTF214" s="29"/>
      <c r="UTG214" s="29"/>
      <c r="UTH214" s="29"/>
      <c r="UTI214" s="29"/>
      <c r="UTJ214" s="29"/>
      <c r="UTK214" s="29"/>
      <c r="UTL214" s="29"/>
      <c r="UTM214" s="29"/>
      <c r="UTN214" s="29"/>
      <c r="UTO214" s="29"/>
      <c r="UTP214" s="29"/>
      <c r="UTQ214" s="29"/>
      <c r="UTR214" s="29"/>
      <c r="UTS214" s="29"/>
      <c r="UTT214" s="29"/>
      <c r="UTU214" s="29"/>
      <c r="UTV214" s="29"/>
      <c r="UTW214" s="29"/>
      <c r="UTX214" s="29"/>
      <c r="UTY214" s="29"/>
      <c r="UTZ214" s="29"/>
      <c r="UUA214" s="29"/>
      <c r="UUB214" s="29"/>
      <c r="UUC214" s="29"/>
      <c r="UUD214" s="29"/>
      <c r="UUE214" s="29"/>
      <c r="UUF214" s="29"/>
      <c r="UUG214" s="29"/>
      <c r="UUH214" s="29"/>
      <c r="UUI214" s="29"/>
      <c r="UUJ214" s="29"/>
      <c r="UUK214" s="29"/>
      <c r="UUL214" s="29"/>
      <c r="UUM214" s="29"/>
      <c r="UUN214" s="29"/>
      <c r="UUO214" s="29"/>
      <c r="UUP214" s="29"/>
      <c r="UUQ214" s="29"/>
      <c r="UUR214" s="29"/>
      <c r="UUS214" s="29"/>
      <c r="UUT214" s="29"/>
      <c r="UUU214" s="29"/>
      <c r="UUV214" s="29"/>
      <c r="UUW214" s="29"/>
      <c r="UUX214" s="29"/>
      <c r="UUY214" s="29"/>
      <c r="UUZ214" s="29"/>
      <c r="UVA214" s="29"/>
      <c r="UVB214" s="29"/>
      <c r="UVC214" s="29"/>
      <c r="UVD214" s="29"/>
      <c r="UVE214" s="29"/>
      <c r="UVF214" s="29"/>
      <c r="UVG214" s="29"/>
      <c r="UVH214" s="29"/>
      <c r="UVI214" s="29"/>
      <c r="UVJ214" s="29"/>
      <c r="UVK214" s="29"/>
      <c r="UVL214" s="29"/>
      <c r="UVM214" s="29"/>
      <c r="UVN214" s="29"/>
      <c r="UVO214" s="29"/>
      <c r="UVP214" s="29"/>
      <c r="UVQ214" s="29"/>
      <c r="UVR214" s="29"/>
      <c r="UVS214" s="29"/>
      <c r="UVT214" s="29"/>
      <c r="UVU214" s="29"/>
      <c r="UVV214" s="29"/>
      <c r="UVW214" s="29"/>
      <c r="UVX214" s="29"/>
      <c r="UVY214" s="29"/>
      <c r="UVZ214" s="29"/>
      <c r="UWA214" s="29"/>
      <c r="UWB214" s="29"/>
      <c r="UWC214" s="29"/>
      <c r="UWD214" s="29"/>
      <c r="UWE214" s="29"/>
      <c r="UWF214" s="29"/>
      <c r="UWG214" s="29"/>
      <c r="UWH214" s="29"/>
      <c r="UWI214" s="29"/>
      <c r="UWJ214" s="29"/>
      <c r="UWK214" s="29"/>
      <c r="UWL214" s="29"/>
      <c r="UWM214" s="29"/>
      <c r="UWN214" s="29"/>
      <c r="UWO214" s="29"/>
      <c r="UWP214" s="29"/>
      <c r="UWQ214" s="29"/>
      <c r="UWR214" s="29"/>
      <c r="UWS214" s="29"/>
      <c r="UWT214" s="29"/>
      <c r="UWU214" s="29"/>
      <c r="UWV214" s="29"/>
      <c r="UWW214" s="29"/>
      <c r="UWX214" s="29"/>
      <c r="UWY214" s="29"/>
      <c r="UWZ214" s="29"/>
      <c r="UXA214" s="29"/>
      <c r="UXB214" s="29"/>
      <c r="UXC214" s="29"/>
      <c r="UXD214" s="29"/>
      <c r="UXE214" s="29"/>
      <c r="UXF214" s="29"/>
      <c r="UXG214" s="29"/>
      <c r="UXH214" s="29"/>
      <c r="UXI214" s="29"/>
      <c r="UXJ214" s="29"/>
      <c r="UXK214" s="29"/>
      <c r="UXL214" s="29"/>
      <c r="UXM214" s="29"/>
      <c r="UXN214" s="29"/>
      <c r="UXO214" s="29"/>
      <c r="UXP214" s="29"/>
      <c r="UXQ214" s="29"/>
      <c r="UXR214" s="29"/>
      <c r="UXS214" s="29"/>
      <c r="UXT214" s="29"/>
      <c r="UXU214" s="29"/>
      <c r="UXV214" s="29"/>
      <c r="UXW214" s="29"/>
      <c r="UXX214" s="29"/>
      <c r="UXY214" s="29"/>
      <c r="UXZ214" s="29"/>
      <c r="UYA214" s="29"/>
      <c r="UYB214" s="29"/>
      <c r="UYC214" s="29"/>
      <c r="UYD214" s="29"/>
      <c r="UYE214" s="29"/>
      <c r="UYF214" s="29"/>
      <c r="UYG214" s="29"/>
      <c r="UYH214" s="29"/>
      <c r="UYI214" s="29"/>
      <c r="UYJ214" s="29"/>
      <c r="UYK214" s="29"/>
      <c r="UYL214" s="29"/>
      <c r="UYM214" s="29"/>
      <c r="UYN214" s="29"/>
      <c r="UYO214" s="29"/>
      <c r="UYP214" s="29"/>
      <c r="UYQ214" s="29"/>
      <c r="UYR214" s="29"/>
      <c r="UYS214" s="29"/>
      <c r="UYT214" s="29"/>
      <c r="UYU214" s="29"/>
      <c r="UYV214" s="29"/>
      <c r="UYW214" s="29"/>
      <c r="UYX214" s="29"/>
      <c r="UYY214" s="29"/>
      <c r="UYZ214" s="29"/>
      <c r="UZA214" s="29"/>
      <c r="UZB214" s="29"/>
      <c r="UZC214" s="29"/>
      <c r="UZD214" s="29"/>
      <c r="UZE214" s="29"/>
      <c r="UZF214" s="29"/>
      <c r="UZG214" s="29"/>
      <c r="UZH214" s="29"/>
      <c r="UZI214" s="29"/>
      <c r="UZJ214" s="29"/>
      <c r="UZK214" s="29"/>
      <c r="UZL214" s="29"/>
      <c r="UZM214" s="29"/>
      <c r="UZN214" s="29"/>
      <c r="UZO214" s="29"/>
      <c r="UZP214" s="29"/>
      <c r="UZQ214" s="29"/>
      <c r="UZR214" s="29"/>
      <c r="UZS214" s="29"/>
      <c r="UZT214" s="29"/>
      <c r="UZU214" s="29"/>
      <c r="UZV214" s="29"/>
      <c r="UZW214" s="29"/>
      <c r="UZX214" s="29"/>
      <c r="UZY214" s="29"/>
      <c r="UZZ214" s="29"/>
      <c r="VAA214" s="29"/>
      <c r="VAB214" s="29"/>
      <c r="VAC214" s="29"/>
      <c r="VAD214" s="29"/>
      <c r="VAE214" s="29"/>
      <c r="VAF214" s="29"/>
      <c r="VAG214" s="29"/>
      <c r="VAH214" s="29"/>
      <c r="VAI214" s="29"/>
      <c r="VAJ214" s="29"/>
      <c r="VAK214" s="29"/>
      <c r="VAL214" s="29"/>
      <c r="VAM214" s="29"/>
      <c r="VAN214" s="29"/>
      <c r="VAO214" s="29"/>
      <c r="VAP214" s="29"/>
      <c r="VAQ214" s="29"/>
      <c r="VAR214" s="29"/>
      <c r="VAS214" s="29"/>
      <c r="VAT214" s="29"/>
      <c r="VAU214" s="29"/>
      <c r="VAV214" s="29"/>
      <c r="VAW214" s="29"/>
      <c r="VAX214" s="29"/>
      <c r="VAY214" s="29"/>
      <c r="VAZ214" s="29"/>
      <c r="VBA214" s="29"/>
      <c r="VBB214" s="29"/>
      <c r="VBC214" s="29"/>
      <c r="VBD214" s="29"/>
      <c r="VBE214" s="29"/>
      <c r="VBF214" s="29"/>
      <c r="VBG214" s="29"/>
      <c r="VBH214" s="29"/>
      <c r="VBI214" s="29"/>
      <c r="VBJ214" s="29"/>
      <c r="VBK214" s="29"/>
      <c r="VBL214" s="29"/>
      <c r="VBM214" s="29"/>
      <c r="VBN214" s="29"/>
      <c r="VBO214" s="29"/>
      <c r="VBP214" s="29"/>
      <c r="VBQ214" s="29"/>
      <c r="VBR214" s="29"/>
      <c r="VBS214" s="29"/>
      <c r="VBT214" s="29"/>
      <c r="VBU214" s="29"/>
      <c r="VBV214" s="29"/>
      <c r="VBW214" s="29"/>
      <c r="VBX214" s="29"/>
      <c r="VBY214" s="29"/>
      <c r="VBZ214" s="29"/>
      <c r="VCA214" s="29"/>
      <c r="VCB214" s="29"/>
      <c r="VCC214" s="29"/>
      <c r="VCD214" s="29"/>
      <c r="VCE214" s="29"/>
      <c r="VCF214" s="29"/>
      <c r="VCG214" s="29"/>
      <c r="VCH214" s="29"/>
      <c r="VCI214" s="29"/>
      <c r="VCJ214" s="29"/>
      <c r="VCK214" s="29"/>
      <c r="VCL214" s="29"/>
      <c r="VCM214" s="29"/>
      <c r="VCN214" s="29"/>
      <c r="VCO214" s="29"/>
      <c r="VCP214" s="29"/>
      <c r="VCQ214" s="29"/>
      <c r="VCR214" s="29"/>
      <c r="VCS214" s="29"/>
      <c r="VCT214" s="29"/>
      <c r="VCU214" s="29"/>
      <c r="VCV214" s="29"/>
      <c r="VCW214" s="29"/>
      <c r="VCX214" s="29"/>
      <c r="VCY214" s="29"/>
      <c r="VCZ214" s="29"/>
      <c r="VDA214" s="29"/>
      <c r="VDB214" s="29"/>
      <c r="VDC214" s="29"/>
      <c r="VDD214" s="29"/>
      <c r="VDE214" s="29"/>
      <c r="VDF214" s="29"/>
      <c r="VDG214" s="29"/>
      <c r="VDH214" s="29"/>
      <c r="VDI214" s="29"/>
      <c r="VDJ214" s="29"/>
      <c r="VDK214" s="29"/>
      <c r="VDL214" s="29"/>
      <c r="VDM214" s="29"/>
      <c r="VDN214" s="29"/>
      <c r="VDO214" s="29"/>
      <c r="VDP214" s="29"/>
      <c r="VDQ214" s="29"/>
      <c r="VDR214" s="29"/>
      <c r="VDS214" s="29"/>
      <c r="VDT214" s="29"/>
      <c r="VDU214" s="29"/>
      <c r="VDV214" s="29"/>
      <c r="VDW214" s="29"/>
      <c r="VDX214" s="29"/>
      <c r="VDY214" s="29"/>
      <c r="VDZ214" s="29"/>
      <c r="VEA214" s="29"/>
      <c r="VEB214" s="29"/>
      <c r="VEC214" s="29"/>
      <c r="VED214" s="29"/>
      <c r="VEE214" s="29"/>
      <c r="VEF214" s="29"/>
      <c r="VEG214" s="29"/>
      <c r="VEH214" s="29"/>
      <c r="VEI214" s="29"/>
      <c r="VEJ214" s="29"/>
      <c r="VEK214" s="29"/>
      <c r="VEL214" s="29"/>
      <c r="VEM214" s="29"/>
      <c r="VEN214" s="29"/>
      <c r="VEO214" s="29"/>
      <c r="VEP214" s="29"/>
      <c r="VEQ214" s="29"/>
      <c r="VER214" s="29"/>
      <c r="VES214" s="29"/>
      <c r="VET214" s="29"/>
      <c r="VEU214" s="29"/>
      <c r="VEV214" s="29"/>
      <c r="VEW214" s="29"/>
      <c r="VEX214" s="29"/>
      <c r="VEY214" s="29"/>
      <c r="VEZ214" s="29"/>
      <c r="VFA214" s="29"/>
      <c r="VFB214" s="29"/>
      <c r="VFC214" s="29"/>
      <c r="VFD214" s="29"/>
      <c r="VFE214" s="29"/>
      <c r="VFF214" s="29"/>
      <c r="VFG214" s="29"/>
      <c r="VFH214" s="29"/>
      <c r="VFI214" s="29"/>
      <c r="VFJ214" s="29"/>
      <c r="VFK214" s="29"/>
      <c r="VFL214" s="29"/>
      <c r="VFM214" s="29"/>
      <c r="VFN214" s="29"/>
      <c r="VFO214" s="29"/>
      <c r="VFP214" s="29"/>
      <c r="VFQ214" s="29"/>
      <c r="VFR214" s="29"/>
      <c r="VFS214" s="29"/>
      <c r="VFT214" s="29"/>
      <c r="VFU214" s="29"/>
      <c r="VFV214" s="29"/>
      <c r="VFW214" s="29"/>
      <c r="VFX214" s="29"/>
      <c r="VFY214" s="29"/>
      <c r="VFZ214" s="29"/>
      <c r="VGA214" s="29"/>
      <c r="VGB214" s="29"/>
      <c r="VGC214" s="29"/>
      <c r="VGD214" s="29"/>
      <c r="VGE214" s="29"/>
      <c r="VGF214" s="29"/>
      <c r="VGG214" s="29"/>
      <c r="VGH214" s="29"/>
      <c r="VGI214" s="29"/>
      <c r="VGJ214" s="29"/>
      <c r="VGK214" s="29"/>
      <c r="VGL214" s="29"/>
      <c r="VGM214" s="29"/>
      <c r="VGN214" s="29"/>
      <c r="VGO214" s="29"/>
      <c r="VGP214" s="29"/>
      <c r="VGQ214" s="29"/>
      <c r="VGR214" s="29"/>
      <c r="VGS214" s="29"/>
      <c r="VGT214" s="29"/>
      <c r="VGU214" s="29"/>
      <c r="VGV214" s="29"/>
      <c r="VGW214" s="29"/>
      <c r="VGX214" s="29"/>
      <c r="VGY214" s="29"/>
      <c r="VGZ214" s="29"/>
      <c r="VHA214" s="29"/>
      <c r="VHB214" s="29"/>
      <c r="VHC214" s="29"/>
      <c r="VHD214" s="29"/>
      <c r="VHE214" s="29"/>
      <c r="VHF214" s="29"/>
      <c r="VHG214" s="29"/>
      <c r="VHH214" s="29"/>
      <c r="VHI214" s="29"/>
      <c r="VHJ214" s="29"/>
      <c r="VHK214" s="29"/>
      <c r="VHL214" s="29"/>
      <c r="VHM214" s="29"/>
      <c r="VHN214" s="29"/>
      <c r="VHO214" s="29"/>
      <c r="VHP214" s="29"/>
      <c r="VHQ214" s="29"/>
      <c r="VHR214" s="29"/>
      <c r="VHS214" s="29"/>
      <c r="VHT214" s="29"/>
      <c r="VHU214" s="29"/>
      <c r="VHV214" s="29"/>
      <c r="VHW214" s="29"/>
      <c r="VHX214" s="29"/>
      <c r="VHY214" s="29"/>
      <c r="VHZ214" s="29"/>
      <c r="VIA214" s="29"/>
      <c r="VIB214" s="29"/>
      <c r="VIC214" s="29"/>
      <c r="VID214" s="29"/>
      <c r="VIE214" s="29"/>
      <c r="VIF214" s="29"/>
      <c r="VIG214" s="29"/>
      <c r="VIH214" s="29"/>
      <c r="VII214" s="29"/>
      <c r="VIJ214" s="29"/>
      <c r="VIK214" s="29"/>
      <c r="VIL214" s="29"/>
      <c r="VIM214" s="29"/>
      <c r="VIN214" s="29"/>
      <c r="VIO214" s="29"/>
      <c r="VIP214" s="29"/>
      <c r="VIQ214" s="29"/>
      <c r="VIR214" s="29"/>
      <c r="VIS214" s="29"/>
      <c r="VIT214" s="29"/>
      <c r="VIU214" s="29"/>
      <c r="VIV214" s="29"/>
      <c r="VIW214" s="29"/>
      <c r="VIX214" s="29"/>
      <c r="VIY214" s="29"/>
      <c r="VIZ214" s="29"/>
      <c r="VJA214" s="29"/>
      <c r="VJB214" s="29"/>
      <c r="VJC214" s="29"/>
      <c r="VJD214" s="29"/>
      <c r="VJE214" s="29"/>
      <c r="VJF214" s="29"/>
      <c r="VJG214" s="29"/>
      <c r="VJH214" s="29"/>
      <c r="VJI214" s="29"/>
      <c r="VJJ214" s="29"/>
      <c r="VJK214" s="29"/>
      <c r="VJL214" s="29"/>
      <c r="VJM214" s="29"/>
      <c r="VJN214" s="29"/>
      <c r="VJO214" s="29"/>
      <c r="VJP214" s="29"/>
      <c r="VJQ214" s="29"/>
      <c r="VJR214" s="29"/>
      <c r="VJS214" s="29"/>
      <c r="VJT214" s="29"/>
      <c r="VJU214" s="29"/>
      <c r="VJV214" s="29"/>
      <c r="VJW214" s="29"/>
      <c r="VJX214" s="29"/>
      <c r="VJY214" s="29"/>
      <c r="VJZ214" s="29"/>
      <c r="VKA214" s="29"/>
      <c r="VKB214" s="29"/>
      <c r="VKC214" s="29"/>
      <c r="VKD214" s="29"/>
      <c r="VKE214" s="29"/>
      <c r="VKF214" s="29"/>
      <c r="VKG214" s="29"/>
      <c r="VKH214" s="29"/>
      <c r="VKI214" s="29"/>
      <c r="VKJ214" s="29"/>
      <c r="VKK214" s="29"/>
      <c r="VKL214" s="29"/>
      <c r="VKM214" s="29"/>
      <c r="VKN214" s="29"/>
      <c r="VKO214" s="29"/>
      <c r="VKP214" s="29"/>
      <c r="VKQ214" s="29"/>
      <c r="VKR214" s="29"/>
      <c r="VKS214" s="29"/>
      <c r="VKT214" s="29"/>
      <c r="VKU214" s="29"/>
      <c r="VKV214" s="29"/>
      <c r="VKW214" s="29"/>
      <c r="VKX214" s="29"/>
      <c r="VKY214" s="29"/>
      <c r="VKZ214" s="29"/>
      <c r="VLA214" s="29"/>
      <c r="VLB214" s="29"/>
      <c r="VLC214" s="29"/>
      <c r="VLD214" s="29"/>
      <c r="VLE214" s="29"/>
      <c r="VLF214" s="29"/>
      <c r="VLG214" s="29"/>
      <c r="VLH214" s="29"/>
      <c r="VLI214" s="29"/>
      <c r="VLJ214" s="29"/>
      <c r="VLK214" s="29"/>
      <c r="VLL214" s="29"/>
      <c r="VLM214" s="29"/>
      <c r="VLN214" s="29"/>
      <c r="VLO214" s="29"/>
      <c r="VLP214" s="29"/>
      <c r="VLQ214" s="29"/>
      <c r="VLR214" s="29"/>
      <c r="VLS214" s="29"/>
      <c r="VLT214" s="29"/>
      <c r="VLU214" s="29"/>
      <c r="VLV214" s="29"/>
      <c r="VLW214" s="29"/>
      <c r="VLX214" s="29"/>
      <c r="VLY214" s="29"/>
      <c r="VLZ214" s="29"/>
      <c r="VMA214" s="29"/>
      <c r="VMB214" s="29"/>
      <c r="VMC214" s="29"/>
      <c r="VMD214" s="29"/>
      <c r="VME214" s="29"/>
      <c r="VMF214" s="29"/>
      <c r="VMG214" s="29"/>
      <c r="VMH214" s="29"/>
      <c r="VMI214" s="29"/>
      <c r="VMJ214" s="29"/>
      <c r="VMK214" s="29"/>
      <c r="VML214" s="29"/>
      <c r="VMM214" s="29"/>
      <c r="VMN214" s="29"/>
      <c r="VMO214" s="29"/>
      <c r="VMP214" s="29"/>
      <c r="VMQ214" s="29"/>
      <c r="VMR214" s="29"/>
      <c r="VMS214" s="29"/>
      <c r="VMT214" s="29"/>
      <c r="VMU214" s="29"/>
      <c r="VMV214" s="29"/>
      <c r="VMW214" s="29"/>
      <c r="VMX214" s="29"/>
      <c r="VMY214" s="29"/>
      <c r="VMZ214" s="29"/>
      <c r="VNA214" s="29"/>
      <c r="VNB214" s="29"/>
      <c r="VNC214" s="29"/>
      <c r="VND214" s="29"/>
      <c r="VNE214" s="29"/>
      <c r="VNF214" s="29"/>
      <c r="VNG214" s="29"/>
      <c r="VNH214" s="29"/>
      <c r="VNI214" s="29"/>
      <c r="VNJ214" s="29"/>
      <c r="VNK214" s="29"/>
      <c r="VNL214" s="29"/>
      <c r="VNM214" s="29"/>
      <c r="VNN214" s="29"/>
      <c r="VNO214" s="29"/>
      <c r="VNP214" s="29"/>
      <c r="VNQ214" s="29"/>
      <c r="VNR214" s="29"/>
      <c r="VNS214" s="29"/>
      <c r="VNT214" s="29"/>
      <c r="VNU214" s="29"/>
      <c r="VNV214" s="29"/>
      <c r="VNW214" s="29"/>
      <c r="VNX214" s="29"/>
      <c r="VNY214" s="29"/>
      <c r="VNZ214" s="29"/>
      <c r="VOA214" s="29"/>
      <c r="VOB214" s="29"/>
      <c r="VOC214" s="29"/>
      <c r="VOD214" s="29"/>
      <c r="VOE214" s="29"/>
      <c r="VOF214" s="29"/>
      <c r="VOG214" s="29"/>
      <c r="VOH214" s="29"/>
      <c r="VOI214" s="29"/>
      <c r="VOJ214" s="29"/>
      <c r="VOK214" s="29"/>
      <c r="VOL214" s="29"/>
      <c r="VOM214" s="29"/>
      <c r="VON214" s="29"/>
      <c r="VOO214" s="29"/>
      <c r="VOP214" s="29"/>
      <c r="VOQ214" s="29"/>
      <c r="VOR214" s="29"/>
      <c r="VOS214" s="29"/>
      <c r="VOT214" s="29"/>
      <c r="VOU214" s="29"/>
      <c r="VOV214" s="29"/>
      <c r="VOW214" s="29"/>
      <c r="VOX214" s="29"/>
      <c r="VOY214" s="29"/>
      <c r="VOZ214" s="29"/>
      <c r="VPA214" s="29"/>
      <c r="VPB214" s="29"/>
      <c r="VPC214" s="29"/>
      <c r="VPD214" s="29"/>
      <c r="VPE214" s="29"/>
      <c r="VPF214" s="29"/>
      <c r="VPG214" s="29"/>
      <c r="VPH214" s="29"/>
      <c r="VPI214" s="29"/>
      <c r="VPJ214" s="29"/>
      <c r="VPK214" s="29"/>
      <c r="VPL214" s="29"/>
      <c r="VPM214" s="29"/>
      <c r="VPN214" s="29"/>
      <c r="VPO214" s="29"/>
      <c r="VPP214" s="29"/>
      <c r="VPQ214" s="29"/>
      <c r="VPR214" s="29"/>
      <c r="VPS214" s="29"/>
      <c r="VPT214" s="29"/>
      <c r="VPU214" s="29"/>
      <c r="VPV214" s="29"/>
      <c r="VPW214" s="29"/>
      <c r="VPX214" s="29"/>
      <c r="VPY214" s="29"/>
      <c r="VPZ214" s="29"/>
      <c r="VQA214" s="29"/>
      <c r="VQB214" s="29"/>
      <c r="VQC214" s="29"/>
      <c r="VQD214" s="29"/>
      <c r="VQE214" s="29"/>
      <c r="VQF214" s="29"/>
      <c r="VQG214" s="29"/>
      <c r="VQH214" s="29"/>
      <c r="VQI214" s="29"/>
      <c r="VQJ214" s="29"/>
      <c r="VQK214" s="29"/>
      <c r="VQL214" s="29"/>
      <c r="VQM214" s="29"/>
      <c r="VQN214" s="29"/>
      <c r="VQO214" s="29"/>
      <c r="VQP214" s="29"/>
      <c r="VQQ214" s="29"/>
      <c r="VQR214" s="29"/>
      <c r="VQS214" s="29"/>
      <c r="VQT214" s="29"/>
      <c r="VQU214" s="29"/>
      <c r="VQV214" s="29"/>
      <c r="VQW214" s="29"/>
      <c r="VQX214" s="29"/>
      <c r="VQY214" s="29"/>
      <c r="VQZ214" s="29"/>
      <c r="VRA214" s="29"/>
      <c r="VRB214" s="29"/>
      <c r="VRC214" s="29"/>
      <c r="VRD214" s="29"/>
      <c r="VRE214" s="29"/>
      <c r="VRF214" s="29"/>
      <c r="VRG214" s="29"/>
      <c r="VRH214" s="29"/>
      <c r="VRI214" s="29"/>
      <c r="VRJ214" s="29"/>
      <c r="VRK214" s="29"/>
      <c r="VRL214" s="29"/>
      <c r="VRM214" s="29"/>
      <c r="VRN214" s="29"/>
      <c r="VRO214" s="29"/>
      <c r="VRP214" s="29"/>
      <c r="VRQ214" s="29"/>
      <c r="VRR214" s="29"/>
      <c r="VRS214" s="29"/>
      <c r="VRT214" s="29"/>
      <c r="VRU214" s="29"/>
      <c r="VRV214" s="29"/>
      <c r="VRW214" s="29"/>
      <c r="VRX214" s="29"/>
      <c r="VRY214" s="29"/>
      <c r="VRZ214" s="29"/>
      <c r="VSA214" s="29"/>
      <c r="VSB214" s="29"/>
      <c r="VSC214" s="29"/>
      <c r="VSD214" s="29"/>
      <c r="VSE214" s="29"/>
      <c r="VSF214" s="29"/>
      <c r="VSG214" s="29"/>
      <c r="VSH214" s="29"/>
      <c r="VSI214" s="29"/>
      <c r="VSJ214" s="29"/>
      <c r="VSK214" s="29"/>
      <c r="VSL214" s="29"/>
      <c r="VSM214" s="29"/>
      <c r="VSN214" s="29"/>
      <c r="VSO214" s="29"/>
      <c r="VSP214" s="29"/>
      <c r="VSQ214" s="29"/>
      <c r="VSR214" s="29"/>
      <c r="VSS214" s="29"/>
      <c r="VST214" s="29"/>
      <c r="VSU214" s="29"/>
      <c r="VSV214" s="29"/>
      <c r="VSW214" s="29"/>
      <c r="VSX214" s="29"/>
      <c r="VSY214" s="29"/>
      <c r="VSZ214" s="29"/>
      <c r="VTA214" s="29"/>
      <c r="VTB214" s="29"/>
      <c r="VTC214" s="29"/>
      <c r="VTD214" s="29"/>
      <c r="VTE214" s="29"/>
      <c r="VTF214" s="29"/>
      <c r="VTG214" s="29"/>
      <c r="VTH214" s="29"/>
      <c r="VTI214" s="29"/>
      <c r="VTJ214" s="29"/>
      <c r="VTK214" s="29"/>
      <c r="VTL214" s="29"/>
      <c r="VTM214" s="29"/>
      <c r="VTN214" s="29"/>
      <c r="VTO214" s="29"/>
      <c r="VTP214" s="29"/>
      <c r="VTQ214" s="29"/>
      <c r="VTR214" s="29"/>
      <c r="VTS214" s="29"/>
      <c r="VTT214" s="29"/>
      <c r="VTU214" s="29"/>
      <c r="VTV214" s="29"/>
      <c r="VTW214" s="29"/>
      <c r="VTX214" s="29"/>
      <c r="VTY214" s="29"/>
      <c r="VTZ214" s="29"/>
      <c r="VUA214" s="29"/>
      <c r="VUB214" s="29"/>
      <c r="VUC214" s="29"/>
      <c r="VUD214" s="29"/>
      <c r="VUE214" s="29"/>
      <c r="VUF214" s="29"/>
      <c r="VUG214" s="29"/>
      <c r="VUH214" s="29"/>
      <c r="VUI214" s="29"/>
      <c r="VUJ214" s="29"/>
      <c r="VUK214" s="29"/>
      <c r="VUL214" s="29"/>
      <c r="VUM214" s="29"/>
      <c r="VUN214" s="29"/>
      <c r="VUO214" s="29"/>
      <c r="VUP214" s="29"/>
      <c r="VUQ214" s="29"/>
      <c r="VUR214" s="29"/>
      <c r="VUS214" s="29"/>
      <c r="VUT214" s="29"/>
      <c r="VUU214" s="29"/>
      <c r="VUV214" s="29"/>
      <c r="VUW214" s="29"/>
      <c r="VUX214" s="29"/>
      <c r="VUY214" s="29"/>
      <c r="VUZ214" s="29"/>
      <c r="VVA214" s="29"/>
      <c r="VVB214" s="29"/>
      <c r="VVC214" s="29"/>
      <c r="VVD214" s="29"/>
      <c r="VVE214" s="29"/>
      <c r="VVF214" s="29"/>
      <c r="VVG214" s="29"/>
      <c r="VVH214" s="29"/>
      <c r="VVI214" s="29"/>
      <c r="VVJ214" s="29"/>
      <c r="VVK214" s="29"/>
      <c r="VVL214" s="29"/>
      <c r="VVM214" s="29"/>
      <c r="VVN214" s="29"/>
      <c r="VVO214" s="29"/>
      <c r="VVP214" s="29"/>
      <c r="VVQ214" s="29"/>
      <c r="VVR214" s="29"/>
      <c r="VVS214" s="29"/>
      <c r="VVT214" s="29"/>
      <c r="VVU214" s="29"/>
      <c r="VVV214" s="29"/>
      <c r="VVW214" s="29"/>
      <c r="VVX214" s="29"/>
      <c r="VVY214" s="29"/>
      <c r="VVZ214" s="29"/>
      <c r="VWA214" s="29"/>
      <c r="VWB214" s="29"/>
      <c r="VWC214" s="29"/>
      <c r="VWD214" s="29"/>
      <c r="VWE214" s="29"/>
      <c r="VWF214" s="29"/>
      <c r="VWG214" s="29"/>
      <c r="VWH214" s="29"/>
      <c r="VWI214" s="29"/>
      <c r="VWJ214" s="29"/>
      <c r="VWK214" s="29"/>
      <c r="VWL214" s="29"/>
      <c r="VWM214" s="29"/>
      <c r="VWN214" s="29"/>
      <c r="VWO214" s="29"/>
      <c r="VWP214" s="29"/>
      <c r="VWQ214" s="29"/>
      <c r="VWR214" s="29"/>
      <c r="VWS214" s="29"/>
      <c r="VWT214" s="29"/>
      <c r="VWU214" s="29"/>
      <c r="VWV214" s="29"/>
      <c r="VWW214" s="29"/>
      <c r="VWX214" s="29"/>
      <c r="VWY214" s="29"/>
      <c r="VWZ214" s="29"/>
      <c r="VXA214" s="29"/>
      <c r="VXB214" s="29"/>
      <c r="VXC214" s="29"/>
      <c r="VXD214" s="29"/>
      <c r="VXE214" s="29"/>
      <c r="VXF214" s="29"/>
      <c r="VXG214" s="29"/>
      <c r="VXH214" s="29"/>
      <c r="VXI214" s="29"/>
      <c r="VXJ214" s="29"/>
      <c r="VXK214" s="29"/>
      <c r="VXL214" s="29"/>
      <c r="VXM214" s="29"/>
      <c r="VXN214" s="29"/>
      <c r="VXO214" s="29"/>
      <c r="VXP214" s="29"/>
      <c r="VXQ214" s="29"/>
      <c r="VXR214" s="29"/>
      <c r="VXS214" s="29"/>
      <c r="VXT214" s="29"/>
      <c r="VXU214" s="29"/>
      <c r="VXV214" s="29"/>
      <c r="VXW214" s="29"/>
      <c r="VXX214" s="29"/>
      <c r="VXY214" s="29"/>
      <c r="VXZ214" s="29"/>
      <c r="VYA214" s="29"/>
      <c r="VYB214" s="29"/>
      <c r="VYC214" s="29"/>
      <c r="VYD214" s="29"/>
      <c r="VYE214" s="29"/>
      <c r="VYF214" s="29"/>
      <c r="VYG214" s="29"/>
      <c r="VYH214" s="29"/>
      <c r="VYI214" s="29"/>
      <c r="VYJ214" s="29"/>
      <c r="VYK214" s="29"/>
      <c r="VYL214" s="29"/>
      <c r="VYM214" s="29"/>
      <c r="VYN214" s="29"/>
      <c r="VYO214" s="29"/>
      <c r="VYP214" s="29"/>
      <c r="VYQ214" s="29"/>
      <c r="VYR214" s="29"/>
      <c r="VYS214" s="29"/>
      <c r="VYT214" s="29"/>
      <c r="VYU214" s="29"/>
      <c r="VYV214" s="29"/>
      <c r="VYW214" s="29"/>
      <c r="VYX214" s="29"/>
      <c r="VYY214" s="29"/>
      <c r="VYZ214" s="29"/>
      <c r="VZA214" s="29"/>
      <c r="VZB214" s="29"/>
      <c r="VZC214" s="29"/>
      <c r="VZD214" s="29"/>
      <c r="VZE214" s="29"/>
      <c r="VZF214" s="29"/>
      <c r="VZG214" s="29"/>
      <c r="VZH214" s="29"/>
      <c r="VZI214" s="29"/>
      <c r="VZJ214" s="29"/>
      <c r="VZK214" s="29"/>
      <c r="VZL214" s="29"/>
      <c r="VZM214" s="29"/>
      <c r="VZN214" s="29"/>
      <c r="VZO214" s="29"/>
      <c r="VZP214" s="29"/>
      <c r="VZQ214" s="29"/>
      <c r="VZR214" s="29"/>
      <c r="VZS214" s="29"/>
      <c r="VZT214" s="29"/>
      <c r="VZU214" s="29"/>
      <c r="VZV214" s="29"/>
      <c r="VZW214" s="29"/>
      <c r="VZX214" s="29"/>
      <c r="VZY214" s="29"/>
      <c r="VZZ214" s="29"/>
      <c r="WAA214" s="29"/>
      <c r="WAB214" s="29"/>
      <c r="WAC214" s="29"/>
      <c r="WAD214" s="29"/>
      <c r="WAE214" s="29"/>
      <c r="WAF214" s="29"/>
      <c r="WAG214" s="29"/>
      <c r="WAH214" s="29"/>
      <c r="WAI214" s="29"/>
      <c r="WAJ214" s="29"/>
      <c r="WAK214" s="29"/>
      <c r="WAL214" s="29"/>
      <c r="WAM214" s="29"/>
      <c r="WAN214" s="29"/>
      <c r="WAO214" s="29"/>
      <c r="WAP214" s="29"/>
      <c r="WAQ214" s="29"/>
      <c r="WAR214" s="29"/>
      <c r="WAS214" s="29"/>
      <c r="WAT214" s="29"/>
      <c r="WAU214" s="29"/>
      <c r="WAV214" s="29"/>
      <c r="WAW214" s="29"/>
      <c r="WAX214" s="29"/>
      <c r="WAY214" s="29"/>
      <c r="WAZ214" s="29"/>
      <c r="WBA214" s="29"/>
      <c r="WBB214" s="29"/>
      <c r="WBC214" s="29"/>
      <c r="WBD214" s="29"/>
      <c r="WBE214" s="29"/>
      <c r="WBF214" s="29"/>
      <c r="WBG214" s="29"/>
      <c r="WBH214" s="29"/>
      <c r="WBI214" s="29"/>
      <c r="WBJ214" s="29"/>
      <c r="WBK214" s="29"/>
      <c r="WBL214" s="29"/>
      <c r="WBM214" s="29"/>
      <c r="WBN214" s="29"/>
      <c r="WBO214" s="29"/>
      <c r="WBP214" s="29"/>
      <c r="WBQ214" s="29"/>
      <c r="WBR214" s="29"/>
      <c r="WBS214" s="29"/>
      <c r="WBT214" s="29"/>
      <c r="WBU214" s="29"/>
      <c r="WBV214" s="29"/>
      <c r="WBW214" s="29"/>
      <c r="WBX214" s="29"/>
      <c r="WBY214" s="29"/>
      <c r="WBZ214" s="29"/>
      <c r="WCA214" s="29"/>
      <c r="WCB214" s="29"/>
      <c r="WCC214" s="29"/>
      <c r="WCD214" s="29"/>
      <c r="WCE214" s="29"/>
      <c r="WCF214" s="29"/>
      <c r="WCG214" s="29"/>
      <c r="WCH214" s="29"/>
      <c r="WCI214" s="29"/>
      <c r="WCJ214" s="29"/>
      <c r="WCK214" s="29"/>
      <c r="WCL214" s="29"/>
      <c r="WCM214" s="29"/>
      <c r="WCN214" s="29"/>
      <c r="WCO214" s="29"/>
      <c r="WCP214" s="29"/>
      <c r="WCQ214" s="29"/>
      <c r="WCR214" s="29"/>
      <c r="WCS214" s="29"/>
      <c r="WCT214" s="29"/>
      <c r="WCU214" s="29"/>
      <c r="WCV214" s="29"/>
      <c r="WCW214" s="29"/>
      <c r="WCX214" s="29"/>
      <c r="WCY214" s="29"/>
      <c r="WCZ214" s="29"/>
      <c r="WDA214" s="29"/>
      <c r="WDB214" s="29"/>
      <c r="WDC214" s="29"/>
      <c r="WDD214" s="29"/>
      <c r="WDE214" s="29"/>
      <c r="WDF214" s="29"/>
      <c r="WDG214" s="29"/>
      <c r="WDH214" s="29"/>
      <c r="WDI214" s="29"/>
      <c r="WDJ214" s="29"/>
      <c r="WDK214" s="29"/>
      <c r="WDL214" s="29"/>
      <c r="WDM214" s="29"/>
      <c r="WDN214" s="29"/>
      <c r="WDO214" s="29"/>
      <c r="WDP214" s="29"/>
      <c r="WDQ214" s="29"/>
      <c r="WDR214" s="29"/>
      <c r="WDS214" s="29"/>
      <c r="WDT214" s="29"/>
      <c r="WDU214" s="29"/>
      <c r="WDV214" s="29"/>
      <c r="WDW214" s="29"/>
      <c r="WDX214" s="29"/>
      <c r="WDY214" s="29"/>
      <c r="WDZ214" s="29"/>
      <c r="WEA214" s="29"/>
      <c r="WEB214" s="29"/>
      <c r="WEC214" s="29"/>
      <c r="WED214" s="29"/>
      <c r="WEE214" s="29"/>
      <c r="WEF214" s="29"/>
      <c r="WEG214" s="29"/>
      <c r="WEH214" s="29"/>
      <c r="WEI214" s="29"/>
      <c r="WEJ214" s="29"/>
      <c r="WEK214" s="29"/>
      <c r="WEL214" s="29"/>
      <c r="WEM214" s="29"/>
      <c r="WEN214" s="29"/>
      <c r="WEO214" s="29"/>
      <c r="WEP214" s="29"/>
      <c r="WEQ214" s="29"/>
      <c r="WER214" s="29"/>
      <c r="WES214" s="29"/>
      <c r="WET214" s="29"/>
      <c r="WEU214" s="29"/>
      <c r="WEV214" s="29"/>
      <c r="WEW214" s="29"/>
      <c r="WEX214" s="29"/>
      <c r="WEY214" s="29"/>
      <c r="WEZ214" s="29"/>
      <c r="WFA214" s="29"/>
      <c r="WFB214" s="29"/>
      <c r="WFC214" s="29"/>
      <c r="WFD214" s="29"/>
      <c r="WFE214" s="29"/>
      <c r="WFF214" s="29"/>
      <c r="WFG214" s="29"/>
      <c r="WFH214" s="29"/>
      <c r="WFI214" s="29"/>
      <c r="WFJ214" s="29"/>
      <c r="WFK214" s="29"/>
      <c r="WFL214" s="29"/>
      <c r="WFM214" s="29"/>
      <c r="WFN214" s="29"/>
      <c r="WFO214" s="29"/>
      <c r="WFP214" s="29"/>
      <c r="WFQ214" s="29"/>
      <c r="WFR214" s="29"/>
      <c r="WFS214" s="29"/>
      <c r="WFT214" s="29"/>
      <c r="WFU214" s="29"/>
      <c r="WFV214" s="29"/>
      <c r="WFW214" s="29"/>
      <c r="WFX214" s="29"/>
      <c r="WFY214" s="29"/>
      <c r="WFZ214" s="29"/>
      <c r="WGA214" s="29"/>
      <c r="WGB214" s="29"/>
      <c r="WGC214" s="29"/>
      <c r="WGD214" s="29"/>
      <c r="WGE214" s="29"/>
      <c r="WGF214" s="29"/>
      <c r="WGG214" s="29"/>
      <c r="WGH214" s="29"/>
      <c r="WGI214" s="29"/>
      <c r="WGJ214" s="29"/>
      <c r="WGK214" s="29"/>
      <c r="WGL214" s="29"/>
      <c r="WGM214" s="29"/>
      <c r="WGN214" s="29"/>
      <c r="WGO214" s="29"/>
      <c r="WGP214" s="29"/>
      <c r="WGQ214" s="29"/>
      <c r="WGR214" s="29"/>
      <c r="WGS214" s="29"/>
      <c r="WGT214" s="29"/>
      <c r="WGU214" s="29"/>
      <c r="WGV214" s="29"/>
      <c r="WGW214" s="29"/>
      <c r="WGX214" s="29"/>
      <c r="WGY214" s="29"/>
      <c r="WGZ214" s="29"/>
      <c r="WHA214" s="29"/>
      <c r="WHB214" s="29"/>
      <c r="WHC214" s="29"/>
      <c r="WHD214" s="29"/>
      <c r="WHE214" s="29"/>
      <c r="WHF214" s="29"/>
      <c r="WHG214" s="29"/>
      <c r="WHH214" s="29"/>
      <c r="WHI214" s="29"/>
      <c r="WHJ214" s="29"/>
      <c r="WHK214" s="29"/>
      <c r="WHL214" s="29"/>
      <c r="WHM214" s="29"/>
      <c r="WHN214" s="29"/>
      <c r="WHO214" s="29"/>
      <c r="WHP214" s="29"/>
      <c r="WHQ214" s="29"/>
      <c r="WHR214" s="29"/>
      <c r="WHS214" s="29"/>
      <c r="WHT214" s="29"/>
      <c r="WHU214" s="29"/>
      <c r="WHV214" s="29"/>
      <c r="WHW214" s="29"/>
      <c r="WHX214" s="29"/>
      <c r="WHY214" s="29"/>
      <c r="WHZ214" s="29"/>
      <c r="WIA214" s="29"/>
      <c r="WIB214" s="29"/>
      <c r="WIC214" s="29"/>
      <c r="WID214" s="29"/>
      <c r="WIE214" s="29"/>
      <c r="WIF214" s="29"/>
      <c r="WIG214" s="29"/>
      <c r="WIH214" s="29"/>
      <c r="WII214" s="29"/>
      <c r="WIJ214" s="29"/>
      <c r="WIK214" s="29"/>
      <c r="WIL214" s="29"/>
      <c r="WIM214" s="29"/>
      <c r="WIN214" s="29"/>
      <c r="WIO214" s="29"/>
      <c r="WIP214" s="29"/>
      <c r="WIQ214" s="29"/>
      <c r="WIR214" s="29"/>
      <c r="WIS214" s="29"/>
      <c r="WIT214" s="29"/>
      <c r="WIU214" s="29"/>
      <c r="WIV214" s="29"/>
      <c r="WIW214" s="29"/>
      <c r="WIX214" s="29"/>
      <c r="WIY214" s="29"/>
      <c r="WIZ214" s="29"/>
      <c r="WJA214" s="29"/>
      <c r="WJB214" s="29"/>
      <c r="WJC214" s="29"/>
      <c r="WJD214" s="29"/>
      <c r="WJE214" s="29"/>
      <c r="WJF214" s="29"/>
      <c r="WJG214" s="29"/>
      <c r="WJH214" s="29"/>
      <c r="WJI214" s="29"/>
      <c r="WJJ214" s="29"/>
      <c r="WJK214" s="29"/>
      <c r="WJL214" s="29"/>
      <c r="WJM214" s="29"/>
      <c r="WJN214" s="29"/>
      <c r="WJO214" s="29"/>
      <c r="WJP214" s="29"/>
      <c r="WJQ214" s="29"/>
      <c r="WJR214" s="29"/>
      <c r="WJS214" s="29"/>
      <c r="WJT214" s="29"/>
      <c r="WJU214" s="29"/>
      <c r="WJV214" s="29"/>
      <c r="WJW214" s="29"/>
      <c r="WJX214" s="29"/>
      <c r="WJY214" s="29"/>
      <c r="WJZ214" s="29"/>
      <c r="WKA214" s="29"/>
      <c r="WKB214" s="29"/>
      <c r="WKC214" s="29"/>
      <c r="WKD214" s="29"/>
      <c r="WKE214" s="29"/>
      <c r="WKF214" s="29"/>
      <c r="WKG214" s="29"/>
      <c r="WKH214" s="29"/>
      <c r="WKI214" s="29"/>
      <c r="WKJ214" s="29"/>
      <c r="WKK214" s="29"/>
      <c r="WKL214" s="29"/>
      <c r="WKM214" s="29"/>
      <c r="WKN214" s="29"/>
      <c r="WKO214" s="29"/>
      <c r="WKP214" s="29"/>
      <c r="WKQ214" s="29"/>
      <c r="WKR214" s="29"/>
      <c r="WKS214" s="29"/>
      <c r="WKT214" s="29"/>
      <c r="WKU214" s="29"/>
      <c r="WKV214" s="29"/>
      <c r="WKW214" s="29"/>
      <c r="WKX214" s="29"/>
      <c r="WKY214" s="29"/>
      <c r="WKZ214" s="29"/>
      <c r="WLA214" s="29"/>
      <c r="WLB214" s="29"/>
      <c r="WLC214" s="29"/>
      <c r="WLD214" s="29"/>
      <c r="WLE214" s="29"/>
      <c r="WLF214" s="29"/>
      <c r="WLG214" s="29"/>
      <c r="WLH214" s="29"/>
      <c r="WLI214" s="29"/>
      <c r="WLJ214" s="29"/>
      <c r="WLK214" s="29"/>
      <c r="WLL214" s="29"/>
      <c r="WLM214" s="29"/>
      <c r="WLN214" s="29"/>
      <c r="WLO214" s="29"/>
      <c r="WLP214" s="29"/>
      <c r="WLQ214" s="29"/>
      <c r="WLR214" s="29"/>
      <c r="WLS214" s="29"/>
      <c r="WLT214" s="29"/>
      <c r="WLU214" s="29"/>
      <c r="WLV214" s="29"/>
      <c r="WLW214" s="29"/>
      <c r="WLX214" s="29"/>
      <c r="WLY214" s="29"/>
      <c r="WLZ214" s="29"/>
      <c r="WMA214" s="29"/>
      <c r="WMB214" s="29"/>
      <c r="WMC214" s="29"/>
      <c r="WMD214" s="29"/>
      <c r="WME214" s="29"/>
      <c r="WMF214" s="29"/>
      <c r="WMG214" s="29"/>
      <c r="WMH214" s="29"/>
      <c r="WMI214" s="29"/>
      <c r="WMJ214" s="29"/>
      <c r="WMK214" s="29"/>
      <c r="WML214" s="29"/>
      <c r="WMM214" s="29"/>
      <c r="WMN214" s="29"/>
      <c r="WMO214" s="29"/>
      <c r="WMP214" s="29"/>
      <c r="WMQ214" s="29"/>
      <c r="WMR214" s="29"/>
      <c r="WMS214" s="29"/>
      <c r="WMT214" s="29"/>
      <c r="WMU214" s="29"/>
      <c r="WMV214" s="29"/>
      <c r="WMW214" s="29"/>
      <c r="WMX214" s="29"/>
      <c r="WMY214" s="29"/>
      <c r="WMZ214" s="29"/>
      <c r="WNA214" s="29"/>
      <c r="WNB214" s="29"/>
      <c r="WNC214" s="29"/>
      <c r="WND214" s="29"/>
      <c r="WNE214" s="29"/>
      <c r="WNF214" s="29"/>
      <c r="WNG214" s="29"/>
      <c r="WNH214" s="29"/>
      <c r="WNI214" s="29"/>
      <c r="WNJ214" s="29"/>
      <c r="WNK214" s="29"/>
      <c r="WNL214" s="29"/>
      <c r="WNM214" s="29"/>
      <c r="WNN214" s="29"/>
      <c r="WNO214" s="29"/>
      <c r="WNP214" s="29"/>
      <c r="WNQ214" s="29"/>
      <c r="WNR214" s="29"/>
      <c r="WNS214" s="29"/>
      <c r="WNT214" s="29"/>
      <c r="WNU214" s="29"/>
      <c r="WNV214" s="29"/>
      <c r="WNW214" s="29"/>
      <c r="WNX214" s="29"/>
      <c r="WNY214" s="29"/>
      <c r="WNZ214" s="29"/>
      <c r="WOA214" s="29"/>
      <c r="WOB214" s="29"/>
      <c r="WOC214" s="29"/>
      <c r="WOD214" s="29"/>
      <c r="WOE214" s="29"/>
      <c r="WOF214" s="29"/>
      <c r="WOG214" s="29"/>
      <c r="WOH214" s="29"/>
      <c r="WOI214" s="29"/>
      <c r="WOJ214" s="29"/>
      <c r="WOK214" s="29"/>
      <c r="WOL214" s="29"/>
      <c r="WOM214" s="29"/>
      <c r="WON214" s="29"/>
      <c r="WOO214" s="29"/>
      <c r="WOP214" s="29"/>
      <c r="WOQ214" s="29"/>
      <c r="WOR214" s="29"/>
      <c r="WOS214" s="29"/>
      <c r="WOT214" s="29"/>
      <c r="WOU214" s="29"/>
      <c r="WOV214" s="29"/>
      <c r="WOW214" s="29"/>
      <c r="WOX214" s="29"/>
      <c r="WOY214" s="29"/>
      <c r="WOZ214" s="29"/>
      <c r="WPA214" s="29"/>
      <c r="WPB214" s="29"/>
      <c r="WPC214" s="29"/>
      <c r="WPD214" s="29"/>
      <c r="WPE214" s="29"/>
      <c r="WPF214" s="29"/>
      <c r="WPG214" s="29"/>
      <c r="WPH214" s="29"/>
      <c r="WPI214" s="29"/>
      <c r="WPJ214" s="29"/>
      <c r="WPK214" s="29"/>
      <c r="WPL214" s="29"/>
      <c r="WPM214" s="29"/>
      <c r="WPN214" s="29"/>
      <c r="WPO214" s="29"/>
      <c r="WPP214" s="29"/>
      <c r="WPQ214" s="29"/>
      <c r="WPR214" s="29"/>
      <c r="WPS214" s="29"/>
      <c r="WPT214" s="29"/>
      <c r="WPU214" s="29"/>
      <c r="WPV214" s="29"/>
      <c r="WPW214" s="29"/>
      <c r="WPX214" s="29"/>
      <c r="WPY214" s="29"/>
      <c r="WPZ214" s="29"/>
      <c r="WQA214" s="29"/>
      <c r="WQB214" s="29"/>
      <c r="WQC214" s="29"/>
      <c r="WQD214" s="29"/>
      <c r="WQE214" s="29"/>
      <c r="WQF214" s="29"/>
      <c r="WQG214" s="29"/>
      <c r="WQH214" s="29"/>
      <c r="WQI214" s="29"/>
      <c r="WQJ214" s="29"/>
      <c r="WQK214" s="29"/>
      <c r="WQL214" s="29"/>
      <c r="WQM214" s="29"/>
      <c r="WQN214" s="29"/>
      <c r="WQO214" s="29"/>
      <c r="WQP214" s="29"/>
      <c r="WQQ214" s="29"/>
      <c r="WQR214" s="29"/>
      <c r="WQS214" s="29"/>
      <c r="WQT214" s="29"/>
      <c r="WQU214" s="29"/>
      <c r="WQV214" s="29"/>
      <c r="WQW214" s="29"/>
      <c r="WQX214" s="29"/>
      <c r="WQY214" s="29"/>
      <c r="WQZ214" s="29"/>
      <c r="WRA214" s="29"/>
      <c r="WRB214" s="29"/>
      <c r="WRC214" s="29"/>
      <c r="WRD214" s="29"/>
      <c r="WRE214" s="29"/>
      <c r="WRF214" s="29"/>
      <c r="WRG214" s="29"/>
      <c r="WRH214" s="29"/>
      <c r="WRI214" s="29"/>
      <c r="WRJ214" s="29"/>
      <c r="WRK214" s="29"/>
      <c r="WRL214" s="29"/>
      <c r="WRM214" s="29"/>
      <c r="WRN214" s="29"/>
      <c r="WRO214" s="29"/>
      <c r="WRP214" s="29"/>
      <c r="WRQ214" s="29"/>
      <c r="WRR214" s="29"/>
      <c r="WRS214" s="29"/>
      <c r="WRT214" s="29"/>
      <c r="WRU214" s="29"/>
      <c r="WRV214" s="29"/>
      <c r="WRW214" s="29"/>
      <c r="WRX214" s="29"/>
      <c r="WRY214" s="29"/>
      <c r="WRZ214" s="29"/>
      <c r="WSA214" s="29"/>
      <c r="WSB214" s="29"/>
      <c r="WSC214" s="29"/>
      <c r="WSD214" s="29"/>
      <c r="WSE214" s="29"/>
      <c r="WSF214" s="29"/>
      <c r="WSG214" s="29"/>
      <c r="WSH214" s="29"/>
      <c r="WSI214" s="29"/>
      <c r="WSJ214" s="29"/>
      <c r="WSK214" s="29"/>
      <c r="WSL214" s="29"/>
      <c r="WSM214" s="29"/>
      <c r="WSN214" s="29"/>
      <c r="WSO214" s="29"/>
      <c r="WSP214" s="29"/>
      <c r="WSQ214" s="29"/>
      <c r="WSR214" s="29"/>
      <c r="WSS214" s="29"/>
      <c r="WST214" s="29"/>
      <c r="WSU214" s="29"/>
      <c r="WSV214" s="29"/>
      <c r="WSW214" s="29"/>
      <c r="WSX214" s="29"/>
      <c r="WSY214" s="29"/>
      <c r="WSZ214" s="29"/>
      <c r="WTA214" s="29"/>
      <c r="WTB214" s="29"/>
      <c r="WTC214" s="29"/>
      <c r="WTD214" s="29"/>
      <c r="WTE214" s="29"/>
      <c r="WTF214" s="29"/>
      <c r="WTG214" s="29"/>
      <c r="WTH214" s="29"/>
      <c r="WTI214" s="29"/>
      <c r="WTJ214" s="29"/>
      <c r="WTK214" s="29"/>
      <c r="WTL214" s="29"/>
      <c r="WTM214" s="29"/>
      <c r="WTN214" s="29"/>
      <c r="WTO214" s="29"/>
      <c r="WTP214" s="29"/>
      <c r="WTQ214" s="29"/>
      <c r="WTR214" s="29"/>
      <c r="WTS214" s="29"/>
      <c r="WTT214" s="29"/>
      <c r="WTU214" s="29"/>
      <c r="WTV214" s="29"/>
      <c r="WTW214" s="29"/>
      <c r="WTX214" s="29"/>
      <c r="WTY214" s="29"/>
      <c r="WTZ214" s="29"/>
      <c r="WUA214" s="29"/>
      <c r="WUB214" s="29"/>
      <c r="WUC214" s="29"/>
      <c r="WUD214" s="29"/>
      <c r="WUE214" s="29"/>
      <c r="WUF214" s="29"/>
      <c r="WUG214" s="29"/>
      <c r="WUH214" s="29"/>
      <c r="WUI214" s="29"/>
      <c r="WUJ214" s="29"/>
      <c r="WUK214" s="29"/>
      <c r="WUL214" s="29"/>
      <c r="WUM214" s="29"/>
      <c r="WUN214" s="29"/>
      <c r="WUO214" s="29"/>
      <c r="WUP214" s="29"/>
      <c r="WUQ214" s="29"/>
      <c r="WUR214" s="29"/>
      <c r="WUS214" s="29"/>
    </row>
    <row r="215" spans="1:16113" customFormat="1" ht="20.149999999999999" customHeight="1" thickBot="1" x14ac:dyDescent="0.4">
      <c r="A215" s="110" t="s">
        <v>1372</v>
      </c>
      <c r="B215" s="20" t="s">
        <v>53</v>
      </c>
      <c r="C215" s="10" t="s">
        <v>54</v>
      </c>
      <c r="D215" s="21" t="s">
        <v>55</v>
      </c>
      <c r="E215" s="21" t="s">
        <v>56</v>
      </c>
      <c r="F215" s="21" t="s">
        <v>57</v>
      </c>
      <c r="G215" s="10" t="s">
        <v>58</v>
      </c>
      <c r="H215" s="22" t="s">
        <v>59</v>
      </c>
      <c r="I215" s="10" t="s">
        <v>60</v>
      </c>
      <c r="J215" s="120" t="s">
        <v>1385</v>
      </c>
      <c r="K215" s="21" t="s">
        <v>62</v>
      </c>
      <c r="L215" s="21" t="s">
        <v>63</v>
      </c>
      <c r="M215" s="21" t="s">
        <v>64</v>
      </c>
      <c r="N215" s="21" t="s">
        <v>65</v>
      </c>
      <c r="O215" s="21" t="s">
        <v>66</v>
      </c>
      <c r="P215" s="24">
        <v>1</v>
      </c>
      <c r="Q215" s="25"/>
      <c r="R215" s="26"/>
      <c r="S215" s="56"/>
      <c r="T215" s="56"/>
      <c r="U215" s="56"/>
      <c r="V215" s="56"/>
      <c r="W215" s="56"/>
      <c r="X215" s="56"/>
      <c r="Y215" s="56"/>
      <c r="Z215" s="56"/>
      <c r="AA215" s="56"/>
      <c r="AB215" s="17">
        <v>1</v>
      </c>
      <c r="AC215" s="27">
        <v>1</v>
      </c>
      <c r="AD215" s="23" t="s">
        <v>68</v>
      </c>
      <c r="AE215" s="23" t="s">
        <v>68</v>
      </c>
      <c r="AF215" s="23" t="s">
        <v>1386</v>
      </c>
      <c r="AG215" s="329"/>
      <c r="AH215" s="29"/>
      <c r="AI215" s="29"/>
      <c r="AJ215" s="29"/>
      <c r="AK215" s="29"/>
      <c r="AL215" s="29"/>
      <c r="AM215" s="29"/>
      <c r="AN215" s="29"/>
      <c r="AO215" s="29"/>
      <c r="AP215" s="29"/>
      <c r="AQ215" s="29"/>
      <c r="AR215" s="29"/>
      <c r="AS215" s="29"/>
      <c r="AT215" s="29"/>
      <c r="AU215" s="29"/>
      <c r="AV215" s="29"/>
      <c r="AW215" s="29"/>
      <c r="AX215" s="29"/>
      <c r="AY215" s="29"/>
      <c r="AZ215" s="29"/>
      <c r="BA215" s="29"/>
      <c r="BB215" s="29"/>
      <c r="BC215" s="29"/>
      <c r="BD215" s="29"/>
      <c r="BE215" s="29"/>
      <c r="BF215" s="29"/>
      <c r="BG215" s="29"/>
      <c r="BH215" s="29"/>
      <c r="BI215" s="29"/>
      <c r="BJ215" s="29"/>
      <c r="BK215" s="29"/>
      <c r="BL215" s="29"/>
      <c r="BM215" s="29"/>
      <c r="BN215" s="29"/>
      <c r="BO215" s="29"/>
      <c r="BP215" s="29"/>
      <c r="BQ215" s="29"/>
      <c r="BR215" s="29"/>
      <c r="BS215" s="29"/>
      <c r="BT215" s="29"/>
      <c r="BU215" s="29"/>
      <c r="BV215" s="29"/>
      <c r="BW215" s="29"/>
      <c r="BX215" s="29"/>
      <c r="BY215" s="29"/>
      <c r="BZ215" s="29"/>
      <c r="CA215" s="29"/>
      <c r="CB215" s="29"/>
      <c r="CC215" s="29"/>
      <c r="CD215" s="29"/>
      <c r="CE215" s="29"/>
      <c r="CF215" s="29"/>
      <c r="CG215" s="29"/>
      <c r="CH215" s="29"/>
      <c r="CI215" s="29"/>
      <c r="CJ215" s="29"/>
      <c r="CK215" s="29"/>
      <c r="CL215" s="29"/>
      <c r="CM215" s="29"/>
      <c r="CN215" s="29"/>
      <c r="CO215" s="29"/>
      <c r="CP215" s="29"/>
      <c r="CQ215" s="29"/>
      <c r="CR215" s="29"/>
      <c r="CS215" s="29"/>
      <c r="CT215" s="29"/>
      <c r="CU215" s="29"/>
      <c r="CV215" s="29"/>
      <c r="CW215" s="29"/>
      <c r="CX215" s="29"/>
      <c r="CY215" s="29"/>
      <c r="CZ215" s="29"/>
      <c r="DA215" s="29"/>
      <c r="DB215" s="29"/>
      <c r="DC215" s="29"/>
      <c r="DD215" s="29"/>
      <c r="DE215" s="29"/>
      <c r="DF215" s="29"/>
      <c r="DG215" s="29"/>
      <c r="DH215" s="29"/>
      <c r="DI215" s="29"/>
      <c r="DJ215" s="29"/>
      <c r="DK215" s="29"/>
      <c r="DL215" s="29"/>
      <c r="DM215" s="29"/>
      <c r="DN215" s="29"/>
      <c r="DO215" s="29"/>
      <c r="DP215" s="29"/>
      <c r="DQ215" s="29"/>
      <c r="DR215" s="29"/>
      <c r="DS215" s="29"/>
      <c r="DT215" s="29"/>
      <c r="DU215" s="29"/>
      <c r="DV215" s="29"/>
      <c r="DW215" s="29"/>
      <c r="DX215" s="29"/>
      <c r="DY215" s="29"/>
      <c r="DZ215" s="29"/>
      <c r="EA215" s="29"/>
      <c r="EB215" s="29"/>
      <c r="EC215" s="29"/>
      <c r="ED215" s="29"/>
      <c r="EE215" s="29"/>
      <c r="EF215" s="29"/>
      <c r="EG215" s="29"/>
      <c r="EH215" s="29"/>
      <c r="EI215" s="29"/>
      <c r="EJ215" s="29"/>
      <c r="EK215" s="29"/>
      <c r="EL215" s="29"/>
      <c r="EM215" s="29"/>
      <c r="EN215" s="29"/>
      <c r="EO215" s="29"/>
      <c r="EP215" s="29"/>
      <c r="EQ215" s="29"/>
      <c r="ER215" s="29"/>
      <c r="ES215" s="29"/>
      <c r="ET215" s="29"/>
      <c r="EU215" s="29"/>
      <c r="EV215" s="29"/>
      <c r="EW215" s="29"/>
      <c r="EX215" s="29"/>
      <c r="EY215" s="29"/>
      <c r="EZ215" s="29"/>
      <c r="FA215" s="29"/>
      <c r="FB215" s="29"/>
      <c r="FC215" s="29"/>
      <c r="FD215" s="29"/>
      <c r="FE215" s="29"/>
      <c r="FF215" s="29"/>
      <c r="FG215" s="29"/>
      <c r="FH215" s="29"/>
      <c r="FI215" s="29"/>
      <c r="FJ215" s="29"/>
      <c r="FK215" s="29"/>
      <c r="FL215" s="29"/>
      <c r="FM215" s="29"/>
      <c r="FN215" s="29"/>
      <c r="FO215" s="29"/>
      <c r="FP215" s="29"/>
      <c r="FQ215" s="29"/>
      <c r="FR215" s="29"/>
      <c r="FS215" s="29"/>
      <c r="FT215" s="29"/>
      <c r="FU215" s="29"/>
      <c r="FV215" s="29"/>
      <c r="FW215" s="29"/>
      <c r="FX215" s="29"/>
      <c r="FY215" s="29"/>
      <c r="FZ215" s="29"/>
      <c r="GA215" s="29"/>
      <c r="GB215" s="29"/>
      <c r="GC215" s="29"/>
      <c r="GD215" s="29"/>
      <c r="GE215" s="29"/>
      <c r="GF215" s="29"/>
      <c r="GG215" s="29"/>
      <c r="GH215" s="29"/>
      <c r="GI215" s="29"/>
      <c r="GJ215" s="29"/>
      <c r="GK215" s="29"/>
      <c r="GL215" s="29"/>
      <c r="GM215" s="29"/>
      <c r="GN215" s="29"/>
      <c r="GO215" s="29"/>
      <c r="GP215" s="29"/>
      <c r="GQ215" s="29"/>
      <c r="GR215" s="29"/>
      <c r="GS215" s="29"/>
      <c r="GT215" s="29"/>
      <c r="GU215" s="29"/>
      <c r="GV215" s="29"/>
      <c r="GW215" s="29"/>
      <c r="GX215" s="29"/>
      <c r="GY215" s="29"/>
      <c r="GZ215" s="29"/>
      <c r="HA215" s="29"/>
      <c r="HB215" s="29"/>
      <c r="HC215" s="29"/>
      <c r="HD215" s="29"/>
      <c r="HE215" s="29"/>
      <c r="HF215" s="29"/>
      <c r="HG215" s="29"/>
      <c r="HH215" s="29"/>
      <c r="HI215" s="29"/>
      <c r="HJ215" s="29"/>
      <c r="HK215" s="29"/>
      <c r="HL215" s="29"/>
      <c r="HM215" s="29"/>
      <c r="HN215" s="29"/>
      <c r="HO215" s="29"/>
      <c r="HP215" s="29"/>
      <c r="HQ215" s="29"/>
      <c r="HR215" s="29"/>
      <c r="HS215" s="29"/>
      <c r="HT215" s="29"/>
      <c r="HU215" s="29"/>
      <c r="HV215" s="29"/>
      <c r="HW215" s="29"/>
      <c r="HX215" s="29"/>
      <c r="HY215" s="29"/>
      <c r="HZ215" s="29"/>
      <c r="IA215" s="29"/>
      <c r="IB215" s="29"/>
      <c r="IC215" s="29"/>
      <c r="ID215" s="29"/>
      <c r="IE215" s="29"/>
      <c r="IF215" s="29"/>
      <c r="IG215" s="29"/>
      <c r="IH215" s="29"/>
      <c r="II215" s="29"/>
      <c r="IJ215" s="29"/>
      <c r="IK215" s="29"/>
      <c r="IL215" s="29"/>
      <c r="IM215" s="29"/>
      <c r="IN215" s="29"/>
      <c r="IO215" s="29"/>
      <c r="IP215" s="29"/>
      <c r="IQ215" s="29"/>
      <c r="IR215" s="29"/>
      <c r="IS215" s="29"/>
      <c r="IT215" s="29"/>
      <c r="IU215" s="29"/>
      <c r="IV215" s="29"/>
      <c r="IW215" s="29"/>
      <c r="IX215" s="29"/>
      <c r="IY215" s="29"/>
      <c r="IZ215" s="29"/>
      <c r="JA215" s="29"/>
      <c r="JB215" s="29"/>
      <c r="JC215" s="29"/>
      <c r="JD215" s="29"/>
      <c r="JE215" s="29"/>
      <c r="JF215" s="29"/>
      <c r="JG215" s="29"/>
      <c r="JH215" s="29"/>
      <c r="JI215" s="29"/>
      <c r="JJ215" s="29"/>
      <c r="JK215" s="29"/>
      <c r="JL215" s="29"/>
      <c r="JM215" s="29"/>
      <c r="JN215" s="29"/>
      <c r="JO215" s="29"/>
      <c r="JP215" s="29"/>
      <c r="JQ215" s="29"/>
      <c r="JR215" s="29"/>
      <c r="JS215" s="29"/>
      <c r="JT215" s="29"/>
      <c r="JU215" s="29"/>
      <c r="JV215" s="29"/>
      <c r="JW215" s="29"/>
      <c r="JX215" s="29"/>
      <c r="JY215" s="29"/>
      <c r="JZ215" s="29"/>
      <c r="KA215" s="29"/>
      <c r="KB215" s="29"/>
      <c r="KC215" s="29"/>
      <c r="KD215" s="29"/>
      <c r="KE215" s="29"/>
      <c r="KF215" s="29"/>
      <c r="KG215" s="29"/>
      <c r="KH215" s="29"/>
      <c r="KI215" s="29"/>
      <c r="KJ215" s="29"/>
      <c r="KK215" s="29"/>
      <c r="KL215" s="29"/>
      <c r="KM215" s="29"/>
      <c r="KN215" s="29"/>
      <c r="KO215" s="29"/>
      <c r="KP215" s="29"/>
      <c r="KQ215" s="29"/>
      <c r="KR215" s="29"/>
      <c r="KS215" s="29"/>
      <c r="KT215" s="29"/>
      <c r="KU215" s="29"/>
      <c r="KV215" s="29"/>
      <c r="KW215" s="29"/>
      <c r="KX215" s="29"/>
      <c r="KY215" s="29"/>
      <c r="KZ215" s="29"/>
      <c r="LA215" s="29"/>
      <c r="LB215" s="29"/>
      <c r="LC215" s="29"/>
      <c r="LD215" s="29"/>
      <c r="LE215" s="29"/>
      <c r="LF215" s="29"/>
      <c r="LG215" s="29"/>
      <c r="LH215" s="29"/>
      <c r="LI215" s="29"/>
      <c r="LJ215" s="29"/>
      <c r="LK215" s="29"/>
      <c r="LL215" s="29"/>
      <c r="LM215" s="29"/>
      <c r="LN215" s="29"/>
      <c r="LO215" s="29"/>
      <c r="LP215" s="29"/>
      <c r="LQ215" s="29"/>
      <c r="LR215" s="29"/>
      <c r="LS215" s="29"/>
      <c r="LT215" s="29"/>
      <c r="LU215" s="29"/>
      <c r="LV215" s="29"/>
      <c r="LW215" s="29"/>
      <c r="LX215" s="29"/>
      <c r="LY215" s="29"/>
      <c r="LZ215" s="29"/>
      <c r="MA215" s="29"/>
      <c r="MB215" s="29"/>
      <c r="MC215" s="29"/>
      <c r="MD215" s="29"/>
      <c r="ME215" s="29"/>
      <c r="MF215" s="29"/>
      <c r="MG215" s="29"/>
      <c r="MH215" s="29"/>
      <c r="MI215" s="29"/>
      <c r="MJ215" s="29"/>
      <c r="MK215" s="29"/>
      <c r="ML215" s="29"/>
      <c r="MM215" s="29"/>
      <c r="MN215" s="29"/>
      <c r="MO215" s="29"/>
      <c r="MP215" s="29"/>
      <c r="MQ215" s="29"/>
      <c r="MR215" s="29"/>
      <c r="MS215" s="29"/>
      <c r="MT215" s="29"/>
      <c r="MU215" s="29"/>
      <c r="MV215" s="29"/>
      <c r="MW215" s="29"/>
      <c r="MX215" s="29"/>
      <c r="MY215" s="29"/>
      <c r="MZ215" s="29"/>
      <c r="NA215" s="29"/>
      <c r="NB215" s="29"/>
      <c r="NC215" s="29"/>
      <c r="ND215" s="29"/>
      <c r="NE215" s="29"/>
      <c r="NF215" s="29"/>
      <c r="NG215" s="29"/>
      <c r="NH215" s="29"/>
      <c r="NI215" s="29"/>
      <c r="NJ215" s="29"/>
      <c r="NK215" s="29"/>
      <c r="NL215" s="29"/>
      <c r="NM215" s="29"/>
      <c r="NN215" s="29"/>
      <c r="NO215" s="29"/>
      <c r="NP215" s="29"/>
      <c r="NQ215" s="29"/>
      <c r="NR215" s="29"/>
      <c r="NS215" s="29"/>
      <c r="NT215" s="29"/>
      <c r="NU215" s="29"/>
      <c r="NV215" s="29"/>
      <c r="NW215" s="29"/>
      <c r="NX215" s="29"/>
      <c r="NY215" s="29"/>
      <c r="NZ215" s="29"/>
      <c r="OA215" s="29"/>
      <c r="OB215" s="29"/>
      <c r="OC215" s="29"/>
      <c r="OD215" s="29"/>
      <c r="OE215" s="29"/>
      <c r="OF215" s="29"/>
      <c r="OG215" s="29"/>
      <c r="OH215" s="29"/>
      <c r="OI215" s="29"/>
      <c r="OJ215" s="29"/>
      <c r="OK215" s="29"/>
      <c r="OL215" s="29"/>
      <c r="OM215" s="29"/>
      <c r="ON215" s="29"/>
      <c r="OO215" s="29"/>
      <c r="OP215" s="29"/>
      <c r="OQ215" s="29"/>
      <c r="OR215" s="29"/>
      <c r="OS215" s="29"/>
      <c r="OT215" s="29"/>
      <c r="OU215" s="29"/>
      <c r="OV215" s="29"/>
      <c r="OW215" s="29"/>
      <c r="OX215" s="29"/>
      <c r="OY215" s="29"/>
      <c r="OZ215" s="29"/>
      <c r="PA215" s="29"/>
      <c r="PB215" s="29"/>
      <c r="PC215" s="29"/>
      <c r="PD215" s="29"/>
      <c r="PE215" s="29"/>
      <c r="PF215" s="29"/>
      <c r="PG215" s="29"/>
      <c r="PH215" s="29"/>
      <c r="PI215" s="29"/>
      <c r="PJ215" s="29"/>
      <c r="PK215" s="29"/>
      <c r="PL215" s="29"/>
      <c r="PM215" s="29"/>
      <c r="PN215" s="29"/>
      <c r="PO215" s="29"/>
      <c r="PP215" s="29"/>
      <c r="PQ215" s="29"/>
      <c r="PR215" s="29"/>
      <c r="PS215" s="29"/>
      <c r="PT215" s="29"/>
      <c r="PU215" s="29"/>
      <c r="PV215" s="29"/>
      <c r="PW215" s="29"/>
      <c r="PX215" s="29"/>
      <c r="PY215" s="29"/>
      <c r="PZ215" s="29"/>
      <c r="QA215" s="29"/>
      <c r="QB215" s="29"/>
      <c r="QC215" s="29"/>
      <c r="QD215" s="29"/>
      <c r="QE215" s="29"/>
      <c r="QF215" s="29"/>
      <c r="QG215" s="29"/>
      <c r="QH215" s="29"/>
      <c r="QI215" s="29"/>
      <c r="QJ215" s="29"/>
      <c r="QK215" s="29"/>
      <c r="QL215" s="29"/>
      <c r="QM215" s="29"/>
      <c r="QN215" s="29"/>
      <c r="QO215" s="29"/>
      <c r="QP215" s="29"/>
      <c r="QQ215" s="29"/>
      <c r="QR215" s="29"/>
      <c r="QS215" s="29"/>
      <c r="QT215" s="29"/>
      <c r="QU215" s="29"/>
      <c r="QV215" s="29"/>
      <c r="QW215" s="29"/>
      <c r="QX215" s="29"/>
      <c r="QY215" s="29"/>
      <c r="QZ215" s="29"/>
      <c r="RA215" s="29"/>
      <c r="RB215" s="29"/>
      <c r="RC215" s="29"/>
      <c r="RD215" s="29"/>
      <c r="RE215" s="29"/>
      <c r="RF215" s="29"/>
      <c r="RG215" s="29"/>
      <c r="RH215" s="29"/>
      <c r="RI215" s="29"/>
      <c r="RJ215" s="29"/>
      <c r="RK215" s="29"/>
      <c r="RL215" s="29"/>
      <c r="RM215" s="29"/>
      <c r="RN215" s="29"/>
      <c r="RO215" s="29"/>
      <c r="RP215" s="29"/>
      <c r="RQ215" s="29"/>
      <c r="RR215" s="29"/>
      <c r="RS215" s="29"/>
      <c r="RT215" s="29"/>
      <c r="RU215" s="29"/>
      <c r="RV215" s="29"/>
      <c r="RW215" s="29"/>
      <c r="RX215" s="29"/>
      <c r="RY215" s="29"/>
      <c r="RZ215" s="29"/>
      <c r="SA215" s="29"/>
      <c r="SB215" s="29"/>
      <c r="SC215" s="29"/>
      <c r="SD215" s="29"/>
      <c r="SE215" s="29"/>
      <c r="SF215" s="29"/>
      <c r="SG215" s="29"/>
      <c r="SH215" s="29"/>
      <c r="SI215" s="29"/>
      <c r="SJ215" s="29"/>
      <c r="SK215" s="29"/>
      <c r="SL215" s="29"/>
      <c r="SM215" s="29"/>
      <c r="SN215" s="29"/>
      <c r="SO215" s="29"/>
      <c r="SP215" s="29"/>
      <c r="SQ215" s="29"/>
      <c r="SR215" s="29"/>
      <c r="SS215" s="29"/>
      <c r="ST215" s="29"/>
      <c r="SU215" s="29"/>
      <c r="SV215" s="29"/>
      <c r="SW215" s="29"/>
      <c r="SX215" s="29"/>
      <c r="SY215" s="29"/>
      <c r="SZ215" s="29"/>
      <c r="TA215" s="29"/>
      <c r="TB215" s="29"/>
      <c r="TC215" s="29"/>
      <c r="TD215" s="29"/>
      <c r="TE215" s="29"/>
      <c r="TF215" s="29"/>
      <c r="TG215" s="29"/>
      <c r="TH215" s="29"/>
      <c r="TI215" s="29"/>
      <c r="TJ215" s="29"/>
      <c r="TK215" s="29"/>
      <c r="TL215" s="29"/>
      <c r="TM215" s="29"/>
      <c r="TN215" s="29"/>
      <c r="TO215" s="29"/>
      <c r="TP215" s="29"/>
      <c r="TQ215" s="29"/>
      <c r="TR215" s="29"/>
      <c r="TS215" s="29"/>
      <c r="TT215" s="29"/>
      <c r="TU215" s="29"/>
      <c r="TV215" s="29"/>
      <c r="TW215" s="29"/>
      <c r="TX215" s="29"/>
      <c r="TY215" s="29"/>
      <c r="TZ215" s="29"/>
      <c r="UA215" s="29"/>
      <c r="UB215" s="29"/>
      <c r="UC215" s="29"/>
      <c r="UD215" s="29"/>
      <c r="UE215" s="29"/>
      <c r="UF215" s="29"/>
      <c r="UG215" s="29"/>
      <c r="UH215" s="29"/>
      <c r="UI215" s="29"/>
      <c r="UJ215" s="29"/>
      <c r="UK215" s="29"/>
      <c r="UL215" s="29"/>
      <c r="UM215" s="29"/>
      <c r="UN215" s="29"/>
      <c r="UO215" s="29"/>
      <c r="UP215" s="29"/>
      <c r="UQ215" s="29"/>
      <c r="UR215" s="29"/>
      <c r="US215" s="29"/>
      <c r="UT215" s="29"/>
      <c r="UU215" s="29"/>
      <c r="UV215" s="29"/>
      <c r="UW215" s="29"/>
      <c r="UX215" s="29"/>
      <c r="UY215" s="29"/>
      <c r="UZ215" s="29"/>
      <c r="VA215" s="29"/>
      <c r="VB215" s="29"/>
      <c r="VC215" s="29"/>
      <c r="VD215" s="29"/>
      <c r="VE215" s="29"/>
      <c r="VF215" s="29"/>
      <c r="VG215" s="29"/>
      <c r="VH215" s="29"/>
      <c r="VI215" s="29"/>
      <c r="VJ215" s="29"/>
      <c r="VK215" s="29"/>
      <c r="VL215" s="29"/>
      <c r="VM215" s="29"/>
      <c r="VN215" s="29"/>
      <c r="VO215" s="29"/>
      <c r="VP215" s="29"/>
      <c r="VQ215" s="29"/>
      <c r="VR215" s="29"/>
      <c r="VS215" s="29"/>
      <c r="VT215" s="29"/>
      <c r="VU215" s="29"/>
      <c r="VV215" s="29"/>
      <c r="VW215" s="29"/>
      <c r="VX215" s="29"/>
      <c r="VY215" s="29"/>
      <c r="VZ215" s="29"/>
      <c r="WA215" s="29"/>
      <c r="WB215" s="29"/>
      <c r="WC215" s="29"/>
      <c r="WD215" s="29"/>
      <c r="WE215" s="29"/>
      <c r="WF215" s="29"/>
      <c r="WG215" s="29"/>
      <c r="WH215" s="29"/>
      <c r="WI215" s="29"/>
      <c r="WJ215" s="29"/>
      <c r="WK215" s="29"/>
      <c r="WL215" s="29"/>
      <c r="WM215" s="29"/>
      <c r="WN215" s="29"/>
      <c r="WO215" s="29"/>
      <c r="WP215" s="29"/>
      <c r="WQ215" s="29"/>
      <c r="WR215" s="29"/>
      <c r="WS215" s="29"/>
      <c r="WT215" s="29"/>
      <c r="WU215" s="29"/>
      <c r="WV215" s="29"/>
      <c r="WW215" s="29"/>
      <c r="WX215" s="29"/>
      <c r="WY215" s="29"/>
      <c r="WZ215" s="29"/>
      <c r="XA215" s="29"/>
      <c r="XB215" s="29"/>
      <c r="XC215" s="29"/>
      <c r="XD215" s="29"/>
      <c r="XE215" s="29"/>
      <c r="XF215" s="29"/>
      <c r="XG215" s="29"/>
      <c r="XH215" s="29"/>
      <c r="XI215" s="29"/>
      <c r="XJ215" s="29"/>
      <c r="XK215" s="29"/>
      <c r="XL215" s="29"/>
      <c r="XM215" s="29"/>
      <c r="XN215" s="29"/>
      <c r="XO215" s="29"/>
      <c r="XP215" s="29"/>
      <c r="XQ215" s="29"/>
      <c r="XR215" s="29"/>
      <c r="XS215" s="29"/>
      <c r="XT215" s="29"/>
      <c r="XU215" s="29"/>
      <c r="XV215" s="29"/>
      <c r="XW215" s="29"/>
      <c r="XX215" s="29"/>
      <c r="XY215" s="29"/>
      <c r="XZ215" s="29"/>
      <c r="YA215" s="29"/>
      <c r="YB215" s="29"/>
      <c r="YC215" s="29"/>
      <c r="YD215" s="29"/>
      <c r="YE215" s="29"/>
      <c r="YF215" s="29"/>
      <c r="YG215" s="29"/>
      <c r="YH215" s="29"/>
      <c r="YI215" s="29"/>
      <c r="YJ215" s="29"/>
      <c r="YK215" s="29"/>
      <c r="YL215" s="29"/>
      <c r="YM215" s="29"/>
      <c r="YN215" s="29"/>
      <c r="YO215" s="29"/>
      <c r="YP215" s="29"/>
      <c r="YQ215" s="29"/>
      <c r="YR215" s="29"/>
      <c r="YS215" s="29"/>
      <c r="YT215" s="29"/>
      <c r="YU215" s="29"/>
      <c r="YV215" s="29"/>
      <c r="YW215" s="29"/>
      <c r="YX215" s="29"/>
      <c r="YY215" s="29"/>
      <c r="YZ215" s="29"/>
      <c r="ZA215" s="29"/>
      <c r="ZB215" s="29"/>
      <c r="ZC215" s="29"/>
      <c r="ZD215" s="29"/>
      <c r="ZE215" s="29"/>
      <c r="ZF215" s="29"/>
      <c r="ZG215" s="29"/>
      <c r="ZH215" s="29"/>
      <c r="ZI215" s="29"/>
      <c r="ZJ215" s="29"/>
      <c r="ZK215" s="29"/>
      <c r="ZL215" s="29"/>
      <c r="ZM215" s="29"/>
      <c r="ZN215" s="29"/>
      <c r="ZO215" s="29"/>
      <c r="ZP215" s="29"/>
      <c r="ZQ215" s="29"/>
      <c r="ZR215" s="29"/>
      <c r="ZS215" s="29"/>
      <c r="ZT215" s="29"/>
      <c r="ZU215" s="29"/>
      <c r="ZV215" s="29"/>
      <c r="ZW215" s="29"/>
      <c r="ZX215" s="29"/>
      <c r="ZY215" s="29"/>
      <c r="ZZ215" s="29"/>
      <c r="AAA215" s="29"/>
      <c r="AAB215" s="29"/>
      <c r="AAC215" s="29"/>
      <c r="AAD215" s="29"/>
      <c r="AAE215" s="29"/>
      <c r="AAF215" s="29"/>
      <c r="AAG215" s="29"/>
      <c r="AAH215" s="29"/>
      <c r="AAI215" s="29"/>
      <c r="AAJ215" s="29"/>
      <c r="AAK215" s="29"/>
      <c r="AAL215" s="29"/>
      <c r="AAM215" s="29"/>
      <c r="AAN215" s="29"/>
      <c r="AAO215" s="29"/>
      <c r="AAP215" s="29"/>
      <c r="AAQ215" s="29"/>
      <c r="AAR215" s="29"/>
      <c r="AAS215" s="29"/>
      <c r="AAT215" s="29"/>
      <c r="AAU215" s="29"/>
      <c r="AAV215" s="29"/>
      <c r="AAW215" s="29"/>
      <c r="AAX215" s="29"/>
      <c r="AAY215" s="29"/>
      <c r="AAZ215" s="29"/>
      <c r="ABA215" s="29"/>
      <c r="ABB215" s="29"/>
      <c r="ABC215" s="29"/>
      <c r="ABD215" s="29"/>
      <c r="ABE215" s="29"/>
      <c r="ABF215" s="29"/>
      <c r="ABG215" s="29"/>
      <c r="ABH215" s="29"/>
      <c r="ABI215" s="29"/>
      <c r="ABJ215" s="29"/>
      <c r="ABK215" s="29"/>
      <c r="ABL215" s="29"/>
      <c r="ABM215" s="29"/>
      <c r="ABN215" s="29"/>
      <c r="ABO215" s="29"/>
      <c r="ABP215" s="29"/>
      <c r="ABQ215" s="29"/>
      <c r="ABR215" s="29"/>
      <c r="ABS215" s="29"/>
      <c r="ABT215" s="29"/>
      <c r="ABU215" s="29"/>
      <c r="ABV215" s="29"/>
      <c r="ABW215" s="29"/>
      <c r="ABX215" s="29"/>
      <c r="ABY215" s="29"/>
      <c r="ABZ215" s="29"/>
      <c r="ACA215" s="29"/>
      <c r="ACB215" s="29"/>
      <c r="ACC215" s="29"/>
      <c r="ACD215" s="29"/>
      <c r="ACE215" s="29"/>
      <c r="ACF215" s="29"/>
      <c r="ACG215" s="29"/>
      <c r="ACH215" s="29"/>
      <c r="ACI215" s="29"/>
      <c r="ACJ215" s="29"/>
      <c r="ACK215" s="29"/>
      <c r="ACL215" s="29"/>
      <c r="ACM215" s="29"/>
      <c r="ACN215" s="29"/>
      <c r="ACO215" s="29"/>
      <c r="ACP215" s="29"/>
      <c r="ACQ215" s="29"/>
      <c r="ACR215" s="29"/>
      <c r="ACS215" s="29"/>
      <c r="ACT215" s="29"/>
      <c r="ACU215" s="29"/>
      <c r="ACV215" s="29"/>
      <c r="ACW215" s="29"/>
      <c r="ACX215" s="29"/>
      <c r="ACY215" s="29"/>
      <c r="ACZ215" s="29"/>
      <c r="ADA215" s="29"/>
      <c r="ADB215" s="29"/>
      <c r="ADC215" s="29"/>
      <c r="ADD215" s="29"/>
      <c r="ADE215" s="29"/>
      <c r="ADF215" s="29"/>
      <c r="ADG215" s="29"/>
      <c r="ADH215" s="29"/>
      <c r="ADI215" s="29"/>
      <c r="ADJ215" s="29"/>
      <c r="ADK215" s="29"/>
      <c r="ADL215" s="29"/>
      <c r="ADM215" s="29"/>
      <c r="ADN215" s="29"/>
      <c r="ADO215" s="29"/>
      <c r="ADP215" s="29"/>
      <c r="ADQ215" s="29"/>
      <c r="ADR215" s="29"/>
      <c r="ADS215" s="29"/>
      <c r="ADT215" s="29"/>
      <c r="ADU215" s="29"/>
      <c r="ADV215" s="29"/>
      <c r="ADW215" s="29"/>
      <c r="ADX215" s="29"/>
      <c r="ADY215" s="29"/>
      <c r="ADZ215" s="29"/>
      <c r="AEA215" s="29"/>
      <c r="AEB215" s="29"/>
      <c r="AEC215" s="29"/>
      <c r="AED215" s="29"/>
      <c r="AEE215" s="29"/>
      <c r="AEF215" s="29"/>
      <c r="AEG215" s="29"/>
      <c r="AEH215" s="29"/>
      <c r="AEI215" s="29"/>
      <c r="AEJ215" s="29"/>
      <c r="AEK215" s="29"/>
      <c r="AEL215" s="29"/>
      <c r="AEM215" s="29"/>
      <c r="AEN215" s="29"/>
      <c r="AEO215" s="29"/>
      <c r="AEP215" s="29"/>
      <c r="AEQ215" s="29"/>
      <c r="AER215" s="29"/>
      <c r="AES215" s="29"/>
      <c r="AET215" s="29"/>
      <c r="AEU215" s="29"/>
      <c r="AEV215" s="29"/>
      <c r="AEW215" s="29"/>
      <c r="AEX215" s="29"/>
      <c r="AEY215" s="29"/>
      <c r="AEZ215" s="29"/>
      <c r="AFA215" s="29"/>
      <c r="AFB215" s="29"/>
      <c r="AFC215" s="29"/>
      <c r="AFD215" s="29"/>
      <c r="AFE215" s="29"/>
      <c r="AFF215" s="29"/>
      <c r="AFG215" s="29"/>
      <c r="AFH215" s="29"/>
      <c r="AFI215" s="29"/>
      <c r="AFJ215" s="29"/>
      <c r="AFK215" s="29"/>
      <c r="AFL215" s="29"/>
      <c r="AFM215" s="29"/>
      <c r="AFN215" s="29"/>
      <c r="AFO215" s="29"/>
      <c r="AFP215" s="29"/>
      <c r="AFQ215" s="29"/>
      <c r="AFR215" s="29"/>
      <c r="AFS215" s="29"/>
      <c r="AFT215" s="29"/>
      <c r="AFU215" s="29"/>
      <c r="AFV215" s="29"/>
      <c r="AFW215" s="29"/>
      <c r="AFX215" s="29"/>
      <c r="AFY215" s="29"/>
      <c r="AFZ215" s="29"/>
      <c r="AGA215" s="29"/>
      <c r="AGB215" s="29"/>
      <c r="AGC215" s="29"/>
      <c r="AGD215" s="29"/>
      <c r="AGE215" s="29"/>
      <c r="AGF215" s="29"/>
      <c r="AGG215" s="29"/>
      <c r="AGH215" s="29"/>
      <c r="AGI215" s="29"/>
      <c r="AGJ215" s="29"/>
      <c r="AGK215" s="29"/>
      <c r="AGL215" s="29"/>
      <c r="AGM215" s="29"/>
      <c r="AGN215" s="29"/>
      <c r="AGO215" s="29"/>
      <c r="AGP215" s="29"/>
      <c r="AGQ215" s="29"/>
      <c r="AGR215" s="29"/>
      <c r="AGS215" s="29"/>
      <c r="AGT215" s="29"/>
      <c r="AGU215" s="29"/>
      <c r="AGV215" s="29"/>
      <c r="AGW215" s="29"/>
      <c r="AGX215" s="29"/>
      <c r="AGY215" s="29"/>
      <c r="AGZ215" s="29"/>
      <c r="AHA215" s="29"/>
      <c r="AHB215" s="29"/>
      <c r="AHC215" s="29"/>
      <c r="AHD215" s="29"/>
      <c r="AHE215" s="29"/>
      <c r="AHF215" s="29"/>
      <c r="AHG215" s="29"/>
      <c r="AHH215" s="29"/>
      <c r="AHI215" s="29"/>
      <c r="AHJ215" s="29"/>
      <c r="AHK215" s="29"/>
      <c r="AHL215" s="29"/>
      <c r="AHM215" s="29"/>
      <c r="AHN215" s="29"/>
      <c r="AHO215" s="29"/>
      <c r="AHP215" s="29"/>
      <c r="AHQ215" s="29"/>
      <c r="AHR215" s="29"/>
      <c r="AHS215" s="29"/>
      <c r="AHT215" s="29"/>
      <c r="AHU215" s="29"/>
      <c r="AHV215" s="29"/>
      <c r="AHW215" s="29"/>
      <c r="AHX215" s="29"/>
      <c r="AHY215" s="29"/>
      <c r="AHZ215" s="29"/>
      <c r="AIA215" s="29"/>
      <c r="AIB215" s="29"/>
      <c r="AIC215" s="29"/>
      <c r="AID215" s="29"/>
      <c r="AIE215" s="29"/>
      <c r="AIF215" s="29"/>
      <c r="AIG215" s="29"/>
      <c r="AIH215" s="29"/>
      <c r="AII215" s="29"/>
      <c r="AIJ215" s="29"/>
      <c r="AIK215" s="29"/>
      <c r="AIL215" s="29"/>
      <c r="AIM215" s="29"/>
      <c r="AIN215" s="29"/>
      <c r="AIO215" s="29"/>
      <c r="AIP215" s="29"/>
      <c r="AIQ215" s="29"/>
      <c r="AIR215" s="29"/>
      <c r="AIS215" s="29"/>
      <c r="AIT215" s="29"/>
      <c r="AIU215" s="29"/>
      <c r="AIV215" s="29"/>
      <c r="AIW215" s="29"/>
      <c r="AIX215" s="29"/>
      <c r="AIY215" s="29"/>
      <c r="AIZ215" s="29"/>
      <c r="AJA215" s="29"/>
      <c r="AJB215" s="29"/>
      <c r="AJC215" s="29"/>
      <c r="AJD215" s="29"/>
      <c r="AJE215" s="29"/>
      <c r="AJF215" s="29"/>
      <c r="AJG215" s="29"/>
      <c r="AJH215" s="29"/>
      <c r="AJI215" s="29"/>
      <c r="AJJ215" s="29"/>
      <c r="AJK215" s="29"/>
      <c r="AJL215" s="29"/>
      <c r="AJM215" s="29"/>
      <c r="AJN215" s="29"/>
      <c r="AJO215" s="29"/>
      <c r="AJP215" s="29"/>
      <c r="AJQ215" s="29"/>
      <c r="AJR215" s="29"/>
      <c r="AJS215" s="29"/>
      <c r="AJT215" s="29"/>
      <c r="AJU215" s="29"/>
      <c r="AJV215" s="29"/>
      <c r="AJW215" s="29"/>
      <c r="AJX215" s="29"/>
      <c r="AJY215" s="29"/>
      <c r="AJZ215" s="29"/>
      <c r="AKA215" s="29"/>
      <c r="AKB215" s="29"/>
      <c r="AKC215" s="29"/>
      <c r="AKD215" s="29"/>
      <c r="AKE215" s="29"/>
      <c r="AKF215" s="29"/>
      <c r="AKG215" s="29"/>
      <c r="AKH215" s="29"/>
      <c r="AKI215" s="29"/>
      <c r="AKJ215" s="29"/>
      <c r="AKK215" s="29"/>
      <c r="AKL215" s="29"/>
      <c r="AKM215" s="29"/>
      <c r="AKN215" s="29"/>
      <c r="AKO215" s="29"/>
      <c r="AKP215" s="29"/>
      <c r="AKQ215" s="29"/>
      <c r="AKR215" s="29"/>
      <c r="AKS215" s="29"/>
      <c r="AKT215" s="29"/>
      <c r="AKU215" s="29"/>
      <c r="AKV215" s="29"/>
      <c r="AKW215" s="29"/>
      <c r="AKX215" s="29"/>
      <c r="AKY215" s="29"/>
      <c r="AKZ215" s="29"/>
      <c r="ALA215" s="29"/>
      <c r="ALB215" s="29"/>
      <c r="ALC215" s="29"/>
      <c r="ALD215" s="29"/>
      <c r="ALE215" s="29"/>
      <c r="ALF215" s="29"/>
      <c r="ALG215" s="29"/>
      <c r="ALH215" s="29"/>
      <c r="ALI215" s="29"/>
      <c r="ALJ215" s="29"/>
      <c r="ALK215" s="29"/>
      <c r="ALL215" s="29"/>
      <c r="ALM215" s="29"/>
      <c r="ALN215" s="29"/>
      <c r="ALO215" s="29"/>
      <c r="ALP215" s="29"/>
      <c r="ALQ215" s="29"/>
      <c r="ALR215" s="29"/>
      <c r="ALS215" s="29"/>
      <c r="ALT215" s="29"/>
      <c r="ALU215" s="29"/>
      <c r="ALV215" s="29"/>
      <c r="ALW215" s="29"/>
      <c r="ALX215" s="29"/>
      <c r="ALY215" s="29"/>
      <c r="ALZ215" s="29"/>
      <c r="AMA215" s="29"/>
      <c r="AMB215" s="29"/>
      <c r="AMC215" s="29"/>
      <c r="AMD215" s="29"/>
      <c r="AME215" s="29"/>
      <c r="AMF215" s="29"/>
      <c r="AMG215" s="29"/>
      <c r="AMH215" s="29"/>
      <c r="AMI215" s="29"/>
      <c r="AMJ215" s="29"/>
      <c r="AMK215" s="29"/>
      <c r="AML215" s="29"/>
      <c r="AMM215" s="29"/>
      <c r="AMN215" s="29"/>
      <c r="AMO215" s="29"/>
      <c r="AMP215" s="29"/>
      <c r="AMQ215" s="29"/>
      <c r="AMR215" s="29"/>
      <c r="AMS215" s="29"/>
      <c r="AMT215" s="29"/>
      <c r="AMU215" s="29"/>
      <c r="AMV215" s="29"/>
      <c r="AMW215" s="29"/>
      <c r="AMX215" s="29"/>
      <c r="AMY215" s="29"/>
      <c r="AMZ215" s="29"/>
      <c r="ANA215" s="29"/>
      <c r="ANB215" s="29"/>
      <c r="ANC215" s="29"/>
      <c r="AND215" s="29"/>
      <c r="ANE215" s="29"/>
      <c r="ANF215" s="29"/>
      <c r="ANG215" s="29"/>
      <c r="ANH215" s="29"/>
      <c r="ANI215" s="29"/>
      <c r="ANJ215" s="29"/>
      <c r="ANK215" s="29"/>
      <c r="ANL215" s="29"/>
      <c r="ANM215" s="29"/>
      <c r="ANN215" s="29"/>
      <c r="ANO215" s="29"/>
      <c r="ANP215" s="29"/>
      <c r="ANQ215" s="29"/>
      <c r="ANR215" s="29"/>
      <c r="ANS215" s="29"/>
      <c r="ANT215" s="29"/>
      <c r="ANU215" s="29"/>
      <c r="ANV215" s="29"/>
      <c r="ANW215" s="29"/>
      <c r="ANX215" s="29"/>
      <c r="ANY215" s="29"/>
      <c r="ANZ215" s="29"/>
      <c r="AOA215" s="29"/>
      <c r="AOB215" s="29"/>
      <c r="AOC215" s="29"/>
      <c r="AOD215" s="29"/>
      <c r="AOE215" s="29"/>
      <c r="AOF215" s="29"/>
      <c r="AOG215" s="29"/>
      <c r="AOH215" s="29"/>
      <c r="AOI215" s="29"/>
      <c r="AOJ215" s="29"/>
      <c r="AOK215" s="29"/>
      <c r="AOL215" s="29"/>
      <c r="AOM215" s="29"/>
      <c r="AON215" s="29"/>
      <c r="AOO215" s="29"/>
      <c r="AOP215" s="29"/>
      <c r="AOQ215" s="29"/>
      <c r="AOR215" s="29"/>
      <c r="AOS215" s="29"/>
      <c r="AOT215" s="29"/>
      <c r="AOU215" s="29"/>
      <c r="AOV215" s="29"/>
      <c r="AOW215" s="29"/>
      <c r="AOX215" s="29"/>
      <c r="AOY215" s="29"/>
      <c r="AOZ215" s="29"/>
      <c r="APA215" s="29"/>
      <c r="APB215" s="29"/>
      <c r="APC215" s="29"/>
      <c r="APD215" s="29"/>
      <c r="APE215" s="29"/>
      <c r="APF215" s="29"/>
      <c r="APG215" s="29"/>
      <c r="APH215" s="29"/>
      <c r="API215" s="29"/>
      <c r="APJ215" s="29"/>
      <c r="APK215" s="29"/>
      <c r="APL215" s="29"/>
      <c r="APM215" s="29"/>
      <c r="APN215" s="29"/>
      <c r="APO215" s="29"/>
      <c r="APP215" s="29"/>
      <c r="APQ215" s="29"/>
      <c r="APR215" s="29"/>
      <c r="APS215" s="29"/>
      <c r="APT215" s="29"/>
      <c r="APU215" s="29"/>
      <c r="APV215" s="29"/>
      <c r="APW215" s="29"/>
      <c r="APX215" s="29"/>
      <c r="APY215" s="29"/>
      <c r="APZ215" s="29"/>
      <c r="AQA215" s="29"/>
      <c r="AQB215" s="29"/>
      <c r="AQC215" s="29"/>
      <c r="AQD215" s="29"/>
      <c r="AQE215" s="29"/>
      <c r="AQF215" s="29"/>
      <c r="AQG215" s="29"/>
      <c r="AQH215" s="29"/>
      <c r="AQI215" s="29"/>
      <c r="AQJ215" s="29"/>
      <c r="AQK215" s="29"/>
      <c r="AQL215" s="29"/>
      <c r="AQM215" s="29"/>
      <c r="AQN215" s="29"/>
      <c r="AQO215" s="29"/>
      <c r="AQP215" s="29"/>
      <c r="AQQ215" s="29"/>
      <c r="AQR215" s="29"/>
      <c r="AQS215" s="29"/>
      <c r="AQT215" s="29"/>
      <c r="AQU215" s="29"/>
      <c r="AQV215" s="29"/>
      <c r="AQW215" s="29"/>
      <c r="AQX215" s="29"/>
      <c r="AQY215" s="29"/>
      <c r="AQZ215" s="29"/>
      <c r="ARA215" s="29"/>
      <c r="ARB215" s="29"/>
      <c r="ARC215" s="29"/>
      <c r="ARD215" s="29"/>
      <c r="ARE215" s="29"/>
      <c r="ARF215" s="29"/>
      <c r="ARG215" s="29"/>
      <c r="ARH215" s="29"/>
      <c r="ARI215" s="29"/>
      <c r="ARJ215" s="29"/>
      <c r="ARK215" s="29"/>
      <c r="ARL215" s="29"/>
      <c r="ARM215" s="29"/>
      <c r="ARN215" s="29"/>
      <c r="ARO215" s="29"/>
      <c r="ARP215" s="29"/>
      <c r="ARQ215" s="29"/>
      <c r="ARR215" s="29"/>
      <c r="ARS215" s="29"/>
      <c r="ART215" s="29"/>
      <c r="ARU215" s="29"/>
      <c r="ARV215" s="29"/>
      <c r="ARW215" s="29"/>
      <c r="ARX215" s="29"/>
      <c r="ARY215" s="29"/>
      <c r="ARZ215" s="29"/>
      <c r="ASA215" s="29"/>
      <c r="ASB215" s="29"/>
      <c r="ASC215" s="29"/>
      <c r="ASD215" s="29"/>
      <c r="ASE215" s="29"/>
      <c r="ASF215" s="29"/>
      <c r="ASG215" s="29"/>
      <c r="ASH215" s="29"/>
      <c r="ASI215" s="29"/>
      <c r="ASJ215" s="29"/>
      <c r="ASK215" s="29"/>
      <c r="ASL215" s="29"/>
      <c r="ASM215" s="29"/>
      <c r="ASN215" s="29"/>
      <c r="ASO215" s="29"/>
      <c r="ASP215" s="29"/>
      <c r="ASQ215" s="29"/>
      <c r="ASR215" s="29"/>
      <c r="ASS215" s="29"/>
      <c r="AST215" s="29"/>
      <c r="ASU215" s="29"/>
      <c r="ASV215" s="29"/>
      <c r="ASW215" s="29"/>
      <c r="ASX215" s="29"/>
      <c r="ASY215" s="29"/>
      <c r="ASZ215" s="29"/>
      <c r="ATA215" s="29"/>
      <c r="ATB215" s="29"/>
      <c r="ATC215" s="29"/>
      <c r="ATD215" s="29"/>
      <c r="ATE215" s="29"/>
      <c r="ATF215" s="29"/>
      <c r="ATG215" s="29"/>
      <c r="ATH215" s="29"/>
      <c r="ATI215" s="29"/>
      <c r="ATJ215" s="29"/>
      <c r="ATK215" s="29"/>
      <c r="ATL215" s="29"/>
      <c r="ATM215" s="29"/>
      <c r="ATN215" s="29"/>
      <c r="ATO215" s="29"/>
      <c r="ATP215" s="29"/>
      <c r="ATQ215" s="29"/>
      <c r="ATR215" s="29"/>
      <c r="ATS215" s="29"/>
      <c r="ATT215" s="29"/>
      <c r="ATU215" s="29"/>
      <c r="ATV215" s="29"/>
      <c r="ATW215" s="29"/>
      <c r="ATX215" s="29"/>
      <c r="ATY215" s="29"/>
      <c r="ATZ215" s="29"/>
      <c r="AUA215" s="29"/>
      <c r="AUB215" s="29"/>
      <c r="AUC215" s="29"/>
      <c r="AUD215" s="29"/>
      <c r="AUE215" s="29"/>
      <c r="AUF215" s="29"/>
      <c r="AUG215" s="29"/>
      <c r="AUH215" s="29"/>
      <c r="AUI215" s="29"/>
      <c r="AUJ215" s="29"/>
      <c r="AUK215" s="29"/>
      <c r="AUL215" s="29"/>
      <c r="AUM215" s="29"/>
      <c r="AUN215" s="29"/>
      <c r="AUO215" s="29"/>
      <c r="AUP215" s="29"/>
      <c r="AUQ215" s="29"/>
      <c r="AUR215" s="29"/>
      <c r="AUS215" s="29"/>
      <c r="AUT215" s="29"/>
      <c r="AUU215" s="29"/>
      <c r="AUV215" s="29"/>
      <c r="AUW215" s="29"/>
      <c r="AUX215" s="29"/>
      <c r="AUY215" s="29"/>
      <c r="AUZ215" s="29"/>
      <c r="AVA215" s="29"/>
      <c r="AVB215" s="29"/>
      <c r="AVC215" s="29"/>
      <c r="AVD215" s="29"/>
      <c r="AVE215" s="29"/>
      <c r="AVF215" s="29"/>
      <c r="AVG215" s="29"/>
      <c r="AVH215" s="29"/>
      <c r="AVI215" s="29"/>
      <c r="AVJ215" s="29"/>
      <c r="AVK215" s="29"/>
      <c r="AVL215" s="29"/>
      <c r="AVM215" s="29"/>
      <c r="AVN215" s="29"/>
      <c r="AVO215" s="29"/>
      <c r="AVP215" s="29"/>
      <c r="AVQ215" s="29"/>
      <c r="AVR215" s="29"/>
      <c r="AVS215" s="29"/>
      <c r="AVT215" s="29"/>
      <c r="AVU215" s="29"/>
      <c r="AVV215" s="29"/>
      <c r="AVW215" s="29"/>
      <c r="AVX215" s="29"/>
      <c r="AVY215" s="29"/>
      <c r="AVZ215" s="29"/>
      <c r="AWA215" s="29"/>
      <c r="AWB215" s="29"/>
      <c r="AWC215" s="29"/>
      <c r="AWD215" s="29"/>
      <c r="AWE215" s="29"/>
      <c r="AWF215" s="29"/>
      <c r="AWG215" s="29"/>
      <c r="AWH215" s="29"/>
      <c r="AWI215" s="29"/>
      <c r="AWJ215" s="29"/>
      <c r="AWK215" s="29"/>
      <c r="AWL215" s="29"/>
      <c r="AWM215" s="29"/>
      <c r="AWN215" s="29"/>
      <c r="AWO215" s="29"/>
      <c r="AWP215" s="29"/>
      <c r="AWQ215" s="29"/>
      <c r="AWR215" s="29"/>
      <c r="AWS215" s="29"/>
      <c r="AWT215" s="29"/>
      <c r="AWU215" s="29"/>
      <c r="AWV215" s="29"/>
      <c r="AWW215" s="29"/>
      <c r="AWX215" s="29"/>
      <c r="AWY215" s="29"/>
      <c r="AWZ215" s="29"/>
      <c r="AXA215" s="29"/>
      <c r="AXB215" s="29"/>
      <c r="AXC215" s="29"/>
      <c r="AXD215" s="29"/>
      <c r="AXE215" s="29"/>
      <c r="AXF215" s="29"/>
      <c r="AXG215" s="29"/>
      <c r="AXH215" s="29"/>
      <c r="AXI215" s="29"/>
      <c r="AXJ215" s="29"/>
      <c r="AXK215" s="29"/>
      <c r="AXL215" s="29"/>
      <c r="AXM215" s="29"/>
      <c r="AXN215" s="29"/>
      <c r="AXO215" s="29"/>
      <c r="AXP215" s="29"/>
      <c r="AXQ215" s="29"/>
      <c r="AXR215" s="29"/>
      <c r="AXS215" s="29"/>
      <c r="AXT215" s="29"/>
      <c r="AXU215" s="29"/>
      <c r="AXV215" s="29"/>
      <c r="AXW215" s="29"/>
      <c r="AXX215" s="29"/>
      <c r="AXY215" s="29"/>
      <c r="AXZ215" s="29"/>
      <c r="AYA215" s="29"/>
      <c r="AYB215" s="29"/>
      <c r="AYC215" s="29"/>
      <c r="AYD215" s="29"/>
      <c r="AYE215" s="29"/>
      <c r="AYF215" s="29"/>
      <c r="AYG215" s="29"/>
      <c r="AYH215" s="29"/>
      <c r="AYI215" s="29"/>
      <c r="AYJ215" s="29"/>
      <c r="AYK215" s="29"/>
      <c r="AYL215" s="29"/>
      <c r="AYM215" s="29"/>
      <c r="AYN215" s="29"/>
      <c r="AYO215" s="29"/>
      <c r="AYP215" s="29"/>
      <c r="AYQ215" s="29"/>
      <c r="AYR215" s="29"/>
      <c r="AYS215" s="29"/>
      <c r="AYT215" s="29"/>
      <c r="AYU215" s="29"/>
      <c r="AYV215" s="29"/>
      <c r="AYW215" s="29"/>
      <c r="AYX215" s="29"/>
      <c r="AYY215" s="29"/>
      <c r="AYZ215" s="29"/>
      <c r="AZA215" s="29"/>
      <c r="AZB215" s="29"/>
      <c r="AZC215" s="29"/>
      <c r="AZD215" s="29"/>
      <c r="AZE215" s="29"/>
      <c r="AZF215" s="29"/>
      <c r="AZG215" s="29"/>
      <c r="AZH215" s="29"/>
      <c r="AZI215" s="29"/>
      <c r="AZJ215" s="29"/>
      <c r="AZK215" s="29"/>
      <c r="AZL215" s="29"/>
      <c r="AZM215" s="29"/>
      <c r="AZN215" s="29"/>
      <c r="AZO215" s="29"/>
      <c r="AZP215" s="29"/>
      <c r="AZQ215" s="29"/>
      <c r="AZR215" s="29"/>
      <c r="AZS215" s="29"/>
      <c r="AZT215" s="29"/>
      <c r="AZU215" s="29"/>
      <c r="AZV215" s="29"/>
      <c r="AZW215" s="29"/>
      <c r="AZX215" s="29"/>
      <c r="AZY215" s="29"/>
      <c r="AZZ215" s="29"/>
      <c r="BAA215" s="29"/>
      <c r="BAB215" s="29"/>
      <c r="BAC215" s="29"/>
      <c r="BAD215" s="29"/>
      <c r="BAE215" s="29"/>
      <c r="BAF215" s="29"/>
      <c r="BAG215" s="29"/>
      <c r="BAH215" s="29"/>
      <c r="BAI215" s="29"/>
      <c r="BAJ215" s="29"/>
      <c r="BAK215" s="29"/>
      <c r="BAL215" s="29"/>
      <c r="BAM215" s="29"/>
      <c r="BAN215" s="29"/>
      <c r="BAO215" s="29"/>
      <c r="BAP215" s="29"/>
      <c r="BAQ215" s="29"/>
      <c r="BAR215" s="29"/>
      <c r="BAS215" s="29"/>
      <c r="BAT215" s="29"/>
      <c r="BAU215" s="29"/>
      <c r="BAV215" s="29"/>
      <c r="BAW215" s="29"/>
      <c r="BAX215" s="29"/>
      <c r="BAY215" s="29"/>
      <c r="BAZ215" s="29"/>
      <c r="BBA215" s="29"/>
      <c r="BBB215" s="29"/>
      <c r="BBC215" s="29"/>
      <c r="BBD215" s="29"/>
      <c r="BBE215" s="29"/>
      <c r="BBF215" s="29"/>
      <c r="BBG215" s="29"/>
      <c r="BBH215" s="29"/>
      <c r="BBI215" s="29"/>
      <c r="BBJ215" s="29"/>
      <c r="BBK215" s="29"/>
      <c r="BBL215" s="29"/>
      <c r="BBM215" s="29"/>
      <c r="BBN215" s="29"/>
      <c r="BBO215" s="29"/>
      <c r="BBP215" s="29"/>
      <c r="BBQ215" s="29"/>
      <c r="BBR215" s="29"/>
      <c r="BBS215" s="29"/>
      <c r="BBT215" s="29"/>
      <c r="BBU215" s="29"/>
      <c r="BBV215" s="29"/>
      <c r="BBW215" s="29"/>
      <c r="BBX215" s="29"/>
      <c r="BBY215" s="29"/>
      <c r="BBZ215" s="29"/>
      <c r="BCA215" s="29"/>
      <c r="BCB215" s="29"/>
      <c r="BCC215" s="29"/>
      <c r="BCD215" s="29"/>
      <c r="BCE215" s="29"/>
      <c r="BCF215" s="29"/>
      <c r="BCG215" s="29"/>
      <c r="BCH215" s="29"/>
      <c r="BCI215" s="29"/>
      <c r="BCJ215" s="29"/>
      <c r="BCK215" s="29"/>
      <c r="BCL215" s="29"/>
      <c r="BCM215" s="29"/>
      <c r="BCN215" s="29"/>
      <c r="BCO215" s="29"/>
      <c r="BCP215" s="29"/>
      <c r="BCQ215" s="29"/>
      <c r="BCR215" s="29"/>
      <c r="BCS215" s="29"/>
      <c r="BCT215" s="29"/>
      <c r="BCU215" s="29"/>
      <c r="BCV215" s="29"/>
      <c r="BCW215" s="29"/>
      <c r="BCX215" s="29"/>
      <c r="BCY215" s="29"/>
      <c r="BCZ215" s="29"/>
      <c r="BDA215" s="29"/>
      <c r="BDB215" s="29"/>
      <c r="BDC215" s="29"/>
      <c r="BDD215" s="29"/>
      <c r="BDE215" s="29"/>
      <c r="BDF215" s="29"/>
      <c r="BDG215" s="29"/>
      <c r="BDH215" s="29"/>
      <c r="BDI215" s="29"/>
      <c r="BDJ215" s="29"/>
      <c r="BDK215" s="29"/>
      <c r="BDL215" s="29"/>
      <c r="BDM215" s="29"/>
      <c r="BDN215" s="29"/>
      <c r="BDO215" s="29"/>
      <c r="BDP215" s="29"/>
      <c r="BDQ215" s="29"/>
      <c r="BDR215" s="29"/>
      <c r="BDS215" s="29"/>
      <c r="BDT215" s="29"/>
      <c r="BDU215" s="29"/>
      <c r="BDV215" s="29"/>
      <c r="BDW215" s="29"/>
      <c r="BDX215" s="29"/>
      <c r="BDY215" s="29"/>
      <c r="BDZ215" s="29"/>
      <c r="BEA215" s="29"/>
      <c r="BEB215" s="29"/>
      <c r="BEC215" s="29"/>
      <c r="BED215" s="29"/>
      <c r="BEE215" s="29"/>
      <c r="BEF215" s="29"/>
      <c r="BEG215" s="29"/>
      <c r="BEH215" s="29"/>
      <c r="BEI215" s="29"/>
      <c r="BEJ215" s="29"/>
      <c r="BEK215" s="29"/>
      <c r="BEL215" s="29"/>
      <c r="BEM215" s="29"/>
      <c r="BEN215" s="29"/>
      <c r="BEO215" s="29"/>
      <c r="BEP215" s="29"/>
      <c r="BEQ215" s="29"/>
      <c r="BER215" s="29"/>
      <c r="BES215" s="29"/>
      <c r="BET215" s="29"/>
      <c r="BEU215" s="29"/>
      <c r="BEV215" s="29"/>
      <c r="BEW215" s="29"/>
      <c r="BEX215" s="29"/>
      <c r="BEY215" s="29"/>
      <c r="BEZ215" s="29"/>
      <c r="BFA215" s="29"/>
      <c r="BFB215" s="29"/>
      <c r="BFC215" s="29"/>
      <c r="BFD215" s="29"/>
      <c r="BFE215" s="29"/>
      <c r="BFF215" s="29"/>
      <c r="BFG215" s="29"/>
      <c r="BFH215" s="29"/>
      <c r="BFI215" s="29"/>
      <c r="BFJ215" s="29"/>
      <c r="BFK215" s="29"/>
      <c r="BFL215" s="29"/>
      <c r="BFM215" s="29"/>
      <c r="BFN215" s="29"/>
      <c r="BFO215" s="29"/>
      <c r="BFP215" s="29"/>
      <c r="BFQ215" s="29"/>
      <c r="BFR215" s="29"/>
      <c r="BFS215" s="29"/>
      <c r="BFT215" s="29"/>
      <c r="BFU215" s="29"/>
      <c r="BFV215" s="29"/>
      <c r="BFW215" s="29"/>
      <c r="BFX215" s="29"/>
      <c r="BFY215" s="29"/>
      <c r="BFZ215" s="29"/>
      <c r="BGA215" s="29"/>
      <c r="BGB215" s="29"/>
      <c r="BGC215" s="29"/>
      <c r="BGD215" s="29"/>
      <c r="BGE215" s="29"/>
      <c r="BGF215" s="29"/>
      <c r="BGG215" s="29"/>
      <c r="BGH215" s="29"/>
      <c r="BGI215" s="29"/>
      <c r="BGJ215" s="29"/>
      <c r="BGK215" s="29"/>
      <c r="BGL215" s="29"/>
      <c r="BGM215" s="29"/>
      <c r="BGN215" s="29"/>
      <c r="BGO215" s="29"/>
      <c r="BGP215" s="29"/>
      <c r="BGQ215" s="29"/>
      <c r="BGR215" s="29"/>
      <c r="BGS215" s="29"/>
      <c r="BGT215" s="29"/>
      <c r="BGU215" s="29"/>
      <c r="BGV215" s="29"/>
      <c r="BGW215" s="29"/>
      <c r="BGX215" s="29"/>
      <c r="BGY215" s="29"/>
      <c r="BGZ215" s="29"/>
      <c r="BHA215" s="29"/>
      <c r="BHB215" s="29"/>
      <c r="BHC215" s="29"/>
      <c r="BHD215" s="29"/>
      <c r="BHE215" s="29"/>
      <c r="BHF215" s="29"/>
      <c r="BHG215" s="29"/>
      <c r="BHH215" s="29"/>
      <c r="BHI215" s="29"/>
      <c r="BHJ215" s="29"/>
      <c r="BHK215" s="29"/>
      <c r="BHL215" s="29"/>
      <c r="BHM215" s="29"/>
      <c r="BHN215" s="29"/>
      <c r="BHO215" s="29"/>
      <c r="BHP215" s="29"/>
      <c r="BHQ215" s="29"/>
      <c r="BHR215" s="29"/>
      <c r="BHS215" s="29"/>
      <c r="BHT215" s="29"/>
      <c r="BHU215" s="29"/>
      <c r="BHV215" s="29"/>
      <c r="BHW215" s="29"/>
      <c r="BHX215" s="29"/>
      <c r="BHY215" s="29"/>
      <c r="BHZ215" s="29"/>
      <c r="BIA215" s="29"/>
      <c r="BIB215" s="29"/>
      <c r="BIC215" s="29"/>
      <c r="BID215" s="29"/>
      <c r="BIE215" s="29"/>
      <c r="BIF215" s="29"/>
      <c r="BIG215" s="29"/>
      <c r="BIH215" s="29"/>
      <c r="BII215" s="29"/>
      <c r="BIJ215" s="29"/>
      <c r="BIK215" s="29"/>
      <c r="BIL215" s="29"/>
      <c r="BIM215" s="29"/>
      <c r="BIN215" s="29"/>
      <c r="BIO215" s="29"/>
      <c r="BIP215" s="29"/>
      <c r="BIQ215" s="29"/>
      <c r="BIR215" s="29"/>
      <c r="BIS215" s="29"/>
      <c r="BIT215" s="29"/>
      <c r="BIU215" s="29"/>
      <c r="BIV215" s="29"/>
      <c r="BIW215" s="29"/>
      <c r="BIX215" s="29"/>
      <c r="BIY215" s="29"/>
      <c r="BIZ215" s="29"/>
      <c r="BJA215" s="29"/>
      <c r="BJB215" s="29"/>
      <c r="BJC215" s="29"/>
      <c r="BJD215" s="29"/>
      <c r="BJE215" s="29"/>
      <c r="BJF215" s="29"/>
      <c r="BJG215" s="29"/>
      <c r="BJH215" s="29"/>
      <c r="BJI215" s="29"/>
      <c r="BJJ215" s="29"/>
      <c r="BJK215" s="29"/>
      <c r="BJL215" s="29"/>
      <c r="BJM215" s="29"/>
      <c r="BJN215" s="29"/>
      <c r="BJO215" s="29"/>
      <c r="BJP215" s="29"/>
      <c r="BJQ215" s="29"/>
      <c r="BJR215" s="29"/>
      <c r="BJS215" s="29"/>
      <c r="BJT215" s="29"/>
      <c r="BJU215" s="29"/>
      <c r="BJV215" s="29"/>
      <c r="BJW215" s="29"/>
      <c r="BJX215" s="29"/>
      <c r="BJY215" s="29"/>
      <c r="BJZ215" s="29"/>
      <c r="BKA215" s="29"/>
      <c r="BKB215" s="29"/>
      <c r="BKC215" s="29"/>
      <c r="BKD215" s="29"/>
      <c r="BKE215" s="29"/>
      <c r="BKF215" s="29"/>
      <c r="BKG215" s="29"/>
      <c r="BKH215" s="29"/>
      <c r="BKI215" s="29"/>
      <c r="BKJ215" s="29"/>
      <c r="BKK215" s="29"/>
      <c r="BKL215" s="29"/>
      <c r="BKM215" s="29"/>
      <c r="BKN215" s="29"/>
      <c r="BKO215" s="29"/>
      <c r="BKP215" s="29"/>
      <c r="BKQ215" s="29"/>
      <c r="BKR215" s="29"/>
      <c r="BKS215" s="29"/>
      <c r="BKT215" s="29"/>
      <c r="BKU215" s="29"/>
      <c r="BKV215" s="29"/>
      <c r="BKW215" s="29"/>
      <c r="BKX215" s="29"/>
      <c r="BKY215" s="29"/>
      <c r="BKZ215" s="29"/>
      <c r="BLA215" s="29"/>
      <c r="BLB215" s="29"/>
      <c r="BLC215" s="29"/>
      <c r="BLD215" s="29"/>
      <c r="BLE215" s="29"/>
      <c r="BLF215" s="29"/>
      <c r="BLG215" s="29"/>
      <c r="BLH215" s="29"/>
      <c r="BLI215" s="29"/>
      <c r="BLJ215" s="29"/>
      <c r="BLK215" s="29"/>
      <c r="BLL215" s="29"/>
      <c r="BLM215" s="29"/>
      <c r="BLN215" s="29"/>
      <c r="BLO215" s="29"/>
      <c r="BLP215" s="29"/>
      <c r="BLQ215" s="29"/>
      <c r="BLR215" s="29"/>
      <c r="BLS215" s="29"/>
      <c r="BLT215" s="29"/>
      <c r="BLU215" s="29"/>
      <c r="BLV215" s="29"/>
      <c r="BLW215" s="29"/>
      <c r="BLX215" s="29"/>
      <c r="BLY215" s="29"/>
      <c r="BLZ215" s="29"/>
      <c r="BMA215" s="29"/>
      <c r="BMB215" s="29"/>
      <c r="BMC215" s="29"/>
      <c r="BMD215" s="29"/>
      <c r="BME215" s="29"/>
      <c r="BMF215" s="29"/>
      <c r="BMG215" s="29"/>
      <c r="BMH215" s="29"/>
      <c r="BMI215" s="29"/>
      <c r="BMJ215" s="29"/>
      <c r="BMK215" s="29"/>
      <c r="BML215" s="29"/>
      <c r="BMM215" s="29"/>
      <c r="BMN215" s="29"/>
      <c r="BMO215" s="29"/>
      <c r="BMP215" s="29"/>
      <c r="BMQ215" s="29"/>
      <c r="BMR215" s="29"/>
      <c r="BMS215" s="29"/>
      <c r="BMT215" s="29"/>
      <c r="BMU215" s="29"/>
      <c r="BMV215" s="29"/>
      <c r="BMW215" s="29"/>
      <c r="BMX215" s="29"/>
      <c r="BMY215" s="29"/>
      <c r="BMZ215" s="29"/>
      <c r="BNA215" s="29"/>
      <c r="BNB215" s="29"/>
      <c r="BNC215" s="29"/>
      <c r="BND215" s="29"/>
      <c r="BNE215" s="29"/>
      <c r="BNF215" s="29"/>
      <c r="BNG215" s="29"/>
      <c r="BNH215" s="29"/>
      <c r="BNI215" s="29"/>
      <c r="BNJ215" s="29"/>
      <c r="BNK215" s="29"/>
      <c r="BNL215" s="29"/>
      <c r="BNM215" s="29"/>
      <c r="BNN215" s="29"/>
      <c r="BNO215" s="29"/>
      <c r="BNP215" s="29"/>
      <c r="BNQ215" s="29"/>
      <c r="BNR215" s="29"/>
      <c r="BNS215" s="29"/>
      <c r="BNT215" s="29"/>
      <c r="BNU215" s="29"/>
      <c r="BNV215" s="29"/>
      <c r="BNW215" s="29"/>
      <c r="BNX215" s="29"/>
      <c r="BNY215" s="29"/>
      <c r="BNZ215" s="29"/>
      <c r="BOA215" s="29"/>
      <c r="BOB215" s="29"/>
      <c r="BOC215" s="29"/>
      <c r="BOD215" s="29"/>
      <c r="BOE215" s="29"/>
      <c r="BOF215" s="29"/>
      <c r="BOG215" s="29"/>
      <c r="BOH215" s="29"/>
      <c r="BOI215" s="29"/>
      <c r="BOJ215" s="29"/>
      <c r="BOK215" s="29"/>
      <c r="BOL215" s="29"/>
      <c r="BOM215" s="29"/>
      <c r="BON215" s="29"/>
      <c r="BOO215" s="29"/>
      <c r="BOP215" s="29"/>
      <c r="BOQ215" s="29"/>
      <c r="BOR215" s="29"/>
      <c r="BOS215" s="29"/>
      <c r="BOT215" s="29"/>
      <c r="BOU215" s="29"/>
      <c r="BOV215" s="29"/>
      <c r="BOW215" s="29"/>
      <c r="BOX215" s="29"/>
      <c r="BOY215" s="29"/>
      <c r="BOZ215" s="29"/>
      <c r="BPA215" s="29"/>
      <c r="BPB215" s="29"/>
      <c r="BPC215" s="29"/>
      <c r="BPD215" s="29"/>
      <c r="BPE215" s="29"/>
      <c r="BPF215" s="29"/>
      <c r="BPG215" s="29"/>
      <c r="BPH215" s="29"/>
      <c r="BPI215" s="29"/>
      <c r="BPJ215" s="29"/>
      <c r="BPK215" s="29"/>
      <c r="BPL215" s="29"/>
      <c r="BPM215" s="29"/>
      <c r="BPN215" s="29"/>
      <c r="BPO215" s="29"/>
      <c r="BPP215" s="29"/>
      <c r="BPQ215" s="29"/>
      <c r="BPR215" s="29"/>
      <c r="BPS215" s="29"/>
      <c r="BPT215" s="29"/>
      <c r="BPU215" s="29"/>
      <c r="BPV215" s="29"/>
      <c r="BPW215" s="29"/>
      <c r="BPX215" s="29"/>
      <c r="BPY215" s="29"/>
      <c r="BPZ215" s="29"/>
      <c r="BQA215" s="29"/>
      <c r="BQB215" s="29"/>
      <c r="BQC215" s="29"/>
      <c r="BQD215" s="29"/>
      <c r="BQE215" s="29"/>
      <c r="BQF215" s="29"/>
      <c r="BQG215" s="29"/>
      <c r="BQH215" s="29"/>
      <c r="BQI215" s="29"/>
      <c r="BQJ215" s="29"/>
      <c r="BQK215" s="29"/>
      <c r="BQL215" s="29"/>
      <c r="BQM215" s="29"/>
      <c r="BQN215" s="29"/>
      <c r="BQO215" s="29"/>
      <c r="BQP215" s="29"/>
      <c r="BQQ215" s="29"/>
      <c r="BQR215" s="29"/>
      <c r="BQS215" s="29"/>
      <c r="BQT215" s="29"/>
      <c r="BQU215" s="29"/>
      <c r="BQV215" s="29"/>
      <c r="BQW215" s="29"/>
      <c r="BQX215" s="29"/>
      <c r="BQY215" s="29"/>
      <c r="BQZ215" s="29"/>
      <c r="BRA215" s="29"/>
      <c r="BRB215" s="29"/>
      <c r="BRC215" s="29"/>
      <c r="BRD215" s="29"/>
      <c r="BRE215" s="29"/>
      <c r="BRF215" s="29"/>
      <c r="BRG215" s="29"/>
      <c r="BRH215" s="29"/>
      <c r="BRI215" s="29"/>
      <c r="BRJ215" s="29"/>
      <c r="BRK215" s="29"/>
      <c r="BRL215" s="29"/>
      <c r="BRM215" s="29"/>
      <c r="BRN215" s="29"/>
      <c r="BRO215" s="29"/>
      <c r="BRP215" s="29"/>
      <c r="BRQ215" s="29"/>
      <c r="BRR215" s="29"/>
      <c r="BRS215" s="29"/>
      <c r="BRT215" s="29"/>
      <c r="BRU215" s="29"/>
      <c r="BRV215" s="29"/>
      <c r="BRW215" s="29"/>
      <c r="BRX215" s="29"/>
      <c r="BRY215" s="29"/>
      <c r="BRZ215" s="29"/>
      <c r="BSA215" s="29"/>
      <c r="BSB215" s="29"/>
      <c r="BSC215" s="29"/>
      <c r="BSD215" s="29"/>
      <c r="BSE215" s="29"/>
      <c r="BSF215" s="29"/>
      <c r="BSG215" s="29"/>
      <c r="BSH215" s="29"/>
      <c r="BSI215" s="29"/>
      <c r="BSJ215" s="29"/>
      <c r="BSK215" s="29"/>
      <c r="BSL215" s="29"/>
      <c r="BSM215" s="29"/>
      <c r="BSN215" s="29"/>
      <c r="BSO215" s="29"/>
      <c r="BSP215" s="29"/>
      <c r="BSQ215" s="29"/>
      <c r="BSR215" s="29"/>
      <c r="BSS215" s="29"/>
      <c r="BST215" s="29"/>
      <c r="BSU215" s="29"/>
      <c r="BSV215" s="29"/>
      <c r="BSW215" s="29"/>
      <c r="BSX215" s="29"/>
      <c r="BSY215" s="29"/>
      <c r="BSZ215" s="29"/>
      <c r="BTA215" s="29"/>
      <c r="BTB215" s="29"/>
      <c r="BTC215" s="29"/>
      <c r="BTD215" s="29"/>
      <c r="BTE215" s="29"/>
      <c r="BTF215" s="29"/>
      <c r="BTG215" s="29"/>
      <c r="BTH215" s="29"/>
      <c r="BTI215" s="29"/>
      <c r="BTJ215" s="29"/>
      <c r="BTK215" s="29"/>
      <c r="BTL215" s="29"/>
      <c r="BTM215" s="29"/>
      <c r="BTN215" s="29"/>
      <c r="BTO215" s="29"/>
      <c r="BTP215" s="29"/>
      <c r="BTQ215" s="29"/>
      <c r="BTR215" s="29"/>
      <c r="BTS215" s="29"/>
      <c r="BTT215" s="29"/>
      <c r="BTU215" s="29"/>
      <c r="BTV215" s="29"/>
      <c r="BTW215" s="29"/>
      <c r="BTX215" s="29"/>
      <c r="BTY215" s="29"/>
      <c r="BTZ215" s="29"/>
      <c r="BUA215" s="29"/>
      <c r="BUB215" s="29"/>
      <c r="BUC215" s="29"/>
      <c r="BUD215" s="29"/>
      <c r="BUE215" s="29"/>
      <c r="BUF215" s="29"/>
      <c r="BUG215" s="29"/>
      <c r="BUH215" s="29"/>
      <c r="BUI215" s="29"/>
      <c r="BUJ215" s="29"/>
      <c r="BUK215" s="29"/>
      <c r="BUL215" s="29"/>
      <c r="BUM215" s="29"/>
      <c r="BUN215" s="29"/>
      <c r="BUO215" s="29"/>
      <c r="BUP215" s="29"/>
      <c r="BUQ215" s="29"/>
      <c r="BUR215" s="29"/>
      <c r="BUS215" s="29"/>
      <c r="BUT215" s="29"/>
      <c r="BUU215" s="29"/>
      <c r="BUV215" s="29"/>
      <c r="BUW215" s="29"/>
      <c r="BUX215" s="29"/>
      <c r="BUY215" s="29"/>
      <c r="BUZ215" s="29"/>
      <c r="BVA215" s="29"/>
      <c r="BVB215" s="29"/>
      <c r="BVC215" s="29"/>
      <c r="BVD215" s="29"/>
      <c r="BVE215" s="29"/>
      <c r="BVF215" s="29"/>
      <c r="BVG215" s="29"/>
      <c r="BVH215" s="29"/>
      <c r="BVI215" s="29"/>
      <c r="BVJ215" s="29"/>
      <c r="BVK215" s="29"/>
      <c r="BVL215" s="29"/>
      <c r="BVM215" s="29"/>
      <c r="BVN215" s="29"/>
      <c r="BVO215" s="29"/>
      <c r="BVP215" s="29"/>
      <c r="BVQ215" s="29"/>
      <c r="BVR215" s="29"/>
      <c r="BVS215" s="29"/>
      <c r="BVT215" s="29"/>
      <c r="BVU215" s="29"/>
      <c r="BVV215" s="29"/>
      <c r="BVW215" s="29"/>
      <c r="BVX215" s="29"/>
      <c r="BVY215" s="29"/>
      <c r="BVZ215" s="29"/>
      <c r="BWA215" s="29"/>
      <c r="BWB215" s="29"/>
      <c r="BWC215" s="29"/>
      <c r="BWD215" s="29"/>
      <c r="BWE215" s="29"/>
      <c r="BWF215" s="29"/>
      <c r="BWG215" s="29"/>
      <c r="BWH215" s="29"/>
      <c r="BWI215" s="29"/>
      <c r="BWJ215" s="29"/>
      <c r="BWK215" s="29"/>
      <c r="BWL215" s="29"/>
      <c r="BWM215" s="29"/>
      <c r="BWN215" s="29"/>
      <c r="BWO215" s="29"/>
      <c r="BWP215" s="29"/>
      <c r="BWQ215" s="29"/>
      <c r="BWR215" s="29"/>
      <c r="BWS215" s="29"/>
      <c r="BWT215" s="29"/>
      <c r="BWU215" s="29"/>
      <c r="BWV215" s="29"/>
      <c r="BWW215" s="29"/>
      <c r="BWX215" s="29"/>
      <c r="BWY215" s="29"/>
      <c r="BWZ215" s="29"/>
      <c r="BXA215" s="29"/>
      <c r="BXB215" s="29"/>
      <c r="BXC215" s="29"/>
      <c r="BXD215" s="29"/>
      <c r="BXE215" s="29"/>
      <c r="BXF215" s="29"/>
      <c r="BXG215" s="29"/>
      <c r="BXH215" s="29"/>
      <c r="BXI215" s="29"/>
      <c r="BXJ215" s="29"/>
      <c r="BXK215" s="29"/>
      <c r="BXL215" s="29"/>
      <c r="BXM215" s="29"/>
      <c r="BXN215" s="29"/>
      <c r="BXO215" s="29"/>
      <c r="BXP215" s="29"/>
      <c r="BXQ215" s="29"/>
      <c r="BXR215" s="29"/>
      <c r="BXS215" s="29"/>
      <c r="BXT215" s="29"/>
      <c r="BXU215" s="29"/>
      <c r="BXV215" s="29"/>
      <c r="BXW215" s="29"/>
      <c r="BXX215" s="29"/>
      <c r="BXY215" s="29"/>
      <c r="BXZ215" s="29"/>
      <c r="BYA215" s="29"/>
      <c r="BYB215" s="29"/>
      <c r="BYC215" s="29"/>
      <c r="BYD215" s="29"/>
      <c r="BYE215" s="29"/>
      <c r="BYF215" s="29"/>
      <c r="BYG215" s="29"/>
      <c r="BYH215" s="29"/>
      <c r="BYI215" s="29"/>
      <c r="BYJ215" s="29"/>
      <c r="BYK215" s="29"/>
      <c r="BYL215" s="29"/>
      <c r="BYM215" s="29"/>
      <c r="BYN215" s="29"/>
      <c r="BYO215" s="29"/>
      <c r="BYP215" s="29"/>
      <c r="BYQ215" s="29"/>
      <c r="BYR215" s="29"/>
      <c r="BYS215" s="29"/>
      <c r="BYT215" s="29"/>
      <c r="BYU215" s="29"/>
      <c r="BYV215" s="29"/>
      <c r="BYW215" s="29"/>
      <c r="BYX215" s="29"/>
      <c r="BYY215" s="29"/>
      <c r="BYZ215" s="29"/>
      <c r="BZA215" s="29"/>
      <c r="BZB215" s="29"/>
      <c r="BZC215" s="29"/>
      <c r="BZD215" s="29"/>
      <c r="BZE215" s="29"/>
      <c r="BZF215" s="29"/>
      <c r="BZG215" s="29"/>
      <c r="BZH215" s="29"/>
      <c r="BZI215" s="29"/>
      <c r="BZJ215" s="29"/>
      <c r="BZK215" s="29"/>
      <c r="BZL215" s="29"/>
      <c r="BZM215" s="29"/>
      <c r="BZN215" s="29"/>
      <c r="BZO215" s="29"/>
      <c r="BZP215" s="29"/>
      <c r="BZQ215" s="29"/>
      <c r="BZR215" s="29"/>
      <c r="BZS215" s="29"/>
      <c r="BZT215" s="29"/>
      <c r="BZU215" s="29"/>
      <c r="BZV215" s="29"/>
      <c r="BZW215" s="29"/>
      <c r="BZX215" s="29"/>
      <c r="BZY215" s="29"/>
      <c r="BZZ215" s="29"/>
      <c r="CAA215" s="29"/>
      <c r="CAB215" s="29"/>
      <c r="CAC215" s="29"/>
      <c r="CAD215" s="29"/>
      <c r="CAE215" s="29"/>
      <c r="CAF215" s="29"/>
      <c r="CAG215" s="29"/>
      <c r="CAH215" s="29"/>
      <c r="CAI215" s="29"/>
      <c r="CAJ215" s="29"/>
      <c r="CAK215" s="29"/>
      <c r="CAL215" s="29"/>
      <c r="CAM215" s="29"/>
      <c r="CAN215" s="29"/>
      <c r="CAO215" s="29"/>
      <c r="CAP215" s="29"/>
      <c r="CAQ215" s="29"/>
      <c r="CAR215" s="29"/>
      <c r="CAS215" s="29"/>
      <c r="CAT215" s="29"/>
      <c r="CAU215" s="29"/>
      <c r="CAV215" s="29"/>
      <c r="CAW215" s="29"/>
      <c r="CAX215" s="29"/>
      <c r="CAY215" s="29"/>
      <c r="CAZ215" s="29"/>
      <c r="CBA215" s="29"/>
      <c r="CBB215" s="29"/>
      <c r="CBC215" s="29"/>
      <c r="CBD215" s="29"/>
      <c r="CBE215" s="29"/>
      <c r="CBF215" s="29"/>
      <c r="CBG215" s="29"/>
      <c r="CBH215" s="29"/>
      <c r="CBI215" s="29"/>
      <c r="CBJ215" s="29"/>
      <c r="CBK215" s="29"/>
      <c r="CBL215" s="29"/>
      <c r="CBM215" s="29"/>
      <c r="CBN215" s="29"/>
      <c r="CBO215" s="29"/>
      <c r="CBP215" s="29"/>
      <c r="CBQ215" s="29"/>
      <c r="CBR215" s="29"/>
      <c r="CBS215" s="29"/>
      <c r="CBT215" s="29"/>
      <c r="CBU215" s="29"/>
      <c r="CBV215" s="29"/>
      <c r="CBW215" s="29"/>
      <c r="CBX215" s="29"/>
      <c r="CBY215" s="29"/>
      <c r="CBZ215" s="29"/>
      <c r="CCA215" s="29"/>
      <c r="CCB215" s="29"/>
      <c r="CCC215" s="29"/>
      <c r="CCD215" s="29"/>
      <c r="CCE215" s="29"/>
      <c r="CCF215" s="29"/>
      <c r="CCG215" s="29"/>
      <c r="CCH215" s="29"/>
      <c r="CCI215" s="29"/>
      <c r="CCJ215" s="29"/>
      <c r="CCK215" s="29"/>
      <c r="CCL215" s="29"/>
      <c r="CCM215" s="29"/>
      <c r="CCN215" s="29"/>
      <c r="CCO215" s="29"/>
      <c r="CCP215" s="29"/>
      <c r="CCQ215" s="29"/>
      <c r="CCR215" s="29"/>
      <c r="CCS215" s="29"/>
      <c r="CCT215" s="29"/>
      <c r="CCU215" s="29"/>
      <c r="CCV215" s="29"/>
      <c r="CCW215" s="29"/>
      <c r="CCX215" s="29"/>
      <c r="CCY215" s="29"/>
      <c r="CCZ215" s="29"/>
      <c r="CDA215" s="29"/>
      <c r="CDB215" s="29"/>
      <c r="CDC215" s="29"/>
      <c r="CDD215" s="29"/>
      <c r="CDE215" s="29"/>
      <c r="CDF215" s="29"/>
      <c r="CDG215" s="29"/>
      <c r="CDH215" s="29"/>
      <c r="CDI215" s="29"/>
      <c r="CDJ215" s="29"/>
      <c r="CDK215" s="29"/>
      <c r="CDL215" s="29"/>
      <c r="CDM215" s="29"/>
      <c r="CDN215" s="29"/>
      <c r="CDO215" s="29"/>
      <c r="CDP215" s="29"/>
      <c r="CDQ215" s="29"/>
      <c r="CDR215" s="29"/>
      <c r="CDS215" s="29"/>
      <c r="CDT215" s="29"/>
      <c r="CDU215" s="29"/>
      <c r="CDV215" s="29"/>
      <c r="CDW215" s="29"/>
      <c r="CDX215" s="29"/>
      <c r="CDY215" s="29"/>
      <c r="CDZ215" s="29"/>
      <c r="CEA215" s="29"/>
      <c r="CEB215" s="29"/>
      <c r="CEC215" s="29"/>
      <c r="CED215" s="29"/>
      <c r="CEE215" s="29"/>
      <c r="CEF215" s="29"/>
      <c r="CEG215" s="29"/>
      <c r="CEH215" s="29"/>
      <c r="CEI215" s="29"/>
      <c r="CEJ215" s="29"/>
      <c r="CEK215" s="29"/>
      <c r="CEL215" s="29"/>
      <c r="CEM215" s="29"/>
      <c r="CEN215" s="29"/>
      <c r="CEO215" s="29"/>
      <c r="CEP215" s="29"/>
      <c r="CEQ215" s="29"/>
      <c r="CER215" s="29"/>
      <c r="CES215" s="29"/>
      <c r="CET215" s="29"/>
      <c r="CEU215" s="29"/>
      <c r="CEV215" s="29"/>
      <c r="CEW215" s="29"/>
      <c r="CEX215" s="29"/>
      <c r="CEY215" s="29"/>
      <c r="CEZ215" s="29"/>
      <c r="CFA215" s="29"/>
      <c r="CFB215" s="29"/>
      <c r="CFC215" s="29"/>
      <c r="CFD215" s="29"/>
      <c r="CFE215" s="29"/>
      <c r="CFF215" s="29"/>
      <c r="CFG215" s="29"/>
      <c r="CFH215" s="29"/>
      <c r="CFI215" s="29"/>
      <c r="CFJ215" s="29"/>
      <c r="CFK215" s="29"/>
      <c r="CFL215" s="29"/>
      <c r="CFM215" s="29"/>
      <c r="CFN215" s="29"/>
      <c r="CFO215" s="29"/>
      <c r="CFP215" s="29"/>
      <c r="CFQ215" s="29"/>
      <c r="CFR215" s="29"/>
      <c r="CFS215" s="29"/>
      <c r="CFT215" s="29"/>
      <c r="CFU215" s="29"/>
      <c r="CFV215" s="29"/>
      <c r="CFW215" s="29"/>
      <c r="CFX215" s="29"/>
      <c r="CFY215" s="29"/>
      <c r="CFZ215" s="29"/>
      <c r="CGA215" s="29"/>
      <c r="CGB215" s="29"/>
      <c r="CGC215" s="29"/>
      <c r="CGD215" s="29"/>
      <c r="CGE215" s="29"/>
      <c r="CGF215" s="29"/>
      <c r="CGG215" s="29"/>
      <c r="CGH215" s="29"/>
      <c r="CGI215" s="29"/>
      <c r="CGJ215" s="29"/>
      <c r="CGK215" s="29"/>
      <c r="CGL215" s="29"/>
      <c r="CGM215" s="29"/>
      <c r="CGN215" s="29"/>
      <c r="CGO215" s="29"/>
      <c r="CGP215" s="29"/>
      <c r="CGQ215" s="29"/>
      <c r="CGR215" s="29"/>
      <c r="CGS215" s="29"/>
      <c r="CGT215" s="29"/>
      <c r="CGU215" s="29"/>
      <c r="CGV215" s="29"/>
      <c r="CGW215" s="29"/>
      <c r="CGX215" s="29"/>
      <c r="CGY215" s="29"/>
      <c r="CGZ215" s="29"/>
      <c r="CHA215" s="29"/>
      <c r="CHB215" s="29"/>
      <c r="CHC215" s="29"/>
      <c r="CHD215" s="29"/>
      <c r="CHE215" s="29"/>
      <c r="CHF215" s="29"/>
      <c r="CHG215" s="29"/>
      <c r="CHH215" s="29"/>
      <c r="CHI215" s="29"/>
      <c r="CHJ215" s="29"/>
      <c r="CHK215" s="29"/>
      <c r="CHL215" s="29"/>
      <c r="CHM215" s="29"/>
      <c r="CHN215" s="29"/>
      <c r="CHO215" s="29"/>
      <c r="CHP215" s="29"/>
      <c r="CHQ215" s="29"/>
      <c r="CHR215" s="29"/>
      <c r="CHS215" s="29"/>
      <c r="CHT215" s="29"/>
      <c r="CHU215" s="29"/>
      <c r="CHV215" s="29"/>
      <c r="CHW215" s="29"/>
      <c r="CHX215" s="29"/>
      <c r="CHY215" s="29"/>
      <c r="CHZ215" s="29"/>
      <c r="CIA215" s="29"/>
      <c r="CIB215" s="29"/>
      <c r="CIC215" s="29"/>
      <c r="CID215" s="29"/>
      <c r="CIE215" s="29"/>
      <c r="CIF215" s="29"/>
      <c r="CIG215" s="29"/>
      <c r="CIH215" s="29"/>
      <c r="CII215" s="29"/>
      <c r="CIJ215" s="29"/>
      <c r="CIK215" s="29"/>
      <c r="CIL215" s="29"/>
      <c r="CIM215" s="29"/>
      <c r="CIN215" s="29"/>
      <c r="CIO215" s="29"/>
      <c r="CIP215" s="29"/>
      <c r="CIQ215" s="29"/>
      <c r="CIR215" s="29"/>
      <c r="CIS215" s="29"/>
      <c r="CIT215" s="29"/>
      <c r="CIU215" s="29"/>
      <c r="CIV215" s="29"/>
      <c r="CIW215" s="29"/>
      <c r="CIX215" s="29"/>
      <c r="CIY215" s="29"/>
      <c r="CIZ215" s="29"/>
      <c r="CJA215" s="29"/>
      <c r="CJB215" s="29"/>
      <c r="CJC215" s="29"/>
      <c r="CJD215" s="29"/>
      <c r="CJE215" s="29"/>
      <c r="CJF215" s="29"/>
      <c r="CJG215" s="29"/>
      <c r="CJH215" s="29"/>
      <c r="CJI215" s="29"/>
      <c r="CJJ215" s="29"/>
      <c r="CJK215" s="29"/>
      <c r="CJL215" s="29"/>
      <c r="CJM215" s="29"/>
      <c r="CJN215" s="29"/>
      <c r="CJO215" s="29"/>
      <c r="CJP215" s="29"/>
      <c r="CJQ215" s="29"/>
      <c r="CJR215" s="29"/>
      <c r="CJS215" s="29"/>
      <c r="CJT215" s="29"/>
      <c r="CJU215" s="29"/>
      <c r="CJV215" s="29"/>
      <c r="CJW215" s="29"/>
      <c r="CJX215" s="29"/>
      <c r="CJY215" s="29"/>
      <c r="CJZ215" s="29"/>
      <c r="CKA215" s="29"/>
      <c r="CKB215" s="29"/>
      <c r="CKC215" s="29"/>
      <c r="CKD215" s="29"/>
      <c r="CKE215" s="29"/>
      <c r="CKF215" s="29"/>
      <c r="CKG215" s="29"/>
      <c r="CKH215" s="29"/>
      <c r="CKI215" s="29"/>
      <c r="CKJ215" s="29"/>
      <c r="CKK215" s="29"/>
      <c r="CKL215" s="29"/>
      <c r="CKM215" s="29"/>
      <c r="CKN215" s="29"/>
      <c r="CKO215" s="29"/>
      <c r="CKP215" s="29"/>
      <c r="CKQ215" s="29"/>
      <c r="CKR215" s="29"/>
      <c r="CKS215" s="29"/>
      <c r="CKT215" s="29"/>
      <c r="CKU215" s="29"/>
      <c r="CKV215" s="29"/>
      <c r="CKW215" s="29"/>
      <c r="CKX215" s="29"/>
      <c r="CKY215" s="29"/>
      <c r="CKZ215" s="29"/>
      <c r="CLA215" s="29"/>
      <c r="CLB215" s="29"/>
      <c r="CLC215" s="29"/>
      <c r="CLD215" s="29"/>
      <c r="CLE215" s="29"/>
      <c r="CLF215" s="29"/>
      <c r="CLG215" s="29"/>
      <c r="CLH215" s="29"/>
      <c r="CLI215" s="29"/>
      <c r="CLJ215" s="29"/>
      <c r="CLK215" s="29"/>
      <c r="CLL215" s="29"/>
      <c r="CLM215" s="29"/>
      <c r="CLN215" s="29"/>
      <c r="CLO215" s="29"/>
      <c r="CLP215" s="29"/>
      <c r="CLQ215" s="29"/>
      <c r="CLR215" s="29"/>
      <c r="CLS215" s="29"/>
      <c r="CLT215" s="29"/>
      <c r="CLU215" s="29"/>
      <c r="CLV215" s="29"/>
      <c r="CLW215" s="29"/>
      <c r="CLX215" s="29"/>
      <c r="CLY215" s="29"/>
      <c r="CLZ215" s="29"/>
      <c r="CMA215" s="29"/>
      <c r="CMB215" s="29"/>
      <c r="CMC215" s="29"/>
      <c r="CMD215" s="29"/>
      <c r="CME215" s="29"/>
      <c r="CMF215" s="29"/>
      <c r="CMG215" s="29"/>
      <c r="CMH215" s="29"/>
      <c r="CMI215" s="29"/>
      <c r="CMJ215" s="29"/>
      <c r="CMK215" s="29"/>
      <c r="CML215" s="29"/>
      <c r="CMM215" s="29"/>
      <c r="CMN215" s="29"/>
      <c r="CMO215" s="29"/>
      <c r="CMP215" s="29"/>
      <c r="CMQ215" s="29"/>
      <c r="CMR215" s="29"/>
      <c r="CMS215" s="29"/>
      <c r="CMT215" s="29"/>
      <c r="CMU215" s="29"/>
      <c r="CMV215" s="29"/>
      <c r="CMW215" s="29"/>
      <c r="CMX215" s="29"/>
      <c r="CMY215" s="29"/>
      <c r="CMZ215" s="29"/>
      <c r="CNA215" s="29"/>
      <c r="CNB215" s="29"/>
      <c r="CNC215" s="29"/>
      <c r="CND215" s="29"/>
      <c r="CNE215" s="29"/>
      <c r="CNF215" s="29"/>
      <c r="CNG215" s="29"/>
      <c r="CNH215" s="29"/>
      <c r="CNI215" s="29"/>
      <c r="CNJ215" s="29"/>
      <c r="CNK215" s="29"/>
      <c r="CNL215" s="29"/>
      <c r="CNM215" s="29"/>
      <c r="CNN215" s="29"/>
      <c r="CNO215" s="29"/>
      <c r="CNP215" s="29"/>
      <c r="CNQ215" s="29"/>
      <c r="CNR215" s="29"/>
      <c r="CNS215" s="29"/>
      <c r="CNT215" s="29"/>
      <c r="CNU215" s="29"/>
      <c r="CNV215" s="29"/>
      <c r="CNW215" s="29"/>
      <c r="CNX215" s="29"/>
      <c r="CNY215" s="29"/>
      <c r="CNZ215" s="29"/>
      <c r="COA215" s="29"/>
      <c r="COB215" s="29"/>
      <c r="COC215" s="29"/>
      <c r="COD215" s="29"/>
      <c r="COE215" s="29"/>
      <c r="COF215" s="29"/>
      <c r="COG215" s="29"/>
      <c r="COH215" s="29"/>
      <c r="COI215" s="29"/>
      <c r="COJ215" s="29"/>
      <c r="COK215" s="29"/>
      <c r="COL215" s="29"/>
      <c r="COM215" s="29"/>
      <c r="CON215" s="29"/>
      <c r="COO215" s="29"/>
      <c r="COP215" s="29"/>
      <c r="COQ215" s="29"/>
      <c r="COR215" s="29"/>
      <c r="COS215" s="29"/>
      <c r="COT215" s="29"/>
      <c r="COU215" s="29"/>
      <c r="COV215" s="29"/>
      <c r="COW215" s="29"/>
      <c r="COX215" s="29"/>
      <c r="COY215" s="29"/>
      <c r="COZ215" s="29"/>
      <c r="CPA215" s="29"/>
      <c r="CPB215" s="29"/>
      <c r="CPC215" s="29"/>
      <c r="CPD215" s="29"/>
      <c r="CPE215" s="29"/>
      <c r="CPF215" s="29"/>
      <c r="CPG215" s="29"/>
      <c r="CPH215" s="29"/>
      <c r="CPI215" s="29"/>
      <c r="CPJ215" s="29"/>
      <c r="CPK215" s="29"/>
      <c r="CPL215" s="29"/>
      <c r="CPM215" s="29"/>
      <c r="CPN215" s="29"/>
      <c r="CPO215" s="29"/>
      <c r="CPP215" s="29"/>
      <c r="CPQ215" s="29"/>
      <c r="CPR215" s="29"/>
      <c r="CPS215" s="29"/>
      <c r="CPT215" s="29"/>
      <c r="CPU215" s="29"/>
      <c r="CPV215" s="29"/>
      <c r="CPW215" s="29"/>
      <c r="CPX215" s="29"/>
      <c r="CPY215" s="29"/>
      <c r="CPZ215" s="29"/>
      <c r="CQA215" s="29"/>
      <c r="CQB215" s="29"/>
      <c r="CQC215" s="29"/>
      <c r="CQD215" s="29"/>
      <c r="CQE215" s="29"/>
      <c r="CQF215" s="29"/>
      <c r="CQG215" s="29"/>
      <c r="CQH215" s="29"/>
      <c r="CQI215" s="29"/>
      <c r="CQJ215" s="29"/>
      <c r="CQK215" s="29"/>
      <c r="CQL215" s="29"/>
      <c r="CQM215" s="29"/>
      <c r="CQN215" s="29"/>
      <c r="CQO215" s="29"/>
      <c r="CQP215" s="29"/>
      <c r="CQQ215" s="29"/>
      <c r="CQR215" s="29"/>
      <c r="CQS215" s="29"/>
      <c r="CQT215" s="29"/>
      <c r="CQU215" s="29"/>
      <c r="CQV215" s="29"/>
      <c r="CQW215" s="29"/>
      <c r="CQX215" s="29"/>
      <c r="CQY215" s="29"/>
      <c r="CQZ215" s="29"/>
      <c r="CRA215" s="29"/>
      <c r="CRB215" s="29"/>
      <c r="CRC215" s="29"/>
      <c r="CRD215" s="29"/>
      <c r="CRE215" s="29"/>
      <c r="CRF215" s="29"/>
      <c r="CRG215" s="29"/>
      <c r="CRH215" s="29"/>
      <c r="CRI215" s="29"/>
      <c r="CRJ215" s="29"/>
      <c r="CRK215" s="29"/>
      <c r="CRL215" s="29"/>
      <c r="CRM215" s="29"/>
      <c r="CRN215" s="29"/>
      <c r="CRO215" s="29"/>
      <c r="CRP215" s="29"/>
      <c r="CRQ215" s="29"/>
      <c r="CRR215" s="29"/>
      <c r="CRS215" s="29"/>
      <c r="CRT215" s="29"/>
      <c r="CRU215" s="29"/>
      <c r="CRV215" s="29"/>
      <c r="CRW215" s="29"/>
      <c r="CRX215" s="29"/>
      <c r="CRY215" s="29"/>
      <c r="CRZ215" s="29"/>
      <c r="CSA215" s="29"/>
      <c r="CSB215" s="29"/>
      <c r="CSC215" s="29"/>
      <c r="CSD215" s="29"/>
      <c r="CSE215" s="29"/>
      <c r="CSF215" s="29"/>
      <c r="CSG215" s="29"/>
      <c r="CSH215" s="29"/>
      <c r="CSI215" s="29"/>
      <c r="CSJ215" s="29"/>
      <c r="CSK215" s="29"/>
      <c r="CSL215" s="29"/>
      <c r="CSM215" s="29"/>
      <c r="CSN215" s="29"/>
      <c r="CSO215" s="29"/>
      <c r="CSP215" s="29"/>
      <c r="CSQ215" s="29"/>
      <c r="CSR215" s="29"/>
      <c r="CSS215" s="29"/>
      <c r="CST215" s="29"/>
      <c r="CSU215" s="29"/>
      <c r="CSV215" s="29"/>
      <c r="CSW215" s="29"/>
      <c r="CSX215" s="29"/>
      <c r="CSY215" s="29"/>
      <c r="CSZ215" s="29"/>
      <c r="CTA215" s="29"/>
      <c r="CTB215" s="29"/>
      <c r="CTC215" s="29"/>
      <c r="CTD215" s="29"/>
      <c r="CTE215" s="29"/>
      <c r="CTF215" s="29"/>
      <c r="CTG215" s="29"/>
      <c r="CTH215" s="29"/>
      <c r="CTI215" s="29"/>
      <c r="CTJ215" s="29"/>
      <c r="CTK215" s="29"/>
      <c r="CTL215" s="29"/>
      <c r="CTM215" s="29"/>
      <c r="CTN215" s="29"/>
      <c r="CTO215" s="29"/>
      <c r="CTP215" s="29"/>
      <c r="CTQ215" s="29"/>
      <c r="CTR215" s="29"/>
      <c r="CTS215" s="29"/>
      <c r="CTT215" s="29"/>
      <c r="CTU215" s="29"/>
      <c r="CTV215" s="29"/>
      <c r="CTW215" s="29"/>
      <c r="CTX215" s="29"/>
      <c r="CTY215" s="29"/>
      <c r="CTZ215" s="29"/>
      <c r="CUA215" s="29"/>
      <c r="CUB215" s="29"/>
      <c r="CUC215" s="29"/>
      <c r="CUD215" s="29"/>
      <c r="CUE215" s="29"/>
      <c r="CUF215" s="29"/>
      <c r="CUG215" s="29"/>
      <c r="CUH215" s="29"/>
      <c r="CUI215" s="29"/>
      <c r="CUJ215" s="29"/>
      <c r="CUK215" s="29"/>
      <c r="CUL215" s="29"/>
      <c r="CUM215" s="29"/>
      <c r="CUN215" s="29"/>
      <c r="CUO215" s="29"/>
      <c r="CUP215" s="29"/>
      <c r="CUQ215" s="29"/>
      <c r="CUR215" s="29"/>
      <c r="CUS215" s="29"/>
      <c r="CUT215" s="29"/>
      <c r="CUU215" s="29"/>
      <c r="CUV215" s="29"/>
      <c r="CUW215" s="29"/>
      <c r="CUX215" s="29"/>
      <c r="CUY215" s="29"/>
      <c r="CUZ215" s="29"/>
      <c r="CVA215" s="29"/>
      <c r="CVB215" s="29"/>
      <c r="CVC215" s="29"/>
      <c r="CVD215" s="29"/>
      <c r="CVE215" s="29"/>
      <c r="CVF215" s="29"/>
      <c r="CVG215" s="29"/>
      <c r="CVH215" s="29"/>
      <c r="CVI215" s="29"/>
      <c r="CVJ215" s="29"/>
      <c r="CVK215" s="29"/>
      <c r="CVL215" s="29"/>
      <c r="CVM215" s="29"/>
      <c r="CVN215" s="29"/>
      <c r="CVO215" s="29"/>
      <c r="CVP215" s="29"/>
      <c r="CVQ215" s="29"/>
      <c r="CVR215" s="29"/>
      <c r="CVS215" s="29"/>
      <c r="CVT215" s="29"/>
      <c r="CVU215" s="29"/>
      <c r="CVV215" s="29"/>
      <c r="CVW215" s="29"/>
      <c r="CVX215" s="29"/>
      <c r="CVY215" s="29"/>
      <c r="CVZ215" s="29"/>
      <c r="CWA215" s="29"/>
      <c r="CWB215" s="29"/>
      <c r="CWC215" s="29"/>
      <c r="CWD215" s="29"/>
      <c r="CWE215" s="29"/>
      <c r="CWF215" s="29"/>
      <c r="CWG215" s="29"/>
      <c r="CWH215" s="29"/>
      <c r="CWI215" s="29"/>
      <c r="CWJ215" s="29"/>
      <c r="CWK215" s="29"/>
      <c r="CWL215" s="29"/>
      <c r="CWM215" s="29"/>
      <c r="CWN215" s="29"/>
      <c r="CWO215" s="29"/>
      <c r="CWP215" s="29"/>
      <c r="CWQ215" s="29"/>
      <c r="CWR215" s="29"/>
      <c r="CWS215" s="29"/>
      <c r="CWT215" s="29"/>
      <c r="CWU215" s="29"/>
      <c r="CWV215" s="29"/>
      <c r="CWW215" s="29"/>
      <c r="CWX215" s="29"/>
      <c r="CWY215" s="29"/>
      <c r="CWZ215" s="29"/>
      <c r="CXA215" s="29"/>
      <c r="CXB215" s="29"/>
      <c r="CXC215" s="29"/>
      <c r="CXD215" s="29"/>
      <c r="CXE215" s="29"/>
      <c r="CXF215" s="29"/>
      <c r="CXG215" s="29"/>
      <c r="CXH215" s="29"/>
      <c r="CXI215" s="29"/>
      <c r="CXJ215" s="29"/>
      <c r="CXK215" s="29"/>
      <c r="CXL215" s="29"/>
      <c r="CXM215" s="29"/>
      <c r="CXN215" s="29"/>
      <c r="CXO215" s="29"/>
      <c r="CXP215" s="29"/>
      <c r="CXQ215" s="29"/>
      <c r="CXR215" s="29"/>
      <c r="CXS215" s="29"/>
      <c r="CXT215" s="29"/>
      <c r="CXU215" s="29"/>
      <c r="CXV215" s="29"/>
      <c r="CXW215" s="29"/>
      <c r="CXX215" s="29"/>
      <c r="CXY215" s="29"/>
      <c r="CXZ215" s="29"/>
      <c r="CYA215" s="29"/>
      <c r="CYB215" s="29"/>
      <c r="CYC215" s="29"/>
      <c r="CYD215" s="29"/>
      <c r="CYE215" s="29"/>
      <c r="CYF215" s="29"/>
      <c r="CYG215" s="29"/>
      <c r="CYH215" s="29"/>
      <c r="CYI215" s="29"/>
      <c r="CYJ215" s="29"/>
      <c r="CYK215" s="29"/>
      <c r="CYL215" s="29"/>
      <c r="CYM215" s="29"/>
      <c r="CYN215" s="29"/>
      <c r="CYO215" s="29"/>
      <c r="CYP215" s="29"/>
      <c r="CYQ215" s="29"/>
      <c r="CYR215" s="29"/>
      <c r="CYS215" s="29"/>
      <c r="CYT215" s="29"/>
      <c r="CYU215" s="29"/>
      <c r="CYV215" s="29"/>
      <c r="CYW215" s="29"/>
      <c r="CYX215" s="29"/>
      <c r="CYY215" s="29"/>
      <c r="CYZ215" s="29"/>
      <c r="CZA215" s="29"/>
      <c r="CZB215" s="29"/>
      <c r="CZC215" s="29"/>
      <c r="CZD215" s="29"/>
      <c r="CZE215" s="29"/>
      <c r="CZF215" s="29"/>
      <c r="CZG215" s="29"/>
      <c r="CZH215" s="29"/>
      <c r="CZI215" s="29"/>
      <c r="CZJ215" s="29"/>
      <c r="CZK215" s="29"/>
      <c r="CZL215" s="29"/>
      <c r="CZM215" s="29"/>
      <c r="CZN215" s="29"/>
      <c r="CZO215" s="29"/>
      <c r="CZP215" s="29"/>
      <c r="CZQ215" s="29"/>
      <c r="CZR215" s="29"/>
      <c r="CZS215" s="29"/>
      <c r="CZT215" s="29"/>
      <c r="CZU215" s="29"/>
      <c r="CZV215" s="29"/>
      <c r="CZW215" s="29"/>
      <c r="CZX215" s="29"/>
      <c r="CZY215" s="29"/>
      <c r="CZZ215" s="29"/>
      <c r="DAA215" s="29"/>
      <c r="DAB215" s="29"/>
      <c r="DAC215" s="29"/>
      <c r="DAD215" s="29"/>
      <c r="DAE215" s="29"/>
      <c r="DAF215" s="29"/>
      <c r="DAG215" s="29"/>
      <c r="DAH215" s="29"/>
      <c r="DAI215" s="29"/>
      <c r="DAJ215" s="29"/>
      <c r="DAK215" s="29"/>
      <c r="DAL215" s="29"/>
      <c r="DAM215" s="29"/>
      <c r="DAN215" s="29"/>
      <c r="DAO215" s="29"/>
      <c r="DAP215" s="29"/>
      <c r="DAQ215" s="29"/>
      <c r="DAR215" s="29"/>
      <c r="DAS215" s="29"/>
      <c r="DAT215" s="29"/>
      <c r="DAU215" s="29"/>
      <c r="DAV215" s="29"/>
      <c r="DAW215" s="29"/>
      <c r="DAX215" s="29"/>
      <c r="DAY215" s="29"/>
      <c r="DAZ215" s="29"/>
      <c r="DBA215" s="29"/>
      <c r="DBB215" s="29"/>
      <c r="DBC215" s="29"/>
      <c r="DBD215" s="29"/>
      <c r="DBE215" s="29"/>
      <c r="DBF215" s="29"/>
      <c r="DBG215" s="29"/>
      <c r="DBH215" s="29"/>
      <c r="DBI215" s="29"/>
      <c r="DBJ215" s="29"/>
      <c r="DBK215" s="29"/>
      <c r="DBL215" s="29"/>
      <c r="DBM215" s="29"/>
      <c r="DBN215" s="29"/>
      <c r="DBO215" s="29"/>
      <c r="DBP215" s="29"/>
      <c r="DBQ215" s="29"/>
      <c r="DBR215" s="29"/>
      <c r="DBS215" s="29"/>
      <c r="DBT215" s="29"/>
      <c r="DBU215" s="29"/>
      <c r="DBV215" s="29"/>
      <c r="DBW215" s="29"/>
      <c r="DBX215" s="29"/>
      <c r="DBY215" s="29"/>
      <c r="DBZ215" s="29"/>
      <c r="DCA215" s="29"/>
      <c r="DCB215" s="29"/>
      <c r="DCC215" s="29"/>
      <c r="DCD215" s="29"/>
      <c r="DCE215" s="29"/>
      <c r="DCF215" s="29"/>
      <c r="DCG215" s="29"/>
      <c r="DCH215" s="29"/>
      <c r="DCI215" s="29"/>
      <c r="DCJ215" s="29"/>
      <c r="DCK215" s="29"/>
      <c r="DCL215" s="29"/>
      <c r="DCM215" s="29"/>
      <c r="DCN215" s="29"/>
      <c r="DCO215" s="29"/>
      <c r="DCP215" s="29"/>
      <c r="DCQ215" s="29"/>
      <c r="DCR215" s="29"/>
      <c r="DCS215" s="29"/>
      <c r="DCT215" s="29"/>
      <c r="DCU215" s="29"/>
      <c r="DCV215" s="29"/>
      <c r="DCW215" s="29"/>
      <c r="DCX215" s="29"/>
      <c r="DCY215" s="29"/>
      <c r="DCZ215" s="29"/>
      <c r="DDA215" s="29"/>
      <c r="DDB215" s="29"/>
      <c r="DDC215" s="29"/>
      <c r="DDD215" s="29"/>
      <c r="DDE215" s="29"/>
      <c r="DDF215" s="29"/>
      <c r="DDG215" s="29"/>
      <c r="DDH215" s="29"/>
      <c r="DDI215" s="29"/>
      <c r="DDJ215" s="29"/>
      <c r="DDK215" s="29"/>
      <c r="DDL215" s="29"/>
      <c r="DDM215" s="29"/>
      <c r="DDN215" s="29"/>
      <c r="DDO215" s="29"/>
      <c r="DDP215" s="29"/>
      <c r="DDQ215" s="29"/>
      <c r="DDR215" s="29"/>
      <c r="DDS215" s="29"/>
      <c r="DDT215" s="29"/>
      <c r="DDU215" s="29"/>
      <c r="DDV215" s="29"/>
      <c r="DDW215" s="29"/>
      <c r="DDX215" s="29"/>
      <c r="DDY215" s="29"/>
      <c r="DDZ215" s="29"/>
      <c r="DEA215" s="29"/>
      <c r="DEB215" s="29"/>
      <c r="DEC215" s="29"/>
      <c r="DED215" s="29"/>
      <c r="DEE215" s="29"/>
      <c r="DEF215" s="29"/>
      <c r="DEG215" s="29"/>
      <c r="DEH215" s="29"/>
      <c r="DEI215" s="29"/>
      <c r="DEJ215" s="29"/>
      <c r="DEK215" s="29"/>
      <c r="DEL215" s="29"/>
      <c r="DEM215" s="29"/>
      <c r="DEN215" s="29"/>
      <c r="DEO215" s="29"/>
      <c r="DEP215" s="29"/>
      <c r="DEQ215" s="29"/>
      <c r="DER215" s="29"/>
      <c r="DES215" s="29"/>
      <c r="DET215" s="29"/>
      <c r="DEU215" s="29"/>
      <c r="DEV215" s="29"/>
      <c r="DEW215" s="29"/>
      <c r="DEX215" s="29"/>
      <c r="DEY215" s="29"/>
      <c r="DEZ215" s="29"/>
      <c r="DFA215" s="29"/>
      <c r="DFB215" s="29"/>
      <c r="DFC215" s="29"/>
      <c r="DFD215" s="29"/>
      <c r="DFE215" s="29"/>
      <c r="DFF215" s="29"/>
      <c r="DFG215" s="29"/>
      <c r="DFH215" s="29"/>
      <c r="DFI215" s="29"/>
      <c r="DFJ215" s="29"/>
      <c r="DFK215" s="29"/>
      <c r="DFL215" s="29"/>
      <c r="DFM215" s="29"/>
      <c r="DFN215" s="29"/>
      <c r="DFO215" s="29"/>
      <c r="DFP215" s="29"/>
      <c r="DFQ215" s="29"/>
      <c r="DFR215" s="29"/>
      <c r="DFS215" s="29"/>
      <c r="DFT215" s="29"/>
      <c r="DFU215" s="29"/>
      <c r="DFV215" s="29"/>
      <c r="DFW215" s="29"/>
      <c r="DFX215" s="29"/>
      <c r="DFY215" s="29"/>
      <c r="DFZ215" s="29"/>
      <c r="DGA215" s="29"/>
      <c r="DGB215" s="29"/>
      <c r="DGC215" s="29"/>
      <c r="DGD215" s="29"/>
      <c r="DGE215" s="29"/>
      <c r="DGF215" s="29"/>
      <c r="DGG215" s="29"/>
      <c r="DGH215" s="29"/>
      <c r="DGI215" s="29"/>
      <c r="DGJ215" s="29"/>
      <c r="DGK215" s="29"/>
      <c r="DGL215" s="29"/>
      <c r="DGM215" s="29"/>
      <c r="DGN215" s="29"/>
      <c r="DGO215" s="29"/>
      <c r="DGP215" s="29"/>
      <c r="DGQ215" s="29"/>
      <c r="DGR215" s="29"/>
      <c r="DGS215" s="29"/>
      <c r="DGT215" s="29"/>
      <c r="DGU215" s="29"/>
      <c r="DGV215" s="29"/>
      <c r="DGW215" s="29"/>
      <c r="DGX215" s="29"/>
      <c r="DGY215" s="29"/>
      <c r="DGZ215" s="29"/>
      <c r="DHA215" s="29"/>
      <c r="DHB215" s="29"/>
      <c r="DHC215" s="29"/>
      <c r="DHD215" s="29"/>
      <c r="DHE215" s="29"/>
      <c r="DHF215" s="29"/>
      <c r="DHG215" s="29"/>
      <c r="DHH215" s="29"/>
      <c r="DHI215" s="29"/>
      <c r="DHJ215" s="29"/>
      <c r="DHK215" s="29"/>
      <c r="DHL215" s="29"/>
      <c r="DHM215" s="29"/>
      <c r="DHN215" s="29"/>
      <c r="DHO215" s="29"/>
      <c r="DHP215" s="29"/>
      <c r="DHQ215" s="29"/>
      <c r="DHR215" s="29"/>
      <c r="DHS215" s="29"/>
      <c r="DHT215" s="29"/>
      <c r="DHU215" s="29"/>
      <c r="DHV215" s="29"/>
      <c r="DHW215" s="29"/>
      <c r="DHX215" s="29"/>
      <c r="DHY215" s="29"/>
      <c r="DHZ215" s="29"/>
      <c r="DIA215" s="29"/>
      <c r="DIB215" s="29"/>
      <c r="DIC215" s="29"/>
      <c r="DID215" s="29"/>
      <c r="DIE215" s="29"/>
      <c r="DIF215" s="29"/>
      <c r="DIG215" s="29"/>
      <c r="DIH215" s="29"/>
      <c r="DII215" s="29"/>
      <c r="DIJ215" s="29"/>
      <c r="DIK215" s="29"/>
      <c r="DIL215" s="29"/>
      <c r="DIM215" s="29"/>
      <c r="DIN215" s="29"/>
      <c r="DIO215" s="29"/>
      <c r="DIP215" s="29"/>
      <c r="DIQ215" s="29"/>
      <c r="DIR215" s="29"/>
      <c r="DIS215" s="29"/>
      <c r="DIT215" s="29"/>
      <c r="DIU215" s="29"/>
      <c r="DIV215" s="29"/>
      <c r="DIW215" s="29"/>
      <c r="DIX215" s="29"/>
      <c r="DIY215" s="29"/>
      <c r="DIZ215" s="29"/>
      <c r="DJA215" s="29"/>
      <c r="DJB215" s="29"/>
      <c r="DJC215" s="29"/>
      <c r="DJD215" s="29"/>
      <c r="DJE215" s="29"/>
      <c r="DJF215" s="29"/>
      <c r="DJG215" s="29"/>
      <c r="DJH215" s="29"/>
      <c r="DJI215" s="29"/>
      <c r="DJJ215" s="29"/>
      <c r="DJK215" s="29"/>
      <c r="DJL215" s="29"/>
      <c r="DJM215" s="29"/>
      <c r="DJN215" s="29"/>
      <c r="DJO215" s="29"/>
      <c r="DJP215" s="29"/>
      <c r="DJQ215" s="29"/>
      <c r="DJR215" s="29"/>
      <c r="DJS215" s="29"/>
      <c r="DJT215" s="29"/>
      <c r="DJU215" s="29"/>
      <c r="DJV215" s="29"/>
      <c r="DJW215" s="29"/>
      <c r="DJX215" s="29"/>
      <c r="DJY215" s="29"/>
      <c r="DJZ215" s="29"/>
      <c r="DKA215" s="29"/>
      <c r="DKB215" s="29"/>
      <c r="DKC215" s="29"/>
      <c r="DKD215" s="29"/>
      <c r="DKE215" s="29"/>
      <c r="DKF215" s="29"/>
      <c r="DKG215" s="29"/>
      <c r="DKH215" s="29"/>
      <c r="DKI215" s="29"/>
      <c r="DKJ215" s="29"/>
      <c r="DKK215" s="29"/>
      <c r="DKL215" s="29"/>
      <c r="DKM215" s="29"/>
      <c r="DKN215" s="29"/>
      <c r="DKO215" s="29"/>
      <c r="DKP215" s="29"/>
      <c r="DKQ215" s="29"/>
      <c r="DKR215" s="29"/>
      <c r="DKS215" s="29"/>
      <c r="DKT215" s="29"/>
      <c r="DKU215" s="29"/>
      <c r="DKV215" s="29"/>
      <c r="DKW215" s="29"/>
      <c r="DKX215" s="29"/>
      <c r="DKY215" s="29"/>
      <c r="DKZ215" s="29"/>
      <c r="DLA215" s="29"/>
      <c r="DLB215" s="29"/>
      <c r="DLC215" s="29"/>
      <c r="DLD215" s="29"/>
      <c r="DLE215" s="29"/>
      <c r="DLF215" s="29"/>
      <c r="DLG215" s="29"/>
      <c r="DLH215" s="29"/>
      <c r="DLI215" s="29"/>
      <c r="DLJ215" s="29"/>
      <c r="DLK215" s="29"/>
      <c r="DLL215" s="29"/>
      <c r="DLM215" s="29"/>
      <c r="DLN215" s="29"/>
      <c r="DLO215" s="29"/>
      <c r="DLP215" s="29"/>
      <c r="DLQ215" s="29"/>
      <c r="DLR215" s="29"/>
      <c r="DLS215" s="29"/>
      <c r="DLT215" s="29"/>
      <c r="DLU215" s="29"/>
      <c r="DLV215" s="29"/>
      <c r="DLW215" s="29"/>
      <c r="DLX215" s="29"/>
      <c r="DLY215" s="29"/>
      <c r="DLZ215" s="29"/>
      <c r="DMA215" s="29"/>
      <c r="DMB215" s="29"/>
      <c r="DMC215" s="29"/>
      <c r="DMD215" s="29"/>
      <c r="DME215" s="29"/>
      <c r="DMF215" s="29"/>
      <c r="DMG215" s="29"/>
      <c r="DMH215" s="29"/>
      <c r="DMI215" s="29"/>
      <c r="DMJ215" s="29"/>
      <c r="DMK215" s="29"/>
      <c r="DML215" s="29"/>
      <c r="DMM215" s="29"/>
      <c r="DMN215" s="29"/>
      <c r="DMO215" s="29"/>
      <c r="DMP215" s="29"/>
      <c r="DMQ215" s="29"/>
      <c r="DMR215" s="29"/>
      <c r="DMS215" s="29"/>
      <c r="DMT215" s="29"/>
      <c r="DMU215" s="29"/>
      <c r="DMV215" s="29"/>
      <c r="DMW215" s="29"/>
      <c r="DMX215" s="29"/>
      <c r="DMY215" s="29"/>
      <c r="DMZ215" s="29"/>
      <c r="DNA215" s="29"/>
      <c r="DNB215" s="29"/>
      <c r="DNC215" s="29"/>
      <c r="DND215" s="29"/>
      <c r="DNE215" s="29"/>
      <c r="DNF215" s="29"/>
      <c r="DNG215" s="29"/>
      <c r="DNH215" s="29"/>
      <c r="DNI215" s="29"/>
      <c r="DNJ215" s="29"/>
      <c r="DNK215" s="29"/>
      <c r="DNL215" s="29"/>
      <c r="DNM215" s="29"/>
      <c r="DNN215" s="29"/>
      <c r="DNO215" s="29"/>
      <c r="DNP215" s="29"/>
      <c r="DNQ215" s="29"/>
      <c r="DNR215" s="29"/>
      <c r="DNS215" s="29"/>
      <c r="DNT215" s="29"/>
      <c r="DNU215" s="29"/>
      <c r="DNV215" s="29"/>
      <c r="DNW215" s="29"/>
      <c r="DNX215" s="29"/>
      <c r="DNY215" s="29"/>
      <c r="DNZ215" s="29"/>
      <c r="DOA215" s="29"/>
      <c r="DOB215" s="29"/>
      <c r="DOC215" s="29"/>
      <c r="DOD215" s="29"/>
      <c r="DOE215" s="29"/>
      <c r="DOF215" s="29"/>
      <c r="DOG215" s="29"/>
      <c r="DOH215" s="29"/>
      <c r="DOI215" s="29"/>
      <c r="DOJ215" s="29"/>
      <c r="DOK215" s="29"/>
      <c r="DOL215" s="29"/>
      <c r="DOM215" s="29"/>
      <c r="DON215" s="29"/>
      <c r="DOO215" s="29"/>
      <c r="DOP215" s="29"/>
      <c r="DOQ215" s="29"/>
      <c r="DOR215" s="29"/>
      <c r="DOS215" s="29"/>
      <c r="DOT215" s="29"/>
      <c r="DOU215" s="29"/>
      <c r="DOV215" s="29"/>
      <c r="DOW215" s="29"/>
      <c r="DOX215" s="29"/>
      <c r="DOY215" s="29"/>
      <c r="DOZ215" s="29"/>
      <c r="DPA215" s="29"/>
      <c r="DPB215" s="29"/>
      <c r="DPC215" s="29"/>
      <c r="DPD215" s="29"/>
      <c r="DPE215" s="29"/>
      <c r="DPF215" s="29"/>
      <c r="DPG215" s="29"/>
      <c r="DPH215" s="29"/>
      <c r="DPI215" s="29"/>
      <c r="DPJ215" s="29"/>
      <c r="DPK215" s="29"/>
      <c r="DPL215" s="29"/>
      <c r="DPM215" s="29"/>
      <c r="DPN215" s="29"/>
      <c r="DPO215" s="29"/>
      <c r="DPP215" s="29"/>
      <c r="DPQ215" s="29"/>
      <c r="DPR215" s="29"/>
      <c r="DPS215" s="29"/>
      <c r="DPT215" s="29"/>
      <c r="DPU215" s="29"/>
      <c r="DPV215" s="29"/>
      <c r="DPW215" s="29"/>
      <c r="DPX215" s="29"/>
      <c r="DPY215" s="29"/>
      <c r="DPZ215" s="29"/>
      <c r="DQA215" s="29"/>
      <c r="DQB215" s="29"/>
      <c r="DQC215" s="29"/>
      <c r="DQD215" s="29"/>
      <c r="DQE215" s="29"/>
      <c r="DQF215" s="29"/>
      <c r="DQG215" s="29"/>
      <c r="DQH215" s="29"/>
      <c r="DQI215" s="29"/>
      <c r="DQJ215" s="29"/>
      <c r="DQK215" s="29"/>
      <c r="DQL215" s="29"/>
      <c r="DQM215" s="29"/>
      <c r="DQN215" s="29"/>
      <c r="DQO215" s="29"/>
      <c r="DQP215" s="29"/>
      <c r="DQQ215" s="29"/>
      <c r="DQR215" s="29"/>
      <c r="DQS215" s="29"/>
      <c r="DQT215" s="29"/>
      <c r="DQU215" s="29"/>
      <c r="DQV215" s="29"/>
      <c r="DQW215" s="29"/>
      <c r="DQX215" s="29"/>
      <c r="DQY215" s="29"/>
      <c r="DQZ215" s="29"/>
      <c r="DRA215" s="29"/>
      <c r="DRB215" s="29"/>
      <c r="DRC215" s="29"/>
      <c r="DRD215" s="29"/>
      <c r="DRE215" s="29"/>
      <c r="DRF215" s="29"/>
      <c r="DRG215" s="29"/>
      <c r="DRH215" s="29"/>
      <c r="DRI215" s="29"/>
      <c r="DRJ215" s="29"/>
      <c r="DRK215" s="29"/>
      <c r="DRL215" s="29"/>
      <c r="DRM215" s="29"/>
      <c r="DRN215" s="29"/>
      <c r="DRO215" s="29"/>
      <c r="DRP215" s="29"/>
      <c r="DRQ215" s="29"/>
      <c r="DRR215" s="29"/>
      <c r="DRS215" s="29"/>
      <c r="DRT215" s="29"/>
      <c r="DRU215" s="29"/>
      <c r="DRV215" s="29"/>
      <c r="DRW215" s="29"/>
      <c r="DRX215" s="29"/>
      <c r="DRY215" s="29"/>
      <c r="DRZ215" s="29"/>
      <c r="DSA215" s="29"/>
      <c r="DSB215" s="29"/>
      <c r="DSC215" s="29"/>
      <c r="DSD215" s="29"/>
      <c r="DSE215" s="29"/>
      <c r="DSF215" s="29"/>
      <c r="DSG215" s="29"/>
      <c r="DSH215" s="29"/>
      <c r="DSI215" s="29"/>
      <c r="DSJ215" s="29"/>
      <c r="DSK215" s="29"/>
      <c r="DSL215" s="29"/>
      <c r="DSM215" s="29"/>
      <c r="DSN215" s="29"/>
      <c r="DSO215" s="29"/>
      <c r="DSP215" s="29"/>
      <c r="DSQ215" s="29"/>
      <c r="DSR215" s="29"/>
      <c r="DSS215" s="29"/>
      <c r="DST215" s="29"/>
      <c r="DSU215" s="29"/>
      <c r="DSV215" s="29"/>
      <c r="DSW215" s="29"/>
      <c r="DSX215" s="29"/>
      <c r="DSY215" s="29"/>
      <c r="DSZ215" s="29"/>
      <c r="DTA215" s="29"/>
      <c r="DTB215" s="29"/>
      <c r="DTC215" s="29"/>
      <c r="DTD215" s="29"/>
      <c r="DTE215" s="29"/>
      <c r="DTF215" s="29"/>
      <c r="DTG215" s="29"/>
      <c r="DTH215" s="29"/>
      <c r="DTI215" s="29"/>
      <c r="DTJ215" s="29"/>
      <c r="DTK215" s="29"/>
      <c r="DTL215" s="29"/>
      <c r="DTM215" s="29"/>
      <c r="DTN215" s="29"/>
      <c r="DTO215" s="29"/>
      <c r="DTP215" s="29"/>
      <c r="DTQ215" s="29"/>
      <c r="DTR215" s="29"/>
      <c r="DTS215" s="29"/>
      <c r="DTT215" s="29"/>
      <c r="DTU215" s="29"/>
      <c r="DTV215" s="29"/>
      <c r="DTW215" s="29"/>
      <c r="DTX215" s="29"/>
      <c r="DTY215" s="29"/>
      <c r="DTZ215" s="29"/>
      <c r="DUA215" s="29"/>
      <c r="DUB215" s="29"/>
      <c r="DUC215" s="29"/>
      <c r="DUD215" s="29"/>
      <c r="DUE215" s="29"/>
      <c r="DUF215" s="29"/>
      <c r="DUG215" s="29"/>
      <c r="DUH215" s="29"/>
      <c r="DUI215" s="29"/>
      <c r="DUJ215" s="29"/>
      <c r="DUK215" s="29"/>
      <c r="DUL215" s="29"/>
      <c r="DUM215" s="29"/>
      <c r="DUN215" s="29"/>
      <c r="DUO215" s="29"/>
      <c r="DUP215" s="29"/>
      <c r="DUQ215" s="29"/>
      <c r="DUR215" s="29"/>
      <c r="DUS215" s="29"/>
      <c r="DUT215" s="29"/>
      <c r="DUU215" s="29"/>
      <c r="DUV215" s="29"/>
      <c r="DUW215" s="29"/>
      <c r="DUX215" s="29"/>
      <c r="DUY215" s="29"/>
      <c r="DUZ215" s="29"/>
      <c r="DVA215" s="29"/>
      <c r="DVB215" s="29"/>
      <c r="DVC215" s="29"/>
      <c r="DVD215" s="29"/>
      <c r="DVE215" s="29"/>
      <c r="DVF215" s="29"/>
      <c r="DVG215" s="29"/>
      <c r="DVH215" s="29"/>
      <c r="DVI215" s="29"/>
      <c r="DVJ215" s="29"/>
      <c r="DVK215" s="29"/>
      <c r="DVL215" s="29"/>
      <c r="DVM215" s="29"/>
      <c r="DVN215" s="29"/>
      <c r="DVO215" s="29"/>
      <c r="DVP215" s="29"/>
      <c r="DVQ215" s="29"/>
      <c r="DVR215" s="29"/>
      <c r="DVS215" s="29"/>
      <c r="DVT215" s="29"/>
      <c r="DVU215" s="29"/>
      <c r="DVV215" s="29"/>
      <c r="DVW215" s="29"/>
      <c r="DVX215" s="29"/>
      <c r="DVY215" s="29"/>
      <c r="DVZ215" s="29"/>
      <c r="DWA215" s="29"/>
      <c r="DWB215" s="29"/>
      <c r="DWC215" s="29"/>
      <c r="DWD215" s="29"/>
      <c r="DWE215" s="29"/>
      <c r="DWF215" s="29"/>
      <c r="DWG215" s="29"/>
      <c r="DWH215" s="29"/>
      <c r="DWI215" s="29"/>
      <c r="DWJ215" s="29"/>
      <c r="DWK215" s="29"/>
      <c r="DWL215" s="29"/>
      <c r="DWM215" s="29"/>
      <c r="DWN215" s="29"/>
      <c r="DWO215" s="29"/>
      <c r="DWP215" s="29"/>
      <c r="DWQ215" s="29"/>
      <c r="DWR215" s="29"/>
      <c r="DWS215" s="29"/>
      <c r="DWT215" s="29"/>
      <c r="DWU215" s="29"/>
      <c r="DWV215" s="29"/>
      <c r="DWW215" s="29"/>
      <c r="DWX215" s="29"/>
      <c r="DWY215" s="29"/>
      <c r="DWZ215" s="29"/>
      <c r="DXA215" s="29"/>
      <c r="DXB215" s="29"/>
      <c r="DXC215" s="29"/>
      <c r="DXD215" s="29"/>
      <c r="DXE215" s="29"/>
      <c r="DXF215" s="29"/>
      <c r="DXG215" s="29"/>
      <c r="DXH215" s="29"/>
      <c r="DXI215" s="29"/>
      <c r="DXJ215" s="29"/>
      <c r="DXK215" s="29"/>
      <c r="DXL215" s="29"/>
      <c r="DXM215" s="29"/>
      <c r="DXN215" s="29"/>
      <c r="DXO215" s="29"/>
      <c r="DXP215" s="29"/>
      <c r="DXQ215" s="29"/>
      <c r="DXR215" s="29"/>
      <c r="DXS215" s="29"/>
      <c r="DXT215" s="29"/>
      <c r="DXU215" s="29"/>
      <c r="DXV215" s="29"/>
      <c r="DXW215" s="29"/>
      <c r="DXX215" s="29"/>
      <c r="DXY215" s="29"/>
      <c r="DXZ215" s="29"/>
      <c r="DYA215" s="29"/>
      <c r="DYB215" s="29"/>
      <c r="DYC215" s="29"/>
      <c r="DYD215" s="29"/>
      <c r="DYE215" s="29"/>
      <c r="DYF215" s="29"/>
      <c r="DYG215" s="29"/>
      <c r="DYH215" s="29"/>
      <c r="DYI215" s="29"/>
      <c r="DYJ215" s="29"/>
      <c r="DYK215" s="29"/>
      <c r="DYL215" s="29"/>
      <c r="DYM215" s="29"/>
      <c r="DYN215" s="29"/>
      <c r="DYO215" s="29"/>
      <c r="DYP215" s="29"/>
      <c r="DYQ215" s="29"/>
      <c r="DYR215" s="29"/>
      <c r="DYS215" s="29"/>
      <c r="DYT215" s="29"/>
      <c r="DYU215" s="29"/>
      <c r="DYV215" s="29"/>
      <c r="DYW215" s="29"/>
      <c r="DYX215" s="29"/>
      <c r="DYY215" s="29"/>
      <c r="DYZ215" s="29"/>
      <c r="DZA215" s="29"/>
      <c r="DZB215" s="29"/>
      <c r="DZC215" s="29"/>
      <c r="DZD215" s="29"/>
      <c r="DZE215" s="29"/>
      <c r="DZF215" s="29"/>
      <c r="DZG215" s="29"/>
      <c r="DZH215" s="29"/>
      <c r="DZI215" s="29"/>
      <c r="DZJ215" s="29"/>
      <c r="DZK215" s="29"/>
      <c r="DZL215" s="29"/>
      <c r="DZM215" s="29"/>
      <c r="DZN215" s="29"/>
      <c r="DZO215" s="29"/>
      <c r="DZP215" s="29"/>
      <c r="DZQ215" s="29"/>
      <c r="DZR215" s="29"/>
      <c r="DZS215" s="29"/>
      <c r="DZT215" s="29"/>
      <c r="DZU215" s="29"/>
      <c r="DZV215" s="29"/>
      <c r="DZW215" s="29"/>
      <c r="DZX215" s="29"/>
      <c r="DZY215" s="29"/>
      <c r="DZZ215" s="29"/>
      <c r="EAA215" s="29"/>
      <c r="EAB215" s="29"/>
      <c r="EAC215" s="29"/>
      <c r="EAD215" s="29"/>
      <c r="EAE215" s="29"/>
      <c r="EAF215" s="29"/>
      <c r="EAG215" s="29"/>
      <c r="EAH215" s="29"/>
      <c r="EAI215" s="29"/>
      <c r="EAJ215" s="29"/>
      <c r="EAK215" s="29"/>
      <c r="EAL215" s="29"/>
      <c r="EAM215" s="29"/>
      <c r="EAN215" s="29"/>
      <c r="EAO215" s="29"/>
      <c r="EAP215" s="29"/>
      <c r="EAQ215" s="29"/>
      <c r="EAR215" s="29"/>
      <c r="EAS215" s="29"/>
      <c r="EAT215" s="29"/>
      <c r="EAU215" s="29"/>
      <c r="EAV215" s="29"/>
      <c r="EAW215" s="29"/>
      <c r="EAX215" s="29"/>
      <c r="EAY215" s="29"/>
      <c r="EAZ215" s="29"/>
      <c r="EBA215" s="29"/>
      <c r="EBB215" s="29"/>
      <c r="EBC215" s="29"/>
      <c r="EBD215" s="29"/>
      <c r="EBE215" s="29"/>
      <c r="EBF215" s="29"/>
      <c r="EBG215" s="29"/>
      <c r="EBH215" s="29"/>
      <c r="EBI215" s="29"/>
      <c r="EBJ215" s="29"/>
      <c r="EBK215" s="29"/>
      <c r="EBL215" s="29"/>
      <c r="EBM215" s="29"/>
      <c r="EBN215" s="29"/>
      <c r="EBO215" s="29"/>
      <c r="EBP215" s="29"/>
      <c r="EBQ215" s="29"/>
      <c r="EBR215" s="29"/>
      <c r="EBS215" s="29"/>
      <c r="EBT215" s="29"/>
      <c r="EBU215" s="29"/>
      <c r="EBV215" s="29"/>
      <c r="EBW215" s="29"/>
      <c r="EBX215" s="29"/>
      <c r="EBY215" s="29"/>
      <c r="EBZ215" s="29"/>
      <c r="ECA215" s="29"/>
      <c r="ECB215" s="29"/>
      <c r="ECC215" s="29"/>
      <c r="ECD215" s="29"/>
      <c r="ECE215" s="29"/>
      <c r="ECF215" s="29"/>
      <c r="ECG215" s="29"/>
      <c r="ECH215" s="29"/>
      <c r="ECI215" s="29"/>
      <c r="ECJ215" s="29"/>
      <c r="ECK215" s="29"/>
      <c r="ECL215" s="29"/>
      <c r="ECM215" s="29"/>
      <c r="ECN215" s="29"/>
      <c r="ECO215" s="29"/>
      <c r="ECP215" s="29"/>
      <c r="ECQ215" s="29"/>
      <c r="ECR215" s="29"/>
      <c r="ECS215" s="29"/>
      <c r="ECT215" s="29"/>
      <c r="ECU215" s="29"/>
      <c r="ECV215" s="29"/>
      <c r="ECW215" s="29"/>
      <c r="ECX215" s="29"/>
      <c r="ECY215" s="29"/>
      <c r="ECZ215" s="29"/>
      <c r="EDA215" s="29"/>
      <c r="EDB215" s="29"/>
      <c r="EDC215" s="29"/>
      <c r="EDD215" s="29"/>
      <c r="EDE215" s="29"/>
      <c r="EDF215" s="29"/>
      <c r="EDG215" s="29"/>
      <c r="EDH215" s="29"/>
      <c r="EDI215" s="29"/>
      <c r="EDJ215" s="29"/>
      <c r="EDK215" s="29"/>
      <c r="EDL215" s="29"/>
      <c r="EDM215" s="29"/>
      <c r="EDN215" s="29"/>
      <c r="EDO215" s="29"/>
      <c r="EDP215" s="29"/>
      <c r="EDQ215" s="29"/>
      <c r="EDR215" s="29"/>
      <c r="EDS215" s="29"/>
      <c r="EDT215" s="29"/>
      <c r="EDU215" s="29"/>
      <c r="EDV215" s="29"/>
      <c r="EDW215" s="29"/>
      <c r="EDX215" s="29"/>
      <c r="EDY215" s="29"/>
      <c r="EDZ215" s="29"/>
      <c r="EEA215" s="29"/>
      <c r="EEB215" s="29"/>
      <c r="EEC215" s="29"/>
      <c r="EED215" s="29"/>
      <c r="EEE215" s="29"/>
      <c r="EEF215" s="29"/>
      <c r="EEG215" s="29"/>
      <c r="EEH215" s="29"/>
      <c r="EEI215" s="29"/>
      <c r="EEJ215" s="29"/>
      <c r="EEK215" s="29"/>
      <c r="EEL215" s="29"/>
      <c r="EEM215" s="29"/>
      <c r="EEN215" s="29"/>
      <c r="EEO215" s="29"/>
      <c r="EEP215" s="29"/>
      <c r="EEQ215" s="29"/>
      <c r="EER215" s="29"/>
      <c r="EES215" s="29"/>
      <c r="EET215" s="29"/>
      <c r="EEU215" s="29"/>
      <c r="EEV215" s="29"/>
      <c r="EEW215" s="29"/>
      <c r="EEX215" s="29"/>
      <c r="EEY215" s="29"/>
      <c r="EEZ215" s="29"/>
      <c r="EFA215" s="29"/>
      <c r="EFB215" s="29"/>
      <c r="EFC215" s="29"/>
      <c r="EFD215" s="29"/>
      <c r="EFE215" s="29"/>
      <c r="EFF215" s="29"/>
      <c r="EFG215" s="29"/>
      <c r="EFH215" s="29"/>
      <c r="EFI215" s="29"/>
      <c r="EFJ215" s="29"/>
      <c r="EFK215" s="29"/>
      <c r="EFL215" s="29"/>
      <c r="EFM215" s="29"/>
      <c r="EFN215" s="29"/>
      <c r="EFO215" s="29"/>
      <c r="EFP215" s="29"/>
      <c r="EFQ215" s="29"/>
      <c r="EFR215" s="29"/>
      <c r="EFS215" s="29"/>
      <c r="EFT215" s="29"/>
      <c r="EFU215" s="29"/>
      <c r="EFV215" s="29"/>
      <c r="EFW215" s="29"/>
      <c r="EFX215" s="29"/>
      <c r="EFY215" s="29"/>
      <c r="EFZ215" s="29"/>
      <c r="EGA215" s="29"/>
      <c r="EGB215" s="29"/>
      <c r="EGC215" s="29"/>
      <c r="EGD215" s="29"/>
      <c r="EGE215" s="29"/>
      <c r="EGF215" s="29"/>
      <c r="EGG215" s="29"/>
      <c r="EGH215" s="29"/>
      <c r="EGI215" s="29"/>
      <c r="EGJ215" s="29"/>
      <c r="EGK215" s="29"/>
      <c r="EGL215" s="29"/>
      <c r="EGM215" s="29"/>
      <c r="EGN215" s="29"/>
      <c r="EGO215" s="29"/>
      <c r="EGP215" s="29"/>
      <c r="EGQ215" s="29"/>
      <c r="EGR215" s="29"/>
      <c r="EGS215" s="29"/>
      <c r="EGT215" s="29"/>
      <c r="EGU215" s="29"/>
      <c r="EGV215" s="29"/>
      <c r="EGW215" s="29"/>
      <c r="EGX215" s="29"/>
      <c r="EGY215" s="29"/>
      <c r="EGZ215" s="29"/>
      <c r="EHA215" s="29"/>
      <c r="EHB215" s="29"/>
      <c r="EHC215" s="29"/>
      <c r="EHD215" s="29"/>
      <c r="EHE215" s="29"/>
      <c r="EHF215" s="29"/>
      <c r="EHG215" s="29"/>
      <c r="EHH215" s="29"/>
      <c r="EHI215" s="29"/>
      <c r="EHJ215" s="29"/>
      <c r="EHK215" s="29"/>
      <c r="EHL215" s="29"/>
      <c r="EHM215" s="29"/>
      <c r="EHN215" s="29"/>
      <c r="EHO215" s="29"/>
      <c r="EHP215" s="29"/>
      <c r="EHQ215" s="29"/>
      <c r="EHR215" s="29"/>
      <c r="EHS215" s="29"/>
      <c r="EHT215" s="29"/>
      <c r="EHU215" s="29"/>
      <c r="EHV215" s="29"/>
      <c r="EHW215" s="29"/>
      <c r="EHX215" s="29"/>
      <c r="EHY215" s="29"/>
      <c r="EHZ215" s="29"/>
      <c r="EIA215" s="29"/>
      <c r="EIB215" s="29"/>
      <c r="EIC215" s="29"/>
      <c r="EID215" s="29"/>
      <c r="EIE215" s="29"/>
      <c r="EIF215" s="29"/>
      <c r="EIG215" s="29"/>
      <c r="EIH215" s="29"/>
      <c r="EII215" s="29"/>
      <c r="EIJ215" s="29"/>
      <c r="EIK215" s="29"/>
      <c r="EIL215" s="29"/>
      <c r="EIM215" s="29"/>
      <c r="EIN215" s="29"/>
      <c r="EIO215" s="29"/>
      <c r="EIP215" s="29"/>
      <c r="EIQ215" s="29"/>
      <c r="EIR215" s="29"/>
      <c r="EIS215" s="29"/>
      <c r="EIT215" s="29"/>
      <c r="EIU215" s="29"/>
      <c r="EIV215" s="29"/>
      <c r="EIW215" s="29"/>
      <c r="EIX215" s="29"/>
      <c r="EIY215" s="29"/>
      <c r="EIZ215" s="29"/>
      <c r="EJA215" s="29"/>
      <c r="EJB215" s="29"/>
      <c r="EJC215" s="29"/>
      <c r="EJD215" s="29"/>
      <c r="EJE215" s="29"/>
      <c r="EJF215" s="29"/>
      <c r="EJG215" s="29"/>
      <c r="EJH215" s="29"/>
      <c r="EJI215" s="29"/>
      <c r="EJJ215" s="29"/>
      <c r="EJK215" s="29"/>
      <c r="EJL215" s="29"/>
      <c r="EJM215" s="29"/>
      <c r="EJN215" s="29"/>
      <c r="EJO215" s="29"/>
      <c r="EJP215" s="29"/>
      <c r="EJQ215" s="29"/>
      <c r="EJR215" s="29"/>
      <c r="EJS215" s="29"/>
      <c r="EJT215" s="29"/>
      <c r="EJU215" s="29"/>
      <c r="EJV215" s="29"/>
      <c r="EJW215" s="29"/>
      <c r="EJX215" s="29"/>
      <c r="EJY215" s="29"/>
      <c r="EJZ215" s="29"/>
      <c r="EKA215" s="29"/>
      <c r="EKB215" s="29"/>
      <c r="EKC215" s="29"/>
      <c r="EKD215" s="29"/>
      <c r="EKE215" s="29"/>
      <c r="EKF215" s="29"/>
      <c r="EKG215" s="29"/>
      <c r="EKH215" s="29"/>
      <c r="EKI215" s="29"/>
      <c r="EKJ215" s="29"/>
      <c r="EKK215" s="29"/>
      <c r="EKL215" s="29"/>
      <c r="EKM215" s="29"/>
      <c r="EKN215" s="29"/>
      <c r="EKO215" s="29"/>
      <c r="EKP215" s="29"/>
      <c r="EKQ215" s="29"/>
      <c r="EKR215" s="29"/>
      <c r="EKS215" s="29"/>
      <c r="EKT215" s="29"/>
      <c r="EKU215" s="29"/>
      <c r="EKV215" s="29"/>
      <c r="EKW215" s="29"/>
      <c r="EKX215" s="29"/>
      <c r="EKY215" s="29"/>
      <c r="EKZ215" s="29"/>
      <c r="ELA215" s="29"/>
      <c r="ELB215" s="29"/>
      <c r="ELC215" s="29"/>
      <c r="ELD215" s="29"/>
      <c r="ELE215" s="29"/>
      <c r="ELF215" s="29"/>
      <c r="ELG215" s="29"/>
      <c r="ELH215" s="29"/>
      <c r="ELI215" s="29"/>
      <c r="ELJ215" s="29"/>
      <c r="ELK215" s="29"/>
      <c r="ELL215" s="29"/>
      <c r="ELM215" s="29"/>
      <c r="ELN215" s="29"/>
      <c r="ELO215" s="29"/>
      <c r="ELP215" s="29"/>
      <c r="ELQ215" s="29"/>
      <c r="ELR215" s="29"/>
      <c r="ELS215" s="29"/>
      <c r="ELT215" s="29"/>
      <c r="ELU215" s="29"/>
      <c r="ELV215" s="29"/>
      <c r="ELW215" s="29"/>
      <c r="ELX215" s="29"/>
      <c r="ELY215" s="29"/>
      <c r="ELZ215" s="29"/>
      <c r="EMA215" s="29"/>
      <c r="EMB215" s="29"/>
      <c r="EMC215" s="29"/>
      <c r="EMD215" s="29"/>
      <c r="EME215" s="29"/>
      <c r="EMF215" s="29"/>
      <c r="EMG215" s="29"/>
      <c r="EMH215" s="29"/>
      <c r="EMI215" s="29"/>
      <c r="EMJ215" s="29"/>
      <c r="EMK215" s="29"/>
      <c r="EML215" s="29"/>
      <c r="EMM215" s="29"/>
      <c r="EMN215" s="29"/>
      <c r="EMO215" s="29"/>
      <c r="EMP215" s="29"/>
      <c r="EMQ215" s="29"/>
      <c r="EMR215" s="29"/>
      <c r="EMS215" s="29"/>
      <c r="EMT215" s="29"/>
      <c r="EMU215" s="29"/>
      <c r="EMV215" s="29"/>
      <c r="EMW215" s="29"/>
      <c r="EMX215" s="29"/>
      <c r="EMY215" s="29"/>
      <c r="EMZ215" s="29"/>
      <c r="ENA215" s="29"/>
      <c r="ENB215" s="29"/>
      <c r="ENC215" s="29"/>
      <c r="END215" s="29"/>
      <c r="ENE215" s="29"/>
      <c r="ENF215" s="29"/>
      <c r="ENG215" s="29"/>
      <c r="ENH215" s="29"/>
      <c r="ENI215" s="29"/>
      <c r="ENJ215" s="29"/>
      <c r="ENK215" s="29"/>
      <c r="ENL215" s="29"/>
      <c r="ENM215" s="29"/>
      <c r="ENN215" s="29"/>
      <c r="ENO215" s="29"/>
      <c r="ENP215" s="29"/>
      <c r="ENQ215" s="29"/>
      <c r="ENR215" s="29"/>
      <c r="ENS215" s="29"/>
      <c r="ENT215" s="29"/>
      <c r="ENU215" s="29"/>
      <c r="ENV215" s="29"/>
      <c r="ENW215" s="29"/>
      <c r="ENX215" s="29"/>
      <c r="ENY215" s="29"/>
      <c r="ENZ215" s="29"/>
      <c r="EOA215" s="29"/>
      <c r="EOB215" s="29"/>
      <c r="EOC215" s="29"/>
      <c r="EOD215" s="29"/>
      <c r="EOE215" s="29"/>
      <c r="EOF215" s="29"/>
      <c r="EOG215" s="29"/>
      <c r="EOH215" s="29"/>
      <c r="EOI215" s="29"/>
      <c r="EOJ215" s="29"/>
      <c r="EOK215" s="29"/>
      <c r="EOL215" s="29"/>
      <c r="EOM215" s="29"/>
      <c r="EON215" s="29"/>
      <c r="EOO215" s="29"/>
      <c r="EOP215" s="29"/>
      <c r="EOQ215" s="29"/>
      <c r="EOR215" s="29"/>
      <c r="EOS215" s="29"/>
      <c r="EOT215" s="29"/>
      <c r="EOU215" s="29"/>
      <c r="EOV215" s="29"/>
      <c r="EOW215" s="29"/>
      <c r="EOX215" s="29"/>
      <c r="EOY215" s="29"/>
      <c r="EOZ215" s="29"/>
      <c r="EPA215" s="29"/>
      <c r="EPB215" s="29"/>
      <c r="EPC215" s="29"/>
      <c r="EPD215" s="29"/>
      <c r="EPE215" s="29"/>
      <c r="EPF215" s="29"/>
      <c r="EPG215" s="29"/>
      <c r="EPH215" s="29"/>
      <c r="EPI215" s="29"/>
      <c r="EPJ215" s="29"/>
      <c r="EPK215" s="29"/>
      <c r="EPL215" s="29"/>
      <c r="EPM215" s="29"/>
      <c r="EPN215" s="29"/>
      <c r="EPO215" s="29"/>
      <c r="EPP215" s="29"/>
      <c r="EPQ215" s="29"/>
      <c r="EPR215" s="29"/>
      <c r="EPS215" s="29"/>
      <c r="EPT215" s="29"/>
      <c r="EPU215" s="29"/>
      <c r="EPV215" s="29"/>
      <c r="EPW215" s="29"/>
      <c r="EPX215" s="29"/>
      <c r="EPY215" s="29"/>
      <c r="EPZ215" s="29"/>
      <c r="EQA215" s="29"/>
      <c r="EQB215" s="29"/>
      <c r="EQC215" s="29"/>
      <c r="EQD215" s="29"/>
      <c r="EQE215" s="29"/>
      <c r="EQF215" s="29"/>
      <c r="EQG215" s="29"/>
      <c r="EQH215" s="29"/>
      <c r="EQI215" s="29"/>
      <c r="EQJ215" s="29"/>
      <c r="EQK215" s="29"/>
      <c r="EQL215" s="29"/>
      <c r="EQM215" s="29"/>
      <c r="EQN215" s="29"/>
      <c r="EQO215" s="29"/>
      <c r="EQP215" s="29"/>
      <c r="EQQ215" s="29"/>
      <c r="EQR215" s="29"/>
      <c r="EQS215" s="29"/>
      <c r="EQT215" s="29"/>
      <c r="EQU215" s="29"/>
      <c r="EQV215" s="29"/>
      <c r="EQW215" s="29"/>
      <c r="EQX215" s="29"/>
      <c r="EQY215" s="29"/>
      <c r="EQZ215" s="29"/>
      <c r="ERA215" s="29"/>
      <c r="ERB215" s="29"/>
      <c r="ERC215" s="29"/>
      <c r="ERD215" s="29"/>
      <c r="ERE215" s="29"/>
      <c r="ERF215" s="29"/>
      <c r="ERG215" s="29"/>
      <c r="ERH215" s="29"/>
      <c r="ERI215" s="29"/>
      <c r="ERJ215" s="29"/>
      <c r="ERK215" s="29"/>
      <c r="ERL215" s="29"/>
      <c r="ERM215" s="29"/>
      <c r="ERN215" s="29"/>
      <c r="ERO215" s="29"/>
      <c r="ERP215" s="29"/>
      <c r="ERQ215" s="29"/>
      <c r="ERR215" s="29"/>
      <c r="ERS215" s="29"/>
      <c r="ERT215" s="29"/>
      <c r="ERU215" s="29"/>
      <c r="ERV215" s="29"/>
      <c r="ERW215" s="29"/>
      <c r="ERX215" s="29"/>
      <c r="ERY215" s="29"/>
      <c r="ERZ215" s="29"/>
      <c r="ESA215" s="29"/>
      <c r="ESB215" s="29"/>
      <c r="ESC215" s="29"/>
      <c r="ESD215" s="29"/>
      <c r="ESE215" s="29"/>
      <c r="ESF215" s="29"/>
      <c r="ESG215" s="29"/>
      <c r="ESH215" s="29"/>
      <c r="ESI215" s="29"/>
      <c r="ESJ215" s="29"/>
      <c r="ESK215" s="29"/>
      <c r="ESL215" s="29"/>
      <c r="ESM215" s="29"/>
      <c r="ESN215" s="29"/>
      <c r="ESO215" s="29"/>
      <c r="ESP215" s="29"/>
      <c r="ESQ215" s="29"/>
      <c r="ESR215" s="29"/>
      <c r="ESS215" s="29"/>
      <c r="EST215" s="29"/>
      <c r="ESU215" s="29"/>
      <c r="ESV215" s="29"/>
      <c r="ESW215" s="29"/>
      <c r="ESX215" s="29"/>
      <c r="ESY215" s="29"/>
      <c r="ESZ215" s="29"/>
      <c r="ETA215" s="29"/>
      <c r="ETB215" s="29"/>
      <c r="ETC215" s="29"/>
      <c r="ETD215" s="29"/>
      <c r="ETE215" s="29"/>
      <c r="ETF215" s="29"/>
      <c r="ETG215" s="29"/>
      <c r="ETH215" s="29"/>
      <c r="ETI215" s="29"/>
      <c r="ETJ215" s="29"/>
      <c r="ETK215" s="29"/>
      <c r="ETL215" s="29"/>
      <c r="ETM215" s="29"/>
      <c r="ETN215" s="29"/>
      <c r="ETO215" s="29"/>
      <c r="ETP215" s="29"/>
      <c r="ETQ215" s="29"/>
      <c r="ETR215" s="29"/>
      <c r="ETS215" s="29"/>
      <c r="ETT215" s="29"/>
      <c r="ETU215" s="29"/>
      <c r="ETV215" s="29"/>
      <c r="ETW215" s="29"/>
      <c r="ETX215" s="29"/>
      <c r="ETY215" s="29"/>
      <c r="ETZ215" s="29"/>
      <c r="EUA215" s="29"/>
      <c r="EUB215" s="29"/>
      <c r="EUC215" s="29"/>
      <c r="EUD215" s="29"/>
      <c r="EUE215" s="29"/>
      <c r="EUF215" s="29"/>
      <c r="EUG215" s="29"/>
      <c r="EUH215" s="29"/>
      <c r="EUI215" s="29"/>
      <c r="EUJ215" s="29"/>
      <c r="EUK215" s="29"/>
      <c r="EUL215" s="29"/>
      <c r="EUM215" s="29"/>
      <c r="EUN215" s="29"/>
      <c r="EUO215" s="29"/>
      <c r="EUP215" s="29"/>
      <c r="EUQ215" s="29"/>
      <c r="EUR215" s="29"/>
      <c r="EUS215" s="29"/>
      <c r="EUT215" s="29"/>
      <c r="EUU215" s="29"/>
      <c r="EUV215" s="29"/>
      <c r="EUW215" s="29"/>
      <c r="EUX215" s="29"/>
      <c r="EUY215" s="29"/>
      <c r="EUZ215" s="29"/>
      <c r="EVA215" s="29"/>
      <c r="EVB215" s="29"/>
      <c r="EVC215" s="29"/>
      <c r="EVD215" s="29"/>
      <c r="EVE215" s="29"/>
      <c r="EVF215" s="29"/>
      <c r="EVG215" s="29"/>
      <c r="EVH215" s="29"/>
      <c r="EVI215" s="29"/>
      <c r="EVJ215" s="29"/>
      <c r="EVK215" s="29"/>
      <c r="EVL215" s="29"/>
      <c r="EVM215" s="29"/>
      <c r="EVN215" s="29"/>
      <c r="EVO215" s="29"/>
      <c r="EVP215" s="29"/>
      <c r="EVQ215" s="29"/>
      <c r="EVR215" s="29"/>
      <c r="EVS215" s="29"/>
      <c r="EVT215" s="29"/>
      <c r="EVU215" s="29"/>
      <c r="EVV215" s="29"/>
      <c r="EVW215" s="29"/>
      <c r="EVX215" s="29"/>
      <c r="EVY215" s="29"/>
      <c r="EVZ215" s="29"/>
      <c r="EWA215" s="29"/>
      <c r="EWB215" s="29"/>
      <c r="EWC215" s="29"/>
      <c r="EWD215" s="29"/>
      <c r="EWE215" s="29"/>
      <c r="EWF215" s="29"/>
      <c r="EWG215" s="29"/>
      <c r="EWH215" s="29"/>
      <c r="EWI215" s="29"/>
      <c r="EWJ215" s="29"/>
      <c r="EWK215" s="29"/>
      <c r="EWL215" s="29"/>
      <c r="EWM215" s="29"/>
      <c r="EWN215" s="29"/>
      <c r="EWO215" s="29"/>
      <c r="EWP215" s="29"/>
      <c r="EWQ215" s="29"/>
      <c r="EWR215" s="29"/>
      <c r="EWS215" s="29"/>
      <c r="EWT215" s="29"/>
      <c r="EWU215" s="29"/>
      <c r="EWV215" s="29"/>
      <c r="EWW215" s="29"/>
      <c r="EWX215" s="29"/>
      <c r="EWY215" s="29"/>
      <c r="EWZ215" s="29"/>
      <c r="EXA215" s="29"/>
      <c r="EXB215" s="29"/>
      <c r="EXC215" s="29"/>
      <c r="EXD215" s="29"/>
      <c r="EXE215" s="29"/>
      <c r="EXF215" s="29"/>
      <c r="EXG215" s="29"/>
      <c r="EXH215" s="29"/>
      <c r="EXI215" s="29"/>
      <c r="EXJ215" s="29"/>
      <c r="EXK215" s="29"/>
      <c r="EXL215" s="29"/>
      <c r="EXM215" s="29"/>
      <c r="EXN215" s="29"/>
      <c r="EXO215" s="29"/>
      <c r="EXP215" s="29"/>
      <c r="EXQ215" s="29"/>
      <c r="EXR215" s="29"/>
      <c r="EXS215" s="29"/>
      <c r="EXT215" s="29"/>
      <c r="EXU215" s="29"/>
      <c r="EXV215" s="29"/>
      <c r="EXW215" s="29"/>
      <c r="EXX215" s="29"/>
      <c r="EXY215" s="29"/>
      <c r="EXZ215" s="29"/>
      <c r="EYA215" s="29"/>
      <c r="EYB215" s="29"/>
      <c r="EYC215" s="29"/>
      <c r="EYD215" s="29"/>
      <c r="EYE215" s="29"/>
      <c r="EYF215" s="29"/>
      <c r="EYG215" s="29"/>
      <c r="EYH215" s="29"/>
      <c r="EYI215" s="29"/>
      <c r="EYJ215" s="29"/>
      <c r="EYK215" s="29"/>
      <c r="EYL215" s="29"/>
      <c r="EYM215" s="29"/>
      <c r="EYN215" s="29"/>
      <c r="EYO215" s="29"/>
      <c r="EYP215" s="29"/>
      <c r="EYQ215" s="29"/>
      <c r="EYR215" s="29"/>
      <c r="EYS215" s="29"/>
      <c r="EYT215" s="29"/>
      <c r="EYU215" s="29"/>
      <c r="EYV215" s="29"/>
      <c r="EYW215" s="29"/>
      <c r="EYX215" s="29"/>
      <c r="EYY215" s="29"/>
      <c r="EYZ215" s="29"/>
      <c r="EZA215" s="29"/>
      <c r="EZB215" s="29"/>
      <c r="EZC215" s="29"/>
      <c r="EZD215" s="29"/>
      <c r="EZE215" s="29"/>
      <c r="EZF215" s="29"/>
      <c r="EZG215" s="29"/>
      <c r="EZH215" s="29"/>
      <c r="EZI215" s="29"/>
      <c r="EZJ215" s="29"/>
      <c r="EZK215" s="29"/>
      <c r="EZL215" s="29"/>
      <c r="EZM215" s="29"/>
      <c r="EZN215" s="29"/>
      <c r="EZO215" s="29"/>
      <c r="EZP215" s="29"/>
      <c r="EZQ215" s="29"/>
      <c r="EZR215" s="29"/>
      <c r="EZS215" s="29"/>
      <c r="EZT215" s="29"/>
      <c r="EZU215" s="29"/>
      <c r="EZV215" s="29"/>
      <c r="EZW215" s="29"/>
      <c r="EZX215" s="29"/>
      <c r="EZY215" s="29"/>
      <c r="EZZ215" s="29"/>
      <c r="FAA215" s="29"/>
      <c r="FAB215" s="29"/>
      <c r="FAC215" s="29"/>
      <c r="FAD215" s="29"/>
      <c r="FAE215" s="29"/>
      <c r="FAF215" s="29"/>
      <c r="FAG215" s="29"/>
      <c r="FAH215" s="29"/>
      <c r="FAI215" s="29"/>
      <c r="FAJ215" s="29"/>
      <c r="FAK215" s="29"/>
      <c r="FAL215" s="29"/>
      <c r="FAM215" s="29"/>
      <c r="FAN215" s="29"/>
      <c r="FAO215" s="29"/>
      <c r="FAP215" s="29"/>
      <c r="FAQ215" s="29"/>
      <c r="FAR215" s="29"/>
      <c r="FAS215" s="29"/>
      <c r="FAT215" s="29"/>
      <c r="FAU215" s="29"/>
      <c r="FAV215" s="29"/>
      <c r="FAW215" s="29"/>
      <c r="FAX215" s="29"/>
      <c r="FAY215" s="29"/>
      <c r="FAZ215" s="29"/>
      <c r="FBA215" s="29"/>
      <c r="FBB215" s="29"/>
      <c r="FBC215" s="29"/>
      <c r="FBD215" s="29"/>
      <c r="FBE215" s="29"/>
      <c r="FBF215" s="29"/>
      <c r="FBG215" s="29"/>
      <c r="FBH215" s="29"/>
      <c r="FBI215" s="29"/>
      <c r="FBJ215" s="29"/>
      <c r="FBK215" s="29"/>
      <c r="FBL215" s="29"/>
      <c r="FBM215" s="29"/>
      <c r="FBN215" s="29"/>
      <c r="FBO215" s="29"/>
      <c r="FBP215" s="29"/>
      <c r="FBQ215" s="29"/>
      <c r="FBR215" s="29"/>
      <c r="FBS215" s="29"/>
      <c r="FBT215" s="29"/>
      <c r="FBU215" s="29"/>
      <c r="FBV215" s="29"/>
      <c r="FBW215" s="29"/>
      <c r="FBX215" s="29"/>
      <c r="FBY215" s="29"/>
      <c r="FBZ215" s="29"/>
      <c r="FCA215" s="29"/>
      <c r="FCB215" s="29"/>
      <c r="FCC215" s="29"/>
      <c r="FCD215" s="29"/>
      <c r="FCE215" s="29"/>
      <c r="FCF215" s="29"/>
      <c r="FCG215" s="29"/>
      <c r="FCH215" s="29"/>
      <c r="FCI215" s="29"/>
      <c r="FCJ215" s="29"/>
      <c r="FCK215" s="29"/>
      <c r="FCL215" s="29"/>
      <c r="FCM215" s="29"/>
      <c r="FCN215" s="29"/>
      <c r="FCO215" s="29"/>
      <c r="FCP215" s="29"/>
      <c r="FCQ215" s="29"/>
      <c r="FCR215" s="29"/>
      <c r="FCS215" s="29"/>
      <c r="FCT215" s="29"/>
      <c r="FCU215" s="29"/>
      <c r="FCV215" s="29"/>
      <c r="FCW215" s="29"/>
      <c r="FCX215" s="29"/>
      <c r="FCY215" s="29"/>
      <c r="FCZ215" s="29"/>
      <c r="FDA215" s="29"/>
      <c r="FDB215" s="29"/>
      <c r="FDC215" s="29"/>
      <c r="FDD215" s="29"/>
      <c r="FDE215" s="29"/>
      <c r="FDF215" s="29"/>
      <c r="FDG215" s="29"/>
      <c r="FDH215" s="29"/>
      <c r="FDI215" s="29"/>
      <c r="FDJ215" s="29"/>
      <c r="FDK215" s="29"/>
      <c r="FDL215" s="29"/>
      <c r="FDM215" s="29"/>
      <c r="FDN215" s="29"/>
      <c r="FDO215" s="29"/>
      <c r="FDP215" s="29"/>
      <c r="FDQ215" s="29"/>
      <c r="FDR215" s="29"/>
      <c r="FDS215" s="29"/>
      <c r="FDT215" s="29"/>
      <c r="FDU215" s="29"/>
      <c r="FDV215" s="29"/>
      <c r="FDW215" s="29"/>
      <c r="FDX215" s="29"/>
      <c r="FDY215" s="29"/>
      <c r="FDZ215" s="29"/>
      <c r="FEA215" s="29"/>
      <c r="FEB215" s="29"/>
      <c r="FEC215" s="29"/>
      <c r="FED215" s="29"/>
      <c r="FEE215" s="29"/>
      <c r="FEF215" s="29"/>
      <c r="FEG215" s="29"/>
      <c r="FEH215" s="29"/>
      <c r="FEI215" s="29"/>
      <c r="FEJ215" s="29"/>
      <c r="FEK215" s="29"/>
      <c r="FEL215" s="29"/>
      <c r="FEM215" s="29"/>
      <c r="FEN215" s="29"/>
      <c r="FEO215" s="29"/>
      <c r="FEP215" s="29"/>
      <c r="FEQ215" s="29"/>
      <c r="FER215" s="29"/>
      <c r="FES215" s="29"/>
      <c r="FET215" s="29"/>
      <c r="FEU215" s="29"/>
      <c r="FEV215" s="29"/>
      <c r="FEW215" s="29"/>
      <c r="FEX215" s="29"/>
      <c r="FEY215" s="29"/>
      <c r="FEZ215" s="29"/>
      <c r="FFA215" s="29"/>
      <c r="FFB215" s="29"/>
      <c r="FFC215" s="29"/>
      <c r="FFD215" s="29"/>
      <c r="FFE215" s="29"/>
      <c r="FFF215" s="29"/>
      <c r="FFG215" s="29"/>
      <c r="FFH215" s="29"/>
      <c r="FFI215" s="29"/>
      <c r="FFJ215" s="29"/>
      <c r="FFK215" s="29"/>
      <c r="FFL215" s="29"/>
      <c r="FFM215" s="29"/>
      <c r="FFN215" s="29"/>
      <c r="FFO215" s="29"/>
      <c r="FFP215" s="29"/>
      <c r="FFQ215" s="29"/>
      <c r="FFR215" s="29"/>
      <c r="FFS215" s="29"/>
      <c r="FFT215" s="29"/>
      <c r="FFU215" s="29"/>
      <c r="FFV215" s="29"/>
      <c r="FFW215" s="29"/>
      <c r="FFX215" s="29"/>
      <c r="FFY215" s="29"/>
      <c r="FFZ215" s="29"/>
      <c r="FGA215" s="29"/>
      <c r="FGB215" s="29"/>
      <c r="FGC215" s="29"/>
      <c r="FGD215" s="29"/>
      <c r="FGE215" s="29"/>
      <c r="FGF215" s="29"/>
      <c r="FGG215" s="29"/>
      <c r="FGH215" s="29"/>
      <c r="FGI215" s="29"/>
      <c r="FGJ215" s="29"/>
      <c r="FGK215" s="29"/>
      <c r="FGL215" s="29"/>
      <c r="FGM215" s="29"/>
      <c r="FGN215" s="29"/>
      <c r="FGO215" s="29"/>
      <c r="FGP215" s="29"/>
      <c r="FGQ215" s="29"/>
      <c r="FGR215" s="29"/>
      <c r="FGS215" s="29"/>
      <c r="FGT215" s="29"/>
      <c r="FGU215" s="29"/>
      <c r="FGV215" s="29"/>
      <c r="FGW215" s="29"/>
      <c r="FGX215" s="29"/>
      <c r="FGY215" s="29"/>
      <c r="FGZ215" s="29"/>
      <c r="FHA215" s="29"/>
      <c r="FHB215" s="29"/>
      <c r="FHC215" s="29"/>
      <c r="FHD215" s="29"/>
      <c r="FHE215" s="29"/>
      <c r="FHF215" s="29"/>
      <c r="FHG215" s="29"/>
      <c r="FHH215" s="29"/>
      <c r="FHI215" s="29"/>
      <c r="FHJ215" s="29"/>
      <c r="FHK215" s="29"/>
      <c r="FHL215" s="29"/>
      <c r="FHM215" s="29"/>
      <c r="FHN215" s="29"/>
      <c r="FHO215" s="29"/>
      <c r="FHP215" s="29"/>
      <c r="FHQ215" s="29"/>
      <c r="FHR215" s="29"/>
      <c r="FHS215" s="29"/>
      <c r="FHT215" s="29"/>
      <c r="FHU215" s="29"/>
      <c r="FHV215" s="29"/>
      <c r="FHW215" s="29"/>
      <c r="FHX215" s="29"/>
      <c r="FHY215" s="29"/>
      <c r="FHZ215" s="29"/>
      <c r="FIA215" s="29"/>
      <c r="FIB215" s="29"/>
      <c r="FIC215" s="29"/>
      <c r="FID215" s="29"/>
      <c r="FIE215" s="29"/>
      <c r="FIF215" s="29"/>
      <c r="FIG215" s="29"/>
      <c r="FIH215" s="29"/>
      <c r="FII215" s="29"/>
      <c r="FIJ215" s="29"/>
      <c r="FIK215" s="29"/>
      <c r="FIL215" s="29"/>
      <c r="FIM215" s="29"/>
      <c r="FIN215" s="29"/>
      <c r="FIO215" s="29"/>
      <c r="FIP215" s="29"/>
      <c r="FIQ215" s="29"/>
      <c r="FIR215" s="29"/>
      <c r="FIS215" s="29"/>
      <c r="FIT215" s="29"/>
      <c r="FIU215" s="29"/>
      <c r="FIV215" s="29"/>
      <c r="FIW215" s="29"/>
      <c r="FIX215" s="29"/>
      <c r="FIY215" s="29"/>
      <c r="FIZ215" s="29"/>
      <c r="FJA215" s="29"/>
      <c r="FJB215" s="29"/>
      <c r="FJC215" s="29"/>
      <c r="FJD215" s="29"/>
      <c r="FJE215" s="29"/>
      <c r="FJF215" s="29"/>
      <c r="FJG215" s="29"/>
      <c r="FJH215" s="29"/>
      <c r="FJI215" s="29"/>
      <c r="FJJ215" s="29"/>
      <c r="FJK215" s="29"/>
      <c r="FJL215" s="29"/>
      <c r="FJM215" s="29"/>
      <c r="FJN215" s="29"/>
      <c r="FJO215" s="29"/>
      <c r="FJP215" s="29"/>
      <c r="FJQ215" s="29"/>
      <c r="FJR215" s="29"/>
      <c r="FJS215" s="29"/>
      <c r="FJT215" s="29"/>
      <c r="FJU215" s="29"/>
      <c r="FJV215" s="29"/>
      <c r="FJW215" s="29"/>
      <c r="FJX215" s="29"/>
      <c r="FJY215" s="29"/>
      <c r="FJZ215" s="29"/>
      <c r="FKA215" s="29"/>
      <c r="FKB215" s="29"/>
      <c r="FKC215" s="29"/>
      <c r="FKD215" s="29"/>
      <c r="FKE215" s="29"/>
      <c r="FKF215" s="29"/>
      <c r="FKG215" s="29"/>
      <c r="FKH215" s="29"/>
      <c r="FKI215" s="29"/>
      <c r="FKJ215" s="29"/>
      <c r="FKK215" s="29"/>
      <c r="FKL215" s="29"/>
      <c r="FKM215" s="29"/>
      <c r="FKN215" s="29"/>
      <c r="FKO215" s="29"/>
      <c r="FKP215" s="29"/>
      <c r="FKQ215" s="29"/>
      <c r="FKR215" s="29"/>
      <c r="FKS215" s="29"/>
      <c r="FKT215" s="29"/>
      <c r="FKU215" s="29"/>
      <c r="FKV215" s="29"/>
      <c r="FKW215" s="29"/>
      <c r="FKX215" s="29"/>
      <c r="FKY215" s="29"/>
      <c r="FKZ215" s="29"/>
      <c r="FLA215" s="29"/>
      <c r="FLB215" s="29"/>
      <c r="FLC215" s="29"/>
      <c r="FLD215" s="29"/>
      <c r="FLE215" s="29"/>
      <c r="FLF215" s="29"/>
      <c r="FLG215" s="29"/>
      <c r="FLH215" s="29"/>
      <c r="FLI215" s="29"/>
      <c r="FLJ215" s="29"/>
      <c r="FLK215" s="29"/>
      <c r="FLL215" s="29"/>
      <c r="FLM215" s="29"/>
      <c r="FLN215" s="29"/>
      <c r="FLO215" s="29"/>
      <c r="FLP215" s="29"/>
      <c r="FLQ215" s="29"/>
      <c r="FLR215" s="29"/>
      <c r="FLS215" s="29"/>
      <c r="FLT215" s="29"/>
      <c r="FLU215" s="29"/>
      <c r="FLV215" s="29"/>
      <c r="FLW215" s="29"/>
      <c r="FLX215" s="29"/>
      <c r="FLY215" s="29"/>
      <c r="FLZ215" s="29"/>
      <c r="FMA215" s="29"/>
      <c r="FMB215" s="29"/>
      <c r="FMC215" s="29"/>
      <c r="FMD215" s="29"/>
      <c r="FME215" s="29"/>
      <c r="FMF215" s="29"/>
      <c r="FMG215" s="29"/>
      <c r="FMH215" s="29"/>
      <c r="FMI215" s="29"/>
      <c r="FMJ215" s="29"/>
      <c r="FMK215" s="29"/>
      <c r="FML215" s="29"/>
      <c r="FMM215" s="29"/>
      <c r="FMN215" s="29"/>
      <c r="FMO215" s="29"/>
      <c r="FMP215" s="29"/>
      <c r="FMQ215" s="29"/>
      <c r="FMR215" s="29"/>
      <c r="FMS215" s="29"/>
      <c r="FMT215" s="29"/>
      <c r="FMU215" s="29"/>
      <c r="FMV215" s="29"/>
      <c r="FMW215" s="29"/>
      <c r="FMX215" s="29"/>
      <c r="FMY215" s="29"/>
      <c r="FMZ215" s="29"/>
      <c r="FNA215" s="29"/>
      <c r="FNB215" s="29"/>
      <c r="FNC215" s="29"/>
      <c r="FND215" s="29"/>
      <c r="FNE215" s="29"/>
      <c r="FNF215" s="29"/>
      <c r="FNG215" s="29"/>
      <c r="FNH215" s="29"/>
      <c r="FNI215" s="29"/>
      <c r="FNJ215" s="29"/>
      <c r="FNK215" s="29"/>
      <c r="FNL215" s="29"/>
      <c r="FNM215" s="29"/>
      <c r="FNN215" s="29"/>
      <c r="FNO215" s="29"/>
      <c r="FNP215" s="29"/>
      <c r="FNQ215" s="29"/>
      <c r="FNR215" s="29"/>
      <c r="FNS215" s="29"/>
      <c r="FNT215" s="29"/>
      <c r="FNU215" s="29"/>
      <c r="FNV215" s="29"/>
      <c r="FNW215" s="29"/>
      <c r="FNX215" s="29"/>
      <c r="FNY215" s="29"/>
      <c r="FNZ215" s="29"/>
      <c r="FOA215" s="29"/>
      <c r="FOB215" s="29"/>
      <c r="FOC215" s="29"/>
      <c r="FOD215" s="29"/>
      <c r="FOE215" s="29"/>
      <c r="FOF215" s="29"/>
      <c r="FOG215" s="29"/>
      <c r="FOH215" s="29"/>
      <c r="FOI215" s="29"/>
      <c r="FOJ215" s="29"/>
      <c r="FOK215" s="29"/>
      <c r="FOL215" s="29"/>
      <c r="FOM215" s="29"/>
      <c r="FON215" s="29"/>
      <c r="FOO215" s="29"/>
      <c r="FOP215" s="29"/>
      <c r="FOQ215" s="29"/>
      <c r="FOR215" s="29"/>
      <c r="FOS215" s="29"/>
      <c r="FOT215" s="29"/>
      <c r="FOU215" s="29"/>
      <c r="FOV215" s="29"/>
      <c r="FOW215" s="29"/>
      <c r="FOX215" s="29"/>
      <c r="FOY215" s="29"/>
      <c r="FOZ215" s="29"/>
      <c r="FPA215" s="29"/>
      <c r="FPB215" s="29"/>
      <c r="FPC215" s="29"/>
      <c r="FPD215" s="29"/>
      <c r="FPE215" s="29"/>
      <c r="FPF215" s="29"/>
      <c r="FPG215" s="29"/>
      <c r="FPH215" s="29"/>
      <c r="FPI215" s="29"/>
      <c r="FPJ215" s="29"/>
      <c r="FPK215" s="29"/>
      <c r="FPL215" s="29"/>
      <c r="FPM215" s="29"/>
      <c r="FPN215" s="29"/>
      <c r="FPO215" s="29"/>
      <c r="FPP215" s="29"/>
      <c r="FPQ215" s="29"/>
      <c r="FPR215" s="29"/>
      <c r="FPS215" s="29"/>
      <c r="FPT215" s="29"/>
      <c r="FPU215" s="29"/>
      <c r="FPV215" s="29"/>
      <c r="FPW215" s="29"/>
      <c r="FPX215" s="29"/>
      <c r="FPY215" s="29"/>
      <c r="FPZ215" s="29"/>
      <c r="FQA215" s="29"/>
      <c r="FQB215" s="29"/>
      <c r="FQC215" s="29"/>
      <c r="FQD215" s="29"/>
      <c r="FQE215" s="29"/>
      <c r="FQF215" s="29"/>
      <c r="FQG215" s="29"/>
      <c r="FQH215" s="29"/>
      <c r="FQI215" s="29"/>
      <c r="FQJ215" s="29"/>
      <c r="FQK215" s="29"/>
      <c r="FQL215" s="29"/>
      <c r="FQM215" s="29"/>
      <c r="FQN215" s="29"/>
      <c r="FQO215" s="29"/>
      <c r="FQP215" s="29"/>
      <c r="FQQ215" s="29"/>
      <c r="FQR215" s="29"/>
      <c r="FQS215" s="29"/>
      <c r="FQT215" s="29"/>
      <c r="FQU215" s="29"/>
      <c r="FQV215" s="29"/>
      <c r="FQW215" s="29"/>
      <c r="FQX215" s="29"/>
      <c r="FQY215" s="29"/>
      <c r="FQZ215" s="29"/>
      <c r="FRA215" s="29"/>
      <c r="FRB215" s="29"/>
      <c r="FRC215" s="29"/>
      <c r="FRD215" s="29"/>
      <c r="FRE215" s="29"/>
      <c r="FRF215" s="29"/>
      <c r="FRG215" s="29"/>
      <c r="FRH215" s="29"/>
      <c r="FRI215" s="29"/>
      <c r="FRJ215" s="29"/>
      <c r="FRK215" s="29"/>
      <c r="FRL215" s="29"/>
      <c r="FRM215" s="29"/>
      <c r="FRN215" s="29"/>
      <c r="FRO215" s="29"/>
      <c r="FRP215" s="29"/>
      <c r="FRQ215" s="29"/>
      <c r="FRR215" s="29"/>
      <c r="FRS215" s="29"/>
      <c r="FRT215" s="29"/>
      <c r="FRU215" s="29"/>
      <c r="FRV215" s="29"/>
      <c r="FRW215" s="29"/>
      <c r="FRX215" s="29"/>
      <c r="FRY215" s="29"/>
      <c r="FRZ215" s="29"/>
      <c r="FSA215" s="29"/>
      <c r="FSB215" s="29"/>
      <c r="FSC215" s="29"/>
      <c r="FSD215" s="29"/>
      <c r="FSE215" s="29"/>
      <c r="FSF215" s="29"/>
      <c r="FSG215" s="29"/>
      <c r="FSH215" s="29"/>
      <c r="FSI215" s="29"/>
      <c r="FSJ215" s="29"/>
      <c r="FSK215" s="29"/>
      <c r="FSL215" s="29"/>
      <c r="FSM215" s="29"/>
      <c r="FSN215" s="29"/>
      <c r="FSO215" s="29"/>
      <c r="FSP215" s="29"/>
      <c r="FSQ215" s="29"/>
      <c r="FSR215" s="29"/>
      <c r="FSS215" s="29"/>
      <c r="FST215" s="29"/>
      <c r="FSU215" s="29"/>
      <c r="FSV215" s="29"/>
      <c r="FSW215" s="29"/>
      <c r="FSX215" s="29"/>
      <c r="FSY215" s="29"/>
      <c r="FSZ215" s="29"/>
      <c r="FTA215" s="29"/>
      <c r="FTB215" s="29"/>
      <c r="FTC215" s="29"/>
      <c r="FTD215" s="29"/>
      <c r="FTE215" s="29"/>
      <c r="FTF215" s="29"/>
      <c r="FTG215" s="29"/>
      <c r="FTH215" s="29"/>
      <c r="FTI215" s="29"/>
      <c r="FTJ215" s="29"/>
      <c r="FTK215" s="29"/>
      <c r="FTL215" s="29"/>
      <c r="FTM215" s="29"/>
      <c r="FTN215" s="29"/>
      <c r="FTO215" s="29"/>
      <c r="FTP215" s="29"/>
      <c r="FTQ215" s="29"/>
      <c r="FTR215" s="29"/>
      <c r="FTS215" s="29"/>
      <c r="FTT215" s="29"/>
      <c r="FTU215" s="29"/>
      <c r="FTV215" s="29"/>
      <c r="FTW215" s="29"/>
      <c r="FTX215" s="29"/>
      <c r="FTY215" s="29"/>
      <c r="FTZ215" s="29"/>
      <c r="FUA215" s="29"/>
      <c r="FUB215" s="29"/>
      <c r="FUC215" s="29"/>
      <c r="FUD215" s="29"/>
      <c r="FUE215" s="29"/>
      <c r="FUF215" s="29"/>
      <c r="FUG215" s="29"/>
      <c r="FUH215" s="29"/>
      <c r="FUI215" s="29"/>
      <c r="FUJ215" s="29"/>
      <c r="FUK215" s="29"/>
      <c r="FUL215" s="29"/>
      <c r="FUM215" s="29"/>
      <c r="FUN215" s="29"/>
      <c r="FUO215" s="29"/>
      <c r="FUP215" s="29"/>
      <c r="FUQ215" s="29"/>
      <c r="FUR215" s="29"/>
      <c r="FUS215" s="29"/>
      <c r="FUT215" s="29"/>
      <c r="FUU215" s="29"/>
      <c r="FUV215" s="29"/>
      <c r="FUW215" s="29"/>
      <c r="FUX215" s="29"/>
      <c r="FUY215" s="29"/>
      <c r="FUZ215" s="29"/>
      <c r="FVA215" s="29"/>
      <c r="FVB215" s="29"/>
      <c r="FVC215" s="29"/>
      <c r="FVD215" s="29"/>
      <c r="FVE215" s="29"/>
      <c r="FVF215" s="29"/>
      <c r="FVG215" s="29"/>
      <c r="FVH215" s="29"/>
      <c r="FVI215" s="29"/>
      <c r="FVJ215" s="29"/>
      <c r="FVK215" s="29"/>
      <c r="FVL215" s="29"/>
      <c r="FVM215" s="29"/>
      <c r="FVN215" s="29"/>
      <c r="FVO215" s="29"/>
      <c r="FVP215" s="29"/>
      <c r="FVQ215" s="29"/>
      <c r="FVR215" s="29"/>
      <c r="FVS215" s="29"/>
      <c r="FVT215" s="29"/>
      <c r="FVU215" s="29"/>
      <c r="FVV215" s="29"/>
      <c r="FVW215" s="29"/>
      <c r="FVX215" s="29"/>
      <c r="FVY215" s="29"/>
      <c r="FVZ215" s="29"/>
      <c r="FWA215" s="29"/>
      <c r="FWB215" s="29"/>
      <c r="FWC215" s="29"/>
      <c r="FWD215" s="29"/>
      <c r="FWE215" s="29"/>
      <c r="FWF215" s="29"/>
      <c r="FWG215" s="29"/>
      <c r="FWH215" s="29"/>
      <c r="FWI215" s="29"/>
      <c r="FWJ215" s="29"/>
      <c r="FWK215" s="29"/>
      <c r="FWL215" s="29"/>
      <c r="FWM215" s="29"/>
      <c r="FWN215" s="29"/>
      <c r="FWO215" s="29"/>
      <c r="FWP215" s="29"/>
      <c r="FWQ215" s="29"/>
      <c r="FWR215" s="29"/>
      <c r="FWS215" s="29"/>
      <c r="FWT215" s="29"/>
      <c r="FWU215" s="29"/>
      <c r="FWV215" s="29"/>
      <c r="FWW215" s="29"/>
      <c r="FWX215" s="29"/>
      <c r="FWY215" s="29"/>
      <c r="FWZ215" s="29"/>
      <c r="FXA215" s="29"/>
      <c r="FXB215" s="29"/>
      <c r="FXC215" s="29"/>
      <c r="FXD215" s="29"/>
      <c r="FXE215" s="29"/>
      <c r="FXF215" s="29"/>
      <c r="FXG215" s="29"/>
      <c r="FXH215" s="29"/>
      <c r="FXI215" s="29"/>
      <c r="FXJ215" s="29"/>
      <c r="FXK215" s="29"/>
      <c r="FXL215" s="29"/>
      <c r="FXM215" s="29"/>
      <c r="FXN215" s="29"/>
      <c r="FXO215" s="29"/>
      <c r="FXP215" s="29"/>
      <c r="FXQ215" s="29"/>
      <c r="FXR215" s="29"/>
      <c r="FXS215" s="29"/>
      <c r="FXT215" s="29"/>
      <c r="FXU215" s="29"/>
      <c r="FXV215" s="29"/>
      <c r="FXW215" s="29"/>
      <c r="FXX215" s="29"/>
      <c r="FXY215" s="29"/>
      <c r="FXZ215" s="29"/>
      <c r="FYA215" s="29"/>
      <c r="FYB215" s="29"/>
      <c r="FYC215" s="29"/>
      <c r="FYD215" s="29"/>
      <c r="FYE215" s="29"/>
      <c r="FYF215" s="29"/>
      <c r="FYG215" s="29"/>
      <c r="FYH215" s="29"/>
      <c r="FYI215" s="29"/>
      <c r="FYJ215" s="29"/>
      <c r="FYK215" s="29"/>
      <c r="FYL215" s="29"/>
      <c r="FYM215" s="29"/>
      <c r="FYN215" s="29"/>
      <c r="FYO215" s="29"/>
      <c r="FYP215" s="29"/>
      <c r="FYQ215" s="29"/>
      <c r="FYR215" s="29"/>
      <c r="FYS215" s="29"/>
      <c r="FYT215" s="29"/>
      <c r="FYU215" s="29"/>
      <c r="FYV215" s="29"/>
      <c r="FYW215" s="29"/>
      <c r="FYX215" s="29"/>
      <c r="FYY215" s="29"/>
      <c r="FYZ215" s="29"/>
      <c r="FZA215" s="29"/>
      <c r="FZB215" s="29"/>
      <c r="FZC215" s="29"/>
      <c r="FZD215" s="29"/>
      <c r="FZE215" s="29"/>
      <c r="FZF215" s="29"/>
      <c r="FZG215" s="29"/>
      <c r="FZH215" s="29"/>
      <c r="FZI215" s="29"/>
      <c r="FZJ215" s="29"/>
      <c r="FZK215" s="29"/>
      <c r="FZL215" s="29"/>
      <c r="FZM215" s="29"/>
      <c r="FZN215" s="29"/>
      <c r="FZO215" s="29"/>
      <c r="FZP215" s="29"/>
      <c r="FZQ215" s="29"/>
      <c r="FZR215" s="29"/>
      <c r="FZS215" s="29"/>
      <c r="FZT215" s="29"/>
      <c r="FZU215" s="29"/>
      <c r="FZV215" s="29"/>
      <c r="FZW215" s="29"/>
      <c r="FZX215" s="29"/>
      <c r="FZY215" s="29"/>
      <c r="FZZ215" s="29"/>
      <c r="GAA215" s="29"/>
      <c r="GAB215" s="29"/>
      <c r="GAC215" s="29"/>
      <c r="GAD215" s="29"/>
      <c r="GAE215" s="29"/>
      <c r="GAF215" s="29"/>
      <c r="GAG215" s="29"/>
      <c r="GAH215" s="29"/>
      <c r="GAI215" s="29"/>
      <c r="GAJ215" s="29"/>
      <c r="GAK215" s="29"/>
      <c r="GAL215" s="29"/>
      <c r="GAM215" s="29"/>
      <c r="GAN215" s="29"/>
      <c r="GAO215" s="29"/>
      <c r="GAP215" s="29"/>
      <c r="GAQ215" s="29"/>
      <c r="GAR215" s="29"/>
      <c r="GAS215" s="29"/>
      <c r="GAT215" s="29"/>
      <c r="GAU215" s="29"/>
      <c r="GAV215" s="29"/>
      <c r="GAW215" s="29"/>
      <c r="GAX215" s="29"/>
      <c r="GAY215" s="29"/>
      <c r="GAZ215" s="29"/>
      <c r="GBA215" s="29"/>
      <c r="GBB215" s="29"/>
      <c r="GBC215" s="29"/>
      <c r="GBD215" s="29"/>
      <c r="GBE215" s="29"/>
      <c r="GBF215" s="29"/>
      <c r="GBG215" s="29"/>
      <c r="GBH215" s="29"/>
      <c r="GBI215" s="29"/>
      <c r="GBJ215" s="29"/>
      <c r="GBK215" s="29"/>
      <c r="GBL215" s="29"/>
      <c r="GBM215" s="29"/>
      <c r="GBN215" s="29"/>
      <c r="GBO215" s="29"/>
      <c r="GBP215" s="29"/>
      <c r="GBQ215" s="29"/>
      <c r="GBR215" s="29"/>
      <c r="GBS215" s="29"/>
      <c r="GBT215" s="29"/>
      <c r="GBU215" s="29"/>
      <c r="GBV215" s="29"/>
      <c r="GBW215" s="29"/>
      <c r="GBX215" s="29"/>
      <c r="GBY215" s="29"/>
      <c r="GBZ215" s="29"/>
      <c r="GCA215" s="29"/>
      <c r="GCB215" s="29"/>
      <c r="GCC215" s="29"/>
      <c r="GCD215" s="29"/>
      <c r="GCE215" s="29"/>
      <c r="GCF215" s="29"/>
      <c r="GCG215" s="29"/>
      <c r="GCH215" s="29"/>
      <c r="GCI215" s="29"/>
      <c r="GCJ215" s="29"/>
      <c r="GCK215" s="29"/>
      <c r="GCL215" s="29"/>
      <c r="GCM215" s="29"/>
      <c r="GCN215" s="29"/>
      <c r="GCO215" s="29"/>
      <c r="GCP215" s="29"/>
      <c r="GCQ215" s="29"/>
      <c r="GCR215" s="29"/>
      <c r="GCS215" s="29"/>
      <c r="GCT215" s="29"/>
      <c r="GCU215" s="29"/>
      <c r="GCV215" s="29"/>
      <c r="GCW215" s="29"/>
      <c r="GCX215" s="29"/>
      <c r="GCY215" s="29"/>
      <c r="GCZ215" s="29"/>
      <c r="GDA215" s="29"/>
      <c r="GDB215" s="29"/>
      <c r="GDC215" s="29"/>
      <c r="GDD215" s="29"/>
      <c r="GDE215" s="29"/>
      <c r="GDF215" s="29"/>
      <c r="GDG215" s="29"/>
      <c r="GDH215" s="29"/>
      <c r="GDI215" s="29"/>
      <c r="GDJ215" s="29"/>
      <c r="GDK215" s="29"/>
      <c r="GDL215" s="29"/>
      <c r="GDM215" s="29"/>
      <c r="GDN215" s="29"/>
      <c r="GDO215" s="29"/>
      <c r="GDP215" s="29"/>
      <c r="GDQ215" s="29"/>
      <c r="GDR215" s="29"/>
      <c r="GDS215" s="29"/>
      <c r="GDT215" s="29"/>
      <c r="GDU215" s="29"/>
      <c r="GDV215" s="29"/>
      <c r="GDW215" s="29"/>
      <c r="GDX215" s="29"/>
      <c r="GDY215" s="29"/>
      <c r="GDZ215" s="29"/>
      <c r="GEA215" s="29"/>
      <c r="GEB215" s="29"/>
      <c r="GEC215" s="29"/>
      <c r="GED215" s="29"/>
      <c r="GEE215" s="29"/>
      <c r="GEF215" s="29"/>
      <c r="GEG215" s="29"/>
      <c r="GEH215" s="29"/>
      <c r="GEI215" s="29"/>
      <c r="GEJ215" s="29"/>
      <c r="GEK215" s="29"/>
      <c r="GEL215" s="29"/>
      <c r="GEM215" s="29"/>
      <c r="GEN215" s="29"/>
      <c r="GEO215" s="29"/>
      <c r="GEP215" s="29"/>
      <c r="GEQ215" s="29"/>
      <c r="GER215" s="29"/>
      <c r="GES215" s="29"/>
      <c r="GET215" s="29"/>
      <c r="GEU215" s="29"/>
      <c r="GEV215" s="29"/>
      <c r="GEW215" s="29"/>
      <c r="GEX215" s="29"/>
      <c r="GEY215" s="29"/>
      <c r="GEZ215" s="29"/>
      <c r="GFA215" s="29"/>
      <c r="GFB215" s="29"/>
      <c r="GFC215" s="29"/>
      <c r="GFD215" s="29"/>
      <c r="GFE215" s="29"/>
      <c r="GFF215" s="29"/>
      <c r="GFG215" s="29"/>
      <c r="GFH215" s="29"/>
      <c r="GFI215" s="29"/>
      <c r="GFJ215" s="29"/>
      <c r="GFK215" s="29"/>
      <c r="GFL215" s="29"/>
      <c r="GFM215" s="29"/>
      <c r="GFN215" s="29"/>
      <c r="GFO215" s="29"/>
      <c r="GFP215" s="29"/>
      <c r="GFQ215" s="29"/>
      <c r="GFR215" s="29"/>
      <c r="GFS215" s="29"/>
      <c r="GFT215" s="29"/>
      <c r="GFU215" s="29"/>
      <c r="GFV215" s="29"/>
      <c r="GFW215" s="29"/>
      <c r="GFX215" s="29"/>
      <c r="GFY215" s="29"/>
      <c r="GFZ215" s="29"/>
      <c r="GGA215" s="29"/>
      <c r="GGB215" s="29"/>
      <c r="GGC215" s="29"/>
      <c r="GGD215" s="29"/>
      <c r="GGE215" s="29"/>
      <c r="GGF215" s="29"/>
      <c r="GGG215" s="29"/>
      <c r="GGH215" s="29"/>
      <c r="GGI215" s="29"/>
      <c r="GGJ215" s="29"/>
      <c r="GGK215" s="29"/>
      <c r="GGL215" s="29"/>
      <c r="GGM215" s="29"/>
      <c r="GGN215" s="29"/>
      <c r="GGO215" s="29"/>
      <c r="GGP215" s="29"/>
      <c r="GGQ215" s="29"/>
      <c r="GGR215" s="29"/>
      <c r="GGS215" s="29"/>
      <c r="GGT215" s="29"/>
      <c r="GGU215" s="29"/>
      <c r="GGV215" s="29"/>
      <c r="GGW215" s="29"/>
      <c r="GGX215" s="29"/>
      <c r="GGY215" s="29"/>
      <c r="GGZ215" s="29"/>
      <c r="GHA215" s="29"/>
      <c r="GHB215" s="29"/>
      <c r="GHC215" s="29"/>
      <c r="GHD215" s="29"/>
      <c r="GHE215" s="29"/>
      <c r="GHF215" s="29"/>
      <c r="GHG215" s="29"/>
      <c r="GHH215" s="29"/>
      <c r="GHI215" s="29"/>
      <c r="GHJ215" s="29"/>
      <c r="GHK215" s="29"/>
      <c r="GHL215" s="29"/>
      <c r="GHM215" s="29"/>
      <c r="GHN215" s="29"/>
      <c r="GHO215" s="29"/>
      <c r="GHP215" s="29"/>
      <c r="GHQ215" s="29"/>
      <c r="GHR215" s="29"/>
      <c r="GHS215" s="29"/>
      <c r="GHT215" s="29"/>
      <c r="GHU215" s="29"/>
      <c r="GHV215" s="29"/>
      <c r="GHW215" s="29"/>
      <c r="GHX215" s="29"/>
      <c r="GHY215" s="29"/>
      <c r="GHZ215" s="29"/>
      <c r="GIA215" s="29"/>
      <c r="GIB215" s="29"/>
      <c r="GIC215" s="29"/>
      <c r="GID215" s="29"/>
      <c r="GIE215" s="29"/>
      <c r="GIF215" s="29"/>
      <c r="GIG215" s="29"/>
      <c r="GIH215" s="29"/>
      <c r="GII215" s="29"/>
      <c r="GIJ215" s="29"/>
      <c r="GIK215" s="29"/>
      <c r="GIL215" s="29"/>
      <c r="GIM215" s="29"/>
      <c r="GIN215" s="29"/>
      <c r="GIO215" s="29"/>
      <c r="GIP215" s="29"/>
      <c r="GIQ215" s="29"/>
      <c r="GIR215" s="29"/>
      <c r="GIS215" s="29"/>
      <c r="GIT215" s="29"/>
      <c r="GIU215" s="29"/>
      <c r="GIV215" s="29"/>
      <c r="GIW215" s="29"/>
      <c r="GIX215" s="29"/>
      <c r="GIY215" s="29"/>
      <c r="GIZ215" s="29"/>
      <c r="GJA215" s="29"/>
      <c r="GJB215" s="29"/>
      <c r="GJC215" s="29"/>
      <c r="GJD215" s="29"/>
      <c r="GJE215" s="29"/>
      <c r="GJF215" s="29"/>
      <c r="GJG215" s="29"/>
      <c r="GJH215" s="29"/>
      <c r="GJI215" s="29"/>
      <c r="GJJ215" s="29"/>
      <c r="GJK215" s="29"/>
      <c r="GJL215" s="29"/>
      <c r="GJM215" s="29"/>
      <c r="GJN215" s="29"/>
      <c r="GJO215" s="29"/>
      <c r="GJP215" s="29"/>
      <c r="GJQ215" s="29"/>
      <c r="GJR215" s="29"/>
      <c r="GJS215" s="29"/>
      <c r="GJT215" s="29"/>
      <c r="GJU215" s="29"/>
      <c r="GJV215" s="29"/>
      <c r="GJW215" s="29"/>
      <c r="GJX215" s="29"/>
      <c r="GJY215" s="29"/>
      <c r="GJZ215" s="29"/>
      <c r="GKA215" s="29"/>
      <c r="GKB215" s="29"/>
      <c r="GKC215" s="29"/>
      <c r="GKD215" s="29"/>
      <c r="GKE215" s="29"/>
      <c r="GKF215" s="29"/>
      <c r="GKG215" s="29"/>
      <c r="GKH215" s="29"/>
      <c r="GKI215" s="29"/>
      <c r="GKJ215" s="29"/>
      <c r="GKK215" s="29"/>
      <c r="GKL215" s="29"/>
      <c r="GKM215" s="29"/>
      <c r="GKN215" s="29"/>
      <c r="GKO215" s="29"/>
      <c r="GKP215" s="29"/>
      <c r="GKQ215" s="29"/>
      <c r="GKR215" s="29"/>
      <c r="GKS215" s="29"/>
      <c r="GKT215" s="29"/>
      <c r="GKU215" s="29"/>
      <c r="GKV215" s="29"/>
      <c r="GKW215" s="29"/>
      <c r="GKX215" s="29"/>
      <c r="GKY215" s="29"/>
      <c r="GKZ215" s="29"/>
      <c r="GLA215" s="29"/>
      <c r="GLB215" s="29"/>
      <c r="GLC215" s="29"/>
      <c r="GLD215" s="29"/>
      <c r="GLE215" s="29"/>
      <c r="GLF215" s="29"/>
      <c r="GLG215" s="29"/>
      <c r="GLH215" s="29"/>
      <c r="GLI215" s="29"/>
      <c r="GLJ215" s="29"/>
      <c r="GLK215" s="29"/>
      <c r="GLL215" s="29"/>
      <c r="GLM215" s="29"/>
      <c r="GLN215" s="29"/>
      <c r="GLO215" s="29"/>
      <c r="GLP215" s="29"/>
      <c r="GLQ215" s="29"/>
      <c r="GLR215" s="29"/>
      <c r="GLS215" s="29"/>
      <c r="GLT215" s="29"/>
      <c r="GLU215" s="29"/>
      <c r="GLV215" s="29"/>
      <c r="GLW215" s="29"/>
      <c r="GLX215" s="29"/>
      <c r="GLY215" s="29"/>
      <c r="GLZ215" s="29"/>
      <c r="GMA215" s="29"/>
      <c r="GMB215" s="29"/>
      <c r="GMC215" s="29"/>
      <c r="GMD215" s="29"/>
      <c r="GME215" s="29"/>
      <c r="GMF215" s="29"/>
      <c r="GMG215" s="29"/>
      <c r="GMH215" s="29"/>
      <c r="GMI215" s="29"/>
      <c r="GMJ215" s="29"/>
      <c r="GMK215" s="29"/>
      <c r="GML215" s="29"/>
      <c r="GMM215" s="29"/>
      <c r="GMN215" s="29"/>
      <c r="GMO215" s="29"/>
      <c r="GMP215" s="29"/>
      <c r="GMQ215" s="29"/>
      <c r="GMR215" s="29"/>
      <c r="GMS215" s="29"/>
      <c r="GMT215" s="29"/>
      <c r="GMU215" s="29"/>
      <c r="GMV215" s="29"/>
      <c r="GMW215" s="29"/>
      <c r="GMX215" s="29"/>
      <c r="GMY215" s="29"/>
      <c r="GMZ215" s="29"/>
      <c r="GNA215" s="29"/>
      <c r="GNB215" s="29"/>
      <c r="GNC215" s="29"/>
      <c r="GND215" s="29"/>
      <c r="GNE215" s="29"/>
      <c r="GNF215" s="29"/>
      <c r="GNG215" s="29"/>
      <c r="GNH215" s="29"/>
      <c r="GNI215" s="29"/>
      <c r="GNJ215" s="29"/>
      <c r="GNK215" s="29"/>
      <c r="GNL215" s="29"/>
      <c r="GNM215" s="29"/>
      <c r="GNN215" s="29"/>
      <c r="GNO215" s="29"/>
      <c r="GNP215" s="29"/>
      <c r="GNQ215" s="29"/>
      <c r="GNR215" s="29"/>
      <c r="GNS215" s="29"/>
      <c r="GNT215" s="29"/>
      <c r="GNU215" s="29"/>
      <c r="GNV215" s="29"/>
      <c r="GNW215" s="29"/>
      <c r="GNX215" s="29"/>
      <c r="GNY215" s="29"/>
      <c r="GNZ215" s="29"/>
      <c r="GOA215" s="29"/>
      <c r="GOB215" s="29"/>
      <c r="GOC215" s="29"/>
      <c r="GOD215" s="29"/>
      <c r="GOE215" s="29"/>
      <c r="GOF215" s="29"/>
      <c r="GOG215" s="29"/>
      <c r="GOH215" s="29"/>
      <c r="GOI215" s="29"/>
      <c r="GOJ215" s="29"/>
      <c r="GOK215" s="29"/>
      <c r="GOL215" s="29"/>
      <c r="GOM215" s="29"/>
      <c r="GON215" s="29"/>
      <c r="GOO215" s="29"/>
      <c r="GOP215" s="29"/>
      <c r="GOQ215" s="29"/>
      <c r="GOR215" s="29"/>
      <c r="GOS215" s="29"/>
      <c r="GOT215" s="29"/>
      <c r="GOU215" s="29"/>
      <c r="GOV215" s="29"/>
      <c r="GOW215" s="29"/>
      <c r="GOX215" s="29"/>
      <c r="GOY215" s="29"/>
      <c r="GOZ215" s="29"/>
      <c r="GPA215" s="29"/>
      <c r="GPB215" s="29"/>
      <c r="GPC215" s="29"/>
      <c r="GPD215" s="29"/>
      <c r="GPE215" s="29"/>
      <c r="GPF215" s="29"/>
      <c r="GPG215" s="29"/>
      <c r="GPH215" s="29"/>
      <c r="GPI215" s="29"/>
      <c r="GPJ215" s="29"/>
      <c r="GPK215" s="29"/>
      <c r="GPL215" s="29"/>
      <c r="GPM215" s="29"/>
      <c r="GPN215" s="29"/>
      <c r="GPO215" s="29"/>
      <c r="GPP215" s="29"/>
      <c r="GPQ215" s="29"/>
      <c r="GPR215" s="29"/>
      <c r="GPS215" s="29"/>
      <c r="GPT215" s="29"/>
      <c r="GPU215" s="29"/>
      <c r="GPV215" s="29"/>
      <c r="GPW215" s="29"/>
      <c r="GPX215" s="29"/>
      <c r="GPY215" s="29"/>
      <c r="GPZ215" s="29"/>
      <c r="GQA215" s="29"/>
      <c r="GQB215" s="29"/>
      <c r="GQC215" s="29"/>
      <c r="GQD215" s="29"/>
      <c r="GQE215" s="29"/>
      <c r="GQF215" s="29"/>
      <c r="GQG215" s="29"/>
      <c r="GQH215" s="29"/>
      <c r="GQI215" s="29"/>
      <c r="GQJ215" s="29"/>
      <c r="GQK215" s="29"/>
      <c r="GQL215" s="29"/>
      <c r="GQM215" s="29"/>
      <c r="GQN215" s="29"/>
      <c r="GQO215" s="29"/>
      <c r="GQP215" s="29"/>
      <c r="GQQ215" s="29"/>
      <c r="GQR215" s="29"/>
      <c r="GQS215" s="29"/>
      <c r="GQT215" s="29"/>
      <c r="GQU215" s="29"/>
      <c r="GQV215" s="29"/>
      <c r="GQW215" s="29"/>
      <c r="GQX215" s="29"/>
      <c r="GQY215" s="29"/>
      <c r="GQZ215" s="29"/>
      <c r="GRA215" s="29"/>
      <c r="GRB215" s="29"/>
      <c r="GRC215" s="29"/>
      <c r="GRD215" s="29"/>
      <c r="GRE215" s="29"/>
      <c r="GRF215" s="29"/>
      <c r="GRG215" s="29"/>
      <c r="GRH215" s="29"/>
      <c r="GRI215" s="29"/>
      <c r="GRJ215" s="29"/>
      <c r="GRK215" s="29"/>
      <c r="GRL215" s="29"/>
      <c r="GRM215" s="29"/>
      <c r="GRN215" s="29"/>
      <c r="GRO215" s="29"/>
      <c r="GRP215" s="29"/>
      <c r="GRQ215" s="29"/>
      <c r="GRR215" s="29"/>
      <c r="GRS215" s="29"/>
      <c r="GRT215" s="29"/>
      <c r="GRU215" s="29"/>
      <c r="GRV215" s="29"/>
      <c r="GRW215" s="29"/>
      <c r="GRX215" s="29"/>
      <c r="GRY215" s="29"/>
      <c r="GRZ215" s="29"/>
      <c r="GSA215" s="29"/>
      <c r="GSB215" s="29"/>
      <c r="GSC215" s="29"/>
      <c r="GSD215" s="29"/>
      <c r="GSE215" s="29"/>
      <c r="GSF215" s="29"/>
      <c r="GSG215" s="29"/>
      <c r="GSH215" s="29"/>
      <c r="GSI215" s="29"/>
      <c r="GSJ215" s="29"/>
      <c r="GSK215" s="29"/>
      <c r="GSL215" s="29"/>
      <c r="GSM215" s="29"/>
      <c r="GSN215" s="29"/>
      <c r="GSO215" s="29"/>
      <c r="GSP215" s="29"/>
      <c r="GSQ215" s="29"/>
      <c r="GSR215" s="29"/>
      <c r="GSS215" s="29"/>
      <c r="GST215" s="29"/>
      <c r="GSU215" s="29"/>
      <c r="GSV215" s="29"/>
      <c r="GSW215" s="29"/>
      <c r="GSX215" s="29"/>
      <c r="GSY215" s="29"/>
      <c r="GSZ215" s="29"/>
      <c r="GTA215" s="29"/>
      <c r="GTB215" s="29"/>
      <c r="GTC215" s="29"/>
      <c r="GTD215" s="29"/>
      <c r="GTE215" s="29"/>
      <c r="GTF215" s="29"/>
      <c r="GTG215" s="29"/>
      <c r="GTH215" s="29"/>
      <c r="GTI215" s="29"/>
      <c r="GTJ215" s="29"/>
      <c r="GTK215" s="29"/>
      <c r="GTL215" s="29"/>
      <c r="GTM215" s="29"/>
      <c r="GTN215" s="29"/>
      <c r="GTO215" s="29"/>
      <c r="GTP215" s="29"/>
      <c r="GTQ215" s="29"/>
      <c r="GTR215" s="29"/>
      <c r="GTS215" s="29"/>
      <c r="GTT215" s="29"/>
      <c r="GTU215" s="29"/>
      <c r="GTV215" s="29"/>
      <c r="GTW215" s="29"/>
      <c r="GTX215" s="29"/>
      <c r="GTY215" s="29"/>
      <c r="GTZ215" s="29"/>
      <c r="GUA215" s="29"/>
      <c r="GUB215" s="29"/>
      <c r="GUC215" s="29"/>
      <c r="GUD215" s="29"/>
      <c r="GUE215" s="29"/>
      <c r="GUF215" s="29"/>
      <c r="GUG215" s="29"/>
      <c r="GUH215" s="29"/>
      <c r="GUI215" s="29"/>
      <c r="GUJ215" s="29"/>
      <c r="GUK215" s="29"/>
      <c r="GUL215" s="29"/>
      <c r="GUM215" s="29"/>
      <c r="GUN215" s="29"/>
      <c r="GUO215" s="29"/>
      <c r="GUP215" s="29"/>
      <c r="GUQ215" s="29"/>
      <c r="GUR215" s="29"/>
      <c r="GUS215" s="29"/>
      <c r="GUT215" s="29"/>
      <c r="GUU215" s="29"/>
      <c r="GUV215" s="29"/>
      <c r="GUW215" s="29"/>
      <c r="GUX215" s="29"/>
      <c r="GUY215" s="29"/>
      <c r="GUZ215" s="29"/>
      <c r="GVA215" s="29"/>
      <c r="GVB215" s="29"/>
      <c r="GVC215" s="29"/>
      <c r="GVD215" s="29"/>
      <c r="GVE215" s="29"/>
      <c r="GVF215" s="29"/>
      <c r="GVG215" s="29"/>
      <c r="GVH215" s="29"/>
      <c r="GVI215" s="29"/>
      <c r="GVJ215" s="29"/>
      <c r="GVK215" s="29"/>
      <c r="GVL215" s="29"/>
      <c r="GVM215" s="29"/>
      <c r="GVN215" s="29"/>
      <c r="GVO215" s="29"/>
      <c r="GVP215" s="29"/>
      <c r="GVQ215" s="29"/>
      <c r="GVR215" s="29"/>
      <c r="GVS215" s="29"/>
      <c r="GVT215" s="29"/>
      <c r="GVU215" s="29"/>
      <c r="GVV215" s="29"/>
      <c r="GVW215" s="29"/>
      <c r="GVX215" s="29"/>
      <c r="GVY215" s="29"/>
      <c r="GVZ215" s="29"/>
      <c r="GWA215" s="29"/>
      <c r="GWB215" s="29"/>
      <c r="GWC215" s="29"/>
      <c r="GWD215" s="29"/>
      <c r="GWE215" s="29"/>
      <c r="GWF215" s="29"/>
      <c r="GWG215" s="29"/>
      <c r="GWH215" s="29"/>
      <c r="GWI215" s="29"/>
      <c r="GWJ215" s="29"/>
      <c r="GWK215" s="29"/>
      <c r="GWL215" s="29"/>
      <c r="GWM215" s="29"/>
      <c r="GWN215" s="29"/>
      <c r="GWO215" s="29"/>
      <c r="GWP215" s="29"/>
      <c r="GWQ215" s="29"/>
      <c r="GWR215" s="29"/>
      <c r="GWS215" s="29"/>
      <c r="GWT215" s="29"/>
      <c r="GWU215" s="29"/>
      <c r="GWV215" s="29"/>
      <c r="GWW215" s="29"/>
      <c r="GWX215" s="29"/>
      <c r="GWY215" s="29"/>
      <c r="GWZ215" s="29"/>
      <c r="GXA215" s="29"/>
      <c r="GXB215" s="29"/>
      <c r="GXC215" s="29"/>
      <c r="GXD215" s="29"/>
      <c r="GXE215" s="29"/>
      <c r="GXF215" s="29"/>
      <c r="GXG215" s="29"/>
      <c r="GXH215" s="29"/>
      <c r="GXI215" s="29"/>
      <c r="GXJ215" s="29"/>
      <c r="GXK215" s="29"/>
      <c r="GXL215" s="29"/>
      <c r="GXM215" s="29"/>
      <c r="GXN215" s="29"/>
      <c r="GXO215" s="29"/>
      <c r="GXP215" s="29"/>
      <c r="GXQ215" s="29"/>
      <c r="GXR215" s="29"/>
      <c r="GXS215" s="29"/>
      <c r="GXT215" s="29"/>
      <c r="GXU215" s="29"/>
      <c r="GXV215" s="29"/>
      <c r="GXW215" s="29"/>
      <c r="GXX215" s="29"/>
      <c r="GXY215" s="29"/>
      <c r="GXZ215" s="29"/>
      <c r="GYA215" s="29"/>
      <c r="GYB215" s="29"/>
      <c r="GYC215" s="29"/>
      <c r="GYD215" s="29"/>
      <c r="GYE215" s="29"/>
      <c r="GYF215" s="29"/>
      <c r="GYG215" s="29"/>
      <c r="GYH215" s="29"/>
      <c r="GYI215" s="29"/>
      <c r="GYJ215" s="29"/>
      <c r="GYK215" s="29"/>
      <c r="GYL215" s="29"/>
      <c r="GYM215" s="29"/>
      <c r="GYN215" s="29"/>
      <c r="GYO215" s="29"/>
      <c r="GYP215" s="29"/>
      <c r="GYQ215" s="29"/>
      <c r="GYR215" s="29"/>
      <c r="GYS215" s="29"/>
      <c r="GYT215" s="29"/>
      <c r="GYU215" s="29"/>
      <c r="GYV215" s="29"/>
      <c r="GYW215" s="29"/>
      <c r="GYX215" s="29"/>
      <c r="GYY215" s="29"/>
      <c r="GYZ215" s="29"/>
      <c r="GZA215" s="29"/>
      <c r="GZB215" s="29"/>
      <c r="GZC215" s="29"/>
      <c r="GZD215" s="29"/>
      <c r="GZE215" s="29"/>
      <c r="GZF215" s="29"/>
      <c r="GZG215" s="29"/>
      <c r="GZH215" s="29"/>
      <c r="GZI215" s="29"/>
      <c r="GZJ215" s="29"/>
      <c r="GZK215" s="29"/>
      <c r="GZL215" s="29"/>
      <c r="GZM215" s="29"/>
      <c r="GZN215" s="29"/>
      <c r="GZO215" s="29"/>
      <c r="GZP215" s="29"/>
      <c r="GZQ215" s="29"/>
      <c r="GZR215" s="29"/>
      <c r="GZS215" s="29"/>
      <c r="GZT215" s="29"/>
      <c r="GZU215" s="29"/>
      <c r="GZV215" s="29"/>
      <c r="GZW215" s="29"/>
      <c r="GZX215" s="29"/>
      <c r="GZY215" s="29"/>
      <c r="GZZ215" s="29"/>
      <c r="HAA215" s="29"/>
      <c r="HAB215" s="29"/>
      <c r="HAC215" s="29"/>
      <c r="HAD215" s="29"/>
      <c r="HAE215" s="29"/>
      <c r="HAF215" s="29"/>
      <c r="HAG215" s="29"/>
      <c r="HAH215" s="29"/>
      <c r="HAI215" s="29"/>
      <c r="HAJ215" s="29"/>
      <c r="HAK215" s="29"/>
      <c r="HAL215" s="29"/>
      <c r="HAM215" s="29"/>
      <c r="HAN215" s="29"/>
      <c r="HAO215" s="29"/>
      <c r="HAP215" s="29"/>
      <c r="HAQ215" s="29"/>
      <c r="HAR215" s="29"/>
      <c r="HAS215" s="29"/>
      <c r="HAT215" s="29"/>
      <c r="HAU215" s="29"/>
      <c r="HAV215" s="29"/>
      <c r="HAW215" s="29"/>
      <c r="HAX215" s="29"/>
      <c r="HAY215" s="29"/>
      <c r="HAZ215" s="29"/>
      <c r="HBA215" s="29"/>
      <c r="HBB215" s="29"/>
      <c r="HBC215" s="29"/>
      <c r="HBD215" s="29"/>
      <c r="HBE215" s="29"/>
      <c r="HBF215" s="29"/>
      <c r="HBG215" s="29"/>
      <c r="HBH215" s="29"/>
      <c r="HBI215" s="29"/>
      <c r="HBJ215" s="29"/>
      <c r="HBK215" s="29"/>
      <c r="HBL215" s="29"/>
      <c r="HBM215" s="29"/>
      <c r="HBN215" s="29"/>
      <c r="HBO215" s="29"/>
      <c r="HBP215" s="29"/>
      <c r="HBQ215" s="29"/>
      <c r="HBR215" s="29"/>
      <c r="HBS215" s="29"/>
      <c r="HBT215" s="29"/>
      <c r="HBU215" s="29"/>
      <c r="HBV215" s="29"/>
      <c r="HBW215" s="29"/>
      <c r="HBX215" s="29"/>
      <c r="HBY215" s="29"/>
      <c r="HBZ215" s="29"/>
      <c r="HCA215" s="29"/>
      <c r="HCB215" s="29"/>
      <c r="HCC215" s="29"/>
      <c r="HCD215" s="29"/>
      <c r="HCE215" s="29"/>
      <c r="HCF215" s="29"/>
      <c r="HCG215" s="29"/>
      <c r="HCH215" s="29"/>
      <c r="HCI215" s="29"/>
      <c r="HCJ215" s="29"/>
      <c r="HCK215" s="29"/>
      <c r="HCL215" s="29"/>
      <c r="HCM215" s="29"/>
      <c r="HCN215" s="29"/>
      <c r="HCO215" s="29"/>
      <c r="HCP215" s="29"/>
      <c r="HCQ215" s="29"/>
      <c r="HCR215" s="29"/>
      <c r="HCS215" s="29"/>
      <c r="HCT215" s="29"/>
      <c r="HCU215" s="29"/>
      <c r="HCV215" s="29"/>
      <c r="HCW215" s="29"/>
      <c r="HCX215" s="29"/>
      <c r="HCY215" s="29"/>
      <c r="HCZ215" s="29"/>
      <c r="HDA215" s="29"/>
      <c r="HDB215" s="29"/>
      <c r="HDC215" s="29"/>
      <c r="HDD215" s="29"/>
      <c r="HDE215" s="29"/>
      <c r="HDF215" s="29"/>
      <c r="HDG215" s="29"/>
      <c r="HDH215" s="29"/>
      <c r="HDI215" s="29"/>
      <c r="HDJ215" s="29"/>
      <c r="HDK215" s="29"/>
      <c r="HDL215" s="29"/>
      <c r="HDM215" s="29"/>
      <c r="HDN215" s="29"/>
      <c r="HDO215" s="29"/>
      <c r="HDP215" s="29"/>
      <c r="HDQ215" s="29"/>
      <c r="HDR215" s="29"/>
      <c r="HDS215" s="29"/>
      <c r="HDT215" s="29"/>
      <c r="HDU215" s="29"/>
      <c r="HDV215" s="29"/>
      <c r="HDW215" s="29"/>
      <c r="HDX215" s="29"/>
      <c r="HDY215" s="29"/>
      <c r="HDZ215" s="29"/>
      <c r="HEA215" s="29"/>
      <c r="HEB215" s="29"/>
      <c r="HEC215" s="29"/>
      <c r="HED215" s="29"/>
      <c r="HEE215" s="29"/>
      <c r="HEF215" s="29"/>
      <c r="HEG215" s="29"/>
      <c r="HEH215" s="29"/>
      <c r="HEI215" s="29"/>
      <c r="HEJ215" s="29"/>
      <c r="HEK215" s="29"/>
      <c r="HEL215" s="29"/>
      <c r="HEM215" s="29"/>
      <c r="HEN215" s="29"/>
      <c r="HEO215" s="29"/>
      <c r="HEP215" s="29"/>
      <c r="HEQ215" s="29"/>
      <c r="HER215" s="29"/>
      <c r="HES215" s="29"/>
      <c r="HET215" s="29"/>
      <c r="HEU215" s="29"/>
      <c r="HEV215" s="29"/>
      <c r="HEW215" s="29"/>
      <c r="HEX215" s="29"/>
      <c r="HEY215" s="29"/>
      <c r="HEZ215" s="29"/>
      <c r="HFA215" s="29"/>
      <c r="HFB215" s="29"/>
      <c r="HFC215" s="29"/>
      <c r="HFD215" s="29"/>
      <c r="HFE215" s="29"/>
      <c r="HFF215" s="29"/>
      <c r="HFG215" s="29"/>
      <c r="HFH215" s="29"/>
      <c r="HFI215" s="29"/>
      <c r="HFJ215" s="29"/>
      <c r="HFK215" s="29"/>
      <c r="HFL215" s="29"/>
      <c r="HFM215" s="29"/>
      <c r="HFN215" s="29"/>
      <c r="HFO215" s="29"/>
      <c r="HFP215" s="29"/>
      <c r="HFQ215" s="29"/>
      <c r="HFR215" s="29"/>
      <c r="HFS215" s="29"/>
      <c r="HFT215" s="29"/>
      <c r="HFU215" s="29"/>
      <c r="HFV215" s="29"/>
      <c r="HFW215" s="29"/>
      <c r="HFX215" s="29"/>
      <c r="HFY215" s="29"/>
      <c r="HFZ215" s="29"/>
      <c r="HGA215" s="29"/>
      <c r="HGB215" s="29"/>
      <c r="HGC215" s="29"/>
      <c r="HGD215" s="29"/>
      <c r="HGE215" s="29"/>
      <c r="HGF215" s="29"/>
      <c r="HGG215" s="29"/>
      <c r="HGH215" s="29"/>
      <c r="HGI215" s="29"/>
      <c r="HGJ215" s="29"/>
      <c r="HGK215" s="29"/>
      <c r="HGL215" s="29"/>
      <c r="HGM215" s="29"/>
      <c r="HGN215" s="29"/>
      <c r="HGO215" s="29"/>
      <c r="HGP215" s="29"/>
      <c r="HGQ215" s="29"/>
      <c r="HGR215" s="29"/>
      <c r="HGS215" s="29"/>
      <c r="HGT215" s="29"/>
      <c r="HGU215" s="29"/>
      <c r="HGV215" s="29"/>
      <c r="HGW215" s="29"/>
      <c r="HGX215" s="29"/>
      <c r="HGY215" s="29"/>
      <c r="HGZ215" s="29"/>
      <c r="HHA215" s="29"/>
      <c r="HHB215" s="29"/>
      <c r="HHC215" s="29"/>
      <c r="HHD215" s="29"/>
      <c r="HHE215" s="29"/>
      <c r="HHF215" s="29"/>
      <c r="HHG215" s="29"/>
      <c r="HHH215" s="29"/>
      <c r="HHI215" s="29"/>
      <c r="HHJ215" s="29"/>
      <c r="HHK215" s="29"/>
      <c r="HHL215" s="29"/>
      <c r="HHM215" s="29"/>
      <c r="HHN215" s="29"/>
      <c r="HHO215" s="29"/>
      <c r="HHP215" s="29"/>
      <c r="HHQ215" s="29"/>
      <c r="HHR215" s="29"/>
      <c r="HHS215" s="29"/>
      <c r="HHT215" s="29"/>
      <c r="HHU215" s="29"/>
      <c r="HHV215" s="29"/>
      <c r="HHW215" s="29"/>
      <c r="HHX215" s="29"/>
      <c r="HHY215" s="29"/>
      <c r="HHZ215" s="29"/>
      <c r="HIA215" s="29"/>
      <c r="HIB215" s="29"/>
      <c r="HIC215" s="29"/>
      <c r="HID215" s="29"/>
      <c r="HIE215" s="29"/>
      <c r="HIF215" s="29"/>
      <c r="HIG215" s="29"/>
      <c r="HIH215" s="29"/>
      <c r="HII215" s="29"/>
      <c r="HIJ215" s="29"/>
      <c r="HIK215" s="29"/>
      <c r="HIL215" s="29"/>
      <c r="HIM215" s="29"/>
      <c r="HIN215" s="29"/>
      <c r="HIO215" s="29"/>
      <c r="HIP215" s="29"/>
      <c r="HIQ215" s="29"/>
      <c r="HIR215" s="29"/>
      <c r="HIS215" s="29"/>
      <c r="HIT215" s="29"/>
      <c r="HIU215" s="29"/>
      <c r="HIV215" s="29"/>
      <c r="HIW215" s="29"/>
      <c r="HIX215" s="29"/>
      <c r="HIY215" s="29"/>
      <c r="HIZ215" s="29"/>
      <c r="HJA215" s="29"/>
      <c r="HJB215" s="29"/>
      <c r="HJC215" s="29"/>
      <c r="HJD215" s="29"/>
      <c r="HJE215" s="29"/>
      <c r="HJF215" s="29"/>
      <c r="HJG215" s="29"/>
      <c r="HJH215" s="29"/>
      <c r="HJI215" s="29"/>
      <c r="HJJ215" s="29"/>
      <c r="HJK215" s="29"/>
      <c r="HJL215" s="29"/>
      <c r="HJM215" s="29"/>
      <c r="HJN215" s="29"/>
      <c r="HJO215" s="29"/>
      <c r="HJP215" s="29"/>
      <c r="HJQ215" s="29"/>
      <c r="HJR215" s="29"/>
      <c r="HJS215" s="29"/>
      <c r="HJT215" s="29"/>
      <c r="HJU215" s="29"/>
      <c r="HJV215" s="29"/>
      <c r="HJW215" s="29"/>
      <c r="HJX215" s="29"/>
      <c r="HJY215" s="29"/>
      <c r="HJZ215" s="29"/>
      <c r="HKA215" s="29"/>
      <c r="HKB215" s="29"/>
      <c r="HKC215" s="29"/>
      <c r="HKD215" s="29"/>
      <c r="HKE215" s="29"/>
      <c r="HKF215" s="29"/>
      <c r="HKG215" s="29"/>
      <c r="HKH215" s="29"/>
      <c r="HKI215" s="29"/>
      <c r="HKJ215" s="29"/>
      <c r="HKK215" s="29"/>
      <c r="HKL215" s="29"/>
      <c r="HKM215" s="29"/>
      <c r="HKN215" s="29"/>
      <c r="HKO215" s="29"/>
      <c r="HKP215" s="29"/>
      <c r="HKQ215" s="29"/>
      <c r="HKR215" s="29"/>
      <c r="HKS215" s="29"/>
      <c r="HKT215" s="29"/>
      <c r="HKU215" s="29"/>
      <c r="HKV215" s="29"/>
      <c r="HKW215" s="29"/>
      <c r="HKX215" s="29"/>
      <c r="HKY215" s="29"/>
      <c r="HKZ215" s="29"/>
      <c r="HLA215" s="29"/>
      <c r="HLB215" s="29"/>
      <c r="HLC215" s="29"/>
      <c r="HLD215" s="29"/>
      <c r="HLE215" s="29"/>
      <c r="HLF215" s="29"/>
      <c r="HLG215" s="29"/>
      <c r="HLH215" s="29"/>
      <c r="HLI215" s="29"/>
      <c r="HLJ215" s="29"/>
      <c r="HLK215" s="29"/>
      <c r="HLL215" s="29"/>
      <c r="HLM215" s="29"/>
      <c r="HLN215" s="29"/>
      <c r="HLO215" s="29"/>
      <c r="HLP215" s="29"/>
      <c r="HLQ215" s="29"/>
      <c r="HLR215" s="29"/>
      <c r="HLS215" s="29"/>
      <c r="HLT215" s="29"/>
      <c r="HLU215" s="29"/>
      <c r="HLV215" s="29"/>
      <c r="HLW215" s="29"/>
      <c r="HLX215" s="29"/>
      <c r="HLY215" s="29"/>
      <c r="HLZ215" s="29"/>
      <c r="HMA215" s="29"/>
      <c r="HMB215" s="29"/>
      <c r="HMC215" s="29"/>
      <c r="HMD215" s="29"/>
      <c r="HME215" s="29"/>
      <c r="HMF215" s="29"/>
      <c r="HMG215" s="29"/>
      <c r="HMH215" s="29"/>
      <c r="HMI215" s="29"/>
      <c r="HMJ215" s="29"/>
      <c r="HMK215" s="29"/>
      <c r="HML215" s="29"/>
      <c r="HMM215" s="29"/>
      <c r="HMN215" s="29"/>
      <c r="HMO215" s="29"/>
      <c r="HMP215" s="29"/>
      <c r="HMQ215" s="29"/>
      <c r="HMR215" s="29"/>
      <c r="HMS215" s="29"/>
      <c r="HMT215" s="29"/>
      <c r="HMU215" s="29"/>
      <c r="HMV215" s="29"/>
      <c r="HMW215" s="29"/>
      <c r="HMX215" s="29"/>
      <c r="HMY215" s="29"/>
      <c r="HMZ215" s="29"/>
      <c r="HNA215" s="29"/>
      <c r="HNB215" s="29"/>
      <c r="HNC215" s="29"/>
      <c r="HND215" s="29"/>
      <c r="HNE215" s="29"/>
      <c r="HNF215" s="29"/>
      <c r="HNG215" s="29"/>
      <c r="HNH215" s="29"/>
      <c r="HNI215" s="29"/>
      <c r="HNJ215" s="29"/>
      <c r="HNK215" s="29"/>
      <c r="HNL215" s="29"/>
      <c r="HNM215" s="29"/>
      <c r="HNN215" s="29"/>
      <c r="HNO215" s="29"/>
      <c r="HNP215" s="29"/>
      <c r="HNQ215" s="29"/>
      <c r="HNR215" s="29"/>
      <c r="HNS215" s="29"/>
      <c r="HNT215" s="29"/>
      <c r="HNU215" s="29"/>
      <c r="HNV215" s="29"/>
      <c r="HNW215" s="29"/>
      <c r="HNX215" s="29"/>
      <c r="HNY215" s="29"/>
      <c r="HNZ215" s="29"/>
      <c r="HOA215" s="29"/>
      <c r="HOB215" s="29"/>
      <c r="HOC215" s="29"/>
      <c r="HOD215" s="29"/>
      <c r="HOE215" s="29"/>
      <c r="HOF215" s="29"/>
      <c r="HOG215" s="29"/>
      <c r="HOH215" s="29"/>
      <c r="HOI215" s="29"/>
      <c r="HOJ215" s="29"/>
      <c r="HOK215" s="29"/>
      <c r="HOL215" s="29"/>
      <c r="HOM215" s="29"/>
      <c r="HON215" s="29"/>
      <c r="HOO215" s="29"/>
      <c r="HOP215" s="29"/>
      <c r="HOQ215" s="29"/>
      <c r="HOR215" s="29"/>
      <c r="HOS215" s="29"/>
      <c r="HOT215" s="29"/>
      <c r="HOU215" s="29"/>
      <c r="HOV215" s="29"/>
      <c r="HOW215" s="29"/>
      <c r="HOX215" s="29"/>
      <c r="HOY215" s="29"/>
      <c r="HOZ215" s="29"/>
      <c r="HPA215" s="29"/>
      <c r="HPB215" s="29"/>
      <c r="HPC215" s="29"/>
      <c r="HPD215" s="29"/>
      <c r="HPE215" s="29"/>
      <c r="HPF215" s="29"/>
      <c r="HPG215" s="29"/>
      <c r="HPH215" s="29"/>
      <c r="HPI215" s="29"/>
      <c r="HPJ215" s="29"/>
      <c r="HPK215" s="29"/>
      <c r="HPL215" s="29"/>
      <c r="HPM215" s="29"/>
      <c r="HPN215" s="29"/>
      <c r="HPO215" s="29"/>
      <c r="HPP215" s="29"/>
      <c r="HPQ215" s="29"/>
      <c r="HPR215" s="29"/>
      <c r="HPS215" s="29"/>
      <c r="HPT215" s="29"/>
      <c r="HPU215" s="29"/>
      <c r="HPV215" s="29"/>
      <c r="HPW215" s="29"/>
      <c r="HPX215" s="29"/>
      <c r="HPY215" s="29"/>
      <c r="HPZ215" s="29"/>
      <c r="HQA215" s="29"/>
      <c r="HQB215" s="29"/>
      <c r="HQC215" s="29"/>
      <c r="HQD215" s="29"/>
      <c r="HQE215" s="29"/>
      <c r="HQF215" s="29"/>
      <c r="HQG215" s="29"/>
      <c r="HQH215" s="29"/>
      <c r="HQI215" s="29"/>
      <c r="HQJ215" s="29"/>
      <c r="HQK215" s="29"/>
      <c r="HQL215" s="29"/>
      <c r="HQM215" s="29"/>
      <c r="HQN215" s="29"/>
      <c r="HQO215" s="29"/>
      <c r="HQP215" s="29"/>
      <c r="HQQ215" s="29"/>
      <c r="HQR215" s="29"/>
      <c r="HQS215" s="29"/>
      <c r="HQT215" s="29"/>
      <c r="HQU215" s="29"/>
      <c r="HQV215" s="29"/>
      <c r="HQW215" s="29"/>
      <c r="HQX215" s="29"/>
      <c r="HQY215" s="29"/>
      <c r="HQZ215" s="29"/>
      <c r="HRA215" s="29"/>
      <c r="HRB215" s="29"/>
      <c r="HRC215" s="29"/>
      <c r="HRD215" s="29"/>
      <c r="HRE215" s="29"/>
      <c r="HRF215" s="29"/>
      <c r="HRG215" s="29"/>
      <c r="HRH215" s="29"/>
      <c r="HRI215" s="29"/>
      <c r="HRJ215" s="29"/>
      <c r="HRK215" s="29"/>
      <c r="HRL215" s="29"/>
      <c r="HRM215" s="29"/>
      <c r="HRN215" s="29"/>
      <c r="HRO215" s="29"/>
      <c r="HRP215" s="29"/>
      <c r="HRQ215" s="29"/>
      <c r="HRR215" s="29"/>
      <c r="HRS215" s="29"/>
      <c r="HRT215" s="29"/>
      <c r="HRU215" s="29"/>
      <c r="HRV215" s="29"/>
      <c r="HRW215" s="29"/>
      <c r="HRX215" s="29"/>
      <c r="HRY215" s="29"/>
      <c r="HRZ215" s="29"/>
      <c r="HSA215" s="29"/>
      <c r="HSB215" s="29"/>
      <c r="HSC215" s="29"/>
      <c r="HSD215" s="29"/>
      <c r="HSE215" s="29"/>
      <c r="HSF215" s="29"/>
      <c r="HSG215" s="29"/>
      <c r="HSH215" s="29"/>
      <c r="HSI215" s="29"/>
      <c r="HSJ215" s="29"/>
      <c r="HSK215" s="29"/>
      <c r="HSL215" s="29"/>
      <c r="HSM215" s="29"/>
      <c r="HSN215" s="29"/>
      <c r="HSO215" s="29"/>
      <c r="HSP215" s="29"/>
      <c r="HSQ215" s="29"/>
      <c r="HSR215" s="29"/>
      <c r="HSS215" s="29"/>
      <c r="HST215" s="29"/>
      <c r="HSU215" s="29"/>
      <c r="HSV215" s="29"/>
      <c r="HSW215" s="29"/>
      <c r="HSX215" s="29"/>
      <c r="HSY215" s="29"/>
      <c r="HSZ215" s="29"/>
      <c r="HTA215" s="29"/>
      <c r="HTB215" s="29"/>
      <c r="HTC215" s="29"/>
      <c r="HTD215" s="29"/>
      <c r="HTE215" s="29"/>
      <c r="HTF215" s="29"/>
      <c r="HTG215" s="29"/>
      <c r="HTH215" s="29"/>
      <c r="HTI215" s="29"/>
      <c r="HTJ215" s="29"/>
      <c r="HTK215" s="29"/>
      <c r="HTL215" s="29"/>
      <c r="HTM215" s="29"/>
      <c r="HTN215" s="29"/>
      <c r="HTO215" s="29"/>
      <c r="HTP215" s="29"/>
      <c r="HTQ215" s="29"/>
      <c r="HTR215" s="29"/>
      <c r="HTS215" s="29"/>
      <c r="HTT215" s="29"/>
      <c r="HTU215" s="29"/>
      <c r="HTV215" s="29"/>
      <c r="HTW215" s="29"/>
      <c r="HTX215" s="29"/>
      <c r="HTY215" s="29"/>
      <c r="HTZ215" s="29"/>
      <c r="HUA215" s="29"/>
      <c r="HUB215" s="29"/>
      <c r="HUC215" s="29"/>
      <c r="HUD215" s="29"/>
      <c r="HUE215" s="29"/>
      <c r="HUF215" s="29"/>
      <c r="HUG215" s="29"/>
      <c r="HUH215" s="29"/>
      <c r="HUI215" s="29"/>
      <c r="HUJ215" s="29"/>
      <c r="HUK215" s="29"/>
      <c r="HUL215" s="29"/>
      <c r="HUM215" s="29"/>
      <c r="HUN215" s="29"/>
      <c r="HUO215" s="29"/>
      <c r="HUP215" s="29"/>
      <c r="HUQ215" s="29"/>
      <c r="HUR215" s="29"/>
      <c r="HUS215" s="29"/>
      <c r="HUT215" s="29"/>
      <c r="HUU215" s="29"/>
      <c r="HUV215" s="29"/>
      <c r="HUW215" s="29"/>
      <c r="HUX215" s="29"/>
      <c r="HUY215" s="29"/>
      <c r="HUZ215" s="29"/>
      <c r="HVA215" s="29"/>
      <c r="HVB215" s="29"/>
      <c r="HVC215" s="29"/>
      <c r="HVD215" s="29"/>
      <c r="HVE215" s="29"/>
      <c r="HVF215" s="29"/>
      <c r="HVG215" s="29"/>
      <c r="HVH215" s="29"/>
      <c r="HVI215" s="29"/>
      <c r="HVJ215" s="29"/>
      <c r="HVK215" s="29"/>
      <c r="HVL215" s="29"/>
      <c r="HVM215" s="29"/>
      <c r="HVN215" s="29"/>
      <c r="HVO215" s="29"/>
      <c r="HVP215" s="29"/>
      <c r="HVQ215" s="29"/>
      <c r="HVR215" s="29"/>
      <c r="HVS215" s="29"/>
      <c r="HVT215" s="29"/>
      <c r="HVU215" s="29"/>
      <c r="HVV215" s="29"/>
      <c r="HVW215" s="29"/>
      <c r="HVX215" s="29"/>
      <c r="HVY215" s="29"/>
      <c r="HVZ215" s="29"/>
      <c r="HWA215" s="29"/>
      <c r="HWB215" s="29"/>
      <c r="HWC215" s="29"/>
      <c r="HWD215" s="29"/>
      <c r="HWE215" s="29"/>
      <c r="HWF215" s="29"/>
      <c r="HWG215" s="29"/>
      <c r="HWH215" s="29"/>
      <c r="HWI215" s="29"/>
      <c r="HWJ215" s="29"/>
      <c r="HWK215" s="29"/>
      <c r="HWL215" s="29"/>
      <c r="HWM215" s="29"/>
      <c r="HWN215" s="29"/>
      <c r="HWO215" s="29"/>
      <c r="HWP215" s="29"/>
      <c r="HWQ215" s="29"/>
      <c r="HWR215" s="29"/>
      <c r="HWS215" s="29"/>
      <c r="HWT215" s="29"/>
      <c r="HWU215" s="29"/>
      <c r="HWV215" s="29"/>
      <c r="HWW215" s="29"/>
      <c r="HWX215" s="29"/>
      <c r="HWY215" s="29"/>
      <c r="HWZ215" s="29"/>
      <c r="HXA215" s="29"/>
      <c r="HXB215" s="29"/>
      <c r="HXC215" s="29"/>
      <c r="HXD215" s="29"/>
      <c r="HXE215" s="29"/>
      <c r="HXF215" s="29"/>
      <c r="HXG215" s="29"/>
      <c r="HXH215" s="29"/>
      <c r="HXI215" s="29"/>
      <c r="HXJ215" s="29"/>
      <c r="HXK215" s="29"/>
      <c r="HXL215" s="29"/>
      <c r="HXM215" s="29"/>
      <c r="HXN215" s="29"/>
      <c r="HXO215" s="29"/>
      <c r="HXP215" s="29"/>
      <c r="HXQ215" s="29"/>
      <c r="HXR215" s="29"/>
      <c r="HXS215" s="29"/>
      <c r="HXT215" s="29"/>
      <c r="HXU215" s="29"/>
      <c r="HXV215" s="29"/>
      <c r="HXW215" s="29"/>
      <c r="HXX215" s="29"/>
      <c r="HXY215" s="29"/>
      <c r="HXZ215" s="29"/>
      <c r="HYA215" s="29"/>
      <c r="HYB215" s="29"/>
      <c r="HYC215" s="29"/>
      <c r="HYD215" s="29"/>
      <c r="HYE215" s="29"/>
      <c r="HYF215" s="29"/>
      <c r="HYG215" s="29"/>
      <c r="HYH215" s="29"/>
      <c r="HYI215" s="29"/>
      <c r="HYJ215" s="29"/>
      <c r="HYK215" s="29"/>
      <c r="HYL215" s="29"/>
      <c r="HYM215" s="29"/>
      <c r="HYN215" s="29"/>
      <c r="HYO215" s="29"/>
      <c r="HYP215" s="29"/>
      <c r="HYQ215" s="29"/>
      <c r="HYR215" s="29"/>
      <c r="HYS215" s="29"/>
      <c r="HYT215" s="29"/>
      <c r="HYU215" s="29"/>
      <c r="HYV215" s="29"/>
      <c r="HYW215" s="29"/>
      <c r="HYX215" s="29"/>
      <c r="HYY215" s="29"/>
      <c r="HYZ215" s="29"/>
      <c r="HZA215" s="29"/>
      <c r="HZB215" s="29"/>
      <c r="HZC215" s="29"/>
      <c r="HZD215" s="29"/>
      <c r="HZE215" s="29"/>
      <c r="HZF215" s="29"/>
      <c r="HZG215" s="29"/>
      <c r="HZH215" s="29"/>
      <c r="HZI215" s="29"/>
      <c r="HZJ215" s="29"/>
      <c r="HZK215" s="29"/>
      <c r="HZL215" s="29"/>
      <c r="HZM215" s="29"/>
      <c r="HZN215" s="29"/>
      <c r="HZO215" s="29"/>
      <c r="HZP215" s="29"/>
      <c r="HZQ215" s="29"/>
      <c r="HZR215" s="29"/>
      <c r="HZS215" s="29"/>
      <c r="HZT215" s="29"/>
      <c r="HZU215" s="29"/>
      <c r="HZV215" s="29"/>
      <c r="HZW215" s="29"/>
      <c r="HZX215" s="29"/>
      <c r="HZY215" s="29"/>
      <c r="HZZ215" s="29"/>
      <c r="IAA215" s="29"/>
      <c r="IAB215" s="29"/>
      <c r="IAC215" s="29"/>
      <c r="IAD215" s="29"/>
      <c r="IAE215" s="29"/>
      <c r="IAF215" s="29"/>
      <c r="IAG215" s="29"/>
      <c r="IAH215" s="29"/>
      <c r="IAI215" s="29"/>
      <c r="IAJ215" s="29"/>
      <c r="IAK215" s="29"/>
      <c r="IAL215" s="29"/>
      <c r="IAM215" s="29"/>
      <c r="IAN215" s="29"/>
      <c r="IAO215" s="29"/>
      <c r="IAP215" s="29"/>
      <c r="IAQ215" s="29"/>
      <c r="IAR215" s="29"/>
      <c r="IAS215" s="29"/>
      <c r="IAT215" s="29"/>
      <c r="IAU215" s="29"/>
      <c r="IAV215" s="29"/>
      <c r="IAW215" s="29"/>
      <c r="IAX215" s="29"/>
      <c r="IAY215" s="29"/>
      <c r="IAZ215" s="29"/>
      <c r="IBA215" s="29"/>
      <c r="IBB215" s="29"/>
      <c r="IBC215" s="29"/>
      <c r="IBD215" s="29"/>
      <c r="IBE215" s="29"/>
      <c r="IBF215" s="29"/>
      <c r="IBG215" s="29"/>
      <c r="IBH215" s="29"/>
      <c r="IBI215" s="29"/>
      <c r="IBJ215" s="29"/>
      <c r="IBK215" s="29"/>
      <c r="IBL215" s="29"/>
      <c r="IBM215" s="29"/>
      <c r="IBN215" s="29"/>
      <c r="IBO215" s="29"/>
      <c r="IBP215" s="29"/>
      <c r="IBQ215" s="29"/>
      <c r="IBR215" s="29"/>
      <c r="IBS215" s="29"/>
      <c r="IBT215" s="29"/>
      <c r="IBU215" s="29"/>
      <c r="IBV215" s="29"/>
      <c r="IBW215" s="29"/>
      <c r="IBX215" s="29"/>
      <c r="IBY215" s="29"/>
      <c r="IBZ215" s="29"/>
      <c r="ICA215" s="29"/>
      <c r="ICB215" s="29"/>
      <c r="ICC215" s="29"/>
      <c r="ICD215" s="29"/>
      <c r="ICE215" s="29"/>
      <c r="ICF215" s="29"/>
      <c r="ICG215" s="29"/>
      <c r="ICH215" s="29"/>
      <c r="ICI215" s="29"/>
      <c r="ICJ215" s="29"/>
      <c r="ICK215" s="29"/>
      <c r="ICL215" s="29"/>
      <c r="ICM215" s="29"/>
      <c r="ICN215" s="29"/>
      <c r="ICO215" s="29"/>
      <c r="ICP215" s="29"/>
      <c r="ICQ215" s="29"/>
      <c r="ICR215" s="29"/>
      <c r="ICS215" s="29"/>
      <c r="ICT215" s="29"/>
      <c r="ICU215" s="29"/>
      <c r="ICV215" s="29"/>
      <c r="ICW215" s="29"/>
      <c r="ICX215" s="29"/>
      <c r="ICY215" s="29"/>
      <c r="ICZ215" s="29"/>
      <c r="IDA215" s="29"/>
      <c r="IDB215" s="29"/>
      <c r="IDC215" s="29"/>
      <c r="IDD215" s="29"/>
      <c r="IDE215" s="29"/>
      <c r="IDF215" s="29"/>
      <c r="IDG215" s="29"/>
      <c r="IDH215" s="29"/>
      <c r="IDI215" s="29"/>
      <c r="IDJ215" s="29"/>
      <c r="IDK215" s="29"/>
      <c r="IDL215" s="29"/>
      <c r="IDM215" s="29"/>
      <c r="IDN215" s="29"/>
      <c r="IDO215" s="29"/>
      <c r="IDP215" s="29"/>
      <c r="IDQ215" s="29"/>
      <c r="IDR215" s="29"/>
      <c r="IDS215" s="29"/>
      <c r="IDT215" s="29"/>
      <c r="IDU215" s="29"/>
      <c r="IDV215" s="29"/>
      <c r="IDW215" s="29"/>
      <c r="IDX215" s="29"/>
      <c r="IDY215" s="29"/>
      <c r="IDZ215" s="29"/>
      <c r="IEA215" s="29"/>
      <c r="IEB215" s="29"/>
      <c r="IEC215" s="29"/>
      <c r="IED215" s="29"/>
      <c r="IEE215" s="29"/>
      <c r="IEF215" s="29"/>
      <c r="IEG215" s="29"/>
      <c r="IEH215" s="29"/>
      <c r="IEI215" s="29"/>
      <c r="IEJ215" s="29"/>
      <c r="IEK215" s="29"/>
      <c r="IEL215" s="29"/>
      <c r="IEM215" s="29"/>
      <c r="IEN215" s="29"/>
      <c r="IEO215" s="29"/>
      <c r="IEP215" s="29"/>
      <c r="IEQ215" s="29"/>
      <c r="IER215" s="29"/>
      <c r="IES215" s="29"/>
      <c r="IET215" s="29"/>
      <c r="IEU215" s="29"/>
      <c r="IEV215" s="29"/>
      <c r="IEW215" s="29"/>
      <c r="IEX215" s="29"/>
      <c r="IEY215" s="29"/>
      <c r="IEZ215" s="29"/>
      <c r="IFA215" s="29"/>
      <c r="IFB215" s="29"/>
      <c r="IFC215" s="29"/>
      <c r="IFD215" s="29"/>
      <c r="IFE215" s="29"/>
      <c r="IFF215" s="29"/>
      <c r="IFG215" s="29"/>
      <c r="IFH215" s="29"/>
      <c r="IFI215" s="29"/>
      <c r="IFJ215" s="29"/>
      <c r="IFK215" s="29"/>
      <c r="IFL215" s="29"/>
      <c r="IFM215" s="29"/>
      <c r="IFN215" s="29"/>
      <c r="IFO215" s="29"/>
      <c r="IFP215" s="29"/>
      <c r="IFQ215" s="29"/>
      <c r="IFR215" s="29"/>
      <c r="IFS215" s="29"/>
      <c r="IFT215" s="29"/>
      <c r="IFU215" s="29"/>
      <c r="IFV215" s="29"/>
      <c r="IFW215" s="29"/>
      <c r="IFX215" s="29"/>
      <c r="IFY215" s="29"/>
      <c r="IFZ215" s="29"/>
      <c r="IGA215" s="29"/>
      <c r="IGB215" s="29"/>
      <c r="IGC215" s="29"/>
      <c r="IGD215" s="29"/>
      <c r="IGE215" s="29"/>
      <c r="IGF215" s="29"/>
      <c r="IGG215" s="29"/>
      <c r="IGH215" s="29"/>
      <c r="IGI215" s="29"/>
      <c r="IGJ215" s="29"/>
      <c r="IGK215" s="29"/>
      <c r="IGL215" s="29"/>
      <c r="IGM215" s="29"/>
      <c r="IGN215" s="29"/>
      <c r="IGO215" s="29"/>
      <c r="IGP215" s="29"/>
      <c r="IGQ215" s="29"/>
      <c r="IGR215" s="29"/>
      <c r="IGS215" s="29"/>
      <c r="IGT215" s="29"/>
      <c r="IGU215" s="29"/>
      <c r="IGV215" s="29"/>
      <c r="IGW215" s="29"/>
      <c r="IGX215" s="29"/>
      <c r="IGY215" s="29"/>
      <c r="IGZ215" s="29"/>
      <c r="IHA215" s="29"/>
      <c r="IHB215" s="29"/>
      <c r="IHC215" s="29"/>
      <c r="IHD215" s="29"/>
      <c r="IHE215" s="29"/>
      <c r="IHF215" s="29"/>
      <c r="IHG215" s="29"/>
      <c r="IHH215" s="29"/>
      <c r="IHI215" s="29"/>
      <c r="IHJ215" s="29"/>
      <c r="IHK215" s="29"/>
      <c r="IHL215" s="29"/>
      <c r="IHM215" s="29"/>
      <c r="IHN215" s="29"/>
      <c r="IHO215" s="29"/>
      <c r="IHP215" s="29"/>
      <c r="IHQ215" s="29"/>
      <c r="IHR215" s="29"/>
      <c r="IHS215" s="29"/>
      <c r="IHT215" s="29"/>
      <c r="IHU215" s="29"/>
      <c r="IHV215" s="29"/>
      <c r="IHW215" s="29"/>
      <c r="IHX215" s="29"/>
      <c r="IHY215" s="29"/>
      <c r="IHZ215" s="29"/>
      <c r="IIA215" s="29"/>
      <c r="IIB215" s="29"/>
      <c r="IIC215" s="29"/>
      <c r="IID215" s="29"/>
      <c r="IIE215" s="29"/>
      <c r="IIF215" s="29"/>
      <c r="IIG215" s="29"/>
      <c r="IIH215" s="29"/>
      <c r="III215" s="29"/>
      <c r="IIJ215" s="29"/>
      <c r="IIK215" s="29"/>
      <c r="IIL215" s="29"/>
      <c r="IIM215" s="29"/>
      <c r="IIN215" s="29"/>
      <c r="IIO215" s="29"/>
      <c r="IIP215" s="29"/>
      <c r="IIQ215" s="29"/>
      <c r="IIR215" s="29"/>
      <c r="IIS215" s="29"/>
      <c r="IIT215" s="29"/>
      <c r="IIU215" s="29"/>
      <c r="IIV215" s="29"/>
      <c r="IIW215" s="29"/>
      <c r="IIX215" s="29"/>
      <c r="IIY215" s="29"/>
      <c r="IIZ215" s="29"/>
      <c r="IJA215" s="29"/>
      <c r="IJB215" s="29"/>
      <c r="IJC215" s="29"/>
      <c r="IJD215" s="29"/>
      <c r="IJE215" s="29"/>
      <c r="IJF215" s="29"/>
      <c r="IJG215" s="29"/>
      <c r="IJH215" s="29"/>
      <c r="IJI215" s="29"/>
      <c r="IJJ215" s="29"/>
      <c r="IJK215" s="29"/>
      <c r="IJL215" s="29"/>
      <c r="IJM215" s="29"/>
      <c r="IJN215" s="29"/>
      <c r="IJO215" s="29"/>
      <c r="IJP215" s="29"/>
      <c r="IJQ215" s="29"/>
      <c r="IJR215" s="29"/>
      <c r="IJS215" s="29"/>
      <c r="IJT215" s="29"/>
      <c r="IJU215" s="29"/>
      <c r="IJV215" s="29"/>
      <c r="IJW215" s="29"/>
      <c r="IJX215" s="29"/>
      <c r="IJY215" s="29"/>
      <c r="IJZ215" s="29"/>
      <c r="IKA215" s="29"/>
      <c r="IKB215" s="29"/>
      <c r="IKC215" s="29"/>
      <c r="IKD215" s="29"/>
      <c r="IKE215" s="29"/>
      <c r="IKF215" s="29"/>
      <c r="IKG215" s="29"/>
      <c r="IKH215" s="29"/>
      <c r="IKI215" s="29"/>
      <c r="IKJ215" s="29"/>
      <c r="IKK215" s="29"/>
      <c r="IKL215" s="29"/>
      <c r="IKM215" s="29"/>
      <c r="IKN215" s="29"/>
      <c r="IKO215" s="29"/>
      <c r="IKP215" s="29"/>
      <c r="IKQ215" s="29"/>
      <c r="IKR215" s="29"/>
      <c r="IKS215" s="29"/>
      <c r="IKT215" s="29"/>
      <c r="IKU215" s="29"/>
      <c r="IKV215" s="29"/>
      <c r="IKW215" s="29"/>
      <c r="IKX215" s="29"/>
      <c r="IKY215" s="29"/>
      <c r="IKZ215" s="29"/>
      <c r="ILA215" s="29"/>
      <c r="ILB215" s="29"/>
      <c r="ILC215" s="29"/>
      <c r="ILD215" s="29"/>
      <c r="ILE215" s="29"/>
      <c r="ILF215" s="29"/>
      <c r="ILG215" s="29"/>
      <c r="ILH215" s="29"/>
      <c r="ILI215" s="29"/>
      <c r="ILJ215" s="29"/>
      <c r="ILK215" s="29"/>
      <c r="ILL215" s="29"/>
      <c r="ILM215" s="29"/>
      <c r="ILN215" s="29"/>
      <c r="ILO215" s="29"/>
      <c r="ILP215" s="29"/>
      <c r="ILQ215" s="29"/>
      <c r="ILR215" s="29"/>
      <c r="ILS215" s="29"/>
      <c r="ILT215" s="29"/>
      <c r="ILU215" s="29"/>
      <c r="ILV215" s="29"/>
      <c r="ILW215" s="29"/>
      <c r="ILX215" s="29"/>
      <c r="ILY215" s="29"/>
      <c r="ILZ215" s="29"/>
      <c r="IMA215" s="29"/>
      <c r="IMB215" s="29"/>
      <c r="IMC215" s="29"/>
      <c r="IMD215" s="29"/>
      <c r="IME215" s="29"/>
      <c r="IMF215" s="29"/>
      <c r="IMG215" s="29"/>
      <c r="IMH215" s="29"/>
      <c r="IMI215" s="29"/>
      <c r="IMJ215" s="29"/>
      <c r="IMK215" s="29"/>
      <c r="IML215" s="29"/>
      <c r="IMM215" s="29"/>
      <c r="IMN215" s="29"/>
      <c r="IMO215" s="29"/>
      <c r="IMP215" s="29"/>
      <c r="IMQ215" s="29"/>
      <c r="IMR215" s="29"/>
      <c r="IMS215" s="29"/>
      <c r="IMT215" s="29"/>
      <c r="IMU215" s="29"/>
      <c r="IMV215" s="29"/>
      <c r="IMW215" s="29"/>
      <c r="IMX215" s="29"/>
      <c r="IMY215" s="29"/>
      <c r="IMZ215" s="29"/>
      <c r="INA215" s="29"/>
      <c r="INB215" s="29"/>
      <c r="INC215" s="29"/>
      <c r="IND215" s="29"/>
      <c r="INE215" s="29"/>
      <c r="INF215" s="29"/>
      <c r="ING215" s="29"/>
      <c r="INH215" s="29"/>
      <c r="INI215" s="29"/>
      <c r="INJ215" s="29"/>
      <c r="INK215" s="29"/>
      <c r="INL215" s="29"/>
      <c r="INM215" s="29"/>
      <c r="INN215" s="29"/>
      <c r="INO215" s="29"/>
      <c r="INP215" s="29"/>
      <c r="INQ215" s="29"/>
      <c r="INR215" s="29"/>
      <c r="INS215" s="29"/>
      <c r="INT215" s="29"/>
      <c r="INU215" s="29"/>
      <c r="INV215" s="29"/>
      <c r="INW215" s="29"/>
      <c r="INX215" s="29"/>
      <c r="INY215" s="29"/>
      <c r="INZ215" s="29"/>
      <c r="IOA215" s="29"/>
      <c r="IOB215" s="29"/>
      <c r="IOC215" s="29"/>
      <c r="IOD215" s="29"/>
      <c r="IOE215" s="29"/>
      <c r="IOF215" s="29"/>
      <c r="IOG215" s="29"/>
      <c r="IOH215" s="29"/>
      <c r="IOI215" s="29"/>
      <c r="IOJ215" s="29"/>
      <c r="IOK215" s="29"/>
      <c r="IOL215" s="29"/>
      <c r="IOM215" s="29"/>
      <c r="ION215" s="29"/>
      <c r="IOO215" s="29"/>
      <c r="IOP215" s="29"/>
      <c r="IOQ215" s="29"/>
      <c r="IOR215" s="29"/>
      <c r="IOS215" s="29"/>
      <c r="IOT215" s="29"/>
      <c r="IOU215" s="29"/>
      <c r="IOV215" s="29"/>
      <c r="IOW215" s="29"/>
      <c r="IOX215" s="29"/>
      <c r="IOY215" s="29"/>
      <c r="IOZ215" s="29"/>
      <c r="IPA215" s="29"/>
      <c r="IPB215" s="29"/>
      <c r="IPC215" s="29"/>
      <c r="IPD215" s="29"/>
      <c r="IPE215" s="29"/>
      <c r="IPF215" s="29"/>
      <c r="IPG215" s="29"/>
      <c r="IPH215" s="29"/>
      <c r="IPI215" s="29"/>
      <c r="IPJ215" s="29"/>
      <c r="IPK215" s="29"/>
      <c r="IPL215" s="29"/>
      <c r="IPM215" s="29"/>
      <c r="IPN215" s="29"/>
      <c r="IPO215" s="29"/>
      <c r="IPP215" s="29"/>
      <c r="IPQ215" s="29"/>
      <c r="IPR215" s="29"/>
      <c r="IPS215" s="29"/>
      <c r="IPT215" s="29"/>
      <c r="IPU215" s="29"/>
      <c r="IPV215" s="29"/>
      <c r="IPW215" s="29"/>
      <c r="IPX215" s="29"/>
      <c r="IPY215" s="29"/>
      <c r="IPZ215" s="29"/>
      <c r="IQA215" s="29"/>
      <c r="IQB215" s="29"/>
      <c r="IQC215" s="29"/>
      <c r="IQD215" s="29"/>
      <c r="IQE215" s="29"/>
      <c r="IQF215" s="29"/>
      <c r="IQG215" s="29"/>
      <c r="IQH215" s="29"/>
      <c r="IQI215" s="29"/>
      <c r="IQJ215" s="29"/>
      <c r="IQK215" s="29"/>
      <c r="IQL215" s="29"/>
      <c r="IQM215" s="29"/>
      <c r="IQN215" s="29"/>
      <c r="IQO215" s="29"/>
      <c r="IQP215" s="29"/>
      <c r="IQQ215" s="29"/>
      <c r="IQR215" s="29"/>
      <c r="IQS215" s="29"/>
      <c r="IQT215" s="29"/>
      <c r="IQU215" s="29"/>
      <c r="IQV215" s="29"/>
      <c r="IQW215" s="29"/>
      <c r="IQX215" s="29"/>
      <c r="IQY215" s="29"/>
      <c r="IQZ215" s="29"/>
      <c r="IRA215" s="29"/>
      <c r="IRB215" s="29"/>
      <c r="IRC215" s="29"/>
      <c r="IRD215" s="29"/>
      <c r="IRE215" s="29"/>
      <c r="IRF215" s="29"/>
      <c r="IRG215" s="29"/>
      <c r="IRH215" s="29"/>
      <c r="IRI215" s="29"/>
      <c r="IRJ215" s="29"/>
      <c r="IRK215" s="29"/>
      <c r="IRL215" s="29"/>
      <c r="IRM215" s="29"/>
      <c r="IRN215" s="29"/>
      <c r="IRO215" s="29"/>
      <c r="IRP215" s="29"/>
      <c r="IRQ215" s="29"/>
      <c r="IRR215" s="29"/>
      <c r="IRS215" s="29"/>
      <c r="IRT215" s="29"/>
      <c r="IRU215" s="29"/>
      <c r="IRV215" s="29"/>
      <c r="IRW215" s="29"/>
      <c r="IRX215" s="29"/>
      <c r="IRY215" s="29"/>
      <c r="IRZ215" s="29"/>
      <c r="ISA215" s="29"/>
      <c r="ISB215" s="29"/>
      <c r="ISC215" s="29"/>
      <c r="ISD215" s="29"/>
      <c r="ISE215" s="29"/>
      <c r="ISF215" s="29"/>
      <c r="ISG215" s="29"/>
      <c r="ISH215" s="29"/>
      <c r="ISI215" s="29"/>
      <c r="ISJ215" s="29"/>
      <c r="ISK215" s="29"/>
      <c r="ISL215" s="29"/>
      <c r="ISM215" s="29"/>
      <c r="ISN215" s="29"/>
      <c r="ISO215" s="29"/>
      <c r="ISP215" s="29"/>
      <c r="ISQ215" s="29"/>
      <c r="ISR215" s="29"/>
      <c r="ISS215" s="29"/>
      <c r="IST215" s="29"/>
      <c r="ISU215" s="29"/>
      <c r="ISV215" s="29"/>
      <c r="ISW215" s="29"/>
      <c r="ISX215" s="29"/>
      <c r="ISY215" s="29"/>
      <c r="ISZ215" s="29"/>
      <c r="ITA215" s="29"/>
      <c r="ITB215" s="29"/>
      <c r="ITC215" s="29"/>
      <c r="ITD215" s="29"/>
      <c r="ITE215" s="29"/>
      <c r="ITF215" s="29"/>
      <c r="ITG215" s="29"/>
      <c r="ITH215" s="29"/>
      <c r="ITI215" s="29"/>
      <c r="ITJ215" s="29"/>
      <c r="ITK215" s="29"/>
      <c r="ITL215" s="29"/>
      <c r="ITM215" s="29"/>
      <c r="ITN215" s="29"/>
      <c r="ITO215" s="29"/>
      <c r="ITP215" s="29"/>
      <c r="ITQ215" s="29"/>
      <c r="ITR215" s="29"/>
      <c r="ITS215" s="29"/>
      <c r="ITT215" s="29"/>
      <c r="ITU215" s="29"/>
      <c r="ITV215" s="29"/>
      <c r="ITW215" s="29"/>
      <c r="ITX215" s="29"/>
      <c r="ITY215" s="29"/>
      <c r="ITZ215" s="29"/>
      <c r="IUA215" s="29"/>
      <c r="IUB215" s="29"/>
      <c r="IUC215" s="29"/>
      <c r="IUD215" s="29"/>
      <c r="IUE215" s="29"/>
      <c r="IUF215" s="29"/>
      <c r="IUG215" s="29"/>
      <c r="IUH215" s="29"/>
      <c r="IUI215" s="29"/>
      <c r="IUJ215" s="29"/>
      <c r="IUK215" s="29"/>
      <c r="IUL215" s="29"/>
      <c r="IUM215" s="29"/>
      <c r="IUN215" s="29"/>
      <c r="IUO215" s="29"/>
      <c r="IUP215" s="29"/>
      <c r="IUQ215" s="29"/>
      <c r="IUR215" s="29"/>
      <c r="IUS215" s="29"/>
      <c r="IUT215" s="29"/>
      <c r="IUU215" s="29"/>
      <c r="IUV215" s="29"/>
      <c r="IUW215" s="29"/>
      <c r="IUX215" s="29"/>
      <c r="IUY215" s="29"/>
      <c r="IUZ215" s="29"/>
      <c r="IVA215" s="29"/>
      <c r="IVB215" s="29"/>
      <c r="IVC215" s="29"/>
      <c r="IVD215" s="29"/>
      <c r="IVE215" s="29"/>
      <c r="IVF215" s="29"/>
      <c r="IVG215" s="29"/>
      <c r="IVH215" s="29"/>
      <c r="IVI215" s="29"/>
      <c r="IVJ215" s="29"/>
      <c r="IVK215" s="29"/>
      <c r="IVL215" s="29"/>
      <c r="IVM215" s="29"/>
      <c r="IVN215" s="29"/>
      <c r="IVO215" s="29"/>
      <c r="IVP215" s="29"/>
      <c r="IVQ215" s="29"/>
      <c r="IVR215" s="29"/>
      <c r="IVS215" s="29"/>
      <c r="IVT215" s="29"/>
      <c r="IVU215" s="29"/>
      <c r="IVV215" s="29"/>
      <c r="IVW215" s="29"/>
      <c r="IVX215" s="29"/>
      <c r="IVY215" s="29"/>
      <c r="IVZ215" s="29"/>
      <c r="IWA215" s="29"/>
      <c r="IWB215" s="29"/>
      <c r="IWC215" s="29"/>
      <c r="IWD215" s="29"/>
      <c r="IWE215" s="29"/>
      <c r="IWF215" s="29"/>
      <c r="IWG215" s="29"/>
      <c r="IWH215" s="29"/>
      <c r="IWI215" s="29"/>
      <c r="IWJ215" s="29"/>
      <c r="IWK215" s="29"/>
      <c r="IWL215" s="29"/>
      <c r="IWM215" s="29"/>
      <c r="IWN215" s="29"/>
      <c r="IWO215" s="29"/>
      <c r="IWP215" s="29"/>
      <c r="IWQ215" s="29"/>
      <c r="IWR215" s="29"/>
      <c r="IWS215" s="29"/>
      <c r="IWT215" s="29"/>
      <c r="IWU215" s="29"/>
      <c r="IWV215" s="29"/>
      <c r="IWW215" s="29"/>
      <c r="IWX215" s="29"/>
      <c r="IWY215" s="29"/>
      <c r="IWZ215" s="29"/>
      <c r="IXA215" s="29"/>
      <c r="IXB215" s="29"/>
      <c r="IXC215" s="29"/>
      <c r="IXD215" s="29"/>
      <c r="IXE215" s="29"/>
      <c r="IXF215" s="29"/>
      <c r="IXG215" s="29"/>
      <c r="IXH215" s="29"/>
      <c r="IXI215" s="29"/>
      <c r="IXJ215" s="29"/>
      <c r="IXK215" s="29"/>
      <c r="IXL215" s="29"/>
      <c r="IXM215" s="29"/>
      <c r="IXN215" s="29"/>
      <c r="IXO215" s="29"/>
      <c r="IXP215" s="29"/>
      <c r="IXQ215" s="29"/>
      <c r="IXR215" s="29"/>
      <c r="IXS215" s="29"/>
      <c r="IXT215" s="29"/>
      <c r="IXU215" s="29"/>
      <c r="IXV215" s="29"/>
      <c r="IXW215" s="29"/>
      <c r="IXX215" s="29"/>
      <c r="IXY215" s="29"/>
      <c r="IXZ215" s="29"/>
      <c r="IYA215" s="29"/>
      <c r="IYB215" s="29"/>
      <c r="IYC215" s="29"/>
      <c r="IYD215" s="29"/>
      <c r="IYE215" s="29"/>
      <c r="IYF215" s="29"/>
      <c r="IYG215" s="29"/>
      <c r="IYH215" s="29"/>
      <c r="IYI215" s="29"/>
      <c r="IYJ215" s="29"/>
      <c r="IYK215" s="29"/>
      <c r="IYL215" s="29"/>
      <c r="IYM215" s="29"/>
      <c r="IYN215" s="29"/>
      <c r="IYO215" s="29"/>
      <c r="IYP215" s="29"/>
      <c r="IYQ215" s="29"/>
      <c r="IYR215" s="29"/>
      <c r="IYS215" s="29"/>
      <c r="IYT215" s="29"/>
      <c r="IYU215" s="29"/>
      <c r="IYV215" s="29"/>
      <c r="IYW215" s="29"/>
      <c r="IYX215" s="29"/>
      <c r="IYY215" s="29"/>
      <c r="IYZ215" s="29"/>
      <c r="IZA215" s="29"/>
      <c r="IZB215" s="29"/>
      <c r="IZC215" s="29"/>
      <c r="IZD215" s="29"/>
      <c r="IZE215" s="29"/>
      <c r="IZF215" s="29"/>
      <c r="IZG215" s="29"/>
      <c r="IZH215" s="29"/>
      <c r="IZI215" s="29"/>
      <c r="IZJ215" s="29"/>
      <c r="IZK215" s="29"/>
      <c r="IZL215" s="29"/>
      <c r="IZM215" s="29"/>
      <c r="IZN215" s="29"/>
      <c r="IZO215" s="29"/>
      <c r="IZP215" s="29"/>
      <c r="IZQ215" s="29"/>
      <c r="IZR215" s="29"/>
      <c r="IZS215" s="29"/>
      <c r="IZT215" s="29"/>
      <c r="IZU215" s="29"/>
      <c r="IZV215" s="29"/>
      <c r="IZW215" s="29"/>
      <c r="IZX215" s="29"/>
      <c r="IZY215" s="29"/>
      <c r="IZZ215" s="29"/>
      <c r="JAA215" s="29"/>
      <c r="JAB215" s="29"/>
      <c r="JAC215" s="29"/>
      <c r="JAD215" s="29"/>
      <c r="JAE215" s="29"/>
      <c r="JAF215" s="29"/>
      <c r="JAG215" s="29"/>
      <c r="JAH215" s="29"/>
      <c r="JAI215" s="29"/>
      <c r="JAJ215" s="29"/>
      <c r="JAK215" s="29"/>
      <c r="JAL215" s="29"/>
      <c r="JAM215" s="29"/>
      <c r="JAN215" s="29"/>
      <c r="JAO215" s="29"/>
      <c r="JAP215" s="29"/>
      <c r="JAQ215" s="29"/>
      <c r="JAR215" s="29"/>
      <c r="JAS215" s="29"/>
      <c r="JAT215" s="29"/>
      <c r="JAU215" s="29"/>
      <c r="JAV215" s="29"/>
      <c r="JAW215" s="29"/>
      <c r="JAX215" s="29"/>
      <c r="JAY215" s="29"/>
      <c r="JAZ215" s="29"/>
      <c r="JBA215" s="29"/>
      <c r="JBB215" s="29"/>
      <c r="JBC215" s="29"/>
      <c r="JBD215" s="29"/>
      <c r="JBE215" s="29"/>
      <c r="JBF215" s="29"/>
      <c r="JBG215" s="29"/>
      <c r="JBH215" s="29"/>
      <c r="JBI215" s="29"/>
      <c r="JBJ215" s="29"/>
      <c r="JBK215" s="29"/>
      <c r="JBL215" s="29"/>
      <c r="JBM215" s="29"/>
      <c r="JBN215" s="29"/>
      <c r="JBO215" s="29"/>
      <c r="JBP215" s="29"/>
      <c r="JBQ215" s="29"/>
      <c r="JBR215" s="29"/>
      <c r="JBS215" s="29"/>
      <c r="JBT215" s="29"/>
      <c r="JBU215" s="29"/>
      <c r="JBV215" s="29"/>
      <c r="JBW215" s="29"/>
      <c r="JBX215" s="29"/>
      <c r="JBY215" s="29"/>
      <c r="JBZ215" s="29"/>
      <c r="JCA215" s="29"/>
      <c r="JCB215" s="29"/>
      <c r="JCC215" s="29"/>
      <c r="JCD215" s="29"/>
      <c r="JCE215" s="29"/>
      <c r="JCF215" s="29"/>
      <c r="JCG215" s="29"/>
      <c r="JCH215" s="29"/>
      <c r="JCI215" s="29"/>
      <c r="JCJ215" s="29"/>
      <c r="JCK215" s="29"/>
      <c r="JCL215" s="29"/>
      <c r="JCM215" s="29"/>
      <c r="JCN215" s="29"/>
      <c r="JCO215" s="29"/>
      <c r="JCP215" s="29"/>
      <c r="JCQ215" s="29"/>
      <c r="JCR215" s="29"/>
      <c r="JCS215" s="29"/>
      <c r="JCT215" s="29"/>
      <c r="JCU215" s="29"/>
      <c r="JCV215" s="29"/>
      <c r="JCW215" s="29"/>
      <c r="JCX215" s="29"/>
      <c r="JCY215" s="29"/>
      <c r="JCZ215" s="29"/>
      <c r="JDA215" s="29"/>
      <c r="JDB215" s="29"/>
      <c r="JDC215" s="29"/>
      <c r="JDD215" s="29"/>
      <c r="JDE215" s="29"/>
      <c r="JDF215" s="29"/>
      <c r="JDG215" s="29"/>
      <c r="JDH215" s="29"/>
      <c r="JDI215" s="29"/>
      <c r="JDJ215" s="29"/>
      <c r="JDK215" s="29"/>
      <c r="JDL215" s="29"/>
      <c r="JDM215" s="29"/>
      <c r="JDN215" s="29"/>
      <c r="JDO215" s="29"/>
      <c r="JDP215" s="29"/>
      <c r="JDQ215" s="29"/>
      <c r="JDR215" s="29"/>
      <c r="JDS215" s="29"/>
      <c r="JDT215" s="29"/>
      <c r="JDU215" s="29"/>
      <c r="JDV215" s="29"/>
      <c r="JDW215" s="29"/>
      <c r="JDX215" s="29"/>
      <c r="JDY215" s="29"/>
      <c r="JDZ215" s="29"/>
      <c r="JEA215" s="29"/>
      <c r="JEB215" s="29"/>
      <c r="JEC215" s="29"/>
      <c r="JED215" s="29"/>
      <c r="JEE215" s="29"/>
      <c r="JEF215" s="29"/>
      <c r="JEG215" s="29"/>
      <c r="JEH215" s="29"/>
      <c r="JEI215" s="29"/>
      <c r="JEJ215" s="29"/>
      <c r="JEK215" s="29"/>
      <c r="JEL215" s="29"/>
      <c r="JEM215" s="29"/>
      <c r="JEN215" s="29"/>
      <c r="JEO215" s="29"/>
      <c r="JEP215" s="29"/>
      <c r="JEQ215" s="29"/>
      <c r="JER215" s="29"/>
      <c r="JES215" s="29"/>
      <c r="JET215" s="29"/>
      <c r="JEU215" s="29"/>
      <c r="JEV215" s="29"/>
      <c r="JEW215" s="29"/>
      <c r="JEX215" s="29"/>
      <c r="JEY215" s="29"/>
      <c r="JEZ215" s="29"/>
      <c r="JFA215" s="29"/>
      <c r="JFB215" s="29"/>
      <c r="JFC215" s="29"/>
      <c r="JFD215" s="29"/>
      <c r="JFE215" s="29"/>
      <c r="JFF215" s="29"/>
      <c r="JFG215" s="29"/>
      <c r="JFH215" s="29"/>
      <c r="JFI215" s="29"/>
      <c r="JFJ215" s="29"/>
      <c r="JFK215" s="29"/>
      <c r="JFL215" s="29"/>
      <c r="JFM215" s="29"/>
      <c r="JFN215" s="29"/>
      <c r="JFO215" s="29"/>
      <c r="JFP215" s="29"/>
      <c r="JFQ215" s="29"/>
      <c r="JFR215" s="29"/>
      <c r="JFS215" s="29"/>
      <c r="JFT215" s="29"/>
      <c r="JFU215" s="29"/>
      <c r="JFV215" s="29"/>
      <c r="JFW215" s="29"/>
      <c r="JFX215" s="29"/>
      <c r="JFY215" s="29"/>
      <c r="JFZ215" s="29"/>
      <c r="JGA215" s="29"/>
      <c r="JGB215" s="29"/>
      <c r="JGC215" s="29"/>
      <c r="JGD215" s="29"/>
      <c r="JGE215" s="29"/>
      <c r="JGF215" s="29"/>
      <c r="JGG215" s="29"/>
      <c r="JGH215" s="29"/>
      <c r="JGI215" s="29"/>
      <c r="JGJ215" s="29"/>
      <c r="JGK215" s="29"/>
      <c r="JGL215" s="29"/>
      <c r="JGM215" s="29"/>
      <c r="JGN215" s="29"/>
      <c r="JGO215" s="29"/>
      <c r="JGP215" s="29"/>
      <c r="JGQ215" s="29"/>
      <c r="JGR215" s="29"/>
      <c r="JGS215" s="29"/>
      <c r="JGT215" s="29"/>
      <c r="JGU215" s="29"/>
      <c r="JGV215" s="29"/>
      <c r="JGW215" s="29"/>
      <c r="JGX215" s="29"/>
      <c r="JGY215" s="29"/>
      <c r="JGZ215" s="29"/>
      <c r="JHA215" s="29"/>
      <c r="JHB215" s="29"/>
      <c r="JHC215" s="29"/>
      <c r="JHD215" s="29"/>
      <c r="JHE215" s="29"/>
      <c r="JHF215" s="29"/>
      <c r="JHG215" s="29"/>
      <c r="JHH215" s="29"/>
      <c r="JHI215" s="29"/>
      <c r="JHJ215" s="29"/>
      <c r="JHK215" s="29"/>
      <c r="JHL215" s="29"/>
      <c r="JHM215" s="29"/>
      <c r="JHN215" s="29"/>
      <c r="JHO215" s="29"/>
      <c r="JHP215" s="29"/>
      <c r="JHQ215" s="29"/>
      <c r="JHR215" s="29"/>
      <c r="JHS215" s="29"/>
      <c r="JHT215" s="29"/>
      <c r="JHU215" s="29"/>
      <c r="JHV215" s="29"/>
      <c r="JHW215" s="29"/>
      <c r="JHX215" s="29"/>
      <c r="JHY215" s="29"/>
      <c r="JHZ215" s="29"/>
      <c r="JIA215" s="29"/>
      <c r="JIB215" s="29"/>
      <c r="JIC215" s="29"/>
      <c r="JID215" s="29"/>
      <c r="JIE215" s="29"/>
      <c r="JIF215" s="29"/>
      <c r="JIG215" s="29"/>
      <c r="JIH215" s="29"/>
      <c r="JII215" s="29"/>
      <c r="JIJ215" s="29"/>
      <c r="JIK215" s="29"/>
      <c r="JIL215" s="29"/>
      <c r="JIM215" s="29"/>
      <c r="JIN215" s="29"/>
      <c r="JIO215" s="29"/>
      <c r="JIP215" s="29"/>
      <c r="JIQ215" s="29"/>
      <c r="JIR215" s="29"/>
      <c r="JIS215" s="29"/>
      <c r="JIT215" s="29"/>
      <c r="JIU215" s="29"/>
      <c r="JIV215" s="29"/>
      <c r="JIW215" s="29"/>
      <c r="JIX215" s="29"/>
      <c r="JIY215" s="29"/>
      <c r="JIZ215" s="29"/>
      <c r="JJA215" s="29"/>
      <c r="JJB215" s="29"/>
      <c r="JJC215" s="29"/>
      <c r="JJD215" s="29"/>
      <c r="JJE215" s="29"/>
      <c r="JJF215" s="29"/>
      <c r="JJG215" s="29"/>
      <c r="JJH215" s="29"/>
      <c r="JJI215" s="29"/>
      <c r="JJJ215" s="29"/>
      <c r="JJK215" s="29"/>
      <c r="JJL215" s="29"/>
      <c r="JJM215" s="29"/>
      <c r="JJN215" s="29"/>
      <c r="JJO215" s="29"/>
      <c r="JJP215" s="29"/>
      <c r="JJQ215" s="29"/>
      <c r="JJR215" s="29"/>
      <c r="JJS215" s="29"/>
      <c r="JJT215" s="29"/>
      <c r="JJU215" s="29"/>
      <c r="JJV215" s="29"/>
      <c r="JJW215" s="29"/>
      <c r="JJX215" s="29"/>
      <c r="JJY215" s="29"/>
      <c r="JJZ215" s="29"/>
      <c r="JKA215" s="29"/>
      <c r="JKB215" s="29"/>
      <c r="JKC215" s="29"/>
      <c r="JKD215" s="29"/>
      <c r="JKE215" s="29"/>
      <c r="JKF215" s="29"/>
      <c r="JKG215" s="29"/>
      <c r="JKH215" s="29"/>
      <c r="JKI215" s="29"/>
      <c r="JKJ215" s="29"/>
      <c r="JKK215" s="29"/>
      <c r="JKL215" s="29"/>
      <c r="JKM215" s="29"/>
      <c r="JKN215" s="29"/>
      <c r="JKO215" s="29"/>
      <c r="JKP215" s="29"/>
      <c r="JKQ215" s="29"/>
      <c r="JKR215" s="29"/>
      <c r="JKS215" s="29"/>
      <c r="JKT215" s="29"/>
      <c r="JKU215" s="29"/>
      <c r="JKV215" s="29"/>
      <c r="JKW215" s="29"/>
      <c r="JKX215" s="29"/>
      <c r="JKY215" s="29"/>
      <c r="JKZ215" s="29"/>
      <c r="JLA215" s="29"/>
      <c r="JLB215" s="29"/>
      <c r="JLC215" s="29"/>
      <c r="JLD215" s="29"/>
      <c r="JLE215" s="29"/>
      <c r="JLF215" s="29"/>
      <c r="JLG215" s="29"/>
      <c r="JLH215" s="29"/>
      <c r="JLI215" s="29"/>
      <c r="JLJ215" s="29"/>
      <c r="JLK215" s="29"/>
      <c r="JLL215" s="29"/>
      <c r="JLM215" s="29"/>
      <c r="JLN215" s="29"/>
      <c r="JLO215" s="29"/>
      <c r="JLP215" s="29"/>
      <c r="JLQ215" s="29"/>
      <c r="JLR215" s="29"/>
      <c r="JLS215" s="29"/>
      <c r="JLT215" s="29"/>
      <c r="JLU215" s="29"/>
      <c r="JLV215" s="29"/>
      <c r="JLW215" s="29"/>
      <c r="JLX215" s="29"/>
      <c r="JLY215" s="29"/>
      <c r="JLZ215" s="29"/>
      <c r="JMA215" s="29"/>
      <c r="JMB215" s="29"/>
      <c r="JMC215" s="29"/>
      <c r="JMD215" s="29"/>
      <c r="JME215" s="29"/>
      <c r="JMF215" s="29"/>
      <c r="JMG215" s="29"/>
      <c r="JMH215" s="29"/>
      <c r="JMI215" s="29"/>
      <c r="JMJ215" s="29"/>
      <c r="JMK215" s="29"/>
      <c r="JML215" s="29"/>
      <c r="JMM215" s="29"/>
      <c r="JMN215" s="29"/>
      <c r="JMO215" s="29"/>
      <c r="JMP215" s="29"/>
      <c r="JMQ215" s="29"/>
      <c r="JMR215" s="29"/>
      <c r="JMS215" s="29"/>
      <c r="JMT215" s="29"/>
      <c r="JMU215" s="29"/>
      <c r="JMV215" s="29"/>
      <c r="JMW215" s="29"/>
      <c r="JMX215" s="29"/>
      <c r="JMY215" s="29"/>
      <c r="JMZ215" s="29"/>
      <c r="JNA215" s="29"/>
      <c r="JNB215" s="29"/>
      <c r="JNC215" s="29"/>
      <c r="JND215" s="29"/>
      <c r="JNE215" s="29"/>
      <c r="JNF215" s="29"/>
      <c r="JNG215" s="29"/>
      <c r="JNH215" s="29"/>
      <c r="JNI215" s="29"/>
      <c r="JNJ215" s="29"/>
      <c r="JNK215" s="29"/>
      <c r="JNL215" s="29"/>
      <c r="JNM215" s="29"/>
      <c r="JNN215" s="29"/>
      <c r="JNO215" s="29"/>
      <c r="JNP215" s="29"/>
      <c r="JNQ215" s="29"/>
      <c r="JNR215" s="29"/>
      <c r="JNS215" s="29"/>
      <c r="JNT215" s="29"/>
      <c r="JNU215" s="29"/>
      <c r="JNV215" s="29"/>
      <c r="JNW215" s="29"/>
      <c r="JNX215" s="29"/>
      <c r="JNY215" s="29"/>
      <c r="JNZ215" s="29"/>
      <c r="JOA215" s="29"/>
      <c r="JOB215" s="29"/>
      <c r="JOC215" s="29"/>
      <c r="JOD215" s="29"/>
      <c r="JOE215" s="29"/>
      <c r="JOF215" s="29"/>
      <c r="JOG215" s="29"/>
      <c r="JOH215" s="29"/>
      <c r="JOI215" s="29"/>
      <c r="JOJ215" s="29"/>
      <c r="JOK215" s="29"/>
      <c r="JOL215" s="29"/>
      <c r="JOM215" s="29"/>
      <c r="JON215" s="29"/>
      <c r="JOO215" s="29"/>
      <c r="JOP215" s="29"/>
      <c r="JOQ215" s="29"/>
      <c r="JOR215" s="29"/>
      <c r="JOS215" s="29"/>
      <c r="JOT215" s="29"/>
      <c r="JOU215" s="29"/>
      <c r="JOV215" s="29"/>
      <c r="JOW215" s="29"/>
      <c r="JOX215" s="29"/>
      <c r="JOY215" s="29"/>
      <c r="JOZ215" s="29"/>
      <c r="JPA215" s="29"/>
      <c r="JPB215" s="29"/>
      <c r="JPC215" s="29"/>
      <c r="JPD215" s="29"/>
      <c r="JPE215" s="29"/>
      <c r="JPF215" s="29"/>
      <c r="JPG215" s="29"/>
      <c r="JPH215" s="29"/>
      <c r="JPI215" s="29"/>
      <c r="JPJ215" s="29"/>
      <c r="JPK215" s="29"/>
      <c r="JPL215" s="29"/>
      <c r="JPM215" s="29"/>
      <c r="JPN215" s="29"/>
      <c r="JPO215" s="29"/>
      <c r="JPP215" s="29"/>
      <c r="JPQ215" s="29"/>
      <c r="JPR215" s="29"/>
      <c r="JPS215" s="29"/>
      <c r="JPT215" s="29"/>
      <c r="JPU215" s="29"/>
      <c r="JPV215" s="29"/>
      <c r="JPW215" s="29"/>
      <c r="JPX215" s="29"/>
      <c r="JPY215" s="29"/>
      <c r="JPZ215" s="29"/>
      <c r="JQA215" s="29"/>
      <c r="JQB215" s="29"/>
      <c r="JQC215" s="29"/>
      <c r="JQD215" s="29"/>
      <c r="JQE215" s="29"/>
      <c r="JQF215" s="29"/>
      <c r="JQG215" s="29"/>
      <c r="JQH215" s="29"/>
      <c r="JQI215" s="29"/>
      <c r="JQJ215" s="29"/>
      <c r="JQK215" s="29"/>
      <c r="JQL215" s="29"/>
      <c r="JQM215" s="29"/>
      <c r="JQN215" s="29"/>
      <c r="JQO215" s="29"/>
      <c r="JQP215" s="29"/>
      <c r="JQQ215" s="29"/>
      <c r="JQR215" s="29"/>
      <c r="JQS215" s="29"/>
      <c r="JQT215" s="29"/>
      <c r="JQU215" s="29"/>
      <c r="JQV215" s="29"/>
      <c r="JQW215" s="29"/>
      <c r="JQX215" s="29"/>
      <c r="JQY215" s="29"/>
      <c r="JQZ215" s="29"/>
      <c r="JRA215" s="29"/>
      <c r="JRB215" s="29"/>
      <c r="JRC215" s="29"/>
      <c r="JRD215" s="29"/>
      <c r="JRE215" s="29"/>
      <c r="JRF215" s="29"/>
      <c r="JRG215" s="29"/>
      <c r="JRH215" s="29"/>
      <c r="JRI215" s="29"/>
      <c r="JRJ215" s="29"/>
      <c r="JRK215" s="29"/>
      <c r="JRL215" s="29"/>
      <c r="JRM215" s="29"/>
      <c r="JRN215" s="29"/>
      <c r="JRO215" s="29"/>
      <c r="JRP215" s="29"/>
      <c r="JRQ215" s="29"/>
      <c r="JRR215" s="29"/>
      <c r="JRS215" s="29"/>
      <c r="JRT215" s="29"/>
      <c r="JRU215" s="29"/>
      <c r="JRV215" s="29"/>
      <c r="JRW215" s="29"/>
      <c r="JRX215" s="29"/>
      <c r="JRY215" s="29"/>
      <c r="JRZ215" s="29"/>
      <c r="JSA215" s="29"/>
      <c r="JSB215" s="29"/>
      <c r="JSC215" s="29"/>
      <c r="JSD215" s="29"/>
      <c r="JSE215" s="29"/>
      <c r="JSF215" s="29"/>
      <c r="JSG215" s="29"/>
      <c r="JSH215" s="29"/>
      <c r="JSI215" s="29"/>
      <c r="JSJ215" s="29"/>
      <c r="JSK215" s="29"/>
      <c r="JSL215" s="29"/>
      <c r="JSM215" s="29"/>
      <c r="JSN215" s="29"/>
      <c r="JSO215" s="29"/>
      <c r="JSP215" s="29"/>
      <c r="JSQ215" s="29"/>
      <c r="JSR215" s="29"/>
      <c r="JSS215" s="29"/>
      <c r="JST215" s="29"/>
      <c r="JSU215" s="29"/>
      <c r="JSV215" s="29"/>
      <c r="JSW215" s="29"/>
      <c r="JSX215" s="29"/>
      <c r="JSY215" s="29"/>
      <c r="JSZ215" s="29"/>
      <c r="JTA215" s="29"/>
      <c r="JTB215" s="29"/>
      <c r="JTC215" s="29"/>
      <c r="JTD215" s="29"/>
      <c r="JTE215" s="29"/>
      <c r="JTF215" s="29"/>
      <c r="JTG215" s="29"/>
      <c r="JTH215" s="29"/>
      <c r="JTI215" s="29"/>
      <c r="JTJ215" s="29"/>
      <c r="JTK215" s="29"/>
      <c r="JTL215" s="29"/>
      <c r="JTM215" s="29"/>
      <c r="JTN215" s="29"/>
      <c r="JTO215" s="29"/>
      <c r="JTP215" s="29"/>
      <c r="JTQ215" s="29"/>
      <c r="JTR215" s="29"/>
      <c r="JTS215" s="29"/>
      <c r="JTT215" s="29"/>
      <c r="JTU215" s="29"/>
      <c r="JTV215" s="29"/>
      <c r="JTW215" s="29"/>
      <c r="JTX215" s="29"/>
      <c r="JTY215" s="29"/>
      <c r="JTZ215" s="29"/>
      <c r="JUA215" s="29"/>
      <c r="JUB215" s="29"/>
      <c r="JUC215" s="29"/>
      <c r="JUD215" s="29"/>
      <c r="JUE215" s="29"/>
      <c r="JUF215" s="29"/>
      <c r="JUG215" s="29"/>
      <c r="JUH215" s="29"/>
      <c r="JUI215" s="29"/>
      <c r="JUJ215" s="29"/>
      <c r="JUK215" s="29"/>
      <c r="JUL215" s="29"/>
      <c r="JUM215" s="29"/>
      <c r="JUN215" s="29"/>
      <c r="JUO215" s="29"/>
      <c r="JUP215" s="29"/>
      <c r="JUQ215" s="29"/>
      <c r="JUR215" s="29"/>
      <c r="JUS215" s="29"/>
      <c r="JUT215" s="29"/>
      <c r="JUU215" s="29"/>
      <c r="JUV215" s="29"/>
      <c r="JUW215" s="29"/>
      <c r="JUX215" s="29"/>
      <c r="JUY215" s="29"/>
      <c r="JUZ215" s="29"/>
      <c r="JVA215" s="29"/>
      <c r="JVB215" s="29"/>
      <c r="JVC215" s="29"/>
      <c r="JVD215" s="29"/>
      <c r="JVE215" s="29"/>
      <c r="JVF215" s="29"/>
      <c r="JVG215" s="29"/>
      <c r="JVH215" s="29"/>
      <c r="JVI215" s="29"/>
      <c r="JVJ215" s="29"/>
      <c r="JVK215" s="29"/>
      <c r="JVL215" s="29"/>
      <c r="JVM215" s="29"/>
      <c r="JVN215" s="29"/>
      <c r="JVO215" s="29"/>
      <c r="JVP215" s="29"/>
      <c r="JVQ215" s="29"/>
      <c r="JVR215" s="29"/>
      <c r="JVS215" s="29"/>
      <c r="JVT215" s="29"/>
      <c r="JVU215" s="29"/>
      <c r="JVV215" s="29"/>
      <c r="JVW215" s="29"/>
      <c r="JVX215" s="29"/>
      <c r="JVY215" s="29"/>
      <c r="JVZ215" s="29"/>
      <c r="JWA215" s="29"/>
      <c r="JWB215" s="29"/>
      <c r="JWC215" s="29"/>
      <c r="JWD215" s="29"/>
      <c r="JWE215" s="29"/>
      <c r="JWF215" s="29"/>
      <c r="JWG215" s="29"/>
      <c r="JWH215" s="29"/>
      <c r="JWI215" s="29"/>
      <c r="JWJ215" s="29"/>
      <c r="JWK215" s="29"/>
      <c r="JWL215" s="29"/>
      <c r="JWM215" s="29"/>
      <c r="JWN215" s="29"/>
      <c r="JWO215" s="29"/>
      <c r="JWP215" s="29"/>
      <c r="JWQ215" s="29"/>
      <c r="JWR215" s="29"/>
      <c r="JWS215" s="29"/>
      <c r="JWT215" s="29"/>
      <c r="JWU215" s="29"/>
      <c r="JWV215" s="29"/>
      <c r="JWW215" s="29"/>
      <c r="JWX215" s="29"/>
      <c r="JWY215" s="29"/>
      <c r="JWZ215" s="29"/>
      <c r="JXA215" s="29"/>
      <c r="JXB215" s="29"/>
      <c r="JXC215" s="29"/>
      <c r="JXD215" s="29"/>
      <c r="JXE215" s="29"/>
      <c r="JXF215" s="29"/>
      <c r="JXG215" s="29"/>
      <c r="JXH215" s="29"/>
      <c r="JXI215" s="29"/>
      <c r="JXJ215" s="29"/>
      <c r="JXK215" s="29"/>
      <c r="JXL215" s="29"/>
      <c r="JXM215" s="29"/>
      <c r="JXN215" s="29"/>
      <c r="JXO215" s="29"/>
      <c r="JXP215" s="29"/>
      <c r="JXQ215" s="29"/>
      <c r="JXR215" s="29"/>
      <c r="JXS215" s="29"/>
      <c r="JXT215" s="29"/>
      <c r="JXU215" s="29"/>
      <c r="JXV215" s="29"/>
      <c r="JXW215" s="29"/>
      <c r="JXX215" s="29"/>
      <c r="JXY215" s="29"/>
      <c r="JXZ215" s="29"/>
      <c r="JYA215" s="29"/>
      <c r="JYB215" s="29"/>
      <c r="JYC215" s="29"/>
      <c r="JYD215" s="29"/>
      <c r="JYE215" s="29"/>
      <c r="JYF215" s="29"/>
      <c r="JYG215" s="29"/>
      <c r="JYH215" s="29"/>
      <c r="JYI215" s="29"/>
      <c r="JYJ215" s="29"/>
      <c r="JYK215" s="29"/>
      <c r="JYL215" s="29"/>
      <c r="JYM215" s="29"/>
      <c r="JYN215" s="29"/>
      <c r="JYO215" s="29"/>
      <c r="JYP215" s="29"/>
      <c r="JYQ215" s="29"/>
      <c r="JYR215" s="29"/>
      <c r="JYS215" s="29"/>
      <c r="JYT215" s="29"/>
      <c r="JYU215" s="29"/>
      <c r="JYV215" s="29"/>
      <c r="JYW215" s="29"/>
      <c r="JYX215" s="29"/>
      <c r="JYY215" s="29"/>
      <c r="JYZ215" s="29"/>
      <c r="JZA215" s="29"/>
      <c r="JZB215" s="29"/>
      <c r="JZC215" s="29"/>
      <c r="JZD215" s="29"/>
      <c r="JZE215" s="29"/>
      <c r="JZF215" s="29"/>
      <c r="JZG215" s="29"/>
      <c r="JZH215" s="29"/>
      <c r="JZI215" s="29"/>
      <c r="JZJ215" s="29"/>
      <c r="JZK215" s="29"/>
      <c r="JZL215" s="29"/>
      <c r="JZM215" s="29"/>
      <c r="JZN215" s="29"/>
      <c r="JZO215" s="29"/>
      <c r="JZP215" s="29"/>
      <c r="JZQ215" s="29"/>
      <c r="JZR215" s="29"/>
      <c r="JZS215" s="29"/>
      <c r="JZT215" s="29"/>
      <c r="JZU215" s="29"/>
      <c r="JZV215" s="29"/>
      <c r="JZW215" s="29"/>
      <c r="JZX215" s="29"/>
      <c r="JZY215" s="29"/>
      <c r="JZZ215" s="29"/>
      <c r="KAA215" s="29"/>
      <c r="KAB215" s="29"/>
      <c r="KAC215" s="29"/>
      <c r="KAD215" s="29"/>
      <c r="KAE215" s="29"/>
      <c r="KAF215" s="29"/>
      <c r="KAG215" s="29"/>
      <c r="KAH215" s="29"/>
      <c r="KAI215" s="29"/>
      <c r="KAJ215" s="29"/>
      <c r="KAK215" s="29"/>
      <c r="KAL215" s="29"/>
      <c r="KAM215" s="29"/>
      <c r="KAN215" s="29"/>
      <c r="KAO215" s="29"/>
      <c r="KAP215" s="29"/>
      <c r="KAQ215" s="29"/>
      <c r="KAR215" s="29"/>
      <c r="KAS215" s="29"/>
      <c r="KAT215" s="29"/>
      <c r="KAU215" s="29"/>
      <c r="KAV215" s="29"/>
      <c r="KAW215" s="29"/>
      <c r="KAX215" s="29"/>
      <c r="KAY215" s="29"/>
      <c r="KAZ215" s="29"/>
      <c r="KBA215" s="29"/>
      <c r="KBB215" s="29"/>
      <c r="KBC215" s="29"/>
      <c r="KBD215" s="29"/>
      <c r="KBE215" s="29"/>
      <c r="KBF215" s="29"/>
      <c r="KBG215" s="29"/>
      <c r="KBH215" s="29"/>
      <c r="KBI215" s="29"/>
      <c r="KBJ215" s="29"/>
      <c r="KBK215" s="29"/>
      <c r="KBL215" s="29"/>
      <c r="KBM215" s="29"/>
      <c r="KBN215" s="29"/>
      <c r="KBO215" s="29"/>
      <c r="KBP215" s="29"/>
      <c r="KBQ215" s="29"/>
      <c r="KBR215" s="29"/>
      <c r="KBS215" s="29"/>
      <c r="KBT215" s="29"/>
      <c r="KBU215" s="29"/>
      <c r="KBV215" s="29"/>
      <c r="KBW215" s="29"/>
      <c r="KBX215" s="29"/>
      <c r="KBY215" s="29"/>
      <c r="KBZ215" s="29"/>
      <c r="KCA215" s="29"/>
      <c r="KCB215" s="29"/>
      <c r="KCC215" s="29"/>
      <c r="KCD215" s="29"/>
      <c r="KCE215" s="29"/>
      <c r="KCF215" s="29"/>
      <c r="KCG215" s="29"/>
      <c r="KCH215" s="29"/>
      <c r="KCI215" s="29"/>
      <c r="KCJ215" s="29"/>
      <c r="KCK215" s="29"/>
      <c r="KCL215" s="29"/>
      <c r="KCM215" s="29"/>
      <c r="KCN215" s="29"/>
      <c r="KCO215" s="29"/>
      <c r="KCP215" s="29"/>
      <c r="KCQ215" s="29"/>
      <c r="KCR215" s="29"/>
      <c r="KCS215" s="29"/>
      <c r="KCT215" s="29"/>
      <c r="KCU215" s="29"/>
      <c r="KCV215" s="29"/>
      <c r="KCW215" s="29"/>
      <c r="KCX215" s="29"/>
      <c r="KCY215" s="29"/>
      <c r="KCZ215" s="29"/>
      <c r="KDA215" s="29"/>
      <c r="KDB215" s="29"/>
      <c r="KDC215" s="29"/>
      <c r="KDD215" s="29"/>
      <c r="KDE215" s="29"/>
      <c r="KDF215" s="29"/>
      <c r="KDG215" s="29"/>
      <c r="KDH215" s="29"/>
      <c r="KDI215" s="29"/>
      <c r="KDJ215" s="29"/>
      <c r="KDK215" s="29"/>
      <c r="KDL215" s="29"/>
      <c r="KDM215" s="29"/>
      <c r="KDN215" s="29"/>
      <c r="KDO215" s="29"/>
      <c r="KDP215" s="29"/>
      <c r="KDQ215" s="29"/>
      <c r="KDR215" s="29"/>
      <c r="KDS215" s="29"/>
      <c r="KDT215" s="29"/>
      <c r="KDU215" s="29"/>
      <c r="KDV215" s="29"/>
      <c r="KDW215" s="29"/>
      <c r="KDX215" s="29"/>
      <c r="KDY215" s="29"/>
      <c r="KDZ215" s="29"/>
      <c r="KEA215" s="29"/>
      <c r="KEB215" s="29"/>
      <c r="KEC215" s="29"/>
      <c r="KED215" s="29"/>
      <c r="KEE215" s="29"/>
      <c r="KEF215" s="29"/>
      <c r="KEG215" s="29"/>
      <c r="KEH215" s="29"/>
      <c r="KEI215" s="29"/>
      <c r="KEJ215" s="29"/>
      <c r="KEK215" s="29"/>
      <c r="KEL215" s="29"/>
      <c r="KEM215" s="29"/>
      <c r="KEN215" s="29"/>
      <c r="KEO215" s="29"/>
      <c r="KEP215" s="29"/>
      <c r="KEQ215" s="29"/>
      <c r="KER215" s="29"/>
      <c r="KES215" s="29"/>
      <c r="KET215" s="29"/>
      <c r="KEU215" s="29"/>
      <c r="KEV215" s="29"/>
      <c r="KEW215" s="29"/>
      <c r="KEX215" s="29"/>
      <c r="KEY215" s="29"/>
      <c r="KEZ215" s="29"/>
      <c r="KFA215" s="29"/>
      <c r="KFB215" s="29"/>
      <c r="KFC215" s="29"/>
      <c r="KFD215" s="29"/>
      <c r="KFE215" s="29"/>
      <c r="KFF215" s="29"/>
      <c r="KFG215" s="29"/>
      <c r="KFH215" s="29"/>
      <c r="KFI215" s="29"/>
      <c r="KFJ215" s="29"/>
      <c r="KFK215" s="29"/>
      <c r="KFL215" s="29"/>
      <c r="KFM215" s="29"/>
      <c r="KFN215" s="29"/>
      <c r="KFO215" s="29"/>
      <c r="KFP215" s="29"/>
      <c r="KFQ215" s="29"/>
      <c r="KFR215" s="29"/>
      <c r="KFS215" s="29"/>
      <c r="KFT215" s="29"/>
      <c r="KFU215" s="29"/>
      <c r="KFV215" s="29"/>
      <c r="KFW215" s="29"/>
      <c r="KFX215" s="29"/>
      <c r="KFY215" s="29"/>
      <c r="KFZ215" s="29"/>
      <c r="KGA215" s="29"/>
      <c r="KGB215" s="29"/>
      <c r="KGC215" s="29"/>
      <c r="KGD215" s="29"/>
      <c r="KGE215" s="29"/>
      <c r="KGF215" s="29"/>
      <c r="KGG215" s="29"/>
      <c r="KGH215" s="29"/>
      <c r="KGI215" s="29"/>
      <c r="KGJ215" s="29"/>
      <c r="KGK215" s="29"/>
      <c r="KGL215" s="29"/>
      <c r="KGM215" s="29"/>
      <c r="KGN215" s="29"/>
      <c r="KGO215" s="29"/>
      <c r="KGP215" s="29"/>
      <c r="KGQ215" s="29"/>
      <c r="KGR215" s="29"/>
      <c r="KGS215" s="29"/>
      <c r="KGT215" s="29"/>
      <c r="KGU215" s="29"/>
      <c r="KGV215" s="29"/>
      <c r="KGW215" s="29"/>
      <c r="KGX215" s="29"/>
      <c r="KGY215" s="29"/>
      <c r="KGZ215" s="29"/>
      <c r="KHA215" s="29"/>
      <c r="KHB215" s="29"/>
      <c r="KHC215" s="29"/>
      <c r="KHD215" s="29"/>
      <c r="KHE215" s="29"/>
      <c r="KHF215" s="29"/>
      <c r="KHG215" s="29"/>
      <c r="KHH215" s="29"/>
      <c r="KHI215" s="29"/>
      <c r="KHJ215" s="29"/>
      <c r="KHK215" s="29"/>
      <c r="KHL215" s="29"/>
      <c r="KHM215" s="29"/>
      <c r="KHN215" s="29"/>
      <c r="KHO215" s="29"/>
      <c r="KHP215" s="29"/>
      <c r="KHQ215" s="29"/>
      <c r="KHR215" s="29"/>
      <c r="KHS215" s="29"/>
      <c r="KHT215" s="29"/>
      <c r="KHU215" s="29"/>
      <c r="KHV215" s="29"/>
      <c r="KHW215" s="29"/>
      <c r="KHX215" s="29"/>
      <c r="KHY215" s="29"/>
      <c r="KHZ215" s="29"/>
      <c r="KIA215" s="29"/>
      <c r="KIB215" s="29"/>
      <c r="KIC215" s="29"/>
      <c r="KID215" s="29"/>
      <c r="KIE215" s="29"/>
      <c r="KIF215" s="29"/>
      <c r="KIG215" s="29"/>
      <c r="KIH215" s="29"/>
      <c r="KII215" s="29"/>
      <c r="KIJ215" s="29"/>
      <c r="KIK215" s="29"/>
      <c r="KIL215" s="29"/>
      <c r="KIM215" s="29"/>
      <c r="KIN215" s="29"/>
      <c r="KIO215" s="29"/>
      <c r="KIP215" s="29"/>
      <c r="KIQ215" s="29"/>
      <c r="KIR215" s="29"/>
      <c r="KIS215" s="29"/>
      <c r="KIT215" s="29"/>
      <c r="KIU215" s="29"/>
      <c r="KIV215" s="29"/>
      <c r="KIW215" s="29"/>
      <c r="KIX215" s="29"/>
      <c r="KIY215" s="29"/>
      <c r="KIZ215" s="29"/>
      <c r="KJA215" s="29"/>
      <c r="KJB215" s="29"/>
      <c r="KJC215" s="29"/>
      <c r="KJD215" s="29"/>
      <c r="KJE215" s="29"/>
      <c r="KJF215" s="29"/>
      <c r="KJG215" s="29"/>
      <c r="KJH215" s="29"/>
      <c r="KJI215" s="29"/>
      <c r="KJJ215" s="29"/>
      <c r="KJK215" s="29"/>
      <c r="KJL215" s="29"/>
      <c r="KJM215" s="29"/>
      <c r="KJN215" s="29"/>
      <c r="KJO215" s="29"/>
      <c r="KJP215" s="29"/>
      <c r="KJQ215" s="29"/>
      <c r="KJR215" s="29"/>
      <c r="KJS215" s="29"/>
      <c r="KJT215" s="29"/>
      <c r="KJU215" s="29"/>
      <c r="KJV215" s="29"/>
      <c r="KJW215" s="29"/>
      <c r="KJX215" s="29"/>
      <c r="KJY215" s="29"/>
      <c r="KJZ215" s="29"/>
      <c r="KKA215" s="29"/>
      <c r="KKB215" s="29"/>
      <c r="KKC215" s="29"/>
      <c r="KKD215" s="29"/>
      <c r="KKE215" s="29"/>
      <c r="KKF215" s="29"/>
      <c r="KKG215" s="29"/>
      <c r="KKH215" s="29"/>
      <c r="KKI215" s="29"/>
      <c r="KKJ215" s="29"/>
      <c r="KKK215" s="29"/>
      <c r="KKL215" s="29"/>
      <c r="KKM215" s="29"/>
      <c r="KKN215" s="29"/>
      <c r="KKO215" s="29"/>
      <c r="KKP215" s="29"/>
      <c r="KKQ215" s="29"/>
      <c r="KKR215" s="29"/>
      <c r="KKS215" s="29"/>
      <c r="KKT215" s="29"/>
      <c r="KKU215" s="29"/>
      <c r="KKV215" s="29"/>
      <c r="KKW215" s="29"/>
      <c r="KKX215" s="29"/>
      <c r="KKY215" s="29"/>
      <c r="KKZ215" s="29"/>
      <c r="KLA215" s="29"/>
      <c r="KLB215" s="29"/>
      <c r="KLC215" s="29"/>
      <c r="KLD215" s="29"/>
      <c r="KLE215" s="29"/>
      <c r="KLF215" s="29"/>
      <c r="KLG215" s="29"/>
      <c r="KLH215" s="29"/>
      <c r="KLI215" s="29"/>
      <c r="KLJ215" s="29"/>
      <c r="KLK215" s="29"/>
      <c r="KLL215" s="29"/>
      <c r="KLM215" s="29"/>
      <c r="KLN215" s="29"/>
      <c r="KLO215" s="29"/>
      <c r="KLP215" s="29"/>
      <c r="KLQ215" s="29"/>
      <c r="KLR215" s="29"/>
      <c r="KLS215" s="29"/>
      <c r="KLT215" s="29"/>
      <c r="KLU215" s="29"/>
      <c r="KLV215" s="29"/>
      <c r="KLW215" s="29"/>
      <c r="KLX215" s="29"/>
      <c r="KLY215" s="29"/>
      <c r="KLZ215" s="29"/>
      <c r="KMA215" s="29"/>
      <c r="KMB215" s="29"/>
      <c r="KMC215" s="29"/>
      <c r="KMD215" s="29"/>
      <c r="KME215" s="29"/>
      <c r="KMF215" s="29"/>
      <c r="KMG215" s="29"/>
      <c r="KMH215" s="29"/>
      <c r="KMI215" s="29"/>
      <c r="KMJ215" s="29"/>
      <c r="KMK215" s="29"/>
      <c r="KML215" s="29"/>
      <c r="KMM215" s="29"/>
      <c r="KMN215" s="29"/>
      <c r="KMO215" s="29"/>
      <c r="KMP215" s="29"/>
      <c r="KMQ215" s="29"/>
      <c r="KMR215" s="29"/>
      <c r="KMS215" s="29"/>
      <c r="KMT215" s="29"/>
      <c r="KMU215" s="29"/>
      <c r="KMV215" s="29"/>
      <c r="KMW215" s="29"/>
      <c r="KMX215" s="29"/>
      <c r="KMY215" s="29"/>
      <c r="KMZ215" s="29"/>
      <c r="KNA215" s="29"/>
      <c r="KNB215" s="29"/>
      <c r="KNC215" s="29"/>
      <c r="KND215" s="29"/>
      <c r="KNE215" s="29"/>
      <c r="KNF215" s="29"/>
      <c r="KNG215" s="29"/>
      <c r="KNH215" s="29"/>
      <c r="KNI215" s="29"/>
      <c r="KNJ215" s="29"/>
      <c r="KNK215" s="29"/>
      <c r="KNL215" s="29"/>
      <c r="KNM215" s="29"/>
      <c r="KNN215" s="29"/>
      <c r="KNO215" s="29"/>
      <c r="KNP215" s="29"/>
      <c r="KNQ215" s="29"/>
      <c r="KNR215" s="29"/>
      <c r="KNS215" s="29"/>
      <c r="KNT215" s="29"/>
      <c r="KNU215" s="29"/>
      <c r="KNV215" s="29"/>
      <c r="KNW215" s="29"/>
      <c r="KNX215" s="29"/>
      <c r="KNY215" s="29"/>
      <c r="KNZ215" s="29"/>
      <c r="KOA215" s="29"/>
      <c r="KOB215" s="29"/>
      <c r="KOC215" s="29"/>
      <c r="KOD215" s="29"/>
      <c r="KOE215" s="29"/>
      <c r="KOF215" s="29"/>
      <c r="KOG215" s="29"/>
      <c r="KOH215" s="29"/>
      <c r="KOI215" s="29"/>
      <c r="KOJ215" s="29"/>
      <c r="KOK215" s="29"/>
      <c r="KOL215" s="29"/>
      <c r="KOM215" s="29"/>
      <c r="KON215" s="29"/>
      <c r="KOO215" s="29"/>
      <c r="KOP215" s="29"/>
      <c r="KOQ215" s="29"/>
      <c r="KOR215" s="29"/>
      <c r="KOS215" s="29"/>
      <c r="KOT215" s="29"/>
      <c r="KOU215" s="29"/>
      <c r="KOV215" s="29"/>
      <c r="KOW215" s="29"/>
      <c r="KOX215" s="29"/>
      <c r="KOY215" s="29"/>
      <c r="KOZ215" s="29"/>
      <c r="KPA215" s="29"/>
      <c r="KPB215" s="29"/>
      <c r="KPC215" s="29"/>
      <c r="KPD215" s="29"/>
      <c r="KPE215" s="29"/>
      <c r="KPF215" s="29"/>
      <c r="KPG215" s="29"/>
      <c r="KPH215" s="29"/>
      <c r="KPI215" s="29"/>
      <c r="KPJ215" s="29"/>
      <c r="KPK215" s="29"/>
      <c r="KPL215" s="29"/>
      <c r="KPM215" s="29"/>
      <c r="KPN215" s="29"/>
      <c r="KPO215" s="29"/>
      <c r="KPP215" s="29"/>
      <c r="KPQ215" s="29"/>
      <c r="KPR215" s="29"/>
      <c r="KPS215" s="29"/>
      <c r="KPT215" s="29"/>
      <c r="KPU215" s="29"/>
      <c r="KPV215" s="29"/>
      <c r="KPW215" s="29"/>
      <c r="KPX215" s="29"/>
      <c r="KPY215" s="29"/>
      <c r="KPZ215" s="29"/>
      <c r="KQA215" s="29"/>
      <c r="KQB215" s="29"/>
      <c r="KQC215" s="29"/>
      <c r="KQD215" s="29"/>
      <c r="KQE215" s="29"/>
      <c r="KQF215" s="29"/>
      <c r="KQG215" s="29"/>
      <c r="KQH215" s="29"/>
      <c r="KQI215" s="29"/>
      <c r="KQJ215" s="29"/>
      <c r="KQK215" s="29"/>
      <c r="KQL215" s="29"/>
      <c r="KQM215" s="29"/>
      <c r="KQN215" s="29"/>
      <c r="KQO215" s="29"/>
      <c r="KQP215" s="29"/>
      <c r="KQQ215" s="29"/>
      <c r="KQR215" s="29"/>
      <c r="KQS215" s="29"/>
      <c r="KQT215" s="29"/>
      <c r="KQU215" s="29"/>
      <c r="KQV215" s="29"/>
      <c r="KQW215" s="29"/>
      <c r="KQX215" s="29"/>
      <c r="KQY215" s="29"/>
      <c r="KQZ215" s="29"/>
      <c r="KRA215" s="29"/>
      <c r="KRB215" s="29"/>
      <c r="KRC215" s="29"/>
      <c r="KRD215" s="29"/>
      <c r="KRE215" s="29"/>
      <c r="KRF215" s="29"/>
      <c r="KRG215" s="29"/>
      <c r="KRH215" s="29"/>
      <c r="KRI215" s="29"/>
      <c r="KRJ215" s="29"/>
      <c r="KRK215" s="29"/>
      <c r="KRL215" s="29"/>
      <c r="KRM215" s="29"/>
      <c r="KRN215" s="29"/>
      <c r="KRO215" s="29"/>
      <c r="KRP215" s="29"/>
      <c r="KRQ215" s="29"/>
      <c r="KRR215" s="29"/>
      <c r="KRS215" s="29"/>
      <c r="KRT215" s="29"/>
      <c r="KRU215" s="29"/>
      <c r="KRV215" s="29"/>
      <c r="KRW215" s="29"/>
      <c r="KRX215" s="29"/>
      <c r="KRY215" s="29"/>
      <c r="KRZ215" s="29"/>
      <c r="KSA215" s="29"/>
      <c r="KSB215" s="29"/>
      <c r="KSC215" s="29"/>
      <c r="KSD215" s="29"/>
      <c r="KSE215" s="29"/>
      <c r="KSF215" s="29"/>
      <c r="KSG215" s="29"/>
      <c r="KSH215" s="29"/>
      <c r="KSI215" s="29"/>
      <c r="KSJ215" s="29"/>
      <c r="KSK215" s="29"/>
      <c r="KSL215" s="29"/>
      <c r="KSM215" s="29"/>
      <c r="KSN215" s="29"/>
      <c r="KSO215" s="29"/>
      <c r="KSP215" s="29"/>
      <c r="KSQ215" s="29"/>
      <c r="KSR215" s="29"/>
      <c r="KSS215" s="29"/>
      <c r="KST215" s="29"/>
      <c r="KSU215" s="29"/>
      <c r="KSV215" s="29"/>
      <c r="KSW215" s="29"/>
      <c r="KSX215" s="29"/>
      <c r="KSY215" s="29"/>
      <c r="KSZ215" s="29"/>
      <c r="KTA215" s="29"/>
      <c r="KTB215" s="29"/>
      <c r="KTC215" s="29"/>
      <c r="KTD215" s="29"/>
      <c r="KTE215" s="29"/>
      <c r="KTF215" s="29"/>
      <c r="KTG215" s="29"/>
      <c r="KTH215" s="29"/>
      <c r="KTI215" s="29"/>
      <c r="KTJ215" s="29"/>
      <c r="KTK215" s="29"/>
      <c r="KTL215" s="29"/>
      <c r="KTM215" s="29"/>
      <c r="KTN215" s="29"/>
      <c r="KTO215" s="29"/>
      <c r="KTP215" s="29"/>
      <c r="KTQ215" s="29"/>
      <c r="KTR215" s="29"/>
      <c r="KTS215" s="29"/>
      <c r="KTT215" s="29"/>
      <c r="KTU215" s="29"/>
      <c r="KTV215" s="29"/>
      <c r="KTW215" s="29"/>
      <c r="KTX215" s="29"/>
      <c r="KTY215" s="29"/>
      <c r="KTZ215" s="29"/>
      <c r="KUA215" s="29"/>
      <c r="KUB215" s="29"/>
      <c r="KUC215" s="29"/>
      <c r="KUD215" s="29"/>
      <c r="KUE215" s="29"/>
      <c r="KUF215" s="29"/>
      <c r="KUG215" s="29"/>
      <c r="KUH215" s="29"/>
      <c r="KUI215" s="29"/>
      <c r="KUJ215" s="29"/>
      <c r="KUK215" s="29"/>
      <c r="KUL215" s="29"/>
      <c r="KUM215" s="29"/>
      <c r="KUN215" s="29"/>
      <c r="KUO215" s="29"/>
      <c r="KUP215" s="29"/>
      <c r="KUQ215" s="29"/>
      <c r="KUR215" s="29"/>
      <c r="KUS215" s="29"/>
      <c r="KUT215" s="29"/>
      <c r="KUU215" s="29"/>
      <c r="KUV215" s="29"/>
      <c r="KUW215" s="29"/>
      <c r="KUX215" s="29"/>
      <c r="KUY215" s="29"/>
      <c r="KUZ215" s="29"/>
      <c r="KVA215" s="29"/>
      <c r="KVB215" s="29"/>
      <c r="KVC215" s="29"/>
      <c r="KVD215" s="29"/>
      <c r="KVE215" s="29"/>
      <c r="KVF215" s="29"/>
      <c r="KVG215" s="29"/>
      <c r="KVH215" s="29"/>
      <c r="KVI215" s="29"/>
      <c r="KVJ215" s="29"/>
      <c r="KVK215" s="29"/>
      <c r="KVL215" s="29"/>
      <c r="KVM215" s="29"/>
      <c r="KVN215" s="29"/>
      <c r="KVO215" s="29"/>
      <c r="KVP215" s="29"/>
      <c r="KVQ215" s="29"/>
      <c r="KVR215" s="29"/>
      <c r="KVS215" s="29"/>
      <c r="KVT215" s="29"/>
      <c r="KVU215" s="29"/>
      <c r="KVV215" s="29"/>
      <c r="KVW215" s="29"/>
      <c r="KVX215" s="29"/>
      <c r="KVY215" s="29"/>
      <c r="KVZ215" s="29"/>
      <c r="KWA215" s="29"/>
      <c r="KWB215" s="29"/>
      <c r="KWC215" s="29"/>
      <c r="KWD215" s="29"/>
      <c r="KWE215" s="29"/>
      <c r="KWF215" s="29"/>
      <c r="KWG215" s="29"/>
      <c r="KWH215" s="29"/>
      <c r="KWI215" s="29"/>
      <c r="KWJ215" s="29"/>
      <c r="KWK215" s="29"/>
      <c r="KWL215" s="29"/>
      <c r="KWM215" s="29"/>
      <c r="KWN215" s="29"/>
      <c r="KWO215" s="29"/>
      <c r="KWP215" s="29"/>
      <c r="KWQ215" s="29"/>
      <c r="KWR215" s="29"/>
      <c r="KWS215" s="29"/>
      <c r="KWT215" s="29"/>
      <c r="KWU215" s="29"/>
      <c r="KWV215" s="29"/>
      <c r="KWW215" s="29"/>
      <c r="KWX215" s="29"/>
      <c r="KWY215" s="29"/>
      <c r="KWZ215" s="29"/>
      <c r="KXA215" s="29"/>
      <c r="KXB215" s="29"/>
      <c r="KXC215" s="29"/>
      <c r="KXD215" s="29"/>
      <c r="KXE215" s="29"/>
      <c r="KXF215" s="29"/>
      <c r="KXG215" s="29"/>
      <c r="KXH215" s="29"/>
      <c r="KXI215" s="29"/>
      <c r="KXJ215" s="29"/>
      <c r="KXK215" s="29"/>
      <c r="KXL215" s="29"/>
      <c r="KXM215" s="29"/>
      <c r="KXN215" s="29"/>
      <c r="KXO215" s="29"/>
      <c r="KXP215" s="29"/>
      <c r="KXQ215" s="29"/>
      <c r="KXR215" s="29"/>
      <c r="KXS215" s="29"/>
      <c r="KXT215" s="29"/>
      <c r="KXU215" s="29"/>
      <c r="KXV215" s="29"/>
      <c r="KXW215" s="29"/>
      <c r="KXX215" s="29"/>
      <c r="KXY215" s="29"/>
      <c r="KXZ215" s="29"/>
      <c r="KYA215" s="29"/>
      <c r="KYB215" s="29"/>
      <c r="KYC215" s="29"/>
      <c r="KYD215" s="29"/>
      <c r="KYE215" s="29"/>
      <c r="KYF215" s="29"/>
      <c r="KYG215" s="29"/>
      <c r="KYH215" s="29"/>
      <c r="KYI215" s="29"/>
      <c r="KYJ215" s="29"/>
      <c r="KYK215" s="29"/>
      <c r="KYL215" s="29"/>
      <c r="KYM215" s="29"/>
      <c r="KYN215" s="29"/>
      <c r="KYO215" s="29"/>
      <c r="KYP215" s="29"/>
      <c r="KYQ215" s="29"/>
      <c r="KYR215" s="29"/>
      <c r="KYS215" s="29"/>
      <c r="KYT215" s="29"/>
      <c r="KYU215" s="29"/>
      <c r="KYV215" s="29"/>
      <c r="KYW215" s="29"/>
      <c r="KYX215" s="29"/>
      <c r="KYY215" s="29"/>
      <c r="KYZ215" s="29"/>
      <c r="KZA215" s="29"/>
      <c r="KZB215" s="29"/>
      <c r="KZC215" s="29"/>
      <c r="KZD215" s="29"/>
      <c r="KZE215" s="29"/>
      <c r="KZF215" s="29"/>
      <c r="KZG215" s="29"/>
      <c r="KZH215" s="29"/>
      <c r="KZI215" s="29"/>
      <c r="KZJ215" s="29"/>
      <c r="KZK215" s="29"/>
      <c r="KZL215" s="29"/>
      <c r="KZM215" s="29"/>
      <c r="KZN215" s="29"/>
      <c r="KZO215" s="29"/>
      <c r="KZP215" s="29"/>
      <c r="KZQ215" s="29"/>
      <c r="KZR215" s="29"/>
      <c r="KZS215" s="29"/>
      <c r="KZT215" s="29"/>
      <c r="KZU215" s="29"/>
      <c r="KZV215" s="29"/>
      <c r="KZW215" s="29"/>
      <c r="KZX215" s="29"/>
      <c r="KZY215" s="29"/>
      <c r="KZZ215" s="29"/>
      <c r="LAA215" s="29"/>
      <c r="LAB215" s="29"/>
      <c r="LAC215" s="29"/>
      <c r="LAD215" s="29"/>
      <c r="LAE215" s="29"/>
      <c r="LAF215" s="29"/>
      <c r="LAG215" s="29"/>
      <c r="LAH215" s="29"/>
      <c r="LAI215" s="29"/>
      <c r="LAJ215" s="29"/>
      <c r="LAK215" s="29"/>
      <c r="LAL215" s="29"/>
      <c r="LAM215" s="29"/>
      <c r="LAN215" s="29"/>
      <c r="LAO215" s="29"/>
      <c r="LAP215" s="29"/>
      <c r="LAQ215" s="29"/>
      <c r="LAR215" s="29"/>
      <c r="LAS215" s="29"/>
      <c r="LAT215" s="29"/>
      <c r="LAU215" s="29"/>
      <c r="LAV215" s="29"/>
      <c r="LAW215" s="29"/>
      <c r="LAX215" s="29"/>
      <c r="LAY215" s="29"/>
      <c r="LAZ215" s="29"/>
      <c r="LBA215" s="29"/>
      <c r="LBB215" s="29"/>
      <c r="LBC215" s="29"/>
      <c r="LBD215" s="29"/>
      <c r="LBE215" s="29"/>
      <c r="LBF215" s="29"/>
      <c r="LBG215" s="29"/>
      <c r="LBH215" s="29"/>
      <c r="LBI215" s="29"/>
      <c r="LBJ215" s="29"/>
      <c r="LBK215" s="29"/>
      <c r="LBL215" s="29"/>
      <c r="LBM215" s="29"/>
      <c r="LBN215" s="29"/>
      <c r="LBO215" s="29"/>
      <c r="LBP215" s="29"/>
      <c r="LBQ215" s="29"/>
      <c r="LBR215" s="29"/>
      <c r="LBS215" s="29"/>
      <c r="LBT215" s="29"/>
      <c r="LBU215" s="29"/>
      <c r="LBV215" s="29"/>
      <c r="LBW215" s="29"/>
      <c r="LBX215" s="29"/>
      <c r="LBY215" s="29"/>
      <c r="LBZ215" s="29"/>
      <c r="LCA215" s="29"/>
      <c r="LCB215" s="29"/>
      <c r="LCC215" s="29"/>
      <c r="LCD215" s="29"/>
      <c r="LCE215" s="29"/>
      <c r="LCF215" s="29"/>
      <c r="LCG215" s="29"/>
      <c r="LCH215" s="29"/>
      <c r="LCI215" s="29"/>
      <c r="LCJ215" s="29"/>
      <c r="LCK215" s="29"/>
      <c r="LCL215" s="29"/>
      <c r="LCM215" s="29"/>
      <c r="LCN215" s="29"/>
      <c r="LCO215" s="29"/>
      <c r="LCP215" s="29"/>
      <c r="LCQ215" s="29"/>
      <c r="LCR215" s="29"/>
      <c r="LCS215" s="29"/>
      <c r="LCT215" s="29"/>
      <c r="LCU215" s="29"/>
      <c r="LCV215" s="29"/>
      <c r="LCW215" s="29"/>
      <c r="LCX215" s="29"/>
      <c r="LCY215" s="29"/>
      <c r="LCZ215" s="29"/>
      <c r="LDA215" s="29"/>
      <c r="LDB215" s="29"/>
      <c r="LDC215" s="29"/>
      <c r="LDD215" s="29"/>
      <c r="LDE215" s="29"/>
      <c r="LDF215" s="29"/>
      <c r="LDG215" s="29"/>
      <c r="LDH215" s="29"/>
      <c r="LDI215" s="29"/>
      <c r="LDJ215" s="29"/>
      <c r="LDK215" s="29"/>
      <c r="LDL215" s="29"/>
      <c r="LDM215" s="29"/>
      <c r="LDN215" s="29"/>
      <c r="LDO215" s="29"/>
      <c r="LDP215" s="29"/>
      <c r="LDQ215" s="29"/>
      <c r="LDR215" s="29"/>
      <c r="LDS215" s="29"/>
      <c r="LDT215" s="29"/>
      <c r="LDU215" s="29"/>
      <c r="LDV215" s="29"/>
      <c r="LDW215" s="29"/>
      <c r="LDX215" s="29"/>
      <c r="LDY215" s="29"/>
      <c r="LDZ215" s="29"/>
      <c r="LEA215" s="29"/>
      <c r="LEB215" s="29"/>
      <c r="LEC215" s="29"/>
      <c r="LED215" s="29"/>
      <c r="LEE215" s="29"/>
      <c r="LEF215" s="29"/>
      <c r="LEG215" s="29"/>
      <c r="LEH215" s="29"/>
      <c r="LEI215" s="29"/>
      <c r="LEJ215" s="29"/>
      <c r="LEK215" s="29"/>
      <c r="LEL215" s="29"/>
      <c r="LEM215" s="29"/>
      <c r="LEN215" s="29"/>
      <c r="LEO215" s="29"/>
      <c r="LEP215" s="29"/>
      <c r="LEQ215" s="29"/>
      <c r="LER215" s="29"/>
      <c r="LES215" s="29"/>
      <c r="LET215" s="29"/>
      <c r="LEU215" s="29"/>
      <c r="LEV215" s="29"/>
      <c r="LEW215" s="29"/>
      <c r="LEX215" s="29"/>
      <c r="LEY215" s="29"/>
      <c r="LEZ215" s="29"/>
      <c r="LFA215" s="29"/>
      <c r="LFB215" s="29"/>
      <c r="LFC215" s="29"/>
      <c r="LFD215" s="29"/>
      <c r="LFE215" s="29"/>
      <c r="LFF215" s="29"/>
      <c r="LFG215" s="29"/>
      <c r="LFH215" s="29"/>
      <c r="LFI215" s="29"/>
      <c r="LFJ215" s="29"/>
      <c r="LFK215" s="29"/>
      <c r="LFL215" s="29"/>
      <c r="LFM215" s="29"/>
      <c r="LFN215" s="29"/>
      <c r="LFO215" s="29"/>
      <c r="LFP215" s="29"/>
      <c r="LFQ215" s="29"/>
      <c r="LFR215" s="29"/>
      <c r="LFS215" s="29"/>
      <c r="LFT215" s="29"/>
      <c r="LFU215" s="29"/>
      <c r="LFV215" s="29"/>
      <c r="LFW215" s="29"/>
      <c r="LFX215" s="29"/>
      <c r="LFY215" s="29"/>
      <c r="LFZ215" s="29"/>
      <c r="LGA215" s="29"/>
      <c r="LGB215" s="29"/>
      <c r="LGC215" s="29"/>
      <c r="LGD215" s="29"/>
      <c r="LGE215" s="29"/>
      <c r="LGF215" s="29"/>
      <c r="LGG215" s="29"/>
      <c r="LGH215" s="29"/>
      <c r="LGI215" s="29"/>
      <c r="LGJ215" s="29"/>
      <c r="LGK215" s="29"/>
      <c r="LGL215" s="29"/>
      <c r="LGM215" s="29"/>
      <c r="LGN215" s="29"/>
      <c r="LGO215" s="29"/>
      <c r="LGP215" s="29"/>
      <c r="LGQ215" s="29"/>
      <c r="LGR215" s="29"/>
      <c r="LGS215" s="29"/>
      <c r="LGT215" s="29"/>
      <c r="LGU215" s="29"/>
      <c r="LGV215" s="29"/>
      <c r="LGW215" s="29"/>
      <c r="LGX215" s="29"/>
      <c r="LGY215" s="29"/>
      <c r="LGZ215" s="29"/>
      <c r="LHA215" s="29"/>
      <c r="LHB215" s="29"/>
      <c r="LHC215" s="29"/>
      <c r="LHD215" s="29"/>
      <c r="LHE215" s="29"/>
      <c r="LHF215" s="29"/>
      <c r="LHG215" s="29"/>
      <c r="LHH215" s="29"/>
      <c r="LHI215" s="29"/>
      <c r="LHJ215" s="29"/>
      <c r="LHK215" s="29"/>
      <c r="LHL215" s="29"/>
      <c r="LHM215" s="29"/>
      <c r="LHN215" s="29"/>
      <c r="LHO215" s="29"/>
      <c r="LHP215" s="29"/>
      <c r="LHQ215" s="29"/>
      <c r="LHR215" s="29"/>
      <c r="LHS215" s="29"/>
      <c r="LHT215" s="29"/>
      <c r="LHU215" s="29"/>
      <c r="LHV215" s="29"/>
      <c r="LHW215" s="29"/>
      <c r="LHX215" s="29"/>
      <c r="LHY215" s="29"/>
      <c r="LHZ215" s="29"/>
      <c r="LIA215" s="29"/>
      <c r="LIB215" s="29"/>
      <c r="LIC215" s="29"/>
      <c r="LID215" s="29"/>
      <c r="LIE215" s="29"/>
      <c r="LIF215" s="29"/>
      <c r="LIG215" s="29"/>
      <c r="LIH215" s="29"/>
      <c r="LII215" s="29"/>
      <c r="LIJ215" s="29"/>
      <c r="LIK215" s="29"/>
      <c r="LIL215" s="29"/>
      <c r="LIM215" s="29"/>
      <c r="LIN215" s="29"/>
      <c r="LIO215" s="29"/>
      <c r="LIP215" s="29"/>
      <c r="LIQ215" s="29"/>
      <c r="LIR215" s="29"/>
      <c r="LIS215" s="29"/>
      <c r="LIT215" s="29"/>
      <c r="LIU215" s="29"/>
      <c r="LIV215" s="29"/>
      <c r="LIW215" s="29"/>
      <c r="LIX215" s="29"/>
      <c r="LIY215" s="29"/>
      <c r="LIZ215" s="29"/>
      <c r="LJA215" s="29"/>
      <c r="LJB215" s="29"/>
      <c r="LJC215" s="29"/>
      <c r="LJD215" s="29"/>
      <c r="LJE215" s="29"/>
      <c r="LJF215" s="29"/>
      <c r="LJG215" s="29"/>
      <c r="LJH215" s="29"/>
      <c r="LJI215" s="29"/>
      <c r="LJJ215" s="29"/>
      <c r="LJK215" s="29"/>
      <c r="LJL215" s="29"/>
      <c r="LJM215" s="29"/>
      <c r="LJN215" s="29"/>
      <c r="LJO215" s="29"/>
      <c r="LJP215" s="29"/>
      <c r="LJQ215" s="29"/>
      <c r="LJR215" s="29"/>
      <c r="LJS215" s="29"/>
      <c r="LJT215" s="29"/>
      <c r="LJU215" s="29"/>
      <c r="LJV215" s="29"/>
      <c r="LJW215" s="29"/>
      <c r="LJX215" s="29"/>
      <c r="LJY215" s="29"/>
      <c r="LJZ215" s="29"/>
      <c r="LKA215" s="29"/>
      <c r="LKB215" s="29"/>
      <c r="LKC215" s="29"/>
      <c r="LKD215" s="29"/>
      <c r="LKE215" s="29"/>
      <c r="LKF215" s="29"/>
      <c r="LKG215" s="29"/>
      <c r="LKH215" s="29"/>
      <c r="LKI215" s="29"/>
      <c r="LKJ215" s="29"/>
      <c r="LKK215" s="29"/>
      <c r="LKL215" s="29"/>
      <c r="LKM215" s="29"/>
      <c r="LKN215" s="29"/>
      <c r="LKO215" s="29"/>
      <c r="LKP215" s="29"/>
      <c r="LKQ215" s="29"/>
      <c r="LKR215" s="29"/>
      <c r="LKS215" s="29"/>
      <c r="LKT215" s="29"/>
      <c r="LKU215" s="29"/>
      <c r="LKV215" s="29"/>
      <c r="LKW215" s="29"/>
      <c r="LKX215" s="29"/>
      <c r="LKY215" s="29"/>
      <c r="LKZ215" s="29"/>
      <c r="LLA215" s="29"/>
      <c r="LLB215" s="29"/>
      <c r="LLC215" s="29"/>
      <c r="LLD215" s="29"/>
      <c r="LLE215" s="29"/>
      <c r="LLF215" s="29"/>
      <c r="LLG215" s="29"/>
      <c r="LLH215" s="29"/>
      <c r="LLI215" s="29"/>
      <c r="LLJ215" s="29"/>
      <c r="LLK215" s="29"/>
      <c r="LLL215" s="29"/>
      <c r="LLM215" s="29"/>
      <c r="LLN215" s="29"/>
      <c r="LLO215" s="29"/>
      <c r="LLP215" s="29"/>
      <c r="LLQ215" s="29"/>
      <c r="LLR215" s="29"/>
      <c r="LLS215" s="29"/>
      <c r="LLT215" s="29"/>
      <c r="LLU215" s="29"/>
      <c r="LLV215" s="29"/>
      <c r="LLW215" s="29"/>
      <c r="LLX215" s="29"/>
      <c r="LLY215" s="29"/>
      <c r="LLZ215" s="29"/>
      <c r="LMA215" s="29"/>
      <c r="LMB215" s="29"/>
      <c r="LMC215" s="29"/>
      <c r="LMD215" s="29"/>
      <c r="LME215" s="29"/>
      <c r="LMF215" s="29"/>
      <c r="LMG215" s="29"/>
      <c r="LMH215" s="29"/>
      <c r="LMI215" s="29"/>
      <c r="LMJ215" s="29"/>
      <c r="LMK215" s="29"/>
      <c r="LML215" s="29"/>
      <c r="LMM215" s="29"/>
      <c r="LMN215" s="29"/>
      <c r="LMO215" s="29"/>
      <c r="LMP215" s="29"/>
      <c r="LMQ215" s="29"/>
      <c r="LMR215" s="29"/>
      <c r="LMS215" s="29"/>
      <c r="LMT215" s="29"/>
      <c r="LMU215" s="29"/>
      <c r="LMV215" s="29"/>
      <c r="LMW215" s="29"/>
      <c r="LMX215" s="29"/>
      <c r="LMY215" s="29"/>
      <c r="LMZ215" s="29"/>
      <c r="LNA215" s="29"/>
      <c r="LNB215" s="29"/>
      <c r="LNC215" s="29"/>
      <c r="LND215" s="29"/>
      <c r="LNE215" s="29"/>
      <c r="LNF215" s="29"/>
      <c r="LNG215" s="29"/>
      <c r="LNH215" s="29"/>
      <c r="LNI215" s="29"/>
      <c r="LNJ215" s="29"/>
      <c r="LNK215" s="29"/>
      <c r="LNL215" s="29"/>
      <c r="LNM215" s="29"/>
      <c r="LNN215" s="29"/>
      <c r="LNO215" s="29"/>
      <c r="LNP215" s="29"/>
      <c r="LNQ215" s="29"/>
      <c r="LNR215" s="29"/>
      <c r="LNS215" s="29"/>
      <c r="LNT215" s="29"/>
      <c r="LNU215" s="29"/>
      <c r="LNV215" s="29"/>
      <c r="LNW215" s="29"/>
      <c r="LNX215" s="29"/>
      <c r="LNY215" s="29"/>
      <c r="LNZ215" s="29"/>
      <c r="LOA215" s="29"/>
      <c r="LOB215" s="29"/>
      <c r="LOC215" s="29"/>
      <c r="LOD215" s="29"/>
      <c r="LOE215" s="29"/>
      <c r="LOF215" s="29"/>
      <c r="LOG215" s="29"/>
      <c r="LOH215" s="29"/>
      <c r="LOI215" s="29"/>
      <c r="LOJ215" s="29"/>
      <c r="LOK215" s="29"/>
      <c r="LOL215" s="29"/>
      <c r="LOM215" s="29"/>
      <c r="LON215" s="29"/>
      <c r="LOO215" s="29"/>
      <c r="LOP215" s="29"/>
      <c r="LOQ215" s="29"/>
      <c r="LOR215" s="29"/>
      <c r="LOS215" s="29"/>
      <c r="LOT215" s="29"/>
      <c r="LOU215" s="29"/>
      <c r="LOV215" s="29"/>
      <c r="LOW215" s="29"/>
      <c r="LOX215" s="29"/>
      <c r="LOY215" s="29"/>
      <c r="LOZ215" s="29"/>
      <c r="LPA215" s="29"/>
      <c r="LPB215" s="29"/>
      <c r="LPC215" s="29"/>
      <c r="LPD215" s="29"/>
      <c r="LPE215" s="29"/>
      <c r="LPF215" s="29"/>
      <c r="LPG215" s="29"/>
      <c r="LPH215" s="29"/>
      <c r="LPI215" s="29"/>
      <c r="LPJ215" s="29"/>
      <c r="LPK215" s="29"/>
      <c r="LPL215" s="29"/>
      <c r="LPM215" s="29"/>
      <c r="LPN215" s="29"/>
      <c r="LPO215" s="29"/>
      <c r="LPP215" s="29"/>
      <c r="LPQ215" s="29"/>
      <c r="LPR215" s="29"/>
      <c r="LPS215" s="29"/>
      <c r="LPT215" s="29"/>
      <c r="LPU215" s="29"/>
      <c r="LPV215" s="29"/>
      <c r="LPW215" s="29"/>
      <c r="LPX215" s="29"/>
      <c r="LPY215" s="29"/>
      <c r="LPZ215" s="29"/>
      <c r="LQA215" s="29"/>
      <c r="LQB215" s="29"/>
      <c r="LQC215" s="29"/>
      <c r="LQD215" s="29"/>
      <c r="LQE215" s="29"/>
      <c r="LQF215" s="29"/>
      <c r="LQG215" s="29"/>
      <c r="LQH215" s="29"/>
      <c r="LQI215" s="29"/>
      <c r="LQJ215" s="29"/>
      <c r="LQK215" s="29"/>
      <c r="LQL215" s="29"/>
      <c r="LQM215" s="29"/>
      <c r="LQN215" s="29"/>
      <c r="LQO215" s="29"/>
      <c r="LQP215" s="29"/>
      <c r="LQQ215" s="29"/>
      <c r="LQR215" s="29"/>
      <c r="LQS215" s="29"/>
      <c r="LQT215" s="29"/>
      <c r="LQU215" s="29"/>
      <c r="LQV215" s="29"/>
      <c r="LQW215" s="29"/>
      <c r="LQX215" s="29"/>
      <c r="LQY215" s="29"/>
      <c r="LQZ215" s="29"/>
      <c r="LRA215" s="29"/>
      <c r="LRB215" s="29"/>
      <c r="LRC215" s="29"/>
      <c r="LRD215" s="29"/>
      <c r="LRE215" s="29"/>
      <c r="LRF215" s="29"/>
      <c r="LRG215" s="29"/>
      <c r="LRH215" s="29"/>
      <c r="LRI215" s="29"/>
      <c r="LRJ215" s="29"/>
      <c r="LRK215" s="29"/>
      <c r="LRL215" s="29"/>
      <c r="LRM215" s="29"/>
      <c r="LRN215" s="29"/>
      <c r="LRO215" s="29"/>
      <c r="LRP215" s="29"/>
      <c r="LRQ215" s="29"/>
      <c r="LRR215" s="29"/>
      <c r="LRS215" s="29"/>
      <c r="LRT215" s="29"/>
      <c r="LRU215" s="29"/>
      <c r="LRV215" s="29"/>
      <c r="LRW215" s="29"/>
      <c r="LRX215" s="29"/>
      <c r="LRY215" s="29"/>
      <c r="LRZ215" s="29"/>
      <c r="LSA215" s="29"/>
      <c r="LSB215" s="29"/>
      <c r="LSC215" s="29"/>
      <c r="LSD215" s="29"/>
      <c r="LSE215" s="29"/>
      <c r="LSF215" s="29"/>
      <c r="LSG215" s="29"/>
      <c r="LSH215" s="29"/>
      <c r="LSI215" s="29"/>
      <c r="LSJ215" s="29"/>
      <c r="LSK215" s="29"/>
      <c r="LSL215" s="29"/>
      <c r="LSM215" s="29"/>
      <c r="LSN215" s="29"/>
      <c r="LSO215" s="29"/>
      <c r="LSP215" s="29"/>
      <c r="LSQ215" s="29"/>
      <c r="LSR215" s="29"/>
      <c r="LSS215" s="29"/>
      <c r="LST215" s="29"/>
      <c r="LSU215" s="29"/>
      <c r="LSV215" s="29"/>
      <c r="LSW215" s="29"/>
      <c r="LSX215" s="29"/>
      <c r="LSY215" s="29"/>
      <c r="LSZ215" s="29"/>
      <c r="LTA215" s="29"/>
      <c r="LTB215" s="29"/>
      <c r="LTC215" s="29"/>
      <c r="LTD215" s="29"/>
      <c r="LTE215" s="29"/>
      <c r="LTF215" s="29"/>
      <c r="LTG215" s="29"/>
      <c r="LTH215" s="29"/>
      <c r="LTI215" s="29"/>
      <c r="LTJ215" s="29"/>
      <c r="LTK215" s="29"/>
      <c r="LTL215" s="29"/>
      <c r="LTM215" s="29"/>
      <c r="LTN215" s="29"/>
      <c r="LTO215" s="29"/>
      <c r="LTP215" s="29"/>
      <c r="LTQ215" s="29"/>
      <c r="LTR215" s="29"/>
      <c r="LTS215" s="29"/>
      <c r="LTT215" s="29"/>
      <c r="LTU215" s="29"/>
      <c r="LTV215" s="29"/>
      <c r="LTW215" s="29"/>
      <c r="LTX215" s="29"/>
      <c r="LTY215" s="29"/>
      <c r="LTZ215" s="29"/>
      <c r="LUA215" s="29"/>
      <c r="LUB215" s="29"/>
      <c r="LUC215" s="29"/>
      <c r="LUD215" s="29"/>
      <c r="LUE215" s="29"/>
      <c r="LUF215" s="29"/>
      <c r="LUG215" s="29"/>
      <c r="LUH215" s="29"/>
      <c r="LUI215" s="29"/>
      <c r="LUJ215" s="29"/>
      <c r="LUK215" s="29"/>
      <c r="LUL215" s="29"/>
      <c r="LUM215" s="29"/>
      <c r="LUN215" s="29"/>
      <c r="LUO215" s="29"/>
      <c r="LUP215" s="29"/>
      <c r="LUQ215" s="29"/>
      <c r="LUR215" s="29"/>
      <c r="LUS215" s="29"/>
      <c r="LUT215" s="29"/>
      <c r="LUU215" s="29"/>
      <c r="LUV215" s="29"/>
      <c r="LUW215" s="29"/>
      <c r="LUX215" s="29"/>
      <c r="LUY215" s="29"/>
      <c r="LUZ215" s="29"/>
      <c r="LVA215" s="29"/>
      <c r="LVB215" s="29"/>
      <c r="LVC215" s="29"/>
      <c r="LVD215" s="29"/>
      <c r="LVE215" s="29"/>
      <c r="LVF215" s="29"/>
      <c r="LVG215" s="29"/>
      <c r="LVH215" s="29"/>
      <c r="LVI215" s="29"/>
      <c r="LVJ215" s="29"/>
      <c r="LVK215" s="29"/>
      <c r="LVL215" s="29"/>
      <c r="LVM215" s="29"/>
      <c r="LVN215" s="29"/>
      <c r="LVO215" s="29"/>
      <c r="LVP215" s="29"/>
      <c r="LVQ215" s="29"/>
      <c r="LVR215" s="29"/>
      <c r="LVS215" s="29"/>
      <c r="LVT215" s="29"/>
      <c r="LVU215" s="29"/>
      <c r="LVV215" s="29"/>
      <c r="LVW215" s="29"/>
      <c r="LVX215" s="29"/>
      <c r="LVY215" s="29"/>
      <c r="LVZ215" s="29"/>
      <c r="LWA215" s="29"/>
      <c r="LWB215" s="29"/>
      <c r="LWC215" s="29"/>
      <c r="LWD215" s="29"/>
      <c r="LWE215" s="29"/>
      <c r="LWF215" s="29"/>
      <c r="LWG215" s="29"/>
      <c r="LWH215" s="29"/>
      <c r="LWI215" s="29"/>
      <c r="LWJ215" s="29"/>
      <c r="LWK215" s="29"/>
      <c r="LWL215" s="29"/>
      <c r="LWM215" s="29"/>
      <c r="LWN215" s="29"/>
      <c r="LWO215" s="29"/>
      <c r="LWP215" s="29"/>
      <c r="LWQ215" s="29"/>
      <c r="LWR215" s="29"/>
      <c r="LWS215" s="29"/>
      <c r="LWT215" s="29"/>
      <c r="LWU215" s="29"/>
      <c r="LWV215" s="29"/>
      <c r="LWW215" s="29"/>
      <c r="LWX215" s="29"/>
      <c r="LWY215" s="29"/>
      <c r="LWZ215" s="29"/>
      <c r="LXA215" s="29"/>
      <c r="LXB215" s="29"/>
      <c r="LXC215" s="29"/>
      <c r="LXD215" s="29"/>
      <c r="LXE215" s="29"/>
      <c r="LXF215" s="29"/>
      <c r="LXG215" s="29"/>
      <c r="LXH215" s="29"/>
      <c r="LXI215" s="29"/>
      <c r="LXJ215" s="29"/>
      <c r="LXK215" s="29"/>
      <c r="LXL215" s="29"/>
      <c r="LXM215" s="29"/>
      <c r="LXN215" s="29"/>
      <c r="LXO215" s="29"/>
      <c r="LXP215" s="29"/>
      <c r="LXQ215" s="29"/>
      <c r="LXR215" s="29"/>
      <c r="LXS215" s="29"/>
      <c r="LXT215" s="29"/>
      <c r="LXU215" s="29"/>
      <c r="LXV215" s="29"/>
      <c r="LXW215" s="29"/>
      <c r="LXX215" s="29"/>
      <c r="LXY215" s="29"/>
      <c r="LXZ215" s="29"/>
      <c r="LYA215" s="29"/>
      <c r="LYB215" s="29"/>
      <c r="LYC215" s="29"/>
      <c r="LYD215" s="29"/>
      <c r="LYE215" s="29"/>
      <c r="LYF215" s="29"/>
      <c r="LYG215" s="29"/>
      <c r="LYH215" s="29"/>
      <c r="LYI215" s="29"/>
      <c r="LYJ215" s="29"/>
      <c r="LYK215" s="29"/>
      <c r="LYL215" s="29"/>
      <c r="LYM215" s="29"/>
      <c r="LYN215" s="29"/>
      <c r="LYO215" s="29"/>
      <c r="LYP215" s="29"/>
      <c r="LYQ215" s="29"/>
      <c r="LYR215" s="29"/>
      <c r="LYS215" s="29"/>
      <c r="LYT215" s="29"/>
      <c r="LYU215" s="29"/>
      <c r="LYV215" s="29"/>
      <c r="LYW215" s="29"/>
      <c r="LYX215" s="29"/>
      <c r="LYY215" s="29"/>
      <c r="LYZ215" s="29"/>
      <c r="LZA215" s="29"/>
      <c r="LZB215" s="29"/>
      <c r="LZC215" s="29"/>
      <c r="LZD215" s="29"/>
      <c r="LZE215" s="29"/>
      <c r="LZF215" s="29"/>
      <c r="LZG215" s="29"/>
      <c r="LZH215" s="29"/>
      <c r="LZI215" s="29"/>
      <c r="LZJ215" s="29"/>
      <c r="LZK215" s="29"/>
      <c r="LZL215" s="29"/>
      <c r="LZM215" s="29"/>
      <c r="LZN215" s="29"/>
      <c r="LZO215" s="29"/>
      <c r="LZP215" s="29"/>
      <c r="LZQ215" s="29"/>
      <c r="LZR215" s="29"/>
      <c r="LZS215" s="29"/>
      <c r="LZT215" s="29"/>
      <c r="LZU215" s="29"/>
      <c r="LZV215" s="29"/>
      <c r="LZW215" s="29"/>
      <c r="LZX215" s="29"/>
      <c r="LZY215" s="29"/>
      <c r="LZZ215" s="29"/>
      <c r="MAA215" s="29"/>
      <c r="MAB215" s="29"/>
      <c r="MAC215" s="29"/>
      <c r="MAD215" s="29"/>
      <c r="MAE215" s="29"/>
      <c r="MAF215" s="29"/>
      <c r="MAG215" s="29"/>
      <c r="MAH215" s="29"/>
      <c r="MAI215" s="29"/>
      <c r="MAJ215" s="29"/>
      <c r="MAK215" s="29"/>
      <c r="MAL215" s="29"/>
      <c r="MAM215" s="29"/>
      <c r="MAN215" s="29"/>
      <c r="MAO215" s="29"/>
      <c r="MAP215" s="29"/>
      <c r="MAQ215" s="29"/>
      <c r="MAR215" s="29"/>
      <c r="MAS215" s="29"/>
      <c r="MAT215" s="29"/>
      <c r="MAU215" s="29"/>
      <c r="MAV215" s="29"/>
      <c r="MAW215" s="29"/>
      <c r="MAX215" s="29"/>
      <c r="MAY215" s="29"/>
      <c r="MAZ215" s="29"/>
      <c r="MBA215" s="29"/>
      <c r="MBB215" s="29"/>
      <c r="MBC215" s="29"/>
      <c r="MBD215" s="29"/>
      <c r="MBE215" s="29"/>
      <c r="MBF215" s="29"/>
      <c r="MBG215" s="29"/>
      <c r="MBH215" s="29"/>
      <c r="MBI215" s="29"/>
      <c r="MBJ215" s="29"/>
      <c r="MBK215" s="29"/>
      <c r="MBL215" s="29"/>
      <c r="MBM215" s="29"/>
      <c r="MBN215" s="29"/>
      <c r="MBO215" s="29"/>
      <c r="MBP215" s="29"/>
      <c r="MBQ215" s="29"/>
      <c r="MBR215" s="29"/>
      <c r="MBS215" s="29"/>
      <c r="MBT215" s="29"/>
      <c r="MBU215" s="29"/>
      <c r="MBV215" s="29"/>
      <c r="MBW215" s="29"/>
      <c r="MBX215" s="29"/>
      <c r="MBY215" s="29"/>
      <c r="MBZ215" s="29"/>
      <c r="MCA215" s="29"/>
      <c r="MCB215" s="29"/>
      <c r="MCC215" s="29"/>
      <c r="MCD215" s="29"/>
      <c r="MCE215" s="29"/>
      <c r="MCF215" s="29"/>
      <c r="MCG215" s="29"/>
      <c r="MCH215" s="29"/>
      <c r="MCI215" s="29"/>
      <c r="MCJ215" s="29"/>
      <c r="MCK215" s="29"/>
      <c r="MCL215" s="29"/>
      <c r="MCM215" s="29"/>
      <c r="MCN215" s="29"/>
      <c r="MCO215" s="29"/>
      <c r="MCP215" s="29"/>
      <c r="MCQ215" s="29"/>
      <c r="MCR215" s="29"/>
      <c r="MCS215" s="29"/>
      <c r="MCT215" s="29"/>
      <c r="MCU215" s="29"/>
      <c r="MCV215" s="29"/>
      <c r="MCW215" s="29"/>
      <c r="MCX215" s="29"/>
      <c r="MCY215" s="29"/>
      <c r="MCZ215" s="29"/>
      <c r="MDA215" s="29"/>
      <c r="MDB215" s="29"/>
      <c r="MDC215" s="29"/>
      <c r="MDD215" s="29"/>
      <c r="MDE215" s="29"/>
      <c r="MDF215" s="29"/>
      <c r="MDG215" s="29"/>
      <c r="MDH215" s="29"/>
      <c r="MDI215" s="29"/>
      <c r="MDJ215" s="29"/>
      <c r="MDK215" s="29"/>
      <c r="MDL215" s="29"/>
      <c r="MDM215" s="29"/>
      <c r="MDN215" s="29"/>
      <c r="MDO215" s="29"/>
      <c r="MDP215" s="29"/>
      <c r="MDQ215" s="29"/>
      <c r="MDR215" s="29"/>
      <c r="MDS215" s="29"/>
      <c r="MDT215" s="29"/>
      <c r="MDU215" s="29"/>
      <c r="MDV215" s="29"/>
      <c r="MDW215" s="29"/>
      <c r="MDX215" s="29"/>
      <c r="MDY215" s="29"/>
      <c r="MDZ215" s="29"/>
      <c r="MEA215" s="29"/>
      <c r="MEB215" s="29"/>
      <c r="MEC215" s="29"/>
      <c r="MED215" s="29"/>
      <c r="MEE215" s="29"/>
      <c r="MEF215" s="29"/>
      <c r="MEG215" s="29"/>
      <c r="MEH215" s="29"/>
      <c r="MEI215" s="29"/>
      <c r="MEJ215" s="29"/>
      <c r="MEK215" s="29"/>
      <c r="MEL215" s="29"/>
      <c r="MEM215" s="29"/>
      <c r="MEN215" s="29"/>
      <c r="MEO215" s="29"/>
      <c r="MEP215" s="29"/>
      <c r="MEQ215" s="29"/>
      <c r="MER215" s="29"/>
      <c r="MES215" s="29"/>
      <c r="MET215" s="29"/>
      <c r="MEU215" s="29"/>
      <c r="MEV215" s="29"/>
      <c r="MEW215" s="29"/>
      <c r="MEX215" s="29"/>
      <c r="MEY215" s="29"/>
      <c r="MEZ215" s="29"/>
      <c r="MFA215" s="29"/>
      <c r="MFB215" s="29"/>
      <c r="MFC215" s="29"/>
      <c r="MFD215" s="29"/>
      <c r="MFE215" s="29"/>
      <c r="MFF215" s="29"/>
      <c r="MFG215" s="29"/>
      <c r="MFH215" s="29"/>
      <c r="MFI215" s="29"/>
      <c r="MFJ215" s="29"/>
      <c r="MFK215" s="29"/>
      <c r="MFL215" s="29"/>
      <c r="MFM215" s="29"/>
      <c r="MFN215" s="29"/>
      <c r="MFO215" s="29"/>
      <c r="MFP215" s="29"/>
      <c r="MFQ215" s="29"/>
      <c r="MFR215" s="29"/>
      <c r="MFS215" s="29"/>
      <c r="MFT215" s="29"/>
      <c r="MFU215" s="29"/>
      <c r="MFV215" s="29"/>
      <c r="MFW215" s="29"/>
      <c r="MFX215" s="29"/>
      <c r="MFY215" s="29"/>
      <c r="MFZ215" s="29"/>
      <c r="MGA215" s="29"/>
      <c r="MGB215" s="29"/>
      <c r="MGC215" s="29"/>
      <c r="MGD215" s="29"/>
      <c r="MGE215" s="29"/>
      <c r="MGF215" s="29"/>
      <c r="MGG215" s="29"/>
      <c r="MGH215" s="29"/>
      <c r="MGI215" s="29"/>
      <c r="MGJ215" s="29"/>
      <c r="MGK215" s="29"/>
      <c r="MGL215" s="29"/>
      <c r="MGM215" s="29"/>
      <c r="MGN215" s="29"/>
      <c r="MGO215" s="29"/>
      <c r="MGP215" s="29"/>
      <c r="MGQ215" s="29"/>
      <c r="MGR215" s="29"/>
      <c r="MGS215" s="29"/>
      <c r="MGT215" s="29"/>
      <c r="MGU215" s="29"/>
      <c r="MGV215" s="29"/>
      <c r="MGW215" s="29"/>
      <c r="MGX215" s="29"/>
      <c r="MGY215" s="29"/>
      <c r="MGZ215" s="29"/>
      <c r="MHA215" s="29"/>
      <c r="MHB215" s="29"/>
      <c r="MHC215" s="29"/>
      <c r="MHD215" s="29"/>
      <c r="MHE215" s="29"/>
      <c r="MHF215" s="29"/>
      <c r="MHG215" s="29"/>
      <c r="MHH215" s="29"/>
      <c r="MHI215" s="29"/>
      <c r="MHJ215" s="29"/>
      <c r="MHK215" s="29"/>
      <c r="MHL215" s="29"/>
      <c r="MHM215" s="29"/>
      <c r="MHN215" s="29"/>
      <c r="MHO215" s="29"/>
      <c r="MHP215" s="29"/>
      <c r="MHQ215" s="29"/>
      <c r="MHR215" s="29"/>
      <c r="MHS215" s="29"/>
      <c r="MHT215" s="29"/>
      <c r="MHU215" s="29"/>
      <c r="MHV215" s="29"/>
      <c r="MHW215" s="29"/>
      <c r="MHX215" s="29"/>
      <c r="MHY215" s="29"/>
      <c r="MHZ215" s="29"/>
      <c r="MIA215" s="29"/>
      <c r="MIB215" s="29"/>
      <c r="MIC215" s="29"/>
      <c r="MID215" s="29"/>
      <c r="MIE215" s="29"/>
      <c r="MIF215" s="29"/>
      <c r="MIG215" s="29"/>
      <c r="MIH215" s="29"/>
      <c r="MII215" s="29"/>
      <c r="MIJ215" s="29"/>
      <c r="MIK215" s="29"/>
      <c r="MIL215" s="29"/>
      <c r="MIM215" s="29"/>
      <c r="MIN215" s="29"/>
      <c r="MIO215" s="29"/>
      <c r="MIP215" s="29"/>
      <c r="MIQ215" s="29"/>
      <c r="MIR215" s="29"/>
      <c r="MIS215" s="29"/>
      <c r="MIT215" s="29"/>
      <c r="MIU215" s="29"/>
      <c r="MIV215" s="29"/>
      <c r="MIW215" s="29"/>
      <c r="MIX215" s="29"/>
      <c r="MIY215" s="29"/>
      <c r="MIZ215" s="29"/>
      <c r="MJA215" s="29"/>
      <c r="MJB215" s="29"/>
      <c r="MJC215" s="29"/>
      <c r="MJD215" s="29"/>
      <c r="MJE215" s="29"/>
      <c r="MJF215" s="29"/>
      <c r="MJG215" s="29"/>
      <c r="MJH215" s="29"/>
      <c r="MJI215" s="29"/>
      <c r="MJJ215" s="29"/>
      <c r="MJK215" s="29"/>
      <c r="MJL215" s="29"/>
      <c r="MJM215" s="29"/>
      <c r="MJN215" s="29"/>
      <c r="MJO215" s="29"/>
      <c r="MJP215" s="29"/>
      <c r="MJQ215" s="29"/>
      <c r="MJR215" s="29"/>
      <c r="MJS215" s="29"/>
      <c r="MJT215" s="29"/>
      <c r="MJU215" s="29"/>
      <c r="MJV215" s="29"/>
      <c r="MJW215" s="29"/>
      <c r="MJX215" s="29"/>
      <c r="MJY215" s="29"/>
      <c r="MJZ215" s="29"/>
      <c r="MKA215" s="29"/>
      <c r="MKB215" s="29"/>
      <c r="MKC215" s="29"/>
      <c r="MKD215" s="29"/>
      <c r="MKE215" s="29"/>
      <c r="MKF215" s="29"/>
      <c r="MKG215" s="29"/>
      <c r="MKH215" s="29"/>
      <c r="MKI215" s="29"/>
      <c r="MKJ215" s="29"/>
      <c r="MKK215" s="29"/>
      <c r="MKL215" s="29"/>
      <c r="MKM215" s="29"/>
      <c r="MKN215" s="29"/>
      <c r="MKO215" s="29"/>
      <c r="MKP215" s="29"/>
      <c r="MKQ215" s="29"/>
      <c r="MKR215" s="29"/>
      <c r="MKS215" s="29"/>
      <c r="MKT215" s="29"/>
      <c r="MKU215" s="29"/>
      <c r="MKV215" s="29"/>
      <c r="MKW215" s="29"/>
      <c r="MKX215" s="29"/>
      <c r="MKY215" s="29"/>
      <c r="MKZ215" s="29"/>
      <c r="MLA215" s="29"/>
      <c r="MLB215" s="29"/>
      <c r="MLC215" s="29"/>
      <c r="MLD215" s="29"/>
      <c r="MLE215" s="29"/>
      <c r="MLF215" s="29"/>
      <c r="MLG215" s="29"/>
      <c r="MLH215" s="29"/>
      <c r="MLI215" s="29"/>
      <c r="MLJ215" s="29"/>
      <c r="MLK215" s="29"/>
      <c r="MLL215" s="29"/>
      <c r="MLM215" s="29"/>
      <c r="MLN215" s="29"/>
      <c r="MLO215" s="29"/>
      <c r="MLP215" s="29"/>
      <c r="MLQ215" s="29"/>
      <c r="MLR215" s="29"/>
      <c r="MLS215" s="29"/>
      <c r="MLT215" s="29"/>
      <c r="MLU215" s="29"/>
      <c r="MLV215" s="29"/>
      <c r="MLW215" s="29"/>
      <c r="MLX215" s="29"/>
      <c r="MLY215" s="29"/>
      <c r="MLZ215" s="29"/>
      <c r="MMA215" s="29"/>
      <c r="MMB215" s="29"/>
      <c r="MMC215" s="29"/>
      <c r="MMD215" s="29"/>
      <c r="MME215" s="29"/>
      <c r="MMF215" s="29"/>
      <c r="MMG215" s="29"/>
      <c r="MMH215" s="29"/>
      <c r="MMI215" s="29"/>
      <c r="MMJ215" s="29"/>
      <c r="MMK215" s="29"/>
      <c r="MML215" s="29"/>
      <c r="MMM215" s="29"/>
      <c r="MMN215" s="29"/>
      <c r="MMO215" s="29"/>
      <c r="MMP215" s="29"/>
      <c r="MMQ215" s="29"/>
      <c r="MMR215" s="29"/>
      <c r="MMS215" s="29"/>
      <c r="MMT215" s="29"/>
      <c r="MMU215" s="29"/>
      <c r="MMV215" s="29"/>
      <c r="MMW215" s="29"/>
      <c r="MMX215" s="29"/>
      <c r="MMY215" s="29"/>
      <c r="MMZ215" s="29"/>
      <c r="MNA215" s="29"/>
      <c r="MNB215" s="29"/>
      <c r="MNC215" s="29"/>
      <c r="MND215" s="29"/>
      <c r="MNE215" s="29"/>
      <c r="MNF215" s="29"/>
      <c r="MNG215" s="29"/>
      <c r="MNH215" s="29"/>
      <c r="MNI215" s="29"/>
      <c r="MNJ215" s="29"/>
      <c r="MNK215" s="29"/>
      <c r="MNL215" s="29"/>
      <c r="MNM215" s="29"/>
      <c r="MNN215" s="29"/>
      <c r="MNO215" s="29"/>
      <c r="MNP215" s="29"/>
      <c r="MNQ215" s="29"/>
      <c r="MNR215" s="29"/>
      <c r="MNS215" s="29"/>
      <c r="MNT215" s="29"/>
      <c r="MNU215" s="29"/>
      <c r="MNV215" s="29"/>
      <c r="MNW215" s="29"/>
      <c r="MNX215" s="29"/>
      <c r="MNY215" s="29"/>
      <c r="MNZ215" s="29"/>
      <c r="MOA215" s="29"/>
      <c r="MOB215" s="29"/>
      <c r="MOC215" s="29"/>
      <c r="MOD215" s="29"/>
      <c r="MOE215" s="29"/>
      <c r="MOF215" s="29"/>
      <c r="MOG215" s="29"/>
      <c r="MOH215" s="29"/>
      <c r="MOI215" s="29"/>
      <c r="MOJ215" s="29"/>
      <c r="MOK215" s="29"/>
      <c r="MOL215" s="29"/>
      <c r="MOM215" s="29"/>
      <c r="MON215" s="29"/>
      <c r="MOO215" s="29"/>
      <c r="MOP215" s="29"/>
      <c r="MOQ215" s="29"/>
      <c r="MOR215" s="29"/>
      <c r="MOS215" s="29"/>
      <c r="MOT215" s="29"/>
      <c r="MOU215" s="29"/>
      <c r="MOV215" s="29"/>
      <c r="MOW215" s="29"/>
      <c r="MOX215" s="29"/>
      <c r="MOY215" s="29"/>
      <c r="MOZ215" s="29"/>
      <c r="MPA215" s="29"/>
      <c r="MPB215" s="29"/>
      <c r="MPC215" s="29"/>
      <c r="MPD215" s="29"/>
      <c r="MPE215" s="29"/>
      <c r="MPF215" s="29"/>
      <c r="MPG215" s="29"/>
      <c r="MPH215" s="29"/>
      <c r="MPI215" s="29"/>
      <c r="MPJ215" s="29"/>
      <c r="MPK215" s="29"/>
      <c r="MPL215" s="29"/>
      <c r="MPM215" s="29"/>
      <c r="MPN215" s="29"/>
      <c r="MPO215" s="29"/>
      <c r="MPP215" s="29"/>
      <c r="MPQ215" s="29"/>
      <c r="MPR215" s="29"/>
      <c r="MPS215" s="29"/>
      <c r="MPT215" s="29"/>
      <c r="MPU215" s="29"/>
      <c r="MPV215" s="29"/>
      <c r="MPW215" s="29"/>
      <c r="MPX215" s="29"/>
      <c r="MPY215" s="29"/>
      <c r="MPZ215" s="29"/>
      <c r="MQA215" s="29"/>
      <c r="MQB215" s="29"/>
      <c r="MQC215" s="29"/>
      <c r="MQD215" s="29"/>
      <c r="MQE215" s="29"/>
      <c r="MQF215" s="29"/>
      <c r="MQG215" s="29"/>
      <c r="MQH215" s="29"/>
      <c r="MQI215" s="29"/>
      <c r="MQJ215" s="29"/>
      <c r="MQK215" s="29"/>
      <c r="MQL215" s="29"/>
      <c r="MQM215" s="29"/>
      <c r="MQN215" s="29"/>
      <c r="MQO215" s="29"/>
      <c r="MQP215" s="29"/>
      <c r="MQQ215" s="29"/>
      <c r="MQR215" s="29"/>
      <c r="MQS215" s="29"/>
      <c r="MQT215" s="29"/>
      <c r="MQU215" s="29"/>
      <c r="MQV215" s="29"/>
      <c r="MQW215" s="29"/>
      <c r="MQX215" s="29"/>
      <c r="MQY215" s="29"/>
      <c r="MQZ215" s="29"/>
      <c r="MRA215" s="29"/>
      <c r="MRB215" s="29"/>
      <c r="MRC215" s="29"/>
      <c r="MRD215" s="29"/>
      <c r="MRE215" s="29"/>
      <c r="MRF215" s="29"/>
      <c r="MRG215" s="29"/>
      <c r="MRH215" s="29"/>
      <c r="MRI215" s="29"/>
      <c r="MRJ215" s="29"/>
      <c r="MRK215" s="29"/>
      <c r="MRL215" s="29"/>
      <c r="MRM215" s="29"/>
      <c r="MRN215" s="29"/>
      <c r="MRO215" s="29"/>
      <c r="MRP215" s="29"/>
      <c r="MRQ215" s="29"/>
      <c r="MRR215" s="29"/>
      <c r="MRS215" s="29"/>
      <c r="MRT215" s="29"/>
      <c r="MRU215" s="29"/>
      <c r="MRV215" s="29"/>
      <c r="MRW215" s="29"/>
      <c r="MRX215" s="29"/>
      <c r="MRY215" s="29"/>
      <c r="MRZ215" s="29"/>
      <c r="MSA215" s="29"/>
      <c r="MSB215" s="29"/>
      <c r="MSC215" s="29"/>
      <c r="MSD215" s="29"/>
      <c r="MSE215" s="29"/>
      <c r="MSF215" s="29"/>
      <c r="MSG215" s="29"/>
      <c r="MSH215" s="29"/>
      <c r="MSI215" s="29"/>
      <c r="MSJ215" s="29"/>
      <c r="MSK215" s="29"/>
      <c r="MSL215" s="29"/>
      <c r="MSM215" s="29"/>
      <c r="MSN215" s="29"/>
      <c r="MSO215" s="29"/>
      <c r="MSP215" s="29"/>
      <c r="MSQ215" s="29"/>
      <c r="MSR215" s="29"/>
      <c r="MSS215" s="29"/>
      <c r="MST215" s="29"/>
      <c r="MSU215" s="29"/>
      <c r="MSV215" s="29"/>
      <c r="MSW215" s="29"/>
      <c r="MSX215" s="29"/>
      <c r="MSY215" s="29"/>
      <c r="MSZ215" s="29"/>
      <c r="MTA215" s="29"/>
      <c r="MTB215" s="29"/>
      <c r="MTC215" s="29"/>
      <c r="MTD215" s="29"/>
      <c r="MTE215" s="29"/>
      <c r="MTF215" s="29"/>
      <c r="MTG215" s="29"/>
      <c r="MTH215" s="29"/>
      <c r="MTI215" s="29"/>
      <c r="MTJ215" s="29"/>
      <c r="MTK215" s="29"/>
      <c r="MTL215" s="29"/>
      <c r="MTM215" s="29"/>
      <c r="MTN215" s="29"/>
      <c r="MTO215" s="29"/>
      <c r="MTP215" s="29"/>
      <c r="MTQ215" s="29"/>
      <c r="MTR215" s="29"/>
      <c r="MTS215" s="29"/>
      <c r="MTT215" s="29"/>
      <c r="MTU215" s="29"/>
      <c r="MTV215" s="29"/>
      <c r="MTW215" s="29"/>
      <c r="MTX215" s="29"/>
      <c r="MTY215" s="29"/>
      <c r="MTZ215" s="29"/>
      <c r="MUA215" s="29"/>
      <c r="MUB215" s="29"/>
      <c r="MUC215" s="29"/>
      <c r="MUD215" s="29"/>
      <c r="MUE215" s="29"/>
      <c r="MUF215" s="29"/>
      <c r="MUG215" s="29"/>
      <c r="MUH215" s="29"/>
      <c r="MUI215" s="29"/>
      <c r="MUJ215" s="29"/>
      <c r="MUK215" s="29"/>
      <c r="MUL215" s="29"/>
      <c r="MUM215" s="29"/>
      <c r="MUN215" s="29"/>
      <c r="MUO215" s="29"/>
      <c r="MUP215" s="29"/>
      <c r="MUQ215" s="29"/>
      <c r="MUR215" s="29"/>
      <c r="MUS215" s="29"/>
      <c r="MUT215" s="29"/>
      <c r="MUU215" s="29"/>
      <c r="MUV215" s="29"/>
      <c r="MUW215" s="29"/>
      <c r="MUX215" s="29"/>
      <c r="MUY215" s="29"/>
      <c r="MUZ215" s="29"/>
      <c r="MVA215" s="29"/>
      <c r="MVB215" s="29"/>
      <c r="MVC215" s="29"/>
      <c r="MVD215" s="29"/>
      <c r="MVE215" s="29"/>
      <c r="MVF215" s="29"/>
      <c r="MVG215" s="29"/>
      <c r="MVH215" s="29"/>
      <c r="MVI215" s="29"/>
      <c r="MVJ215" s="29"/>
      <c r="MVK215" s="29"/>
      <c r="MVL215" s="29"/>
      <c r="MVM215" s="29"/>
      <c r="MVN215" s="29"/>
      <c r="MVO215" s="29"/>
      <c r="MVP215" s="29"/>
      <c r="MVQ215" s="29"/>
      <c r="MVR215" s="29"/>
      <c r="MVS215" s="29"/>
      <c r="MVT215" s="29"/>
      <c r="MVU215" s="29"/>
      <c r="MVV215" s="29"/>
      <c r="MVW215" s="29"/>
      <c r="MVX215" s="29"/>
      <c r="MVY215" s="29"/>
      <c r="MVZ215" s="29"/>
      <c r="MWA215" s="29"/>
      <c r="MWB215" s="29"/>
      <c r="MWC215" s="29"/>
      <c r="MWD215" s="29"/>
      <c r="MWE215" s="29"/>
      <c r="MWF215" s="29"/>
      <c r="MWG215" s="29"/>
      <c r="MWH215" s="29"/>
      <c r="MWI215" s="29"/>
      <c r="MWJ215" s="29"/>
      <c r="MWK215" s="29"/>
      <c r="MWL215" s="29"/>
      <c r="MWM215" s="29"/>
      <c r="MWN215" s="29"/>
      <c r="MWO215" s="29"/>
      <c r="MWP215" s="29"/>
      <c r="MWQ215" s="29"/>
      <c r="MWR215" s="29"/>
      <c r="MWS215" s="29"/>
      <c r="MWT215" s="29"/>
      <c r="MWU215" s="29"/>
      <c r="MWV215" s="29"/>
      <c r="MWW215" s="29"/>
      <c r="MWX215" s="29"/>
      <c r="MWY215" s="29"/>
      <c r="MWZ215" s="29"/>
      <c r="MXA215" s="29"/>
      <c r="MXB215" s="29"/>
      <c r="MXC215" s="29"/>
      <c r="MXD215" s="29"/>
      <c r="MXE215" s="29"/>
      <c r="MXF215" s="29"/>
      <c r="MXG215" s="29"/>
      <c r="MXH215" s="29"/>
      <c r="MXI215" s="29"/>
      <c r="MXJ215" s="29"/>
      <c r="MXK215" s="29"/>
      <c r="MXL215" s="29"/>
      <c r="MXM215" s="29"/>
      <c r="MXN215" s="29"/>
      <c r="MXO215" s="29"/>
      <c r="MXP215" s="29"/>
      <c r="MXQ215" s="29"/>
      <c r="MXR215" s="29"/>
      <c r="MXS215" s="29"/>
      <c r="MXT215" s="29"/>
      <c r="MXU215" s="29"/>
      <c r="MXV215" s="29"/>
      <c r="MXW215" s="29"/>
      <c r="MXX215" s="29"/>
      <c r="MXY215" s="29"/>
      <c r="MXZ215" s="29"/>
      <c r="MYA215" s="29"/>
      <c r="MYB215" s="29"/>
      <c r="MYC215" s="29"/>
      <c r="MYD215" s="29"/>
      <c r="MYE215" s="29"/>
      <c r="MYF215" s="29"/>
      <c r="MYG215" s="29"/>
      <c r="MYH215" s="29"/>
      <c r="MYI215" s="29"/>
      <c r="MYJ215" s="29"/>
      <c r="MYK215" s="29"/>
      <c r="MYL215" s="29"/>
      <c r="MYM215" s="29"/>
      <c r="MYN215" s="29"/>
      <c r="MYO215" s="29"/>
      <c r="MYP215" s="29"/>
      <c r="MYQ215" s="29"/>
      <c r="MYR215" s="29"/>
      <c r="MYS215" s="29"/>
      <c r="MYT215" s="29"/>
      <c r="MYU215" s="29"/>
      <c r="MYV215" s="29"/>
      <c r="MYW215" s="29"/>
      <c r="MYX215" s="29"/>
      <c r="MYY215" s="29"/>
      <c r="MYZ215" s="29"/>
      <c r="MZA215" s="29"/>
      <c r="MZB215" s="29"/>
      <c r="MZC215" s="29"/>
      <c r="MZD215" s="29"/>
      <c r="MZE215" s="29"/>
      <c r="MZF215" s="29"/>
      <c r="MZG215" s="29"/>
      <c r="MZH215" s="29"/>
      <c r="MZI215" s="29"/>
      <c r="MZJ215" s="29"/>
      <c r="MZK215" s="29"/>
      <c r="MZL215" s="29"/>
      <c r="MZM215" s="29"/>
      <c r="MZN215" s="29"/>
      <c r="MZO215" s="29"/>
      <c r="MZP215" s="29"/>
      <c r="MZQ215" s="29"/>
      <c r="MZR215" s="29"/>
      <c r="MZS215" s="29"/>
      <c r="MZT215" s="29"/>
      <c r="MZU215" s="29"/>
      <c r="MZV215" s="29"/>
      <c r="MZW215" s="29"/>
      <c r="MZX215" s="29"/>
      <c r="MZY215" s="29"/>
      <c r="MZZ215" s="29"/>
      <c r="NAA215" s="29"/>
      <c r="NAB215" s="29"/>
      <c r="NAC215" s="29"/>
      <c r="NAD215" s="29"/>
      <c r="NAE215" s="29"/>
      <c r="NAF215" s="29"/>
      <c r="NAG215" s="29"/>
      <c r="NAH215" s="29"/>
      <c r="NAI215" s="29"/>
      <c r="NAJ215" s="29"/>
      <c r="NAK215" s="29"/>
      <c r="NAL215" s="29"/>
      <c r="NAM215" s="29"/>
      <c r="NAN215" s="29"/>
      <c r="NAO215" s="29"/>
      <c r="NAP215" s="29"/>
      <c r="NAQ215" s="29"/>
      <c r="NAR215" s="29"/>
      <c r="NAS215" s="29"/>
      <c r="NAT215" s="29"/>
      <c r="NAU215" s="29"/>
      <c r="NAV215" s="29"/>
      <c r="NAW215" s="29"/>
      <c r="NAX215" s="29"/>
      <c r="NAY215" s="29"/>
      <c r="NAZ215" s="29"/>
      <c r="NBA215" s="29"/>
      <c r="NBB215" s="29"/>
      <c r="NBC215" s="29"/>
      <c r="NBD215" s="29"/>
      <c r="NBE215" s="29"/>
      <c r="NBF215" s="29"/>
      <c r="NBG215" s="29"/>
      <c r="NBH215" s="29"/>
      <c r="NBI215" s="29"/>
      <c r="NBJ215" s="29"/>
      <c r="NBK215" s="29"/>
      <c r="NBL215" s="29"/>
      <c r="NBM215" s="29"/>
      <c r="NBN215" s="29"/>
      <c r="NBO215" s="29"/>
      <c r="NBP215" s="29"/>
      <c r="NBQ215" s="29"/>
      <c r="NBR215" s="29"/>
      <c r="NBS215" s="29"/>
      <c r="NBT215" s="29"/>
      <c r="NBU215" s="29"/>
      <c r="NBV215" s="29"/>
      <c r="NBW215" s="29"/>
      <c r="NBX215" s="29"/>
      <c r="NBY215" s="29"/>
      <c r="NBZ215" s="29"/>
      <c r="NCA215" s="29"/>
      <c r="NCB215" s="29"/>
      <c r="NCC215" s="29"/>
      <c r="NCD215" s="29"/>
      <c r="NCE215" s="29"/>
      <c r="NCF215" s="29"/>
      <c r="NCG215" s="29"/>
      <c r="NCH215" s="29"/>
      <c r="NCI215" s="29"/>
      <c r="NCJ215" s="29"/>
      <c r="NCK215" s="29"/>
      <c r="NCL215" s="29"/>
      <c r="NCM215" s="29"/>
      <c r="NCN215" s="29"/>
      <c r="NCO215" s="29"/>
      <c r="NCP215" s="29"/>
      <c r="NCQ215" s="29"/>
      <c r="NCR215" s="29"/>
      <c r="NCS215" s="29"/>
      <c r="NCT215" s="29"/>
      <c r="NCU215" s="29"/>
      <c r="NCV215" s="29"/>
      <c r="NCW215" s="29"/>
      <c r="NCX215" s="29"/>
      <c r="NCY215" s="29"/>
      <c r="NCZ215" s="29"/>
      <c r="NDA215" s="29"/>
      <c r="NDB215" s="29"/>
      <c r="NDC215" s="29"/>
      <c r="NDD215" s="29"/>
      <c r="NDE215" s="29"/>
      <c r="NDF215" s="29"/>
      <c r="NDG215" s="29"/>
      <c r="NDH215" s="29"/>
      <c r="NDI215" s="29"/>
      <c r="NDJ215" s="29"/>
      <c r="NDK215" s="29"/>
      <c r="NDL215" s="29"/>
      <c r="NDM215" s="29"/>
      <c r="NDN215" s="29"/>
      <c r="NDO215" s="29"/>
      <c r="NDP215" s="29"/>
      <c r="NDQ215" s="29"/>
      <c r="NDR215" s="29"/>
      <c r="NDS215" s="29"/>
      <c r="NDT215" s="29"/>
      <c r="NDU215" s="29"/>
      <c r="NDV215" s="29"/>
      <c r="NDW215" s="29"/>
      <c r="NDX215" s="29"/>
      <c r="NDY215" s="29"/>
      <c r="NDZ215" s="29"/>
      <c r="NEA215" s="29"/>
      <c r="NEB215" s="29"/>
      <c r="NEC215" s="29"/>
      <c r="NED215" s="29"/>
      <c r="NEE215" s="29"/>
      <c r="NEF215" s="29"/>
      <c r="NEG215" s="29"/>
      <c r="NEH215" s="29"/>
      <c r="NEI215" s="29"/>
      <c r="NEJ215" s="29"/>
      <c r="NEK215" s="29"/>
      <c r="NEL215" s="29"/>
      <c r="NEM215" s="29"/>
      <c r="NEN215" s="29"/>
      <c r="NEO215" s="29"/>
      <c r="NEP215" s="29"/>
      <c r="NEQ215" s="29"/>
      <c r="NER215" s="29"/>
      <c r="NES215" s="29"/>
      <c r="NET215" s="29"/>
      <c r="NEU215" s="29"/>
      <c r="NEV215" s="29"/>
      <c r="NEW215" s="29"/>
      <c r="NEX215" s="29"/>
      <c r="NEY215" s="29"/>
      <c r="NEZ215" s="29"/>
      <c r="NFA215" s="29"/>
      <c r="NFB215" s="29"/>
      <c r="NFC215" s="29"/>
      <c r="NFD215" s="29"/>
      <c r="NFE215" s="29"/>
      <c r="NFF215" s="29"/>
      <c r="NFG215" s="29"/>
      <c r="NFH215" s="29"/>
      <c r="NFI215" s="29"/>
      <c r="NFJ215" s="29"/>
      <c r="NFK215" s="29"/>
      <c r="NFL215" s="29"/>
      <c r="NFM215" s="29"/>
      <c r="NFN215" s="29"/>
      <c r="NFO215" s="29"/>
      <c r="NFP215" s="29"/>
      <c r="NFQ215" s="29"/>
      <c r="NFR215" s="29"/>
      <c r="NFS215" s="29"/>
      <c r="NFT215" s="29"/>
      <c r="NFU215" s="29"/>
      <c r="NFV215" s="29"/>
      <c r="NFW215" s="29"/>
      <c r="NFX215" s="29"/>
      <c r="NFY215" s="29"/>
      <c r="NFZ215" s="29"/>
      <c r="NGA215" s="29"/>
      <c r="NGB215" s="29"/>
      <c r="NGC215" s="29"/>
      <c r="NGD215" s="29"/>
      <c r="NGE215" s="29"/>
      <c r="NGF215" s="29"/>
      <c r="NGG215" s="29"/>
      <c r="NGH215" s="29"/>
      <c r="NGI215" s="29"/>
      <c r="NGJ215" s="29"/>
      <c r="NGK215" s="29"/>
      <c r="NGL215" s="29"/>
      <c r="NGM215" s="29"/>
      <c r="NGN215" s="29"/>
      <c r="NGO215" s="29"/>
      <c r="NGP215" s="29"/>
      <c r="NGQ215" s="29"/>
      <c r="NGR215" s="29"/>
      <c r="NGS215" s="29"/>
      <c r="NGT215" s="29"/>
      <c r="NGU215" s="29"/>
      <c r="NGV215" s="29"/>
      <c r="NGW215" s="29"/>
      <c r="NGX215" s="29"/>
      <c r="NGY215" s="29"/>
      <c r="NGZ215" s="29"/>
      <c r="NHA215" s="29"/>
      <c r="NHB215" s="29"/>
      <c r="NHC215" s="29"/>
      <c r="NHD215" s="29"/>
      <c r="NHE215" s="29"/>
      <c r="NHF215" s="29"/>
      <c r="NHG215" s="29"/>
      <c r="NHH215" s="29"/>
      <c r="NHI215" s="29"/>
      <c r="NHJ215" s="29"/>
      <c r="NHK215" s="29"/>
      <c r="NHL215" s="29"/>
      <c r="NHM215" s="29"/>
      <c r="NHN215" s="29"/>
      <c r="NHO215" s="29"/>
      <c r="NHP215" s="29"/>
      <c r="NHQ215" s="29"/>
      <c r="NHR215" s="29"/>
      <c r="NHS215" s="29"/>
      <c r="NHT215" s="29"/>
      <c r="NHU215" s="29"/>
      <c r="NHV215" s="29"/>
      <c r="NHW215" s="29"/>
      <c r="NHX215" s="29"/>
      <c r="NHY215" s="29"/>
      <c r="NHZ215" s="29"/>
      <c r="NIA215" s="29"/>
      <c r="NIB215" s="29"/>
      <c r="NIC215" s="29"/>
      <c r="NID215" s="29"/>
      <c r="NIE215" s="29"/>
      <c r="NIF215" s="29"/>
      <c r="NIG215" s="29"/>
      <c r="NIH215" s="29"/>
      <c r="NII215" s="29"/>
      <c r="NIJ215" s="29"/>
      <c r="NIK215" s="29"/>
      <c r="NIL215" s="29"/>
      <c r="NIM215" s="29"/>
      <c r="NIN215" s="29"/>
      <c r="NIO215" s="29"/>
      <c r="NIP215" s="29"/>
      <c r="NIQ215" s="29"/>
      <c r="NIR215" s="29"/>
      <c r="NIS215" s="29"/>
      <c r="NIT215" s="29"/>
      <c r="NIU215" s="29"/>
      <c r="NIV215" s="29"/>
      <c r="NIW215" s="29"/>
      <c r="NIX215" s="29"/>
      <c r="NIY215" s="29"/>
      <c r="NIZ215" s="29"/>
      <c r="NJA215" s="29"/>
      <c r="NJB215" s="29"/>
      <c r="NJC215" s="29"/>
      <c r="NJD215" s="29"/>
      <c r="NJE215" s="29"/>
      <c r="NJF215" s="29"/>
      <c r="NJG215" s="29"/>
      <c r="NJH215" s="29"/>
      <c r="NJI215" s="29"/>
      <c r="NJJ215" s="29"/>
      <c r="NJK215" s="29"/>
      <c r="NJL215" s="29"/>
      <c r="NJM215" s="29"/>
      <c r="NJN215" s="29"/>
      <c r="NJO215" s="29"/>
      <c r="NJP215" s="29"/>
      <c r="NJQ215" s="29"/>
      <c r="NJR215" s="29"/>
      <c r="NJS215" s="29"/>
      <c r="NJT215" s="29"/>
      <c r="NJU215" s="29"/>
      <c r="NJV215" s="29"/>
      <c r="NJW215" s="29"/>
      <c r="NJX215" s="29"/>
      <c r="NJY215" s="29"/>
      <c r="NJZ215" s="29"/>
      <c r="NKA215" s="29"/>
      <c r="NKB215" s="29"/>
      <c r="NKC215" s="29"/>
      <c r="NKD215" s="29"/>
      <c r="NKE215" s="29"/>
      <c r="NKF215" s="29"/>
      <c r="NKG215" s="29"/>
      <c r="NKH215" s="29"/>
      <c r="NKI215" s="29"/>
      <c r="NKJ215" s="29"/>
      <c r="NKK215" s="29"/>
      <c r="NKL215" s="29"/>
      <c r="NKM215" s="29"/>
      <c r="NKN215" s="29"/>
      <c r="NKO215" s="29"/>
      <c r="NKP215" s="29"/>
      <c r="NKQ215" s="29"/>
      <c r="NKR215" s="29"/>
      <c r="NKS215" s="29"/>
      <c r="NKT215" s="29"/>
      <c r="NKU215" s="29"/>
      <c r="NKV215" s="29"/>
      <c r="NKW215" s="29"/>
      <c r="NKX215" s="29"/>
      <c r="NKY215" s="29"/>
      <c r="NKZ215" s="29"/>
      <c r="NLA215" s="29"/>
      <c r="NLB215" s="29"/>
      <c r="NLC215" s="29"/>
      <c r="NLD215" s="29"/>
      <c r="NLE215" s="29"/>
      <c r="NLF215" s="29"/>
      <c r="NLG215" s="29"/>
      <c r="NLH215" s="29"/>
      <c r="NLI215" s="29"/>
      <c r="NLJ215" s="29"/>
      <c r="NLK215" s="29"/>
      <c r="NLL215" s="29"/>
      <c r="NLM215" s="29"/>
      <c r="NLN215" s="29"/>
      <c r="NLO215" s="29"/>
      <c r="NLP215" s="29"/>
      <c r="NLQ215" s="29"/>
      <c r="NLR215" s="29"/>
      <c r="NLS215" s="29"/>
      <c r="NLT215" s="29"/>
      <c r="NLU215" s="29"/>
      <c r="NLV215" s="29"/>
      <c r="NLW215" s="29"/>
      <c r="NLX215" s="29"/>
      <c r="NLY215" s="29"/>
      <c r="NLZ215" s="29"/>
      <c r="NMA215" s="29"/>
      <c r="NMB215" s="29"/>
      <c r="NMC215" s="29"/>
      <c r="NMD215" s="29"/>
      <c r="NME215" s="29"/>
      <c r="NMF215" s="29"/>
      <c r="NMG215" s="29"/>
      <c r="NMH215" s="29"/>
      <c r="NMI215" s="29"/>
      <c r="NMJ215" s="29"/>
      <c r="NMK215" s="29"/>
      <c r="NML215" s="29"/>
      <c r="NMM215" s="29"/>
      <c r="NMN215" s="29"/>
      <c r="NMO215" s="29"/>
      <c r="NMP215" s="29"/>
      <c r="NMQ215" s="29"/>
      <c r="NMR215" s="29"/>
      <c r="NMS215" s="29"/>
      <c r="NMT215" s="29"/>
      <c r="NMU215" s="29"/>
      <c r="NMV215" s="29"/>
      <c r="NMW215" s="29"/>
      <c r="NMX215" s="29"/>
      <c r="NMY215" s="29"/>
      <c r="NMZ215" s="29"/>
      <c r="NNA215" s="29"/>
      <c r="NNB215" s="29"/>
      <c r="NNC215" s="29"/>
      <c r="NND215" s="29"/>
      <c r="NNE215" s="29"/>
      <c r="NNF215" s="29"/>
      <c r="NNG215" s="29"/>
      <c r="NNH215" s="29"/>
      <c r="NNI215" s="29"/>
      <c r="NNJ215" s="29"/>
      <c r="NNK215" s="29"/>
      <c r="NNL215" s="29"/>
      <c r="NNM215" s="29"/>
      <c r="NNN215" s="29"/>
      <c r="NNO215" s="29"/>
      <c r="NNP215" s="29"/>
      <c r="NNQ215" s="29"/>
      <c r="NNR215" s="29"/>
      <c r="NNS215" s="29"/>
      <c r="NNT215" s="29"/>
      <c r="NNU215" s="29"/>
      <c r="NNV215" s="29"/>
      <c r="NNW215" s="29"/>
      <c r="NNX215" s="29"/>
      <c r="NNY215" s="29"/>
      <c r="NNZ215" s="29"/>
      <c r="NOA215" s="29"/>
      <c r="NOB215" s="29"/>
      <c r="NOC215" s="29"/>
      <c r="NOD215" s="29"/>
      <c r="NOE215" s="29"/>
      <c r="NOF215" s="29"/>
      <c r="NOG215" s="29"/>
      <c r="NOH215" s="29"/>
      <c r="NOI215" s="29"/>
      <c r="NOJ215" s="29"/>
      <c r="NOK215" s="29"/>
      <c r="NOL215" s="29"/>
      <c r="NOM215" s="29"/>
      <c r="NON215" s="29"/>
      <c r="NOO215" s="29"/>
      <c r="NOP215" s="29"/>
      <c r="NOQ215" s="29"/>
      <c r="NOR215" s="29"/>
      <c r="NOS215" s="29"/>
      <c r="NOT215" s="29"/>
      <c r="NOU215" s="29"/>
      <c r="NOV215" s="29"/>
      <c r="NOW215" s="29"/>
      <c r="NOX215" s="29"/>
      <c r="NOY215" s="29"/>
      <c r="NOZ215" s="29"/>
      <c r="NPA215" s="29"/>
      <c r="NPB215" s="29"/>
      <c r="NPC215" s="29"/>
      <c r="NPD215" s="29"/>
      <c r="NPE215" s="29"/>
      <c r="NPF215" s="29"/>
      <c r="NPG215" s="29"/>
      <c r="NPH215" s="29"/>
      <c r="NPI215" s="29"/>
      <c r="NPJ215" s="29"/>
      <c r="NPK215" s="29"/>
      <c r="NPL215" s="29"/>
      <c r="NPM215" s="29"/>
      <c r="NPN215" s="29"/>
      <c r="NPO215" s="29"/>
      <c r="NPP215" s="29"/>
      <c r="NPQ215" s="29"/>
      <c r="NPR215" s="29"/>
      <c r="NPS215" s="29"/>
      <c r="NPT215" s="29"/>
      <c r="NPU215" s="29"/>
      <c r="NPV215" s="29"/>
      <c r="NPW215" s="29"/>
      <c r="NPX215" s="29"/>
      <c r="NPY215" s="29"/>
      <c r="NPZ215" s="29"/>
      <c r="NQA215" s="29"/>
      <c r="NQB215" s="29"/>
      <c r="NQC215" s="29"/>
      <c r="NQD215" s="29"/>
      <c r="NQE215" s="29"/>
      <c r="NQF215" s="29"/>
      <c r="NQG215" s="29"/>
      <c r="NQH215" s="29"/>
      <c r="NQI215" s="29"/>
      <c r="NQJ215" s="29"/>
      <c r="NQK215" s="29"/>
      <c r="NQL215" s="29"/>
      <c r="NQM215" s="29"/>
      <c r="NQN215" s="29"/>
      <c r="NQO215" s="29"/>
      <c r="NQP215" s="29"/>
      <c r="NQQ215" s="29"/>
      <c r="NQR215" s="29"/>
      <c r="NQS215" s="29"/>
      <c r="NQT215" s="29"/>
      <c r="NQU215" s="29"/>
      <c r="NQV215" s="29"/>
      <c r="NQW215" s="29"/>
      <c r="NQX215" s="29"/>
      <c r="NQY215" s="29"/>
      <c r="NQZ215" s="29"/>
      <c r="NRA215" s="29"/>
      <c r="NRB215" s="29"/>
      <c r="NRC215" s="29"/>
      <c r="NRD215" s="29"/>
      <c r="NRE215" s="29"/>
      <c r="NRF215" s="29"/>
      <c r="NRG215" s="29"/>
      <c r="NRH215" s="29"/>
      <c r="NRI215" s="29"/>
      <c r="NRJ215" s="29"/>
      <c r="NRK215" s="29"/>
      <c r="NRL215" s="29"/>
      <c r="NRM215" s="29"/>
      <c r="NRN215" s="29"/>
      <c r="NRO215" s="29"/>
      <c r="NRP215" s="29"/>
      <c r="NRQ215" s="29"/>
      <c r="NRR215" s="29"/>
      <c r="NRS215" s="29"/>
      <c r="NRT215" s="29"/>
      <c r="NRU215" s="29"/>
      <c r="NRV215" s="29"/>
      <c r="NRW215" s="29"/>
      <c r="NRX215" s="29"/>
      <c r="NRY215" s="29"/>
      <c r="NRZ215" s="29"/>
      <c r="NSA215" s="29"/>
      <c r="NSB215" s="29"/>
      <c r="NSC215" s="29"/>
      <c r="NSD215" s="29"/>
      <c r="NSE215" s="29"/>
      <c r="NSF215" s="29"/>
      <c r="NSG215" s="29"/>
      <c r="NSH215" s="29"/>
      <c r="NSI215" s="29"/>
      <c r="NSJ215" s="29"/>
      <c r="NSK215" s="29"/>
      <c r="NSL215" s="29"/>
      <c r="NSM215" s="29"/>
      <c r="NSN215" s="29"/>
      <c r="NSO215" s="29"/>
      <c r="NSP215" s="29"/>
      <c r="NSQ215" s="29"/>
      <c r="NSR215" s="29"/>
      <c r="NSS215" s="29"/>
      <c r="NST215" s="29"/>
      <c r="NSU215" s="29"/>
      <c r="NSV215" s="29"/>
      <c r="NSW215" s="29"/>
      <c r="NSX215" s="29"/>
      <c r="NSY215" s="29"/>
      <c r="NSZ215" s="29"/>
      <c r="NTA215" s="29"/>
      <c r="NTB215" s="29"/>
      <c r="NTC215" s="29"/>
      <c r="NTD215" s="29"/>
      <c r="NTE215" s="29"/>
      <c r="NTF215" s="29"/>
      <c r="NTG215" s="29"/>
      <c r="NTH215" s="29"/>
      <c r="NTI215" s="29"/>
      <c r="NTJ215" s="29"/>
      <c r="NTK215" s="29"/>
      <c r="NTL215" s="29"/>
      <c r="NTM215" s="29"/>
      <c r="NTN215" s="29"/>
      <c r="NTO215" s="29"/>
      <c r="NTP215" s="29"/>
      <c r="NTQ215" s="29"/>
      <c r="NTR215" s="29"/>
      <c r="NTS215" s="29"/>
      <c r="NTT215" s="29"/>
      <c r="NTU215" s="29"/>
      <c r="NTV215" s="29"/>
      <c r="NTW215" s="29"/>
      <c r="NTX215" s="29"/>
      <c r="NTY215" s="29"/>
      <c r="NTZ215" s="29"/>
      <c r="NUA215" s="29"/>
      <c r="NUB215" s="29"/>
      <c r="NUC215" s="29"/>
      <c r="NUD215" s="29"/>
      <c r="NUE215" s="29"/>
      <c r="NUF215" s="29"/>
      <c r="NUG215" s="29"/>
      <c r="NUH215" s="29"/>
      <c r="NUI215" s="29"/>
      <c r="NUJ215" s="29"/>
      <c r="NUK215" s="29"/>
      <c r="NUL215" s="29"/>
      <c r="NUM215" s="29"/>
      <c r="NUN215" s="29"/>
      <c r="NUO215" s="29"/>
      <c r="NUP215" s="29"/>
      <c r="NUQ215" s="29"/>
      <c r="NUR215" s="29"/>
      <c r="NUS215" s="29"/>
      <c r="NUT215" s="29"/>
      <c r="NUU215" s="29"/>
      <c r="NUV215" s="29"/>
      <c r="NUW215" s="29"/>
      <c r="NUX215" s="29"/>
      <c r="NUY215" s="29"/>
      <c r="NUZ215" s="29"/>
      <c r="NVA215" s="29"/>
      <c r="NVB215" s="29"/>
      <c r="NVC215" s="29"/>
      <c r="NVD215" s="29"/>
      <c r="NVE215" s="29"/>
      <c r="NVF215" s="29"/>
      <c r="NVG215" s="29"/>
      <c r="NVH215" s="29"/>
      <c r="NVI215" s="29"/>
      <c r="NVJ215" s="29"/>
      <c r="NVK215" s="29"/>
      <c r="NVL215" s="29"/>
      <c r="NVM215" s="29"/>
      <c r="NVN215" s="29"/>
      <c r="NVO215" s="29"/>
      <c r="NVP215" s="29"/>
      <c r="NVQ215" s="29"/>
      <c r="NVR215" s="29"/>
      <c r="NVS215" s="29"/>
      <c r="NVT215" s="29"/>
      <c r="NVU215" s="29"/>
      <c r="NVV215" s="29"/>
      <c r="NVW215" s="29"/>
      <c r="NVX215" s="29"/>
      <c r="NVY215" s="29"/>
      <c r="NVZ215" s="29"/>
      <c r="NWA215" s="29"/>
      <c r="NWB215" s="29"/>
      <c r="NWC215" s="29"/>
      <c r="NWD215" s="29"/>
      <c r="NWE215" s="29"/>
      <c r="NWF215" s="29"/>
      <c r="NWG215" s="29"/>
      <c r="NWH215" s="29"/>
      <c r="NWI215" s="29"/>
      <c r="NWJ215" s="29"/>
      <c r="NWK215" s="29"/>
      <c r="NWL215" s="29"/>
      <c r="NWM215" s="29"/>
      <c r="NWN215" s="29"/>
      <c r="NWO215" s="29"/>
      <c r="NWP215" s="29"/>
      <c r="NWQ215" s="29"/>
      <c r="NWR215" s="29"/>
      <c r="NWS215" s="29"/>
      <c r="NWT215" s="29"/>
      <c r="NWU215" s="29"/>
      <c r="NWV215" s="29"/>
      <c r="NWW215" s="29"/>
      <c r="NWX215" s="29"/>
      <c r="NWY215" s="29"/>
      <c r="NWZ215" s="29"/>
      <c r="NXA215" s="29"/>
      <c r="NXB215" s="29"/>
      <c r="NXC215" s="29"/>
      <c r="NXD215" s="29"/>
      <c r="NXE215" s="29"/>
      <c r="NXF215" s="29"/>
      <c r="NXG215" s="29"/>
      <c r="NXH215" s="29"/>
      <c r="NXI215" s="29"/>
      <c r="NXJ215" s="29"/>
      <c r="NXK215" s="29"/>
      <c r="NXL215" s="29"/>
      <c r="NXM215" s="29"/>
      <c r="NXN215" s="29"/>
      <c r="NXO215" s="29"/>
      <c r="NXP215" s="29"/>
      <c r="NXQ215" s="29"/>
      <c r="NXR215" s="29"/>
      <c r="NXS215" s="29"/>
      <c r="NXT215" s="29"/>
      <c r="NXU215" s="29"/>
      <c r="NXV215" s="29"/>
      <c r="NXW215" s="29"/>
      <c r="NXX215" s="29"/>
      <c r="NXY215" s="29"/>
      <c r="NXZ215" s="29"/>
      <c r="NYA215" s="29"/>
      <c r="NYB215" s="29"/>
      <c r="NYC215" s="29"/>
      <c r="NYD215" s="29"/>
      <c r="NYE215" s="29"/>
      <c r="NYF215" s="29"/>
      <c r="NYG215" s="29"/>
      <c r="NYH215" s="29"/>
      <c r="NYI215" s="29"/>
      <c r="NYJ215" s="29"/>
      <c r="NYK215" s="29"/>
      <c r="NYL215" s="29"/>
      <c r="NYM215" s="29"/>
      <c r="NYN215" s="29"/>
      <c r="NYO215" s="29"/>
      <c r="NYP215" s="29"/>
      <c r="NYQ215" s="29"/>
      <c r="NYR215" s="29"/>
      <c r="NYS215" s="29"/>
      <c r="NYT215" s="29"/>
      <c r="NYU215" s="29"/>
      <c r="NYV215" s="29"/>
      <c r="NYW215" s="29"/>
      <c r="NYX215" s="29"/>
      <c r="NYY215" s="29"/>
      <c r="NYZ215" s="29"/>
      <c r="NZA215" s="29"/>
      <c r="NZB215" s="29"/>
      <c r="NZC215" s="29"/>
      <c r="NZD215" s="29"/>
      <c r="NZE215" s="29"/>
      <c r="NZF215" s="29"/>
      <c r="NZG215" s="29"/>
      <c r="NZH215" s="29"/>
      <c r="NZI215" s="29"/>
      <c r="NZJ215" s="29"/>
      <c r="NZK215" s="29"/>
      <c r="NZL215" s="29"/>
      <c r="NZM215" s="29"/>
      <c r="NZN215" s="29"/>
      <c r="NZO215" s="29"/>
      <c r="NZP215" s="29"/>
      <c r="NZQ215" s="29"/>
      <c r="NZR215" s="29"/>
      <c r="NZS215" s="29"/>
      <c r="NZT215" s="29"/>
      <c r="NZU215" s="29"/>
      <c r="NZV215" s="29"/>
      <c r="NZW215" s="29"/>
      <c r="NZX215" s="29"/>
      <c r="NZY215" s="29"/>
      <c r="NZZ215" s="29"/>
      <c r="OAA215" s="29"/>
      <c r="OAB215" s="29"/>
      <c r="OAC215" s="29"/>
      <c r="OAD215" s="29"/>
      <c r="OAE215" s="29"/>
      <c r="OAF215" s="29"/>
      <c r="OAG215" s="29"/>
      <c r="OAH215" s="29"/>
      <c r="OAI215" s="29"/>
      <c r="OAJ215" s="29"/>
      <c r="OAK215" s="29"/>
      <c r="OAL215" s="29"/>
      <c r="OAM215" s="29"/>
      <c r="OAN215" s="29"/>
      <c r="OAO215" s="29"/>
      <c r="OAP215" s="29"/>
      <c r="OAQ215" s="29"/>
      <c r="OAR215" s="29"/>
      <c r="OAS215" s="29"/>
      <c r="OAT215" s="29"/>
      <c r="OAU215" s="29"/>
      <c r="OAV215" s="29"/>
      <c r="OAW215" s="29"/>
      <c r="OAX215" s="29"/>
      <c r="OAY215" s="29"/>
      <c r="OAZ215" s="29"/>
      <c r="OBA215" s="29"/>
      <c r="OBB215" s="29"/>
      <c r="OBC215" s="29"/>
      <c r="OBD215" s="29"/>
      <c r="OBE215" s="29"/>
      <c r="OBF215" s="29"/>
      <c r="OBG215" s="29"/>
      <c r="OBH215" s="29"/>
      <c r="OBI215" s="29"/>
      <c r="OBJ215" s="29"/>
      <c r="OBK215" s="29"/>
      <c r="OBL215" s="29"/>
      <c r="OBM215" s="29"/>
      <c r="OBN215" s="29"/>
      <c r="OBO215" s="29"/>
      <c r="OBP215" s="29"/>
      <c r="OBQ215" s="29"/>
      <c r="OBR215" s="29"/>
      <c r="OBS215" s="29"/>
      <c r="OBT215" s="29"/>
      <c r="OBU215" s="29"/>
      <c r="OBV215" s="29"/>
      <c r="OBW215" s="29"/>
      <c r="OBX215" s="29"/>
      <c r="OBY215" s="29"/>
      <c r="OBZ215" s="29"/>
      <c r="OCA215" s="29"/>
      <c r="OCB215" s="29"/>
      <c r="OCC215" s="29"/>
      <c r="OCD215" s="29"/>
      <c r="OCE215" s="29"/>
      <c r="OCF215" s="29"/>
      <c r="OCG215" s="29"/>
      <c r="OCH215" s="29"/>
      <c r="OCI215" s="29"/>
      <c r="OCJ215" s="29"/>
      <c r="OCK215" s="29"/>
      <c r="OCL215" s="29"/>
      <c r="OCM215" s="29"/>
      <c r="OCN215" s="29"/>
      <c r="OCO215" s="29"/>
      <c r="OCP215" s="29"/>
      <c r="OCQ215" s="29"/>
      <c r="OCR215" s="29"/>
      <c r="OCS215" s="29"/>
      <c r="OCT215" s="29"/>
      <c r="OCU215" s="29"/>
      <c r="OCV215" s="29"/>
      <c r="OCW215" s="29"/>
      <c r="OCX215" s="29"/>
      <c r="OCY215" s="29"/>
      <c r="OCZ215" s="29"/>
      <c r="ODA215" s="29"/>
      <c r="ODB215" s="29"/>
      <c r="ODC215" s="29"/>
      <c r="ODD215" s="29"/>
      <c r="ODE215" s="29"/>
      <c r="ODF215" s="29"/>
      <c r="ODG215" s="29"/>
      <c r="ODH215" s="29"/>
      <c r="ODI215" s="29"/>
      <c r="ODJ215" s="29"/>
      <c r="ODK215" s="29"/>
      <c r="ODL215" s="29"/>
      <c r="ODM215" s="29"/>
      <c r="ODN215" s="29"/>
      <c r="ODO215" s="29"/>
      <c r="ODP215" s="29"/>
      <c r="ODQ215" s="29"/>
      <c r="ODR215" s="29"/>
      <c r="ODS215" s="29"/>
      <c r="ODT215" s="29"/>
      <c r="ODU215" s="29"/>
      <c r="ODV215" s="29"/>
      <c r="ODW215" s="29"/>
      <c r="ODX215" s="29"/>
      <c r="ODY215" s="29"/>
      <c r="ODZ215" s="29"/>
      <c r="OEA215" s="29"/>
      <c r="OEB215" s="29"/>
      <c r="OEC215" s="29"/>
      <c r="OED215" s="29"/>
      <c r="OEE215" s="29"/>
      <c r="OEF215" s="29"/>
      <c r="OEG215" s="29"/>
      <c r="OEH215" s="29"/>
      <c r="OEI215" s="29"/>
      <c r="OEJ215" s="29"/>
      <c r="OEK215" s="29"/>
      <c r="OEL215" s="29"/>
      <c r="OEM215" s="29"/>
      <c r="OEN215" s="29"/>
      <c r="OEO215" s="29"/>
      <c r="OEP215" s="29"/>
      <c r="OEQ215" s="29"/>
      <c r="OER215" s="29"/>
      <c r="OES215" s="29"/>
      <c r="OET215" s="29"/>
      <c r="OEU215" s="29"/>
      <c r="OEV215" s="29"/>
      <c r="OEW215" s="29"/>
      <c r="OEX215" s="29"/>
      <c r="OEY215" s="29"/>
      <c r="OEZ215" s="29"/>
      <c r="OFA215" s="29"/>
      <c r="OFB215" s="29"/>
      <c r="OFC215" s="29"/>
      <c r="OFD215" s="29"/>
      <c r="OFE215" s="29"/>
      <c r="OFF215" s="29"/>
      <c r="OFG215" s="29"/>
      <c r="OFH215" s="29"/>
      <c r="OFI215" s="29"/>
      <c r="OFJ215" s="29"/>
      <c r="OFK215" s="29"/>
      <c r="OFL215" s="29"/>
      <c r="OFM215" s="29"/>
      <c r="OFN215" s="29"/>
      <c r="OFO215" s="29"/>
      <c r="OFP215" s="29"/>
      <c r="OFQ215" s="29"/>
      <c r="OFR215" s="29"/>
      <c r="OFS215" s="29"/>
      <c r="OFT215" s="29"/>
      <c r="OFU215" s="29"/>
      <c r="OFV215" s="29"/>
      <c r="OFW215" s="29"/>
      <c r="OFX215" s="29"/>
      <c r="OFY215" s="29"/>
      <c r="OFZ215" s="29"/>
      <c r="OGA215" s="29"/>
      <c r="OGB215" s="29"/>
      <c r="OGC215" s="29"/>
      <c r="OGD215" s="29"/>
      <c r="OGE215" s="29"/>
      <c r="OGF215" s="29"/>
      <c r="OGG215" s="29"/>
      <c r="OGH215" s="29"/>
      <c r="OGI215" s="29"/>
      <c r="OGJ215" s="29"/>
      <c r="OGK215" s="29"/>
      <c r="OGL215" s="29"/>
      <c r="OGM215" s="29"/>
      <c r="OGN215" s="29"/>
      <c r="OGO215" s="29"/>
      <c r="OGP215" s="29"/>
      <c r="OGQ215" s="29"/>
      <c r="OGR215" s="29"/>
      <c r="OGS215" s="29"/>
      <c r="OGT215" s="29"/>
      <c r="OGU215" s="29"/>
      <c r="OGV215" s="29"/>
      <c r="OGW215" s="29"/>
      <c r="OGX215" s="29"/>
      <c r="OGY215" s="29"/>
      <c r="OGZ215" s="29"/>
      <c r="OHA215" s="29"/>
      <c r="OHB215" s="29"/>
      <c r="OHC215" s="29"/>
      <c r="OHD215" s="29"/>
      <c r="OHE215" s="29"/>
      <c r="OHF215" s="29"/>
      <c r="OHG215" s="29"/>
      <c r="OHH215" s="29"/>
      <c r="OHI215" s="29"/>
      <c r="OHJ215" s="29"/>
      <c r="OHK215" s="29"/>
      <c r="OHL215" s="29"/>
      <c r="OHM215" s="29"/>
      <c r="OHN215" s="29"/>
      <c r="OHO215" s="29"/>
      <c r="OHP215" s="29"/>
      <c r="OHQ215" s="29"/>
      <c r="OHR215" s="29"/>
      <c r="OHS215" s="29"/>
      <c r="OHT215" s="29"/>
      <c r="OHU215" s="29"/>
      <c r="OHV215" s="29"/>
      <c r="OHW215" s="29"/>
      <c r="OHX215" s="29"/>
      <c r="OHY215" s="29"/>
      <c r="OHZ215" s="29"/>
      <c r="OIA215" s="29"/>
      <c r="OIB215" s="29"/>
      <c r="OIC215" s="29"/>
      <c r="OID215" s="29"/>
      <c r="OIE215" s="29"/>
      <c r="OIF215" s="29"/>
      <c r="OIG215" s="29"/>
      <c r="OIH215" s="29"/>
      <c r="OII215" s="29"/>
      <c r="OIJ215" s="29"/>
      <c r="OIK215" s="29"/>
      <c r="OIL215" s="29"/>
      <c r="OIM215" s="29"/>
      <c r="OIN215" s="29"/>
      <c r="OIO215" s="29"/>
      <c r="OIP215" s="29"/>
      <c r="OIQ215" s="29"/>
      <c r="OIR215" s="29"/>
      <c r="OIS215" s="29"/>
      <c r="OIT215" s="29"/>
      <c r="OIU215" s="29"/>
      <c r="OIV215" s="29"/>
      <c r="OIW215" s="29"/>
      <c r="OIX215" s="29"/>
      <c r="OIY215" s="29"/>
      <c r="OIZ215" s="29"/>
      <c r="OJA215" s="29"/>
      <c r="OJB215" s="29"/>
      <c r="OJC215" s="29"/>
      <c r="OJD215" s="29"/>
      <c r="OJE215" s="29"/>
      <c r="OJF215" s="29"/>
      <c r="OJG215" s="29"/>
      <c r="OJH215" s="29"/>
      <c r="OJI215" s="29"/>
      <c r="OJJ215" s="29"/>
      <c r="OJK215" s="29"/>
      <c r="OJL215" s="29"/>
      <c r="OJM215" s="29"/>
      <c r="OJN215" s="29"/>
      <c r="OJO215" s="29"/>
      <c r="OJP215" s="29"/>
      <c r="OJQ215" s="29"/>
      <c r="OJR215" s="29"/>
      <c r="OJS215" s="29"/>
      <c r="OJT215" s="29"/>
      <c r="OJU215" s="29"/>
      <c r="OJV215" s="29"/>
      <c r="OJW215" s="29"/>
      <c r="OJX215" s="29"/>
      <c r="OJY215" s="29"/>
      <c r="OJZ215" s="29"/>
      <c r="OKA215" s="29"/>
      <c r="OKB215" s="29"/>
      <c r="OKC215" s="29"/>
      <c r="OKD215" s="29"/>
      <c r="OKE215" s="29"/>
      <c r="OKF215" s="29"/>
      <c r="OKG215" s="29"/>
      <c r="OKH215" s="29"/>
      <c r="OKI215" s="29"/>
      <c r="OKJ215" s="29"/>
      <c r="OKK215" s="29"/>
      <c r="OKL215" s="29"/>
      <c r="OKM215" s="29"/>
      <c r="OKN215" s="29"/>
      <c r="OKO215" s="29"/>
      <c r="OKP215" s="29"/>
      <c r="OKQ215" s="29"/>
      <c r="OKR215" s="29"/>
      <c r="OKS215" s="29"/>
      <c r="OKT215" s="29"/>
      <c r="OKU215" s="29"/>
      <c r="OKV215" s="29"/>
      <c r="OKW215" s="29"/>
      <c r="OKX215" s="29"/>
      <c r="OKY215" s="29"/>
      <c r="OKZ215" s="29"/>
      <c r="OLA215" s="29"/>
      <c r="OLB215" s="29"/>
      <c r="OLC215" s="29"/>
      <c r="OLD215" s="29"/>
      <c r="OLE215" s="29"/>
      <c r="OLF215" s="29"/>
      <c r="OLG215" s="29"/>
      <c r="OLH215" s="29"/>
      <c r="OLI215" s="29"/>
      <c r="OLJ215" s="29"/>
      <c r="OLK215" s="29"/>
      <c r="OLL215" s="29"/>
      <c r="OLM215" s="29"/>
      <c r="OLN215" s="29"/>
      <c r="OLO215" s="29"/>
      <c r="OLP215" s="29"/>
      <c r="OLQ215" s="29"/>
      <c r="OLR215" s="29"/>
      <c r="OLS215" s="29"/>
      <c r="OLT215" s="29"/>
      <c r="OLU215" s="29"/>
      <c r="OLV215" s="29"/>
      <c r="OLW215" s="29"/>
      <c r="OLX215" s="29"/>
      <c r="OLY215" s="29"/>
      <c r="OLZ215" s="29"/>
      <c r="OMA215" s="29"/>
      <c r="OMB215" s="29"/>
      <c r="OMC215" s="29"/>
      <c r="OMD215" s="29"/>
      <c r="OME215" s="29"/>
      <c r="OMF215" s="29"/>
      <c r="OMG215" s="29"/>
      <c r="OMH215" s="29"/>
      <c r="OMI215" s="29"/>
      <c r="OMJ215" s="29"/>
      <c r="OMK215" s="29"/>
      <c r="OML215" s="29"/>
      <c r="OMM215" s="29"/>
      <c r="OMN215" s="29"/>
      <c r="OMO215" s="29"/>
      <c r="OMP215" s="29"/>
      <c r="OMQ215" s="29"/>
      <c r="OMR215" s="29"/>
      <c r="OMS215" s="29"/>
      <c r="OMT215" s="29"/>
      <c r="OMU215" s="29"/>
      <c r="OMV215" s="29"/>
      <c r="OMW215" s="29"/>
      <c r="OMX215" s="29"/>
      <c r="OMY215" s="29"/>
      <c r="OMZ215" s="29"/>
      <c r="ONA215" s="29"/>
      <c r="ONB215" s="29"/>
      <c r="ONC215" s="29"/>
      <c r="OND215" s="29"/>
      <c r="ONE215" s="29"/>
      <c r="ONF215" s="29"/>
      <c r="ONG215" s="29"/>
      <c r="ONH215" s="29"/>
      <c r="ONI215" s="29"/>
      <c r="ONJ215" s="29"/>
      <c r="ONK215" s="29"/>
      <c r="ONL215" s="29"/>
      <c r="ONM215" s="29"/>
      <c r="ONN215" s="29"/>
      <c r="ONO215" s="29"/>
      <c r="ONP215" s="29"/>
      <c r="ONQ215" s="29"/>
      <c r="ONR215" s="29"/>
      <c r="ONS215" s="29"/>
      <c r="ONT215" s="29"/>
      <c r="ONU215" s="29"/>
      <c r="ONV215" s="29"/>
      <c r="ONW215" s="29"/>
      <c r="ONX215" s="29"/>
      <c r="ONY215" s="29"/>
      <c r="ONZ215" s="29"/>
      <c r="OOA215" s="29"/>
      <c r="OOB215" s="29"/>
      <c r="OOC215" s="29"/>
      <c r="OOD215" s="29"/>
      <c r="OOE215" s="29"/>
      <c r="OOF215" s="29"/>
      <c r="OOG215" s="29"/>
      <c r="OOH215" s="29"/>
      <c r="OOI215" s="29"/>
      <c r="OOJ215" s="29"/>
      <c r="OOK215" s="29"/>
      <c r="OOL215" s="29"/>
      <c r="OOM215" s="29"/>
      <c r="OON215" s="29"/>
      <c r="OOO215" s="29"/>
      <c r="OOP215" s="29"/>
      <c r="OOQ215" s="29"/>
      <c r="OOR215" s="29"/>
      <c r="OOS215" s="29"/>
      <c r="OOT215" s="29"/>
      <c r="OOU215" s="29"/>
      <c r="OOV215" s="29"/>
      <c r="OOW215" s="29"/>
      <c r="OOX215" s="29"/>
      <c r="OOY215" s="29"/>
      <c r="OOZ215" s="29"/>
      <c r="OPA215" s="29"/>
      <c r="OPB215" s="29"/>
      <c r="OPC215" s="29"/>
      <c r="OPD215" s="29"/>
      <c r="OPE215" s="29"/>
      <c r="OPF215" s="29"/>
      <c r="OPG215" s="29"/>
      <c r="OPH215" s="29"/>
      <c r="OPI215" s="29"/>
      <c r="OPJ215" s="29"/>
      <c r="OPK215" s="29"/>
      <c r="OPL215" s="29"/>
      <c r="OPM215" s="29"/>
      <c r="OPN215" s="29"/>
      <c r="OPO215" s="29"/>
      <c r="OPP215" s="29"/>
      <c r="OPQ215" s="29"/>
      <c r="OPR215" s="29"/>
      <c r="OPS215" s="29"/>
      <c r="OPT215" s="29"/>
      <c r="OPU215" s="29"/>
      <c r="OPV215" s="29"/>
      <c r="OPW215" s="29"/>
      <c r="OPX215" s="29"/>
      <c r="OPY215" s="29"/>
      <c r="OPZ215" s="29"/>
      <c r="OQA215" s="29"/>
      <c r="OQB215" s="29"/>
      <c r="OQC215" s="29"/>
      <c r="OQD215" s="29"/>
      <c r="OQE215" s="29"/>
      <c r="OQF215" s="29"/>
      <c r="OQG215" s="29"/>
      <c r="OQH215" s="29"/>
      <c r="OQI215" s="29"/>
      <c r="OQJ215" s="29"/>
      <c r="OQK215" s="29"/>
      <c r="OQL215" s="29"/>
      <c r="OQM215" s="29"/>
      <c r="OQN215" s="29"/>
      <c r="OQO215" s="29"/>
      <c r="OQP215" s="29"/>
      <c r="OQQ215" s="29"/>
      <c r="OQR215" s="29"/>
      <c r="OQS215" s="29"/>
      <c r="OQT215" s="29"/>
      <c r="OQU215" s="29"/>
      <c r="OQV215" s="29"/>
      <c r="OQW215" s="29"/>
      <c r="OQX215" s="29"/>
      <c r="OQY215" s="29"/>
      <c r="OQZ215" s="29"/>
      <c r="ORA215" s="29"/>
      <c r="ORB215" s="29"/>
      <c r="ORC215" s="29"/>
      <c r="ORD215" s="29"/>
      <c r="ORE215" s="29"/>
      <c r="ORF215" s="29"/>
      <c r="ORG215" s="29"/>
      <c r="ORH215" s="29"/>
      <c r="ORI215" s="29"/>
      <c r="ORJ215" s="29"/>
      <c r="ORK215" s="29"/>
      <c r="ORL215" s="29"/>
      <c r="ORM215" s="29"/>
      <c r="ORN215" s="29"/>
      <c r="ORO215" s="29"/>
      <c r="ORP215" s="29"/>
      <c r="ORQ215" s="29"/>
      <c r="ORR215" s="29"/>
      <c r="ORS215" s="29"/>
      <c r="ORT215" s="29"/>
      <c r="ORU215" s="29"/>
      <c r="ORV215" s="29"/>
      <c r="ORW215" s="29"/>
      <c r="ORX215" s="29"/>
      <c r="ORY215" s="29"/>
      <c r="ORZ215" s="29"/>
      <c r="OSA215" s="29"/>
      <c r="OSB215" s="29"/>
      <c r="OSC215" s="29"/>
      <c r="OSD215" s="29"/>
      <c r="OSE215" s="29"/>
      <c r="OSF215" s="29"/>
      <c r="OSG215" s="29"/>
      <c r="OSH215" s="29"/>
      <c r="OSI215" s="29"/>
      <c r="OSJ215" s="29"/>
      <c r="OSK215" s="29"/>
      <c r="OSL215" s="29"/>
      <c r="OSM215" s="29"/>
      <c r="OSN215" s="29"/>
      <c r="OSO215" s="29"/>
      <c r="OSP215" s="29"/>
      <c r="OSQ215" s="29"/>
      <c r="OSR215" s="29"/>
      <c r="OSS215" s="29"/>
      <c r="OST215" s="29"/>
      <c r="OSU215" s="29"/>
      <c r="OSV215" s="29"/>
      <c r="OSW215" s="29"/>
      <c r="OSX215" s="29"/>
      <c r="OSY215" s="29"/>
      <c r="OSZ215" s="29"/>
      <c r="OTA215" s="29"/>
      <c r="OTB215" s="29"/>
      <c r="OTC215" s="29"/>
      <c r="OTD215" s="29"/>
      <c r="OTE215" s="29"/>
      <c r="OTF215" s="29"/>
      <c r="OTG215" s="29"/>
      <c r="OTH215" s="29"/>
      <c r="OTI215" s="29"/>
      <c r="OTJ215" s="29"/>
      <c r="OTK215" s="29"/>
      <c r="OTL215" s="29"/>
      <c r="OTM215" s="29"/>
      <c r="OTN215" s="29"/>
      <c r="OTO215" s="29"/>
      <c r="OTP215" s="29"/>
      <c r="OTQ215" s="29"/>
      <c r="OTR215" s="29"/>
      <c r="OTS215" s="29"/>
      <c r="OTT215" s="29"/>
      <c r="OTU215" s="29"/>
      <c r="OTV215" s="29"/>
      <c r="OTW215" s="29"/>
      <c r="OTX215" s="29"/>
      <c r="OTY215" s="29"/>
      <c r="OTZ215" s="29"/>
      <c r="OUA215" s="29"/>
      <c r="OUB215" s="29"/>
      <c r="OUC215" s="29"/>
      <c r="OUD215" s="29"/>
      <c r="OUE215" s="29"/>
      <c r="OUF215" s="29"/>
      <c r="OUG215" s="29"/>
      <c r="OUH215" s="29"/>
      <c r="OUI215" s="29"/>
      <c r="OUJ215" s="29"/>
      <c r="OUK215" s="29"/>
      <c r="OUL215" s="29"/>
      <c r="OUM215" s="29"/>
      <c r="OUN215" s="29"/>
      <c r="OUO215" s="29"/>
      <c r="OUP215" s="29"/>
      <c r="OUQ215" s="29"/>
      <c r="OUR215" s="29"/>
      <c r="OUS215" s="29"/>
      <c r="OUT215" s="29"/>
      <c r="OUU215" s="29"/>
      <c r="OUV215" s="29"/>
      <c r="OUW215" s="29"/>
      <c r="OUX215" s="29"/>
      <c r="OUY215" s="29"/>
      <c r="OUZ215" s="29"/>
      <c r="OVA215" s="29"/>
      <c r="OVB215" s="29"/>
      <c r="OVC215" s="29"/>
      <c r="OVD215" s="29"/>
      <c r="OVE215" s="29"/>
      <c r="OVF215" s="29"/>
      <c r="OVG215" s="29"/>
      <c r="OVH215" s="29"/>
      <c r="OVI215" s="29"/>
      <c r="OVJ215" s="29"/>
      <c r="OVK215" s="29"/>
      <c r="OVL215" s="29"/>
      <c r="OVM215" s="29"/>
      <c r="OVN215" s="29"/>
      <c r="OVO215" s="29"/>
      <c r="OVP215" s="29"/>
      <c r="OVQ215" s="29"/>
      <c r="OVR215" s="29"/>
      <c r="OVS215" s="29"/>
      <c r="OVT215" s="29"/>
      <c r="OVU215" s="29"/>
      <c r="OVV215" s="29"/>
      <c r="OVW215" s="29"/>
      <c r="OVX215" s="29"/>
      <c r="OVY215" s="29"/>
      <c r="OVZ215" s="29"/>
      <c r="OWA215" s="29"/>
      <c r="OWB215" s="29"/>
      <c r="OWC215" s="29"/>
      <c r="OWD215" s="29"/>
      <c r="OWE215" s="29"/>
      <c r="OWF215" s="29"/>
      <c r="OWG215" s="29"/>
      <c r="OWH215" s="29"/>
      <c r="OWI215" s="29"/>
      <c r="OWJ215" s="29"/>
      <c r="OWK215" s="29"/>
      <c r="OWL215" s="29"/>
      <c r="OWM215" s="29"/>
      <c r="OWN215" s="29"/>
      <c r="OWO215" s="29"/>
      <c r="OWP215" s="29"/>
      <c r="OWQ215" s="29"/>
      <c r="OWR215" s="29"/>
      <c r="OWS215" s="29"/>
      <c r="OWT215" s="29"/>
      <c r="OWU215" s="29"/>
      <c r="OWV215" s="29"/>
      <c r="OWW215" s="29"/>
      <c r="OWX215" s="29"/>
      <c r="OWY215" s="29"/>
      <c r="OWZ215" s="29"/>
      <c r="OXA215" s="29"/>
      <c r="OXB215" s="29"/>
      <c r="OXC215" s="29"/>
      <c r="OXD215" s="29"/>
      <c r="OXE215" s="29"/>
      <c r="OXF215" s="29"/>
      <c r="OXG215" s="29"/>
      <c r="OXH215" s="29"/>
      <c r="OXI215" s="29"/>
      <c r="OXJ215" s="29"/>
      <c r="OXK215" s="29"/>
      <c r="OXL215" s="29"/>
      <c r="OXM215" s="29"/>
      <c r="OXN215" s="29"/>
      <c r="OXO215" s="29"/>
      <c r="OXP215" s="29"/>
      <c r="OXQ215" s="29"/>
      <c r="OXR215" s="29"/>
      <c r="OXS215" s="29"/>
      <c r="OXT215" s="29"/>
      <c r="OXU215" s="29"/>
      <c r="OXV215" s="29"/>
      <c r="OXW215" s="29"/>
      <c r="OXX215" s="29"/>
      <c r="OXY215" s="29"/>
      <c r="OXZ215" s="29"/>
      <c r="OYA215" s="29"/>
      <c r="OYB215" s="29"/>
      <c r="OYC215" s="29"/>
      <c r="OYD215" s="29"/>
      <c r="OYE215" s="29"/>
      <c r="OYF215" s="29"/>
      <c r="OYG215" s="29"/>
      <c r="OYH215" s="29"/>
      <c r="OYI215" s="29"/>
      <c r="OYJ215" s="29"/>
      <c r="OYK215" s="29"/>
      <c r="OYL215" s="29"/>
      <c r="OYM215" s="29"/>
      <c r="OYN215" s="29"/>
      <c r="OYO215" s="29"/>
      <c r="OYP215" s="29"/>
      <c r="OYQ215" s="29"/>
      <c r="OYR215" s="29"/>
      <c r="OYS215" s="29"/>
      <c r="OYT215" s="29"/>
      <c r="OYU215" s="29"/>
      <c r="OYV215" s="29"/>
      <c r="OYW215" s="29"/>
      <c r="OYX215" s="29"/>
      <c r="OYY215" s="29"/>
      <c r="OYZ215" s="29"/>
      <c r="OZA215" s="29"/>
      <c r="OZB215" s="29"/>
      <c r="OZC215" s="29"/>
      <c r="OZD215" s="29"/>
      <c r="OZE215" s="29"/>
      <c r="OZF215" s="29"/>
      <c r="OZG215" s="29"/>
      <c r="OZH215" s="29"/>
      <c r="OZI215" s="29"/>
      <c r="OZJ215" s="29"/>
      <c r="OZK215" s="29"/>
      <c r="OZL215" s="29"/>
      <c r="OZM215" s="29"/>
      <c r="OZN215" s="29"/>
      <c r="OZO215" s="29"/>
      <c r="OZP215" s="29"/>
      <c r="OZQ215" s="29"/>
      <c r="OZR215" s="29"/>
      <c r="OZS215" s="29"/>
      <c r="OZT215" s="29"/>
      <c r="OZU215" s="29"/>
      <c r="OZV215" s="29"/>
      <c r="OZW215" s="29"/>
      <c r="OZX215" s="29"/>
      <c r="OZY215" s="29"/>
      <c r="OZZ215" s="29"/>
      <c r="PAA215" s="29"/>
      <c r="PAB215" s="29"/>
      <c r="PAC215" s="29"/>
      <c r="PAD215" s="29"/>
      <c r="PAE215" s="29"/>
      <c r="PAF215" s="29"/>
      <c r="PAG215" s="29"/>
      <c r="PAH215" s="29"/>
      <c r="PAI215" s="29"/>
      <c r="PAJ215" s="29"/>
      <c r="PAK215" s="29"/>
      <c r="PAL215" s="29"/>
      <c r="PAM215" s="29"/>
      <c r="PAN215" s="29"/>
      <c r="PAO215" s="29"/>
      <c r="PAP215" s="29"/>
      <c r="PAQ215" s="29"/>
      <c r="PAR215" s="29"/>
      <c r="PAS215" s="29"/>
      <c r="PAT215" s="29"/>
      <c r="PAU215" s="29"/>
      <c r="PAV215" s="29"/>
      <c r="PAW215" s="29"/>
      <c r="PAX215" s="29"/>
      <c r="PAY215" s="29"/>
      <c r="PAZ215" s="29"/>
      <c r="PBA215" s="29"/>
      <c r="PBB215" s="29"/>
      <c r="PBC215" s="29"/>
      <c r="PBD215" s="29"/>
      <c r="PBE215" s="29"/>
      <c r="PBF215" s="29"/>
      <c r="PBG215" s="29"/>
      <c r="PBH215" s="29"/>
      <c r="PBI215" s="29"/>
      <c r="PBJ215" s="29"/>
      <c r="PBK215" s="29"/>
      <c r="PBL215" s="29"/>
      <c r="PBM215" s="29"/>
      <c r="PBN215" s="29"/>
      <c r="PBO215" s="29"/>
      <c r="PBP215" s="29"/>
      <c r="PBQ215" s="29"/>
      <c r="PBR215" s="29"/>
      <c r="PBS215" s="29"/>
      <c r="PBT215" s="29"/>
      <c r="PBU215" s="29"/>
      <c r="PBV215" s="29"/>
      <c r="PBW215" s="29"/>
      <c r="PBX215" s="29"/>
      <c r="PBY215" s="29"/>
      <c r="PBZ215" s="29"/>
      <c r="PCA215" s="29"/>
      <c r="PCB215" s="29"/>
      <c r="PCC215" s="29"/>
      <c r="PCD215" s="29"/>
      <c r="PCE215" s="29"/>
      <c r="PCF215" s="29"/>
      <c r="PCG215" s="29"/>
      <c r="PCH215" s="29"/>
      <c r="PCI215" s="29"/>
      <c r="PCJ215" s="29"/>
      <c r="PCK215" s="29"/>
      <c r="PCL215" s="29"/>
      <c r="PCM215" s="29"/>
      <c r="PCN215" s="29"/>
      <c r="PCO215" s="29"/>
      <c r="PCP215" s="29"/>
      <c r="PCQ215" s="29"/>
      <c r="PCR215" s="29"/>
      <c r="PCS215" s="29"/>
      <c r="PCT215" s="29"/>
      <c r="PCU215" s="29"/>
      <c r="PCV215" s="29"/>
      <c r="PCW215" s="29"/>
      <c r="PCX215" s="29"/>
      <c r="PCY215" s="29"/>
      <c r="PCZ215" s="29"/>
      <c r="PDA215" s="29"/>
      <c r="PDB215" s="29"/>
      <c r="PDC215" s="29"/>
      <c r="PDD215" s="29"/>
      <c r="PDE215" s="29"/>
      <c r="PDF215" s="29"/>
      <c r="PDG215" s="29"/>
      <c r="PDH215" s="29"/>
      <c r="PDI215" s="29"/>
      <c r="PDJ215" s="29"/>
      <c r="PDK215" s="29"/>
      <c r="PDL215" s="29"/>
      <c r="PDM215" s="29"/>
      <c r="PDN215" s="29"/>
      <c r="PDO215" s="29"/>
      <c r="PDP215" s="29"/>
      <c r="PDQ215" s="29"/>
      <c r="PDR215" s="29"/>
      <c r="PDS215" s="29"/>
      <c r="PDT215" s="29"/>
      <c r="PDU215" s="29"/>
      <c r="PDV215" s="29"/>
      <c r="PDW215" s="29"/>
      <c r="PDX215" s="29"/>
      <c r="PDY215" s="29"/>
      <c r="PDZ215" s="29"/>
      <c r="PEA215" s="29"/>
      <c r="PEB215" s="29"/>
      <c r="PEC215" s="29"/>
      <c r="PED215" s="29"/>
      <c r="PEE215" s="29"/>
      <c r="PEF215" s="29"/>
      <c r="PEG215" s="29"/>
      <c r="PEH215" s="29"/>
      <c r="PEI215" s="29"/>
      <c r="PEJ215" s="29"/>
      <c r="PEK215" s="29"/>
      <c r="PEL215" s="29"/>
      <c r="PEM215" s="29"/>
      <c r="PEN215" s="29"/>
      <c r="PEO215" s="29"/>
      <c r="PEP215" s="29"/>
      <c r="PEQ215" s="29"/>
      <c r="PER215" s="29"/>
      <c r="PES215" s="29"/>
      <c r="PET215" s="29"/>
      <c r="PEU215" s="29"/>
      <c r="PEV215" s="29"/>
      <c r="PEW215" s="29"/>
      <c r="PEX215" s="29"/>
      <c r="PEY215" s="29"/>
      <c r="PEZ215" s="29"/>
      <c r="PFA215" s="29"/>
      <c r="PFB215" s="29"/>
      <c r="PFC215" s="29"/>
      <c r="PFD215" s="29"/>
      <c r="PFE215" s="29"/>
      <c r="PFF215" s="29"/>
      <c r="PFG215" s="29"/>
      <c r="PFH215" s="29"/>
      <c r="PFI215" s="29"/>
      <c r="PFJ215" s="29"/>
      <c r="PFK215" s="29"/>
      <c r="PFL215" s="29"/>
      <c r="PFM215" s="29"/>
      <c r="PFN215" s="29"/>
      <c r="PFO215" s="29"/>
      <c r="PFP215" s="29"/>
      <c r="PFQ215" s="29"/>
      <c r="PFR215" s="29"/>
      <c r="PFS215" s="29"/>
      <c r="PFT215" s="29"/>
      <c r="PFU215" s="29"/>
      <c r="PFV215" s="29"/>
      <c r="PFW215" s="29"/>
      <c r="PFX215" s="29"/>
      <c r="PFY215" s="29"/>
      <c r="PFZ215" s="29"/>
      <c r="PGA215" s="29"/>
      <c r="PGB215" s="29"/>
      <c r="PGC215" s="29"/>
      <c r="PGD215" s="29"/>
      <c r="PGE215" s="29"/>
      <c r="PGF215" s="29"/>
      <c r="PGG215" s="29"/>
      <c r="PGH215" s="29"/>
      <c r="PGI215" s="29"/>
      <c r="PGJ215" s="29"/>
      <c r="PGK215" s="29"/>
      <c r="PGL215" s="29"/>
      <c r="PGM215" s="29"/>
      <c r="PGN215" s="29"/>
      <c r="PGO215" s="29"/>
      <c r="PGP215" s="29"/>
      <c r="PGQ215" s="29"/>
      <c r="PGR215" s="29"/>
      <c r="PGS215" s="29"/>
      <c r="PGT215" s="29"/>
      <c r="PGU215" s="29"/>
      <c r="PGV215" s="29"/>
      <c r="PGW215" s="29"/>
      <c r="PGX215" s="29"/>
      <c r="PGY215" s="29"/>
      <c r="PGZ215" s="29"/>
      <c r="PHA215" s="29"/>
      <c r="PHB215" s="29"/>
      <c r="PHC215" s="29"/>
      <c r="PHD215" s="29"/>
      <c r="PHE215" s="29"/>
      <c r="PHF215" s="29"/>
      <c r="PHG215" s="29"/>
      <c r="PHH215" s="29"/>
      <c r="PHI215" s="29"/>
      <c r="PHJ215" s="29"/>
      <c r="PHK215" s="29"/>
      <c r="PHL215" s="29"/>
      <c r="PHM215" s="29"/>
      <c r="PHN215" s="29"/>
      <c r="PHO215" s="29"/>
      <c r="PHP215" s="29"/>
      <c r="PHQ215" s="29"/>
      <c r="PHR215" s="29"/>
      <c r="PHS215" s="29"/>
      <c r="PHT215" s="29"/>
      <c r="PHU215" s="29"/>
      <c r="PHV215" s="29"/>
      <c r="PHW215" s="29"/>
      <c r="PHX215" s="29"/>
      <c r="PHY215" s="29"/>
      <c r="PHZ215" s="29"/>
      <c r="PIA215" s="29"/>
      <c r="PIB215" s="29"/>
      <c r="PIC215" s="29"/>
      <c r="PID215" s="29"/>
      <c r="PIE215" s="29"/>
      <c r="PIF215" s="29"/>
      <c r="PIG215" s="29"/>
      <c r="PIH215" s="29"/>
      <c r="PII215" s="29"/>
      <c r="PIJ215" s="29"/>
      <c r="PIK215" s="29"/>
      <c r="PIL215" s="29"/>
      <c r="PIM215" s="29"/>
      <c r="PIN215" s="29"/>
      <c r="PIO215" s="29"/>
      <c r="PIP215" s="29"/>
      <c r="PIQ215" s="29"/>
      <c r="PIR215" s="29"/>
      <c r="PIS215" s="29"/>
      <c r="PIT215" s="29"/>
      <c r="PIU215" s="29"/>
      <c r="PIV215" s="29"/>
      <c r="PIW215" s="29"/>
      <c r="PIX215" s="29"/>
      <c r="PIY215" s="29"/>
      <c r="PIZ215" s="29"/>
      <c r="PJA215" s="29"/>
      <c r="PJB215" s="29"/>
      <c r="PJC215" s="29"/>
      <c r="PJD215" s="29"/>
      <c r="PJE215" s="29"/>
      <c r="PJF215" s="29"/>
      <c r="PJG215" s="29"/>
      <c r="PJH215" s="29"/>
      <c r="PJI215" s="29"/>
      <c r="PJJ215" s="29"/>
      <c r="PJK215" s="29"/>
      <c r="PJL215" s="29"/>
      <c r="PJM215" s="29"/>
      <c r="PJN215" s="29"/>
      <c r="PJO215" s="29"/>
      <c r="PJP215" s="29"/>
      <c r="PJQ215" s="29"/>
      <c r="PJR215" s="29"/>
      <c r="PJS215" s="29"/>
      <c r="PJT215" s="29"/>
      <c r="PJU215" s="29"/>
      <c r="PJV215" s="29"/>
      <c r="PJW215" s="29"/>
      <c r="PJX215" s="29"/>
      <c r="PJY215" s="29"/>
      <c r="PJZ215" s="29"/>
      <c r="PKA215" s="29"/>
      <c r="PKB215" s="29"/>
      <c r="PKC215" s="29"/>
      <c r="PKD215" s="29"/>
      <c r="PKE215" s="29"/>
      <c r="PKF215" s="29"/>
      <c r="PKG215" s="29"/>
      <c r="PKH215" s="29"/>
      <c r="PKI215" s="29"/>
      <c r="PKJ215" s="29"/>
      <c r="PKK215" s="29"/>
      <c r="PKL215" s="29"/>
      <c r="PKM215" s="29"/>
      <c r="PKN215" s="29"/>
      <c r="PKO215" s="29"/>
      <c r="PKP215" s="29"/>
      <c r="PKQ215" s="29"/>
      <c r="PKR215" s="29"/>
      <c r="PKS215" s="29"/>
      <c r="PKT215" s="29"/>
      <c r="PKU215" s="29"/>
      <c r="PKV215" s="29"/>
      <c r="PKW215" s="29"/>
      <c r="PKX215" s="29"/>
      <c r="PKY215" s="29"/>
      <c r="PKZ215" s="29"/>
      <c r="PLA215" s="29"/>
      <c r="PLB215" s="29"/>
      <c r="PLC215" s="29"/>
      <c r="PLD215" s="29"/>
      <c r="PLE215" s="29"/>
      <c r="PLF215" s="29"/>
      <c r="PLG215" s="29"/>
      <c r="PLH215" s="29"/>
      <c r="PLI215" s="29"/>
      <c r="PLJ215" s="29"/>
      <c r="PLK215" s="29"/>
      <c r="PLL215" s="29"/>
      <c r="PLM215" s="29"/>
      <c r="PLN215" s="29"/>
      <c r="PLO215" s="29"/>
      <c r="PLP215" s="29"/>
      <c r="PLQ215" s="29"/>
      <c r="PLR215" s="29"/>
      <c r="PLS215" s="29"/>
      <c r="PLT215" s="29"/>
      <c r="PLU215" s="29"/>
      <c r="PLV215" s="29"/>
      <c r="PLW215" s="29"/>
      <c r="PLX215" s="29"/>
      <c r="PLY215" s="29"/>
      <c r="PLZ215" s="29"/>
      <c r="PMA215" s="29"/>
      <c r="PMB215" s="29"/>
      <c r="PMC215" s="29"/>
      <c r="PMD215" s="29"/>
      <c r="PME215" s="29"/>
      <c r="PMF215" s="29"/>
      <c r="PMG215" s="29"/>
      <c r="PMH215" s="29"/>
      <c r="PMI215" s="29"/>
      <c r="PMJ215" s="29"/>
      <c r="PMK215" s="29"/>
      <c r="PML215" s="29"/>
      <c r="PMM215" s="29"/>
      <c r="PMN215" s="29"/>
      <c r="PMO215" s="29"/>
      <c r="PMP215" s="29"/>
      <c r="PMQ215" s="29"/>
      <c r="PMR215" s="29"/>
      <c r="PMS215" s="29"/>
      <c r="PMT215" s="29"/>
      <c r="PMU215" s="29"/>
      <c r="PMV215" s="29"/>
      <c r="PMW215" s="29"/>
      <c r="PMX215" s="29"/>
      <c r="PMY215" s="29"/>
      <c r="PMZ215" s="29"/>
      <c r="PNA215" s="29"/>
      <c r="PNB215" s="29"/>
      <c r="PNC215" s="29"/>
      <c r="PND215" s="29"/>
      <c r="PNE215" s="29"/>
      <c r="PNF215" s="29"/>
      <c r="PNG215" s="29"/>
      <c r="PNH215" s="29"/>
      <c r="PNI215" s="29"/>
      <c r="PNJ215" s="29"/>
      <c r="PNK215" s="29"/>
      <c r="PNL215" s="29"/>
      <c r="PNM215" s="29"/>
      <c r="PNN215" s="29"/>
      <c r="PNO215" s="29"/>
      <c r="PNP215" s="29"/>
      <c r="PNQ215" s="29"/>
      <c r="PNR215" s="29"/>
      <c r="PNS215" s="29"/>
      <c r="PNT215" s="29"/>
      <c r="PNU215" s="29"/>
      <c r="PNV215" s="29"/>
      <c r="PNW215" s="29"/>
      <c r="PNX215" s="29"/>
      <c r="PNY215" s="29"/>
      <c r="PNZ215" s="29"/>
      <c r="POA215" s="29"/>
      <c r="POB215" s="29"/>
      <c r="POC215" s="29"/>
      <c r="POD215" s="29"/>
      <c r="POE215" s="29"/>
      <c r="POF215" s="29"/>
      <c r="POG215" s="29"/>
      <c r="POH215" s="29"/>
      <c r="POI215" s="29"/>
      <c r="POJ215" s="29"/>
      <c r="POK215" s="29"/>
      <c r="POL215" s="29"/>
      <c r="POM215" s="29"/>
      <c r="PON215" s="29"/>
      <c r="POO215" s="29"/>
      <c r="POP215" s="29"/>
      <c r="POQ215" s="29"/>
      <c r="POR215" s="29"/>
      <c r="POS215" s="29"/>
      <c r="POT215" s="29"/>
      <c r="POU215" s="29"/>
      <c r="POV215" s="29"/>
      <c r="POW215" s="29"/>
      <c r="POX215" s="29"/>
      <c r="POY215" s="29"/>
      <c r="POZ215" s="29"/>
      <c r="PPA215" s="29"/>
      <c r="PPB215" s="29"/>
      <c r="PPC215" s="29"/>
      <c r="PPD215" s="29"/>
      <c r="PPE215" s="29"/>
      <c r="PPF215" s="29"/>
      <c r="PPG215" s="29"/>
      <c r="PPH215" s="29"/>
      <c r="PPI215" s="29"/>
      <c r="PPJ215" s="29"/>
      <c r="PPK215" s="29"/>
      <c r="PPL215" s="29"/>
      <c r="PPM215" s="29"/>
      <c r="PPN215" s="29"/>
      <c r="PPO215" s="29"/>
      <c r="PPP215" s="29"/>
      <c r="PPQ215" s="29"/>
      <c r="PPR215" s="29"/>
      <c r="PPS215" s="29"/>
      <c r="PPT215" s="29"/>
      <c r="PPU215" s="29"/>
      <c r="PPV215" s="29"/>
      <c r="PPW215" s="29"/>
      <c r="PPX215" s="29"/>
      <c r="PPY215" s="29"/>
      <c r="PPZ215" s="29"/>
      <c r="PQA215" s="29"/>
      <c r="PQB215" s="29"/>
      <c r="PQC215" s="29"/>
      <c r="PQD215" s="29"/>
      <c r="PQE215" s="29"/>
      <c r="PQF215" s="29"/>
      <c r="PQG215" s="29"/>
      <c r="PQH215" s="29"/>
      <c r="PQI215" s="29"/>
      <c r="PQJ215" s="29"/>
      <c r="PQK215" s="29"/>
      <c r="PQL215" s="29"/>
      <c r="PQM215" s="29"/>
      <c r="PQN215" s="29"/>
      <c r="PQO215" s="29"/>
      <c r="PQP215" s="29"/>
      <c r="PQQ215" s="29"/>
      <c r="PQR215" s="29"/>
      <c r="PQS215" s="29"/>
      <c r="PQT215" s="29"/>
      <c r="PQU215" s="29"/>
      <c r="PQV215" s="29"/>
      <c r="PQW215" s="29"/>
      <c r="PQX215" s="29"/>
      <c r="PQY215" s="29"/>
      <c r="PQZ215" s="29"/>
      <c r="PRA215" s="29"/>
      <c r="PRB215" s="29"/>
      <c r="PRC215" s="29"/>
      <c r="PRD215" s="29"/>
      <c r="PRE215" s="29"/>
      <c r="PRF215" s="29"/>
      <c r="PRG215" s="29"/>
      <c r="PRH215" s="29"/>
      <c r="PRI215" s="29"/>
      <c r="PRJ215" s="29"/>
      <c r="PRK215" s="29"/>
      <c r="PRL215" s="29"/>
      <c r="PRM215" s="29"/>
      <c r="PRN215" s="29"/>
      <c r="PRO215" s="29"/>
      <c r="PRP215" s="29"/>
      <c r="PRQ215" s="29"/>
      <c r="PRR215" s="29"/>
      <c r="PRS215" s="29"/>
      <c r="PRT215" s="29"/>
      <c r="PRU215" s="29"/>
      <c r="PRV215" s="29"/>
      <c r="PRW215" s="29"/>
      <c r="PRX215" s="29"/>
      <c r="PRY215" s="29"/>
      <c r="PRZ215" s="29"/>
      <c r="PSA215" s="29"/>
      <c r="PSB215" s="29"/>
      <c r="PSC215" s="29"/>
      <c r="PSD215" s="29"/>
      <c r="PSE215" s="29"/>
      <c r="PSF215" s="29"/>
      <c r="PSG215" s="29"/>
      <c r="PSH215" s="29"/>
      <c r="PSI215" s="29"/>
      <c r="PSJ215" s="29"/>
      <c r="PSK215" s="29"/>
      <c r="PSL215" s="29"/>
      <c r="PSM215" s="29"/>
      <c r="PSN215" s="29"/>
      <c r="PSO215" s="29"/>
      <c r="PSP215" s="29"/>
      <c r="PSQ215" s="29"/>
      <c r="PSR215" s="29"/>
      <c r="PSS215" s="29"/>
      <c r="PST215" s="29"/>
      <c r="PSU215" s="29"/>
      <c r="PSV215" s="29"/>
      <c r="PSW215" s="29"/>
      <c r="PSX215" s="29"/>
      <c r="PSY215" s="29"/>
      <c r="PSZ215" s="29"/>
      <c r="PTA215" s="29"/>
      <c r="PTB215" s="29"/>
      <c r="PTC215" s="29"/>
      <c r="PTD215" s="29"/>
      <c r="PTE215" s="29"/>
      <c r="PTF215" s="29"/>
      <c r="PTG215" s="29"/>
      <c r="PTH215" s="29"/>
      <c r="PTI215" s="29"/>
      <c r="PTJ215" s="29"/>
      <c r="PTK215" s="29"/>
      <c r="PTL215" s="29"/>
      <c r="PTM215" s="29"/>
      <c r="PTN215" s="29"/>
      <c r="PTO215" s="29"/>
      <c r="PTP215" s="29"/>
      <c r="PTQ215" s="29"/>
      <c r="PTR215" s="29"/>
      <c r="PTS215" s="29"/>
      <c r="PTT215" s="29"/>
      <c r="PTU215" s="29"/>
      <c r="PTV215" s="29"/>
      <c r="PTW215" s="29"/>
      <c r="PTX215" s="29"/>
      <c r="PTY215" s="29"/>
      <c r="PTZ215" s="29"/>
      <c r="PUA215" s="29"/>
      <c r="PUB215" s="29"/>
      <c r="PUC215" s="29"/>
      <c r="PUD215" s="29"/>
      <c r="PUE215" s="29"/>
      <c r="PUF215" s="29"/>
      <c r="PUG215" s="29"/>
      <c r="PUH215" s="29"/>
      <c r="PUI215" s="29"/>
      <c r="PUJ215" s="29"/>
      <c r="PUK215" s="29"/>
      <c r="PUL215" s="29"/>
      <c r="PUM215" s="29"/>
      <c r="PUN215" s="29"/>
      <c r="PUO215" s="29"/>
      <c r="PUP215" s="29"/>
      <c r="PUQ215" s="29"/>
      <c r="PUR215" s="29"/>
      <c r="PUS215" s="29"/>
      <c r="PUT215" s="29"/>
      <c r="PUU215" s="29"/>
      <c r="PUV215" s="29"/>
      <c r="PUW215" s="29"/>
      <c r="PUX215" s="29"/>
      <c r="PUY215" s="29"/>
      <c r="PUZ215" s="29"/>
      <c r="PVA215" s="29"/>
      <c r="PVB215" s="29"/>
      <c r="PVC215" s="29"/>
      <c r="PVD215" s="29"/>
      <c r="PVE215" s="29"/>
      <c r="PVF215" s="29"/>
      <c r="PVG215" s="29"/>
      <c r="PVH215" s="29"/>
      <c r="PVI215" s="29"/>
      <c r="PVJ215" s="29"/>
      <c r="PVK215" s="29"/>
      <c r="PVL215" s="29"/>
      <c r="PVM215" s="29"/>
      <c r="PVN215" s="29"/>
      <c r="PVO215" s="29"/>
      <c r="PVP215" s="29"/>
      <c r="PVQ215" s="29"/>
      <c r="PVR215" s="29"/>
      <c r="PVS215" s="29"/>
      <c r="PVT215" s="29"/>
      <c r="PVU215" s="29"/>
      <c r="PVV215" s="29"/>
      <c r="PVW215" s="29"/>
      <c r="PVX215" s="29"/>
      <c r="PVY215" s="29"/>
      <c r="PVZ215" s="29"/>
      <c r="PWA215" s="29"/>
      <c r="PWB215" s="29"/>
      <c r="PWC215" s="29"/>
      <c r="PWD215" s="29"/>
      <c r="PWE215" s="29"/>
      <c r="PWF215" s="29"/>
      <c r="PWG215" s="29"/>
      <c r="PWH215" s="29"/>
      <c r="PWI215" s="29"/>
      <c r="PWJ215" s="29"/>
      <c r="PWK215" s="29"/>
      <c r="PWL215" s="29"/>
      <c r="PWM215" s="29"/>
      <c r="PWN215" s="29"/>
      <c r="PWO215" s="29"/>
      <c r="PWP215" s="29"/>
      <c r="PWQ215" s="29"/>
      <c r="PWR215" s="29"/>
      <c r="PWS215" s="29"/>
      <c r="PWT215" s="29"/>
      <c r="PWU215" s="29"/>
      <c r="PWV215" s="29"/>
      <c r="PWW215" s="29"/>
      <c r="PWX215" s="29"/>
      <c r="PWY215" s="29"/>
      <c r="PWZ215" s="29"/>
      <c r="PXA215" s="29"/>
      <c r="PXB215" s="29"/>
      <c r="PXC215" s="29"/>
      <c r="PXD215" s="29"/>
      <c r="PXE215" s="29"/>
      <c r="PXF215" s="29"/>
      <c r="PXG215" s="29"/>
      <c r="PXH215" s="29"/>
      <c r="PXI215" s="29"/>
      <c r="PXJ215" s="29"/>
      <c r="PXK215" s="29"/>
      <c r="PXL215" s="29"/>
      <c r="PXM215" s="29"/>
      <c r="PXN215" s="29"/>
      <c r="PXO215" s="29"/>
      <c r="PXP215" s="29"/>
      <c r="PXQ215" s="29"/>
      <c r="PXR215" s="29"/>
      <c r="PXS215" s="29"/>
      <c r="PXT215" s="29"/>
      <c r="PXU215" s="29"/>
      <c r="PXV215" s="29"/>
      <c r="PXW215" s="29"/>
      <c r="PXX215" s="29"/>
      <c r="PXY215" s="29"/>
      <c r="PXZ215" s="29"/>
      <c r="PYA215" s="29"/>
      <c r="PYB215" s="29"/>
      <c r="PYC215" s="29"/>
      <c r="PYD215" s="29"/>
      <c r="PYE215" s="29"/>
      <c r="PYF215" s="29"/>
      <c r="PYG215" s="29"/>
      <c r="PYH215" s="29"/>
      <c r="PYI215" s="29"/>
      <c r="PYJ215" s="29"/>
      <c r="PYK215" s="29"/>
      <c r="PYL215" s="29"/>
      <c r="PYM215" s="29"/>
      <c r="PYN215" s="29"/>
      <c r="PYO215" s="29"/>
      <c r="PYP215" s="29"/>
      <c r="PYQ215" s="29"/>
      <c r="PYR215" s="29"/>
      <c r="PYS215" s="29"/>
      <c r="PYT215" s="29"/>
      <c r="PYU215" s="29"/>
      <c r="PYV215" s="29"/>
      <c r="PYW215" s="29"/>
      <c r="PYX215" s="29"/>
      <c r="PYY215" s="29"/>
      <c r="PYZ215" s="29"/>
      <c r="PZA215" s="29"/>
      <c r="PZB215" s="29"/>
      <c r="PZC215" s="29"/>
      <c r="PZD215" s="29"/>
      <c r="PZE215" s="29"/>
      <c r="PZF215" s="29"/>
      <c r="PZG215" s="29"/>
      <c r="PZH215" s="29"/>
      <c r="PZI215" s="29"/>
      <c r="PZJ215" s="29"/>
      <c r="PZK215" s="29"/>
      <c r="PZL215" s="29"/>
      <c r="PZM215" s="29"/>
      <c r="PZN215" s="29"/>
      <c r="PZO215" s="29"/>
      <c r="PZP215" s="29"/>
      <c r="PZQ215" s="29"/>
      <c r="PZR215" s="29"/>
      <c r="PZS215" s="29"/>
      <c r="PZT215" s="29"/>
      <c r="PZU215" s="29"/>
      <c r="PZV215" s="29"/>
      <c r="PZW215" s="29"/>
      <c r="PZX215" s="29"/>
      <c r="PZY215" s="29"/>
      <c r="PZZ215" s="29"/>
      <c r="QAA215" s="29"/>
      <c r="QAB215" s="29"/>
      <c r="QAC215" s="29"/>
      <c r="QAD215" s="29"/>
      <c r="QAE215" s="29"/>
      <c r="QAF215" s="29"/>
      <c r="QAG215" s="29"/>
      <c r="QAH215" s="29"/>
      <c r="QAI215" s="29"/>
      <c r="QAJ215" s="29"/>
      <c r="QAK215" s="29"/>
      <c r="QAL215" s="29"/>
      <c r="QAM215" s="29"/>
      <c r="QAN215" s="29"/>
      <c r="QAO215" s="29"/>
      <c r="QAP215" s="29"/>
      <c r="QAQ215" s="29"/>
      <c r="QAR215" s="29"/>
      <c r="QAS215" s="29"/>
      <c r="QAT215" s="29"/>
      <c r="QAU215" s="29"/>
      <c r="QAV215" s="29"/>
      <c r="QAW215" s="29"/>
      <c r="QAX215" s="29"/>
      <c r="QAY215" s="29"/>
      <c r="QAZ215" s="29"/>
      <c r="QBA215" s="29"/>
      <c r="QBB215" s="29"/>
      <c r="QBC215" s="29"/>
      <c r="QBD215" s="29"/>
      <c r="QBE215" s="29"/>
      <c r="QBF215" s="29"/>
      <c r="QBG215" s="29"/>
      <c r="QBH215" s="29"/>
      <c r="QBI215" s="29"/>
      <c r="QBJ215" s="29"/>
      <c r="QBK215" s="29"/>
      <c r="QBL215" s="29"/>
      <c r="QBM215" s="29"/>
      <c r="QBN215" s="29"/>
      <c r="QBO215" s="29"/>
      <c r="QBP215" s="29"/>
      <c r="QBQ215" s="29"/>
      <c r="QBR215" s="29"/>
      <c r="QBS215" s="29"/>
      <c r="QBT215" s="29"/>
      <c r="QBU215" s="29"/>
      <c r="QBV215" s="29"/>
      <c r="QBW215" s="29"/>
      <c r="QBX215" s="29"/>
      <c r="QBY215" s="29"/>
      <c r="QBZ215" s="29"/>
      <c r="QCA215" s="29"/>
      <c r="QCB215" s="29"/>
      <c r="QCC215" s="29"/>
      <c r="QCD215" s="29"/>
      <c r="QCE215" s="29"/>
      <c r="QCF215" s="29"/>
      <c r="QCG215" s="29"/>
      <c r="QCH215" s="29"/>
      <c r="QCI215" s="29"/>
      <c r="QCJ215" s="29"/>
      <c r="QCK215" s="29"/>
      <c r="QCL215" s="29"/>
      <c r="QCM215" s="29"/>
      <c r="QCN215" s="29"/>
      <c r="QCO215" s="29"/>
      <c r="QCP215" s="29"/>
      <c r="QCQ215" s="29"/>
      <c r="QCR215" s="29"/>
      <c r="QCS215" s="29"/>
      <c r="QCT215" s="29"/>
      <c r="QCU215" s="29"/>
      <c r="QCV215" s="29"/>
      <c r="QCW215" s="29"/>
      <c r="QCX215" s="29"/>
      <c r="QCY215" s="29"/>
      <c r="QCZ215" s="29"/>
      <c r="QDA215" s="29"/>
      <c r="QDB215" s="29"/>
      <c r="QDC215" s="29"/>
      <c r="QDD215" s="29"/>
      <c r="QDE215" s="29"/>
      <c r="QDF215" s="29"/>
      <c r="QDG215" s="29"/>
      <c r="QDH215" s="29"/>
      <c r="QDI215" s="29"/>
      <c r="QDJ215" s="29"/>
      <c r="QDK215" s="29"/>
      <c r="QDL215" s="29"/>
      <c r="QDM215" s="29"/>
      <c r="QDN215" s="29"/>
      <c r="QDO215" s="29"/>
      <c r="QDP215" s="29"/>
      <c r="QDQ215" s="29"/>
      <c r="QDR215" s="29"/>
      <c r="QDS215" s="29"/>
      <c r="QDT215" s="29"/>
      <c r="QDU215" s="29"/>
      <c r="QDV215" s="29"/>
      <c r="QDW215" s="29"/>
      <c r="QDX215" s="29"/>
      <c r="QDY215" s="29"/>
      <c r="QDZ215" s="29"/>
      <c r="QEA215" s="29"/>
      <c r="QEB215" s="29"/>
      <c r="QEC215" s="29"/>
      <c r="QED215" s="29"/>
      <c r="QEE215" s="29"/>
      <c r="QEF215" s="29"/>
      <c r="QEG215" s="29"/>
      <c r="QEH215" s="29"/>
      <c r="QEI215" s="29"/>
      <c r="QEJ215" s="29"/>
      <c r="QEK215" s="29"/>
      <c r="QEL215" s="29"/>
      <c r="QEM215" s="29"/>
      <c r="QEN215" s="29"/>
      <c r="QEO215" s="29"/>
      <c r="QEP215" s="29"/>
      <c r="QEQ215" s="29"/>
      <c r="QER215" s="29"/>
      <c r="QES215" s="29"/>
      <c r="QET215" s="29"/>
      <c r="QEU215" s="29"/>
      <c r="QEV215" s="29"/>
      <c r="QEW215" s="29"/>
      <c r="QEX215" s="29"/>
      <c r="QEY215" s="29"/>
      <c r="QEZ215" s="29"/>
      <c r="QFA215" s="29"/>
      <c r="QFB215" s="29"/>
      <c r="QFC215" s="29"/>
      <c r="QFD215" s="29"/>
      <c r="QFE215" s="29"/>
      <c r="QFF215" s="29"/>
      <c r="QFG215" s="29"/>
      <c r="QFH215" s="29"/>
      <c r="QFI215" s="29"/>
      <c r="QFJ215" s="29"/>
      <c r="QFK215" s="29"/>
      <c r="QFL215" s="29"/>
      <c r="QFM215" s="29"/>
      <c r="QFN215" s="29"/>
      <c r="QFO215" s="29"/>
      <c r="QFP215" s="29"/>
      <c r="QFQ215" s="29"/>
      <c r="QFR215" s="29"/>
      <c r="QFS215" s="29"/>
      <c r="QFT215" s="29"/>
      <c r="QFU215" s="29"/>
      <c r="QFV215" s="29"/>
      <c r="QFW215" s="29"/>
      <c r="QFX215" s="29"/>
      <c r="QFY215" s="29"/>
      <c r="QFZ215" s="29"/>
      <c r="QGA215" s="29"/>
      <c r="QGB215" s="29"/>
      <c r="QGC215" s="29"/>
      <c r="QGD215" s="29"/>
      <c r="QGE215" s="29"/>
      <c r="QGF215" s="29"/>
      <c r="QGG215" s="29"/>
      <c r="QGH215" s="29"/>
      <c r="QGI215" s="29"/>
      <c r="QGJ215" s="29"/>
      <c r="QGK215" s="29"/>
      <c r="QGL215" s="29"/>
      <c r="QGM215" s="29"/>
      <c r="QGN215" s="29"/>
      <c r="QGO215" s="29"/>
      <c r="QGP215" s="29"/>
      <c r="QGQ215" s="29"/>
      <c r="QGR215" s="29"/>
      <c r="QGS215" s="29"/>
      <c r="QGT215" s="29"/>
      <c r="QGU215" s="29"/>
      <c r="QGV215" s="29"/>
      <c r="QGW215" s="29"/>
      <c r="QGX215" s="29"/>
      <c r="QGY215" s="29"/>
      <c r="QGZ215" s="29"/>
      <c r="QHA215" s="29"/>
      <c r="QHB215" s="29"/>
      <c r="QHC215" s="29"/>
      <c r="QHD215" s="29"/>
      <c r="QHE215" s="29"/>
      <c r="QHF215" s="29"/>
      <c r="QHG215" s="29"/>
      <c r="QHH215" s="29"/>
      <c r="QHI215" s="29"/>
      <c r="QHJ215" s="29"/>
      <c r="QHK215" s="29"/>
      <c r="QHL215" s="29"/>
      <c r="QHM215" s="29"/>
      <c r="QHN215" s="29"/>
      <c r="QHO215" s="29"/>
      <c r="QHP215" s="29"/>
      <c r="QHQ215" s="29"/>
      <c r="QHR215" s="29"/>
      <c r="QHS215" s="29"/>
      <c r="QHT215" s="29"/>
      <c r="QHU215" s="29"/>
      <c r="QHV215" s="29"/>
      <c r="QHW215" s="29"/>
      <c r="QHX215" s="29"/>
      <c r="QHY215" s="29"/>
      <c r="QHZ215" s="29"/>
      <c r="QIA215" s="29"/>
      <c r="QIB215" s="29"/>
      <c r="QIC215" s="29"/>
      <c r="QID215" s="29"/>
      <c r="QIE215" s="29"/>
      <c r="QIF215" s="29"/>
      <c r="QIG215" s="29"/>
      <c r="QIH215" s="29"/>
      <c r="QII215" s="29"/>
      <c r="QIJ215" s="29"/>
      <c r="QIK215" s="29"/>
      <c r="QIL215" s="29"/>
      <c r="QIM215" s="29"/>
      <c r="QIN215" s="29"/>
      <c r="QIO215" s="29"/>
      <c r="QIP215" s="29"/>
      <c r="QIQ215" s="29"/>
      <c r="QIR215" s="29"/>
      <c r="QIS215" s="29"/>
      <c r="QIT215" s="29"/>
      <c r="QIU215" s="29"/>
      <c r="QIV215" s="29"/>
      <c r="QIW215" s="29"/>
      <c r="QIX215" s="29"/>
      <c r="QIY215" s="29"/>
      <c r="QIZ215" s="29"/>
      <c r="QJA215" s="29"/>
      <c r="QJB215" s="29"/>
      <c r="QJC215" s="29"/>
      <c r="QJD215" s="29"/>
      <c r="QJE215" s="29"/>
      <c r="QJF215" s="29"/>
      <c r="QJG215" s="29"/>
      <c r="QJH215" s="29"/>
      <c r="QJI215" s="29"/>
      <c r="QJJ215" s="29"/>
      <c r="QJK215" s="29"/>
      <c r="QJL215" s="29"/>
      <c r="QJM215" s="29"/>
      <c r="QJN215" s="29"/>
      <c r="QJO215" s="29"/>
      <c r="QJP215" s="29"/>
      <c r="QJQ215" s="29"/>
      <c r="QJR215" s="29"/>
      <c r="QJS215" s="29"/>
      <c r="QJT215" s="29"/>
      <c r="QJU215" s="29"/>
      <c r="QJV215" s="29"/>
      <c r="QJW215" s="29"/>
      <c r="QJX215" s="29"/>
      <c r="QJY215" s="29"/>
      <c r="QJZ215" s="29"/>
      <c r="QKA215" s="29"/>
      <c r="QKB215" s="29"/>
      <c r="QKC215" s="29"/>
      <c r="QKD215" s="29"/>
      <c r="QKE215" s="29"/>
      <c r="QKF215" s="29"/>
      <c r="QKG215" s="29"/>
      <c r="QKH215" s="29"/>
      <c r="QKI215" s="29"/>
      <c r="QKJ215" s="29"/>
      <c r="QKK215" s="29"/>
      <c r="QKL215" s="29"/>
      <c r="QKM215" s="29"/>
      <c r="QKN215" s="29"/>
      <c r="QKO215" s="29"/>
      <c r="QKP215" s="29"/>
      <c r="QKQ215" s="29"/>
      <c r="QKR215" s="29"/>
      <c r="QKS215" s="29"/>
      <c r="QKT215" s="29"/>
      <c r="QKU215" s="29"/>
      <c r="QKV215" s="29"/>
      <c r="QKW215" s="29"/>
      <c r="QKX215" s="29"/>
      <c r="QKY215" s="29"/>
      <c r="QKZ215" s="29"/>
      <c r="QLA215" s="29"/>
      <c r="QLB215" s="29"/>
      <c r="QLC215" s="29"/>
      <c r="QLD215" s="29"/>
      <c r="QLE215" s="29"/>
      <c r="QLF215" s="29"/>
      <c r="QLG215" s="29"/>
      <c r="QLH215" s="29"/>
      <c r="QLI215" s="29"/>
      <c r="QLJ215" s="29"/>
      <c r="QLK215" s="29"/>
      <c r="QLL215" s="29"/>
      <c r="QLM215" s="29"/>
      <c r="QLN215" s="29"/>
      <c r="QLO215" s="29"/>
      <c r="QLP215" s="29"/>
      <c r="QLQ215" s="29"/>
      <c r="QLR215" s="29"/>
      <c r="QLS215" s="29"/>
      <c r="QLT215" s="29"/>
      <c r="QLU215" s="29"/>
      <c r="QLV215" s="29"/>
      <c r="QLW215" s="29"/>
      <c r="QLX215" s="29"/>
      <c r="QLY215" s="29"/>
      <c r="QLZ215" s="29"/>
      <c r="QMA215" s="29"/>
      <c r="QMB215" s="29"/>
      <c r="QMC215" s="29"/>
      <c r="QMD215" s="29"/>
      <c r="QME215" s="29"/>
      <c r="QMF215" s="29"/>
      <c r="QMG215" s="29"/>
      <c r="QMH215" s="29"/>
      <c r="QMI215" s="29"/>
      <c r="QMJ215" s="29"/>
      <c r="QMK215" s="29"/>
      <c r="QML215" s="29"/>
      <c r="QMM215" s="29"/>
      <c r="QMN215" s="29"/>
      <c r="QMO215" s="29"/>
      <c r="QMP215" s="29"/>
      <c r="QMQ215" s="29"/>
      <c r="QMR215" s="29"/>
      <c r="QMS215" s="29"/>
      <c r="QMT215" s="29"/>
      <c r="QMU215" s="29"/>
      <c r="QMV215" s="29"/>
      <c r="QMW215" s="29"/>
      <c r="QMX215" s="29"/>
      <c r="QMY215" s="29"/>
      <c r="QMZ215" s="29"/>
      <c r="QNA215" s="29"/>
      <c r="QNB215" s="29"/>
      <c r="QNC215" s="29"/>
      <c r="QND215" s="29"/>
      <c r="QNE215" s="29"/>
      <c r="QNF215" s="29"/>
      <c r="QNG215" s="29"/>
      <c r="QNH215" s="29"/>
      <c r="QNI215" s="29"/>
      <c r="QNJ215" s="29"/>
      <c r="QNK215" s="29"/>
      <c r="QNL215" s="29"/>
      <c r="QNM215" s="29"/>
      <c r="QNN215" s="29"/>
      <c r="QNO215" s="29"/>
      <c r="QNP215" s="29"/>
      <c r="QNQ215" s="29"/>
      <c r="QNR215" s="29"/>
      <c r="QNS215" s="29"/>
      <c r="QNT215" s="29"/>
      <c r="QNU215" s="29"/>
      <c r="QNV215" s="29"/>
      <c r="QNW215" s="29"/>
      <c r="QNX215" s="29"/>
      <c r="QNY215" s="29"/>
      <c r="QNZ215" s="29"/>
      <c r="QOA215" s="29"/>
      <c r="QOB215" s="29"/>
      <c r="QOC215" s="29"/>
      <c r="QOD215" s="29"/>
      <c r="QOE215" s="29"/>
      <c r="QOF215" s="29"/>
      <c r="QOG215" s="29"/>
      <c r="QOH215" s="29"/>
      <c r="QOI215" s="29"/>
      <c r="QOJ215" s="29"/>
      <c r="QOK215" s="29"/>
      <c r="QOL215" s="29"/>
      <c r="QOM215" s="29"/>
      <c r="QON215" s="29"/>
      <c r="QOO215" s="29"/>
      <c r="QOP215" s="29"/>
      <c r="QOQ215" s="29"/>
      <c r="QOR215" s="29"/>
      <c r="QOS215" s="29"/>
      <c r="QOT215" s="29"/>
      <c r="QOU215" s="29"/>
      <c r="QOV215" s="29"/>
      <c r="QOW215" s="29"/>
      <c r="QOX215" s="29"/>
      <c r="QOY215" s="29"/>
      <c r="QOZ215" s="29"/>
      <c r="QPA215" s="29"/>
      <c r="QPB215" s="29"/>
      <c r="QPC215" s="29"/>
      <c r="QPD215" s="29"/>
      <c r="QPE215" s="29"/>
      <c r="QPF215" s="29"/>
      <c r="QPG215" s="29"/>
      <c r="QPH215" s="29"/>
      <c r="QPI215" s="29"/>
      <c r="QPJ215" s="29"/>
      <c r="QPK215" s="29"/>
      <c r="QPL215" s="29"/>
      <c r="QPM215" s="29"/>
      <c r="QPN215" s="29"/>
      <c r="QPO215" s="29"/>
      <c r="QPP215" s="29"/>
      <c r="QPQ215" s="29"/>
      <c r="QPR215" s="29"/>
      <c r="QPS215" s="29"/>
      <c r="QPT215" s="29"/>
      <c r="QPU215" s="29"/>
      <c r="QPV215" s="29"/>
      <c r="QPW215" s="29"/>
      <c r="QPX215" s="29"/>
      <c r="QPY215" s="29"/>
      <c r="QPZ215" s="29"/>
      <c r="QQA215" s="29"/>
      <c r="QQB215" s="29"/>
      <c r="QQC215" s="29"/>
      <c r="QQD215" s="29"/>
      <c r="QQE215" s="29"/>
      <c r="QQF215" s="29"/>
      <c r="QQG215" s="29"/>
      <c r="QQH215" s="29"/>
      <c r="QQI215" s="29"/>
      <c r="QQJ215" s="29"/>
      <c r="QQK215" s="29"/>
      <c r="QQL215" s="29"/>
      <c r="QQM215" s="29"/>
      <c r="QQN215" s="29"/>
      <c r="QQO215" s="29"/>
      <c r="QQP215" s="29"/>
      <c r="QQQ215" s="29"/>
      <c r="QQR215" s="29"/>
      <c r="QQS215" s="29"/>
      <c r="QQT215" s="29"/>
      <c r="QQU215" s="29"/>
      <c r="QQV215" s="29"/>
      <c r="QQW215" s="29"/>
      <c r="QQX215" s="29"/>
      <c r="QQY215" s="29"/>
      <c r="QQZ215" s="29"/>
      <c r="QRA215" s="29"/>
      <c r="QRB215" s="29"/>
      <c r="QRC215" s="29"/>
      <c r="QRD215" s="29"/>
      <c r="QRE215" s="29"/>
      <c r="QRF215" s="29"/>
      <c r="QRG215" s="29"/>
      <c r="QRH215" s="29"/>
      <c r="QRI215" s="29"/>
      <c r="QRJ215" s="29"/>
      <c r="QRK215" s="29"/>
      <c r="QRL215" s="29"/>
      <c r="QRM215" s="29"/>
      <c r="QRN215" s="29"/>
      <c r="QRO215" s="29"/>
      <c r="QRP215" s="29"/>
      <c r="QRQ215" s="29"/>
      <c r="QRR215" s="29"/>
      <c r="QRS215" s="29"/>
      <c r="QRT215" s="29"/>
      <c r="QRU215" s="29"/>
      <c r="QRV215" s="29"/>
      <c r="QRW215" s="29"/>
      <c r="QRX215" s="29"/>
      <c r="QRY215" s="29"/>
      <c r="QRZ215" s="29"/>
      <c r="QSA215" s="29"/>
      <c r="QSB215" s="29"/>
      <c r="QSC215" s="29"/>
      <c r="QSD215" s="29"/>
      <c r="QSE215" s="29"/>
      <c r="QSF215" s="29"/>
      <c r="QSG215" s="29"/>
      <c r="QSH215" s="29"/>
      <c r="QSI215" s="29"/>
      <c r="QSJ215" s="29"/>
      <c r="QSK215" s="29"/>
      <c r="QSL215" s="29"/>
      <c r="QSM215" s="29"/>
      <c r="QSN215" s="29"/>
      <c r="QSO215" s="29"/>
      <c r="QSP215" s="29"/>
      <c r="QSQ215" s="29"/>
      <c r="QSR215" s="29"/>
      <c r="QSS215" s="29"/>
      <c r="QST215" s="29"/>
      <c r="QSU215" s="29"/>
      <c r="QSV215" s="29"/>
      <c r="QSW215" s="29"/>
      <c r="QSX215" s="29"/>
      <c r="QSY215" s="29"/>
      <c r="QSZ215" s="29"/>
      <c r="QTA215" s="29"/>
      <c r="QTB215" s="29"/>
      <c r="QTC215" s="29"/>
      <c r="QTD215" s="29"/>
      <c r="QTE215" s="29"/>
      <c r="QTF215" s="29"/>
      <c r="QTG215" s="29"/>
      <c r="QTH215" s="29"/>
      <c r="QTI215" s="29"/>
      <c r="QTJ215" s="29"/>
      <c r="QTK215" s="29"/>
      <c r="QTL215" s="29"/>
      <c r="QTM215" s="29"/>
      <c r="QTN215" s="29"/>
      <c r="QTO215" s="29"/>
      <c r="QTP215" s="29"/>
      <c r="QTQ215" s="29"/>
      <c r="QTR215" s="29"/>
      <c r="QTS215" s="29"/>
      <c r="QTT215" s="29"/>
      <c r="QTU215" s="29"/>
      <c r="QTV215" s="29"/>
      <c r="QTW215" s="29"/>
      <c r="QTX215" s="29"/>
      <c r="QTY215" s="29"/>
      <c r="QTZ215" s="29"/>
      <c r="QUA215" s="29"/>
      <c r="QUB215" s="29"/>
      <c r="QUC215" s="29"/>
      <c r="QUD215" s="29"/>
      <c r="QUE215" s="29"/>
      <c r="QUF215" s="29"/>
      <c r="QUG215" s="29"/>
      <c r="QUH215" s="29"/>
      <c r="QUI215" s="29"/>
      <c r="QUJ215" s="29"/>
      <c r="QUK215" s="29"/>
      <c r="QUL215" s="29"/>
      <c r="QUM215" s="29"/>
      <c r="QUN215" s="29"/>
      <c r="QUO215" s="29"/>
      <c r="QUP215" s="29"/>
      <c r="QUQ215" s="29"/>
      <c r="QUR215" s="29"/>
      <c r="QUS215" s="29"/>
      <c r="QUT215" s="29"/>
      <c r="QUU215" s="29"/>
      <c r="QUV215" s="29"/>
      <c r="QUW215" s="29"/>
      <c r="QUX215" s="29"/>
      <c r="QUY215" s="29"/>
      <c r="QUZ215" s="29"/>
      <c r="QVA215" s="29"/>
      <c r="QVB215" s="29"/>
      <c r="QVC215" s="29"/>
      <c r="QVD215" s="29"/>
      <c r="QVE215" s="29"/>
      <c r="QVF215" s="29"/>
      <c r="QVG215" s="29"/>
      <c r="QVH215" s="29"/>
      <c r="QVI215" s="29"/>
      <c r="QVJ215" s="29"/>
      <c r="QVK215" s="29"/>
      <c r="QVL215" s="29"/>
      <c r="QVM215" s="29"/>
      <c r="QVN215" s="29"/>
      <c r="QVO215" s="29"/>
      <c r="QVP215" s="29"/>
      <c r="QVQ215" s="29"/>
      <c r="QVR215" s="29"/>
      <c r="QVS215" s="29"/>
      <c r="QVT215" s="29"/>
      <c r="QVU215" s="29"/>
      <c r="QVV215" s="29"/>
      <c r="QVW215" s="29"/>
      <c r="QVX215" s="29"/>
      <c r="QVY215" s="29"/>
      <c r="QVZ215" s="29"/>
      <c r="QWA215" s="29"/>
      <c r="QWB215" s="29"/>
      <c r="QWC215" s="29"/>
      <c r="QWD215" s="29"/>
      <c r="QWE215" s="29"/>
      <c r="QWF215" s="29"/>
      <c r="QWG215" s="29"/>
      <c r="QWH215" s="29"/>
      <c r="QWI215" s="29"/>
      <c r="QWJ215" s="29"/>
      <c r="QWK215" s="29"/>
      <c r="QWL215" s="29"/>
      <c r="QWM215" s="29"/>
      <c r="QWN215" s="29"/>
      <c r="QWO215" s="29"/>
      <c r="QWP215" s="29"/>
      <c r="QWQ215" s="29"/>
      <c r="QWR215" s="29"/>
      <c r="QWS215" s="29"/>
      <c r="QWT215" s="29"/>
      <c r="QWU215" s="29"/>
      <c r="QWV215" s="29"/>
      <c r="QWW215" s="29"/>
      <c r="QWX215" s="29"/>
      <c r="QWY215" s="29"/>
      <c r="QWZ215" s="29"/>
      <c r="QXA215" s="29"/>
      <c r="QXB215" s="29"/>
      <c r="QXC215" s="29"/>
      <c r="QXD215" s="29"/>
      <c r="QXE215" s="29"/>
      <c r="QXF215" s="29"/>
      <c r="QXG215" s="29"/>
      <c r="QXH215" s="29"/>
      <c r="QXI215" s="29"/>
      <c r="QXJ215" s="29"/>
      <c r="QXK215" s="29"/>
      <c r="QXL215" s="29"/>
      <c r="QXM215" s="29"/>
      <c r="QXN215" s="29"/>
      <c r="QXO215" s="29"/>
      <c r="QXP215" s="29"/>
      <c r="QXQ215" s="29"/>
      <c r="QXR215" s="29"/>
      <c r="QXS215" s="29"/>
      <c r="QXT215" s="29"/>
      <c r="QXU215" s="29"/>
      <c r="QXV215" s="29"/>
      <c r="QXW215" s="29"/>
      <c r="QXX215" s="29"/>
      <c r="QXY215" s="29"/>
      <c r="QXZ215" s="29"/>
      <c r="QYA215" s="29"/>
      <c r="QYB215" s="29"/>
      <c r="QYC215" s="29"/>
      <c r="QYD215" s="29"/>
      <c r="QYE215" s="29"/>
      <c r="QYF215" s="29"/>
      <c r="QYG215" s="29"/>
      <c r="QYH215" s="29"/>
      <c r="QYI215" s="29"/>
      <c r="QYJ215" s="29"/>
      <c r="QYK215" s="29"/>
      <c r="QYL215" s="29"/>
      <c r="QYM215" s="29"/>
      <c r="QYN215" s="29"/>
      <c r="QYO215" s="29"/>
      <c r="QYP215" s="29"/>
      <c r="QYQ215" s="29"/>
      <c r="QYR215" s="29"/>
      <c r="QYS215" s="29"/>
      <c r="QYT215" s="29"/>
      <c r="QYU215" s="29"/>
      <c r="QYV215" s="29"/>
      <c r="QYW215" s="29"/>
      <c r="QYX215" s="29"/>
      <c r="QYY215" s="29"/>
      <c r="QYZ215" s="29"/>
      <c r="QZA215" s="29"/>
      <c r="QZB215" s="29"/>
      <c r="QZC215" s="29"/>
      <c r="QZD215" s="29"/>
      <c r="QZE215" s="29"/>
      <c r="QZF215" s="29"/>
      <c r="QZG215" s="29"/>
      <c r="QZH215" s="29"/>
      <c r="QZI215" s="29"/>
      <c r="QZJ215" s="29"/>
      <c r="QZK215" s="29"/>
      <c r="QZL215" s="29"/>
      <c r="QZM215" s="29"/>
      <c r="QZN215" s="29"/>
      <c r="QZO215" s="29"/>
      <c r="QZP215" s="29"/>
      <c r="QZQ215" s="29"/>
      <c r="QZR215" s="29"/>
      <c r="QZS215" s="29"/>
      <c r="QZT215" s="29"/>
      <c r="QZU215" s="29"/>
      <c r="QZV215" s="29"/>
      <c r="QZW215" s="29"/>
      <c r="QZX215" s="29"/>
      <c r="QZY215" s="29"/>
      <c r="QZZ215" s="29"/>
      <c r="RAA215" s="29"/>
      <c r="RAB215" s="29"/>
      <c r="RAC215" s="29"/>
      <c r="RAD215" s="29"/>
      <c r="RAE215" s="29"/>
      <c r="RAF215" s="29"/>
      <c r="RAG215" s="29"/>
      <c r="RAH215" s="29"/>
      <c r="RAI215" s="29"/>
      <c r="RAJ215" s="29"/>
      <c r="RAK215" s="29"/>
      <c r="RAL215" s="29"/>
      <c r="RAM215" s="29"/>
      <c r="RAN215" s="29"/>
      <c r="RAO215" s="29"/>
      <c r="RAP215" s="29"/>
      <c r="RAQ215" s="29"/>
      <c r="RAR215" s="29"/>
      <c r="RAS215" s="29"/>
      <c r="RAT215" s="29"/>
      <c r="RAU215" s="29"/>
      <c r="RAV215" s="29"/>
      <c r="RAW215" s="29"/>
      <c r="RAX215" s="29"/>
      <c r="RAY215" s="29"/>
      <c r="RAZ215" s="29"/>
      <c r="RBA215" s="29"/>
      <c r="RBB215" s="29"/>
      <c r="RBC215" s="29"/>
      <c r="RBD215" s="29"/>
      <c r="RBE215" s="29"/>
      <c r="RBF215" s="29"/>
      <c r="RBG215" s="29"/>
      <c r="RBH215" s="29"/>
      <c r="RBI215" s="29"/>
      <c r="RBJ215" s="29"/>
      <c r="RBK215" s="29"/>
      <c r="RBL215" s="29"/>
      <c r="RBM215" s="29"/>
      <c r="RBN215" s="29"/>
      <c r="RBO215" s="29"/>
      <c r="RBP215" s="29"/>
      <c r="RBQ215" s="29"/>
      <c r="RBR215" s="29"/>
      <c r="RBS215" s="29"/>
      <c r="RBT215" s="29"/>
      <c r="RBU215" s="29"/>
      <c r="RBV215" s="29"/>
      <c r="RBW215" s="29"/>
      <c r="RBX215" s="29"/>
      <c r="RBY215" s="29"/>
      <c r="RBZ215" s="29"/>
      <c r="RCA215" s="29"/>
      <c r="RCB215" s="29"/>
      <c r="RCC215" s="29"/>
      <c r="RCD215" s="29"/>
      <c r="RCE215" s="29"/>
      <c r="RCF215" s="29"/>
      <c r="RCG215" s="29"/>
      <c r="RCH215" s="29"/>
      <c r="RCI215" s="29"/>
      <c r="RCJ215" s="29"/>
      <c r="RCK215" s="29"/>
      <c r="RCL215" s="29"/>
      <c r="RCM215" s="29"/>
      <c r="RCN215" s="29"/>
      <c r="RCO215" s="29"/>
      <c r="RCP215" s="29"/>
      <c r="RCQ215" s="29"/>
      <c r="RCR215" s="29"/>
      <c r="RCS215" s="29"/>
      <c r="RCT215" s="29"/>
      <c r="RCU215" s="29"/>
      <c r="RCV215" s="29"/>
      <c r="RCW215" s="29"/>
      <c r="RCX215" s="29"/>
      <c r="RCY215" s="29"/>
      <c r="RCZ215" s="29"/>
      <c r="RDA215" s="29"/>
      <c r="RDB215" s="29"/>
      <c r="RDC215" s="29"/>
      <c r="RDD215" s="29"/>
      <c r="RDE215" s="29"/>
      <c r="RDF215" s="29"/>
      <c r="RDG215" s="29"/>
      <c r="RDH215" s="29"/>
      <c r="RDI215" s="29"/>
      <c r="RDJ215" s="29"/>
      <c r="RDK215" s="29"/>
      <c r="RDL215" s="29"/>
      <c r="RDM215" s="29"/>
      <c r="RDN215" s="29"/>
      <c r="RDO215" s="29"/>
      <c r="RDP215" s="29"/>
      <c r="RDQ215" s="29"/>
      <c r="RDR215" s="29"/>
      <c r="RDS215" s="29"/>
      <c r="RDT215" s="29"/>
      <c r="RDU215" s="29"/>
      <c r="RDV215" s="29"/>
      <c r="RDW215" s="29"/>
      <c r="RDX215" s="29"/>
      <c r="RDY215" s="29"/>
      <c r="RDZ215" s="29"/>
      <c r="REA215" s="29"/>
      <c r="REB215" s="29"/>
      <c r="REC215" s="29"/>
      <c r="RED215" s="29"/>
      <c r="REE215" s="29"/>
      <c r="REF215" s="29"/>
      <c r="REG215" s="29"/>
      <c r="REH215" s="29"/>
      <c r="REI215" s="29"/>
      <c r="REJ215" s="29"/>
      <c r="REK215" s="29"/>
      <c r="REL215" s="29"/>
      <c r="REM215" s="29"/>
      <c r="REN215" s="29"/>
      <c r="REO215" s="29"/>
      <c r="REP215" s="29"/>
      <c r="REQ215" s="29"/>
      <c r="RER215" s="29"/>
      <c r="RES215" s="29"/>
      <c r="RET215" s="29"/>
      <c r="REU215" s="29"/>
      <c r="REV215" s="29"/>
      <c r="REW215" s="29"/>
      <c r="REX215" s="29"/>
      <c r="REY215" s="29"/>
      <c r="REZ215" s="29"/>
      <c r="RFA215" s="29"/>
      <c r="RFB215" s="29"/>
      <c r="RFC215" s="29"/>
      <c r="RFD215" s="29"/>
      <c r="RFE215" s="29"/>
      <c r="RFF215" s="29"/>
      <c r="RFG215" s="29"/>
      <c r="RFH215" s="29"/>
      <c r="RFI215" s="29"/>
      <c r="RFJ215" s="29"/>
      <c r="RFK215" s="29"/>
      <c r="RFL215" s="29"/>
      <c r="RFM215" s="29"/>
      <c r="RFN215" s="29"/>
      <c r="RFO215" s="29"/>
      <c r="RFP215" s="29"/>
      <c r="RFQ215" s="29"/>
      <c r="RFR215" s="29"/>
      <c r="RFS215" s="29"/>
      <c r="RFT215" s="29"/>
      <c r="RFU215" s="29"/>
      <c r="RFV215" s="29"/>
      <c r="RFW215" s="29"/>
      <c r="RFX215" s="29"/>
      <c r="RFY215" s="29"/>
      <c r="RFZ215" s="29"/>
      <c r="RGA215" s="29"/>
      <c r="RGB215" s="29"/>
      <c r="RGC215" s="29"/>
      <c r="RGD215" s="29"/>
      <c r="RGE215" s="29"/>
      <c r="RGF215" s="29"/>
      <c r="RGG215" s="29"/>
      <c r="RGH215" s="29"/>
      <c r="RGI215" s="29"/>
      <c r="RGJ215" s="29"/>
      <c r="RGK215" s="29"/>
      <c r="RGL215" s="29"/>
      <c r="RGM215" s="29"/>
      <c r="RGN215" s="29"/>
      <c r="RGO215" s="29"/>
      <c r="RGP215" s="29"/>
      <c r="RGQ215" s="29"/>
      <c r="RGR215" s="29"/>
      <c r="RGS215" s="29"/>
      <c r="RGT215" s="29"/>
      <c r="RGU215" s="29"/>
      <c r="RGV215" s="29"/>
      <c r="RGW215" s="29"/>
      <c r="RGX215" s="29"/>
      <c r="RGY215" s="29"/>
      <c r="RGZ215" s="29"/>
      <c r="RHA215" s="29"/>
      <c r="RHB215" s="29"/>
      <c r="RHC215" s="29"/>
      <c r="RHD215" s="29"/>
      <c r="RHE215" s="29"/>
      <c r="RHF215" s="29"/>
      <c r="RHG215" s="29"/>
      <c r="RHH215" s="29"/>
      <c r="RHI215" s="29"/>
      <c r="RHJ215" s="29"/>
      <c r="RHK215" s="29"/>
      <c r="RHL215" s="29"/>
      <c r="RHM215" s="29"/>
      <c r="RHN215" s="29"/>
      <c r="RHO215" s="29"/>
      <c r="RHP215" s="29"/>
      <c r="RHQ215" s="29"/>
      <c r="RHR215" s="29"/>
      <c r="RHS215" s="29"/>
      <c r="RHT215" s="29"/>
      <c r="RHU215" s="29"/>
      <c r="RHV215" s="29"/>
      <c r="RHW215" s="29"/>
      <c r="RHX215" s="29"/>
      <c r="RHY215" s="29"/>
      <c r="RHZ215" s="29"/>
      <c r="RIA215" s="29"/>
      <c r="RIB215" s="29"/>
      <c r="RIC215" s="29"/>
      <c r="RID215" s="29"/>
      <c r="RIE215" s="29"/>
      <c r="RIF215" s="29"/>
      <c r="RIG215" s="29"/>
      <c r="RIH215" s="29"/>
      <c r="RII215" s="29"/>
      <c r="RIJ215" s="29"/>
      <c r="RIK215" s="29"/>
      <c r="RIL215" s="29"/>
      <c r="RIM215" s="29"/>
      <c r="RIN215" s="29"/>
      <c r="RIO215" s="29"/>
      <c r="RIP215" s="29"/>
      <c r="RIQ215" s="29"/>
      <c r="RIR215" s="29"/>
      <c r="RIS215" s="29"/>
      <c r="RIT215" s="29"/>
      <c r="RIU215" s="29"/>
      <c r="RIV215" s="29"/>
      <c r="RIW215" s="29"/>
      <c r="RIX215" s="29"/>
      <c r="RIY215" s="29"/>
      <c r="RIZ215" s="29"/>
      <c r="RJA215" s="29"/>
      <c r="RJB215" s="29"/>
      <c r="RJC215" s="29"/>
      <c r="RJD215" s="29"/>
      <c r="RJE215" s="29"/>
      <c r="RJF215" s="29"/>
      <c r="RJG215" s="29"/>
      <c r="RJH215" s="29"/>
      <c r="RJI215" s="29"/>
      <c r="RJJ215" s="29"/>
      <c r="RJK215" s="29"/>
      <c r="RJL215" s="29"/>
      <c r="RJM215" s="29"/>
      <c r="RJN215" s="29"/>
      <c r="RJO215" s="29"/>
      <c r="RJP215" s="29"/>
      <c r="RJQ215" s="29"/>
      <c r="RJR215" s="29"/>
      <c r="RJS215" s="29"/>
      <c r="RJT215" s="29"/>
      <c r="RJU215" s="29"/>
      <c r="RJV215" s="29"/>
      <c r="RJW215" s="29"/>
      <c r="RJX215" s="29"/>
      <c r="RJY215" s="29"/>
      <c r="RJZ215" s="29"/>
      <c r="RKA215" s="29"/>
      <c r="RKB215" s="29"/>
      <c r="RKC215" s="29"/>
      <c r="RKD215" s="29"/>
      <c r="RKE215" s="29"/>
      <c r="RKF215" s="29"/>
      <c r="RKG215" s="29"/>
      <c r="RKH215" s="29"/>
      <c r="RKI215" s="29"/>
      <c r="RKJ215" s="29"/>
      <c r="RKK215" s="29"/>
      <c r="RKL215" s="29"/>
      <c r="RKM215" s="29"/>
      <c r="RKN215" s="29"/>
      <c r="RKO215" s="29"/>
      <c r="RKP215" s="29"/>
      <c r="RKQ215" s="29"/>
      <c r="RKR215" s="29"/>
      <c r="RKS215" s="29"/>
      <c r="RKT215" s="29"/>
      <c r="RKU215" s="29"/>
      <c r="RKV215" s="29"/>
      <c r="RKW215" s="29"/>
      <c r="RKX215" s="29"/>
      <c r="RKY215" s="29"/>
      <c r="RKZ215" s="29"/>
      <c r="RLA215" s="29"/>
      <c r="RLB215" s="29"/>
      <c r="RLC215" s="29"/>
      <c r="RLD215" s="29"/>
      <c r="RLE215" s="29"/>
      <c r="RLF215" s="29"/>
      <c r="RLG215" s="29"/>
      <c r="RLH215" s="29"/>
      <c r="RLI215" s="29"/>
      <c r="RLJ215" s="29"/>
      <c r="RLK215" s="29"/>
      <c r="RLL215" s="29"/>
      <c r="RLM215" s="29"/>
      <c r="RLN215" s="29"/>
      <c r="RLO215" s="29"/>
      <c r="RLP215" s="29"/>
      <c r="RLQ215" s="29"/>
      <c r="RLR215" s="29"/>
      <c r="RLS215" s="29"/>
      <c r="RLT215" s="29"/>
      <c r="RLU215" s="29"/>
      <c r="RLV215" s="29"/>
      <c r="RLW215" s="29"/>
      <c r="RLX215" s="29"/>
      <c r="RLY215" s="29"/>
      <c r="RLZ215" s="29"/>
      <c r="RMA215" s="29"/>
      <c r="RMB215" s="29"/>
      <c r="RMC215" s="29"/>
      <c r="RMD215" s="29"/>
      <c r="RME215" s="29"/>
      <c r="RMF215" s="29"/>
      <c r="RMG215" s="29"/>
      <c r="RMH215" s="29"/>
      <c r="RMI215" s="29"/>
      <c r="RMJ215" s="29"/>
      <c r="RMK215" s="29"/>
      <c r="RML215" s="29"/>
      <c r="RMM215" s="29"/>
      <c r="RMN215" s="29"/>
      <c r="RMO215" s="29"/>
      <c r="RMP215" s="29"/>
      <c r="RMQ215" s="29"/>
      <c r="RMR215" s="29"/>
      <c r="RMS215" s="29"/>
      <c r="RMT215" s="29"/>
      <c r="RMU215" s="29"/>
      <c r="RMV215" s="29"/>
      <c r="RMW215" s="29"/>
      <c r="RMX215" s="29"/>
      <c r="RMY215" s="29"/>
      <c r="RMZ215" s="29"/>
      <c r="RNA215" s="29"/>
      <c r="RNB215" s="29"/>
      <c r="RNC215" s="29"/>
      <c r="RND215" s="29"/>
      <c r="RNE215" s="29"/>
      <c r="RNF215" s="29"/>
      <c r="RNG215" s="29"/>
      <c r="RNH215" s="29"/>
      <c r="RNI215" s="29"/>
      <c r="RNJ215" s="29"/>
      <c r="RNK215" s="29"/>
      <c r="RNL215" s="29"/>
      <c r="RNM215" s="29"/>
      <c r="RNN215" s="29"/>
      <c r="RNO215" s="29"/>
      <c r="RNP215" s="29"/>
      <c r="RNQ215" s="29"/>
      <c r="RNR215" s="29"/>
      <c r="RNS215" s="29"/>
      <c r="RNT215" s="29"/>
      <c r="RNU215" s="29"/>
      <c r="RNV215" s="29"/>
      <c r="RNW215" s="29"/>
      <c r="RNX215" s="29"/>
      <c r="RNY215" s="29"/>
      <c r="RNZ215" s="29"/>
      <c r="ROA215" s="29"/>
      <c r="ROB215" s="29"/>
      <c r="ROC215" s="29"/>
      <c r="ROD215" s="29"/>
      <c r="ROE215" s="29"/>
      <c r="ROF215" s="29"/>
      <c r="ROG215" s="29"/>
      <c r="ROH215" s="29"/>
      <c r="ROI215" s="29"/>
      <c r="ROJ215" s="29"/>
      <c r="ROK215" s="29"/>
      <c r="ROL215" s="29"/>
      <c r="ROM215" s="29"/>
      <c r="RON215" s="29"/>
      <c r="ROO215" s="29"/>
      <c r="ROP215" s="29"/>
      <c r="ROQ215" s="29"/>
      <c r="ROR215" s="29"/>
      <c r="ROS215" s="29"/>
      <c r="ROT215" s="29"/>
      <c r="ROU215" s="29"/>
      <c r="ROV215" s="29"/>
      <c r="ROW215" s="29"/>
      <c r="ROX215" s="29"/>
      <c r="ROY215" s="29"/>
      <c r="ROZ215" s="29"/>
      <c r="RPA215" s="29"/>
      <c r="RPB215" s="29"/>
      <c r="RPC215" s="29"/>
      <c r="RPD215" s="29"/>
      <c r="RPE215" s="29"/>
      <c r="RPF215" s="29"/>
      <c r="RPG215" s="29"/>
      <c r="RPH215" s="29"/>
      <c r="RPI215" s="29"/>
      <c r="RPJ215" s="29"/>
      <c r="RPK215" s="29"/>
      <c r="RPL215" s="29"/>
      <c r="RPM215" s="29"/>
      <c r="RPN215" s="29"/>
      <c r="RPO215" s="29"/>
      <c r="RPP215" s="29"/>
      <c r="RPQ215" s="29"/>
      <c r="RPR215" s="29"/>
      <c r="RPS215" s="29"/>
      <c r="RPT215" s="29"/>
      <c r="RPU215" s="29"/>
      <c r="RPV215" s="29"/>
      <c r="RPW215" s="29"/>
      <c r="RPX215" s="29"/>
      <c r="RPY215" s="29"/>
      <c r="RPZ215" s="29"/>
      <c r="RQA215" s="29"/>
      <c r="RQB215" s="29"/>
      <c r="RQC215" s="29"/>
      <c r="RQD215" s="29"/>
      <c r="RQE215" s="29"/>
      <c r="RQF215" s="29"/>
      <c r="RQG215" s="29"/>
      <c r="RQH215" s="29"/>
      <c r="RQI215" s="29"/>
      <c r="RQJ215" s="29"/>
      <c r="RQK215" s="29"/>
      <c r="RQL215" s="29"/>
      <c r="RQM215" s="29"/>
      <c r="RQN215" s="29"/>
      <c r="RQO215" s="29"/>
      <c r="RQP215" s="29"/>
      <c r="RQQ215" s="29"/>
      <c r="RQR215" s="29"/>
      <c r="RQS215" s="29"/>
      <c r="RQT215" s="29"/>
      <c r="RQU215" s="29"/>
      <c r="RQV215" s="29"/>
      <c r="RQW215" s="29"/>
      <c r="RQX215" s="29"/>
      <c r="RQY215" s="29"/>
      <c r="RQZ215" s="29"/>
      <c r="RRA215" s="29"/>
      <c r="RRB215" s="29"/>
      <c r="RRC215" s="29"/>
      <c r="RRD215" s="29"/>
      <c r="RRE215" s="29"/>
      <c r="RRF215" s="29"/>
      <c r="RRG215" s="29"/>
      <c r="RRH215" s="29"/>
      <c r="RRI215" s="29"/>
      <c r="RRJ215" s="29"/>
      <c r="RRK215" s="29"/>
      <c r="RRL215" s="29"/>
      <c r="RRM215" s="29"/>
      <c r="RRN215" s="29"/>
      <c r="RRO215" s="29"/>
      <c r="RRP215" s="29"/>
      <c r="RRQ215" s="29"/>
      <c r="RRR215" s="29"/>
      <c r="RRS215" s="29"/>
      <c r="RRT215" s="29"/>
      <c r="RRU215" s="29"/>
      <c r="RRV215" s="29"/>
      <c r="RRW215" s="29"/>
      <c r="RRX215" s="29"/>
      <c r="RRY215" s="29"/>
      <c r="RRZ215" s="29"/>
      <c r="RSA215" s="29"/>
      <c r="RSB215" s="29"/>
      <c r="RSC215" s="29"/>
      <c r="RSD215" s="29"/>
      <c r="RSE215" s="29"/>
      <c r="RSF215" s="29"/>
      <c r="RSG215" s="29"/>
      <c r="RSH215" s="29"/>
      <c r="RSI215" s="29"/>
      <c r="RSJ215" s="29"/>
      <c r="RSK215" s="29"/>
      <c r="RSL215" s="29"/>
      <c r="RSM215" s="29"/>
      <c r="RSN215" s="29"/>
      <c r="RSO215" s="29"/>
      <c r="RSP215" s="29"/>
      <c r="RSQ215" s="29"/>
      <c r="RSR215" s="29"/>
      <c r="RSS215" s="29"/>
      <c r="RST215" s="29"/>
      <c r="RSU215" s="29"/>
      <c r="RSV215" s="29"/>
      <c r="RSW215" s="29"/>
      <c r="RSX215" s="29"/>
      <c r="RSY215" s="29"/>
      <c r="RSZ215" s="29"/>
      <c r="RTA215" s="29"/>
      <c r="RTB215" s="29"/>
      <c r="RTC215" s="29"/>
      <c r="RTD215" s="29"/>
      <c r="RTE215" s="29"/>
      <c r="RTF215" s="29"/>
      <c r="RTG215" s="29"/>
      <c r="RTH215" s="29"/>
      <c r="RTI215" s="29"/>
      <c r="RTJ215" s="29"/>
      <c r="RTK215" s="29"/>
      <c r="RTL215" s="29"/>
      <c r="RTM215" s="29"/>
      <c r="RTN215" s="29"/>
      <c r="RTO215" s="29"/>
      <c r="RTP215" s="29"/>
      <c r="RTQ215" s="29"/>
      <c r="RTR215" s="29"/>
      <c r="RTS215" s="29"/>
      <c r="RTT215" s="29"/>
      <c r="RTU215" s="29"/>
      <c r="RTV215" s="29"/>
      <c r="RTW215" s="29"/>
      <c r="RTX215" s="29"/>
      <c r="RTY215" s="29"/>
      <c r="RTZ215" s="29"/>
      <c r="RUA215" s="29"/>
      <c r="RUB215" s="29"/>
      <c r="RUC215" s="29"/>
      <c r="RUD215" s="29"/>
      <c r="RUE215" s="29"/>
      <c r="RUF215" s="29"/>
      <c r="RUG215" s="29"/>
      <c r="RUH215" s="29"/>
      <c r="RUI215" s="29"/>
      <c r="RUJ215" s="29"/>
      <c r="RUK215" s="29"/>
      <c r="RUL215" s="29"/>
      <c r="RUM215" s="29"/>
      <c r="RUN215" s="29"/>
      <c r="RUO215" s="29"/>
      <c r="RUP215" s="29"/>
      <c r="RUQ215" s="29"/>
      <c r="RUR215" s="29"/>
      <c r="RUS215" s="29"/>
      <c r="RUT215" s="29"/>
      <c r="RUU215" s="29"/>
      <c r="RUV215" s="29"/>
      <c r="RUW215" s="29"/>
      <c r="RUX215" s="29"/>
      <c r="RUY215" s="29"/>
      <c r="RUZ215" s="29"/>
      <c r="RVA215" s="29"/>
      <c r="RVB215" s="29"/>
      <c r="RVC215" s="29"/>
      <c r="RVD215" s="29"/>
      <c r="RVE215" s="29"/>
      <c r="RVF215" s="29"/>
      <c r="RVG215" s="29"/>
      <c r="RVH215" s="29"/>
      <c r="RVI215" s="29"/>
      <c r="RVJ215" s="29"/>
      <c r="RVK215" s="29"/>
      <c r="RVL215" s="29"/>
      <c r="RVM215" s="29"/>
      <c r="RVN215" s="29"/>
      <c r="RVO215" s="29"/>
      <c r="RVP215" s="29"/>
      <c r="RVQ215" s="29"/>
      <c r="RVR215" s="29"/>
      <c r="RVS215" s="29"/>
      <c r="RVT215" s="29"/>
      <c r="RVU215" s="29"/>
      <c r="RVV215" s="29"/>
      <c r="RVW215" s="29"/>
      <c r="RVX215" s="29"/>
      <c r="RVY215" s="29"/>
      <c r="RVZ215" s="29"/>
      <c r="RWA215" s="29"/>
      <c r="RWB215" s="29"/>
      <c r="RWC215" s="29"/>
      <c r="RWD215" s="29"/>
      <c r="RWE215" s="29"/>
      <c r="RWF215" s="29"/>
      <c r="RWG215" s="29"/>
      <c r="RWH215" s="29"/>
      <c r="RWI215" s="29"/>
      <c r="RWJ215" s="29"/>
      <c r="RWK215" s="29"/>
      <c r="RWL215" s="29"/>
      <c r="RWM215" s="29"/>
      <c r="RWN215" s="29"/>
      <c r="RWO215" s="29"/>
      <c r="RWP215" s="29"/>
      <c r="RWQ215" s="29"/>
      <c r="RWR215" s="29"/>
      <c r="RWS215" s="29"/>
      <c r="RWT215" s="29"/>
      <c r="RWU215" s="29"/>
      <c r="RWV215" s="29"/>
      <c r="RWW215" s="29"/>
      <c r="RWX215" s="29"/>
      <c r="RWY215" s="29"/>
      <c r="RWZ215" s="29"/>
      <c r="RXA215" s="29"/>
      <c r="RXB215" s="29"/>
      <c r="RXC215" s="29"/>
      <c r="RXD215" s="29"/>
      <c r="RXE215" s="29"/>
      <c r="RXF215" s="29"/>
      <c r="RXG215" s="29"/>
      <c r="RXH215" s="29"/>
      <c r="RXI215" s="29"/>
      <c r="RXJ215" s="29"/>
      <c r="RXK215" s="29"/>
      <c r="RXL215" s="29"/>
      <c r="RXM215" s="29"/>
      <c r="RXN215" s="29"/>
      <c r="RXO215" s="29"/>
      <c r="RXP215" s="29"/>
      <c r="RXQ215" s="29"/>
      <c r="RXR215" s="29"/>
      <c r="RXS215" s="29"/>
      <c r="RXT215" s="29"/>
      <c r="RXU215" s="29"/>
      <c r="RXV215" s="29"/>
      <c r="RXW215" s="29"/>
      <c r="RXX215" s="29"/>
      <c r="RXY215" s="29"/>
      <c r="RXZ215" s="29"/>
      <c r="RYA215" s="29"/>
      <c r="RYB215" s="29"/>
      <c r="RYC215" s="29"/>
      <c r="RYD215" s="29"/>
      <c r="RYE215" s="29"/>
      <c r="RYF215" s="29"/>
      <c r="RYG215" s="29"/>
      <c r="RYH215" s="29"/>
      <c r="RYI215" s="29"/>
      <c r="RYJ215" s="29"/>
      <c r="RYK215" s="29"/>
      <c r="RYL215" s="29"/>
      <c r="RYM215" s="29"/>
      <c r="RYN215" s="29"/>
      <c r="RYO215" s="29"/>
      <c r="RYP215" s="29"/>
      <c r="RYQ215" s="29"/>
      <c r="RYR215" s="29"/>
      <c r="RYS215" s="29"/>
      <c r="RYT215" s="29"/>
      <c r="RYU215" s="29"/>
      <c r="RYV215" s="29"/>
      <c r="RYW215" s="29"/>
      <c r="RYX215" s="29"/>
      <c r="RYY215" s="29"/>
      <c r="RYZ215" s="29"/>
      <c r="RZA215" s="29"/>
      <c r="RZB215" s="29"/>
      <c r="RZC215" s="29"/>
      <c r="RZD215" s="29"/>
      <c r="RZE215" s="29"/>
      <c r="RZF215" s="29"/>
      <c r="RZG215" s="29"/>
      <c r="RZH215" s="29"/>
      <c r="RZI215" s="29"/>
      <c r="RZJ215" s="29"/>
      <c r="RZK215" s="29"/>
      <c r="RZL215" s="29"/>
      <c r="RZM215" s="29"/>
      <c r="RZN215" s="29"/>
      <c r="RZO215" s="29"/>
      <c r="RZP215" s="29"/>
      <c r="RZQ215" s="29"/>
      <c r="RZR215" s="29"/>
      <c r="RZS215" s="29"/>
      <c r="RZT215" s="29"/>
      <c r="RZU215" s="29"/>
      <c r="RZV215" s="29"/>
      <c r="RZW215" s="29"/>
      <c r="RZX215" s="29"/>
      <c r="RZY215" s="29"/>
      <c r="RZZ215" s="29"/>
      <c r="SAA215" s="29"/>
      <c r="SAB215" s="29"/>
      <c r="SAC215" s="29"/>
      <c r="SAD215" s="29"/>
      <c r="SAE215" s="29"/>
      <c r="SAF215" s="29"/>
      <c r="SAG215" s="29"/>
      <c r="SAH215" s="29"/>
      <c r="SAI215" s="29"/>
      <c r="SAJ215" s="29"/>
      <c r="SAK215" s="29"/>
      <c r="SAL215" s="29"/>
      <c r="SAM215" s="29"/>
      <c r="SAN215" s="29"/>
      <c r="SAO215" s="29"/>
      <c r="SAP215" s="29"/>
      <c r="SAQ215" s="29"/>
      <c r="SAR215" s="29"/>
      <c r="SAS215" s="29"/>
      <c r="SAT215" s="29"/>
      <c r="SAU215" s="29"/>
      <c r="SAV215" s="29"/>
      <c r="SAW215" s="29"/>
      <c r="SAX215" s="29"/>
      <c r="SAY215" s="29"/>
      <c r="SAZ215" s="29"/>
      <c r="SBA215" s="29"/>
      <c r="SBB215" s="29"/>
      <c r="SBC215" s="29"/>
      <c r="SBD215" s="29"/>
      <c r="SBE215" s="29"/>
      <c r="SBF215" s="29"/>
      <c r="SBG215" s="29"/>
      <c r="SBH215" s="29"/>
      <c r="SBI215" s="29"/>
      <c r="SBJ215" s="29"/>
      <c r="SBK215" s="29"/>
      <c r="SBL215" s="29"/>
      <c r="SBM215" s="29"/>
      <c r="SBN215" s="29"/>
      <c r="SBO215" s="29"/>
      <c r="SBP215" s="29"/>
      <c r="SBQ215" s="29"/>
      <c r="SBR215" s="29"/>
      <c r="SBS215" s="29"/>
      <c r="SBT215" s="29"/>
      <c r="SBU215" s="29"/>
      <c r="SBV215" s="29"/>
      <c r="SBW215" s="29"/>
      <c r="SBX215" s="29"/>
      <c r="SBY215" s="29"/>
      <c r="SBZ215" s="29"/>
      <c r="SCA215" s="29"/>
      <c r="SCB215" s="29"/>
      <c r="SCC215" s="29"/>
      <c r="SCD215" s="29"/>
      <c r="SCE215" s="29"/>
      <c r="SCF215" s="29"/>
      <c r="SCG215" s="29"/>
      <c r="SCH215" s="29"/>
      <c r="SCI215" s="29"/>
      <c r="SCJ215" s="29"/>
      <c r="SCK215" s="29"/>
      <c r="SCL215" s="29"/>
      <c r="SCM215" s="29"/>
      <c r="SCN215" s="29"/>
      <c r="SCO215" s="29"/>
      <c r="SCP215" s="29"/>
      <c r="SCQ215" s="29"/>
      <c r="SCR215" s="29"/>
      <c r="SCS215" s="29"/>
      <c r="SCT215" s="29"/>
      <c r="SCU215" s="29"/>
      <c r="SCV215" s="29"/>
      <c r="SCW215" s="29"/>
      <c r="SCX215" s="29"/>
      <c r="SCY215" s="29"/>
      <c r="SCZ215" s="29"/>
      <c r="SDA215" s="29"/>
      <c r="SDB215" s="29"/>
      <c r="SDC215" s="29"/>
      <c r="SDD215" s="29"/>
      <c r="SDE215" s="29"/>
      <c r="SDF215" s="29"/>
      <c r="SDG215" s="29"/>
      <c r="SDH215" s="29"/>
      <c r="SDI215" s="29"/>
      <c r="SDJ215" s="29"/>
      <c r="SDK215" s="29"/>
      <c r="SDL215" s="29"/>
      <c r="SDM215" s="29"/>
      <c r="SDN215" s="29"/>
      <c r="SDO215" s="29"/>
      <c r="SDP215" s="29"/>
      <c r="SDQ215" s="29"/>
      <c r="SDR215" s="29"/>
      <c r="SDS215" s="29"/>
      <c r="SDT215" s="29"/>
      <c r="SDU215" s="29"/>
      <c r="SDV215" s="29"/>
      <c r="SDW215" s="29"/>
      <c r="SDX215" s="29"/>
      <c r="SDY215" s="29"/>
      <c r="SDZ215" s="29"/>
      <c r="SEA215" s="29"/>
      <c r="SEB215" s="29"/>
      <c r="SEC215" s="29"/>
      <c r="SED215" s="29"/>
      <c r="SEE215" s="29"/>
      <c r="SEF215" s="29"/>
      <c r="SEG215" s="29"/>
      <c r="SEH215" s="29"/>
      <c r="SEI215" s="29"/>
      <c r="SEJ215" s="29"/>
      <c r="SEK215" s="29"/>
      <c r="SEL215" s="29"/>
      <c r="SEM215" s="29"/>
      <c r="SEN215" s="29"/>
      <c r="SEO215" s="29"/>
      <c r="SEP215" s="29"/>
      <c r="SEQ215" s="29"/>
      <c r="SER215" s="29"/>
      <c r="SES215" s="29"/>
      <c r="SET215" s="29"/>
      <c r="SEU215" s="29"/>
      <c r="SEV215" s="29"/>
      <c r="SEW215" s="29"/>
      <c r="SEX215" s="29"/>
      <c r="SEY215" s="29"/>
      <c r="SEZ215" s="29"/>
      <c r="SFA215" s="29"/>
      <c r="SFB215" s="29"/>
      <c r="SFC215" s="29"/>
      <c r="SFD215" s="29"/>
      <c r="SFE215" s="29"/>
      <c r="SFF215" s="29"/>
      <c r="SFG215" s="29"/>
      <c r="SFH215" s="29"/>
      <c r="SFI215" s="29"/>
      <c r="SFJ215" s="29"/>
      <c r="SFK215" s="29"/>
      <c r="SFL215" s="29"/>
      <c r="SFM215" s="29"/>
      <c r="SFN215" s="29"/>
      <c r="SFO215" s="29"/>
      <c r="SFP215" s="29"/>
      <c r="SFQ215" s="29"/>
      <c r="SFR215" s="29"/>
      <c r="SFS215" s="29"/>
      <c r="SFT215" s="29"/>
      <c r="SFU215" s="29"/>
      <c r="SFV215" s="29"/>
      <c r="SFW215" s="29"/>
      <c r="SFX215" s="29"/>
      <c r="SFY215" s="29"/>
      <c r="SFZ215" s="29"/>
      <c r="SGA215" s="29"/>
      <c r="SGB215" s="29"/>
      <c r="SGC215" s="29"/>
      <c r="SGD215" s="29"/>
      <c r="SGE215" s="29"/>
      <c r="SGF215" s="29"/>
      <c r="SGG215" s="29"/>
      <c r="SGH215" s="29"/>
      <c r="SGI215" s="29"/>
      <c r="SGJ215" s="29"/>
      <c r="SGK215" s="29"/>
      <c r="SGL215" s="29"/>
      <c r="SGM215" s="29"/>
      <c r="SGN215" s="29"/>
      <c r="SGO215" s="29"/>
      <c r="SGP215" s="29"/>
      <c r="SGQ215" s="29"/>
      <c r="SGR215" s="29"/>
      <c r="SGS215" s="29"/>
      <c r="SGT215" s="29"/>
      <c r="SGU215" s="29"/>
      <c r="SGV215" s="29"/>
      <c r="SGW215" s="29"/>
      <c r="SGX215" s="29"/>
      <c r="SGY215" s="29"/>
      <c r="SGZ215" s="29"/>
      <c r="SHA215" s="29"/>
      <c r="SHB215" s="29"/>
      <c r="SHC215" s="29"/>
      <c r="SHD215" s="29"/>
      <c r="SHE215" s="29"/>
      <c r="SHF215" s="29"/>
      <c r="SHG215" s="29"/>
      <c r="SHH215" s="29"/>
      <c r="SHI215" s="29"/>
      <c r="SHJ215" s="29"/>
      <c r="SHK215" s="29"/>
      <c r="SHL215" s="29"/>
      <c r="SHM215" s="29"/>
      <c r="SHN215" s="29"/>
      <c r="SHO215" s="29"/>
      <c r="SHP215" s="29"/>
      <c r="SHQ215" s="29"/>
      <c r="SHR215" s="29"/>
      <c r="SHS215" s="29"/>
      <c r="SHT215" s="29"/>
      <c r="SHU215" s="29"/>
      <c r="SHV215" s="29"/>
      <c r="SHW215" s="29"/>
      <c r="SHX215" s="29"/>
      <c r="SHY215" s="29"/>
      <c r="SHZ215" s="29"/>
      <c r="SIA215" s="29"/>
      <c r="SIB215" s="29"/>
      <c r="SIC215" s="29"/>
      <c r="SID215" s="29"/>
      <c r="SIE215" s="29"/>
      <c r="SIF215" s="29"/>
      <c r="SIG215" s="29"/>
      <c r="SIH215" s="29"/>
      <c r="SII215" s="29"/>
      <c r="SIJ215" s="29"/>
      <c r="SIK215" s="29"/>
      <c r="SIL215" s="29"/>
      <c r="SIM215" s="29"/>
      <c r="SIN215" s="29"/>
      <c r="SIO215" s="29"/>
      <c r="SIP215" s="29"/>
      <c r="SIQ215" s="29"/>
      <c r="SIR215" s="29"/>
      <c r="SIS215" s="29"/>
      <c r="SIT215" s="29"/>
      <c r="SIU215" s="29"/>
      <c r="SIV215" s="29"/>
      <c r="SIW215" s="29"/>
      <c r="SIX215" s="29"/>
      <c r="SIY215" s="29"/>
      <c r="SIZ215" s="29"/>
      <c r="SJA215" s="29"/>
      <c r="SJB215" s="29"/>
      <c r="SJC215" s="29"/>
      <c r="SJD215" s="29"/>
      <c r="SJE215" s="29"/>
      <c r="SJF215" s="29"/>
      <c r="SJG215" s="29"/>
      <c r="SJH215" s="29"/>
      <c r="SJI215" s="29"/>
      <c r="SJJ215" s="29"/>
      <c r="SJK215" s="29"/>
      <c r="SJL215" s="29"/>
      <c r="SJM215" s="29"/>
      <c r="SJN215" s="29"/>
      <c r="SJO215" s="29"/>
      <c r="SJP215" s="29"/>
      <c r="SJQ215" s="29"/>
      <c r="SJR215" s="29"/>
      <c r="SJS215" s="29"/>
      <c r="SJT215" s="29"/>
      <c r="SJU215" s="29"/>
      <c r="SJV215" s="29"/>
      <c r="SJW215" s="29"/>
      <c r="SJX215" s="29"/>
      <c r="SJY215" s="29"/>
      <c r="SJZ215" s="29"/>
      <c r="SKA215" s="29"/>
      <c r="SKB215" s="29"/>
      <c r="SKC215" s="29"/>
      <c r="SKD215" s="29"/>
      <c r="SKE215" s="29"/>
      <c r="SKF215" s="29"/>
      <c r="SKG215" s="29"/>
      <c r="SKH215" s="29"/>
      <c r="SKI215" s="29"/>
      <c r="SKJ215" s="29"/>
      <c r="SKK215" s="29"/>
      <c r="SKL215" s="29"/>
      <c r="SKM215" s="29"/>
      <c r="SKN215" s="29"/>
      <c r="SKO215" s="29"/>
      <c r="SKP215" s="29"/>
      <c r="SKQ215" s="29"/>
      <c r="SKR215" s="29"/>
      <c r="SKS215" s="29"/>
      <c r="SKT215" s="29"/>
      <c r="SKU215" s="29"/>
      <c r="SKV215" s="29"/>
      <c r="SKW215" s="29"/>
      <c r="SKX215" s="29"/>
      <c r="SKY215" s="29"/>
      <c r="SKZ215" s="29"/>
      <c r="SLA215" s="29"/>
      <c r="SLB215" s="29"/>
      <c r="SLC215" s="29"/>
      <c r="SLD215" s="29"/>
      <c r="SLE215" s="29"/>
      <c r="SLF215" s="29"/>
      <c r="SLG215" s="29"/>
      <c r="SLH215" s="29"/>
      <c r="SLI215" s="29"/>
      <c r="SLJ215" s="29"/>
      <c r="SLK215" s="29"/>
      <c r="SLL215" s="29"/>
      <c r="SLM215" s="29"/>
      <c r="SLN215" s="29"/>
      <c r="SLO215" s="29"/>
      <c r="SLP215" s="29"/>
      <c r="SLQ215" s="29"/>
      <c r="SLR215" s="29"/>
      <c r="SLS215" s="29"/>
      <c r="SLT215" s="29"/>
      <c r="SLU215" s="29"/>
      <c r="SLV215" s="29"/>
      <c r="SLW215" s="29"/>
      <c r="SLX215" s="29"/>
      <c r="SLY215" s="29"/>
      <c r="SLZ215" s="29"/>
      <c r="SMA215" s="29"/>
      <c r="SMB215" s="29"/>
      <c r="SMC215" s="29"/>
      <c r="SMD215" s="29"/>
      <c r="SME215" s="29"/>
      <c r="SMF215" s="29"/>
      <c r="SMG215" s="29"/>
      <c r="SMH215" s="29"/>
      <c r="SMI215" s="29"/>
      <c r="SMJ215" s="29"/>
      <c r="SMK215" s="29"/>
      <c r="SML215" s="29"/>
      <c r="SMM215" s="29"/>
      <c r="SMN215" s="29"/>
      <c r="SMO215" s="29"/>
      <c r="SMP215" s="29"/>
      <c r="SMQ215" s="29"/>
      <c r="SMR215" s="29"/>
      <c r="SMS215" s="29"/>
      <c r="SMT215" s="29"/>
      <c r="SMU215" s="29"/>
      <c r="SMV215" s="29"/>
      <c r="SMW215" s="29"/>
      <c r="SMX215" s="29"/>
      <c r="SMY215" s="29"/>
      <c r="SMZ215" s="29"/>
      <c r="SNA215" s="29"/>
      <c r="SNB215" s="29"/>
      <c r="SNC215" s="29"/>
      <c r="SND215" s="29"/>
      <c r="SNE215" s="29"/>
      <c r="SNF215" s="29"/>
      <c r="SNG215" s="29"/>
      <c r="SNH215" s="29"/>
      <c r="SNI215" s="29"/>
      <c r="SNJ215" s="29"/>
      <c r="SNK215" s="29"/>
      <c r="SNL215" s="29"/>
      <c r="SNM215" s="29"/>
      <c r="SNN215" s="29"/>
      <c r="SNO215" s="29"/>
      <c r="SNP215" s="29"/>
      <c r="SNQ215" s="29"/>
      <c r="SNR215" s="29"/>
      <c r="SNS215" s="29"/>
      <c r="SNT215" s="29"/>
      <c r="SNU215" s="29"/>
      <c r="SNV215" s="29"/>
      <c r="SNW215" s="29"/>
      <c r="SNX215" s="29"/>
      <c r="SNY215" s="29"/>
      <c r="SNZ215" s="29"/>
      <c r="SOA215" s="29"/>
      <c r="SOB215" s="29"/>
      <c r="SOC215" s="29"/>
      <c r="SOD215" s="29"/>
      <c r="SOE215" s="29"/>
      <c r="SOF215" s="29"/>
      <c r="SOG215" s="29"/>
      <c r="SOH215" s="29"/>
      <c r="SOI215" s="29"/>
      <c r="SOJ215" s="29"/>
      <c r="SOK215" s="29"/>
      <c r="SOL215" s="29"/>
      <c r="SOM215" s="29"/>
      <c r="SON215" s="29"/>
      <c r="SOO215" s="29"/>
      <c r="SOP215" s="29"/>
      <c r="SOQ215" s="29"/>
      <c r="SOR215" s="29"/>
      <c r="SOS215" s="29"/>
      <c r="SOT215" s="29"/>
      <c r="SOU215" s="29"/>
      <c r="SOV215" s="29"/>
      <c r="SOW215" s="29"/>
      <c r="SOX215" s="29"/>
      <c r="SOY215" s="29"/>
      <c r="SOZ215" s="29"/>
      <c r="SPA215" s="29"/>
      <c r="SPB215" s="29"/>
      <c r="SPC215" s="29"/>
      <c r="SPD215" s="29"/>
      <c r="SPE215" s="29"/>
      <c r="SPF215" s="29"/>
      <c r="SPG215" s="29"/>
      <c r="SPH215" s="29"/>
      <c r="SPI215" s="29"/>
      <c r="SPJ215" s="29"/>
      <c r="SPK215" s="29"/>
      <c r="SPL215" s="29"/>
      <c r="SPM215" s="29"/>
      <c r="SPN215" s="29"/>
      <c r="SPO215" s="29"/>
      <c r="SPP215" s="29"/>
      <c r="SPQ215" s="29"/>
      <c r="SPR215" s="29"/>
      <c r="SPS215" s="29"/>
      <c r="SPT215" s="29"/>
      <c r="SPU215" s="29"/>
      <c r="SPV215" s="29"/>
      <c r="SPW215" s="29"/>
      <c r="SPX215" s="29"/>
      <c r="SPY215" s="29"/>
      <c r="SPZ215" s="29"/>
      <c r="SQA215" s="29"/>
      <c r="SQB215" s="29"/>
      <c r="SQC215" s="29"/>
      <c r="SQD215" s="29"/>
      <c r="SQE215" s="29"/>
      <c r="SQF215" s="29"/>
      <c r="SQG215" s="29"/>
      <c r="SQH215" s="29"/>
      <c r="SQI215" s="29"/>
      <c r="SQJ215" s="29"/>
      <c r="SQK215" s="29"/>
      <c r="SQL215" s="29"/>
      <c r="SQM215" s="29"/>
      <c r="SQN215" s="29"/>
      <c r="SQO215" s="29"/>
      <c r="SQP215" s="29"/>
      <c r="SQQ215" s="29"/>
      <c r="SQR215" s="29"/>
      <c r="SQS215" s="29"/>
      <c r="SQT215" s="29"/>
      <c r="SQU215" s="29"/>
      <c r="SQV215" s="29"/>
      <c r="SQW215" s="29"/>
      <c r="SQX215" s="29"/>
      <c r="SQY215" s="29"/>
      <c r="SQZ215" s="29"/>
      <c r="SRA215" s="29"/>
      <c r="SRB215" s="29"/>
      <c r="SRC215" s="29"/>
      <c r="SRD215" s="29"/>
      <c r="SRE215" s="29"/>
      <c r="SRF215" s="29"/>
      <c r="SRG215" s="29"/>
      <c r="SRH215" s="29"/>
      <c r="SRI215" s="29"/>
      <c r="SRJ215" s="29"/>
      <c r="SRK215" s="29"/>
      <c r="SRL215" s="29"/>
      <c r="SRM215" s="29"/>
      <c r="SRN215" s="29"/>
      <c r="SRO215" s="29"/>
      <c r="SRP215" s="29"/>
      <c r="SRQ215" s="29"/>
      <c r="SRR215" s="29"/>
      <c r="SRS215" s="29"/>
      <c r="SRT215" s="29"/>
      <c r="SRU215" s="29"/>
      <c r="SRV215" s="29"/>
      <c r="SRW215" s="29"/>
      <c r="SRX215" s="29"/>
      <c r="SRY215" s="29"/>
      <c r="SRZ215" s="29"/>
      <c r="SSA215" s="29"/>
      <c r="SSB215" s="29"/>
      <c r="SSC215" s="29"/>
      <c r="SSD215" s="29"/>
      <c r="SSE215" s="29"/>
      <c r="SSF215" s="29"/>
      <c r="SSG215" s="29"/>
      <c r="SSH215" s="29"/>
      <c r="SSI215" s="29"/>
      <c r="SSJ215" s="29"/>
      <c r="SSK215" s="29"/>
      <c r="SSL215" s="29"/>
      <c r="SSM215" s="29"/>
      <c r="SSN215" s="29"/>
      <c r="SSO215" s="29"/>
      <c r="SSP215" s="29"/>
      <c r="SSQ215" s="29"/>
      <c r="SSR215" s="29"/>
      <c r="SSS215" s="29"/>
      <c r="SST215" s="29"/>
      <c r="SSU215" s="29"/>
      <c r="SSV215" s="29"/>
      <c r="SSW215" s="29"/>
      <c r="SSX215" s="29"/>
      <c r="SSY215" s="29"/>
      <c r="SSZ215" s="29"/>
      <c r="STA215" s="29"/>
      <c r="STB215" s="29"/>
      <c r="STC215" s="29"/>
      <c r="STD215" s="29"/>
      <c r="STE215" s="29"/>
      <c r="STF215" s="29"/>
      <c r="STG215" s="29"/>
      <c r="STH215" s="29"/>
      <c r="STI215" s="29"/>
      <c r="STJ215" s="29"/>
      <c r="STK215" s="29"/>
      <c r="STL215" s="29"/>
      <c r="STM215" s="29"/>
      <c r="STN215" s="29"/>
      <c r="STO215" s="29"/>
      <c r="STP215" s="29"/>
      <c r="STQ215" s="29"/>
      <c r="STR215" s="29"/>
      <c r="STS215" s="29"/>
      <c r="STT215" s="29"/>
      <c r="STU215" s="29"/>
      <c r="STV215" s="29"/>
      <c r="STW215" s="29"/>
      <c r="STX215" s="29"/>
      <c r="STY215" s="29"/>
      <c r="STZ215" s="29"/>
      <c r="SUA215" s="29"/>
      <c r="SUB215" s="29"/>
      <c r="SUC215" s="29"/>
      <c r="SUD215" s="29"/>
      <c r="SUE215" s="29"/>
      <c r="SUF215" s="29"/>
      <c r="SUG215" s="29"/>
      <c r="SUH215" s="29"/>
      <c r="SUI215" s="29"/>
      <c r="SUJ215" s="29"/>
      <c r="SUK215" s="29"/>
      <c r="SUL215" s="29"/>
      <c r="SUM215" s="29"/>
      <c r="SUN215" s="29"/>
      <c r="SUO215" s="29"/>
      <c r="SUP215" s="29"/>
      <c r="SUQ215" s="29"/>
      <c r="SUR215" s="29"/>
      <c r="SUS215" s="29"/>
      <c r="SUT215" s="29"/>
      <c r="SUU215" s="29"/>
      <c r="SUV215" s="29"/>
      <c r="SUW215" s="29"/>
      <c r="SUX215" s="29"/>
      <c r="SUY215" s="29"/>
      <c r="SUZ215" s="29"/>
      <c r="SVA215" s="29"/>
      <c r="SVB215" s="29"/>
      <c r="SVC215" s="29"/>
      <c r="SVD215" s="29"/>
      <c r="SVE215" s="29"/>
      <c r="SVF215" s="29"/>
      <c r="SVG215" s="29"/>
      <c r="SVH215" s="29"/>
      <c r="SVI215" s="29"/>
      <c r="SVJ215" s="29"/>
      <c r="SVK215" s="29"/>
      <c r="SVL215" s="29"/>
      <c r="SVM215" s="29"/>
      <c r="SVN215" s="29"/>
      <c r="SVO215" s="29"/>
      <c r="SVP215" s="29"/>
      <c r="SVQ215" s="29"/>
      <c r="SVR215" s="29"/>
      <c r="SVS215" s="29"/>
      <c r="SVT215" s="29"/>
      <c r="SVU215" s="29"/>
      <c r="SVV215" s="29"/>
      <c r="SVW215" s="29"/>
      <c r="SVX215" s="29"/>
      <c r="SVY215" s="29"/>
      <c r="SVZ215" s="29"/>
      <c r="SWA215" s="29"/>
      <c r="SWB215" s="29"/>
      <c r="SWC215" s="29"/>
      <c r="SWD215" s="29"/>
      <c r="SWE215" s="29"/>
      <c r="SWF215" s="29"/>
      <c r="SWG215" s="29"/>
      <c r="SWH215" s="29"/>
      <c r="SWI215" s="29"/>
      <c r="SWJ215" s="29"/>
      <c r="SWK215" s="29"/>
      <c r="SWL215" s="29"/>
      <c r="SWM215" s="29"/>
      <c r="SWN215" s="29"/>
      <c r="SWO215" s="29"/>
      <c r="SWP215" s="29"/>
      <c r="SWQ215" s="29"/>
      <c r="SWR215" s="29"/>
      <c r="SWS215" s="29"/>
      <c r="SWT215" s="29"/>
      <c r="SWU215" s="29"/>
      <c r="SWV215" s="29"/>
      <c r="SWW215" s="29"/>
      <c r="SWX215" s="29"/>
      <c r="SWY215" s="29"/>
      <c r="SWZ215" s="29"/>
      <c r="SXA215" s="29"/>
      <c r="SXB215" s="29"/>
      <c r="SXC215" s="29"/>
      <c r="SXD215" s="29"/>
      <c r="SXE215" s="29"/>
      <c r="SXF215" s="29"/>
      <c r="SXG215" s="29"/>
      <c r="SXH215" s="29"/>
      <c r="SXI215" s="29"/>
      <c r="SXJ215" s="29"/>
      <c r="SXK215" s="29"/>
      <c r="SXL215" s="29"/>
      <c r="SXM215" s="29"/>
      <c r="SXN215" s="29"/>
      <c r="SXO215" s="29"/>
      <c r="SXP215" s="29"/>
      <c r="SXQ215" s="29"/>
      <c r="SXR215" s="29"/>
      <c r="SXS215" s="29"/>
      <c r="SXT215" s="29"/>
      <c r="SXU215" s="29"/>
      <c r="SXV215" s="29"/>
      <c r="SXW215" s="29"/>
      <c r="SXX215" s="29"/>
      <c r="SXY215" s="29"/>
      <c r="SXZ215" s="29"/>
      <c r="SYA215" s="29"/>
      <c r="SYB215" s="29"/>
      <c r="SYC215" s="29"/>
      <c r="SYD215" s="29"/>
      <c r="SYE215" s="29"/>
      <c r="SYF215" s="29"/>
      <c r="SYG215" s="29"/>
      <c r="SYH215" s="29"/>
      <c r="SYI215" s="29"/>
      <c r="SYJ215" s="29"/>
      <c r="SYK215" s="29"/>
      <c r="SYL215" s="29"/>
      <c r="SYM215" s="29"/>
      <c r="SYN215" s="29"/>
      <c r="SYO215" s="29"/>
      <c r="SYP215" s="29"/>
      <c r="SYQ215" s="29"/>
      <c r="SYR215" s="29"/>
      <c r="SYS215" s="29"/>
      <c r="SYT215" s="29"/>
      <c r="SYU215" s="29"/>
      <c r="SYV215" s="29"/>
      <c r="SYW215" s="29"/>
      <c r="SYX215" s="29"/>
      <c r="SYY215" s="29"/>
      <c r="SYZ215" s="29"/>
      <c r="SZA215" s="29"/>
      <c r="SZB215" s="29"/>
      <c r="SZC215" s="29"/>
      <c r="SZD215" s="29"/>
      <c r="SZE215" s="29"/>
      <c r="SZF215" s="29"/>
      <c r="SZG215" s="29"/>
      <c r="SZH215" s="29"/>
      <c r="SZI215" s="29"/>
      <c r="SZJ215" s="29"/>
      <c r="SZK215" s="29"/>
      <c r="SZL215" s="29"/>
      <c r="SZM215" s="29"/>
      <c r="SZN215" s="29"/>
      <c r="SZO215" s="29"/>
      <c r="SZP215" s="29"/>
      <c r="SZQ215" s="29"/>
      <c r="SZR215" s="29"/>
      <c r="SZS215" s="29"/>
      <c r="SZT215" s="29"/>
      <c r="SZU215" s="29"/>
      <c r="SZV215" s="29"/>
      <c r="SZW215" s="29"/>
      <c r="SZX215" s="29"/>
      <c r="SZY215" s="29"/>
      <c r="SZZ215" s="29"/>
      <c r="TAA215" s="29"/>
      <c r="TAB215" s="29"/>
      <c r="TAC215" s="29"/>
      <c r="TAD215" s="29"/>
      <c r="TAE215" s="29"/>
      <c r="TAF215" s="29"/>
      <c r="TAG215" s="29"/>
      <c r="TAH215" s="29"/>
      <c r="TAI215" s="29"/>
      <c r="TAJ215" s="29"/>
      <c r="TAK215" s="29"/>
      <c r="TAL215" s="29"/>
      <c r="TAM215" s="29"/>
      <c r="TAN215" s="29"/>
      <c r="TAO215" s="29"/>
      <c r="TAP215" s="29"/>
      <c r="TAQ215" s="29"/>
      <c r="TAR215" s="29"/>
      <c r="TAS215" s="29"/>
      <c r="TAT215" s="29"/>
      <c r="TAU215" s="29"/>
      <c r="TAV215" s="29"/>
      <c r="TAW215" s="29"/>
      <c r="TAX215" s="29"/>
      <c r="TAY215" s="29"/>
      <c r="TAZ215" s="29"/>
      <c r="TBA215" s="29"/>
      <c r="TBB215" s="29"/>
      <c r="TBC215" s="29"/>
      <c r="TBD215" s="29"/>
      <c r="TBE215" s="29"/>
      <c r="TBF215" s="29"/>
      <c r="TBG215" s="29"/>
      <c r="TBH215" s="29"/>
      <c r="TBI215" s="29"/>
      <c r="TBJ215" s="29"/>
      <c r="TBK215" s="29"/>
      <c r="TBL215" s="29"/>
      <c r="TBM215" s="29"/>
      <c r="TBN215" s="29"/>
      <c r="TBO215" s="29"/>
      <c r="TBP215" s="29"/>
      <c r="TBQ215" s="29"/>
      <c r="TBR215" s="29"/>
      <c r="TBS215" s="29"/>
      <c r="TBT215" s="29"/>
      <c r="TBU215" s="29"/>
      <c r="TBV215" s="29"/>
      <c r="TBW215" s="29"/>
      <c r="TBX215" s="29"/>
      <c r="TBY215" s="29"/>
      <c r="TBZ215" s="29"/>
      <c r="TCA215" s="29"/>
      <c r="TCB215" s="29"/>
      <c r="TCC215" s="29"/>
      <c r="TCD215" s="29"/>
      <c r="TCE215" s="29"/>
      <c r="TCF215" s="29"/>
      <c r="TCG215" s="29"/>
      <c r="TCH215" s="29"/>
      <c r="TCI215" s="29"/>
      <c r="TCJ215" s="29"/>
      <c r="TCK215" s="29"/>
      <c r="TCL215" s="29"/>
      <c r="TCM215" s="29"/>
      <c r="TCN215" s="29"/>
      <c r="TCO215" s="29"/>
      <c r="TCP215" s="29"/>
      <c r="TCQ215" s="29"/>
      <c r="TCR215" s="29"/>
      <c r="TCS215" s="29"/>
      <c r="TCT215" s="29"/>
      <c r="TCU215" s="29"/>
      <c r="TCV215" s="29"/>
      <c r="TCW215" s="29"/>
      <c r="TCX215" s="29"/>
      <c r="TCY215" s="29"/>
      <c r="TCZ215" s="29"/>
      <c r="TDA215" s="29"/>
      <c r="TDB215" s="29"/>
      <c r="TDC215" s="29"/>
      <c r="TDD215" s="29"/>
      <c r="TDE215" s="29"/>
      <c r="TDF215" s="29"/>
      <c r="TDG215" s="29"/>
      <c r="TDH215" s="29"/>
      <c r="TDI215" s="29"/>
      <c r="TDJ215" s="29"/>
      <c r="TDK215" s="29"/>
      <c r="TDL215" s="29"/>
      <c r="TDM215" s="29"/>
      <c r="TDN215" s="29"/>
      <c r="TDO215" s="29"/>
      <c r="TDP215" s="29"/>
      <c r="TDQ215" s="29"/>
      <c r="TDR215" s="29"/>
      <c r="TDS215" s="29"/>
      <c r="TDT215" s="29"/>
      <c r="TDU215" s="29"/>
      <c r="TDV215" s="29"/>
      <c r="TDW215" s="29"/>
      <c r="TDX215" s="29"/>
      <c r="TDY215" s="29"/>
      <c r="TDZ215" s="29"/>
      <c r="TEA215" s="29"/>
      <c r="TEB215" s="29"/>
      <c r="TEC215" s="29"/>
      <c r="TED215" s="29"/>
      <c r="TEE215" s="29"/>
      <c r="TEF215" s="29"/>
      <c r="TEG215" s="29"/>
      <c r="TEH215" s="29"/>
      <c r="TEI215" s="29"/>
      <c r="TEJ215" s="29"/>
      <c r="TEK215" s="29"/>
      <c r="TEL215" s="29"/>
      <c r="TEM215" s="29"/>
      <c r="TEN215" s="29"/>
      <c r="TEO215" s="29"/>
      <c r="TEP215" s="29"/>
      <c r="TEQ215" s="29"/>
      <c r="TER215" s="29"/>
      <c r="TES215" s="29"/>
      <c r="TET215" s="29"/>
      <c r="TEU215" s="29"/>
      <c r="TEV215" s="29"/>
      <c r="TEW215" s="29"/>
      <c r="TEX215" s="29"/>
      <c r="TEY215" s="29"/>
      <c r="TEZ215" s="29"/>
      <c r="TFA215" s="29"/>
      <c r="TFB215" s="29"/>
      <c r="TFC215" s="29"/>
      <c r="TFD215" s="29"/>
      <c r="TFE215" s="29"/>
      <c r="TFF215" s="29"/>
      <c r="TFG215" s="29"/>
      <c r="TFH215" s="29"/>
      <c r="TFI215" s="29"/>
      <c r="TFJ215" s="29"/>
      <c r="TFK215" s="29"/>
      <c r="TFL215" s="29"/>
      <c r="TFM215" s="29"/>
      <c r="TFN215" s="29"/>
      <c r="TFO215" s="29"/>
      <c r="TFP215" s="29"/>
      <c r="TFQ215" s="29"/>
      <c r="TFR215" s="29"/>
      <c r="TFS215" s="29"/>
      <c r="TFT215" s="29"/>
      <c r="TFU215" s="29"/>
      <c r="TFV215" s="29"/>
      <c r="TFW215" s="29"/>
      <c r="TFX215" s="29"/>
      <c r="TFY215" s="29"/>
      <c r="TFZ215" s="29"/>
      <c r="TGA215" s="29"/>
      <c r="TGB215" s="29"/>
      <c r="TGC215" s="29"/>
      <c r="TGD215" s="29"/>
      <c r="TGE215" s="29"/>
      <c r="TGF215" s="29"/>
      <c r="TGG215" s="29"/>
      <c r="TGH215" s="29"/>
      <c r="TGI215" s="29"/>
      <c r="TGJ215" s="29"/>
      <c r="TGK215" s="29"/>
      <c r="TGL215" s="29"/>
      <c r="TGM215" s="29"/>
      <c r="TGN215" s="29"/>
      <c r="TGO215" s="29"/>
      <c r="TGP215" s="29"/>
      <c r="TGQ215" s="29"/>
      <c r="TGR215" s="29"/>
      <c r="TGS215" s="29"/>
      <c r="TGT215" s="29"/>
      <c r="TGU215" s="29"/>
      <c r="TGV215" s="29"/>
      <c r="TGW215" s="29"/>
      <c r="TGX215" s="29"/>
      <c r="TGY215" s="29"/>
      <c r="TGZ215" s="29"/>
      <c r="THA215" s="29"/>
      <c r="THB215" s="29"/>
      <c r="THC215" s="29"/>
      <c r="THD215" s="29"/>
      <c r="THE215" s="29"/>
      <c r="THF215" s="29"/>
      <c r="THG215" s="29"/>
      <c r="THH215" s="29"/>
      <c r="THI215" s="29"/>
      <c r="THJ215" s="29"/>
      <c r="THK215" s="29"/>
      <c r="THL215" s="29"/>
      <c r="THM215" s="29"/>
      <c r="THN215" s="29"/>
      <c r="THO215" s="29"/>
      <c r="THP215" s="29"/>
      <c r="THQ215" s="29"/>
      <c r="THR215" s="29"/>
      <c r="THS215" s="29"/>
      <c r="THT215" s="29"/>
      <c r="THU215" s="29"/>
      <c r="THV215" s="29"/>
      <c r="THW215" s="29"/>
      <c r="THX215" s="29"/>
      <c r="THY215" s="29"/>
      <c r="THZ215" s="29"/>
      <c r="TIA215" s="29"/>
      <c r="TIB215" s="29"/>
      <c r="TIC215" s="29"/>
      <c r="TID215" s="29"/>
      <c r="TIE215" s="29"/>
      <c r="TIF215" s="29"/>
      <c r="TIG215" s="29"/>
      <c r="TIH215" s="29"/>
      <c r="TII215" s="29"/>
      <c r="TIJ215" s="29"/>
      <c r="TIK215" s="29"/>
      <c r="TIL215" s="29"/>
      <c r="TIM215" s="29"/>
      <c r="TIN215" s="29"/>
      <c r="TIO215" s="29"/>
      <c r="TIP215" s="29"/>
      <c r="TIQ215" s="29"/>
      <c r="TIR215" s="29"/>
      <c r="TIS215" s="29"/>
      <c r="TIT215" s="29"/>
      <c r="TIU215" s="29"/>
      <c r="TIV215" s="29"/>
      <c r="TIW215" s="29"/>
      <c r="TIX215" s="29"/>
      <c r="TIY215" s="29"/>
      <c r="TIZ215" s="29"/>
      <c r="TJA215" s="29"/>
      <c r="TJB215" s="29"/>
      <c r="TJC215" s="29"/>
      <c r="TJD215" s="29"/>
      <c r="TJE215" s="29"/>
      <c r="TJF215" s="29"/>
      <c r="TJG215" s="29"/>
      <c r="TJH215" s="29"/>
      <c r="TJI215" s="29"/>
      <c r="TJJ215" s="29"/>
      <c r="TJK215" s="29"/>
      <c r="TJL215" s="29"/>
      <c r="TJM215" s="29"/>
      <c r="TJN215" s="29"/>
      <c r="TJO215" s="29"/>
      <c r="TJP215" s="29"/>
      <c r="TJQ215" s="29"/>
      <c r="TJR215" s="29"/>
      <c r="TJS215" s="29"/>
      <c r="TJT215" s="29"/>
      <c r="TJU215" s="29"/>
      <c r="TJV215" s="29"/>
      <c r="TJW215" s="29"/>
      <c r="TJX215" s="29"/>
      <c r="TJY215" s="29"/>
      <c r="TJZ215" s="29"/>
      <c r="TKA215" s="29"/>
      <c r="TKB215" s="29"/>
      <c r="TKC215" s="29"/>
      <c r="TKD215" s="29"/>
      <c r="TKE215" s="29"/>
      <c r="TKF215" s="29"/>
      <c r="TKG215" s="29"/>
      <c r="TKH215" s="29"/>
      <c r="TKI215" s="29"/>
      <c r="TKJ215" s="29"/>
      <c r="TKK215" s="29"/>
      <c r="TKL215" s="29"/>
      <c r="TKM215" s="29"/>
      <c r="TKN215" s="29"/>
      <c r="TKO215" s="29"/>
      <c r="TKP215" s="29"/>
      <c r="TKQ215" s="29"/>
      <c r="TKR215" s="29"/>
      <c r="TKS215" s="29"/>
      <c r="TKT215" s="29"/>
      <c r="TKU215" s="29"/>
      <c r="TKV215" s="29"/>
      <c r="TKW215" s="29"/>
      <c r="TKX215" s="29"/>
      <c r="TKY215" s="29"/>
      <c r="TKZ215" s="29"/>
      <c r="TLA215" s="29"/>
      <c r="TLB215" s="29"/>
      <c r="TLC215" s="29"/>
      <c r="TLD215" s="29"/>
      <c r="TLE215" s="29"/>
      <c r="TLF215" s="29"/>
      <c r="TLG215" s="29"/>
      <c r="TLH215" s="29"/>
      <c r="TLI215" s="29"/>
      <c r="TLJ215" s="29"/>
      <c r="TLK215" s="29"/>
      <c r="TLL215" s="29"/>
      <c r="TLM215" s="29"/>
      <c r="TLN215" s="29"/>
      <c r="TLO215" s="29"/>
      <c r="TLP215" s="29"/>
      <c r="TLQ215" s="29"/>
      <c r="TLR215" s="29"/>
      <c r="TLS215" s="29"/>
      <c r="TLT215" s="29"/>
      <c r="TLU215" s="29"/>
      <c r="TLV215" s="29"/>
      <c r="TLW215" s="29"/>
      <c r="TLX215" s="29"/>
      <c r="TLY215" s="29"/>
      <c r="TLZ215" s="29"/>
      <c r="TMA215" s="29"/>
      <c r="TMB215" s="29"/>
      <c r="TMC215" s="29"/>
      <c r="TMD215" s="29"/>
      <c r="TME215" s="29"/>
      <c r="TMF215" s="29"/>
      <c r="TMG215" s="29"/>
      <c r="TMH215" s="29"/>
      <c r="TMI215" s="29"/>
      <c r="TMJ215" s="29"/>
      <c r="TMK215" s="29"/>
      <c r="TML215" s="29"/>
      <c r="TMM215" s="29"/>
      <c r="TMN215" s="29"/>
      <c r="TMO215" s="29"/>
      <c r="TMP215" s="29"/>
      <c r="TMQ215" s="29"/>
      <c r="TMR215" s="29"/>
      <c r="TMS215" s="29"/>
      <c r="TMT215" s="29"/>
      <c r="TMU215" s="29"/>
      <c r="TMV215" s="29"/>
      <c r="TMW215" s="29"/>
      <c r="TMX215" s="29"/>
      <c r="TMY215" s="29"/>
      <c r="TMZ215" s="29"/>
      <c r="TNA215" s="29"/>
      <c r="TNB215" s="29"/>
      <c r="TNC215" s="29"/>
      <c r="TND215" s="29"/>
      <c r="TNE215" s="29"/>
      <c r="TNF215" s="29"/>
      <c r="TNG215" s="29"/>
      <c r="TNH215" s="29"/>
      <c r="TNI215" s="29"/>
      <c r="TNJ215" s="29"/>
      <c r="TNK215" s="29"/>
      <c r="TNL215" s="29"/>
      <c r="TNM215" s="29"/>
      <c r="TNN215" s="29"/>
      <c r="TNO215" s="29"/>
      <c r="TNP215" s="29"/>
      <c r="TNQ215" s="29"/>
      <c r="TNR215" s="29"/>
      <c r="TNS215" s="29"/>
      <c r="TNT215" s="29"/>
      <c r="TNU215" s="29"/>
      <c r="TNV215" s="29"/>
      <c r="TNW215" s="29"/>
      <c r="TNX215" s="29"/>
      <c r="TNY215" s="29"/>
      <c r="TNZ215" s="29"/>
      <c r="TOA215" s="29"/>
      <c r="TOB215" s="29"/>
      <c r="TOC215" s="29"/>
      <c r="TOD215" s="29"/>
      <c r="TOE215" s="29"/>
      <c r="TOF215" s="29"/>
      <c r="TOG215" s="29"/>
      <c r="TOH215" s="29"/>
      <c r="TOI215" s="29"/>
      <c r="TOJ215" s="29"/>
      <c r="TOK215" s="29"/>
      <c r="TOL215" s="29"/>
      <c r="TOM215" s="29"/>
      <c r="TON215" s="29"/>
      <c r="TOO215" s="29"/>
      <c r="TOP215" s="29"/>
      <c r="TOQ215" s="29"/>
      <c r="TOR215" s="29"/>
      <c r="TOS215" s="29"/>
      <c r="TOT215" s="29"/>
      <c r="TOU215" s="29"/>
      <c r="TOV215" s="29"/>
      <c r="TOW215" s="29"/>
      <c r="TOX215" s="29"/>
      <c r="TOY215" s="29"/>
      <c r="TOZ215" s="29"/>
      <c r="TPA215" s="29"/>
      <c r="TPB215" s="29"/>
      <c r="TPC215" s="29"/>
      <c r="TPD215" s="29"/>
      <c r="TPE215" s="29"/>
      <c r="TPF215" s="29"/>
      <c r="TPG215" s="29"/>
      <c r="TPH215" s="29"/>
      <c r="TPI215" s="29"/>
      <c r="TPJ215" s="29"/>
      <c r="TPK215" s="29"/>
      <c r="TPL215" s="29"/>
      <c r="TPM215" s="29"/>
      <c r="TPN215" s="29"/>
      <c r="TPO215" s="29"/>
      <c r="TPP215" s="29"/>
      <c r="TPQ215" s="29"/>
      <c r="TPR215" s="29"/>
      <c r="TPS215" s="29"/>
      <c r="TPT215" s="29"/>
      <c r="TPU215" s="29"/>
      <c r="TPV215" s="29"/>
      <c r="TPW215" s="29"/>
      <c r="TPX215" s="29"/>
      <c r="TPY215" s="29"/>
      <c r="TPZ215" s="29"/>
      <c r="TQA215" s="29"/>
      <c r="TQB215" s="29"/>
      <c r="TQC215" s="29"/>
      <c r="TQD215" s="29"/>
      <c r="TQE215" s="29"/>
      <c r="TQF215" s="29"/>
      <c r="TQG215" s="29"/>
      <c r="TQH215" s="29"/>
      <c r="TQI215" s="29"/>
      <c r="TQJ215" s="29"/>
      <c r="TQK215" s="29"/>
      <c r="TQL215" s="29"/>
      <c r="TQM215" s="29"/>
      <c r="TQN215" s="29"/>
      <c r="TQO215" s="29"/>
      <c r="TQP215" s="29"/>
      <c r="TQQ215" s="29"/>
      <c r="TQR215" s="29"/>
      <c r="TQS215" s="29"/>
      <c r="TQT215" s="29"/>
      <c r="TQU215" s="29"/>
      <c r="TQV215" s="29"/>
      <c r="TQW215" s="29"/>
      <c r="TQX215" s="29"/>
      <c r="TQY215" s="29"/>
      <c r="TQZ215" s="29"/>
      <c r="TRA215" s="29"/>
      <c r="TRB215" s="29"/>
      <c r="TRC215" s="29"/>
      <c r="TRD215" s="29"/>
      <c r="TRE215" s="29"/>
      <c r="TRF215" s="29"/>
      <c r="TRG215" s="29"/>
      <c r="TRH215" s="29"/>
      <c r="TRI215" s="29"/>
      <c r="TRJ215" s="29"/>
      <c r="TRK215" s="29"/>
      <c r="TRL215" s="29"/>
      <c r="TRM215" s="29"/>
      <c r="TRN215" s="29"/>
      <c r="TRO215" s="29"/>
      <c r="TRP215" s="29"/>
      <c r="TRQ215" s="29"/>
      <c r="TRR215" s="29"/>
      <c r="TRS215" s="29"/>
      <c r="TRT215" s="29"/>
      <c r="TRU215" s="29"/>
      <c r="TRV215" s="29"/>
      <c r="TRW215" s="29"/>
      <c r="TRX215" s="29"/>
      <c r="TRY215" s="29"/>
      <c r="TRZ215" s="29"/>
      <c r="TSA215" s="29"/>
      <c r="TSB215" s="29"/>
      <c r="TSC215" s="29"/>
      <c r="TSD215" s="29"/>
      <c r="TSE215" s="29"/>
      <c r="TSF215" s="29"/>
      <c r="TSG215" s="29"/>
      <c r="TSH215" s="29"/>
      <c r="TSI215" s="29"/>
      <c r="TSJ215" s="29"/>
      <c r="TSK215" s="29"/>
      <c r="TSL215" s="29"/>
      <c r="TSM215" s="29"/>
      <c r="TSN215" s="29"/>
      <c r="TSO215" s="29"/>
      <c r="TSP215" s="29"/>
      <c r="TSQ215" s="29"/>
      <c r="TSR215" s="29"/>
      <c r="TSS215" s="29"/>
      <c r="TST215" s="29"/>
      <c r="TSU215" s="29"/>
      <c r="TSV215" s="29"/>
      <c r="TSW215" s="29"/>
      <c r="TSX215" s="29"/>
      <c r="TSY215" s="29"/>
      <c r="TSZ215" s="29"/>
      <c r="TTA215" s="29"/>
      <c r="TTB215" s="29"/>
      <c r="TTC215" s="29"/>
      <c r="TTD215" s="29"/>
      <c r="TTE215" s="29"/>
      <c r="TTF215" s="29"/>
      <c r="TTG215" s="29"/>
      <c r="TTH215" s="29"/>
      <c r="TTI215" s="29"/>
      <c r="TTJ215" s="29"/>
      <c r="TTK215" s="29"/>
      <c r="TTL215" s="29"/>
      <c r="TTM215" s="29"/>
      <c r="TTN215" s="29"/>
      <c r="TTO215" s="29"/>
      <c r="TTP215" s="29"/>
      <c r="TTQ215" s="29"/>
      <c r="TTR215" s="29"/>
      <c r="TTS215" s="29"/>
      <c r="TTT215" s="29"/>
      <c r="TTU215" s="29"/>
      <c r="TTV215" s="29"/>
      <c r="TTW215" s="29"/>
      <c r="TTX215" s="29"/>
      <c r="TTY215" s="29"/>
      <c r="TTZ215" s="29"/>
      <c r="TUA215" s="29"/>
      <c r="TUB215" s="29"/>
      <c r="TUC215" s="29"/>
      <c r="TUD215" s="29"/>
      <c r="TUE215" s="29"/>
      <c r="TUF215" s="29"/>
      <c r="TUG215" s="29"/>
      <c r="TUH215" s="29"/>
      <c r="TUI215" s="29"/>
      <c r="TUJ215" s="29"/>
      <c r="TUK215" s="29"/>
      <c r="TUL215" s="29"/>
      <c r="TUM215" s="29"/>
      <c r="TUN215" s="29"/>
      <c r="TUO215" s="29"/>
      <c r="TUP215" s="29"/>
      <c r="TUQ215" s="29"/>
      <c r="TUR215" s="29"/>
      <c r="TUS215" s="29"/>
      <c r="TUT215" s="29"/>
      <c r="TUU215" s="29"/>
      <c r="TUV215" s="29"/>
      <c r="TUW215" s="29"/>
      <c r="TUX215" s="29"/>
      <c r="TUY215" s="29"/>
      <c r="TUZ215" s="29"/>
      <c r="TVA215" s="29"/>
      <c r="TVB215" s="29"/>
      <c r="TVC215" s="29"/>
      <c r="TVD215" s="29"/>
      <c r="TVE215" s="29"/>
      <c r="TVF215" s="29"/>
      <c r="TVG215" s="29"/>
      <c r="TVH215" s="29"/>
      <c r="TVI215" s="29"/>
      <c r="TVJ215" s="29"/>
      <c r="TVK215" s="29"/>
      <c r="TVL215" s="29"/>
      <c r="TVM215" s="29"/>
      <c r="TVN215" s="29"/>
      <c r="TVO215" s="29"/>
      <c r="TVP215" s="29"/>
      <c r="TVQ215" s="29"/>
      <c r="TVR215" s="29"/>
      <c r="TVS215" s="29"/>
      <c r="TVT215" s="29"/>
      <c r="TVU215" s="29"/>
      <c r="TVV215" s="29"/>
      <c r="TVW215" s="29"/>
      <c r="TVX215" s="29"/>
      <c r="TVY215" s="29"/>
      <c r="TVZ215" s="29"/>
      <c r="TWA215" s="29"/>
      <c r="TWB215" s="29"/>
      <c r="TWC215" s="29"/>
      <c r="TWD215" s="29"/>
      <c r="TWE215" s="29"/>
      <c r="TWF215" s="29"/>
      <c r="TWG215" s="29"/>
      <c r="TWH215" s="29"/>
      <c r="TWI215" s="29"/>
      <c r="TWJ215" s="29"/>
      <c r="TWK215" s="29"/>
      <c r="TWL215" s="29"/>
      <c r="TWM215" s="29"/>
      <c r="TWN215" s="29"/>
      <c r="TWO215" s="29"/>
      <c r="TWP215" s="29"/>
      <c r="TWQ215" s="29"/>
      <c r="TWR215" s="29"/>
      <c r="TWS215" s="29"/>
      <c r="TWT215" s="29"/>
      <c r="TWU215" s="29"/>
      <c r="TWV215" s="29"/>
      <c r="TWW215" s="29"/>
      <c r="TWX215" s="29"/>
      <c r="TWY215" s="29"/>
      <c r="TWZ215" s="29"/>
      <c r="TXA215" s="29"/>
      <c r="TXB215" s="29"/>
      <c r="TXC215" s="29"/>
      <c r="TXD215" s="29"/>
      <c r="TXE215" s="29"/>
      <c r="TXF215" s="29"/>
      <c r="TXG215" s="29"/>
      <c r="TXH215" s="29"/>
      <c r="TXI215" s="29"/>
      <c r="TXJ215" s="29"/>
      <c r="TXK215" s="29"/>
      <c r="TXL215" s="29"/>
      <c r="TXM215" s="29"/>
      <c r="TXN215" s="29"/>
      <c r="TXO215" s="29"/>
      <c r="TXP215" s="29"/>
      <c r="TXQ215" s="29"/>
      <c r="TXR215" s="29"/>
      <c r="TXS215" s="29"/>
      <c r="TXT215" s="29"/>
      <c r="TXU215" s="29"/>
      <c r="TXV215" s="29"/>
      <c r="TXW215" s="29"/>
      <c r="TXX215" s="29"/>
      <c r="TXY215" s="29"/>
      <c r="TXZ215" s="29"/>
      <c r="TYA215" s="29"/>
      <c r="TYB215" s="29"/>
      <c r="TYC215" s="29"/>
      <c r="TYD215" s="29"/>
      <c r="TYE215" s="29"/>
      <c r="TYF215" s="29"/>
      <c r="TYG215" s="29"/>
      <c r="TYH215" s="29"/>
      <c r="TYI215" s="29"/>
      <c r="TYJ215" s="29"/>
      <c r="TYK215" s="29"/>
      <c r="TYL215" s="29"/>
      <c r="TYM215" s="29"/>
      <c r="TYN215" s="29"/>
      <c r="TYO215" s="29"/>
      <c r="TYP215" s="29"/>
      <c r="TYQ215" s="29"/>
      <c r="TYR215" s="29"/>
      <c r="TYS215" s="29"/>
      <c r="TYT215" s="29"/>
      <c r="TYU215" s="29"/>
      <c r="TYV215" s="29"/>
      <c r="TYW215" s="29"/>
      <c r="TYX215" s="29"/>
      <c r="TYY215" s="29"/>
      <c r="TYZ215" s="29"/>
      <c r="TZA215" s="29"/>
      <c r="TZB215" s="29"/>
      <c r="TZC215" s="29"/>
      <c r="TZD215" s="29"/>
      <c r="TZE215" s="29"/>
      <c r="TZF215" s="29"/>
      <c r="TZG215" s="29"/>
      <c r="TZH215" s="29"/>
      <c r="TZI215" s="29"/>
      <c r="TZJ215" s="29"/>
      <c r="TZK215" s="29"/>
      <c r="TZL215" s="29"/>
      <c r="TZM215" s="29"/>
      <c r="TZN215" s="29"/>
      <c r="TZO215" s="29"/>
      <c r="TZP215" s="29"/>
      <c r="TZQ215" s="29"/>
      <c r="TZR215" s="29"/>
      <c r="TZS215" s="29"/>
      <c r="TZT215" s="29"/>
      <c r="TZU215" s="29"/>
      <c r="TZV215" s="29"/>
      <c r="TZW215" s="29"/>
      <c r="TZX215" s="29"/>
      <c r="TZY215" s="29"/>
      <c r="TZZ215" s="29"/>
      <c r="UAA215" s="29"/>
      <c r="UAB215" s="29"/>
      <c r="UAC215" s="29"/>
      <c r="UAD215" s="29"/>
      <c r="UAE215" s="29"/>
      <c r="UAF215" s="29"/>
      <c r="UAG215" s="29"/>
      <c r="UAH215" s="29"/>
      <c r="UAI215" s="29"/>
      <c r="UAJ215" s="29"/>
      <c r="UAK215" s="29"/>
      <c r="UAL215" s="29"/>
      <c r="UAM215" s="29"/>
      <c r="UAN215" s="29"/>
      <c r="UAO215" s="29"/>
      <c r="UAP215" s="29"/>
      <c r="UAQ215" s="29"/>
      <c r="UAR215" s="29"/>
      <c r="UAS215" s="29"/>
      <c r="UAT215" s="29"/>
      <c r="UAU215" s="29"/>
      <c r="UAV215" s="29"/>
      <c r="UAW215" s="29"/>
      <c r="UAX215" s="29"/>
      <c r="UAY215" s="29"/>
      <c r="UAZ215" s="29"/>
      <c r="UBA215" s="29"/>
      <c r="UBB215" s="29"/>
      <c r="UBC215" s="29"/>
      <c r="UBD215" s="29"/>
      <c r="UBE215" s="29"/>
      <c r="UBF215" s="29"/>
      <c r="UBG215" s="29"/>
      <c r="UBH215" s="29"/>
      <c r="UBI215" s="29"/>
      <c r="UBJ215" s="29"/>
      <c r="UBK215" s="29"/>
      <c r="UBL215" s="29"/>
      <c r="UBM215" s="29"/>
      <c r="UBN215" s="29"/>
      <c r="UBO215" s="29"/>
      <c r="UBP215" s="29"/>
      <c r="UBQ215" s="29"/>
      <c r="UBR215" s="29"/>
      <c r="UBS215" s="29"/>
      <c r="UBT215" s="29"/>
      <c r="UBU215" s="29"/>
      <c r="UBV215" s="29"/>
      <c r="UBW215" s="29"/>
      <c r="UBX215" s="29"/>
      <c r="UBY215" s="29"/>
      <c r="UBZ215" s="29"/>
      <c r="UCA215" s="29"/>
      <c r="UCB215" s="29"/>
      <c r="UCC215" s="29"/>
      <c r="UCD215" s="29"/>
      <c r="UCE215" s="29"/>
      <c r="UCF215" s="29"/>
      <c r="UCG215" s="29"/>
      <c r="UCH215" s="29"/>
      <c r="UCI215" s="29"/>
      <c r="UCJ215" s="29"/>
      <c r="UCK215" s="29"/>
      <c r="UCL215" s="29"/>
      <c r="UCM215" s="29"/>
      <c r="UCN215" s="29"/>
      <c r="UCO215" s="29"/>
      <c r="UCP215" s="29"/>
      <c r="UCQ215" s="29"/>
      <c r="UCR215" s="29"/>
      <c r="UCS215" s="29"/>
      <c r="UCT215" s="29"/>
      <c r="UCU215" s="29"/>
      <c r="UCV215" s="29"/>
      <c r="UCW215" s="29"/>
      <c r="UCX215" s="29"/>
      <c r="UCY215" s="29"/>
      <c r="UCZ215" s="29"/>
      <c r="UDA215" s="29"/>
      <c r="UDB215" s="29"/>
      <c r="UDC215" s="29"/>
      <c r="UDD215" s="29"/>
      <c r="UDE215" s="29"/>
      <c r="UDF215" s="29"/>
      <c r="UDG215" s="29"/>
      <c r="UDH215" s="29"/>
      <c r="UDI215" s="29"/>
      <c r="UDJ215" s="29"/>
      <c r="UDK215" s="29"/>
      <c r="UDL215" s="29"/>
      <c r="UDM215" s="29"/>
      <c r="UDN215" s="29"/>
      <c r="UDO215" s="29"/>
      <c r="UDP215" s="29"/>
      <c r="UDQ215" s="29"/>
      <c r="UDR215" s="29"/>
      <c r="UDS215" s="29"/>
      <c r="UDT215" s="29"/>
      <c r="UDU215" s="29"/>
      <c r="UDV215" s="29"/>
      <c r="UDW215" s="29"/>
      <c r="UDX215" s="29"/>
      <c r="UDY215" s="29"/>
      <c r="UDZ215" s="29"/>
      <c r="UEA215" s="29"/>
      <c r="UEB215" s="29"/>
      <c r="UEC215" s="29"/>
      <c r="UED215" s="29"/>
      <c r="UEE215" s="29"/>
      <c r="UEF215" s="29"/>
      <c r="UEG215" s="29"/>
      <c r="UEH215" s="29"/>
      <c r="UEI215" s="29"/>
      <c r="UEJ215" s="29"/>
      <c r="UEK215" s="29"/>
      <c r="UEL215" s="29"/>
      <c r="UEM215" s="29"/>
      <c r="UEN215" s="29"/>
      <c r="UEO215" s="29"/>
      <c r="UEP215" s="29"/>
      <c r="UEQ215" s="29"/>
      <c r="UER215" s="29"/>
      <c r="UES215" s="29"/>
      <c r="UET215" s="29"/>
      <c r="UEU215" s="29"/>
      <c r="UEV215" s="29"/>
      <c r="UEW215" s="29"/>
      <c r="UEX215" s="29"/>
      <c r="UEY215" s="29"/>
      <c r="UEZ215" s="29"/>
      <c r="UFA215" s="29"/>
      <c r="UFB215" s="29"/>
      <c r="UFC215" s="29"/>
      <c r="UFD215" s="29"/>
      <c r="UFE215" s="29"/>
      <c r="UFF215" s="29"/>
      <c r="UFG215" s="29"/>
      <c r="UFH215" s="29"/>
      <c r="UFI215" s="29"/>
      <c r="UFJ215" s="29"/>
      <c r="UFK215" s="29"/>
      <c r="UFL215" s="29"/>
      <c r="UFM215" s="29"/>
      <c r="UFN215" s="29"/>
      <c r="UFO215" s="29"/>
      <c r="UFP215" s="29"/>
      <c r="UFQ215" s="29"/>
      <c r="UFR215" s="29"/>
      <c r="UFS215" s="29"/>
      <c r="UFT215" s="29"/>
      <c r="UFU215" s="29"/>
      <c r="UFV215" s="29"/>
      <c r="UFW215" s="29"/>
      <c r="UFX215" s="29"/>
      <c r="UFY215" s="29"/>
      <c r="UFZ215" s="29"/>
      <c r="UGA215" s="29"/>
      <c r="UGB215" s="29"/>
      <c r="UGC215" s="29"/>
      <c r="UGD215" s="29"/>
      <c r="UGE215" s="29"/>
      <c r="UGF215" s="29"/>
      <c r="UGG215" s="29"/>
      <c r="UGH215" s="29"/>
      <c r="UGI215" s="29"/>
      <c r="UGJ215" s="29"/>
      <c r="UGK215" s="29"/>
      <c r="UGL215" s="29"/>
      <c r="UGM215" s="29"/>
      <c r="UGN215" s="29"/>
      <c r="UGO215" s="29"/>
      <c r="UGP215" s="29"/>
      <c r="UGQ215" s="29"/>
      <c r="UGR215" s="29"/>
      <c r="UGS215" s="29"/>
      <c r="UGT215" s="29"/>
      <c r="UGU215" s="29"/>
      <c r="UGV215" s="29"/>
      <c r="UGW215" s="29"/>
      <c r="UGX215" s="29"/>
      <c r="UGY215" s="29"/>
      <c r="UGZ215" s="29"/>
      <c r="UHA215" s="29"/>
      <c r="UHB215" s="29"/>
      <c r="UHC215" s="29"/>
      <c r="UHD215" s="29"/>
      <c r="UHE215" s="29"/>
      <c r="UHF215" s="29"/>
      <c r="UHG215" s="29"/>
      <c r="UHH215" s="29"/>
      <c r="UHI215" s="29"/>
      <c r="UHJ215" s="29"/>
      <c r="UHK215" s="29"/>
      <c r="UHL215" s="29"/>
      <c r="UHM215" s="29"/>
      <c r="UHN215" s="29"/>
      <c r="UHO215" s="29"/>
      <c r="UHP215" s="29"/>
      <c r="UHQ215" s="29"/>
      <c r="UHR215" s="29"/>
      <c r="UHS215" s="29"/>
      <c r="UHT215" s="29"/>
      <c r="UHU215" s="29"/>
      <c r="UHV215" s="29"/>
      <c r="UHW215" s="29"/>
      <c r="UHX215" s="29"/>
      <c r="UHY215" s="29"/>
      <c r="UHZ215" s="29"/>
      <c r="UIA215" s="29"/>
      <c r="UIB215" s="29"/>
      <c r="UIC215" s="29"/>
      <c r="UID215" s="29"/>
      <c r="UIE215" s="29"/>
      <c r="UIF215" s="29"/>
      <c r="UIG215" s="29"/>
      <c r="UIH215" s="29"/>
      <c r="UII215" s="29"/>
      <c r="UIJ215" s="29"/>
      <c r="UIK215" s="29"/>
      <c r="UIL215" s="29"/>
      <c r="UIM215" s="29"/>
      <c r="UIN215" s="29"/>
      <c r="UIO215" s="29"/>
      <c r="UIP215" s="29"/>
      <c r="UIQ215" s="29"/>
      <c r="UIR215" s="29"/>
      <c r="UIS215" s="29"/>
      <c r="UIT215" s="29"/>
      <c r="UIU215" s="29"/>
      <c r="UIV215" s="29"/>
      <c r="UIW215" s="29"/>
      <c r="UIX215" s="29"/>
      <c r="UIY215" s="29"/>
      <c r="UIZ215" s="29"/>
      <c r="UJA215" s="29"/>
      <c r="UJB215" s="29"/>
      <c r="UJC215" s="29"/>
      <c r="UJD215" s="29"/>
      <c r="UJE215" s="29"/>
      <c r="UJF215" s="29"/>
      <c r="UJG215" s="29"/>
      <c r="UJH215" s="29"/>
      <c r="UJI215" s="29"/>
      <c r="UJJ215" s="29"/>
      <c r="UJK215" s="29"/>
      <c r="UJL215" s="29"/>
      <c r="UJM215" s="29"/>
      <c r="UJN215" s="29"/>
      <c r="UJO215" s="29"/>
      <c r="UJP215" s="29"/>
      <c r="UJQ215" s="29"/>
      <c r="UJR215" s="29"/>
      <c r="UJS215" s="29"/>
      <c r="UJT215" s="29"/>
      <c r="UJU215" s="29"/>
      <c r="UJV215" s="29"/>
      <c r="UJW215" s="29"/>
      <c r="UJX215" s="29"/>
      <c r="UJY215" s="29"/>
      <c r="UJZ215" s="29"/>
      <c r="UKA215" s="29"/>
      <c r="UKB215" s="29"/>
      <c r="UKC215" s="29"/>
      <c r="UKD215" s="29"/>
      <c r="UKE215" s="29"/>
      <c r="UKF215" s="29"/>
      <c r="UKG215" s="29"/>
      <c r="UKH215" s="29"/>
      <c r="UKI215" s="29"/>
      <c r="UKJ215" s="29"/>
      <c r="UKK215" s="29"/>
      <c r="UKL215" s="29"/>
      <c r="UKM215" s="29"/>
      <c r="UKN215" s="29"/>
      <c r="UKO215" s="29"/>
      <c r="UKP215" s="29"/>
      <c r="UKQ215" s="29"/>
      <c r="UKR215" s="29"/>
      <c r="UKS215" s="29"/>
      <c r="UKT215" s="29"/>
      <c r="UKU215" s="29"/>
      <c r="UKV215" s="29"/>
      <c r="UKW215" s="29"/>
      <c r="UKX215" s="29"/>
      <c r="UKY215" s="29"/>
      <c r="UKZ215" s="29"/>
      <c r="ULA215" s="29"/>
      <c r="ULB215" s="29"/>
      <c r="ULC215" s="29"/>
      <c r="ULD215" s="29"/>
      <c r="ULE215" s="29"/>
      <c r="ULF215" s="29"/>
      <c r="ULG215" s="29"/>
      <c r="ULH215" s="29"/>
      <c r="ULI215" s="29"/>
      <c r="ULJ215" s="29"/>
      <c r="ULK215" s="29"/>
      <c r="ULL215" s="29"/>
      <c r="ULM215" s="29"/>
      <c r="ULN215" s="29"/>
      <c r="ULO215" s="29"/>
      <c r="ULP215" s="29"/>
      <c r="ULQ215" s="29"/>
      <c r="ULR215" s="29"/>
      <c r="ULS215" s="29"/>
      <c r="ULT215" s="29"/>
      <c r="ULU215" s="29"/>
      <c r="ULV215" s="29"/>
      <c r="ULW215" s="29"/>
      <c r="ULX215" s="29"/>
      <c r="ULY215" s="29"/>
      <c r="ULZ215" s="29"/>
      <c r="UMA215" s="29"/>
      <c r="UMB215" s="29"/>
      <c r="UMC215" s="29"/>
      <c r="UMD215" s="29"/>
      <c r="UME215" s="29"/>
      <c r="UMF215" s="29"/>
      <c r="UMG215" s="29"/>
      <c r="UMH215" s="29"/>
      <c r="UMI215" s="29"/>
      <c r="UMJ215" s="29"/>
      <c r="UMK215" s="29"/>
      <c r="UML215" s="29"/>
      <c r="UMM215" s="29"/>
      <c r="UMN215" s="29"/>
      <c r="UMO215" s="29"/>
      <c r="UMP215" s="29"/>
      <c r="UMQ215" s="29"/>
      <c r="UMR215" s="29"/>
      <c r="UMS215" s="29"/>
      <c r="UMT215" s="29"/>
      <c r="UMU215" s="29"/>
      <c r="UMV215" s="29"/>
      <c r="UMW215" s="29"/>
      <c r="UMX215" s="29"/>
      <c r="UMY215" s="29"/>
      <c r="UMZ215" s="29"/>
      <c r="UNA215" s="29"/>
      <c r="UNB215" s="29"/>
      <c r="UNC215" s="29"/>
      <c r="UND215" s="29"/>
      <c r="UNE215" s="29"/>
      <c r="UNF215" s="29"/>
      <c r="UNG215" s="29"/>
      <c r="UNH215" s="29"/>
      <c r="UNI215" s="29"/>
      <c r="UNJ215" s="29"/>
      <c r="UNK215" s="29"/>
      <c r="UNL215" s="29"/>
      <c r="UNM215" s="29"/>
      <c r="UNN215" s="29"/>
      <c r="UNO215" s="29"/>
      <c r="UNP215" s="29"/>
      <c r="UNQ215" s="29"/>
      <c r="UNR215" s="29"/>
      <c r="UNS215" s="29"/>
      <c r="UNT215" s="29"/>
      <c r="UNU215" s="29"/>
      <c r="UNV215" s="29"/>
      <c r="UNW215" s="29"/>
      <c r="UNX215" s="29"/>
      <c r="UNY215" s="29"/>
      <c r="UNZ215" s="29"/>
      <c r="UOA215" s="29"/>
      <c r="UOB215" s="29"/>
      <c r="UOC215" s="29"/>
      <c r="UOD215" s="29"/>
      <c r="UOE215" s="29"/>
      <c r="UOF215" s="29"/>
      <c r="UOG215" s="29"/>
      <c r="UOH215" s="29"/>
      <c r="UOI215" s="29"/>
      <c r="UOJ215" s="29"/>
      <c r="UOK215" s="29"/>
      <c r="UOL215" s="29"/>
      <c r="UOM215" s="29"/>
      <c r="UON215" s="29"/>
      <c r="UOO215" s="29"/>
      <c r="UOP215" s="29"/>
      <c r="UOQ215" s="29"/>
      <c r="UOR215" s="29"/>
      <c r="UOS215" s="29"/>
      <c r="UOT215" s="29"/>
      <c r="UOU215" s="29"/>
      <c r="UOV215" s="29"/>
      <c r="UOW215" s="29"/>
      <c r="UOX215" s="29"/>
      <c r="UOY215" s="29"/>
      <c r="UOZ215" s="29"/>
      <c r="UPA215" s="29"/>
      <c r="UPB215" s="29"/>
      <c r="UPC215" s="29"/>
      <c r="UPD215" s="29"/>
      <c r="UPE215" s="29"/>
      <c r="UPF215" s="29"/>
      <c r="UPG215" s="29"/>
      <c r="UPH215" s="29"/>
      <c r="UPI215" s="29"/>
      <c r="UPJ215" s="29"/>
      <c r="UPK215" s="29"/>
      <c r="UPL215" s="29"/>
      <c r="UPM215" s="29"/>
      <c r="UPN215" s="29"/>
      <c r="UPO215" s="29"/>
      <c r="UPP215" s="29"/>
      <c r="UPQ215" s="29"/>
      <c r="UPR215" s="29"/>
      <c r="UPS215" s="29"/>
      <c r="UPT215" s="29"/>
      <c r="UPU215" s="29"/>
      <c r="UPV215" s="29"/>
      <c r="UPW215" s="29"/>
      <c r="UPX215" s="29"/>
      <c r="UPY215" s="29"/>
      <c r="UPZ215" s="29"/>
      <c r="UQA215" s="29"/>
      <c r="UQB215" s="29"/>
      <c r="UQC215" s="29"/>
      <c r="UQD215" s="29"/>
      <c r="UQE215" s="29"/>
      <c r="UQF215" s="29"/>
      <c r="UQG215" s="29"/>
      <c r="UQH215" s="29"/>
      <c r="UQI215" s="29"/>
      <c r="UQJ215" s="29"/>
      <c r="UQK215" s="29"/>
      <c r="UQL215" s="29"/>
      <c r="UQM215" s="29"/>
      <c r="UQN215" s="29"/>
      <c r="UQO215" s="29"/>
      <c r="UQP215" s="29"/>
      <c r="UQQ215" s="29"/>
      <c r="UQR215" s="29"/>
      <c r="UQS215" s="29"/>
      <c r="UQT215" s="29"/>
      <c r="UQU215" s="29"/>
      <c r="UQV215" s="29"/>
      <c r="UQW215" s="29"/>
      <c r="UQX215" s="29"/>
      <c r="UQY215" s="29"/>
      <c r="UQZ215" s="29"/>
      <c r="URA215" s="29"/>
      <c r="URB215" s="29"/>
      <c r="URC215" s="29"/>
      <c r="URD215" s="29"/>
      <c r="URE215" s="29"/>
      <c r="URF215" s="29"/>
      <c r="URG215" s="29"/>
      <c r="URH215" s="29"/>
      <c r="URI215" s="29"/>
      <c r="URJ215" s="29"/>
      <c r="URK215" s="29"/>
      <c r="URL215" s="29"/>
      <c r="URM215" s="29"/>
      <c r="URN215" s="29"/>
      <c r="URO215" s="29"/>
      <c r="URP215" s="29"/>
      <c r="URQ215" s="29"/>
      <c r="URR215" s="29"/>
      <c r="URS215" s="29"/>
      <c r="URT215" s="29"/>
      <c r="URU215" s="29"/>
      <c r="URV215" s="29"/>
      <c r="URW215" s="29"/>
      <c r="URX215" s="29"/>
      <c r="URY215" s="29"/>
      <c r="URZ215" s="29"/>
      <c r="USA215" s="29"/>
      <c r="USB215" s="29"/>
      <c r="USC215" s="29"/>
      <c r="USD215" s="29"/>
      <c r="USE215" s="29"/>
      <c r="USF215" s="29"/>
      <c r="USG215" s="29"/>
      <c r="USH215" s="29"/>
      <c r="USI215" s="29"/>
      <c r="USJ215" s="29"/>
      <c r="USK215" s="29"/>
      <c r="USL215" s="29"/>
      <c r="USM215" s="29"/>
      <c r="USN215" s="29"/>
      <c r="USO215" s="29"/>
      <c r="USP215" s="29"/>
      <c r="USQ215" s="29"/>
      <c r="USR215" s="29"/>
      <c r="USS215" s="29"/>
      <c r="UST215" s="29"/>
      <c r="USU215" s="29"/>
      <c r="USV215" s="29"/>
      <c r="USW215" s="29"/>
      <c r="USX215" s="29"/>
      <c r="USY215" s="29"/>
      <c r="USZ215" s="29"/>
      <c r="UTA215" s="29"/>
      <c r="UTB215" s="29"/>
      <c r="UTC215" s="29"/>
      <c r="UTD215" s="29"/>
      <c r="UTE215" s="29"/>
      <c r="UTF215" s="29"/>
      <c r="UTG215" s="29"/>
      <c r="UTH215" s="29"/>
      <c r="UTI215" s="29"/>
      <c r="UTJ215" s="29"/>
      <c r="UTK215" s="29"/>
      <c r="UTL215" s="29"/>
      <c r="UTM215" s="29"/>
      <c r="UTN215" s="29"/>
      <c r="UTO215" s="29"/>
      <c r="UTP215" s="29"/>
      <c r="UTQ215" s="29"/>
      <c r="UTR215" s="29"/>
      <c r="UTS215" s="29"/>
      <c r="UTT215" s="29"/>
      <c r="UTU215" s="29"/>
      <c r="UTV215" s="29"/>
      <c r="UTW215" s="29"/>
      <c r="UTX215" s="29"/>
      <c r="UTY215" s="29"/>
      <c r="UTZ215" s="29"/>
      <c r="UUA215" s="29"/>
      <c r="UUB215" s="29"/>
      <c r="UUC215" s="29"/>
      <c r="UUD215" s="29"/>
      <c r="UUE215" s="29"/>
      <c r="UUF215" s="29"/>
      <c r="UUG215" s="29"/>
      <c r="UUH215" s="29"/>
      <c r="UUI215" s="29"/>
      <c r="UUJ215" s="29"/>
      <c r="UUK215" s="29"/>
      <c r="UUL215" s="29"/>
      <c r="UUM215" s="29"/>
      <c r="UUN215" s="29"/>
      <c r="UUO215" s="29"/>
      <c r="UUP215" s="29"/>
      <c r="UUQ215" s="29"/>
      <c r="UUR215" s="29"/>
      <c r="UUS215" s="29"/>
      <c r="UUT215" s="29"/>
      <c r="UUU215" s="29"/>
      <c r="UUV215" s="29"/>
      <c r="UUW215" s="29"/>
      <c r="UUX215" s="29"/>
      <c r="UUY215" s="29"/>
      <c r="UUZ215" s="29"/>
      <c r="UVA215" s="29"/>
      <c r="UVB215" s="29"/>
      <c r="UVC215" s="29"/>
      <c r="UVD215" s="29"/>
      <c r="UVE215" s="29"/>
      <c r="UVF215" s="29"/>
      <c r="UVG215" s="29"/>
      <c r="UVH215" s="29"/>
      <c r="UVI215" s="29"/>
      <c r="UVJ215" s="29"/>
      <c r="UVK215" s="29"/>
      <c r="UVL215" s="29"/>
      <c r="UVM215" s="29"/>
      <c r="UVN215" s="29"/>
      <c r="UVO215" s="29"/>
      <c r="UVP215" s="29"/>
      <c r="UVQ215" s="29"/>
      <c r="UVR215" s="29"/>
      <c r="UVS215" s="29"/>
      <c r="UVT215" s="29"/>
      <c r="UVU215" s="29"/>
      <c r="UVV215" s="29"/>
      <c r="UVW215" s="29"/>
      <c r="UVX215" s="29"/>
      <c r="UVY215" s="29"/>
      <c r="UVZ215" s="29"/>
      <c r="UWA215" s="29"/>
      <c r="UWB215" s="29"/>
      <c r="UWC215" s="29"/>
      <c r="UWD215" s="29"/>
      <c r="UWE215" s="29"/>
      <c r="UWF215" s="29"/>
      <c r="UWG215" s="29"/>
      <c r="UWH215" s="29"/>
      <c r="UWI215" s="29"/>
      <c r="UWJ215" s="29"/>
      <c r="UWK215" s="29"/>
      <c r="UWL215" s="29"/>
      <c r="UWM215" s="29"/>
      <c r="UWN215" s="29"/>
      <c r="UWO215" s="29"/>
      <c r="UWP215" s="29"/>
      <c r="UWQ215" s="29"/>
      <c r="UWR215" s="29"/>
      <c r="UWS215" s="29"/>
      <c r="UWT215" s="29"/>
      <c r="UWU215" s="29"/>
      <c r="UWV215" s="29"/>
      <c r="UWW215" s="29"/>
      <c r="UWX215" s="29"/>
      <c r="UWY215" s="29"/>
      <c r="UWZ215" s="29"/>
      <c r="UXA215" s="29"/>
      <c r="UXB215" s="29"/>
      <c r="UXC215" s="29"/>
      <c r="UXD215" s="29"/>
      <c r="UXE215" s="29"/>
      <c r="UXF215" s="29"/>
      <c r="UXG215" s="29"/>
      <c r="UXH215" s="29"/>
      <c r="UXI215" s="29"/>
      <c r="UXJ215" s="29"/>
      <c r="UXK215" s="29"/>
      <c r="UXL215" s="29"/>
      <c r="UXM215" s="29"/>
      <c r="UXN215" s="29"/>
      <c r="UXO215" s="29"/>
      <c r="UXP215" s="29"/>
      <c r="UXQ215" s="29"/>
      <c r="UXR215" s="29"/>
      <c r="UXS215" s="29"/>
      <c r="UXT215" s="29"/>
      <c r="UXU215" s="29"/>
      <c r="UXV215" s="29"/>
      <c r="UXW215" s="29"/>
      <c r="UXX215" s="29"/>
      <c r="UXY215" s="29"/>
      <c r="UXZ215" s="29"/>
      <c r="UYA215" s="29"/>
      <c r="UYB215" s="29"/>
      <c r="UYC215" s="29"/>
      <c r="UYD215" s="29"/>
      <c r="UYE215" s="29"/>
      <c r="UYF215" s="29"/>
      <c r="UYG215" s="29"/>
      <c r="UYH215" s="29"/>
      <c r="UYI215" s="29"/>
      <c r="UYJ215" s="29"/>
      <c r="UYK215" s="29"/>
      <c r="UYL215" s="29"/>
      <c r="UYM215" s="29"/>
      <c r="UYN215" s="29"/>
      <c r="UYO215" s="29"/>
      <c r="UYP215" s="29"/>
      <c r="UYQ215" s="29"/>
      <c r="UYR215" s="29"/>
      <c r="UYS215" s="29"/>
      <c r="UYT215" s="29"/>
      <c r="UYU215" s="29"/>
      <c r="UYV215" s="29"/>
      <c r="UYW215" s="29"/>
      <c r="UYX215" s="29"/>
      <c r="UYY215" s="29"/>
      <c r="UYZ215" s="29"/>
      <c r="UZA215" s="29"/>
      <c r="UZB215" s="29"/>
      <c r="UZC215" s="29"/>
      <c r="UZD215" s="29"/>
      <c r="UZE215" s="29"/>
      <c r="UZF215" s="29"/>
      <c r="UZG215" s="29"/>
      <c r="UZH215" s="29"/>
      <c r="UZI215" s="29"/>
      <c r="UZJ215" s="29"/>
      <c r="UZK215" s="29"/>
      <c r="UZL215" s="29"/>
      <c r="UZM215" s="29"/>
      <c r="UZN215" s="29"/>
      <c r="UZO215" s="29"/>
      <c r="UZP215" s="29"/>
      <c r="UZQ215" s="29"/>
      <c r="UZR215" s="29"/>
      <c r="UZS215" s="29"/>
      <c r="UZT215" s="29"/>
      <c r="UZU215" s="29"/>
      <c r="UZV215" s="29"/>
      <c r="UZW215" s="29"/>
      <c r="UZX215" s="29"/>
      <c r="UZY215" s="29"/>
      <c r="UZZ215" s="29"/>
      <c r="VAA215" s="29"/>
      <c r="VAB215" s="29"/>
      <c r="VAC215" s="29"/>
      <c r="VAD215" s="29"/>
      <c r="VAE215" s="29"/>
      <c r="VAF215" s="29"/>
      <c r="VAG215" s="29"/>
      <c r="VAH215" s="29"/>
      <c r="VAI215" s="29"/>
      <c r="VAJ215" s="29"/>
      <c r="VAK215" s="29"/>
      <c r="VAL215" s="29"/>
      <c r="VAM215" s="29"/>
      <c r="VAN215" s="29"/>
      <c r="VAO215" s="29"/>
      <c r="VAP215" s="29"/>
      <c r="VAQ215" s="29"/>
      <c r="VAR215" s="29"/>
      <c r="VAS215" s="29"/>
      <c r="VAT215" s="29"/>
      <c r="VAU215" s="29"/>
      <c r="VAV215" s="29"/>
      <c r="VAW215" s="29"/>
      <c r="VAX215" s="29"/>
      <c r="VAY215" s="29"/>
      <c r="VAZ215" s="29"/>
      <c r="VBA215" s="29"/>
      <c r="VBB215" s="29"/>
      <c r="VBC215" s="29"/>
      <c r="VBD215" s="29"/>
      <c r="VBE215" s="29"/>
      <c r="VBF215" s="29"/>
      <c r="VBG215" s="29"/>
      <c r="VBH215" s="29"/>
      <c r="VBI215" s="29"/>
      <c r="VBJ215" s="29"/>
      <c r="VBK215" s="29"/>
      <c r="VBL215" s="29"/>
      <c r="VBM215" s="29"/>
      <c r="VBN215" s="29"/>
      <c r="VBO215" s="29"/>
      <c r="VBP215" s="29"/>
      <c r="VBQ215" s="29"/>
      <c r="VBR215" s="29"/>
      <c r="VBS215" s="29"/>
      <c r="VBT215" s="29"/>
      <c r="VBU215" s="29"/>
      <c r="VBV215" s="29"/>
      <c r="VBW215" s="29"/>
      <c r="VBX215" s="29"/>
      <c r="VBY215" s="29"/>
      <c r="VBZ215" s="29"/>
      <c r="VCA215" s="29"/>
      <c r="VCB215" s="29"/>
      <c r="VCC215" s="29"/>
      <c r="VCD215" s="29"/>
      <c r="VCE215" s="29"/>
      <c r="VCF215" s="29"/>
      <c r="VCG215" s="29"/>
      <c r="VCH215" s="29"/>
      <c r="VCI215" s="29"/>
      <c r="VCJ215" s="29"/>
      <c r="VCK215" s="29"/>
      <c r="VCL215" s="29"/>
      <c r="VCM215" s="29"/>
      <c r="VCN215" s="29"/>
      <c r="VCO215" s="29"/>
      <c r="VCP215" s="29"/>
      <c r="VCQ215" s="29"/>
      <c r="VCR215" s="29"/>
      <c r="VCS215" s="29"/>
      <c r="VCT215" s="29"/>
      <c r="VCU215" s="29"/>
      <c r="VCV215" s="29"/>
      <c r="VCW215" s="29"/>
      <c r="VCX215" s="29"/>
      <c r="VCY215" s="29"/>
      <c r="VCZ215" s="29"/>
      <c r="VDA215" s="29"/>
      <c r="VDB215" s="29"/>
      <c r="VDC215" s="29"/>
      <c r="VDD215" s="29"/>
      <c r="VDE215" s="29"/>
      <c r="VDF215" s="29"/>
      <c r="VDG215" s="29"/>
      <c r="VDH215" s="29"/>
      <c r="VDI215" s="29"/>
      <c r="VDJ215" s="29"/>
      <c r="VDK215" s="29"/>
      <c r="VDL215" s="29"/>
      <c r="VDM215" s="29"/>
      <c r="VDN215" s="29"/>
      <c r="VDO215" s="29"/>
      <c r="VDP215" s="29"/>
      <c r="VDQ215" s="29"/>
      <c r="VDR215" s="29"/>
      <c r="VDS215" s="29"/>
      <c r="VDT215" s="29"/>
      <c r="VDU215" s="29"/>
      <c r="VDV215" s="29"/>
      <c r="VDW215" s="29"/>
      <c r="VDX215" s="29"/>
      <c r="VDY215" s="29"/>
      <c r="VDZ215" s="29"/>
      <c r="VEA215" s="29"/>
      <c r="VEB215" s="29"/>
      <c r="VEC215" s="29"/>
      <c r="VED215" s="29"/>
      <c r="VEE215" s="29"/>
      <c r="VEF215" s="29"/>
      <c r="VEG215" s="29"/>
      <c r="VEH215" s="29"/>
      <c r="VEI215" s="29"/>
      <c r="VEJ215" s="29"/>
      <c r="VEK215" s="29"/>
      <c r="VEL215" s="29"/>
      <c r="VEM215" s="29"/>
      <c r="VEN215" s="29"/>
      <c r="VEO215" s="29"/>
      <c r="VEP215" s="29"/>
      <c r="VEQ215" s="29"/>
      <c r="VER215" s="29"/>
      <c r="VES215" s="29"/>
      <c r="VET215" s="29"/>
      <c r="VEU215" s="29"/>
      <c r="VEV215" s="29"/>
      <c r="VEW215" s="29"/>
      <c r="VEX215" s="29"/>
      <c r="VEY215" s="29"/>
      <c r="VEZ215" s="29"/>
      <c r="VFA215" s="29"/>
      <c r="VFB215" s="29"/>
      <c r="VFC215" s="29"/>
      <c r="VFD215" s="29"/>
      <c r="VFE215" s="29"/>
      <c r="VFF215" s="29"/>
      <c r="VFG215" s="29"/>
      <c r="VFH215" s="29"/>
      <c r="VFI215" s="29"/>
      <c r="VFJ215" s="29"/>
      <c r="VFK215" s="29"/>
      <c r="VFL215" s="29"/>
      <c r="VFM215" s="29"/>
      <c r="VFN215" s="29"/>
      <c r="VFO215" s="29"/>
      <c r="VFP215" s="29"/>
      <c r="VFQ215" s="29"/>
      <c r="VFR215" s="29"/>
      <c r="VFS215" s="29"/>
      <c r="VFT215" s="29"/>
      <c r="VFU215" s="29"/>
      <c r="VFV215" s="29"/>
      <c r="VFW215" s="29"/>
      <c r="VFX215" s="29"/>
      <c r="VFY215" s="29"/>
      <c r="VFZ215" s="29"/>
      <c r="VGA215" s="29"/>
      <c r="VGB215" s="29"/>
      <c r="VGC215" s="29"/>
      <c r="VGD215" s="29"/>
      <c r="VGE215" s="29"/>
      <c r="VGF215" s="29"/>
      <c r="VGG215" s="29"/>
      <c r="VGH215" s="29"/>
      <c r="VGI215" s="29"/>
      <c r="VGJ215" s="29"/>
      <c r="VGK215" s="29"/>
      <c r="VGL215" s="29"/>
      <c r="VGM215" s="29"/>
      <c r="VGN215" s="29"/>
      <c r="VGO215" s="29"/>
      <c r="VGP215" s="29"/>
      <c r="VGQ215" s="29"/>
      <c r="VGR215" s="29"/>
      <c r="VGS215" s="29"/>
      <c r="VGT215" s="29"/>
      <c r="VGU215" s="29"/>
      <c r="VGV215" s="29"/>
      <c r="VGW215" s="29"/>
      <c r="VGX215" s="29"/>
      <c r="VGY215" s="29"/>
      <c r="VGZ215" s="29"/>
      <c r="VHA215" s="29"/>
      <c r="VHB215" s="29"/>
      <c r="VHC215" s="29"/>
      <c r="VHD215" s="29"/>
      <c r="VHE215" s="29"/>
      <c r="VHF215" s="29"/>
      <c r="VHG215" s="29"/>
      <c r="VHH215" s="29"/>
      <c r="VHI215" s="29"/>
      <c r="VHJ215" s="29"/>
      <c r="VHK215" s="29"/>
      <c r="VHL215" s="29"/>
      <c r="VHM215" s="29"/>
      <c r="VHN215" s="29"/>
      <c r="VHO215" s="29"/>
      <c r="VHP215" s="29"/>
      <c r="VHQ215" s="29"/>
      <c r="VHR215" s="29"/>
      <c r="VHS215" s="29"/>
      <c r="VHT215" s="29"/>
      <c r="VHU215" s="29"/>
      <c r="VHV215" s="29"/>
      <c r="VHW215" s="29"/>
      <c r="VHX215" s="29"/>
      <c r="VHY215" s="29"/>
      <c r="VHZ215" s="29"/>
      <c r="VIA215" s="29"/>
      <c r="VIB215" s="29"/>
      <c r="VIC215" s="29"/>
      <c r="VID215" s="29"/>
      <c r="VIE215" s="29"/>
      <c r="VIF215" s="29"/>
      <c r="VIG215" s="29"/>
      <c r="VIH215" s="29"/>
      <c r="VII215" s="29"/>
      <c r="VIJ215" s="29"/>
      <c r="VIK215" s="29"/>
      <c r="VIL215" s="29"/>
      <c r="VIM215" s="29"/>
      <c r="VIN215" s="29"/>
      <c r="VIO215" s="29"/>
      <c r="VIP215" s="29"/>
      <c r="VIQ215" s="29"/>
      <c r="VIR215" s="29"/>
      <c r="VIS215" s="29"/>
      <c r="VIT215" s="29"/>
      <c r="VIU215" s="29"/>
      <c r="VIV215" s="29"/>
      <c r="VIW215" s="29"/>
      <c r="VIX215" s="29"/>
      <c r="VIY215" s="29"/>
      <c r="VIZ215" s="29"/>
      <c r="VJA215" s="29"/>
      <c r="VJB215" s="29"/>
      <c r="VJC215" s="29"/>
      <c r="VJD215" s="29"/>
      <c r="VJE215" s="29"/>
      <c r="VJF215" s="29"/>
      <c r="VJG215" s="29"/>
      <c r="VJH215" s="29"/>
      <c r="VJI215" s="29"/>
      <c r="VJJ215" s="29"/>
      <c r="VJK215" s="29"/>
      <c r="VJL215" s="29"/>
      <c r="VJM215" s="29"/>
      <c r="VJN215" s="29"/>
      <c r="VJO215" s="29"/>
      <c r="VJP215" s="29"/>
      <c r="VJQ215" s="29"/>
      <c r="VJR215" s="29"/>
      <c r="VJS215" s="29"/>
      <c r="VJT215" s="29"/>
      <c r="VJU215" s="29"/>
      <c r="VJV215" s="29"/>
      <c r="VJW215" s="29"/>
      <c r="VJX215" s="29"/>
      <c r="VJY215" s="29"/>
      <c r="VJZ215" s="29"/>
      <c r="VKA215" s="29"/>
      <c r="VKB215" s="29"/>
      <c r="VKC215" s="29"/>
      <c r="VKD215" s="29"/>
      <c r="VKE215" s="29"/>
      <c r="VKF215" s="29"/>
      <c r="VKG215" s="29"/>
      <c r="VKH215" s="29"/>
      <c r="VKI215" s="29"/>
      <c r="VKJ215" s="29"/>
      <c r="VKK215" s="29"/>
      <c r="VKL215" s="29"/>
      <c r="VKM215" s="29"/>
      <c r="VKN215" s="29"/>
      <c r="VKO215" s="29"/>
      <c r="VKP215" s="29"/>
      <c r="VKQ215" s="29"/>
      <c r="VKR215" s="29"/>
      <c r="VKS215" s="29"/>
      <c r="VKT215" s="29"/>
      <c r="VKU215" s="29"/>
      <c r="VKV215" s="29"/>
      <c r="VKW215" s="29"/>
      <c r="VKX215" s="29"/>
      <c r="VKY215" s="29"/>
      <c r="VKZ215" s="29"/>
      <c r="VLA215" s="29"/>
      <c r="VLB215" s="29"/>
      <c r="VLC215" s="29"/>
      <c r="VLD215" s="29"/>
      <c r="VLE215" s="29"/>
      <c r="VLF215" s="29"/>
      <c r="VLG215" s="29"/>
      <c r="VLH215" s="29"/>
      <c r="VLI215" s="29"/>
      <c r="VLJ215" s="29"/>
      <c r="VLK215" s="29"/>
      <c r="VLL215" s="29"/>
      <c r="VLM215" s="29"/>
      <c r="VLN215" s="29"/>
      <c r="VLO215" s="29"/>
      <c r="VLP215" s="29"/>
      <c r="VLQ215" s="29"/>
      <c r="VLR215" s="29"/>
      <c r="VLS215" s="29"/>
      <c r="VLT215" s="29"/>
      <c r="VLU215" s="29"/>
      <c r="VLV215" s="29"/>
      <c r="VLW215" s="29"/>
      <c r="VLX215" s="29"/>
      <c r="VLY215" s="29"/>
      <c r="VLZ215" s="29"/>
      <c r="VMA215" s="29"/>
      <c r="VMB215" s="29"/>
      <c r="VMC215" s="29"/>
      <c r="VMD215" s="29"/>
      <c r="VME215" s="29"/>
      <c r="VMF215" s="29"/>
      <c r="VMG215" s="29"/>
      <c r="VMH215" s="29"/>
      <c r="VMI215" s="29"/>
      <c r="VMJ215" s="29"/>
      <c r="VMK215" s="29"/>
      <c r="VML215" s="29"/>
      <c r="VMM215" s="29"/>
      <c r="VMN215" s="29"/>
      <c r="VMO215" s="29"/>
      <c r="VMP215" s="29"/>
      <c r="VMQ215" s="29"/>
      <c r="VMR215" s="29"/>
      <c r="VMS215" s="29"/>
      <c r="VMT215" s="29"/>
      <c r="VMU215" s="29"/>
      <c r="VMV215" s="29"/>
      <c r="VMW215" s="29"/>
      <c r="VMX215" s="29"/>
      <c r="VMY215" s="29"/>
      <c r="VMZ215" s="29"/>
      <c r="VNA215" s="29"/>
      <c r="VNB215" s="29"/>
      <c r="VNC215" s="29"/>
      <c r="VND215" s="29"/>
      <c r="VNE215" s="29"/>
      <c r="VNF215" s="29"/>
      <c r="VNG215" s="29"/>
      <c r="VNH215" s="29"/>
      <c r="VNI215" s="29"/>
      <c r="VNJ215" s="29"/>
      <c r="VNK215" s="29"/>
      <c r="VNL215" s="29"/>
      <c r="VNM215" s="29"/>
      <c r="VNN215" s="29"/>
      <c r="VNO215" s="29"/>
      <c r="VNP215" s="29"/>
      <c r="VNQ215" s="29"/>
      <c r="VNR215" s="29"/>
      <c r="VNS215" s="29"/>
      <c r="VNT215" s="29"/>
      <c r="VNU215" s="29"/>
      <c r="VNV215" s="29"/>
      <c r="VNW215" s="29"/>
      <c r="VNX215" s="29"/>
      <c r="VNY215" s="29"/>
      <c r="VNZ215" s="29"/>
      <c r="VOA215" s="29"/>
      <c r="VOB215" s="29"/>
      <c r="VOC215" s="29"/>
      <c r="VOD215" s="29"/>
      <c r="VOE215" s="29"/>
      <c r="VOF215" s="29"/>
      <c r="VOG215" s="29"/>
      <c r="VOH215" s="29"/>
      <c r="VOI215" s="29"/>
      <c r="VOJ215" s="29"/>
      <c r="VOK215" s="29"/>
      <c r="VOL215" s="29"/>
      <c r="VOM215" s="29"/>
      <c r="VON215" s="29"/>
      <c r="VOO215" s="29"/>
      <c r="VOP215" s="29"/>
      <c r="VOQ215" s="29"/>
      <c r="VOR215" s="29"/>
      <c r="VOS215" s="29"/>
      <c r="VOT215" s="29"/>
      <c r="VOU215" s="29"/>
      <c r="VOV215" s="29"/>
      <c r="VOW215" s="29"/>
      <c r="VOX215" s="29"/>
      <c r="VOY215" s="29"/>
      <c r="VOZ215" s="29"/>
      <c r="VPA215" s="29"/>
      <c r="VPB215" s="29"/>
      <c r="VPC215" s="29"/>
      <c r="VPD215" s="29"/>
      <c r="VPE215" s="29"/>
      <c r="VPF215" s="29"/>
      <c r="VPG215" s="29"/>
      <c r="VPH215" s="29"/>
      <c r="VPI215" s="29"/>
      <c r="VPJ215" s="29"/>
      <c r="VPK215" s="29"/>
      <c r="VPL215" s="29"/>
      <c r="VPM215" s="29"/>
      <c r="VPN215" s="29"/>
      <c r="VPO215" s="29"/>
      <c r="VPP215" s="29"/>
      <c r="VPQ215" s="29"/>
      <c r="VPR215" s="29"/>
      <c r="VPS215" s="29"/>
      <c r="VPT215" s="29"/>
      <c r="VPU215" s="29"/>
      <c r="VPV215" s="29"/>
      <c r="VPW215" s="29"/>
      <c r="VPX215" s="29"/>
      <c r="VPY215" s="29"/>
      <c r="VPZ215" s="29"/>
      <c r="VQA215" s="29"/>
      <c r="VQB215" s="29"/>
      <c r="VQC215" s="29"/>
      <c r="VQD215" s="29"/>
      <c r="VQE215" s="29"/>
      <c r="VQF215" s="29"/>
      <c r="VQG215" s="29"/>
      <c r="VQH215" s="29"/>
      <c r="VQI215" s="29"/>
      <c r="VQJ215" s="29"/>
      <c r="VQK215" s="29"/>
      <c r="VQL215" s="29"/>
      <c r="VQM215" s="29"/>
      <c r="VQN215" s="29"/>
      <c r="VQO215" s="29"/>
      <c r="VQP215" s="29"/>
      <c r="VQQ215" s="29"/>
      <c r="VQR215" s="29"/>
      <c r="VQS215" s="29"/>
      <c r="VQT215" s="29"/>
      <c r="VQU215" s="29"/>
      <c r="VQV215" s="29"/>
      <c r="VQW215" s="29"/>
      <c r="VQX215" s="29"/>
      <c r="VQY215" s="29"/>
      <c r="VQZ215" s="29"/>
      <c r="VRA215" s="29"/>
      <c r="VRB215" s="29"/>
      <c r="VRC215" s="29"/>
      <c r="VRD215" s="29"/>
      <c r="VRE215" s="29"/>
      <c r="VRF215" s="29"/>
      <c r="VRG215" s="29"/>
      <c r="VRH215" s="29"/>
      <c r="VRI215" s="29"/>
      <c r="VRJ215" s="29"/>
      <c r="VRK215" s="29"/>
      <c r="VRL215" s="29"/>
      <c r="VRM215" s="29"/>
      <c r="VRN215" s="29"/>
      <c r="VRO215" s="29"/>
      <c r="VRP215" s="29"/>
      <c r="VRQ215" s="29"/>
      <c r="VRR215" s="29"/>
      <c r="VRS215" s="29"/>
      <c r="VRT215" s="29"/>
      <c r="VRU215" s="29"/>
      <c r="VRV215" s="29"/>
      <c r="VRW215" s="29"/>
      <c r="VRX215" s="29"/>
      <c r="VRY215" s="29"/>
      <c r="VRZ215" s="29"/>
      <c r="VSA215" s="29"/>
      <c r="VSB215" s="29"/>
      <c r="VSC215" s="29"/>
      <c r="VSD215" s="29"/>
      <c r="VSE215" s="29"/>
      <c r="VSF215" s="29"/>
      <c r="VSG215" s="29"/>
      <c r="VSH215" s="29"/>
      <c r="VSI215" s="29"/>
      <c r="VSJ215" s="29"/>
      <c r="VSK215" s="29"/>
      <c r="VSL215" s="29"/>
      <c r="VSM215" s="29"/>
      <c r="VSN215" s="29"/>
      <c r="VSO215" s="29"/>
      <c r="VSP215" s="29"/>
      <c r="VSQ215" s="29"/>
      <c r="VSR215" s="29"/>
      <c r="VSS215" s="29"/>
      <c r="VST215" s="29"/>
      <c r="VSU215" s="29"/>
      <c r="VSV215" s="29"/>
      <c r="VSW215" s="29"/>
      <c r="VSX215" s="29"/>
      <c r="VSY215" s="29"/>
      <c r="VSZ215" s="29"/>
      <c r="VTA215" s="29"/>
      <c r="VTB215" s="29"/>
      <c r="VTC215" s="29"/>
      <c r="VTD215" s="29"/>
      <c r="VTE215" s="29"/>
      <c r="VTF215" s="29"/>
      <c r="VTG215" s="29"/>
      <c r="VTH215" s="29"/>
      <c r="VTI215" s="29"/>
      <c r="VTJ215" s="29"/>
      <c r="VTK215" s="29"/>
      <c r="VTL215" s="29"/>
      <c r="VTM215" s="29"/>
      <c r="VTN215" s="29"/>
      <c r="VTO215" s="29"/>
      <c r="VTP215" s="29"/>
      <c r="VTQ215" s="29"/>
      <c r="VTR215" s="29"/>
      <c r="VTS215" s="29"/>
      <c r="VTT215" s="29"/>
      <c r="VTU215" s="29"/>
      <c r="VTV215" s="29"/>
      <c r="VTW215" s="29"/>
      <c r="VTX215" s="29"/>
      <c r="VTY215" s="29"/>
      <c r="VTZ215" s="29"/>
      <c r="VUA215" s="29"/>
      <c r="VUB215" s="29"/>
      <c r="VUC215" s="29"/>
      <c r="VUD215" s="29"/>
      <c r="VUE215" s="29"/>
      <c r="VUF215" s="29"/>
      <c r="VUG215" s="29"/>
      <c r="VUH215" s="29"/>
      <c r="VUI215" s="29"/>
      <c r="VUJ215" s="29"/>
      <c r="VUK215" s="29"/>
      <c r="VUL215" s="29"/>
      <c r="VUM215" s="29"/>
      <c r="VUN215" s="29"/>
      <c r="VUO215" s="29"/>
      <c r="VUP215" s="29"/>
      <c r="VUQ215" s="29"/>
      <c r="VUR215" s="29"/>
      <c r="VUS215" s="29"/>
      <c r="VUT215" s="29"/>
      <c r="VUU215" s="29"/>
      <c r="VUV215" s="29"/>
      <c r="VUW215" s="29"/>
      <c r="VUX215" s="29"/>
      <c r="VUY215" s="29"/>
      <c r="VUZ215" s="29"/>
      <c r="VVA215" s="29"/>
      <c r="VVB215" s="29"/>
      <c r="VVC215" s="29"/>
      <c r="VVD215" s="29"/>
      <c r="VVE215" s="29"/>
      <c r="VVF215" s="29"/>
      <c r="VVG215" s="29"/>
      <c r="VVH215" s="29"/>
      <c r="VVI215" s="29"/>
      <c r="VVJ215" s="29"/>
      <c r="VVK215" s="29"/>
      <c r="VVL215" s="29"/>
      <c r="VVM215" s="29"/>
      <c r="VVN215" s="29"/>
      <c r="VVO215" s="29"/>
      <c r="VVP215" s="29"/>
      <c r="VVQ215" s="29"/>
      <c r="VVR215" s="29"/>
      <c r="VVS215" s="29"/>
      <c r="VVT215" s="29"/>
      <c r="VVU215" s="29"/>
      <c r="VVV215" s="29"/>
      <c r="VVW215" s="29"/>
      <c r="VVX215" s="29"/>
      <c r="VVY215" s="29"/>
      <c r="VVZ215" s="29"/>
      <c r="VWA215" s="29"/>
      <c r="VWB215" s="29"/>
      <c r="VWC215" s="29"/>
      <c r="VWD215" s="29"/>
      <c r="VWE215" s="29"/>
      <c r="VWF215" s="29"/>
      <c r="VWG215" s="29"/>
      <c r="VWH215" s="29"/>
      <c r="VWI215" s="29"/>
      <c r="VWJ215" s="29"/>
      <c r="VWK215" s="29"/>
      <c r="VWL215" s="29"/>
      <c r="VWM215" s="29"/>
      <c r="VWN215" s="29"/>
      <c r="VWO215" s="29"/>
      <c r="VWP215" s="29"/>
      <c r="VWQ215" s="29"/>
      <c r="VWR215" s="29"/>
      <c r="VWS215" s="29"/>
      <c r="VWT215" s="29"/>
      <c r="VWU215" s="29"/>
      <c r="VWV215" s="29"/>
      <c r="VWW215" s="29"/>
      <c r="VWX215" s="29"/>
      <c r="VWY215" s="29"/>
      <c r="VWZ215" s="29"/>
      <c r="VXA215" s="29"/>
      <c r="VXB215" s="29"/>
      <c r="VXC215" s="29"/>
      <c r="VXD215" s="29"/>
      <c r="VXE215" s="29"/>
      <c r="VXF215" s="29"/>
      <c r="VXG215" s="29"/>
      <c r="VXH215" s="29"/>
      <c r="VXI215" s="29"/>
      <c r="VXJ215" s="29"/>
      <c r="VXK215" s="29"/>
      <c r="VXL215" s="29"/>
      <c r="VXM215" s="29"/>
      <c r="VXN215" s="29"/>
      <c r="VXO215" s="29"/>
      <c r="VXP215" s="29"/>
      <c r="VXQ215" s="29"/>
      <c r="VXR215" s="29"/>
      <c r="VXS215" s="29"/>
      <c r="VXT215" s="29"/>
      <c r="VXU215" s="29"/>
      <c r="VXV215" s="29"/>
      <c r="VXW215" s="29"/>
      <c r="VXX215" s="29"/>
      <c r="VXY215" s="29"/>
      <c r="VXZ215" s="29"/>
      <c r="VYA215" s="29"/>
      <c r="VYB215" s="29"/>
      <c r="VYC215" s="29"/>
      <c r="VYD215" s="29"/>
      <c r="VYE215" s="29"/>
      <c r="VYF215" s="29"/>
      <c r="VYG215" s="29"/>
      <c r="VYH215" s="29"/>
      <c r="VYI215" s="29"/>
      <c r="VYJ215" s="29"/>
      <c r="VYK215" s="29"/>
      <c r="VYL215" s="29"/>
      <c r="VYM215" s="29"/>
      <c r="VYN215" s="29"/>
      <c r="VYO215" s="29"/>
      <c r="VYP215" s="29"/>
      <c r="VYQ215" s="29"/>
      <c r="VYR215" s="29"/>
      <c r="VYS215" s="29"/>
      <c r="VYT215" s="29"/>
      <c r="VYU215" s="29"/>
      <c r="VYV215" s="29"/>
      <c r="VYW215" s="29"/>
      <c r="VYX215" s="29"/>
      <c r="VYY215" s="29"/>
      <c r="VYZ215" s="29"/>
      <c r="VZA215" s="29"/>
      <c r="VZB215" s="29"/>
      <c r="VZC215" s="29"/>
      <c r="VZD215" s="29"/>
      <c r="VZE215" s="29"/>
      <c r="VZF215" s="29"/>
      <c r="VZG215" s="29"/>
      <c r="VZH215" s="29"/>
      <c r="VZI215" s="29"/>
      <c r="VZJ215" s="29"/>
      <c r="VZK215" s="29"/>
      <c r="VZL215" s="29"/>
      <c r="VZM215" s="29"/>
      <c r="VZN215" s="29"/>
      <c r="VZO215" s="29"/>
      <c r="VZP215" s="29"/>
      <c r="VZQ215" s="29"/>
      <c r="VZR215" s="29"/>
      <c r="VZS215" s="29"/>
      <c r="VZT215" s="29"/>
      <c r="VZU215" s="29"/>
      <c r="VZV215" s="29"/>
      <c r="VZW215" s="29"/>
      <c r="VZX215" s="29"/>
      <c r="VZY215" s="29"/>
      <c r="VZZ215" s="29"/>
      <c r="WAA215" s="29"/>
      <c r="WAB215" s="29"/>
      <c r="WAC215" s="29"/>
      <c r="WAD215" s="29"/>
      <c r="WAE215" s="29"/>
      <c r="WAF215" s="29"/>
      <c r="WAG215" s="29"/>
      <c r="WAH215" s="29"/>
      <c r="WAI215" s="29"/>
      <c r="WAJ215" s="29"/>
      <c r="WAK215" s="29"/>
      <c r="WAL215" s="29"/>
      <c r="WAM215" s="29"/>
      <c r="WAN215" s="29"/>
      <c r="WAO215" s="29"/>
      <c r="WAP215" s="29"/>
      <c r="WAQ215" s="29"/>
      <c r="WAR215" s="29"/>
      <c r="WAS215" s="29"/>
      <c r="WAT215" s="29"/>
      <c r="WAU215" s="29"/>
      <c r="WAV215" s="29"/>
      <c r="WAW215" s="29"/>
      <c r="WAX215" s="29"/>
      <c r="WAY215" s="29"/>
      <c r="WAZ215" s="29"/>
      <c r="WBA215" s="29"/>
      <c r="WBB215" s="29"/>
      <c r="WBC215" s="29"/>
      <c r="WBD215" s="29"/>
      <c r="WBE215" s="29"/>
      <c r="WBF215" s="29"/>
      <c r="WBG215" s="29"/>
      <c r="WBH215" s="29"/>
      <c r="WBI215" s="29"/>
      <c r="WBJ215" s="29"/>
      <c r="WBK215" s="29"/>
      <c r="WBL215" s="29"/>
      <c r="WBM215" s="29"/>
      <c r="WBN215" s="29"/>
      <c r="WBO215" s="29"/>
      <c r="WBP215" s="29"/>
      <c r="WBQ215" s="29"/>
      <c r="WBR215" s="29"/>
      <c r="WBS215" s="29"/>
      <c r="WBT215" s="29"/>
      <c r="WBU215" s="29"/>
      <c r="WBV215" s="29"/>
      <c r="WBW215" s="29"/>
      <c r="WBX215" s="29"/>
      <c r="WBY215" s="29"/>
      <c r="WBZ215" s="29"/>
      <c r="WCA215" s="29"/>
      <c r="WCB215" s="29"/>
      <c r="WCC215" s="29"/>
      <c r="WCD215" s="29"/>
      <c r="WCE215" s="29"/>
      <c r="WCF215" s="29"/>
      <c r="WCG215" s="29"/>
      <c r="WCH215" s="29"/>
      <c r="WCI215" s="29"/>
      <c r="WCJ215" s="29"/>
      <c r="WCK215" s="29"/>
      <c r="WCL215" s="29"/>
      <c r="WCM215" s="29"/>
      <c r="WCN215" s="29"/>
      <c r="WCO215" s="29"/>
      <c r="WCP215" s="29"/>
      <c r="WCQ215" s="29"/>
      <c r="WCR215" s="29"/>
      <c r="WCS215" s="29"/>
      <c r="WCT215" s="29"/>
      <c r="WCU215" s="29"/>
      <c r="WCV215" s="29"/>
      <c r="WCW215" s="29"/>
      <c r="WCX215" s="29"/>
      <c r="WCY215" s="29"/>
      <c r="WCZ215" s="29"/>
      <c r="WDA215" s="29"/>
      <c r="WDB215" s="29"/>
      <c r="WDC215" s="29"/>
      <c r="WDD215" s="29"/>
      <c r="WDE215" s="29"/>
      <c r="WDF215" s="29"/>
      <c r="WDG215" s="29"/>
      <c r="WDH215" s="29"/>
      <c r="WDI215" s="29"/>
      <c r="WDJ215" s="29"/>
      <c r="WDK215" s="29"/>
      <c r="WDL215" s="29"/>
      <c r="WDM215" s="29"/>
      <c r="WDN215" s="29"/>
      <c r="WDO215" s="29"/>
      <c r="WDP215" s="29"/>
      <c r="WDQ215" s="29"/>
      <c r="WDR215" s="29"/>
      <c r="WDS215" s="29"/>
      <c r="WDT215" s="29"/>
      <c r="WDU215" s="29"/>
      <c r="WDV215" s="29"/>
      <c r="WDW215" s="29"/>
      <c r="WDX215" s="29"/>
      <c r="WDY215" s="29"/>
      <c r="WDZ215" s="29"/>
      <c r="WEA215" s="29"/>
      <c r="WEB215" s="29"/>
      <c r="WEC215" s="29"/>
      <c r="WED215" s="29"/>
      <c r="WEE215" s="29"/>
      <c r="WEF215" s="29"/>
      <c r="WEG215" s="29"/>
      <c r="WEH215" s="29"/>
      <c r="WEI215" s="29"/>
      <c r="WEJ215" s="29"/>
      <c r="WEK215" s="29"/>
      <c r="WEL215" s="29"/>
      <c r="WEM215" s="29"/>
      <c r="WEN215" s="29"/>
      <c r="WEO215" s="29"/>
      <c r="WEP215" s="29"/>
      <c r="WEQ215" s="29"/>
      <c r="WER215" s="29"/>
      <c r="WES215" s="29"/>
      <c r="WET215" s="29"/>
      <c r="WEU215" s="29"/>
      <c r="WEV215" s="29"/>
      <c r="WEW215" s="29"/>
      <c r="WEX215" s="29"/>
      <c r="WEY215" s="29"/>
      <c r="WEZ215" s="29"/>
      <c r="WFA215" s="29"/>
      <c r="WFB215" s="29"/>
      <c r="WFC215" s="29"/>
      <c r="WFD215" s="29"/>
      <c r="WFE215" s="29"/>
      <c r="WFF215" s="29"/>
      <c r="WFG215" s="29"/>
      <c r="WFH215" s="29"/>
      <c r="WFI215" s="29"/>
      <c r="WFJ215" s="29"/>
      <c r="WFK215" s="29"/>
      <c r="WFL215" s="29"/>
      <c r="WFM215" s="29"/>
      <c r="WFN215" s="29"/>
      <c r="WFO215" s="29"/>
      <c r="WFP215" s="29"/>
      <c r="WFQ215" s="29"/>
      <c r="WFR215" s="29"/>
      <c r="WFS215" s="29"/>
      <c r="WFT215" s="29"/>
      <c r="WFU215" s="29"/>
      <c r="WFV215" s="29"/>
      <c r="WFW215" s="29"/>
      <c r="WFX215" s="29"/>
      <c r="WFY215" s="29"/>
      <c r="WFZ215" s="29"/>
      <c r="WGA215" s="29"/>
      <c r="WGB215" s="29"/>
      <c r="WGC215" s="29"/>
      <c r="WGD215" s="29"/>
      <c r="WGE215" s="29"/>
      <c r="WGF215" s="29"/>
      <c r="WGG215" s="29"/>
      <c r="WGH215" s="29"/>
      <c r="WGI215" s="29"/>
      <c r="WGJ215" s="29"/>
      <c r="WGK215" s="29"/>
      <c r="WGL215" s="29"/>
      <c r="WGM215" s="29"/>
      <c r="WGN215" s="29"/>
      <c r="WGO215" s="29"/>
      <c r="WGP215" s="29"/>
      <c r="WGQ215" s="29"/>
      <c r="WGR215" s="29"/>
      <c r="WGS215" s="29"/>
      <c r="WGT215" s="29"/>
      <c r="WGU215" s="29"/>
      <c r="WGV215" s="29"/>
      <c r="WGW215" s="29"/>
      <c r="WGX215" s="29"/>
      <c r="WGY215" s="29"/>
      <c r="WGZ215" s="29"/>
      <c r="WHA215" s="29"/>
      <c r="WHB215" s="29"/>
      <c r="WHC215" s="29"/>
      <c r="WHD215" s="29"/>
      <c r="WHE215" s="29"/>
      <c r="WHF215" s="29"/>
      <c r="WHG215" s="29"/>
      <c r="WHH215" s="29"/>
      <c r="WHI215" s="29"/>
      <c r="WHJ215" s="29"/>
      <c r="WHK215" s="29"/>
      <c r="WHL215" s="29"/>
      <c r="WHM215" s="29"/>
      <c r="WHN215" s="29"/>
      <c r="WHO215" s="29"/>
      <c r="WHP215" s="29"/>
      <c r="WHQ215" s="29"/>
      <c r="WHR215" s="29"/>
      <c r="WHS215" s="29"/>
      <c r="WHT215" s="29"/>
      <c r="WHU215" s="29"/>
      <c r="WHV215" s="29"/>
      <c r="WHW215" s="29"/>
      <c r="WHX215" s="29"/>
      <c r="WHY215" s="29"/>
      <c r="WHZ215" s="29"/>
      <c r="WIA215" s="29"/>
      <c r="WIB215" s="29"/>
      <c r="WIC215" s="29"/>
      <c r="WID215" s="29"/>
      <c r="WIE215" s="29"/>
      <c r="WIF215" s="29"/>
      <c r="WIG215" s="29"/>
      <c r="WIH215" s="29"/>
      <c r="WII215" s="29"/>
      <c r="WIJ215" s="29"/>
      <c r="WIK215" s="29"/>
      <c r="WIL215" s="29"/>
      <c r="WIM215" s="29"/>
      <c r="WIN215" s="29"/>
      <c r="WIO215" s="29"/>
      <c r="WIP215" s="29"/>
      <c r="WIQ215" s="29"/>
      <c r="WIR215" s="29"/>
      <c r="WIS215" s="29"/>
      <c r="WIT215" s="29"/>
      <c r="WIU215" s="29"/>
      <c r="WIV215" s="29"/>
      <c r="WIW215" s="29"/>
      <c r="WIX215" s="29"/>
      <c r="WIY215" s="29"/>
      <c r="WIZ215" s="29"/>
      <c r="WJA215" s="29"/>
      <c r="WJB215" s="29"/>
      <c r="WJC215" s="29"/>
      <c r="WJD215" s="29"/>
      <c r="WJE215" s="29"/>
      <c r="WJF215" s="29"/>
      <c r="WJG215" s="29"/>
      <c r="WJH215" s="29"/>
      <c r="WJI215" s="29"/>
      <c r="WJJ215" s="29"/>
      <c r="WJK215" s="29"/>
      <c r="WJL215" s="29"/>
      <c r="WJM215" s="29"/>
      <c r="WJN215" s="29"/>
      <c r="WJO215" s="29"/>
      <c r="WJP215" s="29"/>
      <c r="WJQ215" s="29"/>
      <c r="WJR215" s="29"/>
      <c r="WJS215" s="29"/>
      <c r="WJT215" s="29"/>
      <c r="WJU215" s="29"/>
      <c r="WJV215" s="29"/>
      <c r="WJW215" s="29"/>
      <c r="WJX215" s="29"/>
      <c r="WJY215" s="29"/>
      <c r="WJZ215" s="29"/>
      <c r="WKA215" s="29"/>
      <c r="WKB215" s="29"/>
      <c r="WKC215" s="29"/>
      <c r="WKD215" s="29"/>
      <c r="WKE215" s="29"/>
      <c r="WKF215" s="29"/>
      <c r="WKG215" s="29"/>
      <c r="WKH215" s="29"/>
      <c r="WKI215" s="29"/>
      <c r="WKJ215" s="29"/>
      <c r="WKK215" s="29"/>
      <c r="WKL215" s="29"/>
      <c r="WKM215" s="29"/>
      <c r="WKN215" s="29"/>
      <c r="WKO215" s="29"/>
      <c r="WKP215" s="29"/>
      <c r="WKQ215" s="29"/>
      <c r="WKR215" s="29"/>
      <c r="WKS215" s="29"/>
      <c r="WKT215" s="29"/>
      <c r="WKU215" s="29"/>
      <c r="WKV215" s="29"/>
      <c r="WKW215" s="29"/>
      <c r="WKX215" s="29"/>
      <c r="WKY215" s="29"/>
      <c r="WKZ215" s="29"/>
      <c r="WLA215" s="29"/>
      <c r="WLB215" s="29"/>
      <c r="WLC215" s="29"/>
      <c r="WLD215" s="29"/>
      <c r="WLE215" s="29"/>
      <c r="WLF215" s="29"/>
      <c r="WLG215" s="29"/>
      <c r="WLH215" s="29"/>
      <c r="WLI215" s="29"/>
      <c r="WLJ215" s="29"/>
      <c r="WLK215" s="29"/>
      <c r="WLL215" s="29"/>
      <c r="WLM215" s="29"/>
      <c r="WLN215" s="29"/>
      <c r="WLO215" s="29"/>
      <c r="WLP215" s="29"/>
      <c r="WLQ215" s="29"/>
      <c r="WLR215" s="29"/>
      <c r="WLS215" s="29"/>
      <c r="WLT215" s="29"/>
      <c r="WLU215" s="29"/>
      <c r="WLV215" s="29"/>
      <c r="WLW215" s="29"/>
      <c r="WLX215" s="29"/>
      <c r="WLY215" s="29"/>
      <c r="WLZ215" s="29"/>
      <c r="WMA215" s="29"/>
      <c r="WMB215" s="29"/>
      <c r="WMC215" s="29"/>
      <c r="WMD215" s="29"/>
      <c r="WME215" s="29"/>
      <c r="WMF215" s="29"/>
      <c r="WMG215" s="29"/>
      <c r="WMH215" s="29"/>
      <c r="WMI215" s="29"/>
      <c r="WMJ215" s="29"/>
      <c r="WMK215" s="29"/>
      <c r="WML215" s="29"/>
      <c r="WMM215" s="29"/>
      <c r="WMN215" s="29"/>
      <c r="WMO215" s="29"/>
      <c r="WMP215" s="29"/>
      <c r="WMQ215" s="29"/>
      <c r="WMR215" s="29"/>
      <c r="WMS215" s="29"/>
      <c r="WMT215" s="29"/>
      <c r="WMU215" s="29"/>
      <c r="WMV215" s="29"/>
      <c r="WMW215" s="29"/>
      <c r="WMX215" s="29"/>
      <c r="WMY215" s="29"/>
      <c r="WMZ215" s="29"/>
      <c r="WNA215" s="29"/>
      <c r="WNB215" s="29"/>
      <c r="WNC215" s="29"/>
      <c r="WND215" s="29"/>
      <c r="WNE215" s="29"/>
      <c r="WNF215" s="29"/>
      <c r="WNG215" s="29"/>
      <c r="WNH215" s="29"/>
      <c r="WNI215" s="29"/>
      <c r="WNJ215" s="29"/>
      <c r="WNK215" s="29"/>
      <c r="WNL215" s="29"/>
      <c r="WNM215" s="29"/>
      <c r="WNN215" s="29"/>
      <c r="WNO215" s="29"/>
      <c r="WNP215" s="29"/>
      <c r="WNQ215" s="29"/>
      <c r="WNR215" s="29"/>
      <c r="WNS215" s="29"/>
      <c r="WNT215" s="29"/>
      <c r="WNU215" s="29"/>
      <c r="WNV215" s="29"/>
      <c r="WNW215" s="29"/>
      <c r="WNX215" s="29"/>
      <c r="WNY215" s="29"/>
      <c r="WNZ215" s="29"/>
      <c r="WOA215" s="29"/>
      <c r="WOB215" s="29"/>
      <c r="WOC215" s="29"/>
      <c r="WOD215" s="29"/>
      <c r="WOE215" s="29"/>
      <c r="WOF215" s="29"/>
      <c r="WOG215" s="29"/>
      <c r="WOH215" s="29"/>
      <c r="WOI215" s="29"/>
      <c r="WOJ215" s="29"/>
      <c r="WOK215" s="29"/>
      <c r="WOL215" s="29"/>
      <c r="WOM215" s="29"/>
      <c r="WON215" s="29"/>
      <c r="WOO215" s="29"/>
      <c r="WOP215" s="29"/>
      <c r="WOQ215" s="29"/>
      <c r="WOR215" s="29"/>
      <c r="WOS215" s="29"/>
      <c r="WOT215" s="29"/>
      <c r="WOU215" s="29"/>
      <c r="WOV215" s="29"/>
      <c r="WOW215" s="29"/>
      <c r="WOX215" s="29"/>
      <c r="WOY215" s="29"/>
      <c r="WOZ215" s="29"/>
      <c r="WPA215" s="29"/>
      <c r="WPB215" s="29"/>
      <c r="WPC215" s="29"/>
      <c r="WPD215" s="29"/>
      <c r="WPE215" s="29"/>
      <c r="WPF215" s="29"/>
      <c r="WPG215" s="29"/>
      <c r="WPH215" s="29"/>
      <c r="WPI215" s="29"/>
      <c r="WPJ215" s="29"/>
      <c r="WPK215" s="29"/>
      <c r="WPL215" s="29"/>
      <c r="WPM215" s="29"/>
      <c r="WPN215" s="29"/>
      <c r="WPO215" s="29"/>
      <c r="WPP215" s="29"/>
      <c r="WPQ215" s="29"/>
      <c r="WPR215" s="29"/>
      <c r="WPS215" s="29"/>
      <c r="WPT215" s="29"/>
      <c r="WPU215" s="29"/>
      <c r="WPV215" s="29"/>
      <c r="WPW215" s="29"/>
      <c r="WPX215" s="29"/>
      <c r="WPY215" s="29"/>
      <c r="WPZ215" s="29"/>
      <c r="WQA215" s="29"/>
      <c r="WQB215" s="29"/>
      <c r="WQC215" s="29"/>
      <c r="WQD215" s="29"/>
      <c r="WQE215" s="29"/>
      <c r="WQF215" s="29"/>
      <c r="WQG215" s="29"/>
      <c r="WQH215" s="29"/>
      <c r="WQI215" s="29"/>
      <c r="WQJ215" s="29"/>
      <c r="WQK215" s="29"/>
      <c r="WQL215" s="29"/>
      <c r="WQM215" s="29"/>
      <c r="WQN215" s="29"/>
      <c r="WQO215" s="29"/>
      <c r="WQP215" s="29"/>
      <c r="WQQ215" s="29"/>
      <c r="WQR215" s="29"/>
      <c r="WQS215" s="29"/>
      <c r="WQT215" s="29"/>
      <c r="WQU215" s="29"/>
      <c r="WQV215" s="29"/>
      <c r="WQW215" s="29"/>
      <c r="WQX215" s="29"/>
      <c r="WQY215" s="29"/>
      <c r="WQZ215" s="29"/>
      <c r="WRA215" s="29"/>
      <c r="WRB215" s="29"/>
      <c r="WRC215" s="29"/>
      <c r="WRD215" s="29"/>
      <c r="WRE215" s="29"/>
      <c r="WRF215" s="29"/>
      <c r="WRG215" s="29"/>
      <c r="WRH215" s="29"/>
      <c r="WRI215" s="29"/>
      <c r="WRJ215" s="29"/>
      <c r="WRK215" s="29"/>
      <c r="WRL215" s="29"/>
      <c r="WRM215" s="29"/>
      <c r="WRN215" s="29"/>
      <c r="WRO215" s="29"/>
      <c r="WRP215" s="29"/>
      <c r="WRQ215" s="29"/>
      <c r="WRR215" s="29"/>
      <c r="WRS215" s="29"/>
      <c r="WRT215" s="29"/>
      <c r="WRU215" s="29"/>
      <c r="WRV215" s="29"/>
      <c r="WRW215" s="29"/>
      <c r="WRX215" s="29"/>
      <c r="WRY215" s="29"/>
      <c r="WRZ215" s="29"/>
      <c r="WSA215" s="29"/>
      <c r="WSB215" s="29"/>
      <c r="WSC215" s="29"/>
      <c r="WSD215" s="29"/>
      <c r="WSE215" s="29"/>
      <c r="WSF215" s="29"/>
      <c r="WSG215" s="29"/>
      <c r="WSH215" s="29"/>
      <c r="WSI215" s="29"/>
      <c r="WSJ215" s="29"/>
      <c r="WSK215" s="29"/>
      <c r="WSL215" s="29"/>
      <c r="WSM215" s="29"/>
      <c r="WSN215" s="29"/>
      <c r="WSO215" s="29"/>
      <c r="WSP215" s="29"/>
      <c r="WSQ215" s="29"/>
      <c r="WSR215" s="29"/>
      <c r="WSS215" s="29"/>
      <c r="WST215" s="29"/>
      <c r="WSU215" s="29"/>
      <c r="WSV215" s="29"/>
      <c r="WSW215" s="29"/>
      <c r="WSX215" s="29"/>
      <c r="WSY215" s="29"/>
      <c r="WSZ215" s="29"/>
      <c r="WTA215" s="29"/>
      <c r="WTB215" s="29"/>
      <c r="WTC215" s="29"/>
      <c r="WTD215" s="29"/>
      <c r="WTE215" s="29"/>
      <c r="WTF215" s="29"/>
      <c r="WTG215" s="29"/>
      <c r="WTH215" s="29"/>
      <c r="WTI215" s="29"/>
      <c r="WTJ215" s="29"/>
      <c r="WTK215" s="29"/>
      <c r="WTL215" s="29"/>
      <c r="WTM215" s="29"/>
      <c r="WTN215" s="29"/>
      <c r="WTO215" s="29"/>
      <c r="WTP215" s="29"/>
      <c r="WTQ215" s="29"/>
      <c r="WTR215" s="29"/>
      <c r="WTS215" s="29"/>
      <c r="WTT215" s="29"/>
      <c r="WTU215" s="29"/>
      <c r="WTV215" s="29"/>
      <c r="WTW215" s="29"/>
      <c r="WTX215" s="29"/>
      <c r="WTY215" s="29"/>
      <c r="WTZ215" s="29"/>
      <c r="WUA215" s="29"/>
      <c r="WUB215" s="29"/>
      <c r="WUC215" s="29"/>
      <c r="WUD215" s="29"/>
      <c r="WUE215" s="29"/>
      <c r="WUF215" s="29"/>
      <c r="WUG215" s="29"/>
      <c r="WUH215" s="29"/>
      <c r="WUI215" s="29"/>
      <c r="WUJ215" s="29"/>
      <c r="WUK215" s="29"/>
      <c r="WUL215" s="29"/>
      <c r="WUM215" s="29"/>
      <c r="WUN215" s="29"/>
      <c r="WUO215" s="29"/>
      <c r="WUP215" s="29"/>
      <c r="WUQ215" s="29"/>
      <c r="WUR215" s="29"/>
      <c r="WUS215" s="29"/>
    </row>
    <row r="216" spans="1:16113" ht="20.149999999999999" customHeight="1" thickBot="1" x14ac:dyDescent="0.4">
      <c r="A216" s="110" t="s">
        <v>1372</v>
      </c>
      <c r="B216" s="20" t="s">
        <v>53</v>
      </c>
      <c r="C216" s="10" t="s">
        <v>54</v>
      </c>
      <c r="D216" s="12" t="s">
        <v>55</v>
      </c>
      <c r="E216" s="21" t="s">
        <v>56</v>
      </c>
      <c r="F216" s="236" t="s">
        <v>358</v>
      </c>
      <c r="G216" s="21" t="s">
        <v>1373</v>
      </c>
      <c r="H216" s="22" t="s">
        <v>59</v>
      </c>
      <c r="I216" s="237" t="s">
        <v>1374</v>
      </c>
      <c r="J216" s="135" t="s">
        <v>1387</v>
      </c>
      <c r="K216" s="12" t="s">
        <v>1388</v>
      </c>
      <c r="L216" s="21" t="s">
        <v>1389</v>
      </c>
      <c r="M216" s="21" t="s">
        <v>1390</v>
      </c>
      <c r="N216" s="21" t="s">
        <v>1391</v>
      </c>
      <c r="O216" s="237" t="s">
        <v>465</v>
      </c>
      <c r="P216" s="56"/>
      <c r="Q216" s="56"/>
      <c r="R216" s="238">
        <f>124/124</f>
        <v>1</v>
      </c>
      <c r="S216" s="56"/>
      <c r="T216" s="56"/>
      <c r="U216" s="238">
        <f>123/123</f>
        <v>1</v>
      </c>
      <c r="V216" s="56"/>
      <c r="W216" s="56"/>
      <c r="X216" s="238"/>
      <c r="Y216" s="56"/>
      <c r="Z216" s="56"/>
      <c r="AA216" s="238"/>
      <c r="AB216" s="17">
        <v>0.9</v>
      </c>
      <c r="AC216" s="127">
        <v>4</v>
      </c>
      <c r="AD216" s="239" t="s">
        <v>1380</v>
      </c>
      <c r="AE216" s="23" t="s">
        <v>1392</v>
      </c>
      <c r="AF216" s="23" t="s">
        <v>1393</v>
      </c>
      <c r="AG216" s="329" t="s">
        <v>1394</v>
      </c>
    </row>
    <row r="217" spans="1:16113" ht="20.149999999999999" customHeight="1" thickBot="1" x14ac:dyDescent="0.4">
      <c r="A217" s="110" t="s">
        <v>1372</v>
      </c>
      <c r="B217" s="20" t="s">
        <v>53</v>
      </c>
      <c r="C217" s="10" t="s">
        <v>54</v>
      </c>
      <c r="D217" s="12" t="s">
        <v>55</v>
      </c>
      <c r="E217" s="21" t="s">
        <v>56</v>
      </c>
      <c r="F217" s="236" t="s">
        <v>358</v>
      </c>
      <c r="G217" s="21" t="s">
        <v>1373</v>
      </c>
      <c r="H217" s="22" t="s">
        <v>59</v>
      </c>
      <c r="I217" s="237" t="s">
        <v>1374</v>
      </c>
      <c r="J217" s="135" t="s">
        <v>1395</v>
      </c>
      <c r="K217" s="12" t="s">
        <v>1396</v>
      </c>
      <c r="L217" s="21" t="s">
        <v>1397</v>
      </c>
      <c r="M217" s="21" t="s">
        <v>1398</v>
      </c>
      <c r="N217" s="21" t="s">
        <v>1391</v>
      </c>
      <c r="O217" s="237" t="s">
        <v>272</v>
      </c>
      <c r="P217" s="238">
        <f>15/15</f>
        <v>1</v>
      </c>
      <c r="Q217" s="238">
        <f>20/20</f>
        <v>1</v>
      </c>
      <c r="R217" s="238">
        <f>20/20</f>
        <v>1</v>
      </c>
      <c r="S217" s="238">
        <f>16/16</f>
        <v>1</v>
      </c>
      <c r="T217" s="238">
        <f>18/18</f>
        <v>1</v>
      </c>
      <c r="U217" s="238">
        <f>12/12</f>
        <v>1</v>
      </c>
      <c r="V217" s="238"/>
      <c r="W217" s="238"/>
      <c r="X217" s="238"/>
      <c r="Y217" s="238"/>
      <c r="Z217" s="238"/>
      <c r="AA217" s="238"/>
      <c r="AB217" s="17">
        <v>0.9</v>
      </c>
      <c r="AC217" s="127">
        <v>12</v>
      </c>
      <c r="AD217" s="239" t="s">
        <v>1380</v>
      </c>
      <c r="AE217" s="23" t="s">
        <v>1392</v>
      </c>
      <c r="AF217" s="23" t="s">
        <v>1399</v>
      </c>
      <c r="AG217" s="329" t="s">
        <v>1400</v>
      </c>
    </row>
    <row r="218" spans="1:16113" ht="20.149999999999999" customHeight="1" thickBot="1" x14ac:dyDescent="0.4">
      <c r="A218" s="110" t="s">
        <v>1372</v>
      </c>
      <c r="B218" s="20" t="s">
        <v>53</v>
      </c>
      <c r="C218" s="10" t="s">
        <v>54</v>
      </c>
      <c r="D218" s="12" t="s">
        <v>55</v>
      </c>
      <c r="E218" s="21" t="s">
        <v>56</v>
      </c>
      <c r="F218" s="236" t="s">
        <v>358</v>
      </c>
      <c r="G218" s="21" t="s">
        <v>1373</v>
      </c>
      <c r="H218" s="22" t="s">
        <v>59</v>
      </c>
      <c r="I218" s="237" t="s">
        <v>1374</v>
      </c>
      <c r="J218" s="135" t="s">
        <v>1401</v>
      </c>
      <c r="K218" s="12" t="s">
        <v>1402</v>
      </c>
      <c r="L218" s="21" t="s">
        <v>1403</v>
      </c>
      <c r="M218" s="21" t="s">
        <v>1404</v>
      </c>
      <c r="N218" s="21" t="s">
        <v>1379</v>
      </c>
      <c r="O218" s="237" t="s">
        <v>465</v>
      </c>
      <c r="P218" s="56"/>
      <c r="Q218" s="56"/>
      <c r="R218" s="238">
        <f>73/73</f>
        <v>1</v>
      </c>
      <c r="S218" s="56"/>
      <c r="T218" s="56"/>
      <c r="U218" s="238">
        <f>89/89</f>
        <v>1</v>
      </c>
      <c r="V218" s="56"/>
      <c r="W218" s="56"/>
      <c r="X218" s="238"/>
      <c r="Y218" s="56"/>
      <c r="Z218" s="56"/>
      <c r="AA218" s="238"/>
      <c r="AB218" s="17">
        <v>1</v>
      </c>
      <c r="AC218" s="127">
        <v>4</v>
      </c>
      <c r="AD218" s="239" t="s">
        <v>1380</v>
      </c>
      <c r="AE218" s="23" t="s">
        <v>1405</v>
      </c>
      <c r="AF218" s="23" t="s">
        <v>1399</v>
      </c>
      <c r="AG218" s="329" t="s">
        <v>1406</v>
      </c>
    </row>
    <row r="219" spans="1:16113" ht="20.149999999999999" customHeight="1" thickBot="1" x14ac:dyDescent="0.4">
      <c r="A219" s="110" t="s">
        <v>1372</v>
      </c>
      <c r="B219" s="20" t="s">
        <v>53</v>
      </c>
      <c r="C219" s="10" t="s">
        <v>54</v>
      </c>
      <c r="D219" s="12" t="s">
        <v>55</v>
      </c>
      <c r="E219" s="21" t="s">
        <v>56</v>
      </c>
      <c r="F219" s="236" t="s">
        <v>358</v>
      </c>
      <c r="G219" s="21" t="s">
        <v>1373</v>
      </c>
      <c r="H219" s="22" t="s">
        <v>59</v>
      </c>
      <c r="I219" s="237" t="s">
        <v>1374</v>
      </c>
      <c r="J219" s="135" t="s">
        <v>1407</v>
      </c>
      <c r="K219" s="12" t="s">
        <v>1408</v>
      </c>
      <c r="L219" s="21" t="s">
        <v>1409</v>
      </c>
      <c r="M219" s="21" t="s">
        <v>1410</v>
      </c>
      <c r="N219" s="21" t="s">
        <v>1411</v>
      </c>
      <c r="O219" s="21" t="s">
        <v>261</v>
      </c>
      <c r="P219" s="56"/>
      <c r="Q219" s="56"/>
      <c r="R219" s="56"/>
      <c r="S219" s="56"/>
      <c r="T219" s="56"/>
      <c r="U219" s="56"/>
      <c r="V219" s="56"/>
      <c r="W219" s="56"/>
      <c r="X219" s="56"/>
      <c r="Y219" s="238"/>
      <c r="Z219" s="56"/>
      <c r="AA219" s="56"/>
      <c r="AB219" s="234">
        <v>1</v>
      </c>
      <c r="AC219" s="58">
        <v>1</v>
      </c>
      <c r="AD219" s="239" t="s">
        <v>1380</v>
      </c>
      <c r="AE219" s="167" t="s">
        <v>68</v>
      </c>
      <c r="AF219" s="167" t="s">
        <v>68</v>
      </c>
      <c r="AG219" s="329" t="s">
        <v>1412</v>
      </c>
    </row>
    <row r="220" spans="1:16113" ht="20.149999999999999" customHeight="1" thickBot="1" x14ac:dyDescent="0.4">
      <c r="A220" s="110" t="s">
        <v>1372</v>
      </c>
      <c r="B220" s="20" t="s">
        <v>53</v>
      </c>
      <c r="C220" s="10" t="s">
        <v>54</v>
      </c>
      <c r="D220" s="12" t="s">
        <v>55</v>
      </c>
      <c r="E220" s="21" t="s">
        <v>56</v>
      </c>
      <c r="F220" s="236" t="s">
        <v>358</v>
      </c>
      <c r="G220" s="21" t="s">
        <v>1373</v>
      </c>
      <c r="H220" s="22" t="s">
        <v>59</v>
      </c>
      <c r="I220" s="237" t="s">
        <v>1374</v>
      </c>
      <c r="J220" s="135" t="s">
        <v>1413</v>
      </c>
      <c r="K220" s="12" t="s">
        <v>1414</v>
      </c>
      <c r="L220" s="21" t="s">
        <v>1415</v>
      </c>
      <c r="M220" s="21" t="s">
        <v>1416</v>
      </c>
      <c r="N220" s="21" t="s">
        <v>1411</v>
      </c>
      <c r="O220" s="21" t="s">
        <v>261</v>
      </c>
      <c r="P220" s="56"/>
      <c r="Q220" s="56"/>
      <c r="R220" s="56"/>
      <c r="S220" s="56"/>
      <c r="T220" s="56"/>
      <c r="U220" s="56"/>
      <c r="V220" s="56"/>
      <c r="W220" s="56"/>
      <c r="X220" s="56"/>
      <c r="Y220" s="238"/>
      <c r="Z220" s="56"/>
      <c r="AA220" s="56"/>
      <c r="AB220" s="234">
        <v>1</v>
      </c>
      <c r="AC220" s="58">
        <v>1</v>
      </c>
      <c r="AD220" s="239" t="s">
        <v>1380</v>
      </c>
      <c r="AE220" s="167" t="s">
        <v>68</v>
      </c>
      <c r="AF220" s="167" t="s">
        <v>68</v>
      </c>
      <c r="AG220" s="329" t="s">
        <v>1412</v>
      </c>
    </row>
    <row r="221" spans="1:16113" ht="20.149999999999999" customHeight="1" thickBot="1" x14ac:dyDescent="0.4">
      <c r="A221" s="110" t="s">
        <v>1372</v>
      </c>
      <c r="B221" s="20" t="s">
        <v>53</v>
      </c>
      <c r="C221" s="10" t="s">
        <v>54</v>
      </c>
      <c r="D221" s="12" t="s">
        <v>55</v>
      </c>
      <c r="E221" s="21" t="s">
        <v>56</v>
      </c>
      <c r="F221" s="236" t="s">
        <v>358</v>
      </c>
      <c r="G221" s="21" t="s">
        <v>1373</v>
      </c>
      <c r="H221" s="22" t="s">
        <v>59</v>
      </c>
      <c r="I221" s="237" t="s">
        <v>1374</v>
      </c>
      <c r="J221" s="23" t="s">
        <v>1417</v>
      </c>
      <c r="K221" s="21" t="s">
        <v>1418</v>
      </c>
      <c r="L221" s="21" t="s">
        <v>1419</v>
      </c>
      <c r="M221" s="21" t="s">
        <v>1420</v>
      </c>
      <c r="N221" s="21" t="s">
        <v>1379</v>
      </c>
      <c r="O221" s="21" t="s">
        <v>66</v>
      </c>
      <c r="P221" s="56"/>
      <c r="Q221" s="56"/>
      <c r="R221" s="238">
        <f>18/18</f>
        <v>1</v>
      </c>
      <c r="S221" s="56"/>
      <c r="T221" s="56"/>
      <c r="U221" s="56"/>
      <c r="V221" s="56"/>
      <c r="W221" s="56"/>
      <c r="X221" s="56"/>
      <c r="Y221" s="56"/>
      <c r="Z221" s="56"/>
      <c r="AA221" s="56"/>
      <c r="AB221" s="17">
        <v>1</v>
      </c>
      <c r="AC221" s="58">
        <v>1</v>
      </c>
      <c r="AD221" s="239" t="s">
        <v>1380</v>
      </c>
      <c r="AE221" s="167" t="s">
        <v>676</v>
      </c>
      <c r="AF221" s="167"/>
      <c r="AG221" s="348" t="s">
        <v>677</v>
      </c>
    </row>
    <row r="222" spans="1:16113" ht="20.149999999999999" customHeight="1" thickBot="1" x14ac:dyDescent="0.4">
      <c r="A222" s="110" t="s">
        <v>1372</v>
      </c>
      <c r="B222" s="20" t="s">
        <v>53</v>
      </c>
      <c r="C222" s="10" t="s">
        <v>54</v>
      </c>
      <c r="D222" s="12" t="s">
        <v>55</v>
      </c>
      <c r="E222" s="21" t="s">
        <v>56</v>
      </c>
      <c r="F222" s="236" t="s">
        <v>358</v>
      </c>
      <c r="G222" s="21" t="s">
        <v>1373</v>
      </c>
      <c r="H222" s="22" t="s">
        <v>59</v>
      </c>
      <c r="I222" s="237" t="s">
        <v>1374</v>
      </c>
      <c r="J222" s="23" t="s">
        <v>1421</v>
      </c>
      <c r="K222" s="21" t="s">
        <v>1422</v>
      </c>
      <c r="L222" s="21" t="s">
        <v>1423</v>
      </c>
      <c r="M222" s="21" t="s">
        <v>1424</v>
      </c>
      <c r="N222" s="21" t="s">
        <v>1391</v>
      </c>
      <c r="O222" s="21" t="s">
        <v>602</v>
      </c>
      <c r="P222" s="56"/>
      <c r="Q222" s="56"/>
      <c r="R222" s="56"/>
      <c r="S222" s="56"/>
      <c r="T222" s="56"/>
      <c r="U222" s="56"/>
      <c r="V222" s="56"/>
      <c r="W222" s="56"/>
      <c r="X222" s="56"/>
      <c r="Y222" s="56"/>
      <c r="Z222" s="56"/>
      <c r="AA222" s="238"/>
      <c r="AB222" s="17">
        <v>0.9</v>
      </c>
      <c r="AC222" s="127">
        <v>1</v>
      </c>
      <c r="AD222" s="239" t="s">
        <v>1380</v>
      </c>
      <c r="AE222" s="167" t="s">
        <v>68</v>
      </c>
      <c r="AF222" s="167"/>
      <c r="AG222" s="348"/>
    </row>
    <row r="223" spans="1:16113" ht="20.149999999999999" customHeight="1" thickBot="1" x14ac:dyDescent="0.4">
      <c r="A223" s="110" t="s">
        <v>1372</v>
      </c>
      <c r="B223" s="20" t="s">
        <v>53</v>
      </c>
      <c r="C223" s="10" t="s">
        <v>54</v>
      </c>
      <c r="D223" s="12" t="s">
        <v>55</v>
      </c>
      <c r="E223" s="21" t="s">
        <v>56</v>
      </c>
      <c r="F223" s="236" t="s">
        <v>358</v>
      </c>
      <c r="G223" s="21" t="s">
        <v>1373</v>
      </c>
      <c r="H223" s="22" t="s">
        <v>59</v>
      </c>
      <c r="I223" s="237" t="s">
        <v>1374</v>
      </c>
      <c r="J223" s="23" t="s">
        <v>1425</v>
      </c>
      <c r="K223" s="21" t="s">
        <v>1426</v>
      </c>
      <c r="L223" s="21" t="s">
        <v>1426</v>
      </c>
      <c r="M223" s="21" t="s">
        <v>1427</v>
      </c>
      <c r="N223" s="21" t="s">
        <v>1411</v>
      </c>
      <c r="O223" s="21" t="s">
        <v>261</v>
      </c>
      <c r="P223" s="56"/>
      <c r="Q223" s="56"/>
      <c r="R223" s="56"/>
      <c r="S223" s="56"/>
      <c r="T223" s="56"/>
      <c r="U223" s="56"/>
      <c r="V223" s="56"/>
      <c r="W223" s="56"/>
      <c r="X223" s="56"/>
      <c r="Y223" s="56"/>
      <c r="Z223" s="56"/>
      <c r="AA223" s="238"/>
      <c r="AB223" s="234">
        <v>1</v>
      </c>
      <c r="AC223" s="127">
        <v>1</v>
      </c>
      <c r="AD223" s="239" t="s">
        <v>1380</v>
      </c>
      <c r="AE223" s="167"/>
      <c r="AF223" s="167"/>
      <c r="AG223" s="348"/>
    </row>
    <row r="224" spans="1:16113" ht="20.149999999999999" customHeight="1" thickBot="1" x14ac:dyDescent="0.4">
      <c r="A224" s="110" t="s">
        <v>1372</v>
      </c>
      <c r="B224" s="20" t="s">
        <v>53</v>
      </c>
      <c r="C224" s="10" t="s">
        <v>54</v>
      </c>
      <c r="D224" s="12" t="s">
        <v>55</v>
      </c>
      <c r="E224" s="21" t="s">
        <v>56</v>
      </c>
      <c r="F224" s="236" t="s">
        <v>358</v>
      </c>
      <c r="G224" s="21" t="s">
        <v>1373</v>
      </c>
      <c r="H224" s="22" t="s">
        <v>59</v>
      </c>
      <c r="I224" s="237" t="s">
        <v>1374</v>
      </c>
      <c r="J224" s="23" t="s">
        <v>1428</v>
      </c>
      <c r="K224" s="21" t="s">
        <v>1429</v>
      </c>
      <c r="L224" s="21" t="s">
        <v>1430</v>
      </c>
      <c r="M224" s="21" t="s">
        <v>1431</v>
      </c>
      <c r="N224" s="21" t="s">
        <v>1391</v>
      </c>
      <c r="O224" s="21" t="s">
        <v>272</v>
      </c>
      <c r="P224" s="238">
        <f>239/239</f>
        <v>1</v>
      </c>
      <c r="Q224" s="238">
        <f>239/239</f>
        <v>1</v>
      </c>
      <c r="R224" s="238">
        <f>240/240</f>
        <v>1</v>
      </c>
      <c r="S224" s="238">
        <f>239/239</f>
        <v>1</v>
      </c>
      <c r="T224" s="238">
        <f>123/123</f>
        <v>1</v>
      </c>
      <c r="U224" s="238">
        <f>123/123</f>
        <v>1</v>
      </c>
      <c r="V224" s="238"/>
      <c r="W224" s="238"/>
      <c r="X224" s="238"/>
      <c r="Y224" s="238"/>
      <c r="Z224" s="238"/>
      <c r="AA224" s="238"/>
      <c r="AB224" s="17">
        <v>0.9</v>
      </c>
      <c r="AC224" s="127">
        <v>12</v>
      </c>
      <c r="AD224" s="239"/>
      <c r="AE224" s="167"/>
      <c r="AF224" s="167"/>
      <c r="AG224" s="348"/>
    </row>
    <row r="225" spans="1:16113" ht="20.149999999999999" customHeight="1" thickBot="1" x14ac:dyDescent="0.4">
      <c r="A225" s="110" t="s">
        <v>1372</v>
      </c>
      <c r="B225" s="20" t="s">
        <v>53</v>
      </c>
      <c r="C225" s="10" t="s">
        <v>54</v>
      </c>
      <c r="D225" s="12" t="s">
        <v>55</v>
      </c>
      <c r="E225" s="21" t="s">
        <v>56</v>
      </c>
      <c r="F225" s="236" t="s">
        <v>358</v>
      </c>
      <c r="G225" s="45" t="s">
        <v>228</v>
      </c>
      <c r="H225" s="22" t="s">
        <v>59</v>
      </c>
      <c r="I225" s="10" t="s">
        <v>229</v>
      </c>
      <c r="J225" s="120" t="s">
        <v>1432</v>
      </c>
      <c r="K225" s="21" t="s">
        <v>1433</v>
      </c>
      <c r="L225" s="21" t="s">
        <v>1434</v>
      </c>
      <c r="M225" s="21" t="s">
        <v>1435</v>
      </c>
      <c r="N225" s="21" t="s">
        <v>1411</v>
      </c>
      <c r="O225" s="21" t="s">
        <v>338</v>
      </c>
      <c r="P225" s="56"/>
      <c r="Q225" s="56"/>
      <c r="R225" s="56"/>
      <c r="S225" s="56"/>
      <c r="T225" s="238">
        <f>1/1</f>
        <v>1</v>
      </c>
      <c r="U225" s="56"/>
      <c r="V225" s="56"/>
      <c r="W225" s="56"/>
      <c r="X225" s="238"/>
      <c r="Y225" s="56"/>
      <c r="Z225" s="56"/>
      <c r="AA225" s="56"/>
      <c r="AB225" s="234">
        <v>1</v>
      </c>
      <c r="AC225" s="58">
        <v>2</v>
      </c>
      <c r="AD225" s="239" t="s">
        <v>1380</v>
      </c>
      <c r="AE225" s="167"/>
      <c r="AF225" s="167"/>
      <c r="AG225" s="348"/>
    </row>
    <row r="226" spans="1:16113" ht="20.149999999999999" customHeight="1" thickBot="1" x14ac:dyDescent="0.4">
      <c r="A226" s="110" t="s">
        <v>1372</v>
      </c>
      <c r="B226" s="20" t="s">
        <v>53</v>
      </c>
      <c r="C226" s="10" t="s">
        <v>54</v>
      </c>
      <c r="D226" s="12" t="s">
        <v>55</v>
      </c>
      <c r="E226" s="21" t="s">
        <v>56</v>
      </c>
      <c r="F226" s="236" t="s">
        <v>358</v>
      </c>
      <c r="G226" s="10" t="s">
        <v>639</v>
      </c>
      <c r="H226" s="22" t="s">
        <v>59</v>
      </c>
      <c r="I226" s="10" t="s">
        <v>229</v>
      </c>
      <c r="J226" s="119" t="s">
        <v>1436</v>
      </c>
      <c r="K226" s="21" t="s">
        <v>1437</v>
      </c>
      <c r="L226" s="21" t="s">
        <v>1438</v>
      </c>
      <c r="M226" s="21" t="s">
        <v>1439</v>
      </c>
      <c r="N226" s="21" t="s">
        <v>1379</v>
      </c>
      <c r="O226" s="21" t="s">
        <v>272</v>
      </c>
      <c r="P226" s="238">
        <f>33/33</f>
        <v>1</v>
      </c>
      <c r="Q226" s="238">
        <f>29/29</f>
        <v>1</v>
      </c>
      <c r="R226" s="238">
        <f>9/9</f>
        <v>1</v>
      </c>
      <c r="S226" s="238">
        <f>17/17</f>
        <v>1</v>
      </c>
      <c r="T226" s="238">
        <f>46/46</f>
        <v>1</v>
      </c>
      <c r="U226" s="238">
        <f>24/24</f>
        <v>1</v>
      </c>
      <c r="V226" s="238"/>
      <c r="W226" s="238"/>
      <c r="X226" s="238"/>
      <c r="Y226" s="238"/>
      <c r="Z226" s="238"/>
      <c r="AA226" s="238"/>
      <c r="AB226" s="17">
        <v>1</v>
      </c>
      <c r="AC226" s="127">
        <v>12</v>
      </c>
      <c r="AD226" s="239" t="s">
        <v>1380</v>
      </c>
      <c r="AE226" s="167"/>
      <c r="AF226" s="167"/>
      <c r="AG226" s="348"/>
    </row>
    <row r="227" spans="1:16113" ht="20.149999999999999" customHeight="1" thickBot="1" x14ac:dyDescent="0.4">
      <c r="A227" s="110" t="s">
        <v>1372</v>
      </c>
      <c r="B227" s="20" t="s">
        <v>53</v>
      </c>
      <c r="C227" s="10" t="s">
        <v>54</v>
      </c>
      <c r="D227" s="12" t="s">
        <v>55</v>
      </c>
      <c r="E227" s="21" t="s">
        <v>56</v>
      </c>
      <c r="F227" s="236" t="s">
        <v>358</v>
      </c>
      <c r="G227" s="10" t="s">
        <v>639</v>
      </c>
      <c r="H227" s="22" t="s">
        <v>59</v>
      </c>
      <c r="I227" s="10" t="s">
        <v>229</v>
      </c>
      <c r="J227" s="119" t="s">
        <v>1440</v>
      </c>
      <c r="K227" s="21" t="s">
        <v>1437</v>
      </c>
      <c r="L227" s="21" t="s">
        <v>1441</v>
      </c>
      <c r="M227" s="21" t="s">
        <v>1439</v>
      </c>
      <c r="N227" s="21" t="s">
        <v>1379</v>
      </c>
      <c r="O227" s="21" t="s">
        <v>272</v>
      </c>
      <c r="P227" s="238">
        <f>33/33</f>
        <v>1</v>
      </c>
      <c r="Q227" s="238">
        <f>29/29</f>
        <v>1</v>
      </c>
      <c r="R227" s="238">
        <f>9/9</f>
        <v>1</v>
      </c>
      <c r="S227" s="238">
        <f>17/17</f>
        <v>1</v>
      </c>
      <c r="T227" s="238">
        <f>46/46</f>
        <v>1</v>
      </c>
      <c r="U227" s="238">
        <f>24/24</f>
        <v>1</v>
      </c>
      <c r="V227" s="238"/>
      <c r="W227" s="238"/>
      <c r="X227" s="238"/>
      <c r="Y227" s="238"/>
      <c r="Z227" s="238"/>
      <c r="AA227" s="238"/>
      <c r="AB227" s="17">
        <v>1</v>
      </c>
      <c r="AC227" s="127">
        <v>12</v>
      </c>
      <c r="AD227" s="239" t="s">
        <v>1380</v>
      </c>
      <c r="AE227" s="167"/>
      <c r="AF227" s="167"/>
      <c r="AG227" s="348"/>
    </row>
    <row r="228" spans="1:16113" ht="20.149999999999999" customHeight="1" thickBot="1" x14ac:dyDescent="0.4">
      <c r="A228" s="110" t="s">
        <v>1372</v>
      </c>
      <c r="B228" s="20" t="s">
        <v>53</v>
      </c>
      <c r="C228" s="10" t="s">
        <v>54</v>
      </c>
      <c r="D228" s="12" t="s">
        <v>55</v>
      </c>
      <c r="E228" s="21" t="s">
        <v>56</v>
      </c>
      <c r="F228" s="236" t="s">
        <v>358</v>
      </c>
      <c r="G228" s="10" t="s">
        <v>1442</v>
      </c>
      <c r="H228" s="22" t="s">
        <v>59</v>
      </c>
      <c r="I228" s="10" t="s">
        <v>60</v>
      </c>
      <c r="J228" s="23" t="s">
        <v>1443</v>
      </c>
      <c r="K228" s="21" t="s">
        <v>1444</v>
      </c>
      <c r="L228" s="21" t="s">
        <v>1445</v>
      </c>
      <c r="M228" s="21" t="s">
        <v>1446</v>
      </c>
      <c r="N228" s="21" t="s">
        <v>1411</v>
      </c>
      <c r="O228" s="21" t="s">
        <v>261</v>
      </c>
      <c r="P228" s="56"/>
      <c r="Q228" s="56"/>
      <c r="R228" s="133"/>
      <c r="S228" s="56"/>
      <c r="T228" s="56"/>
      <c r="U228" s="238">
        <f>1/1</f>
        <v>1</v>
      </c>
      <c r="V228" s="56"/>
      <c r="W228" s="56"/>
      <c r="X228" s="238"/>
      <c r="Y228" s="56"/>
      <c r="Z228" s="56"/>
      <c r="AA228" s="56"/>
      <c r="AB228" s="234">
        <v>1</v>
      </c>
      <c r="AC228" s="58">
        <v>2</v>
      </c>
      <c r="AD228" s="239" t="s">
        <v>1380</v>
      </c>
      <c r="AE228" s="167"/>
      <c r="AF228" s="167"/>
      <c r="AG228" s="348"/>
    </row>
    <row r="229" spans="1:16113" ht="20.149999999999999" customHeight="1" thickBot="1" x14ac:dyDescent="0.4">
      <c r="A229" s="110" t="s">
        <v>1372</v>
      </c>
      <c r="B229" s="20" t="s">
        <v>53</v>
      </c>
      <c r="C229" s="10" t="s">
        <v>54</v>
      </c>
      <c r="D229" s="12" t="s">
        <v>55</v>
      </c>
      <c r="E229" s="21" t="s">
        <v>56</v>
      </c>
      <c r="F229" s="236" t="s">
        <v>358</v>
      </c>
      <c r="G229" s="10" t="s">
        <v>1442</v>
      </c>
      <c r="H229" s="22" t="s">
        <v>59</v>
      </c>
      <c r="I229" s="10" t="s">
        <v>60</v>
      </c>
      <c r="J229" s="23" t="s">
        <v>1447</v>
      </c>
      <c r="K229" s="21" t="s">
        <v>1448</v>
      </c>
      <c r="L229" s="21" t="s">
        <v>1449</v>
      </c>
      <c r="M229" s="21" t="s">
        <v>1450</v>
      </c>
      <c r="N229" s="21" t="s">
        <v>1379</v>
      </c>
      <c r="O229" s="21" t="s">
        <v>261</v>
      </c>
      <c r="P229" s="56"/>
      <c r="Q229" s="56"/>
      <c r="R229" s="56"/>
      <c r="S229" s="56"/>
      <c r="T229" s="56"/>
      <c r="U229" s="56"/>
      <c r="V229" s="56"/>
      <c r="W229" s="56"/>
      <c r="X229" s="238"/>
      <c r="Y229" s="56"/>
      <c r="Z229" s="56"/>
      <c r="AA229" s="56"/>
      <c r="AB229" s="234">
        <v>1</v>
      </c>
      <c r="AC229" s="58">
        <v>1</v>
      </c>
      <c r="AD229" s="239" t="s">
        <v>1380</v>
      </c>
      <c r="AE229" s="167"/>
      <c r="AF229" s="167"/>
      <c r="AG229" s="348"/>
    </row>
    <row r="230" spans="1:16113" ht="20.149999999999999" customHeight="1" thickBot="1" x14ac:dyDescent="0.4">
      <c r="A230" s="110" t="s">
        <v>1372</v>
      </c>
      <c r="B230" s="20" t="s">
        <v>53</v>
      </c>
      <c r="C230" s="10" t="s">
        <v>54</v>
      </c>
      <c r="D230" s="12" t="s">
        <v>55</v>
      </c>
      <c r="E230" s="21" t="s">
        <v>56</v>
      </c>
      <c r="F230" s="236" t="s">
        <v>358</v>
      </c>
      <c r="G230" s="45" t="s">
        <v>244</v>
      </c>
      <c r="H230" s="22" t="s">
        <v>59</v>
      </c>
      <c r="I230" s="10" t="s">
        <v>60</v>
      </c>
      <c r="J230" s="23" t="s">
        <v>1451</v>
      </c>
      <c r="K230" s="21" t="s">
        <v>1452</v>
      </c>
      <c r="L230" s="21" t="s">
        <v>1453</v>
      </c>
      <c r="M230" s="21" t="s">
        <v>1454</v>
      </c>
      <c r="N230" s="21" t="s">
        <v>1379</v>
      </c>
      <c r="O230" s="21" t="s">
        <v>272</v>
      </c>
      <c r="P230" s="238">
        <f>124/124</f>
        <v>1</v>
      </c>
      <c r="Q230" s="238">
        <f>124/124</f>
        <v>1</v>
      </c>
      <c r="R230" s="238">
        <f>125/125</f>
        <v>1</v>
      </c>
      <c r="S230" s="238">
        <f>124/124</f>
        <v>1</v>
      </c>
      <c r="T230" s="56"/>
      <c r="U230" s="56"/>
      <c r="V230" s="238"/>
      <c r="W230" s="238"/>
      <c r="X230" s="238"/>
      <c r="Y230" s="238"/>
      <c r="Z230" s="238"/>
      <c r="AA230" s="238"/>
      <c r="AB230" s="17">
        <v>1</v>
      </c>
      <c r="AC230" s="127">
        <v>12</v>
      </c>
      <c r="AD230" s="239" t="s">
        <v>1380</v>
      </c>
      <c r="AE230" s="167"/>
      <c r="AF230" s="167"/>
      <c r="AG230" s="329" t="s">
        <v>1455</v>
      </c>
    </row>
    <row r="231" spans="1:16113" ht="20.149999999999999" customHeight="1" x14ac:dyDescent="0.35">
      <c r="A231" s="110" t="s">
        <v>1372</v>
      </c>
      <c r="B231" s="20" t="s">
        <v>53</v>
      </c>
      <c r="C231" s="10" t="s">
        <v>54</v>
      </c>
      <c r="D231" s="12" t="s">
        <v>55</v>
      </c>
      <c r="E231" s="21" t="s">
        <v>56</v>
      </c>
      <c r="F231" s="236" t="s">
        <v>358</v>
      </c>
      <c r="G231" s="12" t="s">
        <v>359</v>
      </c>
      <c r="H231" s="22" t="s">
        <v>59</v>
      </c>
      <c r="I231" s="12" t="s">
        <v>60</v>
      </c>
      <c r="J231" s="23" t="s">
        <v>1456</v>
      </c>
      <c r="K231" s="21" t="s">
        <v>1457</v>
      </c>
      <c r="L231" s="21" t="s">
        <v>1458</v>
      </c>
      <c r="M231" s="21" t="s">
        <v>1459</v>
      </c>
      <c r="N231" s="21" t="s">
        <v>1379</v>
      </c>
      <c r="O231" s="21" t="s">
        <v>261</v>
      </c>
      <c r="P231" s="56"/>
      <c r="Q231" s="56"/>
      <c r="R231" s="56"/>
      <c r="S231" s="56"/>
      <c r="T231" s="238">
        <f>123/123</f>
        <v>1</v>
      </c>
      <c r="U231" s="238">
        <f>123/123</f>
        <v>1</v>
      </c>
      <c r="V231" s="56"/>
      <c r="W231" s="56"/>
      <c r="X231" s="56"/>
      <c r="Y231" s="56"/>
      <c r="Z231" s="56"/>
      <c r="AA231" s="238"/>
      <c r="AB231" s="17">
        <v>1</v>
      </c>
      <c r="AC231" s="127">
        <v>3</v>
      </c>
      <c r="AD231" s="239" t="s">
        <v>1380</v>
      </c>
      <c r="AE231" s="167"/>
      <c r="AF231" s="167"/>
      <c r="AG231" s="348"/>
    </row>
    <row r="232" spans="1:16113" ht="20.149999999999999" customHeight="1" thickBot="1" x14ac:dyDescent="0.4">
      <c r="A232" s="110" t="s">
        <v>1460</v>
      </c>
      <c r="B232" s="9" t="s">
        <v>36</v>
      </c>
      <c r="C232" s="10" t="s">
        <v>37</v>
      </c>
      <c r="D232" s="51" t="s">
        <v>38</v>
      </c>
      <c r="E232" s="217" t="s">
        <v>1461</v>
      </c>
      <c r="F232" s="217" t="s">
        <v>1462</v>
      </c>
      <c r="G232" s="12" t="s">
        <v>1463</v>
      </c>
      <c r="H232" s="14" t="s">
        <v>1464</v>
      </c>
      <c r="I232" s="148" t="s">
        <v>1465</v>
      </c>
      <c r="J232" s="41" t="s">
        <v>1466</v>
      </c>
      <c r="K232" s="12" t="s">
        <v>1467</v>
      </c>
      <c r="L232" s="12" t="s">
        <v>1468</v>
      </c>
      <c r="M232" s="12" t="s">
        <v>1469</v>
      </c>
      <c r="N232" s="12" t="s">
        <v>1470</v>
      </c>
      <c r="O232" s="14" t="s">
        <v>75</v>
      </c>
      <c r="P232" s="240">
        <f>813/962</f>
        <v>0.84511434511434513</v>
      </c>
      <c r="Q232" s="240">
        <f>838/968</f>
        <v>0.86570247933884292</v>
      </c>
      <c r="R232" s="240">
        <f>818/968</f>
        <v>0.8450413223140496</v>
      </c>
      <c r="S232" s="240">
        <v>0.96701030927835097</v>
      </c>
      <c r="T232" s="240">
        <v>0.99</v>
      </c>
      <c r="U232" s="240">
        <v>1</v>
      </c>
      <c r="V232" s="240"/>
      <c r="W232" s="240"/>
      <c r="X232" s="240"/>
      <c r="Y232" s="240"/>
      <c r="Z232" s="240"/>
      <c r="AA232" s="240"/>
      <c r="AB232" s="17">
        <v>0.95</v>
      </c>
      <c r="AC232" s="18">
        <v>12</v>
      </c>
      <c r="AD232" s="241" t="s">
        <v>1471</v>
      </c>
      <c r="AE232" s="242" t="s">
        <v>1472</v>
      </c>
      <c r="AF232" s="242" t="s">
        <v>1472</v>
      </c>
      <c r="AG232" s="349" t="s">
        <v>1473</v>
      </c>
    </row>
    <row r="233" spans="1:16113" customFormat="1" ht="20.149999999999999" customHeight="1" x14ac:dyDescent="0.35">
      <c r="A233" s="110" t="s">
        <v>1460</v>
      </c>
      <c r="B233" s="20" t="s">
        <v>53</v>
      </c>
      <c r="C233" s="10" t="s">
        <v>54</v>
      </c>
      <c r="D233" s="21" t="s">
        <v>55</v>
      </c>
      <c r="E233" s="21" t="s">
        <v>56</v>
      </c>
      <c r="F233" s="21" t="s">
        <v>57</v>
      </c>
      <c r="G233" s="10" t="s">
        <v>58</v>
      </c>
      <c r="H233" s="22" t="s">
        <v>59</v>
      </c>
      <c r="I233" s="10" t="s">
        <v>60</v>
      </c>
      <c r="J233" s="23" t="s">
        <v>1474</v>
      </c>
      <c r="K233" s="21" t="s">
        <v>62</v>
      </c>
      <c r="L233" s="21" t="s">
        <v>63</v>
      </c>
      <c r="M233" s="21" t="s">
        <v>64</v>
      </c>
      <c r="N233" s="21" t="s">
        <v>65</v>
      </c>
      <c r="O233" s="21" t="s">
        <v>66</v>
      </c>
      <c r="P233" s="24">
        <v>1</v>
      </c>
      <c r="Q233" s="25"/>
      <c r="R233" s="26"/>
      <c r="S233" s="9"/>
      <c r="T233" s="9"/>
      <c r="U233" s="9"/>
      <c r="V233" s="9"/>
      <c r="W233" s="9"/>
      <c r="X233" s="9"/>
      <c r="Y233" s="9"/>
      <c r="Z233" s="9"/>
      <c r="AA233" s="9"/>
      <c r="AB233" s="17">
        <v>1</v>
      </c>
      <c r="AC233" s="27">
        <v>1</v>
      </c>
      <c r="AD233" s="28" t="s">
        <v>67</v>
      </c>
      <c r="AE233" s="23" t="s">
        <v>68</v>
      </c>
      <c r="AF233" s="23" t="s">
        <v>68</v>
      </c>
      <c r="AG233" s="329" t="s">
        <v>69</v>
      </c>
      <c r="AH233" s="29"/>
      <c r="AI233" s="29"/>
      <c r="AJ233" s="29"/>
      <c r="AK233" s="29"/>
      <c r="AL233" s="29"/>
      <c r="AM233" s="29"/>
      <c r="AN233" s="29"/>
      <c r="AO233" s="29"/>
      <c r="AP233" s="29"/>
      <c r="AQ233" s="29"/>
      <c r="AR233" s="29"/>
      <c r="AS233" s="29"/>
      <c r="AT233" s="29"/>
      <c r="AU233" s="29"/>
      <c r="AV233" s="29"/>
      <c r="AW233" s="29"/>
      <c r="AX233" s="29"/>
      <c r="AY233" s="29"/>
      <c r="AZ233" s="29"/>
      <c r="BA233" s="29"/>
      <c r="BB233" s="29"/>
      <c r="BC233" s="29"/>
      <c r="BD233" s="29"/>
      <c r="BE233" s="29"/>
      <c r="BF233" s="29"/>
      <c r="BG233" s="29"/>
      <c r="BH233" s="29"/>
      <c r="BI233" s="29"/>
      <c r="BJ233" s="29"/>
      <c r="BK233" s="29"/>
      <c r="BL233" s="29"/>
      <c r="BM233" s="29"/>
      <c r="BN233" s="29"/>
      <c r="BO233" s="29"/>
      <c r="BP233" s="29"/>
      <c r="BQ233" s="29"/>
      <c r="BR233" s="29"/>
      <c r="BS233" s="29"/>
      <c r="BT233" s="29"/>
      <c r="BU233" s="29"/>
      <c r="BV233" s="29"/>
      <c r="BW233" s="29"/>
      <c r="BX233" s="29"/>
      <c r="BY233" s="29"/>
      <c r="BZ233" s="29"/>
      <c r="CA233" s="29"/>
      <c r="CB233" s="29"/>
      <c r="CC233" s="29"/>
      <c r="CD233" s="29"/>
      <c r="CE233" s="29"/>
      <c r="CF233" s="29"/>
      <c r="CG233" s="29"/>
      <c r="CH233" s="29"/>
      <c r="CI233" s="29"/>
      <c r="CJ233" s="29"/>
      <c r="CK233" s="29"/>
      <c r="CL233" s="29"/>
      <c r="CM233" s="29"/>
      <c r="CN233" s="29"/>
      <c r="CO233" s="29"/>
      <c r="CP233" s="29"/>
      <c r="CQ233" s="29"/>
      <c r="CR233" s="29"/>
      <c r="CS233" s="29"/>
      <c r="CT233" s="29"/>
      <c r="CU233" s="29"/>
      <c r="CV233" s="29"/>
      <c r="CW233" s="29"/>
      <c r="CX233" s="29"/>
      <c r="CY233" s="29"/>
      <c r="CZ233" s="29"/>
      <c r="DA233" s="29"/>
      <c r="DB233" s="29"/>
      <c r="DC233" s="29"/>
      <c r="DD233" s="29"/>
      <c r="DE233" s="29"/>
      <c r="DF233" s="29"/>
      <c r="DG233" s="29"/>
      <c r="DH233" s="29"/>
      <c r="DI233" s="29"/>
      <c r="DJ233" s="29"/>
      <c r="DK233" s="29"/>
      <c r="DL233" s="29"/>
      <c r="DM233" s="29"/>
      <c r="DN233" s="29"/>
      <c r="DO233" s="29"/>
      <c r="DP233" s="29"/>
      <c r="DQ233" s="29"/>
      <c r="DR233" s="29"/>
      <c r="DS233" s="29"/>
      <c r="DT233" s="29"/>
      <c r="DU233" s="29"/>
      <c r="DV233" s="29"/>
      <c r="DW233" s="29"/>
      <c r="DX233" s="29"/>
      <c r="DY233" s="29"/>
      <c r="DZ233" s="29"/>
      <c r="EA233" s="29"/>
      <c r="EB233" s="29"/>
      <c r="EC233" s="29"/>
      <c r="ED233" s="29"/>
      <c r="EE233" s="29"/>
      <c r="EF233" s="29"/>
      <c r="EG233" s="29"/>
      <c r="EH233" s="29"/>
      <c r="EI233" s="29"/>
      <c r="EJ233" s="29"/>
      <c r="EK233" s="29"/>
      <c r="EL233" s="29"/>
      <c r="EM233" s="29"/>
      <c r="EN233" s="29"/>
      <c r="EO233" s="29"/>
      <c r="EP233" s="29"/>
      <c r="EQ233" s="29"/>
      <c r="ER233" s="29"/>
      <c r="ES233" s="29"/>
      <c r="ET233" s="29"/>
      <c r="EU233" s="29"/>
      <c r="EV233" s="29"/>
      <c r="EW233" s="29"/>
      <c r="EX233" s="29"/>
      <c r="EY233" s="29"/>
      <c r="EZ233" s="29"/>
      <c r="FA233" s="29"/>
      <c r="FB233" s="29"/>
      <c r="FC233" s="29"/>
      <c r="FD233" s="29"/>
      <c r="FE233" s="29"/>
      <c r="FF233" s="29"/>
      <c r="FG233" s="29"/>
      <c r="FH233" s="29"/>
      <c r="FI233" s="29"/>
      <c r="FJ233" s="29"/>
      <c r="FK233" s="29"/>
      <c r="FL233" s="29"/>
      <c r="FM233" s="29"/>
      <c r="FN233" s="29"/>
      <c r="FO233" s="29"/>
      <c r="FP233" s="29"/>
      <c r="FQ233" s="29"/>
      <c r="FR233" s="29"/>
      <c r="FS233" s="29"/>
      <c r="FT233" s="29"/>
      <c r="FU233" s="29"/>
      <c r="FV233" s="29"/>
      <c r="FW233" s="29"/>
      <c r="FX233" s="29"/>
      <c r="FY233" s="29"/>
      <c r="FZ233" s="29"/>
      <c r="GA233" s="29"/>
      <c r="GB233" s="29"/>
      <c r="GC233" s="29"/>
      <c r="GD233" s="29"/>
      <c r="GE233" s="29"/>
      <c r="GF233" s="29"/>
      <c r="GG233" s="29"/>
      <c r="GH233" s="29"/>
      <c r="GI233" s="29"/>
      <c r="GJ233" s="29"/>
      <c r="GK233" s="29"/>
      <c r="GL233" s="29"/>
      <c r="GM233" s="29"/>
      <c r="GN233" s="29"/>
      <c r="GO233" s="29"/>
      <c r="GP233" s="29"/>
      <c r="GQ233" s="29"/>
      <c r="GR233" s="29"/>
      <c r="GS233" s="29"/>
      <c r="GT233" s="29"/>
      <c r="GU233" s="29"/>
      <c r="GV233" s="29"/>
      <c r="GW233" s="29"/>
      <c r="GX233" s="29"/>
      <c r="GY233" s="29"/>
      <c r="GZ233" s="29"/>
      <c r="HA233" s="29"/>
      <c r="HB233" s="29"/>
      <c r="HC233" s="29"/>
      <c r="HD233" s="29"/>
      <c r="HE233" s="29"/>
      <c r="HF233" s="29"/>
      <c r="HG233" s="29"/>
      <c r="HH233" s="29"/>
      <c r="HI233" s="29"/>
      <c r="HJ233" s="29"/>
      <c r="HK233" s="29"/>
      <c r="HL233" s="29"/>
      <c r="HM233" s="29"/>
      <c r="HN233" s="29"/>
      <c r="HO233" s="29"/>
      <c r="HP233" s="29"/>
      <c r="HQ233" s="29"/>
      <c r="HR233" s="29"/>
      <c r="HS233" s="29"/>
      <c r="HT233" s="29"/>
      <c r="HU233" s="29"/>
      <c r="HV233" s="29"/>
      <c r="HW233" s="29"/>
      <c r="HX233" s="29"/>
      <c r="HY233" s="29"/>
      <c r="HZ233" s="29"/>
      <c r="IA233" s="29"/>
      <c r="IB233" s="29"/>
      <c r="IC233" s="29"/>
      <c r="ID233" s="29"/>
      <c r="IE233" s="29"/>
      <c r="IF233" s="29"/>
      <c r="IG233" s="29"/>
      <c r="IH233" s="29"/>
      <c r="II233" s="29"/>
      <c r="IJ233" s="29"/>
      <c r="IK233" s="29"/>
      <c r="IL233" s="29"/>
      <c r="IM233" s="29"/>
      <c r="IN233" s="29"/>
      <c r="IO233" s="29"/>
      <c r="IP233" s="29"/>
      <c r="IQ233" s="29"/>
      <c r="IR233" s="29"/>
      <c r="IS233" s="29"/>
      <c r="IT233" s="29"/>
      <c r="IU233" s="29"/>
      <c r="IV233" s="29"/>
      <c r="IW233" s="29"/>
      <c r="IX233" s="29"/>
      <c r="IY233" s="29"/>
      <c r="IZ233" s="29"/>
      <c r="JA233" s="29"/>
      <c r="JB233" s="29"/>
      <c r="JC233" s="29"/>
      <c r="JD233" s="29"/>
      <c r="JE233" s="29"/>
      <c r="JF233" s="29"/>
      <c r="JG233" s="29"/>
      <c r="JH233" s="29"/>
      <c r="JI233" s="29"/>
      <c r="JJ233" s="29"/>
      <c r="JK233" s="29"/>
      <c r="JL233" s="29"/>
      <c r="JM233" s="29"/>
      <c r="JN233" s="29"/>
      <c r="JO233" s="29"/>
      <c r="JP233" s="29"/>
      <c r="JQ233" s="29"/>
      <c r="JR233" s="29"/>
      <c r="JS233" s="29"/>
      <c r="JT233" s="29"/>
      <c r="JU233" s="29"/>
      <c r="JV233" s="29"/>
      <c r="JW233" s="29"/>
      <c r="JX233" s="29"/>
      <c r="JY233" s="29"/>
      <c r="JZ233" s="29"/>
      <c r="KA233" s="29"/>
      <c r="KB233" s="29"/>
      <c r="KC233" s="29"/>
      <c r="KD233" s="29"/>
      <c r="KE233" s="29"/>
      <c r="KF233" s="29"/>
      <c r="KG233" s="29"/>
      <c r="KH233" s="29"/>
      <c r="KI233" s="29"/>
      <c r="KJ233" s="29"/>
      <c r="KK233" s="29"/>
      <c r="KL233" s="29"/>
      <c r="KM233" s="29"/>
      <c r="KN233" s="29"/>
      <c r="KO233" s="29"/>
      <c r="KP233" s="29"/>
      <c r="KQ233" s="29"/>
      <c r="KR233" s="29"/>
      <c r="KS233" s="29"/>
      <c r="KT233" s="29"/>
      <c r="KU233" s="29"/>
      <c r="KV233" s="29"/>
      <c r="KW233" s="29"/>
      <c r="KX233" s="29"/>
      <c r="KY233" s="29"/>
      <c r="KZ233" s="29"/>
      <c r="LA233" s="29"/>
      <c r="LB233" s="29"/>
      <c r="LC233" s="29"/>
      <c r="LD233" s="29"/>
      <c r="LE233" s="29"/>
      <c r="LF233" s="29"/>
      <c r="LG233" s="29"/>
      <c r="LH233" s="29"/>
      <c r="LI233" s="29"/>
      <c r="LJ233" s="29"/>
      <c r="LK233" s="29"/>
      <c r="LL233" s="29"/>
      <c r="LM233" s="29"/>
      <c r="LN233" s="29"/>
      <c r="LO233" s="29"/>
      <c r="LP233" s="29"/>
      <c r="LQ233" s="29"/>
      <c r="LR233" s="29"/>
      <c r="LS233" s="29"/>
      <c r="LT233" s="29"/>
      <c r="LU233" s="29"/>
      <c r="LV233" s="29"/>
      <c r="LW233" s="29"/>
      <c r="LX233" s="29"/>
      <c r="LY233" s="29"/>
      <c r="LZ233" s="29"/>
      <c r="MA233" s="29"/>
      <c r="MB233" s="29"/>
      <c r="MC233" s="29"/>
      <c r="MD233" s="29"/>
      <c r="ME233" s="29"/>
      <c r="MF233" s="29"/>
      <c r="MG233" s="29"/>
      <c r="MH233" s="29"/>
      <c r="MI233" s="29"/>
      <c r="MJ233" s="29"/>
      <c r="MK233" s="29"/>
      <c r="ML233" s="29"/>
      <c r="MM233" s="29"/>
      <c r="MN233" s="29"/>
      <c r="MO233" s="29"/>
      <c r="MP233" s="29"/>
      <c r="MQ233" s="29"/>
      <c r="MR233" s="29"/>
      <c r="MS233" s="29"/>
      <c r="MT233" s="29"/>
      <c r="MU233" s="29"/>
      <c r="MV233" s="29"/>
      <c r="MW233" s="29"/>
      <c r="MX233" s="29"/>
      <c r="MY233" s="29"/>
      <c r="MZ233" s="29"/>
      <c r="NA233" s="29"/>
      <c r="NB233" s="29"/>
      <c r="NC233" s="29"/>
      <c r="ND233" s="29"/>
      <c r="NE233" s="29"/>
      <c r="NF233" s="29"/>
      <c r="NG233" s="29"/>
      <c r="NH233" s="29"/>
      <c r="NI233" s="29"/>
      <c r="NJ233" s="29"/>
      <c r="NK233" s="29"/>
      <c r="NL233" s="29"/>
      <c r="NM233" s="29"/>
      <c r="NN233" s="29"/>
      <c r="NO233" s="29"/>
      <c r="NP233" s="29"/>
      <c r="NQ233" s="29"/>
      <c r="NR233" s="29"/>
      <c r="NS233" s="29"/>
      <c r="NT233" s="29"/>
      <c r="NU233" s="29"/>
      <c r="NV233" s="29"/>
      <c r="NW233" s="29"/>
      <c r="NX233" s="29"/>
      <c r="NY233" s="29"/>
      <c r="NZ233" s="29"/>
      <c r="OA233" s="29"/>
      <c r="OB233" s="29"/>
      <c r="OC233" s="29"/>
      <c r="OD233" s="29"/>
      <c r="OE233" s="29"/>
      <c r="OF233" s="29"/>
      <c r="OG233" s="29"/>
      <c r="OH233" s="29"/>
      <c r="OI233" s="29"/>
      <c r="OJ233" s="29"/>
      <c r="OK233" s="29"/>
      <c r="OL233" s="29"/>
      <c r="OM233" s="29"/>
      <c r="ON233" s="29"/>
      <c r="OO233" s="29"/>
      <c r="OP233" s="29"/>
      <c r="OQ233" s="29"/>
      <c r="OR233" s="29"/>
      <c r="OS233" s="29"/>
      <c r="OT233" s="29"/>
      <c r="OU233" s="29"/>
      <c r="OV233" s="29"/>
      <c r="OW233" s="29"/>
      <c r="OX233" s="29"/>
      <c r="OY233" s="29"/>
      <c r="OZ233" s="29"/>
      <c r="PA233" s="29"/>
      <c r="PB233" s="29"/>
      <c r="PC233" s="29"/>
      <c r="PD233" s="29"/>
      <c r="PE233" s="29"/>
      <c r="PF233" s="29"/>
      <c r="PG233" s="29"/>
      <c r="PH233" s="29"/>
      <c r="PI233" s="29"/>
      <c r="PJ233" s="29"/>
      <c r="PK233" s="29"/>
      <c r="PL233" s="29"/>
      <c r="PM233" s="29"/>
      <c r="PN233" s="29"/>
      <c r="PO233" s="29"/>
      <c r="PP233" s="29"/>
      <c r="PQ233" s="29"/>
      <c r="PR233" s="29"/>
      <c r="PS233" s="29"/>
      <c r="PT233" s="29"/>
      <c r="PU233" s="29"/>
      <c r="PV233" s="29"/>
      <c r="PW233" s="29"/>
      <c r="PX233" s="29"/>
      <c r="PY233" s="29"/>
      <c r="PZ233" s="29"/>
      <c r="QA233" s="29"/>
      <c r="QB233" s="29"/>
      <c r="QC233" s="29"/>
      <c r="QD233" s="29"/>
      <c r="QE233" s="29"/>
      <c r="QF233" s="29"/>
      <c r="QG233" s="29"/>
      <c r="QH233" s="29"/>
      <c r="QI233" s="29"/>
      <c r="QJ233" s="29"/>
      <c r="QK233" s="29"/>
      <c r="QL233" s="29"/>
      <c r="QM233" s="29"/>
      <c r="QN233" s="29"/>
      <c r="QO233" s="29"/>
      <c r="QP233" s="29"/>
      <c r="QQ233" s="29"/>
      <c r="QR233" s="29"/>
      <c r="QS233" s="29"/>
      <c r="QT233" s="29"/>
      <c r="QU233" s="29"/>
      <c r="QV233" s="29"/>
      <c r="QW233" s="29"/>
      <c r="QX233" s="29"/>
      <c r="QY233" s="29"/>
      <c r="QZ233" s="29"/>
      <c r="RA233" s="29"/>
      <c r="RB233" s="29"/>
      <c r="RC233" s="29"/>
      <c r="RD233" s="29"/>
      <c r="RE233" s="29"/>
      <c r="RF233" s="29"/>
      <c r="RG233" s="29"/>
      <c r="RH233" s="29"/>
      <c r="RI233" s="29"/>
      <c r="RJ233" s="29"/>
      <c r="RK233" s="29"/>
      <c r="RL233" s="29"/>
      <c r="RM233" s="29"/>
      <c r="RN233" s="29"/>
      <c r="RO233" s="29"/>
      <c r="RP233" s="29"/>
      <c r="RQ233" s="29"/>
      <c r="RR233" s="29"/>
      <c r="RS233" s="29"/>
      <c r="RT233" s="29"/>
      <c r="RU233" s="29"/>
      <c r="RV233" s="29"/>
      <c r="RW233" s="29"/>
      <c r="RX233" s="29"/>
      <c r="RY233" s="29"/>
      <c r="RZ233" s="29"/>
      <c r="SA233" s="29"/>
      <c r="SB233" s="29"/>
      <c r="SC233" s="29"/>
      <c r="SD233" s="29"/>
      <c r="SE233" s="29"/>
      <c r="SF233" s="29"/>
      <c r="SG233" s="29"/>
      <c r="SH233" s="29"/>
      <c r="SI233" s="29"/>
      <c r="SJ233" s="29"/>
      <c r="SK233" s="29"/>
      <c r="SL233" s="29"/>
      <c r="SM233" s="29"/>
      <c r="SN233" s="29"/>
      <c r="SO233" s="29"/>
      <c r="SP233" s="29"/>
      <c r="SQ233" s="29"/>
      <c r="SR233" s="29"/>
      <c r="SS233" s="29"/>
      <c r="ST233" s="29"/>
      <c r="SU233" s="29"/>
      <c r="SV233" s="29"/>
      <c r="SW233" s="29"/>
      <c r="SX233" s="29"/>
      <c r="SY233" s="29"/>
      <c r="SZ233" s="29"/>
      <c r="TA233" s="29"/>
      <c r="TB233" s="29"/>
      <c r="TC233" s="29"/>
      <c r="TD233" s="29"/>
      <c r="TE233" s="29"/>
      <c r="TF233" s="29"/>
      <c r="TG233" s="29"/>
      <c r="TH233" s="29"/>
      <c r="TI233" s="29"/>
      <c r="TJ233" s="29"/>
      <c r="TK233" s="29"/>
      <c r="TL233" s="29"/>
      <c r="TM233" s="29"/>
      <c r="TN233" s="29"/>
      <c r="TO233" s="29"/>
      <c r="TP233" s="29"/>
      <c r="TQ233" s="29"/>
      <c r="TR233" s="29"/>
      <c r="TS233" s="29"/>
      <c r="TT233" s="29"/>
      <c r="TU233" s="29"/>
      <c r="TV233" s="29"/>
      <c r="TW233" s="29"/>
      <c r="TX233" s="29"/>
      <c r="TY233" s="29"/>
      <c r="TZ233" s="29"/>
      <c r="UA233" s="29"/>
      <c r="UB233" s="29"/>
      <c r="UC233" s="29"/>
      <c r="UD233" s="29"/>
      <c r="UE233" s="29"/>
      <c r="UF233" s="29"/>
      <c r="UG233" s="29"/>
      <c r="UH233" s="29"/>
      <c r="UI233" s="29"/>
      <c r="UJ233" s="29"/>
      <c r="UK233" s="29"/>
      <c r="UL233" s="29"/>
      <c r="UM233" s="29"/>
      <c r="UN233" s="29"/>
      <c r="UO233" s="29"/>
      <c r="UP233" s="29"/>
      <c r="UQ233" s="29"/>
      <c r="UR233" s="29"/>
      <c r="US233" s="29"/>
      <c r="UT233" s="29"/>
      <c r="UU233" s="29"/>
      <c r="UV233" s="29"/>
      <c r="UW233" s="29"/>
      <c r="UX233" s="29"/>
      <c r="UY233" s="29"/>
      <c r="UZ233" s="29"/>
      <c r="VA233" s="29"/>
      <c r="VB233" s="29"/>
      <c r="VC233" s="29"/>
      <c r="VD233" s="29"/>
      <c r="VE233" s="29"/>
      <c r="VF233" s="29"/>
      <c r="VG233" s="29"/>
      <c r="VH233" s="29"/>
      <c r="VI233" s="29"/>
      <c r="VJ233" s="29"/>
      <c r="VK233" s="29"/>
      <c r="VL233" s="29"/>
      <c r="VM233" s="29"/>
      <c r="VN233" s="29"/>
      <c r="VO233" s="29"/>
      <c r="VP233" s="29"/>
      <c r="VQ233" s="29"/>
      <c r="VR233" s="29"/>
      <c r="VS233" s="29"/>
      <c r="VT233" s="29"/>
      <c r="VU233" s="29"/>
      <c r="VV233" s="29"/>
      <c r="VW233" s="29"/>
      <c r="VX233" s="29"/>
      <c r="VY233" s="29"/>
      <c r="VZ233" s="29"/>
      <c r="WA233" s="29"/>
      <c r="WB233" s="29"/>
      <c r="WC233" s="29"/>
      <c r="WD233" s="29"/>
      <c r="WE233" s="29"/>
      <c r="WF233" s="29"/>
      <c r="WG233" s="29"/>
      <c r="WH233" s="29"/>
      <c r="WI233" s="29"/>
      <c r="WJ233" s="29"/>
      <c r="WK233" s="29"/>
      <c r="WL233" s="29"/>
      <c r="WM233" s="29"/>
      <c r="WN233" s="29"/>
      <c r="WO233" s="29"/>
      <c r="WP233" s="29"/>
      <c r="WQ233" s="29"/>
      <c r="WR233" s="29"/>
      <c r="WS233" s="29"/>
      <c r="WT233" s="29"/>
      <c r="WU233" s="29"/>
      <c r="WV233" s="29"/>
      <c r="WW233" s="29"/>
      <c r="WX233" s="29"/>
      <c r="WY233" s="29"/>
      <c r="WZ233" s="29"/>
      <c r="XA233" s="29"/>
      <c r="XB233" s="29"/>
      <c r="XC233" s="29"/>
      <c r="XD233" s="29"/>
      <c r="XE233" s="29"/>
      <c r="XF233" s="29"/>
      <c r="XG233" s="29"/>
      <c r="XH233" s="29"/>
      <c r="XI233" s="29"/>
      <c r="XJ233" s="29"/>
      <c r="XK233" s="29"/>
      <c r="XL233" s="29"/>
      <c r="XM233" s="29"/>
      <c r="XN233" s="29"/>
      <c r="XO233" s="29"/>
      <c r="XP233" s="29"/>
      <c r="XQ233" s="29"/>
      <c r="XR233" s="29"/>
      <c r="XS233" s="29"/>
      <c r="XT233" s="29"/>
      <c r="XU233" s="29"/>
      <c r="XV233" s="29"/>
      <c r="XW233" s="29"/>
      <c r="XX233" s="29"/>
      <c r="XY233" s="29"/>
      <c r="XZ233" s="29"/>
      <c r="YA233" s="29"/>
      <c r="YB233" s="29"/>
      <c r="YC233" s="29"/>
      <c r="YD233" s="29"/>
      <c r="YE233" s="29"/>
      <c r="YF233" s="29"/>
      <c r="YG233" s="29"/>
      <c r="YH233" s="29"/>
      <c r="YI233" s="29"/>
      <c r="YJ233" s="29"/>
      <c r="YK233" s="29"/>
      <c r="YL233" s="29"/>
      <c r="YM233" s="29"/>
      <c r="YN233" s="29"/>
      <c r="YO233" s="29"/>
      <c r="YP233" s="29"/>
      <c r="YQ233" s="29"/>
      <c r="YR233" s="29"/>
      <c r="YS233" s="29"/>
      <c r="YT233" s="29"/>
      <c r="YU233" s="29"/>
      <c r="YV233" s="29"/>
      <c r="YW233" s="29"/>
      <c r="YX233" s="29"/>
      <c r="YY233" s="29"/>
      <c r="YZ233" s="29"/>
      <c r="ZA233" s="29"/>
      <c r="ZB233" s="29"/>
      <c r="ZC233" s="29"/>
      <c r="ZD233" s="29"/>
      <c r="ZE233" s="29"/>
      <c r="ZF233" s="29"/>
      <c r="ZG233" s="29"/>
      <c r="ZH233" s="29"/>
      <c r="ZI233" s="29"/>
      <c r="ZJ233" s="29"/>
      <c r="ZK233" s="29"/>
      <c r="ZL233" s="29"/>
      <c r="ZM233" s="29"/>
      <c r="ZN233" s="29"/>
      <c r="ZO233" s="29"/>
      <c r="ZP233" s="29"/>
      <c r="ZQ233" s="29"/>
      <c r="ZR233" s="29"/>
      <c r="ZS233" s="29"/>
      <c r="ZT233" s="29"/>
      <c r="ZU233" s="29"/>
      <c r="ZV233" s="29"/>
      <c r="ZW233" s="29"/>
      <c r="ZX233" s="29"/>
      <c r="ZY233" s="29"/>
      <c r="ZZ233" s="29"/>
      <c r="AAA233" s="29"/>
      <c r="AAB233" s="29"/>
      <c r="AAC233" s="29"/>
      <c r="AAD233" s="29"/>
      <c r="AAE233" s="29"/>
      <c r="AAF233" s="29"/>
      <c r="AAG233" s="29"/>
      <c r="AAH233" s="29"/>
      <c r="AAI233" s="29"/>
      <c r="AAJ233" s="29"/>
      <c r="AAK233" s="29"/>
      <c r="AAL233" s="29"/>
      <c r="AAM233" s="29"/>
      <c r="AAN233" s="29"/>
      <c r="AAO233" s="29"/>
      <c r="AAP233" s="29"/>
      <c r="AAQ233" s="29"/>
      <c r="AAR233" s="29"/>
      <c r="AAS233" s="29"/>
      <c r="AAT233" s="29"/>
      <c r="AAU233" s="29"/>
      <c r="AAV233" s="29"/>
      <c r="AAW233" s="29"/>
      <c r="AAX233" s="29"/>
      <c r="AAY233" s="29"/>
      <c r="AAZ233" s="29"/>
      <c r="ABA233" s="29"/>
      <c r="ABB233" s="29"/>
      <c r="ABC233" s="29"/>
      <c r="ABD233" s="29"/>
      <c r="ABE233" s="29"/>
      <c r="ABF233" s="29"/>
      <c r="ABG233" s="29"/>
      <c r="ABH233" s="29"/>
      <c r="ABI233" s="29"/>
      <c r="ABJ233" s="29"/>
      <c r="ABK233" s="29"/>
      <c r="ABL233" s="29"/>
      <c r="ABM233" s="29"/>
      <c r="ABN233" s="29"/>
      <c r="ABO233" s="29"/>
      <c r="ABP233" s="29"/>
      <c r="ABQ233" s="29"/>
      <c r="ABR233" s="29"/>
      <c r="ABS233" s="29"/>
      <c r="ABT233" s="29"/>
      <c r="ABU233" s="29"/>
      <c r="ABV233" s="29"/>
      <c r="ABW233" s="29"/>
      <c r="ABX233" s="29"/>
      <c r="ABY233" s="29"/>
      <c r="ABZ233" s="29"/>
      <c r="ACA233" s="29"/>
      <c r="ACB233" s="29"/>
      <c r="ACC233" s="29"/>
      <c r="ACD233" s="29"/>
      <c r="ACE233" s="29"/>
      <c r="ACF233" s="29"/>
      <c r="ACG233" s="29"/>
      <c r="ACH233" s="29"/>
      <c r="ACI233" s="29"/>
      <c r="ACJ233" s="29"/>
      <c r="ACK233" s="29"/>
      <c r="ACL233" s="29"/>
      <c r="ACM233" s="29"/>
      <c r="ACN233" s="29"/>
      <c r="ACO233" s="29"/>
      <c r="ACP233" s="29"/>
      <c r="ACQ233" s="29"/>
      <c r="ACR233" s="29"/>
      <c r="ACS233" s="29"/>
      <c r="ACT233" s="29"/>
      <c r="ACU233" s="29"/>
      <c r="ACV233" s="29"/>
      <c r="ACW233" s="29"/>
      <c r="ACX233" s="29"/>
      <c r="ACY233" s="29"/>
      <c r="ACZ233" s="29"/>
      <c r="ADA233" s="29"/>
      <c r="ADB233" s="29"/>
      <c r="ADC233" s="29"/>
      <c r="ADD233" s="29"/>
      <c r="ADE233" s="29"/>
      <c r="ADF233" s="29"/>
      <c r="ADG233" s="29"/>
      <c r="ADH233" s="29"/>
      <c r="ADI233" s="29"/>
      <c r="ADJ233" s="29"/>
      <c r="ADK233" s="29"/>
      <c r="ADL233" s="29"/>
      <c r="ADM233" s="29"/>
      <c r="ADN233" s="29"/>
      <c r="ADO233" s="29"/>
      <c r="ADP233" s="29"/>
      <c r="ADQ233" s="29"/>
      <c r="ADR233" s="29"/>
      <c r="ADS233" s="29"/>
      <c r="ADT233" s="29"/>
      <c r="ADU233" s="29"/>
      <c r="ADV233" s="29"/>
      <c r="ADW233" s="29"/>
      <c r="ADX233" s="29"/>
      <c r="ADY233" s="29"/>
      <c r="ADZ233" s="29"/>
      <c r="AEA233" s="29"/>
      <c r="AEB233" s="29"/>
      <c r="AEC233" s="29"/>
      <c r="AED233" s="29"/>
      <c r="AEE233" s="29"/>
      <c r="AEF233" s="29"/>
      <c r="AEG233" s="29"/>
      <c r="AEH233" s="29"/>
      <c r="AEI233" s="29"/>
      <c r="AEJ233" s="29"/>
      <c r="AEK233" s="29"/>
      <c r="AEL233" s="29"/>
      <c r="AEM233" s="29"/>
      <c r="AEN233" s="29"/>
      <c r="AEO233" s="29"/>
      <c r="AEP233" s="29"/>
      <c r="AEQ233" s="29"/>
      <c r="AER233" s="29"/>
      <c r="AES233" s="29"/>
      <c r="AET233" s="29"/>
      <c r="AEU233" s="29"/>
      <c r="AEV233" s="29"/>
      <c r="AEW233" s="29"/>
      <c r="AEX233" s="29"/>
      <c r="AEY233" s="29"/>
      <c r="AEZ233" s="29"/>
      <c r="AFA233" s="29"/>
      <c r="AFB233" s="29"/>
      <c r="AFC233" s="29"/>
      <c r="AFD233" s="29"/>
      <c r="AFE233" s="29"/>
      <c r="AFF233" s="29"/>
      <c r="AFG233" s="29"/>
      <c r="AFH233" s="29"/>
      <c r="AFI233" s="29"/>
      <c r="AFJ233" s="29"/>
      <c r="AFK233" s="29"/>
      <c r="AFL233" s="29"/>
      <c r="AFM233" s="29"/>
      <c r="AFN233" s="29"/>
      <c r="AFO233" s="29"/>
      <c r="AFP233" s="29"/>
      <c r="AFQ233" s="29"/>
      <c r="AFR233" s="29"/>
      <c r="AFS233" s="29"/>
      <c r="AFT233" s="29"/>
      <c r="AFU233" s="29"/>
      <c r="AFV233" s="29"/>
      <c r="AFW233" s="29"/>
      <c r="AFX233" s="29"/>
      <c r="AFY233" s="29"/>
      <c r="AFZ233" s="29"/>
      <c r="AGA233" s="29"/>
      <c r="AGB233" s="29"/>
      <c r="AGC233" s="29"/>
      <c r="AGD233" s="29"/>
      <c r="AGE233" s="29"/>
      <c r="AGF233" s="29"/>
      <c r="AGG233" s="29"/>
      <c r="AGH233" s="29"/>
      <c r="AGI233" s="29"/>
      <c r="AGJ233" s="29"/>
      <c r="AGK233" s="29"/>
      <c r="AGL233" s="29"/>
      <c r="AGM233" s="29"/>
      <c r="AGN233" s="29"/>
      <c r="AGO233" s="29"/>
      <c r="AGP233" s="29"/>
      <c r="AGQ233" s="29"/>
      <c r="AGR233" s="29"/>
      <c r="AGS233" s="29"/>
      <c r="AGT233" s="29"/>
      <c r="AGU233" s="29"/>
      <c r="AGV233" s="29"/>
      <c r="AGW233" s="29"/>
      <c r="AGX233" s="29"/>
      <c r="AGY233" s="29"/>
      <c r="AGZ233" s="29"/>
      <c r="AHA233" s="29"/>
      <c r="AHB233" s="29"/>
      <c r="AHC233" s="29"/>
      <c r="AHD233" s="29"/>
      <c r="AHE233" s="29"/>
      <c r="AHF233" s="29"/>
      <c r="AHG233" s="29"/>
      <c r="AHH233" s="29"/>
      <c r="AHI233" s="29"/>
      <c r="AHJ233" s="29"/>
      <c r="AHK233" s="29"/>
      <c r="AHL233" s="29"/>
      <c r="AHM233" s="29"/>
      <c r="AHN233" s="29"/>
      <c r="AHO233" s="29"/>
      <c r="AHP233" s="29"/>
      <c r="AHQ233" s="29"/>
      <c r="AHR233" s="29"/>
      <c r="AHS233" s="29"/>
      <c r="AHT233" s="29"/>
      <c r="AHU233" s="29"/>
      <c r="AHV233" s="29"/>
      <c r="AHW233" s="29"/>
      <c r="AHX233" s="29"/>
      <c r="AHY233" s="29"/>
      <c r="AHZ233" s="29"/>
      <c r="AIA233" s="29"/>
      <c r="AIB233" s="29"/>
      <c r="AIC233" s="29"/>
      <c r="AID233" s="29"/>
      <c r="AIE233" s="29"/>
      <c r="AIF233" s="29"/>
      <c r="AIG233" s="29"/>
      <c r="AIH233" s="29"/>
      <c r="AII233" s="29"/>
      <c r="AIJ233" s="29"/>
      <c r="AIK233" s="29"/>
      <c r="AIL233" s="29"/>
      <c r="AIM233" s="29"/>
      <c r="AIN233" s="29"/>
      <c r="AIO233" s="29"/>
      <c r="AIP233" s="29"/>
      <c r="AIQ233" s="29"/>
      <c r="AIR233" s="29"/>
      <c r="AIS233" s="29"/>
      <c r="AIT233" s="29"/>
      <c r="AIU233" s="29"/>
      <c r="AIV233" s="29"/>
      <c r="AIW233" s="29"/>
      <c r="AIX233" s="29"/>
      <c r="AIY233" s="29"/>
      <c r="AIZ233" s="29"/>
      <c r="AJA233" s="29"/>
      <c r="AJB233" s="29"/>
      <c r="AJC233" s="29"/>
      <c r="AJD233" s="29"/>
      <c r="AJE233" s="29"/>
      <c r="AJF233" s="29"/>
      <c r="AJG233" s="29"/>
      <c r="AJH233" s="29"/>
      <c r="AJI233" s="29"/>
      <c r="AJJ233" s="29"/>
      <c r="AJK233" s="29"/>
      <c r="AJL233" s="29"/>
      <c r="AJM233" s="29"/>
      <c r="AJN233" s="29"/>
      <c r="AJO233" s="29"/>
      <c r="AJP233" s="29"/>
      <c r="AJQ233" s="29"/>
      <c r="AJR233" s="29"/>
      <c r="AJS233" s="29"/>
      <c r="AJT233" s="29"/>
      <c r="AJU233" s="29"/>
      <c r="AJV233" s="29"/>
      <c r="AJW233" s="29"/>
      <c r="AJX233" s="29"/>
      <c r="AJY233" s="29"/>
      <c r="AJZ233" s="29"/>
      <c r="AKA233" s="29"/>
      <c r="AKB233" s="29"/>
      <c r="AKC233" s="29"/>
      <c r="AKD233" s="29"/>
      <c r="AKE233" s="29"/>
      <c r="AKF233" s="29"/>
      <c r="AKG233" s="29"/>
      <c r="AKH233" s="29"/>
      <c r="AKI233" s="29"/>
      <c r="AKJ233" s="29"/>
      <c r="AKK233" s="29"/>
      <c r="AKL233" s="29"/>
      <c r="AKM233" s="29"/>
      <c r="AKN233" s="29"/>
      <c r="AKO233" s="29"/>
      <c r="AKP233" s="29"/>
      <c r="AKQ233" s="29"/>
      <c r="AKR233" s="29"/>
      <c r="AKS233" s="29"/>
      <c r="AKT233" s="29"/>
      <c r="AKU233" s="29"/>
      <c r="AKV233" s="29"/>
      <c r="AKW233" s="29"/>
      <c r="AKX233" s="29"/>
      <c r="AKY233" s="29"/>
      <c r="AKZ233" s="29"/>
      <c r="ALA233" s="29"/>
      <c r="ALB233" s="29"/>
      <c r="ALC233" s="29"/>
      <c r="ALD233" s="29"/>
      <c r="ALE233" s="29"/>
      <c r="ALF233" s="29"/>
      <c r="ALG233" s="29"/>
      <c r="ALH233" s="29"/>
      <c r="ALI233" s="29"/>
      <c r="ALJ233" s="29"/>
      <c r="ALK233" s="29"/>
      <c r="ALL233" s="29"/>
      <c r="ALM233" s="29"/>
      <c r="ALN233" s="29"/>
      <c r="ALO233" s="29"/>
      <c r="ALP233" s="29"/>
      <c r="ALQ233" s="29"/>
      <c r="ALR233" s="29"/>
      <c r="ALS233" s="29"/>
      <c r="ALT233" s="29"/>
      <c r="ALU233" s="29"/>
      <c r="ALV233" s="29"/>
      <c r="ALW233" s="29"/>
      <c r="ALX233" s="29"/>
      <c r="ALY233" s="29"/>
      <c r="ALZ233" s="29"/>
      <c r="AMA233" s="29"/>
      <c r="AMB233" s="29"/>
      <c r="AMC233" s="29"/>
      <c r="AMD233" s="29"/>
      <c r="AME233" s="29"/>
      <c r="AMF233" s="29"/>
      <c r="AMG233" s="29"/>
      <c r="AMH233" s="29"/>
      <c r="AMI233" s="29"/>
      <c r="AMJ233" s="29"/>
      <c r="AMK233" s="29"/>
      <c r="AML233" s="29"/>
      <c r="AMM233" s="29"/>
      <c r="AMN233" s="29"/>
      <c r="AMO233" s="29"/>
      <c r="AMP233" s="29"/>
      <c r="AMQ233" s="29"/>
      <c r="AMR233" s="29"/>
      <c r="AMS233" s="29"/>
      <c r="AMT233" s="29"/>
      <c r="AMU233" s="29"/>
      <c r="AMV233" s="29"/>
      <c r="AMW233" s="29"/>
      <c r="AMX233" s="29"/>
      <c r="AMY233" s="29"/>
      <c r="AMZ233" s="29"/>
      <c r="ANA233" s="29"/>
      <c r="ANB233" s="29"/>
      <c r="ANC233" s="29"/>
      <c r="AND233" s="29"/>
      <c r="ANE233" s="29"/>
      <c r="ANF233" s="29"/>
      <c r="ANG233" s="29"/>
      <c r="ANH233" s="29"/>
      <c r="ANI233" s="29"/>
      <c r="ANJ233" s="29"/>
      <c r="ANK233" s="29"/>
      <c r="ANL233" s="29"/>
      <c r="ANM233" s="29"/>
      <c r="ANN233" s="29"/>
      <c r="ANO233" s="29"/>
      <c r="ANP233" s="29"/>
      <c r="ANQ233" s="29"/>
      <c r="ANR233" s="29"/>
      <c r="ANS233" s="29"/>
      <c r="ANT233" s="29"/>
      <c r="ANU233" s="29"/>
      <c r="ANV233" s="29"/>
      <c r="ANW233" s="29"/>
      <c r="ANX233" s="29"/>
      <c r="ANY233" s="29"/>
      <c r="ANZ233" s="29"/>
      <c r="AOA233" s="29"/>
      <c r="AOB233" s="29"/>
      <c r="AOC233" s="29"/>
      <c r="AOD233" s="29"/>
      <c r="AOE233" s="29"/>
      <c r="AOF233" s="29"/>
      <c r="AOG233" s="29"/>
      <c r="AOH233" s="29"/>
      <c r="AOI233" s="29"/>
      <c r="AOJ233" s="29"/>
      <c r="AOK233" s="29"/>
      <c r="AOL233" s="29"/>
      <c r="AOM233" s="29"/>
      <c r="AON233" s="29"/>
      <c r="AOO233" s="29"/>
      <c r="AOP233" s="29"/>
      <c r="AOQ233" s="29"/>
      <c r="AOR233" s="29"/>
      <c r="AOS233" s="29"/>
      <c r="AOT233" s="29"/>
      <c r="AOU233" s="29"/>
      <c r="AOV233" s="29"/>
      <c r="AOW233" s="29"/>
      <c r="AOX233" s="29"/>
      <c r="AOY233" s="29"/>
      <c r="AOZ233" s="29"/>
      <c r="APA233" s="29"/>
      <c r="APB233" s="29"/>
      <c r="APC233" s="29"/>
      <c r="APD233" s="29"/>
      <c r="APE233" s="29"/>
      <c r="APF233" s="29"/>
      <c r="APG233" s="29"/>
      <c r="APH233" s="29"/>
      <c r="API233" s="29"/>
      <c r="APJ233" s="29"/>
      <c r="APK233" s="29"/>
      <c r="APL233" s="29"/>
      <c r="APM233" s="29"/>
      <c r="APN233" s="29"/>
      <c r="APO233" s="29"/>
      <c r="APP233" s="29"/>
      <c r="APQ233" s="29"/>
      <c r="APR233" s="29"/>
      <c r="APS233" s="29"/>
      <c r="APT233" s="29"/>
      <c r="APU233" s="29"/>
      <c r="APV233" s="29"/>
      <c r="APW233" s="29"/>
      <c r="APX233" s="29"/>
      <c r="APY233" s="29"/>
      <c r="APZ233" s="29"/>
      <c r="AQA233" s="29"/>
      <c r="AQB233" s="29"/>
      <c r="AQC233" s="29"/>
      <c r="AQD233" s="29"/>
      <c r="AQE233" s="29"/>
      <c r="AQF233" s="29"/>
      <c r="AQG233" s="29"/>
      <c r="AQH233" s="29"/>
      <c r="AQI233" s="29"/>
      <c r="AQJ233" s="29"/>
      <c r="AQK233" s="29"/>
      <c r="AQL233" s="29"/>
      <c r="AQM233" s="29"/>
      <c r="AQN233" s="29"/>
      <c r="AQO233" s="29"/>
      <c r="AQP233" s="29"/>
      <c r="AQQ233" s="29"/>
      <c r="AQR233" s="29"/>
      <c r="AQS233" s="29"/>
      <c r="AQT233" s="29"/>
      <c r="AQU233" s="29"/>
      <c r="AQV233" s="29"/>
      <c r="AQW233" s="29"/>
      <c r="AQX233" s="29"/>
      <c r="AQY233" s="29"/>
      <c r="AQZ233" s="29"/>
      <c r="ARA233" s="29"/>
      <c r="ARB233" s="29"/>
      <c r="ARC233" s="29"/>
      <c r="ARD233" s="29"/>
      <c r="ARE233" s="29"/>
      <c r="ARF233" s="29"/>
      <c r="ARG233" s="29"/>
      <c r="ARH233" s="29"/>
      <c r="ARI233" s="29"/>
      <c r="ARJ233" s="29"/>
      <c r="ARK233" s="29"/>
      <c r="ARL233" s="29"/>
      <c r="ARM233" s="29"/>
      <c r="ARN233" s="29"/>
      <c r="ARO233" s="29"/>
      <c r="ARP233" s="29"/>
      <c r="ARQ233" s="29"/>
      <c r="ARR233" s="29"/>
      <c r="ARS233" s="29"/>
      <c r="ART233" s="29"/>
      <c r="ARU233" s="29"/>
      <c r="ARV233" s="29"/>
      <c r="ARW233" s="29"/>
      <c r="ARX233" s="29"/>
      <c r="ARY233" s="29"/>
      <c r="ARZ233" s="29"/>
      <c r="ASA233" s="29"/>
      <c r="ASB233" s="29"/>
      <c r="ASC233" s="29"/>
      <c r="ASD233" s="29"/>
      <c r="ASE233" s="29"/>
      <c r="ASF233" s="29"/>
      <c r="ASG233" s="29"/>
      <c r="ASH233" s="29"/>
      <c r="ASI233" s="29"/>
      <c r="ASJ233" s="29"/>
      <c r="ASK233" s="29"/>
      <c r="ASL233" s="29"/>
      <c r="ASM233" s="29"/>
      <c r="ASN233" s="29"/>
      <c r="ASO233" s="29"/>
      <c r="ASP233" s="29"/>
      <c r="ASQ233" s="29"/>
      <c r="ASR233" s="29"/>
      <c r="ASS233" s="29"/>
      <c r="AST233" s="29"/>
      <c r="ASU233" s="29"/>
      <c r="ASV233" s="29"/>
      <c r="ASW233" s="29"/>
      <c r="ASX233" s="29"/>
      <c r="ASY233" s="29"/>
      <c r="ASZ233" s="29"/>
      <c r="ATA233" s="29"/>
      <c r="ATB233" s="29"/>
      <c r="ATC233" s="29"/>
      <c r="ATD233" s="29"/>
      <c r="ATE233" s="29"/>
      <c r="ATF233" s="29"/>
      <c r="ATG233" s="29"/>
      <c r="ATH233" s="29"/>
      <c r="ATI233" s="29"/>
      <c r="ATJ233" s="29"/>
      <c r="ATK233" s="29"/>
      <c r="ATL233" s="29"/>
      <c r="ATM233" s="29"/>
      <c r="ATN233" s="29"/>
      <c r="ATO233" s="29"/>
      <c r="ATP233" s="29"/>
      <c r="ATQ233" s="29"/>
      <c r="ATR233" s="29"/>
      <c r="ATS233" s="29"/>
      <c r="ATT233" s="29"/>
      <c r="ATU233" s="29"/>
      <c r="ATV233" s="29"/>
      <c r="ATW233" s="29"/>
      <c r="ATX233" s="29"/>
      <c r="ATY233" s="29"/>
      <c r="ATZ233" s="29"/>
      <c r="AUA233" s="29"/>
      <c r="AUB233" s="29"/>
      <c r="AUC233" s="29"/>
      <c r="AUD233" s="29"/>
      <c r="AUE233" s="29"/>
      <c r="AUF233" s="29"/>
      <c r="AUG233" s="29"/>
      <c r="AUH233" s="29"/>
      <c r="AUI233" s="29"/>
      <c r="AUJ233" s="29"/>
      <c r="AUK233" s="29"/>
      <c r="AUL233" s="29"/>
      <c r="AUM233" s="29"/>
      <c r="AUN233" s="29"/>
      <c r="AUO233" s="29"/>
      <c r="AUP233" s="29"/>
      <c r="AUQ233" s="29"/>
      <c r="AUR233" s="29"/>
      <c r="AUS233" s="29"/>
      <c r="AUT233" s="29"/>
      <c r="AUU233" s="29"/>
      <c r="AUV233" s="29"/>
      <c r="AUW233" s="29"/>
      <c r="AUX233" s="29"/>
      <c r="AUY233" s="29"/>
      <c r="AUZ233" s="29"/>
      <c r="AVA233" s="29"/>
      <c r="AVB233" s="29"/>
      <c r="AVC233" s="29"/>
      <c r="AVD233" s="29"/>
      <c r="AVE233" s="29"/>
      <c r="AVF233" s="29"/>
      <c r="AVG233" s="29"/>
      <c r="AVH233" s="29"/>
      <c r="AVI233" s="29"/>
      <c r="AVJ233" s="29"/>
      <c r="AVK233" s="29"/>
      <c r="AVL233" s="29"/>
      <c r="AVM233" s="29"/>
      <c r="AVN233" s="29"/>
      <c r="AVO233" s="29"/>
      <c r="AVP233" s="29"/>
      <c r="AVQ233" s="29"/>
      <c r="AVR233" s="29"/>
      <c r="AVS233" s="29"/>
      <c r="AVT233" s="29"/>
      <c r="AVU233" s="29"/>
      <c r="AVV233" s="29"/>
      <c r="AVW233" s="29"/>
      <c r="AVX233" s="29"/>
      <c r="AVY233" s="29"/>
      <c r="AVZ233" s="29"/>
      <c r="AWA233" s="29"/>
      <c r="AWB233" s="29"/>
      <c r="AWC233" s="29"/>
      <c r="AWD233" s="29"/>
      <c r="AWE233" s="29"/>
      <c r="AWF233" s="29"/>
      <c r="AWG233" s="29"/>
      <c r="AWH233" s="29"/>
      <c r="AWI233" s="29"/>
      <c r="AWJ233" s="29"/>
      <c r="AWK233" s="29"/>
      <c r="AWL233" s="29"/>
      <c r="AWM233" s="29"/>
      <c r="AWN233" s="29"/>
      <c r="AWO233" s="29"/>
      <c r="AWP233" s="29"/>
      <c r="AWQ233" s="29"/>
      <c r="AWR233" s="29"/>
      <c r="AWS233" s="29"/>
      <c r="AWT233" s="29"/>
      <c r="AWU233" s="29"/>
      <c r="AWV233" s="29"/>
      <c r="AWW233" s="29"/>
      <c r="AWX233" s="29"/>
      <c r="AWY233" s="29"/>
      <c r="AWZ233" s="29"/>
      <c r="AXA233" s="29"/>
      <c r="AXB233" s="29"/>
      <c r="AXC233" s="29"/>
      <c r="AXD233" s="29"/>
      <c r="AXE233" s="29"/>
      <c r="AXF233" s="29"/>
      <c r="AXG233" s="29"/>
      <c r="AXH233" s="29"/>
      <c r="AXI233" s="29"/>
      <c r="AXJ233" s="29"/>
      <c r="AXK233" s="29"/>
      <c r="AXL233" s="29"/>
      <c r="AXM233" s="29"/>
      <c r="AXN233" s="29"/>
      <c r="AXO233" s="29"/>
      <c r="AXP233" s="29"/>
      <c r="AXQ233" s="29"/>
      <c r="AXR233" s="29"/>
      <c r="AXS233" s="29"/>
      <c r="AXT233" s="29"/>
      <c r="AXU233" s="29"/>
      <c r="AXV233" s="29"/>
      <c r="AXW233" s="29"/>
      <c r="AXX233" s="29"/>
      <c r="AXY233" s="29"/>
      <c r="AXZ233" s="29"/>
      <c r="AYA233" s="29"/>
      <c r="AYB233" s="29"/>
      <c r="AYC233" s="29"/>
      <c r="AYD233" s="29"/>
      <c r="AYE233" s="29"/>
      <c r="AYF233" s="29"/>
      <c r="AYG233" s="29"/>
      <c r="AYH233" s="29"/>
      <c r="AYI233" s="29"/>
      <c r="AYJ233" s="29"/>
      <c r="AYK233" s="29"/>
      <c r="AYL233" s="29"/>
      <c r="AYM233" s="29"/>
      <c r="AYN233" s="29"/>
      <c r="AYO233" s="29"/>
      <c r="AYP233" s="29"/>
      <c r="AYQ233" s="29"/>
      <c r="AYR233" s="29"/>
      <c r="AYS233" s="29"/>
      <c r="AYT233" s="29"/>
      <c r="AYU233" s="29"/>
      <c r="AYV233" s="29"/>
      <c r="AYW233" s="29"/>
      <c r="AYX233" s="29"/>
      <c r="AYY233" s="29"/>
      <c r="AYZ233" s="29"/>
      <c r="AZA233" s="29"/>
      <c r="AZB233" s="29"/>
      <c r="AZC233" s="29"/>
      <c r="AZD233" s="29"/>
      <c r="AZE233" s="29"/>
      <c r="AZF233" s="29"/>
      <c r="AZG233" s="29"/>
      <c r="AZH233" s="29"/>
      <c r="AZI233" s="29"/>
      <c r="AZJ233" s="29"/>
      <c r="AZK233" s="29"/>
      <c r="AZL233" s="29"/>
      <c r="AZM233" s="29"/>
      <c r="AZN233" s="29"/>
      <c r="AZO233" s="29"/>
      <c r="AZP233" s="29"/>
      <c r="AZQ233" s="29"/>
      <c r="AZR233" s="29"/>
      <c r="AZS233" s="29"/>
      <c r="AZT233" s="29"/>
      <c r="AZU233" s="29"/>
      <c r="AZV233" s="29"/>
      <c r="AZW233" s="29"/>
      <c r="AZX233" s="29"/>
      <c r="AZY233" s="29"/>
      <c r="AZZ233" s="29"/>
      <c r="BAA233" s="29"/>
      <c r="BAB233" s="29"/>
      <c r="BAC233" s="29"/>
      <c r="BAD233" s="29"/>
      <c r="BAE233" s="29"/>
      <c r="BAF233" s="29"/>
      <c r="BAG233" s="29"/>
      <c r="BAH233" s="29"/>
      <c r="BAI233" s="29"/>
      <c r="BAJ233" s="29"/>
      <c r="BAK233" s="29"/>
      <c r="BAL233" s="29"/>
      <c r="BAM233" s="29"/>
      <c r="BAN233" s="29"/>
      <c r="BAO233" s="29"/>
      <c r="BAP233" s="29"/>
      <c r="BAQ233" s="29"/>
      <c r="BAR233" s="29"/>
      <c r="BAS233" s="29"/>
      <c r="BAT233" s="29"/>
      <c r="BAU233" s="29"/>
      <c r="BAV233" s="29"/>
      <c r="BAW233" s="29"/>
      <c r="BAX233" s="29"/>
      <c r="BAY233" s="29"/>
      <c r="BAZ233" s="29"/>
      <c r="BBA233" s="29"/>
      <c r="BBB233" s="29"/>
      <c r="BBC233" s="29"/>
      <c r="BBD233" s="29"/>
      <c r="BBE233" s="29"/>
      <c r="BBF233" s="29"/>
      <c r="BBG233" s="29"/>
      <c r="BBH233" s="29"/>
      <c r="BBI233" s="29"/>
      <c r="BBJ233" s="29"/>
      <c r="BBK233" s="29"/>
      <c r="BBL233" s="29"/>
      <c r="BBM233" s="29"/>
      <c r="BBN233" s="29"/>
      <c r="BBO233" s="29"/>
      <c r="BBP233" s="29"/>
      <c r="BBQ233" s="29"/>
      <c r="BBR233" s="29"/>
      <c r="BBS233" s="29"/>
      <c r="BBT233" s="29"/>
      <c r="BBU233" s="29"/>
      <c r="BBV233" s="29"/>
      <c r="BBW233" s="29"/>
      <c r="BBX233" s="29"/>
      <c r="BBY233" s="29"/>
      <c r="BBZ233" s="29"/>
      <c r="BCA233" s="29"/>
      <c r="BCB233" s="29"/>
      <c r="BCC233" s="29"/>
      <c r="BCD233" s="29"/>
      <c r="BCE233" s="29"/>
      <c r="BCF233" s="29"/>
      <c r="BCG233" s="29"/>
      <c r="BCH233" s="29"/>
      <c r="BCI233" s="29"/>
      <c r="BCJ233" s="29"/>
      <c r="BCK233" s="29"/>
      <c r="BCL233" s="29"/>
      <c r="BCM233" s="29"/>
      <c r="BCN233" s="29"/>
      <c r="BCO233" s="29"/>
      <c r="BCP233" s="29"/>
      <c r="BCQ233" s="29"/>
      <c r="BCR233" s="29"/>
      <c r="BCS233" s="29"/>
      <c r="BCT233" s="29"/>
      <c r="BCU233" s="29"/>
      <c r="BCV233" s="29"/>
      <c r="BCW233" s="29"/>
      <c r="BCX233" s="29"/>
      <c r="BCY233" s="29"/>
      <c r="BCZ233" s="29"/>
      <c r="BDA233" s="29"/>
      <c r="BDB233" s="29"/>
      <c r="BDC233" s="29"/>
      <c r="BDD233" s="29"/>
      <c r="BDE233" s="29"/>
      <c r="BDF233" s="29"/>
      <c r="BDG233" s="29"/>
      <c r="BDH233" s="29"/>
      <c r="BDI233" s="29"/>
      <c r="BDJ233" s="29"/>
      <c r="BDK233" s="29"/>
      <c r="BDL233" s="29"/>
      <c r="BDM233" s="29"/>
      <c r="BDN233" s="29"/>
      <c r="BDO233" s="29"/>
      <c r="BDP233" s="29"/>
      <c r="BDQ233" s="29"/>
      <c r="BDR233" s="29"/>
      <c r="BDS233" s="29"/>
      <c r="BDT233" s="29"/>
      <c r="BDU233" s="29"/>
      <c r="BDV233" s="29"/>
      <c r="BDW233" s="29"/>
      <c r="BDX233" s="29"/>
      <c r="BDY233" s="29"/>
      <c r="BDZ233" s="29"/>
      <c r="BEA233" s="29"/>
      <c r="BEB233" s="29"/>
      <c r="BEC233" s="29"/>
      <c r="BED233" s="29"/>
      <c r="BEE233" s="29"/>
      <c r="BEF233" s="29"/>
      <c r="BEG233" s="29"/>
      <c r="BEH233" s="29"/>
      <c r="BEI233" s="29"/>
      <c r="BEJ233" s="29"/>
      <c r="BEK233" s="29"/>
      <c r="BEL233" s="29"/>
      <c r="BEM233" s="29"/>
      <c r="BEN233" s="29"/>
      <c r="BEO233" s="29"/>
      <c r="BEP233" s="29"/>
      <c r="BEQ233" s="29"/>
      <c r="BER233" s="29"/>
      <c r="BES233" s="29"/>
      <c r="BET233" s="29"/>
      <c r="BEU233" s="29"/>
      <c r="BEV233" s="29"/>
      <c r="BEW233" s="29"/>
      <c r="BEX233" s="29"/>
      <c r="BEY233" s="29"/>
      <c r="BEZ233" s="29"/>
      <c r="BFA233" s="29"/>
      <c r="BFB233" s="29"/>
      <c r="BFC233" s="29"/>
      <c r="BFD233" s="29"/>
      <c r="BFE233" s="29"/>
      <c r="BFF233" s="29"/>
      <c r="BFG233" s="29"/>
      <c r="BFH233" s="29"/>
      <c r="BFI233" s="29"/>
      <c r="BFJ233" s="29"/>
      <c r="BFK233" s="29"/>
      <c r="BFL233" s="29"/>
      <c r="BFM233" s="29"/>
      <c r="BFN233" s="29"/>
      <c r="BFO233" s="29"/>
      <c r="BFP233" s="29"/>
      <c r="BFQ233" s="29"/>
      <c r="BFR233" s="29"/>
      <c r="BFS233" s="29"/>
      <c r="BFT233" s="29"/>
      <c r="BFU233" s="29"/>
      <c r="BFV233" s="29"/>
      <c r="BFW233" s="29"/>
      <c r="BFX233" s="29"/>
      <c r="BFY233" s="29"/>
      <c r="BFZ233" s="29"/>
      <c r="BGA233" s="29"/>
      <c r="BGB233" s="29"/>
      <c r="BGC233" s="29"/>
      <c r="BGD233" s="29"/>
      <c r="BGE233" s="29"/>
      <c r="BGF233" s="29"/>
      <c r="BGG233" s="29"/>
      <c r="BGH233" s="29"/>
      <c r="BGI233" s="29"/>
      <c r="BGJ233" s="29"/>
      <c r="BGK233" s="29"/>
      <c r="BGL233" s="29"/>
      <c r="BGM233" s="29"/>
      <c r="BGN233" s="29"/>
      <c r="BGO233" s="29"/>
      <c r="BGP233" s="29"/>
      <c r="BGQ233" s="29"/>
      <c r="BGR233" s="29"/>
      <c r="BGS233" s="29"/>
      <c r="BGT233" s="29"/>
      <c r="BGU233" s="29"/>
      <c r="BGV233" s="29"/>
      <c r="BGW233" s="29"/>
      <c r="BGX233" s="29"/>
      <c r="BGY233" s="29"/>
      <c r="BGZ233" s="29"/>
      <c r="BHA233" s="29"/>
      <c r="BHB233" s="29"/>
      <c r="BHC233" s="29"/>
      <c r="BHD233" s="29"/>
      <c r="BHE233" s="29"/>
      <c r="BHF233" s="29"/>
      <c r="BHG233" s="29"/>
      <c r="BHH233" s="29"/>
      <c r="BHI233" s="29"/>
      <c r="BHJ233" s="29"/>
      <c r="BHK233" s="29"/>
      <c r="BHL233" s="29"/>
      <c r="BHM233" s="29"/>
      <c r="BHN233" s="29"/>
      <c r="BHO233" s="29"/>
      <c r="BHP233" s="29"/>
      <c r="BHQ233" s="29"/>
      <c r="BHR233" s="29"/>
      <c r="BHS233" s="29"/>
      <c r="BHT233" s="29"/>
      <c r="BHU233" s="29"/>
      <c r="BHV233" s="29"/>
      <c r="BHW233" s="29"/>
      <c r="BHX233" s="29"/>
      <c r="BHY233" s="29"/>
      <c r="BHZ233" s="29"/>
      <c r="BIA233" s="29"/>
      <c r="BIB233" s="29"/>
      <c r="BIC233" s="29"/>
      <c r="BID233" s="29"/>
      <c r="BIE233" s="29"/>
      <c r="BIF233" s="29"/>
      <c r="BIG233" s="29"/>
      <c r="BIH233" s="29"/>
      <c r="BII233" s="29"/>
      <c r="BIJ233" s="29"/>
      <c r="BIK233" s="29"/>
      <c r="BIL233" s="29"/>
      <c r="BIM233" s="29"/>
      <c r="BIN233" s="29"/>
      <c r="BIO233" s="29"/>
      <c r="BIP233" s="29"/>
      <c r="BIQ233" s="29"/>
      <c r="BIR233" s="29"/>
      <c r="BIS233" s="29"/>
      <c r="BIT233" s="29"/>
      <c r="BIU233" s="29"/>
      <c r="BIV233" s="29"/>
      <c r="BIW233" s="29"/>
      <c r="BIX233" s="29"/>
      <c r="BIY233" s="29"/>
      <c r="BIZ233" s="29"/>
      <c r="BJA233" s="29"/>
      <c r="BJB233" s="29"/>
      <c r="BJC233" s="29"/>
      <c r="BJD233" s="29"/>
      <c r="BJE233" s="29"/>
      <c r="BJF233" s="29"/>
      <c r="BJG233" s="29"/>
      <c r="BJH233" s="29"/>
      <c r="BJI233" s="29"/>
      <c r="BJJ233" s="29"/>
      <c r="BJK233" s="29"/>
      <c r="BJL233" s="29"/>
      <c r="BJM233" s="29"/>
      <c r="BJN233" s="29"/>
      <c r="BJO233" s="29"/>
      <c r="BJP233" s="29"/>
      <c r="BJQ233" s="29"/>
      <c r="BJR233" s="29"/>
      <c r="BJS233" s="29"/>
      <c r="BJT233" s="29"/>
      <c r="BJU233" s="29"/>
      <c r="BJV233" s="29"/>
      <c r="BJW233" s="29"/>
      <c r="BJX233" s="29"/>
      <c r="BJY233" s="29"/>
      <c r="BJZ233" s="29"/>
      <c r="BKA233" s="29"/>
      <c r="BKB233" s="29"/>
      <c r="BKC233" s="29"/>
      <c r="BKD233" s="29"/>
      <c r="BKE233" s="29"/>
      <c r="BKF233" s="29"/>
      <c r="BKG233" s="29"/>
      <c r="BKH233" s="29"/>
      <c r="BKI233" s="29"/>
      <c r="BKJ233" s="29"/>
      <c r="BKK233" s="29"/>
      <c r="BKL233" s="29"/>
      <c r="BKM233" s="29"/>
      <c r="BKN233" s="29"/>
      <c r="BKO233" s="29"/>
      <c r="BKP233" s="29"/>
      <c r="BKQ233" s="29"/>
      <c r="BKR233" s="29"/>
      <c r="BKS233" s="29"/>
      <c r="BKT233" s="29"/>
      <c r="BKU233" s="29"/>
      <c r="BKV233" s="29"/>
      <c r="BKW233" s="29"/>
      <c r="BKX233" s="29"/>
      <c r="BKY233" s="29"/>
      <c r="BKZ233" s="29"/>
      <c r="BLA233" s="29"/>
      <c r="BLB233" s="29"/>
      <c r="BLC233" s="29"/>
      <c r="BLD233" s="29"/>
      <c r="BLE233" s="29"/>
      <c r="BLF233" s="29"/>
      <c r="BLG233" s="29"/>
      <c r="BLH233" s="29"/>
      <c r="BLI233" s="29"/>
      <c r="BLJ233" s="29"/>
      <c r="BLK233" s="29"/>
      <c r="BLL233" s="29"/>
      <c r="BLM233" s="29"/>
      <c r="BLN233" s="29"/>
      <c r="BLO233" s="29"/>
      <c r="BLP233" s="29"/>
      <c r="BLQ233" s="29"/>
      <c r="BLR233" s="29"/>
      <c r="BLS233" s="29"/>
      <c r="BLT233" s="29"/>
      <c r="BLU233" s="29"/>
      <c r="BLV233" s="29"/>
      <c r="BLW233" s="29"/>
      <c r="BLX233" s="29"/>
      <c r="BLY233" s="29"/>
      <c r="BLZ233" s="29"/>
      <c r="BMA233" s="29"/>
      <c r="BMB233" s="29"/>
      <c r="BMC233" s="29"/>
      <c r="BMD233" s="29"/>
      <c r="BME233" s="29"/>
      <c r="BMF233" s="29"/>
      <c r="BMG233" s="29"/>
      <c r="BMH233" s="29"/>
      <c r="BMI233" s="29"/>
      <c r="BMJ233" s="29"/>
      <c r="BMK233" s="29"/>
      <c r="BML233" s="29"/>
      <c r="BMM233" s="29"/>
      <c r="BMN233" s="29"/>
      <c r="BMO233" s="29"/>
      <c r="BMP233" s="29"/>
      <c r="BMQ233" s="29"/>
      <c r="BMR233" s="29"/>
      <c r="BMS233" s="29"/>
      <c r="BMT233" s="29"/>
      <c r="BMU233" s="29"/>
      <c r="BMV233" s="29"/>
      <c r="BMW233" s="29"/>
      <c r="BMX233" s="29"/>
      <c r="BMY233" s="29"/>
      <c r="BMZ233" s="29"/>
      <c r="BNA233" s="29"/>
      <c r="BNB233" s="29"/>
      <c r="BNC233" s="29"/>
      <c r="BND233" s="29"/>
      <c r="BNE233" s="29"/>
      <c r="BNF233" s="29"/>
      <c r="BNG233" s="29"/>
      <c r="BNH233" s="29"/>
      <c r="BNI233" s="29"/>
      <c r="BNJ233" s="29"/>
      <c r="BNK233" s="29"/>
      <c r="BNL233" s="29"/>
      <c r="BNM233" s="29"/>
      <c r="BNN233" s="29"/>
      <c r="BNO233" s="29"/>
      <c r="BNP233" s="29"/>
      <c r="BNQ233" s="29"/>
      <c r="BNR233" s="29"/>
      <c r="BNS233" s="29"/>
      <c r="BNT233" s="29"/>
      <c r="BNU233" s="29"/>
      <c r="BNV233" s="29"/>
      <c r="BNW233" s="29"/>
      <c r="BNX233" s="29"/>
      <c r="BNY233" s="29"/>
      <c r="BNZ233" s="29"/>
      <c r="BOA233" s="29"/>
      <c r="BOB233" s="29"/>
      <c r="BOC233" s="29"/>
      <c r="BOD233" s="29"/>
      <c r="BOE233" s="29"/>
      <c r="BOF233" s="29"/>
      <c r="BOG233" s="29"/>
      <c r="BOH233" s="29"/>
      <c r="BOI233" s="29"/>
      <c r="BOJ233" s="29"/>
      <c r="BOK233" s="29"/>
      <c r="BOL233" s="29"/>
      <c r="BOM233" s="29"/>
      <c r="BON233" s="29"/>
      <c r="BOO233" s="29"/>
      <c r="BOP233" s="29"/>
      <c r="BOQ233" s="29"/>
      <c r="BOR233" s="29"/>
      <c r="BOS233" s="29"/>
      <c r="BOT233" s="29"/>
      <c r="BOU233" s="29"/>
      <c r="BOV233" s="29"/>
      <c r="BOW233" s="29"/>
      <c r="BOX233" s="29"/>
      <c r="BOY233" s="29"/>
      <c r="BOZ233" s="29"/>
      <c r="BPA233" s="29"/>
      <c r="BPB233" s="29"/>
      <c r="BPC233" s="29"/>
      <c r="BPD233" s="29"/>
      <c r="BPE233" s="29"/>
      <c r="BPF233" s="29"/>
      <c r="BPG233" s="29"/>
      <c r="BPH233" s="29"/>
      <c r="BPI233" s="29"/>
      <c r="BPJ233" s="29"/>
      <c r="BPK233" s="29"/>
      <c r="BPL233" s="29"/>
      <c r="BPM233" s="29"/>
      <c r="BPN233" s="29"/>
      <c r="BPO233" s="29"/>
      <c r="BPP233" s="29"/>
      <c r="BPQ233" s="29"/>
      <c r="BPR233" s="29"/>
      <c r="BPS233" s="29"/>
      <c r="BPT233" s="29"/>
      <c r="BPU233" s="29"/>
      <c r="BPV233" s="29"/>
      <c r="BPW233" s="29"/>
      <c r="BPX233" s="29"/>
      <c r="BPY233" s="29"/>
      <c r="BPZ233" s="29"/>
      <c r="BQA233" s="29"/>
      <c r="BQB233" s="29"/>
      <c r="BQC233" s="29"/>
      <c r="BQD233" s="29"/>
      <c r="BQE233" s="29"/>
      <c r="BQF233" s="29"/>
      <c r="BQG233" s="29"/>
      <c r="BQH233" s="29"/>
      <c r="BQI233" s="29"/>
      <c r="BQJ233" s="29"/>
      <c r="BQK233" s="29"/>
      <c r="BQL233" s="29"/>
      <c r="BQM233" s="29"/>
      <c r="BQN233" s="29"/>
      <c r="BQO233" s="29"/>
      <c r="BQP233" s="29"/>
      <c r="BQQ233" s="29"/>
      <c r="BQR233" s="29"/>
      <c r="BQS233" s="29"/>
      <c r="BQT233" s="29"/>
      <c r="BQU233" s="29"/>
      <c r="BQV233" s="29"/>
      <c r="BQW233" s="29"/>
      <c r="BQX233" s="29"/>
      <c r="BQY233" s="29"/>
      <c r="BQZ233" s="29"/>
      <c r="BRA233" s="29"/>
      <c r="BRB233" s="29"/>
      <c r="BRC233" s="29"/>
      <c r="BRD233" s="29"/>
      <c r="BRE233" s="29"/>
      <c r="BRF233" s="29"/>
      <c r="BRG233" s="29"/>
      <c r="BRH233" s="29"/>
      <c r="BRI233" s="29"/>
      <c r="BRJ233" s="29"/>
      <c r="BRK233" s="29"/>
      <c r="BRL233" s="29"/>
      <c r="BRM233" s="29"/>
      <c r="BRN233" s="29"/>
      <c r="BRO233" s="29"/>
      <c r="BRP233" s="29"/>
      <c r="BRQ233" s="29"/>
      <c r="BRR233" s="29"/>
      <c r="BRS233" s="29"/>
      <c r="BRT233" s="29"/>
      <c r="BRU233" s="29"/>
      <c r="BRV233" s="29"/>
      <c r="BRW233" s="29"/>
      <c r="BRX233" s="29"/>
      <c r="BRY233" s="29"/>
      <c r="BRZ233" s="29"/>
      <c r="BSA233" s="29"/>
      <c r="BSB233" s="29"/>
      <c r="BSC233" s="29"/>
      <c r="BSD233" s="29"/>
      <c r="BSE233" s="29"/>
      <c r="BSF233" s="29"/>
      <c r="BSG233" s="29"/>
      <c r="BSH233" s="29"/>
      <c r="BSI233" s="29"/>
      <c r="BSJ233" s="29"/>
      <c r="BSK233" s="29"/>
      <c r="BSL233" s="29"/>
      <c r="BSM233" s="29"/>
      <c r="BSN233" s="29"/>
      <c r="BSO233" s="29"/>
      <c r="BSP233" s="29"/>
      <c r="BSQ233" s="29"/>
      <c r="BSR233" s="29"/>
      <c r="BSS233" s="29"/>
      <c r="BST233" s="29"/>
      <c r="BSU233" s="29"/>
      <c r="BSV233" s="29"/>
      <c r="BSW233" s="29"/>
      <c r="BSX233" s="29"/>
      <c r="BSY233" s="29"/>
      <c r="BSZ233" s="29"/>
      <c r="BTA233" s="29"/>
      <c r="BTB233" s="29"/>
      <c r="BTC233" s="29"/>
      <c r="BTD233" s="29"/>
      <c r="BTE233" s="29"/>
      <c r="BTF233" s="29"/>
      <c r="BTG233" s="29"/>
      <c r="BTH233" s="29"/>
      <c r="BTI233" s="29"/>
      <c r="BTJ233" s="29"/>
      <c r="BTK233" s="29"/>
      <c r="BTL233" s="29"/>
      <c r="BTM233" s="29"/>
      <c r="BTN233" s="29"/>
      <c r="BTO233" s="29"/>
      <c r="BTP233" s="29"/>
      <c r="BTQ233" s="29"/>
      <c r="BTR233" s="29"/>
      <c r="BTS233" s="29"/>
      <c r="BTT233" s="29"/>
      <c r="BTU233" s="29"/>
      <c r="BTV233" s="29"/>
      <c r="BTW233" s="29"/>
      <c r="BTX233" s="29"/>
      <c r="BTY233" s="29"/>
      <c r="BTZ233" s="29"/>
      <c r="BUA233" s="29"/>
      <c r="BUB233" s="29"/>
      <c r="BUC233" s="29"/>
      <c r="BUD233" s="29"/>
      <c r="BUE233" s="29"/>
      <c r="BUF233" s="29"/>
      <c r="BUG233" s="29"/>
      <c r="BUH233" s="29"/>
      <c r="BUI233" s="29"/>
      <c r="BUJ233" s="29"/>
      <c r="BUK233" s="29"/>
      <c r="BUL233" s="29"/>
      <c r="BUM233" s="29"/>
      <c r="BUN233" s="29"/>
      <c r="BUO233" s="29"/>
      <c r="BUP233" s="29"/>
      <c r="BUQ233" s="29"/>
      <c r="BUR233" s="29"/>
      <c r="BUS233" s="29"/>
      <c r="BUT233" s="29"/>
      <c r="BUU233" s="29"/>
      <c r="BUV233" s="29"/>
      <c r="BUW233" s="29"/>
      <c r="BUX233" s="29"/>
      <c r="BUY233" s="29"/>
      <c r="BUZ233" s="29"/>
      <c r="BVA233" s="29"/>
      <c r="BVB233" s="29"/>
      <c r="BVC233" s="29"/>
      <c r="BVD233" s="29"/>
      <c r="BVE233" s="29"/>
      <c r="BVF233" s="29"/>
      <c r="BVG233" s="29"/>
      <c r="BVH233" s="29"/>
      <c r="BVI233" s="29"/>
      <c r="BVJ233" s="29"/>
      <c r="BVK233" s="29"/>
      <c r="BVL233" s="29"/>
      <c r="BVM233" s="29"/>
      <c r="BVN233" s="29"/>
      <c r="BVO233" s="29"/>
      <c r="BVP233" s="29"/>
      <c r="BVQ233" s="29"/>
      <c r="BVR233" s="29"/>
      <c r="BVS233" s="29"/>
      <c r="BVT233" s="29"/>
      <c r="BVU233" s="29"/>
      <c r="BVV233" s="29"/>
      <c r="BVW233" s="29"/>
      <c r="BVX233" s="29"/>
      <c r="BVY233" s="29"/>
      <c r="BVZ233" s="29"/>
      <c r="BWA233" s="29"/>
      <c r="BWB233" s="29"/>
      <c r="BWC233" s="29"/>
      <c r="BWD233" s="29"/>
      <c r="BWE233" s="29"/>
      <c r="BWF233" s="29"/>
      <c r="BWG233" s="29"/>
      <c r="BWH233" s="29"/>
      <c r="BWI233" s="29"/>
      <c r="BWJ233" s="29"/>
      <c r="BWK233" s="29"/>
      <c r="BWL233" s="29"/>
      <c r="BWM233" s="29"/>
      <c r="BWN233" s="29"/>
      <c r="BWO233" s="29"/>
      <c r="BWP233" s="29"/>
      <c r="BWQ233" s="29"/>
      <c r="BWR233" s="29"/>
      <c r="BWS233" s="29"/>
      <c r="BWT233" s="29"/>
      <c r="BWU233" s="29"/>
      <c r="BWV233" s="29"/>
      <c r="BWW233" s="29"/>
      <c r="BWX233" s="29"/>
      <c r="BWY233" s="29"/>
      <c r="BWZ233" s="29"/>
      <c r="BXA233" s="29"/>
      <c r="BXB233" s="29"/>
      <c r="BXC233" s="29"/>
      <c r="BXD233" s="29"/>
      <c r="BXE233" s="29"/>
      <c r="BXF233" s="29"/>
      <c r="BXG233" s="29"/>
      <c r="BXH233" s="29"/>
      <c r="BXI233" s="29"/>
      <c r="BXJ233" s="29"/>
      <c r="BXK233" s="29"/>
      <c r="BXL233" s="29"/>
      <c r="BXM233" s="29"/>
      <c r="BXN233" s="29"/>
      <c r="BXO233" s="29"/>
      <c r="BXP233" s="29"/>
      <c r="BXQ233" s="29"/>
      <c r="BXR233" s="29"/>
      <c r="BXS233" s="29"/>
      <c r="BXT233" s="29"/>
      <c r="BXU233" s="29"/>
      <c r="BXV233" s="29"/>
      <c r="BXW233" s="29"/>
      <c r="BXX233" s="29"/>
      <c r="BXY233" s="29"/>
      <c r="BXZ233" s="29"/>
      <c r="BYA233" s="29"/>
      <c r="BYB233" s="29"/>
      <c r="BYC233" s="29"/>
      <c r="BYD233" s="29"/>
      <c r="BYE233" s="29"/>
      <c r="BYF233" s="29"/>
      <c r="BYG233" s="29"/>
      <c r="BYH233" s="29"/>
      <c r="BYI233" s="29"/>
      <c r="BYJ233" s="29"/>
      <c r="BYK233" s="29"/>
      <c r="BYL233" s="29"/>
      <c r="BYM233" s="29"/>
      <c r="BYN233" s="29"/>
      <c r="BYO233" s="29"/>
      <c r="BYP233" s="29"/>
      <c r="BYQ233" s="29"/>
      <c r="BYR233" s="29"/>
      <c r="BYS233" s="29"/>
      <c r="BYT233" s="29"/>
      <c r="BYU233" s="29"/>
      <c r="BYV233" s="29"/>
      <c r="BYW233" s="29"/>
      <c r="BYX233" s="29"/>
      <c r="BYY233" s="29"/>
      <c r="BYZ233" s="29"/>
      <c r="BZA233" s="29"/>
      <c r="BZB233" s="29"/>
      <c r="BZC233" s="29"/>
      <c r="BZD233" s="29"/>
      <c r="BZE233" s="29"/>
      <c r="BZF233" s="29"/>
      <c r="BZG233" s="29"/>
      <c r="BZH233" s="29"/>
      <c r="BZI233" s="29"/>
      <c r="BZJ233" s="29"/>
      <c r="BZK233" s="29"/>
      <c r="BZL233" s="29"/>
      <c r="BZM233" s="29"/>
      <c r="BZN233" s="29"/>
      <c r="BZO233" s="29"/>
      <c r="BZP233" s="29"/>
      <c r="BZQ233" s="29"/>
      <c r="BZR233" s="29"/>
      <c r="BZS233" s="29"/>
      <c r="BZT233" s="29"/>
      <c r="BZU233" s="29"/>
      <c r="BZV233" s="29"/>
      <c r="BZW233" s="29"/>
      <c r="BZX233" s="29"/>
      <c r="BZY233" s="29"/>
      <c r="BZZ233" s="29"/>
      <c r="CAA233" s="29"/>
      <c r="CAB233" s="29"/>
      <c r="CAC233" s="29"/>
      <c r="CAD233" s="29"/>
      <c r="CAE233" s="29"/>
      <c r="CAF233" s="29"/>
      <c r="CAG233" s="29"/>
      <c r="CAH233" s="29"/>
      <c r="CAI233" s="29"/>
      <c r="CAJ233" s="29"/>
      <c r="CAK233" s="29"/>
      <c r="CAL233" s="29"/>
      <c r="CAM233" s="29"/>
      <c r="CAN233" s="29"/>
      <c r="CAO233" s="29"/>
      <c r="CAP233" s="29"/>
      <c r="CAQ233" s="29"/>
      <c r="CAR233" s="29"/>
      <c r="CAS233" s="29"/>
      <c r="CAT233" s="29"/>
      <c r="CAU233" s="29"/>
      <c r="CAV233" s="29"/>
      <c r="CAW233" s="29"/>
      <c r="CAX233" s="29"/>
      <c r="CAY233" s="29"/>
      <c r="CAZ233" s="29"/>
      <c r="CBA233" s="29"/>
      <c r="CBB233" s="29"/>
      <c r="CBC233" s="29"/>
      <c r="CBD233" s="29"/>
      <c r="CBE233" s="29"/>
      <c r="CBF233" s="29"/>
      <c r="CBG233" s="29"/>
      <c r="CBH233" s="29"/>
      <c r="CBI233" s="29"/>
      <c r="CBJ233" s="29"/>
      <c r="CBK233" s="29"/>
      <c r="CBL233" s="29"/>
      <c r="CBM233" s="29"/>
      <c r="CBN233" s="29"/>
      <c r="CBO233" s="29"/>
      <c r="CBP233" s="29"/>
      <c r="CBQ233" s="29"/>
      <c r="CBR233" s="29"/>
      <c r="CBS233" s="29"/>
      <c r="CBT233" s="29"/>
      <c r="CBU233" s="29"/>
      <c r="CBV233" s="29"/>
      <c r="CBW233" s="29"/>
      <c r="CBX233" s="29"/>
      <c r="CBY233" s="29"/>
      <c r="CBZ233" s="29"/>
      <c r="CCA233" s="29"/>
      <c r="CCB233" s="29"/>
      <c r="CCC233" s="29"/>
      <c r="CCD233" s="29"/>
      <c r="CCE233" s="29"/>
      <c r="CCF233" s="29"/>
      <c r="CCG233" s="29"/>
      <c r="CCH233" s="29"/>
      <c r="CCI233" s="29"/>
      <c r="CCJ233" s="29"/>
      <c r="CCK233" s="29"/>
      <c r="CCL233" s="29"/>
      <c r="CCM233" s="29"/>
      <c r="CCN233" s="29"/>
      <c r="CCO233" s="29"/>
      <c r="CCP233" s="29"/>
      <c r="CCQ233" s="29"/>
      <c r="CCR233" s="29"/>
      <c r="CCS233" s="29"/>
      <c r="CCT233" s="29"/>
      <c r="CCU233" s="29"/>
      <c r="CCV233" s="29"/>
      <c r="CCW233" s="29"/>
      <c r="CCX233" s="29"/>
      <c r="CCY233" s="29"/>
      <c r="CCZ233" s="29"/>
      <c r="CDA233" s="29"/>
      <c r="CDB233" s="29"/>
      <c r="CDC233" s="29"/>
      <c r="CDD233" s="29"/>
      <c r="CDE233" s="29"/>
      <c r="CDF233" s="29"/>
      <c r="CDG233" s="29"/>
      <c r="CDH233" s="29"/>
      <c r="CDI233" s="29"/>
      <c r="CDJ233" s="29"/>
      <c r="CDK233" s="29"/>
      <c r="CDL233" s="29"/>
      <c r="CDM233" s="29"/>
      <c r="CDN233" s="29"/>
      <c r="CDO233" s="29"/>
      <c r="CDP233" s="29"/>
      <c r="CDQ233" s="29"/>
      <c r="CDR233" s="29"/>
      <c r="CDS233" s="29"/>
      <c r="CDT233" s="29"/>
      <c r="CDU233" s="29"/>
      <c r="CDV233" s="29"/>
      <c r="CDW233" s="29"/>
      <c r="CDX233" s="29"/>
      <c r="CDY233" s="29"/>
      <c r="CDZ233" s="29"/>
      <c r="CEA233" s="29"/>
      <c r="CEB233" s="29"/>
      <c r="CEC233" s="29"/>
      <c r="CED233" s="29"/>
      <c r="CEE233" s="29"/>
      <c r="CEF233" s="29"/>
      <c r="CEG233" s="29"/>
      <c r="CEH233" s="29"/>
      <c r="CEI233" s="29"/>
      <c r="CEJ233" s="29"/>
      <c r="CEK233" s="29"/>
      <c r="CEL233" s="29"/>
      <c r="CEM233" s="29"/>
      <c r="CEN233" s="29"/>
      <c r="CEO233" s="29"/>
      <c r="CEP233" s="29"/>
      <c r="CEQ233" s="29"/>
      <c r="CER233" s="29"/>
      <c r="CES233" s="29"/>
      <c r="CET233" s="29"/>
      <c r="CEU233" s="29"/>
      <c r="CEV233" s="29"/>
      <c r="CEW233" s="29"/>
      <c r="CEX233" s="29"/>
      <c r="CEY233" s="29"/>
      <c r="CEZ233" s="29"/>
      <c r="CFA233" s="29"/>
      <c r="CFB233" s="29"/>
      <c r="CFC233" s="29"/>
      <c r="CFD233" s="29"/>
      <c r="CFE233" s="29"/>
      <c r="CFF233" s="29"/>
      <c r="CFG233" s="29"/>
      <c r="CFH233" s="29"/>
      <c r="CFI233" s="29"/>
      <c r="CFJ233" s="29"/>
      <c r="CFK233" s="29"/>
      <c r="CFL233" s="29"/>
      <c r="CFM233" s="29"/>
      <c r="CFN233" s="29"/>
      <c r="CFO233" s="29"/>
      <c r="CFP233" s="29"/>
      <c r="CFQ233" s="29"/>
      <c r="CFR233" s="29"/>
      <c r="CFS233" s="29"/>
      <c r="CFT233" s="29"/>
      <c r="CFU233" s="29"/>
      <c r="CFV233" s="29"/>
      <c r="CFW233" s="29"/>
      <c r="CFX233" s="29"/>
      <c r="CFY233" s="29"/>
      <c r="CFZ233" s="29"/>
      <c r="CGA233" s="29"/>
      <c r="CGB233" s="29"/>
      <c r="CGC233" s="29"/>
      <c r="CGD233" s="29"/>
      <c r="CGE233" s="29"/>
      <c r="CGF233" s="29"/>
      <c r="CGG233" s="29"/>
      <c r="CGH233" s="29"/>
      <c r="CGI233" s="29"/>
      <c r="CGJ233" s="29"/>
      <c r="CGK233" s="29"/>
      <c r="CGL233" s="29"/>
      <c r="CGM233" s="29"/>
      <c r="CGN233" s="29"/>
      <c r="CGO233" s="29"/>
      <c r="CGP233" s="29"/>
      <c r="CGQ233" s="29"/>
      <c r="CGR233" s="29"/>
      <c r="CGS233" s="29"/>
      <c r="CGT233" s="29"/>
      <c r="CGU233" s="29"/>
      <c r="CGV233" s="29"/>
      <c r="CGW233" s="29"/>
      <c r="CGX233" s="29"/>
      <c r="CGY233" s="29"/>
      <c r="CGZ233" s="29"/>
      <c r="CHA233" s="29"/>
      <c r="CHB233" s="29"/>
      <c r="CHC233" s="29"/>
      <c r="CHD233" s="29"/>
      <c r="CHE233" s="29"/>
      <c r="CHF233" s="29"/>
      <c r="CHG233" s="29"/>
      <c r="CHH233" s="29"/>
      <c r="CHI233" s="29"/>
      <c r="CHJ233" s="29"/>
      <c r="CHK233" s="29"/>
      <c r="CHL233" s="29"/>
      <c r="CHM233" s="29"/>
      <c r="CHN233" s="29"/>
      <c r="CHO233" s="29"/>
      <c r="CHP233" s="29"/>
      <c r="CHQ233" s="29"/>
      <c r="CHR233" s="29"/>
      <c r="CHS233" s="29"/>
      <c r="CHT233" s="29"/>
      <c r="CHU233" s="29"/>
      <c r="CHV233" s="29"/>
      <c r="CHW233" s="29"/>
      <c r="CHX233" s="29"/>
      <c r="CHY233" s="29"/>
      <c r="CHZ233" s="29"/>
      <c r="CIA233" s="29"/>
      <c r="CIB233" s="29"/>
      <c r="CIC233" s="29"/>
      <c r="CID233" s="29"/>
      <c r="CIE233" s="29"/>
      <c r="CIF233" s="29"/>
      <c r="CIG233" s="29"/>
      <c r="CIH233" s="29"/>
      <c r="CII233" s="29"/>
      <c r="CIJ233" s="29"/>
      <c r="CIK233" s="29"/>
      <c r="CIL233" s="29"/>
      <c r="CIM233" s="29"/>
      <c r="CIN233" s="29"/>
      <c r="CIO233" s="29"/>
      <c r="CIP233" s="29"/>
      <c r="CIQ233" s="29"/>
      <c r="CIR233" s="29"/>
      <c r="CIS233" s="29"/>
      <c r="CIT233" s="29"/>
      <c r="CIU233" s="29"/>
      <c r="CIV233" s="29"/>
      <c r="CIW233" s="29"/>
      <c r="CIX233" s="29"/>
      <c r="CIY233" s="29"/>
      <c r="CIZ233" s="29"/>
      <c r="CJA233" s="29"/>
      <c r="CJB233" s="29"/>
      <c r="CJC233" s="29"/>
      <c r="CJD233" s="29"/>
      <c r="CJE233" s="29"/>
      <c r="CJF233" s="29"/>
      <c r="CJG233" s="29"/>
      <c r="CJH233" s="29"/>
      <c r="CJI233" s="29"/>
      <c r="CJJ233" s="29"/>
      <c r="CJK233" s="29"/>
      <c r="CJL233" s="29"/>
      <c r="CJM233" s="29"/>
      <c r="CJN233" s="29"/>
      <c r="CJO233" s="29"/>
      <c r="CJP233" s="29"/>
      <c r="CJQ233" s="29"/>
      <c r="CJR233" s="29"/>
      <c r="CJS233" s="29"/>
      <c r="CJT233" s="29"/>
      <c r="CJU233" s="29"/>
      <c r="CJV233" s="29"/>
      <c r="CJW233" s="29"/>
      <c r="CJX233" s="29"/>
      <c r="CJY233" s="29"/>
      <c r="CJZ233" s="29"/>
      <c r="CKA233" s="29"/>
      <c r="CKB233" s="29"/>
      <c r="CKC233" s="29"/>
      <c r="CKD233" s="29"/>
      <c r="CKE233" s="29"/>
      <c r="CKF233" s="29"/>
      <c r="CKG233" s="29"/>
      <c r="CKH233" s="29"/>
      <c r="CKI233" s="29"/>
      <c r="CKJ233" s="29"/>
      <c r="CKK233" s="29"/>
      <c r="CKL233" s="29"/>
      <c r="CKM233" s="29"/>
      <c r="CKN233" s="29"/>
      <c r="CKO233" s="29"/>
      <c r="CKP233" s="29"/>
      <c r="CKQ233" s="29"/>
      <c r="CKR233" s="29"/>
      <c r="CKS233" s="29"/>
      <c r="CKT233" s="29"/>
      <c r="CKU233" s="29"/>
      <c r="CKV233" s="29"/>
      <c r="CKW233" s="29"/>
      <c r="CKX233" s="29"/>
      <c r="CKY233" s="29"/>
      <c r="CKZ233" s="29"/>
      <c r="CLA233" s="29"/>
      <c r="CLB233" s="29"/>
      <c r="CLC233" s="29"/>
      <c r="CLD233" s="29"/>
      <c r="CLE233" s="29"/>
      <c r="CLF233" s="29"/>
      <c r="CLG233" s="29"/>
      <c r="CLH233" s="29"/>
      <c r="CLI233" s="29"/>
      <c r="CLJ233" s="29"/>
      <c r="CLK233" s="29"/>
      <c r="CLL233" s="29"/>
      <c r="CLM233" s="29"/>
      <c r="CLN233" s="29"/>
      <c r="CLO233" s="29"/>
      <c r="CLP233" s="29"/>
      <c r="CLQ233" s="29"/>
      <c r="CLR233" s="29"/>
      <c r="CLS233" s="29"/>
      <c r="CLT233" s="29"/>
      <c r="CLU233" s="29"/>
      <c r="CLV233" s="29"/>
      <c r="CLW233" s="29"/>
      <c r="CLX233" s="29"/>
      <c r="CLY233" s="29"/>
      <c r="CLZ233" s="29"/>
      <c r="CMA233" s="29"/>
      <c r="CMB233" s="29"/>
      <c r="CMC233" s="29"/>
      <c r="CMD233" s="29"/>
      <c r="CME233" s="29"/>
      <c r="CMF233" s="29"/>
      <c r="CMG233" s="29"/>
      <c r="CMH233" s="29"/>
      <c r="CMI233" s="29"/>
      <c r="CMJ233" s="29"/>
      <c r="CMK233" s="29"/>
      <c r="CML233" s="29"/>
      <c r="CMM233" s="29"/>
      <c r="CMN233" s="29"/>
      <c r="CMO233" s="29"/>
      <c r="CMP233" s="29"/>
      <c r="CMQ233" s="29"/>
      <c r="CMR233" s="29"/>
      <c r="CMS233" s="29"/>
      <c r="CMT233" s="29"/>
      <c r="CMU233" s="29"/>
      <c r="CMV233" s="29"/>
      <c r="CMW233" s="29"/>
      <c r="CMX233" s="29"/>
      <c r="CMY233" s="29"/>
      <c r="CMZ233" s="29"/>
      <c r="CNA233" s="29"/>
      <c r="CNB233" s="29"/>
      <c r="CNC233" s="29"/>
      <c r="CND233" s="29"/>
      <c r="CNE233" s="29"/>
      <c r="CNF233" s="29"/>
      <c r="CNG233" s="29"/>
      <c r="CNH233" s="29"/>
      <c r="CNI233" s="29"/>
      <c r="CNJ233" s="29"/>
      <c r="CNK233" s="29"/>
      <c r="CNL233" s="29"/>
      <c r="CNM233" s="29"/>
      <c r="CNN233" s="29"/>
      <c r="CNO233" s="29"/>
      <c r="CNP233" s="29"/>
      <c r="CNQ233" s="29"/>
      <c r="CNR233" s="29"/>
      <c r="CNS233" s="29"/>
      <c r="CNT233" s="29"/>
      <c r="CNU233" s="29"/>
      <c r="CNV233" s="29"/>
      <c r="CNW233" s="29"/>
      <c r="CNX233" s="29"/>
      <c r="CNY233" s="29"/>
      <c r="CNZ233" s="29"/>
      <c r="COA233" s="29"/>
      <c r="COB233" s="29"/>
      <c r="COC233" s="29"/>
      <c r="COD233" s="29"/>
      <c r="COE233" s="29"/>
      <c r="COF233" s="29"/>
      <c r="COG233" s="29"/>
      <c r="COH233" s="29"/>
      <c r="COI233" s="29"/>
      <c r="COJ233" s="29"/>
      <c r="COK233" s="29"/>
      <c r="COL233" s="29"/>
      <c r="COM233" s="29"/>
      <c r="CON233" s="29"/>
      <c r="COO233" s="29"/>
      <c r="COP233" s="29"/>
      <c r="COQ233" s="29"/>
      <c r="COR233" s="29"/>
      <c r="COS233" s="29"/>
      <c r="COT233" s="29"/>
      <c r="COU233" s="29"/>
      <c r="COV233" s="29"/>
      <c r="COW233" s="29"/>
      <c r="COX233" s="29"/>
      <c r="COY233" s="29"/>
      <c r="COZ233" s="29"/>
      <c r="CPA233" s="29"/>
      <c r="CPB233" s="29"/>
      <c r="CPC233" s="29"/>
      <c r="CPD233" s="29"/>
      <c r="CPE233" s="29"/>
      <c r="CPF233" s="29"/>
      <c r="CPG233" s="29"/>
      <c r="CPH233" s="29"/>
      <c r="CPI233" s="29"/>
      <c r="CPJ233" s="29"/>
      <c r="CPK233" s="29"/>
      <c r="CPL233" s="29"/>
      <c r="CPM233" s="29"/>
      <c r="CPN233" s="29"/>
      <c r="CPO233" s="29"/>
      <c r="CPP233" s="29"/>
      <c r="CPQ233" s="29"/>
      <c r="CPR233" s="29"/>
      <c r="CPS233" s="29"/>
      <c r="CPT233" s="29"/>
      <c r="CPU233" s="29"/>
      <c r="CPV233" s="29"/>
      <c r="CPW233" s="29"/>
      <c r="CPX233" s="29"/>
      <c r="CPY233" s="29"/>
      <c r="CPZ233" s="29"/>
      <c r="CQA233" s="29"/>
      <c r="CQB233" s="29"/>
      <c r="CQC233" s="29"/>
      <c r="CQD233" s="29"/>
      <c r="CQE233" s="29"/>
      <c r="CQF233" s="29"/>
      <c r="CQG233" s="29"/>
      <c r="CQH233" s="29"/>
      <c r="CQI233" s="29"/>
      <c r="CQJ233" s="29"/>
      <c r="CQK233" s="29"/>
      <c r="CQL233" s="29"/>
      <c r="CQM233" s="29"/>
      <c r="CQN233" s="29"/>
      <c r="CQO233" s="29"/>
      <c r="CQP233" s="29"/>
      <c r="CQQ233" s="29"/>
      <c r="CQR233" s="29"/>
      <c r="CQS233" s="29"/>
      <c r="CQT233" s="29"/>
      <c r="CQU233" s="29"/>
      <c r="CQV233" s="29"/>
      <c r="CQW233" s="29"/>
      <c r="CQX233" s="29"/>
      <c r="CQY233" s="29"/>
      <c r="CQZ233" s="29"/>
      <c r="CRA233" s="29"/>
      <c r="CRB233" s="29"/>
      <c r="CRC233" s="29"/>
      <c r="CRD233" s="29"/>
      <c r="CRE233" s="29"/>
      <c r="CRF233" s="29"/>
      <c r="CRG233" s="29"/>
      <c r="CRH233" s="29"/>
      <c r="CRI233" s="29"/>
      <c r="CRJ233" s="29"/>
      <c r="CRK233" s="29"/>
      <c r="CRL233" s="29"/>
      <c r="CRM233" s="29"/>
      <c r="CRN233" s="29"/>
      <c r="CRO233" s="29"/>
      <c r="CRP233" s="29"/>
      <c r="CRQ233" s="29"/>
      <c r="CRR233" s="29"/>
      <c r="CRS233" s="29"/>
      <c r="CRT233" s="29"/>
      <c r="CRU233" s="29"/>
      <c r="CRV233" s="29"/>
      <c r="CRW233" s="29"/>
      <c r="CRX233" s="29"/>
      <c r="CRY233" s="29"/>
      <c r="CRZ233" s="29"/>
      <c r="CSA233" s="29"/>
      <c r="CSB233" s="29"/>
      <c r="CSC233" s="29"/>
      <c r="CSD233" s="29"/>
      <c r="CSE233" s="29"/>
      <c r="CSF233" s="29"/>
      <c r="CSG233" s="29"/>
      <c r="CSH233" s="29"/>
      <c r="CSI233" s="29"/>
      <c r="CSJ233" s="29"/>
      <c r="CSK233" s="29"/>
      <c r="CSL233" s="29"/>
      <c r="CSM233" s="29"/>
      <c r="CSN233" s="29"/>
      <c r="CSO233" s="29"/>
      <c r="CSP233" s="29"/>
      <c r="CSQ233" s="29"/>
      <c r="CSR233" s="29"/>
      <c r="CSS233" s="29"/>
      <c r="CST233" s="29"/>
      <c r="CSU233" s="29"/>
      <c r="CSV233" s="29"/>
      <c r="CSW233" s="29"/>
      <c r="CSX233" s="29"/>
      <c r="CSY233" s="29"/>
      <c r="CSZ233" s="29"/>
      <c r="CTA233" s="29"/>
      <c r="CTB233" s="29"/>
      <c r="CTC233" s="29"/>
      <c r="CTD233" s="29"/>
      <c r="CTE233" s="29"/>
      <c r="CTF233" s="29"/>
      <c r="CTG233" s="29"/>
      <c r="CTH233" s="29"/>
      <c r="CTI233" s="29"/>
      <c r="CTJ233" s="29"/>
      <c r="CTK233" s="29"/>
      <c r="CTL233" s="29"/>
      <c r="CTM233" s="29"/>
      <c r="CTN233" s="29"/>
      <c r="CTO233" s="29"/>
      <c r="CTP233" s="29"/>
      <c r="CTQ233" s="29"/>
      <c r="CTR233" s="29"/>
      <c r="CTS233" s="29"/>
      <c r="CTT233" s="29"/>
      <c r="CTU233" s="29"/>
      <c r="CTV233" s="29"/>
      <c r="CTW233" s="29"/>
      <c r="CTX233" s="29"/>
      <c r="CTY233" s="29"/>
      <c r="CTZ233" s="29"/>
      <c r="CUA233" s="29"/>
      <c r="CUB233" s="29"/>
      <c r="CUC233" s="29"/>
      <c r="CUD233" s="29"/>
      <c r="CUE233" s="29"/>
      <c r="CUF233" s="29"/>
      <c r="CUG233" s="29"/>
      <c r="CUH233" s="29"/>
      <c r="CUI233" s="29"/>
      <c r="CUJ233" s="29"/>
      <c r="CUK233" s="29"/>
      <c r="CUL233" s="29"/>
      <c r="CUM233" s="29"/>
      <c r="CUN233" s="29"/>
      <c r="CUO233" s="29"/>
      <c r="CUP233" s="29"/>
      <c r="CUQ233" s="29"/>
      <c r="CUR233" s="29"/>
      <c r="CUS233" s="29"/>
      <c r="CUT233" s="29"/>
      <c r="CUU233" s="29"/>
      <c r="CUV233" s="29"/>
      <c r="CUW233" s="29"/>
      <c r="CUX233" s="29"/>
      <c r="CUY233" s="29"/>
      <c r="CUZ233" s="29"/>
      <c r="CVA233" s="29"/>
      <c r="CVB233" s="29"/>
      <c r="CVC233" s="29"/>
      <c r="CVD233" s="29"/>
      <c r="CVE233" s="29"/>
      <c r="CVF233" s="29"/>
      <c r="CVG233" s="29"/>
      <c r="CVH233" s="29"/>
      <c r="CVI233" s="29"/>
      <c r="CVJ233" s="29"/>
      <c r="CVK233" s="29"/>
      <c r="CVL233" s="29"/>
      <c r="CVM233" s="29"/>
      <c r="CVN233" s="29"/>
      <c r="CVO233" s="29"/>
      <c r="CVP233" s="29"/>
      <c r="CVQ233" s="29"/>
      <c r="CVR233" s="29"/>
      <c r="CVS233" s="29"/>
      <c r="CVT233" s="29"/>
      <c r="CVU233" s="29"/>
      <c r="CVV233" s="29"/>
      <c r="CVW233" s="29"/>
      <c r="CVX233" s="29"/>
      <c r="CVY233" s="29"/>
      <c r="CVZ233" s="29"/>
      <c r="CWA233" s="29"/>
      <c r="CWB233" s="29"/>
      <c r="CWC233" s="29"/>
      <c r="CWD233" s="29"/>
      <c r="CWE233" s="29"/>
      <c r="CWF233" s="29"/>
      <c r="CWG233" s="29"/>
      <c r="CWH233" s="29"/>
      <c r="CWI233" s="29"/>
      <c r="CWJ233" s="29"/>
      <c r="CWK233" s="29"/>
      <c r="CWL233" s="29"/>
      <c r="CWM233" s="29"/>
      <c r="CWN233" s="29"/>
      <c r="CWO233" s="29"/>
      <c r="CWP233" s="29"/>
      <c r="CWQ233" s="29"/>
      <c r="CWR233" s="29"/>
      <c r="CWS233" s="29"/>
      <c r="CWT233" s="29"/>
      <c r="CWU233" s="29"/>
      <c r="CWV233" s="29"/>
      <c r="CWW233" s="29"/>
      <c r="CWX233" s="29"/>
      <c r="CWY233" s="29"/>
      <c r="CWZ233" s="29"/>
      <c r="CXA233" s="29"/>
      <c r="CXB233" s="29"/>
      <c r="CXC233" s="29"/>
      <c r="CXD233" s="29"/>
      <c r="CXE233" s="29"/>
      <c r="CXF233" s="29"/>
      <c r="CXG233" s="29"/>
      <c r="CXH233" s="29"/>
      <c r="CXI233" s="29"/>
      <c r="CXJ233" s="29"/>
      <c r="CXK233" s="29"/>
      <c r="CXL233" s="29"/>
      <c r="CXM233" s="29"/>
      <c r="CXN233" s="29"/>
      <c r="CXO233" s="29"/>
      <c r="CXP233" s="29"/>
      <c r="CXQ233" s="29"/>
      <c r="CXR233" s="29"/>
      <c r="CXS233" s="29"/>
      <c r="CXT233" s="29"/>
      <c r="CXU233" s="29"/>
      <c r="CXV233" s="29"/>
      <c r="CXW233" s="29"/>
      <c r="CXX233" s="29"/>
      <c r="CXY233" s="29"/>
      <c r="CXZ233" s="29"/>
      <c r="CYA233" s="29"/>
      <c r="CYB233" s="29"/>
      <c r="CYC233" s="29"/>
      <c r="CYD233" s="29"/>
      <c r="CYE233" s="29"/>
      <c r="CYF233" s="29"/>
      <c r="CYG233" s="29"/>
      <c r="CYH233" s="29"/>
      <c r="CYI233" s="29"/>
      <c r="CYJ233" s="29"/>
      <c r="CYK233" s="29"/>
      <c r="CYL233" s="29"/>
      <c r="CYM233" s="29"/>
      <c r="CYN233" s="29"/>
      <c r="CYO233" s="29"/>
      <c r="CYP233" s="29"/>
      <c r="CYQ233" s="29"/>
      <c r="CYR233" s="29"/>
      <c r="CYS233" s="29"/>
      <c r="CYT233" s="29"/>
      <c r="CYU233" s="29"/>
      <c r="CYV233" s="29"/>
      <c r="CYW233" s="29"/>
      <c r="CYX233" s="29"/>
      <c r="CYY233" s="29"/>
      <c r="CYZ233" s="29"/>
      <c r="CZA233" s="29"/>
      <c r="CZB233" s="29"/>
      <c r="CZC233" s="29"/>
      <c r="CZD233" s="29"/>
      <c r="CZE233" s="29"/>
      <c r="CZF233" s="29"/>
      <c r="CZG233" s="29"/>
      <c r="CZH233" s="29"/>
      <c r="CZI233" s="29"/>
      <c r="CZJ233" s="29"/>
      <c r="CZK233" s="29"/>
      <c r="CZL233" s="29"/>
      <c r="CZM233" s="29"/>
      <c r="CZN233" s="29"/>
      <c r="CZO233" s="29"/>
      <c r="CZP233" s="29"/>
      <c r="CZQ233" s="29"/>
      <c r="CZR233" s="29"/>
      <c r="CZS233" s="29"/>
      <c r="CZT233" s="29"/>
      <c r="CZU233" s="29"/>
      <c r="CZV233" s="29"/>
      <c r="CZW233" s="29"/>
      <c r="CZX233" s="29"/>
      <c r="CZY233" s="29"/>
      <c r="CZZ233" s="29"/>
      <c r="DAA233" s="29"/>
      <c r="DAB233" s="29"/>
      <c r="DAC233" s="29"/>
      <c r="DAD233" s="29"/>
      <c r="DAE233" s="29"/>
      <c r="DAF233" s="29"/>
      <c r="DAG233" s="29"/>
      <c r="DAH233" s="29"/>
      <c r="DAI233" s="29"/>
      <c r="DAJ233" s="29"/>
      <c r="DAK233" s="29"/>
      <c r="DAL233" s="29"/>
      <c r="DAM233" s="29"/>
      <c r="DAN233" s="29"/>
      <c r="DAO233" s="29"/>
      <c r="DAP233" s="29"/>
      <c r="DAQ233" s="29"/>
      <c r="DAR233" s="29"/>
      <c r="DAS233" s="29"/>
      <c r="DAT233" s="29"/>
      <c r="DAU233" s="29"/>
      <c r="DAV233" s="29"/>
      <c r="DAW233" s="29"/>
      <c r="DAX233" s="29"/>
      <c r="DAY233" s="29"/>
      <c r="DAZ233" s="29"/>
      <c r="DBA233" s="29"/>
      <c r="DBB233" s="29"/>
      <c r="DBC233" s="29"/>
      <c r="DBD233" s="29"/>
      <c r="DBE233" s="29"/>
      <c r="DBF233" s="29"/>
      <c r="DBG233" s="29"/>
      <c r="DBH233" s="29"/>
      <c r="DBI233" s="29"/>
      <c r="DBJ233" s="29"/>
      <c r="DBK233" s="29"/>
      <c r="DBL233" s="29"/>
      <c r="DBM233" s="29"/>
      <c r="DBN233" s="29"/>
      <c r="DBO233" s="29"/>
      <c r="DBP233" s="29"/>
      <c r="DBQ233" s="29"/>
      <c r="DBR233" s="29"/>
      <c r="DBS233" s="29"/>
      <c r="DBT233" s="29"/>
      <c r="DBU233" s="29"/>
      <c r="DBV233" s="29"/>
      <c r="DBW233" s="29"/>
      <c r="DBX233" s="29"/>
      <c r="DBY233" s="29"/>
      <c r="DBZ233" s="29"/>
      <c r="DCA233" s="29"/>
      <c r="DCB233" s="29"/>
      <c r="DCC233" s="29"/>
      <c r="DCD233" s="29"/>
      <c r="DCE233" s="29"/>
      <c r="DCF233" s="29"/>
      <c r="DCG233" s="29"/>
      <c r="DCH233" s="29"/>
      <c r="DCI233" s="29"/>
      <c r="DCJ233" s="29"/>
      <c r="DCK233" s="29"/>
      <c r="DCL233" s="29"/>
      <c r="DCM233" s="29"/>
      <c r="DCN233" s="29"/>
      <c r="DCO233" s="29"/>
      <c r="DCP233" s="29"/>
      <c r="DCQ233" s="29"/>
      <c r="DCR233" s="29"/>
      <c r="DCS233" s="29"/>
      <c r="DCT233" s="29"/>
      <c r="DCU233" s="29"/>
      <c r="DCV233" s="29"/>
      <c r="DCW233" s="29"/>
      <c r="DCX233" s="29"/>
      <c r="DCY233" s="29"/>
      <c r="DCZ233" s="29"/>
      <c r="DDA233" s="29"/>
      <c r="DDB233" s="29"/>
      <c r="DDC233" s="29"/>
      <c r="DDD233" s="29"/>
      <c r="DDE233" s="29"/>
      <c r="DDF233" s="29"/>
      <c r="DDG233" s="29"/>
      <c r="DDH233" s="29"/>
      <c r="DDI233" s="29"/>
      <c r="DDJ233" s="29"/>
      <c r="DDK233" s="29"/>
      <c r="DDL233" s="29"/>
      <c r="DDM233" s="29"/>
      <c r="DDN233" s="29"/>
      <c r="DDO233" s="29"/>
      <c r="DDP233" s="29"/>
      <c r="DDQ233" s="29"/>
      <c r="DDR233" s="29"/>
      <c r="DDS233" s="29"/>
      <c r="DDT233" s="29"/>
      <c r="DDU233" s="29"/>
      <c r="DDV233" s="29"/>
      <c r="DDW233" s="29"/>
      <c r="DDX233" s="29"/>
      <c r="DDY233" s="29"/>
      <c r="DDZ233" s="29"/>
      <c r="DEA233" s="29"/>
      <c r="DEB233" s="29"/>
      <c r="DEC233" s="29"/>
      <c r="DED233" s="29"/>
      <c r="DEE233" s="29"/>
      <c r="DEF233" s="29"/>
      <c r="DEG233" s="29"/>
      <c r="DEH233" s="29"/>
      <c r="DEI233" s="29"/>
      <c r="DEJ233" s="29"/>
      <c r="DEK233" s="29"/>
      <c r="DEL233" s="29"/>
      <c r="DEM233" s="29"/>
      <c r="DEN233" s="29"/>
      <c r="DEO233" s="29"/>
      <c r="DEP233" s="29"/>
      <c r="DEQ233" s="29"/>
      <c r="DER233" s="29"/>
      <c r="DES233" s="29"/>
      <c r="DET233" s="29"/>
      <c r="DEU233" s="29"/>
      <c r="DEV233" s="29"/>
      <c r="DEW233" s="29"/>
      <c r="DEX233" s="29"/>
      <c r="DEY233" s="29"/>
      <c r="DEZ233" s="29"/>
      <c r="DFA233" s="29"/>
      <c r="DFB233" s="29"/>
      <c r="DFC233" s="29"/>
      <c r="DFD233" s="29"/>
      <c r="DFE233" s="29"/>
      <c r="DFF233" s="29"/>
      <c r="DFG233" s="29"/>
      <c r="DFH233" s="29"/>
      <c r="DFI233" s="29"/>
      <c r="DFJ233" s="29"/>
      <c r="DFK233" s="29"/>
      <c r="DFL233" s="29"/>
      <c r="DFM233" s="29"/>
      <c r="DFN233" s="29"/>
      <c r="DFO233" s="29"/>
      <c r="DFP233" s="29"/>
      <c r="DFQ233" s="29"/>
      <c r="DFR233" s="29"/>
      <c r="DFS233" s="29"/>
      <c r="DFT233" s="29"/>
      <c r="DFU233" s="29"/>
      <c r="DFV233" s="29"/>
      <c r="DFW233" s="29"/>
      <c r="DFX233" s="29"/>
      <c r="DFY233" s="29"/>
      <c r="DFZ233" s="29"/>
      <c r="DGA233" s="29"/>
      <c r="DGB233" s="29"/>
      <c r="DGC233" s="29"/>
      <c r="DGD233" s="29"/>
      <c r="DGE233" s="29"/>
      <c r="DGF233" s="29"/>
      <c r="DGG233" s="29"/>
      <c r="DGH233" s="29"/>
      <c r="DGI233" s="29"/>
      <c r="DGJ233" s="29"/>
      <c r="DGK233" s="29"/>
      <c r="DGL233" s="29"/>
      <c r="DGM233" s="29"/>
      <c r="DGN233" s="29"/>
      <c r="DGO233" s="29"/>
      <c r="DGP233" s="29"/>
      <c r="DGQ233" s="29"/>
      <c r="DGR233" s="29"/>
      <c r="DGS233" s="29"/>
      <c r="DGT233" s="29"/>
      <c r="DGU233" s="29"/>
      <c r="DGV233" s="29"/>
      <c r="DGW233" s="29"/>
      <c r="DGX233" s="29"/>
      <c r="DGY233" s="29"/>
      <c r="DGZ233" s="29"/>
      <c r="DHA233" s="29"/>
      <c r="DHB233" s="29"/>
      <c r="DHC233" s="29"/>
      <c r="DHD233" s="29"/>
      <c r="DHE233" s="29"/>
      <c r="DHF233" s="29"/>
      <c r="DHG233" s="29"/>
      <c r="DHH233" s="29"/>
      <c r="DHI233" s="29"/>
      <c r="DHJ233" s="29"/>
      <c r="DHK233" s="29"/>
      <c r="DHL233" s="29"/>
      <c r="DHM233" s="29"/>
      <c r="DHN233" s="29"/>
      <c r="DHO233" s="29"/>
      <c r="DHP233" s="29"/>
      <c r="DHQ233" s="29"/>
      <c r="DHR233" s="29"/>
      <c r="DHS233" s="29"/>
      <c r="DHT233" s="29"/>
      <c r="DHU233" s="29"/>
      <c r="DHV233" s="29"/>
      <c r="DHW233" s="29"/>
      <c r="DHX233" s="29"/>
      <c r="DHY233" s="29"/>
      <c r="DHZ233" s="29"/>
      <c r="DIA233" s="29"/>
      <c r="DIB233" s="29"/>
      <c r="DIC233" s="29"/>
      <c r="DID233" s="29"/>
      <c r="DIE233" s="29"/>
      <c r="DIF233" s="29"/>
      <c r="DIG233" s="29"/>
      <c r="DIH233" s="29"/>
      <c r="DII233" s="29"/>
      <c r="DIJ233" s="29"/>
      <c r="DIK233" s="29"/>
      <c r="DIL233" s="29"/>
      <c r="DIM233" s="29"/>
      <c r="DIN233" s="29"/>
      <c r="DIO233" s="29"/>
      <c r="DIP233" s="29"/>
      <c r="DIQ233" s="29"/>
      <c r="DIR233" s="29"/>
      <c r="DIS233" s="29"/>
      <c r="DIT233" s="29"/>
      <c r="DIU233" s="29"/>
      <c r="DIV233" s="29"/>
      <c r="DIW233" s="29"/>
      <c r="DIX233" s="29"/>
      <c r="DIY233" s="29"/>
      <c r="DIZ233" s="29"/>
      <c r="DJA233" s="29"/>
      <c r="DJB233" s="29"/>
      <c r="DJC233" s="29"/>
      <c r="DJD233" s="29"/>
      <c r="DJE233" s="29"/>
      <c r="DJF233" s="29"/>
      <c r="DJG233" s="29"/>
      <c r="DJH233" s="29"/>
      <c r="DJI233" s="29"/>
      <c r="DJJ233" s="29"/>
      <c r="DJK233" s="29"/>
      <c r="DJL233" s="29"/>
      <c r="DJM233" s="29"/>
      <c r="DJN233" s="29"/>
      <c r="DJO233" s="29"/>
      <c r="DJP233" s="29"/>
      <c r="DJQ233" s="29"/>
      <c r="DJR233" s="29"/>
      <c r="DJS233" s="29"/>
      <c r="DJT233" s="29"/>
      <c r="DJU233" s="29"/>
      <c r="DJV233" s="29"/>
      <c r="DJW233" s="29"/>
      <c r="DJX233" s="29"/>
      <c r="DJY233" s="29"/>
      <c r="DJZ233" s="29"/>
      <c r="DKA233" s="29"/>
      <c r="DKB233" s="29"/>
      <c r="DKC233" s="29"/>
      <c r="DKD233" s="29"/>
      <c r="DKE233" s="29"/>
      <c r="DKF233" s="29"/>
      <c r="DKG233" s="29"/>
      <c r="DKH233" s="29"/>
      <c r="DKI233" s="29"/>
      <c r="DKJ233" s="29"/>
      <c r="DKK233" s="29"/>
      <c r="DKL233" s="29"/>
      <c r="DKM233" s="29"/>
      <c r="DKN233" s="29"/>
      <c r="DKO233" s="29"/>
      <c r="DKP233" s="29"/>
      <c r="DKQ233" s="29"/>
      <c r="DKR233" s="29"/>
      <c r="DKS233" s="29"/>
      <c r="DKT233" s="29"/>
      <c r="DKU233" s="29"/>
      <c r="DKV233" s="29"/>
      <c r="DKW233" s="29"/>
      <c r="DKX233" s="29"/>
      <c r="DKY233" s="29"/>
      <c r="DKZ233" s="29"/>
      <c r="DLA233" s="29"/>
      <c r="DLB233" s="29"/>
      <c r="DLC233" s="29"/>
      <c r="DLD233" s="29"/>
      <c r="DLE233" s="29"/>
      <c r="DLF233" s="29"/>
      <c r="DLG233" s="29"/>
      <c r="DLH233" s="29"/>
      <c r="DLI233" s="29"/>
      <c r="DLJ233" s="29"/>
      <c r="DLK233" s="29"/>
      <c r="DLL233" s="29"/>
      <c r="DLM233" s="29"/>
      <c r="DLN233" s="29"/>
      <c r="DLO233" s="29"/>
      <c r="DLP233" s="29"/>
      <c r="DLQ233" s="29"/>
      <c r="DLR233" s="29"/>
      <c r="DLS233" s="29"/>
      <c r="DLT233" s="29"/>
      <c r="DLU233" s="29"/>
      <c r="DLV233" s="29"/>
      <c r="DLW233" s="29"/>
      <c r="DLX233" s="29"/>
      <c r="DLY233" s="29"/>
      <c r="DLZ233" s="29"/>
      <c r="DMA233" s="29"/>
      <c r="DMB233" s="29"/>
      <c r="DMC233" s="29"/>
      <c r="DMD233" s="29"/>
      <c r="DME233" s="29"/>
      <c r="DMF233" s="29"/>
      <c r="DMG233" s="29"/>
      <c r="DMH233" s="29"/>
      <c r="DMI233" s="29"/>
      <c r="DMJ233" s="29"/>
      <c r="DMK233" s="29"/>
      <c r="DML233" s="29"/>
      <c r="DMM233" s="29"/>
      <c r="DMN233" s="29"/>
      <c r="DMO233" s="29"/>
      <c r="DMP233" s="29"/>
      <c r="DMQ233" s="29"/>
      <c r="DMR233" s="29"/>
      <c r="DMS233" s="29"/>
      <c r="DMT233" s="29"/>
      <c r="DMU233" s="29"/>
      <c r="DMV233" s="29"/>
      <c r="DMW233" s="29"/>
      <c r="DMX233" s="29"/>
      <c r="DMY233" s="29"/>
      <c r="DMZ233" s="29"/>
      <c r="DNA233" s="29"/>
      <c r="DNB233" s="29"/>
      <c r="DNC233" s="29"/>
      <c r="DND233" s="29"/>
      <c r="DNE233" s="29"/>
      <c r="DNF233" s="29"/>
      <c r="DNG233" s="29"/>
      <c r="DNH233" s="29"/>
      <c r="DNI233" s="29"/>
      <c r="DNJ233" s="29"/>
      <c r="DNK233" s="29"/>
      <c r="DNL233" s="29"/>
      <c r="DNM233" s="29"/>
      <c r="DNN233" s="29"/>
      <c r="DNO233" s="29"/>
      <c r="DNP233" s="29"/>
      <c r="DNQ233" s="29"/>
      <c r="DNR233" s="29"/>
      <c r="DNS233" s="29"/>
      <c r="DNT233" s="29"/>
      <c r="DNU233" s="29"/>
      <c r="DNV233" s="29"/>
      <c r="DNW233" s="29"/>
      <c r="DNX233" s="29"/>
      <c r="DNY233" s="29"/>
      <c r="DNZ233" s="29"/>
      <c r="DOA233" s="29"/>
      <c r="DOB233" s="29"/>
      <c r="DOC233" s="29"/>
      <c r="DOD233" s="29"/>
      <c r="DOE233" s="29"/>
      <c r="DOF233" s="29"/>
      <c r="DOG233" s="29"/>
      <c r="DOH233" s="29"/>
      <c r="DOI233" s="29"/>
      <c r="DOJ233" s="29"/>
      <c r="DOK233" s="29"/>
      <c r="DOL233" s="29"/>
      <c r="DOM233" s="29"/>
      <c r="DON233" s="29"/>
      <c r="DOO233" s="29"/>
      <c r="DOP233" s="29"/>
      <c r="DOQ233" s="29"/>
      <c r="DOR233" s="29"/>
      <c r="DOS233" s="29"/>
      <c r="DOT233" s="29"/>
      <c r="DOU233" s="29"/>
      <c r="DOV233" s="29"/>
      <c r="DOW233" s="29"/>
      <c r="DOX233" s="29"/>
      <c r="DOY233" s="29"/>
      <c r="DOZ233" s="29"/>
      <c r="DPA233" s="29"/>
      <c r="DPB233" s="29"/>
      <c r="DPC233" s="29"/>
      <c r="DPD233" s="29"/>
      <c r="DPE233" s="29"/>
      <c r="DPF233" s="29"/>
      <c r="DPG233" s="29"/>
      <c r="DPH233" s="29"/>
      <c r="DPI233" s="29"/>
      <c r="DPJ233" s="29"/>
      <c r="DPK233" s="29"/>
      <c r="DPL233" s="29"/>
      <c r="DPM233" s="29"/>
      <c r="DPN233" s="29"/>
      <c r="DPO233" s="29"/>
      <c r="DPP233" s="29"/>
      <c r="DPQ233" s="29"/>
      <c r="DPR233" s="29"/>
      <c r="DPS233" s="29"/>
      <c r="DPT233" s="29"/>
      <c r="DPU233" s="29"/>
      <c r="DPV233" s="29"/>
      <c r="DPW233" s="29"/>
      <c r="DPX233" s="29"/>
      <c r="DPY233" s="29"/>
      <c r="DPZ233" s="29"/>
      <c r="DQA233" s="29"/>
      <c r="DQB233" s="29"/>
      <c r="DQC233" s="29"/>
      <c r="DQD233" s="29"/>
      <c r="DQE233" s="29"/>
      <c r="DQF233" s="29"/>
      <c r="DQG233" s="29"/>
      <c r="DQH233" s="29"/>
      <c r="DQI233" s="29"/>
      <c r="DQJ233" s="29"/>
      <c r="DQK233" s="29"/>
      <c r="DQL233" s="29"/>
      <c r="DQM233" s="29"/>
      <c r="DQN233" s="29"/>
      <c r="DQO233" s="29"/>
      <c r="DQP233" s="29"/>
      <c r="DQQ233" s="29"/>
      <c r="DQR233" s="29"/>
      <c r="DQS233" s="29"/>
      <c r="DQT233" s="29"/>
      <c r="DQU233" s="29"/>
      <c r="DQV233" s="29"/>
      <c r="DQW233" s="29"/>
      <c r="DQX233" s="29"/>
      <c r="DQY233" s="29"/>
      <c r="DQZ233" s="29"/>
      <c r="DRA233" s="29"/>
      <c r="DRB233" s="29"/>
      <c r="DRC233" s="29"/>
      <c r="DRD233" s="29"/>
      <c r="DRE233" s="29"/>
      <c r="DRF233" s="29"/>
      <c r="DRG233" s="29"/>
      <c r="DRH233" s="29"/>
      <c r="DRI233" s="29"/>
      <c r="DRJ233" s="29"/>
      <c r="DRK233" s="29"/>
      <c r="DRL233" s="29"/>
      <c r="DRM233" s="29"/>
      <c r="DRN233" s="29"/>
      <c r="DRO233" s="29"/>
      <c r="DRP233" s="29"/>
      <c r="DRQ233" s="29"/>
      <c r="DRR233" s="29"/>
      <c r="DRS233" s="29"/>
      <c r="DRT233" s="29"/>
      <c r="DRU233" s="29"/>
      <c r="DRV233" s="29"/>
      <c r="DRW233" s="29"/>
      <c r="DRX233" s="29"/>
      <c r="DRY233" s="29"/>
      <c r="DRZ233" s="29"/>
      <c r="DSA233" s="29"/>
      <c r="DSB233" s="29"/>
      <c r="DSC233" s="29"/>
      <c r="DSD233" s="29"/>
      <c r="DSE233" s="29"/>
      <c r="DSF233" s="29"/>
      <c r="DSG233" s="29"/>
      <c r="DSH233" s="29"/>
      <c r="DSI233" s="29"/>
      <c r="DSJ233" s="29"/>
      <c r="DSK233" s="29"/>
      <c r="DSL233" s="29"/>
      <c r="DSM233" s="29"/>
      <c r="DSN233" s="29"/>
      <c r="DSO233" s="29"/>
      <c r="DSP233" s="29"/>
      <c r="DSQ233" s="29"/>
      <c r="DSR233" s="29"/>
      <c r="DSS233" s="29"/>
      <c r="DST233" s="29"/>
      <c r="DSU233" s="29"/>
      <c r="DSV233" s="29"/>
      <c r="DSW233" s="29"/>
      <c r="DSX233" s="29"/>
      <c r="DSY233" s="29"/>
      <c r="DSZ233" s="29"/>
      <c r="DTA233" s="29"/>
      <c r="DTB233" s="29"/>
      <c r="DTC233" s="29"/>
      <c r="DTD233" s="29"/>
      <c r="DTE233" s="29"/>
      <c r="DTF233" s="29"/>
      <c r="DTG233" s="29"/>
      <c r="DTH233" s="29"/>
      <c r="DTI233" s="29"/>
      <c r="DTJ233" s="29"/>
      <c r="DTK233" s="29"/>
      <c r="DTL233" s="29"/>
      <c r="DTM233" s="29"/>
      <c r="DTN233" s="29"/>
      <c r="DTO233" s="29"/>
      <c r="DTP233" s="29"/>
      <c r="DTQ233" s="29"/>
      <c r="DTR233" s="29"/>
      <c r="DTS233" s="29"/>
      <c r="DTT233" s="29"/>
      <c r="DTU233" s="29"/>
      <c r="DTV233" s="29"/>
      <c r="DTW233" s="29"/>
      <c r="DTX233" s="29"/>
      <c r="DTY233" s="29"/>
      <c r="DTZ233" s="29"/>
      <c r="DUA233" s="29"/>
      <c r="DUB233" s="29"/>
      <c r="DUC233" s="29"/>
      <c r="DUD233" s="29"/>
      <c r="DUE233" s="29"/>
      <c r="DUF233" s="29"/>
      <c r="DUG233" s="29"/>
      <c r="DUH233" s="29"/>
      <c r="DUI233" s="29"/>
      <c r="DUJ233" s="29"/>
      <c r="DUK233" s="29"/>
      <c r="DUL233" s="29"/>
      <c r="DUM233" s="29"/>
      <c r="DUN233" s="29"/>
      <c r="DUO233" s="29"/>
      <c r="DUP233" s="29"/>
      <c r="DUQ233" s="29"/>
      <c r="DUR233" s="29"/>
      <c r="DUS233" s="29"/>
      <c r="DUT233" s="29"/>
      <c r="DUU233" s="29"/>
      <c r="DUV233" s="29"/>
      <c r="DUW233" s="29"/>
      <c r="DUX233" s="29"/>
      <c r="DUY233" s="29"/>
      <c r="DUZ233" s="29"/>
      <c r="DVA233" s="29"/>
      <c r="DVB233" s="29"/>
      <c r="DVC233" s="29"/>
      <c r="DVD233" s="29"/>
      <c r="DVE233" s="29"/>
      <c r="DVF233" s="29"/>
      <c r="DVG233" s="29"/>
      <c r="DVH233" s="29"/>
      <c r="DVI233" s="29"/>
      <c r="DVJ233" s="29"/>
      <c r="DVK233" s="29"/>
      <c r="DVL233" s="29"/>
      <c r="DVM233" s="29"/>
      <c r="DVN233" s="29"/>
      <c r="DVO233" s="29"/>
      <c r="DVP233" s="29"/>
      <c r="DVQ233" s="29"/>
      <c r="DVR233" s="29"/>
      <c r="DVS233" s="29"/>
      <c r="DVT233" s="29"/>
      <c r="DVU233" s="29"/>
      <c r="DVV233" s="29"/>
      <c r="DVW233" s="29"/>
      <c r="DVX233" s="29"/>
      <c r="DVY233" s="29"/>
      <c r="DVZ233" s="29"/>
      <c r="DWA233" s="29"/>
      <c r="DWB233" s="29"/>
      <c r="DWC233" s="29"/>
      <c r="DWD233" s="29"/>
      <c r="DWE233" s="29"/>
      <c r="DWF233" s="29"/>
      <c r="DWG233" s="29"/>
      <c r="DWH233" s="29"/>
      <c r="DWI233" s="29"/>
      <c r="DWJ233" s="29"/>
      <c r="DWK233" s="29"/>
      <c r="DWL233" s="29"/>
      <c r="DWM233" s="29"/>
      <c r="DWN233" s="29"/>
      <c r="DWO233" s="29"/>
      <c r="DWP233" s="29"/>
      <c r="DWQ233" s="29"/>
      <c r="DWR233" s="29"/>
      <c r="DWS233" s="29"/>
      <c r="DWT233" s="29"/>
      <c r="DWU233" s="29"/>
      <c r="DWV233" s="29"/>
      <c r="DWW233" s="29"/>
      <c r="DWX233" s="29"/>
      <c r="DWY233" s="29"/>
      <c r="DWZ233" s="29"/>
      <c r="DXA233" s="29"/>
      <c r="DXB233" s="29"/>
      <c r="DXC233" s="29"/>
      <c r="DXD233" s="29"/>
      <c r="DXE233" s="29"/>
      <c r="DXF233" s="29"/>
      <c r="DXG233" s="29"/>
      <c r="DXH233" s="29"/>
      <c r="DXI233" s="29"/>
      <c r="DXJ233" s="29"/>
      <c r="DXK233" s="29"/>
      <c r="DXL233" s="29"/>
      <c r="DXM233" s="29"/>
      <c r="DXN233" s="29"/>
      <c r="DXO233" s="29"/>
      <c r="DXP233" s="29"/>
      <c r="DXQ233" s="29"/>
      <c r="DXR233" s="29"/>
      <c r="DXS233" s="29"/>
      <c r="DXT233" s="29"/>
      <c r="DXU233" s="29"/>
      <c r="DXV233" s="29"/>
      <c r="DXW233" s="29"/>
      <c r="DXX233" s="29"/>
      <c r="DXY233" s="29"/>
      <c r="DXZ233" s="29"/>
      <c r="DYA233" s="29"/>
      <c r="DYB233" s="29"/>
      <c r="DYC233" s="29"/>
      <c r="DYD233" s="29"/>
      <c r="DYE233" s="29"/>
      <c r="DYF233" s="29"/>
      <c r="DYG233" s="29"/>
      <c r="DYH233" s="29"/>
      <c r="DYI233" s="29"/>
      <c r="DYJ233" s="29"/>
      <c r="DYK233" s="29"/>
      <c r="DYL233" s="29"/>
      <c r="DYM233" s="29"/>
      <c r="DYN233" s="29"/>
      <c r="DYO233" s="29"/>
      <c r="DYP233" s="29"/>
      <c r="DYQ233" s="29"/>
      <c r="DYR233" s="29"/>
      <c r="DYS233" s="29"/>
      <c r="DYT233" s="29"/>
      <c r="DYU233" s="29"/>
      <c r="DYV233" s="29"/>
      <c r="DYW233" s="29"/>
      <c r="DYX233" s="29"/>
      <c r="DYY233" s="29"/>
      <c r="DYZ233" s="29"/>
      <c r="DZA233" s="29"/>
      <c r="DZB233" s="29"/>
      <c r="DZC233" s="29"/>
      <c r="DZD233" s="29"/>
      <c r="DZE233" s="29"/>
      <c r="DZF233" s="29"/>
      <c r="DZG233" s="29"/>
      <c r="DZH233" s="29"/>
      <c r="DZI233" s="29"/>
      <c r="DZJ233" s="29"/>
      <c r="DZK233" s="29"/>
      <c r="DZL233" s="29"/>
      <c r="DZM233" s="29"/>
      <c r="DZN233" s="29"/>
      <c r="DZO233" s="29"/>
      <c r="DZP233" s="29"/>
      <c r="DZQ233" s="29"/>
      <c r="DZR233" s="29"/>
      <c r="DZS233" s="29"/>
      <c r="DZT233" s="29"/>
      <c r="DZU233" s="29"/>
      <c r="DZV233" s="29"/>
      <c r="DZW233" s="29"/>
      <c r="DZX233" s="29"/>
      <c r="DZY233" s="29"/>
      <c r="DZZ233" s="29"/>
      <c r="EAA233" s="29"/>
      <c r="EAB233" s="29"/>
      <c r="EAC233" s="29"/>
      <c r="EAD233" s="29"/>
      <c r="EAE233" s="29"/>
      <c r="EAF233" s="29"/>
      <c r="EAG233" s="29"/>
      <c r="EAH233" s="29"/>
      <c r="EAI233" s="29"/>
      <c r="EAJ233" s="29"/>
      <c r="EAK233" s="29"/>
      <c r="EAL233" s="29"/>
      <c r="EAM233" s="29"/>
      <c r="EAN233" s="29"/>
      <c r="EAO233" s="29"/>
      <c r="EAP233" s="29"/>
      <c r="EAQ233" s="29"/>
      <c r="EAR233" s="29"/>
      <c r="EAS233" s="29"/>
      <c r="EAT233" s="29"/>
      <c r="EAU233" s="29"/>
      <c r="EAV233" s="29"/>
      <c r="EAW233" s="29"/>
      <c r="EAX233" s="29"/>
      <c r="EAY233" s="29"/>
      <c r="EAZ233" s="29"/>
      <c r="EBA233" s="29"/>
      <c r="EBB233" s="29"/>
      <c r="EBC233" s="29"/>
      <c r="EBD233" s="29"/>
      <c r="EBE233" s="29"/>
      <c r="EBF233" s="29"/>
      <c r="EBG233" s="29"/>
      <c r="EBH233" s="29"/>
      <c r="EBI233" s="29"/>
      <c r="EBJ233" s="29"/>
      <c r="EBK233" s="29"/>
      <c r="EBL233" s="29"/>
      <c r="EBM233" s="29"/>
      <c r="EBN233" s="29"/>
      <c r="EBO233" s="29"/>
      <c r="EBP233" s="29"/>
      <c r="EBQ233" s="29"/>
      <c r="EBR233" s="29"/>
      <c r="EBS233" s="29"/>
      <c r="EBT233" s="29"/>
      <c r="EBU233" s="29"/>
      <c r="EBV233" s="29"/>
      <c r="EBW233" s="29"/>
      <c r="EBX233" s="29"/>
      <c r="EBY233" s="29"/>
      <c r="EBZ233" s="29"/>
      <c r="ECA233" s="29"/>
      <c r="ECB233" s="29"/>
      <c r="ECC233" s="29"/>
      <c r="ECD233" s="29"/>
      <c r="ECE233" s="29"/>
      <c r="ECF233" s="29"/>
      <c r="ECG233" s="29"/>
      <c r="ECH233" s="29"/>
      <c r="ECI233" s="29"/>
      <c r="ECJ233" s="29"/>
      <c r="ECK233" s="29"/>
      <c r="ECL233" s="29"/>
      <c r="ECM233" s="29"/>
      <c r="ECN233" s="29"/>
      <c r="ECO233" s="29"/>
      <c r="ECP233" s="29"/>
      <c r="ECQ233" s="29"/>
      <c r="ECR233" s="29"/>
      <c r="ECS233" s="29"/>
      <c r="ECT233" s="29"/>
      <c r="ECU233" s="29"/>
      <c r="ECV233" s="29"/>
      <c r="ECW233" s="29"/>
      <c r="ECX233" s="29"/>
      <c r="ECY233" s="29"/>
      <c r="ECZ233" s="29"/>
      <c r="EDA233" s="29"/>
      <c r="EDB233" s="29"/>
      <c r="EDC233" s="29"/>
      <c r="EDD233" s="29"/>
      <c r="EDE233" s="29"/>
      <c r="EDF233" s="29"/>
      <c r="EDG233" s="29"/>
      <c r="EDH233" s="29"/>
      <c r="EDI233" s="29"/>
      <c r="EDJ233" s="29"/>
      <c r="EDK233" s="29"/>
      <c r="EDL233" s="29"/>
      <c r="EDM233" s="29"/>
      <c r="EDN233" s="29"/>
      <c r="EDO233" s="29"/>
      <c r="EDP233" s="29"/>
      <c r="EDQ233" s="29"/>
      <c r="EDR233" s="29"/>
      <c r="EDS233" s="29"/>
      <c r="EDT233" s="29"/>
      <c r="EDU233" s="29"/>
      <c r="EDV233" s="29"/>
      <c r="EDW233" s="29"/>
      <c r="EDX233" s="29"/>
      <c r="EDY233" s="29"/>
      <c r="EDZ233" s="29"/>
      <c r="EEA233" s="29"/>
      <c r="EEB233" s="29"/>
      <c r="EEC233" s="29"/>
      <c r="EED233" s="29"/>
      <c r="EEE233" s="29"/>
      <c r="EEF233" s="29"/>
      <c r="EEG233" s="29"/>
      <c r="EEH233" s="29"/>
      <c r="EEI233" s="29"/>
      <c r="EEJ233" s="29"/>
      <c r="EEK233" s="29"/>
      <c r="EEL233" s="29"/>
      <c r="EEM233" s="29"/>
      <c r="EEN233" s="29"/>
      <c r="EEO233" s="29"/>
      <c r="EEP233" s="29"/>
      <c r="EEQ233" s="29"/>
      <c r="EER233" s="29"/>
      <c r="EES233" s="29"/>
      <c r="EET233" s="29"/>
      <c r="EEU233" s="29"/>
      <c r="EEV233" s="29"/>
      <c r="EEW233" s="29"/>
      <c r="EEX233" s="29"/>
      <c r="EEY233" s="29"/>
      <c r="EEZ233" s="29"/>
      <c r="EFA233" s="29"/>
      <c r="EFB233" s="29"/>
      <c r="EFC233" s="29"/>
      <c r="EFD233" s="29"/>
      <c r="EFE233" s="29"/>
      <c r="EFF233" s="29"/>
      <c r="EFG233" s="29"/>
      <c r="EFH233" s="29"/>
      <c r="EFI233" s="29"/>
      <c r="EFJ233" s="29"/>
      <c r="EFK233" s="29"/>
      <c r="EFL233" s="29"/>
      <c r="EFM233" s="29"/>
      <c r="EFN233" s="29"/>
      <c r="EFO233" s="29"/>
      <c r="EFP233" s="29"/>
      <c r="EFQ233" s="29"/>
      <c r="EFR233" s="29"/>
      <c r="EFS233" s="29"/>
      <c r="EFT233" s="29"/>
      <c r="EFU233" s="29"/>
      <c r="EFV233" s="29"/>
      <c r="EFW233" s="29"/>
      <c r="EFX233" s="29"/>
      <c r="EFY233" s="29"/>
      <c r="EFZ233" s="29"/>
      <c r="EGA233" s="29"/>
      <c r="EGB233" s="29"/>
      <c r="EGC233" s="29"/>
      <c r="EGD233" s="29"/>
      <c r="EGE233" s="29"/>
      <c r="EGF233" s="29"/>
      <c r="EGG233" s="29"/>
      <c r="EGH233" s="29"/>
      <c r="EGI233" s="29"/>
      <c r="EGJ233" s="29"/>
      <c r="EGK233" s="29"/>
      <c r="EGL233" s="29"/>
      <c r="EGM233" s="29"/>
      <c r="EGN233" s="29"/>
      <c r="EGO233" s="29"/>
      <c r="EGP233" s="29"/>
      <c r="EGQ233" s="29"/>
      <c r="EGR233" s="29"/>
      <c r="EGS233" s="29"/>
      <c r="EGT233" s="29"/>
      <c r="EGU233" s="29"/>
      <c r="EGV233" s="29"/>
      <c r="EGW233" s="29"/>
      <c r="EGX233" s="29"/>
      <c r="EGY233" s="29"/>
      <c r="EGZ233" s="29"/>
      <c r="EHA233" s="29"/>
      <c r="EHB233" s="29"/>
      <c r="EHC233" s="29"/>
      <c r="EHD233" s="29"/>
      <c r="EHE233" s="29"/>
      <c r="EHF233" s="29"/>
      <c r="EHG233" s="29"/>
      <c r="EHH233" s="29"/>
      <c r="EHI233" s="29"/>
      <c r="EHJ233" s="29"/>
      <c r="EHK233" s="29"/>
      <c r="EHL233" s="29"/>
      <c r="EHM233" s="29"/>
      <c r="EHN233" s="29"/>
      <c r="EHO233" s="29"/>
      <c r="EHP233" s="29"/>
      <c r="EHQ233" s="29"/>
      <c r="EHR233" s="29"/>
      <c r="EHS233" s="29"/>
      <c r="EHT233" s="29"/>
      <c r="EHU233" s="29"/>
      <c r="EHV233" s="29"/>
      <c r="EHW233" s="29"/>
      <c r="EHX233" s="29"/>
      <c r="EHY233" s="29"/>
      <c r="EHZ233" s="29"/>
      <c r="EIA233" s="29"/>
      <c r="EIB233" s="29"/>
      <c r="EIC233" s="29"/>
      <c r="EID233" s="29"/>
      <c r="EIE233" s="29"/>
      <c r="EIF233" s="29"/>
      <c r="EIG233" s="29"/>
      <c r="EIH233" s="29"/>
      <c r="EII233" s="29"/>
      <c r="EIJ233" s="29"/>
      <c r="EIK233" s="29"/>
      <c r="EIL233" s="29"/>
      <c r="EIM233" s="29"/>
      <c r="EIN233" s="29"/>
      <c r="EIO233" s="29"/>
      <c r="EIP233" s="29"/>
      <c r="EIQ233" s="29"/>
      <c r="EIR233" s="29"/>
      <c r="EIS233" s="29"/>
      <c r="EIT233" s="29"/>
      <c r="EIU233" s="29"/>
      <c r="EIV233" s="29"/>
      <c r="EIW233" s="29"/>
      <c r="EIX233" s="29"/>
      <c r="EIY233" s="29"/>
      <c r="EIZ233" s="29"/>
      <c r="EJA233" s="29"/>
      <c r="EJB233" s="29"/>
      <c r="EJC233" s="29"/>
      <c r="EJD233" s="29"/>
      <c r="EJE233" s="29"/>
      <c r="EJF233" s="29"/>
      <c r="EJG233" s="29"/>
      <c r="EJH233" s="29"/>
      <c r="EJI233" s="29"/>
      <c r="EJJ233" s="29"/>
      <c r="EJK233" s="29"/>
      <c r="EJL233" s="29"/>
      <c r="EJM233" s="29"/>
      <c r="EJN233" s="29"/>
      <c r="EJO233" s="29"/>
      <c r="EJP233" s="29"/>
      <c r="EJQ233" s="29"/>
      <c r="EJR233" s="29"/>
      <c r="EJS233" s="29"/>
      <c r="EJT233" s="29"/>
      <c r="EJU233" s="29"/>
      <c r="EJV233" s="29"/>
      <c r="EJW233" s="29"/>
      <c r="EJX233" s="29"/>
      <c r="EJY233" s="29"/>
      <c r="EJZ233" s="29"/>
      <c r="EKA233" s="29"/>
      <c r="EKB233" s="29"/>
      <c r="EKC233" s="29"/>
      <c r="EKD233" s="29"/>
      <c r="EKE233" s="29"/>
      <c r="EKF233" s="29"/>
      <c r="EKG233" s="29"/>
      <c r="EKH233" s="29"/>
      <c r="EKI233" s="29"/>
      <c r="EKJ233" s="29"/>
      <c r="EKK233" s="29"/>
      <c r="EKL233" s="29"/>
      <c r="EKM233" s="29"/>
      <c r="EKN233" s="29"/>
      <c r="EKO233" s="29"/>
      <c r="EKP233" s="29"/>
      <c r="EKQ233" s="29"/>
      <c r="EKR233" s="29"/>
      <c r="EKS233" s="29"/>
      <c r="EKT233" s="29"/>
      <c r="EKU233" s="29"/>
      <c r="EKV233" s="29"/>
      <c r="EKW233" s="29"/>
      <c r="EKX233" s="29"/>
      <c r="EKY233" s="29"/>
      <c r="EKZ233" s="29"/>
      <c r="ELA233" s="29"/>
      <c r="ELB233" s="29"/>
      <c r="ELC233" s="29"/>
      <c r="ELD233" s="29"/>
      <c r="ELE233" s="29"/>
      <c r="ELF233" s="29"/>
      <c r="ELG233" s="29"/>
      <c r="ELH233" s="29"/>
      <c r="ELI233" s="29"/>
      <c r="ELJ233" s="29"/>
      <c r="ELK233" s="29"/>
      <c r="ELL233" s="29"/>
      <c r="ELM233" s="29"/>
      <c r="ELN233" s="29"/>
      <c r="ELO233" s="29"/>
      <c r="ELP233" s="29"/>
      <c r="ELQ233" s="29"/>
      <c r="ELR233" s="29"/>
      <c r="ELS233" s="29"/>
      <c r="ELT233" s="29"/>
      <c r="ELU233" s="29"/>
      <c r="ELV233" s="29"/>
      <c r="ELW233" s="29"/>
      <c r="ELX233" s="29"/>
      <c r="ELY233" s="29"/>
      <c r="ELZ233" s="29"/>
      <c r="EMA233" s="29"/>
      <c r="EMB233" s="29"/>
      <c r="EMC233" s="29"/>
      <c r="EMD233" s="29"/>
      <c r="EME233" s="29"/>
      <c r="EMF233" s="29"/>
      <c r="EMG233" s="29"/>
      <c r="EMH233" s="29"/>
      <c r="EMI233" s="29"/>
      <c r="EMJ233" s="29"/>
      <c r="EMK233" s="29"/>
      <c r="EML233" s="29"/>
      <c r="EMM233" s="29"/>
      <c r="EMN233" s="29"/>
      <c r="EMO233" s="29"/>
      <c r="EMP233" s="29"/>
      <c r="EMQ233" s="29"/>
      <c r="EMR233" s="29"/>
      <c r="EMS233" s="29"/>
      <c r="EMT233" s="29"/>
      <c r="EMU233" s="29"/>
      <c r="EMV233" s="29"/>
      <c r="EMW233" s="29"/>
      <c r="EMX233" s="29"/>
      <c r="EMY233" s="29"/>
      <c r="EMZ233" s="29"/>
      <c r="ENA233" s="29"/>
      <c r="ENB233" s="29"/>
      <c r="ENC233" s="29"/>
      <c r="END233" s="29"/>
      <c r="ENE233" s="29"/>
      <c r="ENF233" s="29"/>
      <c r="ENG233" s="29"/>
      <c r="ENH233" s="29"/>
      <c r="ENI233" s="29"/>
      <c r="ENJ233" s="29"/>
      <c r="ENK233" s="29"/>
      <c r="ENL233" s="29"/>
      <c r="ENM233" s="29"/>
      <c r="ENN233" s="29"/>
      <c r="ENO233" s="29"/>
      <c r="ENP233" s="29"/>
      <c r="ENQ233" s="29"/>
      <c r="ENR233" s="29"/>
      <c r="ENS233" s="29"/>
      <c r="ENT233" s="29"/>
      <c r="ENU233" s="29"/>
      <c r="ENV233" s="29"/>
      <c r="ENW233" s="29"/>
      <c r="ENX233" s="29"/>
      <c r="ENY233" s="29"/>
      <c r="ENZ233" s="29"/>
      <c r="EOA233" s="29"/>
      <c r="EOB233" s="29"/>
      <c r="EOC233" s="29"/>
      <c r="EOD233" s="29"/>
      <c r="EOE233" s="29"/>
      <c r="EOF233" s="29"/>
      <c r="EOG233" s="29"/>
      <c r="EOH233" s="29"/>
      <c r="EOI233" s="29"/>
      <c r="EOJ233" s="29"/>
      <c r="EOK233" s="29"/>
      <c r="EOL233" s="29"/>
      <c r="EOM233" s="29"/>
      <c r="EON233" s="29"/>
      <c r="EOO233" s="29"/>
      <c r="EOP233" s="29"/>
      <c r="EOQ233" s="29"/>
      <c r="EOR233" s="29"/>
      <c r="EOS233" s="29"/>
      <c r="EOT233" s="29"/>
      <c r="EOU233" s="29"/>
      <c r="EOV233" s="29"/>
      <c r="EOW233" s="29"/>
      <c r="EOX233" s="29"/>
      <c r="EOY233" s="29"/>
      <c r="EOZ233" s="29"/>
      <c r="EPA233" s="29"/>
      <c r="EPB233" s="29"/>
      <c r="EPC233" s="29"/>
      <c r="EPD233" s="29"/>
      <c r="EPE233" s="29"/>
      <c r="EPF233" s="29"/>
      <c r="EPG233" s="29"/>
      <c r="EPH233" s="29"/>
      <c r="EPI233" s="29"/>
      <c r="EPJ233" s="29"/>
      <c r="EPK233" s="29"/>
      <c r="EPL233" s="29"/>
      <c r="EPM233" s="29"/>
      <c r="EPN233" s="29"/>
      <c r="EPO233" s="29"/>
      <c r="EPP233" s="29"/>
      <c r="EPQ233" s="29"/>
      <c r="EPR233" s="29"/>
      <c r="EPS233" s="29"/>
      <c r="EPT233" s="29"/>
      <c r="EPU233" s="29"/>
      <c r="EPV233" s="29"/>
      <c r="EPW233" s="29"/>
      <c r="EPX233" s="29"/>
      <c r="EPY233" s="29"/>
      <c r="EPZ233" s="29"/>
      <c r="EQA233" s="29"/>
      <c r="EQB233" s="29"/>
      <c r="EQC233" s="29"/>
      <c r="EQD233" s="29"/>
      <c r="EQE233" s="29"/>
      <c r="EQF233" s="29"/>
      <c r="EQG233" s="29"/>
      <c r="EQH233" s="29"/>
      <c r="EQI233" s="29"/>
      <c r="EQJ233" s="29"/>
      <c r="EQK233" s="29"/>
      <c r="EQL233" s="29"/>
      <c r="EQM233" s="29"/>
      <c r="EQN233" s="29"/>
      <c r="EQO233" s="29"/>
      <c r="EQP233" s="29"/>
      <c r="EQQ233" s="29"/>
      <c r="EQR233" s="29"/>
      <c r="EQS233" s="29"/>
      <c r="EQT233" s="29"/>
      <c r="EQU233" s="29"/>
      <c r="EQV233" s="29"/>
      <c r="EQW233" s="29"/>
      <c r="EQX233" s="29"/>
      <c r="EQY233" s="29"/>
      <c r="EQZ233" s="29"/>
      <c r="ERA233" s="29"/>
      <c r="ERB233" s="29"/>
      <c r="ERC233" s="29"/>
      <c r="ERD233" s="29"/>
      <c r="ERE233" s="29"/>
      <c r="ERF233" s="29"/>
      <c r="ERG233" s="29"/>
      <c r="ERH233" s="29"/>
      <c r="ERI233" s="29"/>
      <c r="ERJ233" s="29"/>
      <c r="ERK233" s="29"/>
      <c r="ERL233" s="29"/>
      <c r="ERM233" s="29"/>
      <c r="ERN233" s="29"/>
      <c r="ERO233" s="29"/>
      <c r="ERP233" s="29"/>
      <c r="ERQ233" s="29"/>
      <c r="ERR233" s="29"/>
      <c r="ERS233" s="29"/>
      <c r="ERT233" s="29"/>
      <c r="ERU233" s="29"/>
      <c r="ERV233" s="29"/>
      <c r="ERW233" s="29"/>
      <c r="ERX233" s="29"/>
      <c r="ERY233" s="29"/>
      <c r="ERZ233" s="29"/>
      <c r="ESA233" s="29"/>
      <c r="ESB233" s="29"/>
      <c r="ESC233" s="29"/>
      <c r="ESD233" s="29"/>
      <c r="ESE233" s="29"/>
      <c r="ESF233" s="29"/>
      <c r="ESG233" s="29"/>
      <c r="ESH233" s="29"/>
      <c r="ESI233" s="29"/>
      <c r="ESJ233" s="29"/>
      <c r="ESK233" s="29"/>
      <c r="ESL233" s="29"/>
      <c r="ESM233" s="29"/>
      <c r="ESN233" s="29"/>
      <c r="ESO233" s="29"/>
      <c r="ESP233" s="29"/>
      <c r="ESQ233" s="29"/>
      <c r="ESR233" s="29"/>
      <c r="ESS233" s="29"/>
      <c r="EST233" s="29"/>
      <c r="ESU233" s="29"/>
      <c r="ESV233" s="29"/>
      <c r="ESW233" s="29"/>
      <c r="ESX233" s="29"/>
      <c r="ESY233" s="29"/>
      <c r="ESZ233" s="29"/>
      <c r="ETA233" s="29"/>
      <c r="ETB233" s="29"/>
      <c r="ETC233" s="29"/>
      <c r="ETD233" s="29"/>
      <c r="ETE233" s="29"/>
      <c r="ETF233" s="29"/>
      <c r="ETG233" s="29"/>
      <c r="ETH233" s="29"/>
      <c r="ETI233" s="29"/>
      <c r="ETJ233" s="29"/>
      <c r="ETK233" s="29"/>
      <c r="ETL233" s="29"/>
      <c r="ETM233" s="29"/>
      <c r="ETN233" s="29"/>
      <c r="ETO233" s="29"/>
      <c r="ETP233" s="29"/>
      <c r="ETQ233" s="29"/>
      <c r="ETR233" s="29"/>
      <c r="ETS233" s="29"/>
      <c r="ETT233" s="29"/>
      <c r="ETU233" s="29"/>
      <c r="ETV233" s="29"/>
      <c r="ETW233" s="29"/>
      <c r="ETX233" s="29"/>
      <c r="ETY233" s="29"/>
      <c r="ETZ233" s="29"/>
      <c r="EUA233" s="29"/>
      <c r="EUB233" s="29"/>
      <c r="EUC233" s="29"/>
      <c r="EUD233" s="29"/>
      <c r="EUE233" s="29"/>
      <c r="EUF233" s="29"/>
      <c r="EUG233" s="29"/>
      <c r="EUH233" s="29"/>
      <c r="EUI233" s="29"/>
      <c r="EUJ233" s="29"/>
      <c r="EUK233" s="29"/>
      <c r="EUL233" s="29"/>
      <c r="EUM233" s="29"/>
      <c r="EUN233" s="29"/>
      <c r="EUO233" s="29"/>
      <c r="EUP233" s="29"/>
      <c r="EUQ233" s="29"/>
      <c r="EUR233" s="29"/>
      <c r="EUS233" s="29"/>
      <c r="EUT233" s="29"/>
      <c r="EUU233" s="29"/>
      <c r="EUV233" s="29"/>
      <c r="EUW233" s="29"/>
      <c r="EUX233" s="29"/>
      <c r="EUY233" s="29"/>
      <c r="EUZ233" s="29"/>
      <c r="EVA233" s="29"/>
      <c r="EVB233" s="29"/>
      <c r="EVC233" s="29"/>
      <c r="EVD233" s="29"/>
      <c r="EVE233" s="29"/>
      <c r="EVF233" s="29"/>
      <c r="EVG233" s="29"/>
      <c r="EVH233" s="29"/>
      <c r="EVI233" s="29"/>
      <c r="EVJ233" s="29"/>
      <c r="EVK233" s="29"/>
      <c r="EVL233" s="29"/>
      <c r="EVM233" s="29"/>
      <c r="EVN233" s="29"/>
      <c r="EVO233" s="29"/>
      <c r="EVP233" s="29"/>
      <c r="EVQ233" s="29"/>
      <c r="EVR233" s="29"/>
      <c r="EVS233" s="29"/>
      <c r="EVT233" s="29"/>
      <c r="EVU233" s="29"/>
      <c r="EVV233" s="29"/>
      <c r="EVW233" s="29"/>
      <c r="EVX233" s="29"/>
      <c r="EVY233" s="29"/>
      <c r="EVZ233" s="29"/>
      <c r="EWA233" s="29"/>
      <c r="EWB233" s="29"/>
      <c r="EWC233" s="29"/>
      <c r="EWD233" s="29"/>
      <c r="EWE233" s="29"/>
      <c r="EWF233" s="29"/>
      <c r="EWG233" s="29"/>
      <c r="EWH233" s="29"/>
      <c r="EWI233" s="29"/>
      <c r="EWJ233" s="29"/>
      <c r="EWK233" s="29"/>
      <c r="EWL233" s="29"/>
      <c r="EWM233" s="29"/>
      <c r="EWN233" s="29"/>
      <c r="EWO233" s="29"/>
      <c r="EWP233" s="29"/>
      <c r="EWQ233" s="29"/>
      <c r="EWR233" s="29"/>
      <c r="EWS233" s="29"/>
      <c r="EWT233" s="29"/>
      <c r="EWU233" s="29"/>
      <c r="EWV233" s="29"/>
      <c r="EWW233" s="29"/>
      <c r="EWX233" s="29"/>
      <c r="EWY233" s="29"/>
      <c r="EWZ233" s="29"/>
      <c r="EXA233" s="29"/>
      <c r="EXB233" s="29"/>
      <c r="EXC233" s="29"/>
      <c r="EXD233" s="29"/>
      <c r="EXE233" s="29"/>
      <c r="EXF233" s="29"/>
      <c r="EXG233" s="29"/>
      <c r="EXH233" s="29"/>
      <c r="EXI233" s="29"/>
      <c r="EXJ233" s="29"/>
      <c r="EXK233" s="29"/>
      <c r="EXL233" s="29"/>
      <c r="EXM233" s="29"/>
      <c r="EXN233" s="29"/>
      <c r="EXO233" s="29"/>
      <c r="EXP233" s="29"/>
      <c r="EXQ233" s="29"/>
      <c r="EXR233" s="29"/>
      <c r="EXS233" s="29"/>
      <c r="EXT233" s="29"/>
      <c r="EXU233" s="29"/>
      <c r="EXV233" s="29"/>
      <c r="EXW233" s="29"/>
      <c r="EXX233" s="29"/>
      <c r="EXY233" s="29"/>
      <c r="EXZ233" s="29"/>
      <c r="EYA233" s="29"/>
      <c r="EYB233" s="29"/>
      <c r="EYC233" s="29"/>
      <c r="EYD233" s="29"/>
      <c r="EYE233" s="29"/>
      <c r="EYF233" s="29"/>
      <c r="EYG233" s="29"/>
      <c r="EYH233" s="29"/>
      <c r="EYI233" s="29"/>
      <c r="EYJ233" s="29"/>
      <c r="EYK233" s="29"/>
      <c r="EYL233" s="29"/>
      <c r="EYM233" s="29"/>
      <c r="EYN233" s="29"/>
      <c r="EYO233" s="29"/>
      <c r="EYP233" s="29"/>
      <c r="EYQ233" s="29"/>
      <c r="EYR233" s="29"/>
      <c r="EYS233" s="29"/>
      <c r="EYT233" s="29"/>
      <c r="EYU233" s="29"/>
      <c r="EYV233" s="29"/>
      <c r="EYW233" s="29"/>
      <c r="EYX233" s="29"/>
      <c r="EYY233" s="29"/>
      <c r="EYZ233" s="29"/>
      <c r="EZA233" s="29"/>
      <c r="EZB233" s="29"/>
      <c r="EZC233" s="29"/>
      <c r="EZD233" s="29"/>
      <c r="EZE233" s="29"/>
      <c r="EZF233" s="29"/>
      <c r="EZG233" s="29"/>
      <c r="EZH233" s="29"/>
      <c r="EZI233" s="29"/>
      <c r="EZJ233" s="29"/>
      <c r="EZK233" s="29"/>
      <c r="EZL233" s="29"/>
      <c r="EZM233" s="29"/>
      <c r="EZN233" s="29"/>
      <c r="EZO233" s="29"/>
      <c r="EZP233" s="29"/>
      <c r="EZQ233" s="29"/>
      <c r="EZR233" s="29"/>
      <c r="EZS233" s="29"/>
      <c r="EZT233" s="29"/>
      <c r="EZU233" s="29"/>
      <c r="EZV233" s="29"/>
      <c r="EZW233" s="29"/>
      <c r="EZX233" s="29"/>
      <c r="EZY233" s="29"/>
      <c r="EZZ233" s="29"/>
      <c r="FAA233" s="29"/>
      <c r="FAB233" s="29"/>
      <c r="FAC233" s="29"/>
      <c r="FAD233" s="29"/>
      <c r="FAE233" s="29"/>
      <c r="FAF233" s="29"/>
      <c r="FAG233" s="29"/>
      <c r="FAH233" s="29"/>
      <c r="FAI233" s="29"/>
      <c r="FAJ233" s="29"/>
      <c r="FAK233" s="29"/>
      <c r="FAL233" s="29"/>
      <c r="FAM233" s="29"/>
      <c r="FAN233" s="29"/>
      <c r="FAO233" s="29"/>
      <c r="FAP233" s="29"/>
      <c r="FAQ233" s="29"/>
      <c r="FAR233" s="29"/>
      <c r="FAS233" s="29"/>
      <c r="FAT233" s="29"/>
      <c r="FAU233" s="29"/>
      <c r="FAV233" s="29"/>
      <c r="FAW233" s="29"/>
      <c r="FAX233" s="29"/>
      <c r="FAY233" s="29"/>
      <c r="FAZ233" s="29"/>
      <c r="FBA233" s="29"/>
      <c r="FBB233" s="29"/>
      <c r="FBC233" s="29"/>
      <c r="FBD233" s="29"/>
      <c r="FBE233" s="29"/>
      <c r="FBF233" s="29"/>
      <c r="FBG233" s="29"/>
      <c r="FBH233" s="29"/>
      <c r="FBI233" s="29"/>
      <c r="FBJ233" s="29"/>
      <c r="FBK233" s="29"/>
      <c r="FBL233" s="29"/>
      <c r="FBM233" s="29"/>
      <c r="FBN233" s="29"/>
      <c r="FBO233" s="29"/>
      <c r="FBP233" s="29"/>
      <c r="FBQ233" s="29"/>
      <c r="FBR233" s="29"/>
      <c r="FBS233" s="29"/>
      <c r="FBT233" s="29"/>
      <c r="FBU233" s="29"/>
      <c r="FBV233" s="29"/>
      <c r="FBW233" s="29"/>
      <c r="FBX233" s="29"/>
      <c r="FBY233" s="29"/>
      <c r="FBZ233" s="29"/>
      <c r="FCA233" s="29"/>
      <c r="FCB233" s="29"/>
      <c r="FCC233" s="29"/>
      <c r="FCD233" s="29"/>
      <c r="FCE233" s="29"/>
      <c r="FCF233" s="29"/>
      <c r="FCG233" s="29"/>
      <c r="FCH233" s="29"/>
      <c r="FCI233" s="29"/>
      <c r="FCJ233" s="29"/>
      <c r="FCK233" s="29"/>
      <c r="FCL233" s="29"/>
      <c r="FCM233" s="29"/>
      <c r="FCN233" s="29"/>
      <c r="FCO233" s="29"/>
      <c r="FCP233" s="29"/>
      <c r="FCQ233" s="29"/>
      <c r="FCR233" s="29"/>
      <c r="FCS233" s="29"/>
      <c r="FCT233" s="29"/>
      <c r="FCU233" s="29"/>
      <c r="FCV233" s="29"/>
      <c r="FCW233" s="29"/>
      <c r="FCX233" s="29"/>
      <c r="FCY233" s="29"/>
      <c r="FCZ233" s="29"/>
      <c r="FDA233" s="29"/>
      <c r="FDB233" s="29"/>
      <c r="FDC233" s="29"/>
      <c r="FDD233" s="29"/>
      <c r="FDE233" s="29"/>
      <c r="FDF233" s="29"/>
      <c r="FDG233" s="29"/>
      <c r="FDH233" s="29"/>
      <c r="FDI233" s="29"/>
      <c r="FDJ233" s="29"/>
      <c r="FDK233" s="29"/>
      <c r="FDL233" s="29"/>
      <c r="FDM233" s="29"/>
      <c r="FDN233" s="29"/>
      <c r="FDO233" s="29"/>
      <c r="FDP233" s="29"/>
      <c r="FDQ233" s="29"/>
      <c r="FDR233" s="29"/>
      <c r="FDS233" s="29"/>
      <c r="FDT233" s="29"/>
      <c r="FDU233" s="29"/>
      <c r="FDV233" s="29"/>
      <c r="FDW233" s="29"/>
      <c r="FDX233" s="29"/>
      <c r="FDY233" s="29"/>
      <c r="FDZ233" s="29"/>
      <c r="FEA233" s="29"/>
      <c r="FEB233" s="29"/>
      <c r="FEC233" s="29"/>
      <c r="FED233" s="29"/>
      <c r="FEE233" s="29"/>
      <c r="FEF233" s="29"/>
      <c r="FEG233" s="29"/>
      <c r="FEH233" s="29"/>
      <c r="FEI233" s="29"/>
      <c r="FEJ233" s="29"/>
      <c r="FEK233" s="29"/>
      <c r="FEL233" s="29"/>
      <c r="FEM233" s="29"/>
      <c r="FEN233" s="29"/>
      <c r="FEO233" s="29"/>
      <c r="FEP233" s="29"/>
      <c r="FEQ233" s="29"/>
      <c r="FER233" s="29"/>
      <c r="FES233" s="29"/>
      <c r="FET233" s="29"/>
      <c r="FEU233" s="29"/>
      <c r="FEV233" s="29"/>
      <c r="FEW233" s="29"/>
      <c r="FEX233" s="29"/>
      <c r="FEY233" s="29"/>
      <c r="FEZ233" s="29"/>
      <c r="FFA233" s="29"/>
      <c r="FFB233" s="29"/>
      <c r="FFC233" s="29"/>
      <c r="FFD233" s="29"/>
      <c r="FFE233" s="29"/>
      <c r="FFF233" s="29"/>
      <c r="FFG233" s="29"/>
      <c r="FFH233" s="29"/>
      <c r="FFI233" s="29"/>
      <c r="FFJ233" s="29"/>
      <c r="FFK233" s="29"/>
      <c r="FFL233" s="29"/>
      <c r="FFM233" s="29"/>
      <c r="FFN233" s="29"/>
      <c r="FFO233" s="29"/>
      <c r="FFP233" s="29"/>
      <c r="FFQ233" s="29"/>
      <c r="FFR233" s="29"/>
      <c r="FFS233" s="29"/>
      <c r="FFT233" s="29"/>
      <c r="FFU233" s="29"/>
      <c r="FFV233" s="29"/>
      <c r="FFW233" s="29"/>
      <c r="FFX233" s="29"/>
      <c r="FFY233" s="29"/>
      <c r="FFZ233" s="29"/>
      <c r="FGA233" s="29"/>
      <c r="FGB233" s="29"/>
      <c r="FGC233" s="29"/>
      <c r="FGD233" s="29"/>
      <c r="FGE233" s="29"/>
      <c r="FGF233" s="29"/>
      <c r="FGG233" s="29"/>
      <c r="FGH233" s="29"/>
      <c r="FGI233" s="29"/>
      <c r="FGJ233" s="29"/>
      <c r="FGK233" s="29"/>
      <c r="FGL233" s="29"/>
      <c r="FGM233" s="29"/>
      <c r="FGN233" s="29"/>
      <c r="FGO233" s="29"/>
      <c r="FGP233" s="29"/>
      <c r="FGQ233" s="29"/>
      <c r="FGR233" s="29"/>
      <c r="FGS233" s="29"/>
      <c r="FGT233" s="29"/>
      <c r="FGU233" s="29"/>
      <c r="FGV233" s="29"/>
      <c r="FGW233" s="29"/>
      <c r="FGX233" s="29"/>
      <c r="FGY233" s="29"/>
      <c r="FGZ233" s="29"/>
      <c r="FHA233" s="29"/>
      <c r="FHB233" s="29"/>
      <c r="FHC233" s="29"/>
      <c r="FHD233" s="29"/>
      <c r="FHE233" s="29"/>
      <c r="FHF233" s="29"/>
      <c r="FHG233" s="29"/>
      <c r="FHH233" s="29"/>
      <c r="FHI233" s="29"/>
      <c r="FHJ233" s="29"/>
      <c r="FHK233" s="29"/>
      <c r="FHL233" s="29"/>
      <c r="FHM233" s="29"/>
      <c r="FHN233" s="29"/>
      <c r="FHO233" s="29"/>
      <c r="FHP233" s="29"/>
      <c r="FHQ233" s="29"/>
      <c r="FHR233" s="29"/>
      <c r="FHS233" s="29"/>
      <c r="FHT233" s="29"/>
      <c r="FHU233" s="29"/>
      <c r="FHV233" s="29"/>
      <c r="FHW233" s="29"/>
      <c r="FHX233" s="29"/>
      <c r="FHY233" s="29"/>
      <c r="FHZ233" s="29"/>
      <c r="FIA233" s="29"/>
      <c r="FIB233" s="29"/>
      <c r="FIC233" s="29"/>
      <c r="FID233" s="29"/>
      <c r="FIE233" s="29"/>
      <c r="FIF233" s="29"/>
      <c r="FIG233" s="29"/>
      <c r="FIH233" s="29"/>
      <c r="FII233" s="29"/>
      <c r="FIJ233" s="29"/>
      <c r="FIK233" s="29"/>
      <c r="FIL233" s="29"/>
      <c r="FIM233" s="29"/>
      <c r="FIN233" s="29"/>
      <c r="FIO233" s="29"/>
      <c r="FIP233" s="29"/>
      <c r="FIQ233" s="29"/>
      <c r="FIR233" s="29"/>
      <c r="FIS233" s="29"/>
      <c r="FIT233" s="29"/>
      <c r="FIU233" s="29"/>
      <c r="FIV233" s="29"/>
      <c r="FIW233" s="29"/>
      <c r="FIX233" s="29"/>
      <c r="FIY233" s="29"/>
      <c r="FIZ233" s="29"/>
      <c r="FJA233" s="29"/>
      <c r="FJB233" s="29"/>
      <c r="FJC233" s="29"/>
      <c r="FJD233" s="29"/>
      <c r="FJE233" s="29"/>
      <c r="FJF233" s="29"/>
      <c r="FJG233" s="29"/>
      <c r="FJH233" s="29"/>
      <c r="FJI233" s="29"/>
      <c r="FJJ233" s="29"/>
      <c r="FJK233" s="29"/>
      <c r="FJL233" s="29"/>
      <c r="FJM233" s="29"/>
      <c r="FJN233" s="29"/>
      <c r="FJO233" s="29"/>
      <c r="FJP233" s="29"/>
      <c r="FJQ233" s="29"/>
      <c r="FJR233" s="29"/>
      <c r="FJS233" s="29"/>
      <c r="FJT233" s="29"/>
      <c r="FJU233" s="29"/>
      <c r="FJV233" s="29"/>
      <c r="FJW233" s="29"/>
      <c r="FJX233" s="29"/>
      <c r="FJY233" s="29"/>
      <c r="FJZ233" s="29"/>
      <c r="FKA233" s="29"/>
      <c r="FKB233" s="29"/>
      <c r="FKC233" s="29"/>
      <c r="FKD233" s="29"/>
      <c r="FKE233" s="29"/>
      <c r="FKF233" s="29"/>
      <c r="FKG233" s="29"/>
      <c r="FKH233" s="29"/>
      <c r="FKI233" s="29"/>
      <c r="FKJ233" s="29"/>
      <c r="FKK233" s="29"/>
      <c r="FKL233" s="29"/>
      <c r="FKM233" s="29"/>
      <c r="FKN233" s="29"/>
      <c r="FKO233" s="29"/>
      <c r="FKP233" s="29"/>
      <c r="FKQ233" s="29"/>
      <c r="FKR233" s="29"/>
      <c r="FKS233" s="29"/>
      <c r="FKT233" s="29"/>
      <c r="FKU233" s="29"/>
      <c r="FKV233" s="29"/>
      <c r="FKW233" s="29"/>
      <c r="FKX233" s="29"/>
      <c r="FKY233" s="29"/>
      <c r="FKZ233" s="29"/>
      <c r="FLA233" s="29"/>
      <c r="FLB233" s="29"/>
      <c r="FLC233" s="29"/>
      <c r="FLD233" s="29"/>
      <c r="FLE233" s="29"/>
      <c r="FLF233" s="29"/>
      <c r="FLG233" s="29"/>
      <c r="FLH233" s="29"/>
      <c r="FLI233" s="29"/>
      <c r="FLJ233" s="29"/>
      <c r="FLK233" s="29"/>
      <c r="FLL233" s="29"/>
      <c r="FLM233" s="29"/>
      <c r="FLN233" s="29"/>
      <c r="FLO233" s="29"/>
      <c r="FLP233" s="29"/>
      <c r="FLQ233" s="29"/>
      <c r="FLR233" s="29"/>
      <c r="FLS233" s="29"/>
      <c r="FLT233" s="29"/>
      <c r="FLU233" s="29"/>
      <c r="FLV233" s="29"/>
      <c r="FLW233" s="29"/>
      <c r="FLX233" s="29"/>
      <c r="FLY233" s="29"/>
      <c r="FLZ233" s="29"/>
      <c r="FMA233" s="29"/>
      <c r="FMB233" s="29"/>
      <c r="FMC233" s="29"/>
      <c r="FMD233" s="29"/>
      <c r="FME233" s="29"/>
      <c r="FMF233" s="29"/>
      <c r="FMG233" s="29"/>
      <c r="FMH233" s="29"/>
      <c r="FMI233" s="29"/>
      <c r="FMJ233" s="29"/>
      <c r="FMK233" s="29"/>
      <c r="FML233" s="29"/>
      <c r="FMM233" s="29"/>
      <c r="FMN233" s="29"/>
      <c r="FMO233" s="29"/>
      <c r="FMP233" s="29"/>
      <c r="FMQ233" s="29"/>
      <c r="FMR233" s="29"/>
      <c r="FMS233" s="29"/>
      <c r="FMT233" s="29"/>
      <c r="FMU233" s="29"/>
      <c r="FMV233" s="29"/>
      <c r="FMW233" s="29"/>
      <c r="FMX233" s="29"/>
      <c r="FMY233" s="29"/>
      <c r="FMZ233" s="29"/>
      <c r="FNA233" s="29"/>
      <c r="FNB233" s="29"/>
      <c r="FNC233" s="29"/>
      <c r="FND233" s="29"/>
      <c r="FNE233" s="29"/>
      <c r="FNF233" s="29"/>
      <c r="FNG233" s="29"/>
      <c r="FNH233" s="29"/>
      <c r="FNI233" s="29"/>
      <c r="FNJ233" s="29"/>
      <c r="FNK233" s="29"/>
      <c r="FNL233" s="29"/>
      <c r="FNM233" s="29"/>
      <c r="FNN233" s="29"/>
      <c r="FNO233" s="29"/>
      <c r="FNP233" s="29"/>
      <c r="FNQ233" s="29"/>
      <c r="FNR233" s="29"/>
      <c r="FNS233" s="29"/>
      <c r="FNT233" s="29"/>
      <c r="FNU233" s="29"/>
      <c r="FNV233" s="29"/>
      <c r="FNW233" s="29"/>
      <c r="FNX233" s="29"/>
      <c r="FNY233" s="29"/>
      <c r="FNZ233" s="29"/>
      <c r="FOA233" s="29"/>
      <c r="FOB233" s="29"/>
      <c r="FOC233" s="29"/>
      <c r="FOD233" s="29"/>
      <c r="FOE233" s="29"/>
      <c r="FOF233" s="29"/>
      <c r="FOG233" s="29"/>
      <c r="FOH233" s="29"/>
      <c r="FOI233" s="29"/>
      <c r="FOJ233" s="29"/>
      <c r="FOK233" s="29"/>
      <c r="FOL233" s="29"/>
      <c r="FOM233" s="29"/>
      <c r="FON233" s="29"/>
      <c r="FOO233" s="29"/>
      <c r="FOP233" s="29"/>
      <c r="FOQ233" s="29"/>
      <c r="FOR233" s="29"/>
      <c r="FOS233" s="29"/>
      <c r="FOT233" s="29"/>
      <c r="FOU233" s="29"/>
      <c r="FOV233" s="29"/>
      <c r="FOW233" s="29"/>
      <c r="FOX233" s="29"/>
      <c r="FOY233" s="29"/>
      <c r="FOZ233" s="29"/>
      <c r="FPA233" s="29"/>
      <c r="FPB233" s="29"/>
      <c r="FPC233" s="29"/>
      <c r="FPD233" s="29"/>
      <c r="FPE233" s="29"/>
      <c r="FPF233" s="29"/>
      <c r="FPG233" s="29"/>
      <c r="FPH233" s="29"/>
      <c r="FPI233" s="29"/>
      <c r="FPJ233" s="29"/>
      <c r="FPK233" s="29"/>
      <c r="FPL233" s="29"/>
      <c r="FPM233" s="29"/>
      <c r="FPN233" s="29"/>
      <c r="FPO233" s="29"/>
      <c r="FPP233" s="29"/>
      <c r="FPQ233" s="29"/>
      <c r="FPR233" s="29"/>
      <c r="FPS233" s="29"/>
      <c r="FPT233" s="29"/>
      <c r="FPU233" s="29"/>
      <c r="FPV233" s="29"/>
      <c r="FPW233" s="29"/>
      <c r="FPX233" s="29"/>
      <c r="FPY233" s="29"/>
      <c r="FPZ233" s="29"/>
      <c r="FQA233" s="29"/>
      <c r="FQB233" s="29"/>
      <c r="FQC233" s="29"/>
      <c r="FQD233" s="29"/>
      <c r="FQE233" s="29"/>
      <c r="FQF233" s="29"/>
      <c r="FQG233" s="29"/>
      <c r="FQH233" s="29"/>
      <c r="FQI233" s="29"/>
      <c r="FQJ233" s="29"/>
      <c r="FQK233" s="29"/>
      <c r="FQL233" s="29"/>
      <c r="FQM233" s="29"/>
      <c r="FQN233" s="29"/>
      <c r="FQO233" s="29"/>
      <c r="FQP233" s="29"/>
      <c r="FQQ233" s="29"/>
      <c r="FQR233" s="29"/>
      <c r="FQS233" s="29"/>
      <c r="FQT233" s="29"/>
      <c r="FQU233" s="29"/>
      <c r="FQV233" s="29"/>
      <c r="FQW233" s="29"/>
      <c r="FQX233" s="29"/>
      <c r="FQY233" s="29"/>
      <c r="FQZ233" s="29"/>
      <c r="FRA233" s="29"/>
      <c r="FRB233" s="29"/>
      <c r="FRC233" s="29"/>
      <c r="FRD233" s="29"/>
      <c r="FRE233" s="29"/>
      <c r="FRF233" s="29"/>
      <c r="FRG233" s="29"/>
      <c r="FRH233" s="29"/>
      <c r="FRI233" s="29"/>
      <c r="FRJ233" s="29"/>
      <c r="FRK233" s="29"/>
      <c r="FRL233" s="29"/>
      <c r="FRM233" s="29"/>
      <c r="FRN233" s="29"/>
      <c r="FRO233" s="29"/>
      <c r="FRP233" s="29"/>
      <c r="FRQ233" s="29"/>
      <c r="FRR233" s="29"/>
      <c r="FRS233" s="29"/>
      <c r="FRT233" s="29"/>
      <c r="FRU233" s="29"/>
      <c r="FRV233" s="29"/>
      <c r="FRW233" s="29"/>
      <c r="FRX233" s="29"/>
      <c r="FRY233" s="29"/>
      <c r="FRZ233" s="29"/>
      <c r="FSA233" s="29"/>
      <c r="FSB233" s="29"/>
      <c r="FSC233" s="29"/>
      <c r="FSD233" s="29"/>
      <c r="FSE233" s="29"/>
      <c r="FSF233" s="29"/>
      <c r="FSG233" s="29"/>
      <c r="FSH233" s="29"/>
      <c r="FSI233" s="29"/>
      <c r="FSJ233" s="29"/>
      <c r="FSK233" s="29"/>
      <c r="FSL233" s="29"/>
      <c r="FSM233" s="29"/>
      <c r="FSN233" s="29"/>
      <c r="FSO233" s="29"/>
      <c r="FSP233" s="29"/>
      <c r="FSQ233" s="29"/>
      <c r="FSR233" s="29"/>
      <c r="FSS233" s="29"/>
      <c r="FST233" s="29"/>
      <c r="FSU233" s="29"/>
      <c r="FSV233" s="29"/>
      <c r="FSW233" s="29"/>
      <c r="FSX233" s="29"/>
      <c r="FSY233" s="29"/>
      <c r="FSZ233" s="29"/>
      <c r="FTA233" s="29"/>
      <c r="FTB233" s="29"/>
      <c r="FTC233" s="29"/>
      <c r="FTD233" s="29"/>
      <c r="FTE233" s="29"/>
      <c r="FTF233" s="29"/>
      <c r="FTG233" s="29"/>
      <c r="FTH233" s="29"/>
      <c r="FTI233" s="29"/>
      <c r="FTJ233" s="29"/>
      <c r="FTK233" s="29"/>
      <c r="FTL233" s="29"/>
      <c r="FTM233" s="29"/>
      <c r="FTN233" s="29"/>
      <c r="FTO233" s="29"/>
      <c r="FTP233" s="29"/>
      <c r="FTQ233" s="29"/>
      <c r="FTR233" s="29"/>
      <c r="FTS233" s="29"/>
      <c r="FTT233" s="29"/>
      <c r="FTU233" s="29"/>
      <c r="FTV233" s="29"/>
      <c r="FTW233" s="29"/>
      <c r="FTX233" s="29"/>
      <c r="FTY233" s="29"/>
      <c r="FTZ233" s="29"/>
      <c r="FUA233" s="29"/>
      <c r="FUB233" s="29"/>
      <c r="FUC233" s="29"/>
      <c r="FUD233" s="29"/>
      <c r="FUE233" s="29"/>
      <c r="FUF233" s="29"/>
      <c r="FUG233" s="29"/>
      <c r="FUH233" s="29"/>
      <c r="FUI233" s="29"/>
      <c r="FUJ233" s="29"/>
      <c r="FUK233" s="29"/>
      <c r="FUL233" s="29"/>
      <c r="FUM233" s="29"/>
      <c r="FUN233" s="29"/>
      <c r="FUO233" s="29"/>
      <c r="FUP233" s="29"/>
      <c r="FUQ233" s="29"/>
      <c r="FUR233" s="29"/>
      <c r="FUS233" s="29"/>
      <c r="FUT233" s="29"/>
      <c r="FUU233" s="29"/>
      <c r="FUV233" s="29"/>
      <c r="FUW233" s="29"/>
      <c r="FUX233" s="29"/>
      <c r="FUY233" s="29"/>
      <c r="FUZ233" s="29"/>
      <c r="FVA233" s="29"/>
      <c r="FVB233" s="29"/>
      <c r="FVC233" s="29"/>
      <c r="FVD233" s="29"/>
      <c r="FVE233" s="29"/>
      <c r="FVF233" s="29"/>
      <c r="FVG233" s="29"/>
      <c r="FVH233" s="29"/>
      <c r="FVI233" s="29"/>
      <c r="FVJ233" s="29"/>
      <c r="FVK233" s="29"/>
      <c r="FVL233" s="29"/>
      <c r="FVM233" s="29"/>
      <c r="FVN233" s="29"/>
      <c r="FVO233" s="29"/>
      <c r="FVP233" s="29"/>
      <c r="FVQ233" s="29"/>
      <c r="FVR233" s="29"/>
      <c r="FVS233" s="29"/>
      <c r="FVT233" s="29"/>
      <c r="FVU233" s="29"/>
      <c r="FVV233" s="29"/>
      <c r="FVW233" s="29"/>
      <c r="FVX233" s="29"/>
      <c r="FVY233" s="29"/>
      <c r="FVZ233" s="29"/>
      <c r="FWA233" s="29"/>
      <c r="FWB233" s="29"/>
      <c r="FWC233" s="29"/>
      <c r="FWD233" s="29"/>
      <c r="FWE233" s="29"/>
      <c r="FWF233" s="29"/>
      <c r="FWG233" s="29"/>
      <c r="FWH233" s="29"/>
      <c r="FWI233" s="29"/>
      <c r="FWJ233" s="29"/>
      <c r="FWK233" s="29"/>
      <c r="FWL233" s="29"/>
      <c r="FWM233" s="29"/>
      <c r="FWN233" s="29"/>
      <c r="FWO233" s="29"/>
      <c r="FWP233" s="29"/>
      <c r="FWQ233" s="29"/>
      <c r="FWR233" s="29"/>
      <c r="FWS233" s="29"/>
      <c r="FWT233" s="29"/>
      <c r="FWU233" s="29"/>
      <c r="FWV233" s="29"/>
      <c r="FWW233" s="29"/>
      <c r="FWX233" s="29"/>
      <c r="FWY233" s="29"/>
      <c r="FWZ233" s="29"/>
      <c r="FXA233" s="29"/>
      <c r="FXB233" s="29"/>
      <c r="FXC233" s="29"/>
      <c r="FXD233" s="29"/>
      <c r="FXE233" s="29"/>
      <c r="FXF233" s="29"/>
      <c r="FXG233" s="29"/>
      <c r="FXH233" s="29"/>
      <c r="FXI233" s="29"/>
      <c r="FXJ233" s="29"/>
      <c r="FXK233" s="29"/>
      <c r="FXL233" s="29"/>
      <c r="FXM233" s="29"/>
      <c r="FXN233" s="29"/>
      <c r="FXO233" s="29"/>
      <c r="FXP233" s="29"/>
      <c r="FXQ233" s="29"/>
      <c r="FXR233" s="29"/>
      <c r="FXS233" s="29"/>
      <c r="FXT233" s="29"/>
      <c r="FXU233" s="29"/>
      <c r="FXV233" s="29"/>
      <c r="FXW233" s="29"/>
      <c r="FXX233" s="29"/>
      <c r="FXY233" s="29"/>
      <c r="FXZ233" s="29"/>
      <c r="FYA233" s="29"/>
      <c r="FYB233" s="29"/>
      <c r="FYC233" s="29"/>
      <c r="FYD233" s="29"/>
      <c r="FYE233" s="29"/>
      <c r="FYF233" s="29"/>
      <c r="FYG233" s="29"/>
      <c r="FYH233" s="29"/>
      <c r="FYI233" s="29"/>
      <c r="FYJ233" s="29"/>
      <c r="FYK233" s="29"/>
      <c r="FYL233" s="29"/>
      <c r="FYM233" s="29"/>
      <c r="FYN233" s="29"/>
      <c r="FYO233" s="29"/>
      <c r="FYP233" s="29"/>
      <c r="FYQ233" s="29"/>
      <c r="FYR233" s="29"/>
      <c r="FYS233" s="29"/>
      <c r="FYT233" s="29"/>
      <c r="FYU233" s="29"/>
      <c r="FYV233" s="29"/>
      <c r="FYW233" s="29"/>
      <c r="FYX233" s="29"/>
      <c r="FYY233" s="29"/>
      <c r="FYZ233" s="29"/>
      <c r="FZA233" s="29"/>
      <c r="FZB233" s="29"/>
      <c r="FZC233" s="29"/>
      <c r="FZD233" s="29"/>
      <c r="FZE233" s="29"/>
      <c r="FZF233" s="29"/>
      <c r="FZG233" s="29"/>
      <c r="FZH233" s="29"/>
      <c r="FZI233" s="29"/>
      <c r="FZJ233" s="29"/>
      <c r="FZK233" s="29"/>
      <c r="FZL233" s="29"/>
      <c r="FZM233" s="29"/>
      <c r="FZN233" s="29"/>
      <c r="FZO233" s="29"/>
      <c r="FZP233" s="29"/>
      <c r="FZQ233" s="29"/>
      <c r="FZR233" s="29"/>
      <c r="FZS233" s="29"/>
      <c r="FZT233" s="29"/>
      <c r="FZU233" s="29"/>
      <c r="FZV233" s="29"/>
      <c r="FZW233" s="29"/>
      <c r="FZX233" s="29"/>
      <c r="FZY233" s="29"/>
      <c r="FZZ233" s="29"/>
      <c r="GAA233" s="29"/>
      <c r="GAB233" s="29"/>
      <c r="GAC233" s="29"/>
      <c r="GAD233" s="29"/>
      <c r="GAE233" s="29"/>
      <c r="GAF233" s="29"/>
      <c r="GAG233" s="29"/>
      <c r="GAH233" s="29"/>
      <c r="GAI233" s="29"/>
      <c r="GAJ233" s="29"/>
      <c r="GAK233" s="29"/>
      <c r="GAL233" s="29"/>
      <c r="GAM233" s="29"/>
      <c r="GAN233" s="29"/>
      <c r="GAO233" s="29"/>
      <c r="GAP233" s="29"/>
      <c r="GAQ233" s="29"/>
      <c r="GAR233" s="29"/>
      <c r="GAS233" s="29"/>
      <c r="GAT233" s="29"/>
      <c r="GAU233" s="29"/>
      <c r="GAV233" s="29"/>
      <c r="GAW233" s="29"/>
      <c r="GAX233" s="29"/>
      <c r="GAY233" s="29"/>
      <c r="GAZ233" s="29"/>
      <c r="GBA233" s="29"/>
      <c r="GBB233" s="29"/>
      <c r="GBC233" s="29"/>
      <c r="GBD233" s="29"/>
      <c r="GBE233" s="29"/>
      <c r="GBF233" s="29"/>
      <c r="GBG233" s="29"/>
      <c r="GBH233" s="29"/>
      <c r="GBI233" s="29"/>
      <c r="GBJ233" s="29"/>
      <c r="GBK233" s="29"/>
      <c r="GBL233" s="29"/>
      <c r="GBM233" s="29"/>
      <c r="GBN233" s="29"/>
      <c r="GBO233" s="29"/>
      <c r="GBP233" s="29"/>
      <c r="GBQ233" s="29"/>
      <c r="GBR233" s="29"/>
      <c r="GBS233" s="29"/>
      <c r="GBT233" s="29"/>
      <c r="GBU233" s="29"/>
      <c r="GBV233" s="29"/>
      <c r="GBW233" s="29"/>
      <c r="GBX233" s="29"/>
      <c r="GBY233" s="29"/>
      <c r="GBZ233" s="29"/>
      <c r="GCA233" s="29"/>
      <c r="GCB233" s="29"/>
      <c r="GCC233" s="29"/>
      <c r="GCD233" s="29"/>
      <c r="GCE233" s="29"/>
      <c r="GCF233" s="29"/>
      <c r="GCG233" s="29"/>
      <c r="GCH233" s="29"/>
      <c r="GCI233" s="29"/>
      <c r="GCJ233" s="29"/>
      <c r="GCK233" s="29"/>
      <c r="GCL233" s="29"/>
      <c r="GCM233" s="29"/>
      <c r="GCN233" s="29"/>
      <c r="GCO233" s="29"/>
      <c r="GCP233" s="29"/>
      <c r="GCQ233" s="29"/>
      <c r="GCR233" s="29"/>
      <c r="GCS233" s="29"/>
      <c r="GCT233" s="29"/>
      <c r="GCU233" s="29"/>
      <c r="GCV233" s="29"/>
      <c r="GCW233" s="29"/>
      <c r="GCX233" s="29"/>
      <c r="GCY233" s="29"/>
      <c r="GCZ233" s="29"/>
      <c r="GDA233" s="29"/>
      <c r="GDB233" s="29"/>
      <c r="GDC233" s="29"/>
      <c r="GDD233" s="29"/>
      <c r="GDE233" s="29"/>
      <c r="GDF233" s="29"/>
      <c r="GDG233" s="29"/>
      <c r="GDH233" s="29"/>
      <c r="GDI233" s="29"/>
      <c r="GDJ233" s="29"/>
      <c r="GDK233" s="29"/>
      <c r="GDL233" s="29"/>
      <c r="GDM233" s="29"/>
      <c r="GDN233" s="29"/>
      <c r="GDO233" s="29"/>
      <c r="GDP233" s="29"/>
      <c r="GDQ233" s="29"/>
      <c r="GDR233" s="29"/>
      <c r="GDS233" s="29"/>
      <c r="GDT233" s="29"/>
      <c r="GDU233" s="29"/>
      <c r="GDV233" s="29"/>
      <c r="GDW233" s="29"/>
      <c r="GDX233" s="29"/>
      <c r="GDY233" s="29"/>
      <c r="GDZ233" s="29"/>
      <c r="GEA233" s="29"/>
      <c r="GEB233" s="29"/>
      <c r="GEC233" s="29"/>
      <c r="GED233" s="29"/>
      <c r="GEE233" s="29"/>
      <c r="GEF233" s="29"/>
      <c r="GEG233" s="29"/>
      <c r="GEH233" s="29"/>
      <c r="GEI233" s="29"/>
      <c r="GEJ233" s="29"/>
      <c r="GEK233" s="29"/>
      <c r="GEL233" s="29"/>
      <c r="GEM233" s="29"/>
      <c r="GEN233" s="29"/>
      <c r="GEO233" s="29"/>
      <c r="GEP233" s="29"/>
      <c r="GEQ233" s="29"/>
      <c r="GER233" s="29"/>
      <c r="GES233" s="29"/>
      <c r="GET233" s="29"/>
      <c r="GEU233" s="29"/>
      <c r="GEV233" s="29"/>
      <c r="GEW233" s="29"/>
      <c r="GEX233" s="29"/>
      <c r="GEY233" s="29"/>
      <c r="GEZ233" s="29"/>
      <c r="GFA233" s="29"/>
      <c r="GFB233" s="29"/>
      <c r="GFC233" s="29"/>
      <c r="GFD233" s="29"/>
      <c r="GFE233" s="29"/>
      <c r="GFF233" s="29"/>
      <c r="GFG233" s="29"/>
      <c r="GFH233" s="29"/>
      <c r="GFI233" s="29"/>
      <c r="GFJ233" s="29"/>
      <c r="GFK233" s="29"/>
      <c r="GFL233" s="29"/>
      <c r="GFM233" s="29"/>
      <c r="GFN233" s="29"/>
      <c r="GFO233" s="29"/>
      <c r="GFP233" s="29"/>
      <c r="GFQ233" s="29"/>
      <c r="GFR233" s="29"/>
      <c r="GFS233" s="29"/>
      <c r="GFT233" s="29"/>
      <c r="GFU233" s="29"/>
      <c r="GFV233" s="29"/>
      <c r="GFW233" s="29"/>
      <c r="GFX233" s="29"/>
      <c r="GFY233" s="29"/>
      <c r="GFZ233" s="29"/>
      <c r="GGA233" s="29"/>
      <c r="GGB233" s="29"/>
      <c r="GGC233" s="29"/>
      <c r="GGD233" s="29"/>
      <c r="GGE233" s="29"/>
      <c r="GGF233" s="29"/>
      <c r="GGG233" s="29"/>
      <c r="GGH233" s="29"/>
      <c r="GGI233" s="29"/>
      <c r="GGJ233" s="29"/>
      <c r="GGK233" s="29"/>
      <c r="GGL233" s="29"/>
      <c r="GGM233" s="29"/>
      <c r="GGN233" s="29"/>
      <c r="GGO233" s="29"/>
      <c r="GGP233" s="29"/>
      <c r="GGQ233" s="29"/>
      <c r="GGR233" s="29"/>
      <c r="GGS233" s="29"/>
      <c r="GGT233" s="29"/>
      <c r="GGU233" s="29"/>
      <c r="GGV233" s="29"/>
      <c r="GGW233" s="29"/>
      <c r="GGX233" s="29"/>
      <c r="GGY233" s="29"/>
      <c r="GGZ233" s="29"/>
      <c r="GHA233" s="29"/>
      <c r="GHB233" s="29"/>
      <c r="GHC233" s="29"/>
      <c r="GHD233" s="29"/>
      <c r="GHE233" s="29"/>
      <c r="GHF233" s="29"/>
      <c r="GHG233" s="29"/>
      <c r="GHH233" s="29"/>
      <c r="GHI233" s="29"/>
      <c r="GHJ233" s="29"/>
      <c r="GHK233" s="29"/>
      <c r="GHL233" s="29"/>
      <c r="GHM233" s="29"/>
      <c r="GHN233" s="29"/>
      <c r="GHO233" s="29"/>
      <c r="GHP233" s="29"/>
      <c r="GHQ233" s="29"/>
      <c r="GHR233" s="29"/>
      <c r="GHS233" s="29"/>
      <c r="GHT233" s="29"/>
      <c r="GHU233" s="29"/>
      <c r="GHV233" s="29"/>
      <c r="GHW233" s="29"/>
      <c r="GHX233" s="29"/>
      <c r="GHY233" s="29"/>
      <c r="GHZ233" s="29"/>
      <c r="GIA233" s="29"/>
      <c r="GIB233" s="29"/>
      <c r="GIC233" s="29"/>
      <c r="GID233" s="29"/>
      <c r="GIE233" s="29"/>
      <c r="GIF233" s="29"/>
      <c r="GIG233" s="29"/>
      <c r="GIH233" s="29"/>
      <c r="GII233" s="29"/>
      <c r="GIJ233" s="29"/>
      <c r="GIK233" s="29"/>
      <c r="GIL233" s="29"/>
      <c r="GIM233" s="29"/>
      <c r="GIN233" s="29"/>
      <c r="GIO233" s="29"/>
      <c r="GIP233" s="29"/>
      <c r="GIQ233" s="29"/>
      <c r="GIR233" s="29"/>
      <c r="GIS233" s="29"/>
      <c r="GIT233" s="29"/>
      <c r="GIU233" s="29"/>
      <c r="GIV233" s="29"/>
      <c r="GIW233" s="29"/>
      <c r="GIX233" s="29"/>
      <c r="GIY233" s="29"/>
      <c r="GIZ233" s="29"/>
      <c r="GJA233" s="29"/>
      <c r="GJB233" s="29"/>
      <c r="GJC233" s="29"/>
      <c r="GJD233" s="29"/>
      <c r="GJE233" s="29"/>
      <c r="GJF233" s="29"/>
      <c r="GJG233" s="29"/>
      <c r="GJH233" s="29"/>
      <c r="GJI233" s="29"/>
      <c r="GJJ233" s="29"/>
      <c r="GJK233" s="29"/>
      <c r="GJL233" s="29"/>
      <c r="GJM233" s="29"/>
      <c r="GJN233" s="29"/>
      <c r="GJO233" s="29"/>
      <c r="GJP233" s="29"/>
      <c r="GJQ233" s="29"/>
      <c r="GJR233" s="29"/>
      <c r="GJS233" s="29"/>
      <c r="GJT233" s="29"/>
      <c r="GJU233" s="29"/>
      <c r="GJV233" s="29"/>
      <c r="GJW233" s="29"/>
      <c r="GJX233" s="29"/>
      <c r="GJY233" s="29"/>
      <c r="GJZ233" s="29"/>
      <c r="GKA233" s="29"/>
      <c r="GKB233" s="29"/>
      <c r="GKC233" s="29"/>
      <c r="GKD233" s="29"/>
      <c r="GKE233" s="29"/>
      <c r="GKF233" s="29"/>
      <c r="GKG233" s="29"/>
      <c r="GKH233" s="29"/>
      <c r="GKI233" s="29"/>
      <c r="GKJ233" s="29"/>
      <c r="GKK233" s="29"/>
      <c r="GKL233" s="29"/>
      <c r="GKM233" s="29"/>
      <c r="GKN233" s="29"/>
      <c r="GKO233" s="29"/>
      <c r="GKP233" s="29"/>
      <c r="GKQ233" s="29"/>
      <c r="GKR233" s="29"/>
      <c r="GKS233" s="29"/>
      <c r="GKT233" s="29"/>
      <c r="GKU233" s="29"/>
      <c r="GKV233" s="29"/>
      <c r="GKW233" s="29"/>
      <c r="GKX233" s="29"/>
      <c r="GKY233" s="29"/>
      <c r="GKZ233" s="29"/>
      <c r="GLA233" s="29"/>
      <c r="GLB233" s="29"/>
      <c r="GLC233" s="29"/>
      <c r="GLD233" s="29"/>
      <c r="GLE233" s="29"/>
      <c r="GLF233" s="29"/>
      <c r="GLG233" s="29"/>
      <c r="GLH233" s="29"/>
      <c r="GLI233" s="29"/>
      <c r="GLJ233" s="29"/>
      <c r="GLK233" s="29"/>
      <c r="GLL233" s="29"/>
      <c r="GLM233" s="29"/>
      <c r="GLN233" s="29"/>
      <c r="GLO233" s="29"/>
      <c r="GLP233" s="29"/>
      <c r="GLQ233" s="29"/>
      <c r="GLR233" s="29"/>
      <c r="GLS233" s="29"/>
      <c r="GLT233" s="29"/>
      <c r="GLU233" s="29"/>
      <c r="GLV233" s="29"/>
      <c r="GLW233" s="29"/>
      <c r="GLX233" s="29"/>
      <c r="GLY233" s="29"/>
      <c r="GLZ233" s="29"/>
      <c r="GMA233" s="29"/>
      <c r="GMB233" s="29"/>
      <c r="GMC233" s="29"/>
      <c r="GMD233" s="29"/>
      <c r="GME233" s="29"/>
      <c r="GMF233" s="29"/>
      <c r="GMG233" s="29"/>
      <c r="GMH233" s="29"/>
      <c r="GMI233" s="29"/>
      <c r="GMJ233" s="29"/>
      <c r="GMK233" s="29"/>
      <c r="GML233" s="29"/>
      <c r="GMM233" s="29"/>
      <c r="GMN233" s="29"/>
      <c r="GMO233" s="29"/>
      <c r="GMP233" s="29"/>
      <c r="GMQ233" s="29"/>
      <c r="GMR233" s="29"/>
      <c r="GMS233" s="29"/>
      <c r="GMT233" s="29"/>
      <c r="GMU233" s="29"/>
      <c r="GMV233" s="29"/>
      <c r="GMW233" s="29"/>
      <c r="GMX233" s="29"/>
      <c r="GMY233" s="29"/>
      <c r="GMZ233" s="29"/>
      <c r="GNA233" s="29"/>
      <c r="GNB233" s="29"/>
      <c r="GNC233" s="29"/>
      <c r="GND233" s="29"/>
      <c r="GNE233" s="29"/>
      <c r="GNF233" s="29"/>
      <c r="GNG233" s="29"/>
      <c r="GNH233" s="29"/>
      <c r="GNI233" s="29"/>
      <c r="GNJ233" s="29"/>
      <c r="GNK233" s="29"/>
      <c r="GNL233" s="29"/>
      <c r="GNM233" s="29"/>
      <c r="GNN233" s="29"/>
      <c r="GNO233" s="29"/>
      <c r="GNP233" s="29"/>
      <c r="GNQ233" s="29"/>
      <c r="GNR233" s="29"/>
      <c r="GNS233" s="29"/>
      <c r="GNT233" s="29"/>
      <c r="GNU233" s="29"/>
      <c r="GNV233" s="29"/>
      <c r="GNW233" s="29"/>
      <c r="GNX233" s="29"/>
      <c r="GNY233" s="29"/>
      <c r="GNZ233" s="29"/>
      <c r="GOA233" s="29"/>
      <c r="GOB233" s="29"/>
      <c r="GOC233" s="29"/>
      <c r="GOD233" s="29"/>
      <c r="GOE233" s="29"/>
      <c r="GOF233" s="29"/>
      <c r="GOG233" s="29"/>
      <c r="GOH233" s="29"/>
      <c r="GOI233" s="29"/>
      <c r="GOJ233" s="29"/>
      <c r="GOK233" s="29"/>
      <c r="GOL233" s="29"/>
      <c r="GOM233" s="29"/>
      <c r="GON233" s="29"/>
      <c r="GOO233" s="29"/>
      <c r="GOP233" s="29"/>
      <c r="GOQ233" s="29"/>
      <c r="GOR233" s="29"/>
      <c r="GOS233" s="29"/>
      <c r="GOT233" s="29"/>
      <c r="GOU233" s="29"/>
      <c r="GOV233" s="29"/>
      <c r="GOW233" s="29"/>
      <c r="GOX233" s="29"/>
      <c r="GOY233" s="29"/>
      <c r="GOZ233" s="29"/>
      <c r="GPA233" s="29"/>
      <c r="GPB233" s="29"/>
      <c r="GPC233" s="29"/>
      <c r="GPD233" s="29"/>
      <c r="GPE233" s="29"/>
      <c r="GPF233" s="29"/>
      <c r="GPG233" s="29"/>
      <c r="GPH233" s="29"/>
      <c r="GPI233" s="29"/>
      <c r="GPJ233" s="29"/>
      <c r="GPK233" s="29"/>
      <c r="GPL233" s="29"/>
      <c r="GPM233" s="29"/>
      <c r="GPN233" s="29"/>
      <c r="GPO233" s="29"/>
      <c r="GPP233" s="29"/>
      <c r="GPQ233" s="29"/>
      <c r="GPR233" s="29"/>
      <c r="GPS233" s="29"/>
      <c r="GPT233" s="29"/>
      <c r="GPU233" s="29"/>
      <c r="GPV233" s="29"/>
      <c r="GPW233" s="29"/>
      <c r="GPX233" s="29"/>
      <c r="GPY233" s="29"/>
      <c r="GPZ233" s="29"/>
      <c r="GQA233" s="29"/>
      <c r="GQB233" s="29"/>
      <c r="GQC233" s="29"/>
      <c r="GQD233" s="29"/>
      <c r="GQE233" s="29"/>
      <c r="GQF233" s="29"/>
      <c r="GQG233" s="29"/>
      <c r="GQH233" s="29"/>
      <c r="GQI233" s="29"/>
      <c r="GQJ233" s="29"/>
      <c r="GQK233" s="29"/>
      <c r="GQL233" s="29"/>
      <c r="GQM233" s="29"/>
      <c r="GQN233" s="29"/>
      <c r="GQO233" s="29"/>
      <c r="GQP233" s="29"/>
      <c r="GQQ233" s="29"/>
      <c r="GQR233" s="29"/>
      <c r="GQS233" s="29"/>
      <c r="GQT233" s="29"/>
      <c r="GQU233" s="29"/>
      <c r="GQV233" s="29"/>
      <c r="GQW233" s="29"/>
      <c r="GQX233" s="29"/>
      <c r="GQY233" s="29"/>
      <c r="GQZ233" s="29"/>
      <c r="GRA233" s="29"/>
      <c r="GRB233" s="29"/>
      <c r="GRC233" s="29"/>
      <c r="GRD233" s="29"/>
      <c r="GRE233" s="29"/>
      <c r="GRF233" s="29"/>
      <c r="GRG233" s="29"/>
      <c r="GRH233" s="29"/>
      <c r="GRI233" s="29"/>
      <c r="GRJ233" s="29"/>
      <c r="GRK233" s="29"/>
      <c r="GRL233" s="29"/>
      <c r="GRM233" s="29"/>
      <c r="GRN233" s="29"/>
      <c r="GRO233" s="29"/>
      <c r="GRP233" s="29"/>
      <c r="GRQ233" s="29"/>
      <c r="GRR233" s="29"/>
      <c r="GRS233" s="29"/>
      <c r="GRT233" s="29"/>
      <c r="GRU233" s="29"/>
      <c r="GRV233" s="29"/>
      <c r="GRW233" s="29"/>
      <c r="GRX233" s="29"/>
      <c r="GRY233" s="29"/>
      <c r="GRZ233" s="29"/>
      <c r="GSA233" s="29"/>
      <c r="GSB233" s="29"/>
      <c r="GSC233" s="29"/>
      <c r="GSD233" s="29"/>
      <c r="GSE233" s="29"/>
      <c r="GSF233" s="29"/>
      <c r="GSG233" s="29"/>
      <c r="GSH233" s="29"/>
      <c r="GSI233" s="29"/>
      <c r="GSJ233" s="29"/>
      <c r="GSK233" s="29"/>
      <c r="GSL233" s="29"/>
      <c r="GSM233" s="29"/>
      <c r="GSN233" s="29"/>
      <c r="GSO233" s="29"/>
      <c r="GSP233" s="29"/>
      <c r="GSQ233" s="29"/>
      <c r="GSR233" s="29"/>
      <c r="GSS233" s="29"/>
      <c r="GST233" s="29"/>
      <c r="GSU233" s="29"/>
      <c r="GSV233" s="29"/>
      <c r="GSW233" s="29"/>
      <c r="GSX233" s="29"/>
      <c r="GSY233" s="29"/>
      <c r="GSZ233" s="29"/>
      <c r="GTA233" s="29"/>
      <c r="GTB233" s="29"/>
      <c r="GTC233" s="29"/>
      <c r="GTD233" s="29"/>
      <c r="GTE233" s="29"/>
      <c r="GTF233" s="29"/>
      <c r="GTG233" s="29"/>
      <c r="GTH233" s="29"/>
      <c r="GTI233" s="29"/>
      <c r="GTJ233" s="29"/>
      <c r="GTK233" s="29"/>
      <c r="GTL233" s="29"/>
      <c r="GTM233" s="29"/>
      <c r="GTN233" s="29"/>
      <c r="GTO233" s="29"/>
      <c r="GTP233" s="29"/>
      <c r="GTQ233" s="29"/>
      <c r="GTR233" s="29"/>
      <c r="GTS233" s="29"/>
      <c r="GTT233" s="29"/>
      <c r="GTU233" s="29"/>
      <c r="GTV233" s="29"/>
      <c r="GTW233" s="29"/>
      <c r="GTX233" s="29"/>
      <c r="GTY233" s="29"/>
      <c r="GTZ233" s="29"/>
      <c r="GUA233" s="29"/>
      <c r="GUB233" s="29"/>
      <c r="GUC233" s="29"/>
      <c r="GUD233" s="29"/>
      <c r="GUE233" s="29"/>
      <c r="GUF233" s="29"/>
      <c r="GUG233" s="29"/>
      <c r="GUH233" s="29"/>
      <c r="GUI233" s="29"/>
      <c r="GUJ233" s="29"/>
      <c r="GUK233" s="29"/>
      <c r="GUL233" s="29"/>
      <c r="GUM233" s="29"/>
      <c r="GUN233" s="29"/>
      <c r="GUO233" s="29"/>
      <c r="GUP233" s="29"/>
      <c r="GUQ233" s="29"/>
      <c r="GUR233" s="29"/>
      <c r="GUS233" s="29"/>
      <c r="GUT233" s="29"/>
      <c r="GUU233" s="29"/>
      <c r="GUV233" s="29"/>
      <c r="GUW233" s="29"/>
      <c r="GUX233" s="29"/>
      <c r="GUY233" s="29"/>
      <c r="GUZ233" s="29"/>
      <c r="GVA233" s="29"/>
      <c r="GVB233" s="29"/>
      <c r="GVC233" s="29"/>
      <c r="GVD233" s="29"/>
      <c r="GVE233" s="29"/>
      <c r="GVF233" s="29"/>
      <c r="GVG233" s="29"/>
      <c r="GVH233" s="29"/>
      <c r="GVI233" s="29"/>
      <c r="GVJ233" s="29"/>
      <c r="GVK233" s="29"/>
      <c r="GVL233" s="29"/>
      <c r="GVM233" s="29"/>
      <c r="GVN233" s="29"/>
      <c r="GVO233" s="29"/>
      <c r="GVP233" s="29"/>
      <c r="GVQ233" s="29"/>
      <c r="GVR233" s="29"/>
      <c r="GVS233" s="29"/>
      <c r="GVT233" s="29"/>
      <c r="GVU233" s="29"/>
      <c r="GVV233" s="29"/>
      <c r="GVW233" s="29"/>
      <c r="GVX233" s="29"/>
      <c r="GVY233" s="29"/>
      <c r="GVZ233" s="29"/>
      <c r="GWA233" s="29"/>
      <c r="GWB233" s="29"/>
      <c r="GWC233" s="29"/>
      <c r="GWD233" s="29"/>
      <c r="GWE233" s="29"/>
      <c r="GWF233" s="29"/>
      <c r="GWG233" s="29"/>
      <c r="GWH233" s="29"/>
      <c r="GWI233" s="29"/>
      <c r="GWJ233" s="29"/>
      <c r="GWK233" s="29"/>
      <c r="GWL233" s="29"/>
      <c r="GWM233" s="29"/>
      <c r="GWN233" s="29"/>
      <c r="GWO233" s="29"/>
      <c r="GWP233" s="29"/>
      <c r="GWQ233" s="29"/>
      <c r="GWR233" s="29"/>
      <c r="GWS233" s="29"/>
      <c r="GWT233" s="29"/>
      <c r="GWU233" s="29"/>
      <c r="GWV233" s="29"/>
      <c r="GWW233" s="29"/>
      <c r="GWX233" s="29"/>
      <c r="GWY233" s="29"/>
      <c r="GWZ233" s="29"/>
      <c r="GXA233" s="29"/>
      <c r="GXB233" s="29"/>
      <c r="GXC233" s="29"/>
      <c r="GXD233" s="29"/>
      <c r="GXE233" s="29"/>
      <c r="GXF233" s="29"/>
      <c r="GXG233" s="29"/>
      <c r="GXH233" s="29"/>
      <c r="GXI233" s="29"/>
      <c r="GXJ233" s="29"/>
      <c r="GXK233" s="29"/>
      <c r="GXL233" s="29"/>
      <c r="GXM233" s="29"/>
      <c r="GXN233" s="29"/>
      <c r="GXO233" s="29"/>
      <c r="GXP233" s="29"/>
      <c r="GXQ233" s="29"/>
      <c r="GXR233" s="29"/>
      <c r="GXS233" s="29"/>
      <c r="GXT233" s="29"/>
      <c r="GXU233" s="29"/>
      <c r="GXV233" s="29"/>
      <c r="GXW233" s="29"/>
      <c r="GXX233" s="29"/>
      <c r="GXY233" s="29"/>
      <c r="GXZ233" s="29"/>
      <c r="GYA233" s="29"/>
      <c r="GYB233" s="29"/>
      <c r="GYC233" s="29"/>
      <c r="GYD233" s="29"/>
      <c r="GYE233" s="29"/>
      <c r="GYF233" s="29"/>
      <c r="GYG233" s="29"/>
      <c r="GYH233" s="29"/>
      <c r="GYI233" s="29"/>
      <c r="GYJ233" s="29"/>
      <c r="GYK233" s="29"/>
      <c r="GYL233" s="29"/>
      <c r="GYM233" s="29"/>
      <c r="GYN233" s="29"/>
      <c r="GYO233" s="29"/>
      <c r="GYP233" s="29"/>
      <c r="GYQ233" s="29"/>
      <c r="GYR233" s="29"/>
      <c r="GYS233" s="29"/>
      <c r="GYT233" s="29"/>
      <c r="GYU233" s="29"/>
      <c r="GYV233" s="29"/>
      <c r="GYW233" s="29"/>
      <c r="GYX233" s="29"/>
      <c r="GYY233" s="29"/>
      <c r="GYZ233" s="29"/>
      <c r="GZA233" s="29"/>
      <c r="GZB233" s="29"/>
      <c r="GZC233" s="29"/>
      <c r="GZD233" s="29"/>
      <c r="GZE233" s="29"/>
      <c r="GZF233" s="29"/>
      <c r="GZG233" s="29"/>
      <c r="GZH233" s="29"/>
      <c r="GZI233" s="29"/>
      <c r="GZJ233" s="29"/>
      <c r="GZK233" s="29"/>
      <c r="GZL233" s="29"/>
      <c r="GZM233" s="29"/>
      <c r="GZN233" s="29"/>
      <c r="GZO233" s="29"/>
      <c r="GZP233" s="29"/>
      <c r="GZQ233" s="29"/>
      <c r="GZR233" s="29"/>
      <c r="GZS233" s="29"/>
      <c r="GZT233" s="29"/>
      <c r="GZU233" s="29"/>
      <c r="GZV233" s="29"/>
      <c r="GZW233" s="29"/>
      <c r="GZX233" s="29"/>
      <c r="GZY233" s="29"/>
      <c r="GZZ233" s="29"/>
      <c r="HAA233" s="29"/>
      <c r="HAB233" s="29"/>
      <c r="HAC233" s="29"/>
      <c r="HAD233" s="29"/>
      <c r="HAE233" s="29"/>
      <c r="HAF233" s="29"/>
      <c r="HAG233" s="29"/>
      <c r="HAH233" s="29"/>
      <c r="HAI233" s="29"/>
      <c r="HAJ233" s="29"/>
      <c r="HAK233" s="29"/>
      <c r="HAL233" s="29"/>
      <c r="HAM233" s="29"/>
      <c r="HAN233" s="29"/>
      <c r="HAO233" s="29"/>
      <c r="HAP233" s="29"/>
      <c r="HAQ233" s="29"/>
      <c r="HAR233" s="29"/>
      <c r="HAS233" s="29"/>
      <c r="HAT233" s="29"/>
      <c r="HAU233" s="29"/>
      <c r="HAV233" s="29"/>
      <c r="HAW233" s="29"/>
      <c r="HAX233" s="29"/>
      <c r="HAY233" s="29"/>
      <c r="HAZ233" s="29"/>
      <c r="HBA233" s="29"/>
      <c r="HBB233" s="29"/>
      <c r="HBC233" s="29"/>
      <c r="HBD233" s="29"/>
      <c r="HBE233" s="29"/>
      <c r="HBF233" s="29"/>
      <c r="HBG233" s="29"/>
      <c r="HBH233" s="29"/>
      <c r="HBI233" s="29"/>
      <c r="HBJ233" s="29"/>
      <c r="HBK233" s="29"/>
      <c r="HBL233" s="29"/>
      <c r="HBM233" s="29"/>
      <c r="HBN233" s="29"/>
      <c r="HBO233" s="29"/>
      <c r="HBP233" s="29"/>
      <c r="HBQ233" s="29"/>
      <c r="HBR233" s="29"/>
      <c r="HBS233" s="29"/>
      <c r="HBT233" s="29"/>
      <c r="HBU233" s="29"/>
      <c r="HBV233" s="29"/>
      <c r="HBW233" s="29"/>
      <c r="HBX233" s="29"/>
      <c r="HBY233" s="29"/>
      <c r="HBZ233" s="29"/>
      <c r="HCA233" s="29"/>
      <c r="HCB233" s="29"/>
      <c r="HCC233" s="29"/>
      <c r="HCD233" s="29"/>
      <c r="HCE233" s="29"/>
      <c r="HCF233" s="29"/>
      <c r="HCG233" s="29"/>
      <c r="HCH233" s="29"/>
      <c r="HCI233" s="29"/>
      <c r="HCJ233" s="29"/>
      <c r="HCK233" s="29"/>
      <c r="HCL233" s="29"/>
      <c r="HCM233" s="29"/>
      <c r="HCN233" s="29"/>
      <c r="HCO233" s="29"/>
      <c r="HCP233" s="29"/>
      <c r="HCQ233" s="29"/>
      <c r="HCR233" s="29"/>
      <c r="HCS233" s="29"/>
      <c r="HCT233" s="29"/>
      <c r="HCU233" s="29"/>
      <c r="HCV233" s="29"/>
      <c r="HCW233" s="29"/>
      <c r="HCX233" s="29"/>
      <c r="HCY233" s="29"/>
      <c r="HCZ233" s="29"/>
      <c r="HDA233" s="29"/>
      <c r="HDB233" s="29"/>
      <c r="HDC233" s="29"/>
      <c r="HDD233" s="29"/>
      <c r="HDE233" s="29"/>
      <c r="HDF233" s="29"/>
      <c r="HDG233" s="29"/>
      <c r="HDH233" s="29"/>
      <c r="HDI233" s="29"/>
      <c r="HDJ233" s="29"/>
      <c r="HDK233" s="29"/>
      <c r="HDL233" s="29"/>
      <c r="HDM233" s="29"/>
      <c r="HDN233" s="29"/>
      <c r="HDO233" s="29"/>
      <c r="HDP233" s="29"/>
      <c r="HDQ233" s="29"/>
      <c r="HDR233" s="29"/>
      <c r="HDS233" s="29"/>
      <c r="HDT233" s="29"/>
      <c r="HDU233" s="29"/>
      <c r="HDV233" s="29"/>
      <c r="HDW233" s="29"/>
      <c r="HDX233" s="29"/>
      <c r="HDY233" s="29"/>
      <c r="HDZ233" s="29"/>
      <c r="HEA233" s="29"/>
      <c r="HEB233" s="29"/>
      <c r="HEC233" s="29"/>
      <c r="HED233" s="29"/>
      <c r="HEE233" s="29"/>
      <c r="HEF233" s="29"/>
      <c r="HEG233" s="29"/>
      <c r="HEH233" s="29"/>
      <c r="HEI233" s="29"/>
      <c r="HEJ233" s="29"/>
      <c r="HEK233" s="29"/>
      <c r="HEL233" s="29"/>
      <c r="HEM233" s="29"/>
      <c r="HEN233" s="29"/>
      <c r="HEO233" s="29"/>
      <c r="HEP233" s="29"/>
      <c r="HEQ233" s="29"/>
      <c r="HER233" s="29"/>
      <c r="HES233" s="29"/>
      <c r="HET233" s="29"/>
      <c r="HEU233" s="29"/>
      <c r="HEV233" s="29"/>
      <c r="HEW233" s="29"/>
      <c r="HEX233" s="29"/>
      <c r="HEY233" s="29"/>
      <c r="HEZ233" s="29"/>
      <c r="HFA233" s="29"/>
      <c r="HFB233" s="29"/>
      <c r="HFC233" s="29"/>
      <c r="HFD233" s="29"/>
      <c r="HFE233" s="29"/>
      <c r="HFF233" s="29"/>
      <c r="HFG233" s="29"/>
      <c r="HFH233" s="29"/>
      <c r="HFI233" s="29"/>
      <c r="HFJ233" s="29"/>
      <c r="HFK233" s="29"/>
      <c r="HFL233" s="29"/>
      <c r="HFM233" s="29"/>
      <c r="HFN233" s="29"/>
      <c r="HFO233" s="29"/>
      <c r="HFP233" s="29"/>
      <c r="HFQ233" s="29"/>
      <c r="HFR233" s="29"/>
      <c r="HFS233" s="29"/>
      <c r="HFT233" s="29"/>
      <c r="HFU233" s="29"/>
      <c r="HFV233" s="29"/>
      <c r="HFW233" s="29"/>
      <c r="HFX233" s="29"/>
      <c r="HFY233" s="29"/>
      <c r="HFZ233" s="29"/>
      <c r="HGA233" s="29"/>
      <c r="HGB233" s="29"/>
      <c r="HGC233" s="29"/>
      <c r="HGD233" s="29"/>
      <c r="HGE233" s="29"/>
      <c r="HGF233" s="29"/>
      <c r="HGG233" s="29"/>
      <c r="HGH233" s="29"/>
      <c r="HGI233" s="29"/>
      <c r="HGJ233" s="29"/>
      <c r="HGK233" s="29"/>
      <c r="HGL233" s="29"/>
      <c r="HGM233" s="29"/>
      <c r="HGN233" s="29"/>
      <c r="HGO233" s="29"/>
      <c r="HGP233" s="29"/>
      <c r="HGQ233" s="29"/>
      <c r="HGR233" s="29"/>
      <c r="HGS233" s="29"/>
      <c r="HGT233" s="29"/>
      <c r="HGU233" s="29"/>
      <c r="HGV233" s="29"/>
      <c r="HGW233" s="29"/>
      <c r="HGX233" s="29"/>
      <c r="HGY233" s="29"/>
      <c r="HGZ233" s="29"/>
      <c r="HHA233" s="29"/>
      <c r="HHB233" s="29"/>
      <c r="HHC233" s="29"/>
      <c r="HHD233" s="29"/>
      <c r="HHE233" s="29"/>
      <c r="HHF233" s="29"/>
      <c r="HHG233" s="29"/>
      <c r="HHH233" s="29"/>
      <c r="HHI233" s="29"/>
      <c r="HHJ233" s="29"/>
      <c r="HHK233" s="29"/>
      <c r="HHL233" s="29"/>
      <c r="HHM233" s="29"/>
      <c r="HHN233" s="29"/>
      <c r="HHO233" s="29"/>
      <c r="HHP233" s="29"/>
      <c r="HHQ233" s="29"/>
      <c r="HHR233" s="29"/>
      <c r="HHS233" s="29"/>
      <c r="HHT233" s="29"/>
      <c r="HHU233" s="29"/>
      <c r="HHV233" s="29"/>
      <c r="HHW233" s="29"/>
      <c r="HHX233" s="29"/>
      <c r="HHY233" s="29"/>
      <c r="HHZ233" s="29"/>
      <c r="HIA233" s="29"/>
      <c r="HIB233" s="29"/>
      <c r="HIC233" s="29"/>
      <c r="HID233" s="29"/>
      <c r="HIE233" s="29"/>
      <c r="HIF233" s="29"/>
      <c r="HIG233" s="29"/>
      <c r="HIH233" s="29"/>
      <c r="HII233" s="29"/>
      <c r="HIJ233" s="29"/>
      <c r="HIK233" s="29"/>
      <c r="HIL233" s="29"/>
      <c r="HIM233" s="29"/>
      <c r="HIN233" s="29"/>
      <c r="HIO233" s="29"/>
      <c r="HIP233" s="29"/>
      <c r="HIQ233" s="29"/>
      <c r="HIR233" s="29"/>
      <c r="HIS233" s="29"/>
      <c r="HIT233" s="29"/>
      <c r="HIU233" s="29"/>
      <c r="HIV233" s="29"/>
      <c r="HIW233" s="29"/>
      <c r="HIX233" s="29"/>
      <c r="HIY233" s="29"/>
      <c r="HIZ233" s="29"/>
      <c r="HJA233" s="29"/>
      <c r="HJB233" s="29"/>
      <c r="HJC233" s="29"/>
      <c r="HJD233" s="29"/>
      <c r="HJE233" s="29"/>
      <c r="HJF233" s="29"/>
      <c r="HJG233" s="29"/>
      <c r="HJH233" s="29"/>
      <c r="HJI233" s="29"/>
      <c r="HJJ233" s="29"/>
      <c r="HJK233" s="29"/>
      <c r="HJL233" s="29"/>
      <c r="HJM233" s="29"/>
      <c r="HJN233" s="29"/>
      <c r="HJO233" s="29"/>
      <c r="HJP233" s="29"/>
      <c r="HJQ233" s="29"/>
      <c r="HJR233" s="29"/>
      <c r="HJS233" s="29"/>
      <c r="HJT233" s="29"/>
      <c r="HJU233" s="29"/>
      <c r="HJV233" s="29"/>
      <c r="HJW233" s="29"/>
      <c r="HJX233" s="29"/>
      <c r="HJY233" s="29"/>
      <c r="HJZ233" s="29"/>
      <c r="HKA233" s="29"/>
      <c r="HKB233" s="29"/>
      <c r="HKC233" s="29"/>
      <c r="HKD233" s="29"/>
      <c r="HKE233" s="29"/>
      <c r="HKF233" s="29"/>
      <c r="HKG233" s="29"/>
      <c r="HKH233" s="29"/>
      <c r="HKI233" s="29"/>
      <c r="HKJ233" s="29"/>
      <c r="HKK233" s="29"/>
      <c r="HKL233" s="29"/>
      <c r="HKM233" s="29"/>
      <c r="HKN233" s="29"/>
      <c r="HKO233" s="29"/>
      <c r="HKP233" s="29"/>
      <c r="HKQ233" s="29"/>
      <c r="HKR233" s="29"/>
      <c r="HKS233" s="29"/>
      <c r="HKT233" s="29"/>
      <c r="HKU233" s="29"/>
      <c r="HKV233" s="29"/>
      <c r="HKW233" s="29"/>
      <c r="HKX233" s="29"/>
      <c r="HKY233" s="29"/>
      <c r="HKZ233" s="29"/>
      <c r="HLA233" s="29"/>
      <c r="HLB233" s="29"/>
      <c r="HLC233" s="29"/>
      <c r="HLD233" s="29"/>
      <c r="HLE233" s="29"/>
      <c r="HLF233" s="29"/>
      <c r="HLG233" s="29"/>
      <c r="HLH233" s="29"/>
      <c r="HLI233" s="29"/>
      <c r="HLJ233" s="29"/>
      <c r="HLK233" s="29"/>
      <c r="HLL233" s="29"/>
      <c r="HLM233" s="29"/>
      <c r="HLN233" s="29"/>
      <c r="HLO233" s="29"/>
      <c r="HLP233" s="29"/>
      <c r="HLQ233" s="29"/>
      <c r="HLR233" s="29"/>
      <c r="HLS233" s="29"/>
      <c r="HLT233" s="29"/>
      <c r="HLU233" s="29"/>
      <c r="HLV233" s="29"/>
      <c r="HLW233" s="29"/>
      <c r="HLX233" s="29"/>
      <c r="HLY233" s="29"/>
      <c r="HLZ233" s="29"/>
      <c r="HMA233" s="29"/>
      <c r="HMB233" s="29"/>
      <c r="HMC233" s="29"/>
      <c r="HMD233" s="29"/>
      <c r="HME233" s="29"/>
      <c r="HMF233" s="29"/>
      <c r="HMG233" s="29"/>
      <c r="HMH233" s="29"/>
      <c r="HMI233" s="29"/>
      <c r="HMJ233" s="29"/>
      <c r="HMK233" s="29"/>
      <c r="HML233" s="29"/>
      <c r="HMM233" s="29"/>
      <c r="HMN233" s="29"/>
      <c r="HMO233" s="29"/>
      <c r="HMP233" s="29"/>
      <c r="HMQ233" s="29"/>
      <c r="HMR233" s="29"/>
      <c r="HMS233" s="29"/>
      <c r="HMT233" s="29"/>
      <c r="HMU233" s="29"/>
      <c r="HMV233" s="29"/>
      <c r="HMW233" s="29"/>
      <c r="HMX233" s="29"/>
      <c r="HMY233" s="29"/>
      <c r="HMZ233" s="29"/>
      <c r="HNA233" s="29"/>
      <c r="HNB233" s="29"/>
      <c r="HNC233" s="29"/>
      <c r="HND233" s="29"/>
      <c r="HNE233" s="29"/>
      <c r="HNF233" s="29"/>
      <c r="HNG233" s="29"/>
      <c r="HNH233" s="29"/>
      <c r="HNI233" s="29"/>
      <c r="HNJ233" s="29"/>
      <c r="HNK233" s="29"/>
      <c r="HNL233" s="29"/>
      <c r="HNM233" s="29"/>
      <c r="HNN233" s="29"/>
      <c r="HNO233" s="29"/>
      <c r="HNP233" s="29"/>
      <c r="HNQ233" s="29"/>
      <c r="HNR233" s="29"/>
      <c r="HNS233" s="29"/>
      <c r="HNT233" s="29"/>
      <c r="HNU233" s="29"/>
      <c r="HNV233" s="29"/>
      <c r="HNW233" s="29"/>
      <c r="HNX233" s="29"/>
      <c r="HNY233" s="29"/>
      <c r="HNZ233" s="29"/>
      <c r="HOA233" s="29"/>
      <c r="HOB233" s="29"/>
      <c r="HOC233" s="29"/>
      <c r="HOD233" s="29"/>
      <c r="HOE233" s="29"/>
      <c r="HOF233" s="29"/>
      <c r="HOG233" s="29"/>
      <c r="HOH233" s="29"/>
      <c r="HOI233" s="29"/>
      <c r="HOJ233" s="29"/>
      <c r="HOK233" s="29"/>
      <c r="HOL233" s="29"/>
      <c r="HOM233" s="29"/>
      <c r="HON233" s="29"/>
      <c r="HOO233" s="29"/>
      <c r="HOP233" s="29"/>
      <c r="HOQ233" s="29"/>
      <c r="HOR233" s="29"/>
      <c r="HOS233" s="29"/>
      <c r="HOT233" s="29"/>
      <c r="HOU233" s="29"/>
      <c r="HOV233" s="29"/>
      <c r="HOW233" s="29"/>
      <c r="HOX233" s="29"/>
      <c r="HOY233" s="29"/>
      <c r="HOZ233" s="29"/>
      <c r="HPA233" s="29"/>
      <c r="HPB233" s="29"/>
      <c r="HPC233" s="29"/>
      <c r="HPD233" s="29"/>
      <c r="HPE233" s="29"/>
      <c r="HPF233" s="29"/>
      <c r="HPG233" s="29"/>
      <c r="HPH233" s="29"/>
      <c r="HPI233" s="29"/>
      <c r="HPJ233" s="29"/>
      <c r="HPK233" s="29"/>
      <c r="HPL233" s="29"/>
      <c r="HPM233" s="29"/>
      <c r="HPN233" s="29"/>
      <c r="HPO233" s="29"/>
      <c r="HPP233" s="29"/>
      <c r="HPQ233" s="29"/>
      <c r="HPR233" s="29"/>
      <c r="HPS233" s="29"/>
      <c r="HPT233" s="29"/>
      <c r="HPU233" s="29"/>
      <c r="HPV233" s="29"/>
      <c r="HPW233" s="29"/>
      <c r="HPX233" s="29"/>
      <c r="HPY233" s="29"/>
      <c r="HPZ233" s="29"/>
      <c r="HQA233" s="29"/>
      <c r="HQB233" s="29"/>
      <c r="HQC233" s="29"/>
      <c r="HQD233" s="29"/>
      <c r="HQE233" s="29"/>
      <c r="HQF233" s="29"/>
      <c r="HQG233" s="29"/>
      <c r="HQH233" s="29"/>
      <c r="HQI233" s="29"/>
      <c r="HQJ233" s="29"/>
      <c r="HQK233" s="29"/>
      <c r="HQL233" s="29"/>
      <c r="HQM233" s="29"/>
      <c r="HQN233" s="29"/>
      <c r="HQO233" s="29"/>
      <c r="HQP233" s="29"/>
      <c r="HQQ233" s="29"/>
      <c r="HQR233" s="29"/>
      <c r="HQS233" s="29"/>
      <c r="HQT233" s="29"/>
      <c r="HQU233" s="29"/>
      <c r="HQV233" s="29"/>
      <c r="HQW233" s="29"/>
      <c r="HQX233" s="29"/>
      <c r="HQY233" s="29"/>
      <c r="HQZ233" s="29"/>
      <c r="HRA233" s="29"/>
      <c r="HRB233" s="29"/>
      <c r="HRC233" s="29"/>
      <c r="HRD233" s="29"/>
      <c r="HRE233" s="29"/>
      <c r="HRF233" s="29"/>
      <c r="HRG233" s="29"/>
      <c r="HRH233" s="29"/>
      <c r="HRI233" s="29"/>
      <c r="HRJ233" s="29"/>
      <c r="HRK233" s="29"/>
      <c r="HRL233" s="29"/>
      <c r="HRM233" s="29"/>
      <c r="HRN233" s="29"/>
      <c r="HRO233" s="29"/>
      <c r="HRP233" s="29"/>
      <c r="HRQ233" s="29"/>
      <c r="HRR233" s="29"/>
      <c r="HRS233" s="29"/>
      <c r="HRT233" s="29"/>
      <c r="HRU233" s="29"/>
      <c r="HRV233" s="29"/>
      <c r="HRW233" s="29"/>
      <c r="HRX233" s="29"/>
      <c r="HRY233" s="29"/>
      <c r="HRZ233" s="29"/>
      <c r="HSA233" s="29"/>
      <c r="HSB233" s="29"/>
      <c r="HSC233" s="29"/>
      <c r="HSD233" s="29"/>
      <c r="HSE233" s="29"/>
      <c r="HSF233" s="29"/>
      <c r="HSG233" s="29"/>
      <c r="HSH233" s="29"/>
      <c r="HSI233" s="29"/>
      <c r="HSJ233" s="29"/>
      <c r="HSK233" s="29"/>
      <c r="HSL233" s="29"/>
      <c r="HSM233" s="29"/>
      <c r="HSN233" s="29"/>
      <c r="HSO233" s="29"/>
      <c r="HSP233" s="29"/>
      <c r="HSQ233" s="29"/>
      <c r="HSR233" s="29"/>
      <c r="HSS233" s="29"/>
      <c r="HST233" s="29"/>
      <c r="HSU233" s="29"/>
      <c r="HSV233" s="29"/>
      <c r="HSW233" s="29"/>
      <c r="HSX233" s="29"/>
      <c r="HSY233" s="29"/>
      <c r="HSZ233" s="29"/>
      <c r="HTA233" s="29"/>
      <c r="HTB233" s="29"/>
      <c r="HTC233" s="29"/>
      <c r="HTD233" s="29"/>
      <c r="HTE233" s="29"/>
      <c r="HTF233" s="29"/>
      <c r="HTG233" s="29"/>
      <c r="HTH233" s="29"/>
      <c r="HTI233" s="29"/>
      <c r="HTJ233" s="29"/>
      <c r="HTK233" s="29"/>
      <c r="HTL233" s="29"/>
      <c r="HTM233" s="29"/>
      <c r="HTN233" s="29"/>
      <c r="HTO233" s="29"/>
      <c r="HTP233" s="29"/>
      <c r="HTQ233" s="29"/>
      <c r="HTR233" s="29"/>
      <c r="HTS233" s="29"/>
      <c r="HTT233" s="29"/>
      <c r="HTU233" s="29"/>
      <c r="HTV233" s="29"/>
      <c r="HTW233" s="29"/>
      <c r="HTX233" s="29"/>
      <c r="HTY233" s="29"/>
      <c r="HTZ233" s="29"/>
      <c r="HUA233" s="29"/>
      <c r="HUB233" s="29"/>
      <c r="HUC233" s="29"/>
      <c r="HUD233" s="29"/>
      <c r="HUE233" s="29"/>
      <c r="HUF233" s="29"/>
      <c r="HUG233" s="29"/>
      <c r="HUH233" s="29"/>
      <c r="HUI233" s="29"/>
      <c r="HUJ233" s="29"/>
      <c r="HUK233" s="29"/>
      <c r="HUL233" s="29"/>
      <c r="HUM233" s="29"/>
      <c r="HUN233" s="29"/>
      <c r="HUO233" s="29"/>
      <c r="HUP233" s="29"/>
      <c r="HUQ233" s="29"/>
      <c r="HUR233" s="29"/>
      <c r="HUS233" s="29"/>
      <c r="HUT233" s="29"/>
      <c r="HUU233" s="29"/>
      <c r="HUV233" s="29"/>
      <c r="HUW233" s="29"/>
      <c r="HUX233" s="29"/>
      <c r="HUY233" s="29"/>
      <c r="HUZ233" s="29"/>
      <c r="HVA233" s="29"/>
      <c r="HVB233" s="29"/>
      <c r="HVC233" s="29"/>
      <c r="HVD233" s="29"/>
      <c r="HVE233" s="29"/>
      <c r="HVF233" s="29"/>
      <c r="HVG233" s="29"/>
      <c r="HVH233" s="29"/>
      <c r="HVI233" s="29"/>
      <c r="HVJ233" s="29"/>
      <c r="HVK233" s="29"/>
      <c r="HVL233" s="29"/>
      <c r="HVM233" s="29"/>
      <c r="HVN233" s="29"/>
      <c r="HVO233" s="29"/>
      <c r="HVP233" s="29"/>
      <c r="HVQ233" s="29"/>
      <c r="HVR233" s="29"/>
      <c r="HVS233" s="29"/>
      <c r="HVT233" s="29"/>
      <c r="HVU233" s="29"/>
      <c r="HVV233" s="29"/>
      <c r="HVW233" s="29"/>
      <c r="HVX233" s="29"/>
      <c r="HVY233" s="29"/>
      <c r="HVZ233" s="29"/>
      <c r="HWA233" s="29"/>
      <c r="HWB233" s="29"/>
      <c r="HWC233" s="29"/>
      <c r="HWD233" s="29"/>
      <c r="HWE233" s="29"/>
      <c r="HWF233" s="29"/>
      <c r="HWG233" s="29"/>
      <c r="HWH233" s="29"/>
      <c r="HWI233" s="29"/>
      <c r="HWJ233" s="29"/>
      <c r="HWK233" s="29"/>
      <c r="HWL233" s="29"/>
      <c r="HWM233" s="29"/>
      <c r="HWN233" s="29"/>
      <c r="HWO233" s="29"/>
      <c r="HWP233" s="29"/>
      <c r="HWQ233" s="29"/>
      <c r="HWR233" s="29"/>
      <c r="HWS233" s="29"/>
      <c r="HWT233" s="29"/>
      <c r="HWU233" s="29"/>
      <c r="HWV233" s="29"/>
      <c r="HWW233" s="29"/>
      <c r="HWX233" s="29"/>
      <c r="HWY233" s="29"/>
      <c r="HWZ233" s="29"/>
      <c r="HXA233" s="29"/>
      <c r="HXB233" s="29"/>
      <c r="HXC233" s="29"/>
      <c r="HXD233" s="29"/>
      <c r="HXE233" s="29"/>
      <c r="HXF233" s="29"/>
      <c r="HXG233" s="29"/>
      <c r="HXH233" s="29"/>
      <c r="HXI233" s="29"/>
      <c r="HXJ233" s="29"/>
      <c r="HXK233" s="29"/>
      <c r="HXL233" s="29"/>
      <c r="HXM233" s="29"/>
      <c r="HXN233" s="29"/>
      <c r="HXO233" s="29"/>
      <c r="HXP233" s="29"/>
      <c r="HXQ233" s="29"/>
      <c r="HXR233" s="29"/>
      <c r="HXS233" s="29"/>
      <c r="HXT233" s="29"/>
      <c r="HXU233" s="29"/>
      <c r="HXV233" s="29"/>
      <c r="HXW233" s="29"/>
      <c r="HXX233" s="29"/>
      <c r="HXY233" s="29"/>
      <c r="HXZ233" s="29"/>
      <c r="HYA233" s="29"/>
      <c r="HYB233" s="29"/>
      <c r="HYC233" s="29"/>
      <c r="HYD233" s="29"/>
      <c r="HYE233" s="29"/>
      <c r="HYF233" s="29"/>
      <c r="HYG233" s="29"/>
      <c r="HYH233" s="29"/>
      <c r="HYI233" s="29"/>
      <c r="HYJ233" s="29"/>
      <c r="HYK233" s="29"/>
      <c r="HYL233" s="29"/>
      <c r="HYM233" s="29"/>
      <c r="HYN233" s="29"/>
      <c r="HYO233" s="29"/>
      <c r="HYP233" s="29"/>
      <c r="HYQ233" s="29"/>
      <c r="HYR233" s="29"/>
      <c r="HYS233" s="29"/>
      <c r="HYT233" s="29"/>
      <c r="HYU233" s="29"/>
      <c r="HYV233" s="29"/>
      <c r="HYW233" s="29"/>
      <c r="HYX233" s="29"/>
      <c r="HYY233" s="29"/>
      <c r="HYZ233" s="29"/>
      <c r="HZA233" s="29"/>
      <c r="HZB233" s="29"/>
      <c r="HZC233" s="29"/>
      <c r="HZD233" s="29"/>
      <c r="HZE233" s="29"/>
      <c r="HZF233" s="29"/>
      <c r="HZG233" s="29"/>
      <c r="HZH233" s="29"/>
      <c r="HZI233" s="29"/>
      <c r="HZJ233" s="29"/>
      <c r="HZK233" s="29"/>
      <c r="HZL233" s="29"/>
      <c r="HZM233" s="29"/>
      <c r="HZN233" s="29"/>
      <c r="HZO233" s="29"/>
      <c r="HZP233" s="29"/>
      <c r="HZQ233" s="29"/>
      <c r="HZR233" s="29"/>
      <c r="HZS233" s="29"/>
      <c r="HZT233" s="29"/>
      <c r="HZU233" s="29"/>
      <c r="HZV233" s="29"/>
      <c r="HZW233" s="29"/>
      <c r="HZX233" s="29"/>
      <c r="HZY233" s="29"/>
      <c r="HZZ233" s="29"/>
      <c r="IAA233" s="29"/>
      <c r="IAB233" s="29"/>
      <c r="IAC233" s="29"/>
      <c r="IAD233" s="29"/>
      <c r="IAE233" s="29"/>
      <c r="IAF233" s="29"/>
      <c r="IAG233" s="29"/>
      <c r="IAH233" s="29"/>
      <c r="IAI233" s="29"/>
      <c r="IAJ233" s="29"/>
      <c r="IAK233" s="29"/>
      <c r="IAL233" s="29"/>
      <c r="IAM233" s="29"/>
      <c r="IAN233" s="29"/>
      <c r="IAO233" s="29"/>
      <c r="IAP233" s="29"/>
      <c r="IAQ233" s="29"/>
      <c r="IAR233" s="29"/>
      <c r="IAS233" s="29"/>
      <c r="IAT233" s="29"/>
      <c r="IAU233" s="29"/>
      <c r="IAV233" s="29"/>
      <c r="IAW233" s="29"/>
      <c r="IAX233" s="29"/>
      <c r="IAY233" s="29"/>
      <c r="IAZ233" s="29"/>
      <c r="IBA233" s="29"/>
      <c r="IBB233" s="29"/>
      <c r="IBC233" s="29"/>
      <c r="IBD233" s="29"/>
      <c r="IBE233" s="29"/>
      <c r="IBF233" s="29"/>
      <c r="IBG233" s="29"/>
      <c r="IBH233" s="29"/>
      <c r="IBI233" s="29"/>
      <c r="IBJ233" s="29"/>
      <c r="IBK233" s="29"/>
      <c r="IBL233" s="29"/>
      <c r="IBM233" s="29"/>
      <c r="IBN233" s="29"/>
      <c r="IBO233" s="29"/>
      <c r="IBP233" s="29"/>
      <c r="IBQ233" s="29"/>
      <c r="IBR233" s="29"/>
      <c r="IBS233" s="29"/>
      <c r="IBT233" s="29"/>
      <c r="IBU233" s="29"/>
      <c r="IBV233" s="29"/>
      <c r="IBW233" s="29"/>
      <c r="IBX233" s="29"/>
      <c r="IBY233" s="29"/>
      <c r="IBZ233" s="29"/>
      <c r="ICA233" s="29"/>
      <c r="ICB233" s="29"/>
      <c r="ICC233" s="29"/>
      <c r="ICD233" s="29"/>
      <c r="ICE233" s="29"/>
      <c r="ICF233" s="29"/>
      <c r="ICG233" s="29"/>
      <c r="ICH233" s="29"/>
      <c r="ICI233" s="29"/>
      <c r="ICJ233" s="29"/>
      <c r="ICK233" s="29"/>
      <c r="ICL233" s="29"/>
      <c r="ICM233" s="29"/>
      <c r="ICN233" s="29"/>
      <c r="ICO233" s="29"/>
      <c r="ICP233" s="29"/>
      <c r="ICQ233" s="29"/>
      <c r="ICR233" s="29"/>
      <c r="ICS233" s="29"/>
      <c r="ICT233" s="29"/>
      <c r="ICU233" s="29"/>
      <c r="ICV233" s="29"/>
      <c r="ICW233" s="29"/>
      <c r="ICX233" s="29"/>
      <c r="ICY233" s="29"/>
      <c r="ICZ233" s="29"/>
      <c r="IDA233" s="29"/>
      <c r="IDB233" s="29"/>
      <c r="IDC233" s="29"/>
      <c r="IDD233" s="29"/>
      <c r="IDE233" s="29"/>
      <c r="IDF233" s="29"/>
      <c r="IDG233" s="29"/>
      <c r="IDH233" s="29"/>
      <c r="IDI233" s="29"/>
      <c r="IDJ233" s="29"/>
      <c r="IDK233" s="29"/>
      <c r="IDL233" s="29"/>
      <c r="IDM233" s="29"/>
      <c r="IDN233" s="29"/>
      <c r="IDO233" s="29"/>
      <c r="IDP233" s="29"/>
      <c r="IDQ233" s="29"/>
      <c r="IDR233" s="29"/>
      <c r="IDS233" s="29"/>
      <c r="IDT233" s="29"/>
      <c r="IDU233" s="29"/>
      <c r="IDV233" s="29"/>
      <c r="IDW233" s="29"/>
      <c r="IDX233" s="29"/>
      <c r="IDY233" s="29"/>
      <c r="IDZ233" s="29"/>
      <c r="IEA233" s="29"/>
      <c r="IEB233" s="29"/>
      <c r="IEC233" s="29"/>
      <c r="IED233" s="29"/>
      <c r="IEE233" s="29"/>
      <c r="IEF233" s="29"/>
      <c r="IEG233" s="29"/>
      <c r="IEH233" s="29"/>
      <c r="IEI233" s="29"/>
      <c r="IEJ233" s="29"/>
      <c r="IEK233" s="29"/>
      <c r="IEL233" s="29"/>
      <c r="IEM233" s="29"/>
      <c r="IEN233" s="29"/>
      <c r="IEO233" s="29"/>
      <c r="IEP233" s="29"/>
      <c r="IEQ233" s="29"/>
      <c r="IER233" s="29"/>
      <c r="IES233" s="29"/>
      <c r="IET233" s="29"/>
      <c r="IEU233" s="29"/>
      <c r="IEV233" s="29"/>
      <c r="IEW233" s="29"/>
      <c r="IEX233" s="29"/>
      <c r="IEY233" s="29"/>
      <c r="IEZ233" s="29"/>
      <c r="IFA233" s="29"/>
      <c r="IFB233" s="29"/>
      <c r="IFC233" s="29"/>
      <c r="IFD233" s="29"/>
      <c r="IFE233" s="29"/>
      <c r="IFF233" s="29"/>
      <c r="IFG233" s="29"/>
      <c r="IFH233" s="29"/>
      <c r="IFI233" s="29"/>
      <c r="IFJ233" s="29"/>
      <c r="IFK233" s="29"/>
      <c r="IFL233" s="29"/>
      <c r="IFM233" s="29"/>
      <c r="IFN233" s="29"/>
      <c r="IFO233" s="29"/>
      <c r="IFP233" s="29"/>
      <c r="IFQ233" s="29"/>
      <c r="IFR233" s="29"/>
      <c r="IFS233" s="29"/>
      <c r="IFT233" s="29"/>
      <c r="IFU233" s="29"/>
      <c r="IFV233" s="29"/>
      <c r="IFW233" s="29"/>
      <c r="IFX233" s="29"/>
      <c r="IFY233" s="29"/>
      <c r="IFZ233" s="29"/>
      <c r="IGA233" s="29"/>
      <c r="IGB233" s="29"/>
      <c r="IGC233" s="29"/>
      <c r="IGD233" s="29"/>
      <c r="IGE233" s="29"/>
      <c r="IGF233" s="29"/>
      <c r="IGG233" s="29"/>
      <c r="IGH233" s="29"/>
      <c r="IGI233" s="29"/>
      <c r="IGJ233" s="29"/>
      <c r="IGK233" s="29"/>
      <c r="IGL233" s="29"/>
      <c r="IGM233" s="29"/>
      <c r="IGN233" s="29"/>
      <c r="IGO233" s="29"/>
      <c r="IGP233" s="29"/>
      <c r="IGQ233" s="29"/>
      <c r="IGR233" s="29"/>
      <c r="IGS233" s="29"/>
      <c r="IGT233" s="29"/>
      <c r="IGU233" s="29"/>
      <c r="IGV233" s="29"/>
      <c r="IGW233" s="29"/>
      <c r="IGX233" s="29"/>
      <c r="IGY233" s="29"/>
      <c r="IGZ233" s="29"/>
      <c r="IHA233" s="29"/>
      <c r="IHB233" s="29"/>
      <c r="IHC233" s="29"/>
      <c r="IHD233" s="29"/>
      <c r="IHE233" s="29"/>
      <c r="IHF233" s="29"/>
      <c r="IHG233" s="29"/>
      <c r="IHH233" s="29"/>
      <c r="IHI233" s="29"/>
      <c r="IHJ233" s="29"/>
      <c r="IHK233" s="29"/>
      <c r="IHL233" s="29"/>
      <c r="IHM233" s="29"/>
      <c r="IHN233" s="29"/>
      <c r="IHO233" s="29"/>
      <c r="IHP233" s="29"/>
      <c r="IHQ233" s="29"/>
      <c r="IHR233" s="29"/>
      <c r="IHS233" s="29"/>
      <c r="IHT233" s="29"/>
      <c r="IHU233" s="29"/>
      <c r="IHV233" s="29"/>
      <c r="IHW233" s="29"/>
      <c r="IHX233" s="29"/>
      <c r="IHY233" s="29"/>
      <c r="IHZ233" s="29"/>
      <c r="IIA233" s="29"/>
      <c r="IIB233" s="29"/>
      <c r="IIC233" s="29"/>
      <c r="IID233" s="29"/>
      <c r="IIE233" s="29"/>
      <c r="IIF233" s="29"/>
      <c r="IIG233" s="29"/>
      <c r="IIH233" s="29"/>
      <c r="III233" s="29"/>
      <c r="IIJ233" s="29"/>
      <c r="IIK233" s="29"/>
      <c r="IIL233" s="29"/>
      <c r="IIM233" s="29"/>
      <c r="IIN233" s="29"/>
      <c r="IIO233" s="29"/>
      <c r="IIP233" s="29"/>
      <c r="IIQ233" s="29"/>
      <c r="IIR233" s="29"/>
      <c r="IIS233" s="29"/>
      <c r="IIT233" s="29"/>
      <c r="IIU233" s="29"/>
      <c r="IIV233" s="29"/>
      <c r="IIW233" s="29"/>
      <c r="IIX233" s="29"/>
      <c r="IIY233" s="29"/>
      <c r="IIZ233" s="29"/>
      <c r="IJA233" s="29"/>
      <c r="IJB233" s="29"/>
      <c r="IJC233" s="29"/>
      <c r="IJD233" s="29"/>
      <c r="IJE233" s="29"/>
      <c r="IJF233" s="29"/>
      <c r="IJG233" s="29"/>
      <c r="IJH233" s="29"/>
      <c r="IJI233" s="29"/>
      <c r="IJJ233" s="29"/>
      <c r="IJK233" s="29"/>
      <c r="IJL233" s="29"/>
      <c r="IJM233" s="29"/>
      <c r="IJN233" s="29"/>
      <c r="IJO233" s="29"/>
      <c r="IJP233" s="29"/>
      <c r="IJQ233" s="29"/>
      <c r="IJR233" s="29"/>
      <c r="IJS233" s="29"/>
      <c r="IJT233" s="29"/>
      <c r="IJU233" s="29"/>
      <c r="IJV233" s="29"/>
      <c r="IJW233" s="29"/>
      <c r="IJX233" s="29"/>
      <c r="IJY233" s="29"/>
      <c r="IJZ233" s="29"/>
      <c r="IKA233" s="29"/>
      <c r="IKB233" s="29"/>
      <c r="IKC233" s="29"/>
      <c r="IKD233" s="29"/>
      <c r="IKE233" s="29"/>
      <c r="IKF233" s="29"/>
      <c r="IKG233" s="29"/>
      <c r="IKH233" s="29"/>
      <c r="IKI233" s="29"/>
      <c r="IKJ233" s="29"/>
      <c r="IKK233" s="29"/>
      <c r="IKL233" s="29"/>
      <c r="IKM233" s="29"/>
      <c r="IKN233" s="29"/>
      <c r="IKO233" s="29"/>
      <c r="IKP233" s="29"/>
      <c r="IKQ233" s="29"/>
      <c r="IKR233" s="29"/>
      <c r="IKS233" s="29"/>
      <c r="IKT233" s="29"/>
      <c r="IKU233" s="29"/>
      <c r="IKV233" s="29"/>
      <c r="IKW233" s="29"/>
      <c r="IKX233" s="29"/>
      <c r="IKY233" s="29"/>
      <c r="IKZ233" s="29"/>
      <c r="ILA233" s="29"/>
      <c r="ILB233" s="29"/>
      <c r="ILC233" s="29"/>
      <c r="ILD233" s="29"/>
      <c r="ILE233" s="29"/>
      <c r="ILF233" s="29"/>
      <c r="ILG233" s="29"/>
      <c r="ILH233" s="29"/>
      <c r="ILI233" s="29"/>
      <c r="ILJ233" s="29"/>
      <c r="ILK233" s="29"/>
      <c r="ILL233" s="29"/>
      <c r="ILM233" s="29"/>
      <c r="ILN233" s="29"/>
      <c r="ILO233" s="29"/>
      <c r="ILP233" s="29"/>
      <c r="ILQ233" s="29"/>
      <c r="ILR233" s="29"/>
      <c r="ILS233" s="29"/>
      <c r="ILT233" s="29"/>
      <c r="ILU233" s="29"/>
      <c r="ILV233" s="29"/>
      <c r="ILW233" s="29"/>
      <c r="ILX233" s="29"/>
      <c r="ILY233" s="29"/>
      <c r="ILZ233" s="29"/>
      <c r="IMA233" s="29"/>
      <c r="IMB233" s="29"/>
      <c r="IMC233" s="29"/>
      <c r="IMD233" s="29"/>
      <c r="IME233" s="29"/>
      <c r="IMF233" s="29"/>
      <c r="IMG233" s="29"/>
      <c r="IMH233" s="29"/>
      <c r="IMI233" s="29"/>
      <c r="IMJ233" s="29"/>
      <c r="IMK233" s="29"/>
      <c r="IML233" s="29"/>
      <c r="IMM233" s="29"/>
      <c r="IMN233" s="29"/>
      <c r="IMO233" s="29"/>
      <c r="IMP233" s="29"/>
      <c r="IMQ233" s="29"/>
      <c r="IMR233" s="29"/>
      <c r="IMS233" s="29"/>
      <c r="IMT233" s="29"/>
      <c r="IMU233" s="29"/>
      <c r="IMV233" s="29"/>
      <c r="IMW233" s="29"/>
      <c r="IMX233" s="29"/>
      <c r="IMY233" s="29"/>
      <c r="IMZ233" s="29"/>
      <c r="INA233" s="29"/>
      <c r="INB233" s="29"/>
      <c r="INC233" s="29"/>
      <c r="IND233" s="29"/>
      <c r="INE233" s="29"/>
      <c r="INF233" s="29"/>
      <c r="ING233" s="29"/>
      <c r="INH233" s="29"/>
      <c r="INI233" s="29"/>
      <c r="INJ233" s="29"/>
      <c r="INK233" s="29"/>
      <c r="INL233" s="29"/>
      <c r="INM233" s="29"/>
      <c r="INN233" s="29"/>
      <c r="INO233" s="29"/>
      <c r="INP233" s="29"/>
      <c r="INQ233" s="29"/>
      <c r="INR233" s="29"/>
      <c r="INS233" s="29"/>
      <c r="INT233" s="29"/>
      <c r="INU233" s="29"/>
      <c r="INV233" s="29"/>
      <c r="INW233" s="29"/>
      <c r="INX233" s="29"/>
      <c r="INY233" s="29"/>
      <c r="INZ233" s="29"/>
      <c r="IOA233" s="29"/>
      <c r="IOB233" s="29"/>
      <c r="IOC233" s="29"/>
      <c r="IOD233" s="29"/>
      <c r="IOE233" s="29"/>
      <c r="IOF233" s="29"/>
      <c r="IOG233" s="29"/>
      <c r="IOH233" s="29"/>
      <c r="IOI233" s="29"/>
      <c r="IOJ233" s="29"/>
      <c r="IOK233" s="29"/>
      <c r="IOL233" s="29"/>
      <c r="IOM233" s="29"/>
      <c r="ION233" s="29"/>
      <c r="IOO233" s="29"/>
      <c r="IOP233" s="29"/>
      <c r="IOQ233" s="29"/>
      <c r="IOR233" s="29"/>
      <c r="IOS233" s="29"/>
      <c r="IOT233" s="29"/>
      <c r="IOU233" s="29"/>
      <c r="IOV233" s="29"/>
      <c r="IOW233" s="29"/>
      <c r="IOX233" s="29"/>
      <c r="IOY233" s="29"/>
      <c r="IOZ233" s="29"/>
      <c r="IPA233" s="29"/>
      <c r="IPB233" s="29"/>
      <c r="IPC233" s="29"/>
      <c r="IPD233" s="29"/>
      <c r="IPE233" s="29"/>
      <c r="IPF233" s="29"/>
      <c r="IPG233" s="29"/>
      <c r="IPH233" s="29"/>
      <c r="IPI233" s="29"/>
      <c r="IPJ233" s="29"/>
      <c r="IPK233" s="29"/>
      <c r="IPL233" s="29"/>
      <c r="IPM233" s="29"/>
      <c r="IPN233" s="29"/>
      <c r="IPO233" s="29"/>
      <c r="IPP233" s="29"/>
      <c r="IPQ233" s="29"/>
      <c r="IPR233" s="29"/>
      <c r="IPS233" s="29"/>
      <c r="IPT233" s="29"/>
      <c r="IPU233" s="29"/>
      <c r="IPV233" s="29"/>
      <c r="IPW233" s="29"/>
      <c r="IPX233" s="29"/>
      <c r="IPY233" s="29"/>
      <c r="IPZ233" s="29"/>
      <c r="IQA233" s="29"/>
      <c r="IQB233" s="29"/>
      <c r="IQC233" s="29"/>
      <c r="IQD233" s="29"/>
      <c r="IQE233" s="29"/>
      <c r="IQF233" s="29"/>
      <c r="IQG233" s="29"/>
      <c r="IQH233" s="29"/>
      <c r="IQI233" s="29"/>
      <c r="IQJ233" s="29"/>
      <c r="IQK233" s="29"/>
      <c r="IQL233" s="29"/>
      <c r="IQM233" s="29"/>
      <c r="IQN233" s="29"/>
      <c r="IQO233" s="29"/>
      <c r="IQP233" s="29"/>
      <c r="IQQ233" s="29"/>
      <c r="IQR233" s="29"/>
      <c r="IQS233" s="29"/>
      <c r="IQT233" s="29"/>
      <c r="IQU233" s="29"/>
      <c r="IQV233" s="29"/>
      <c r="IQW233" s="29"/>
      <c r="IQX233" s="29"/>
      <c r="IQY233" s="29"/>
      <c r="IQZ233" s="29"/>
      <c r="IRA233" s="29"/>
      <c r="IRB233" s="29"/>
      <c r="IRC233" s="29"/>
      <c r="IRD233" s="29"/>
      <c r="IRE233" s="29"/>
      <c r="IRF233" s="29"/>
      <c r="IRG233" s="29"/>
      <c r="IRH233" s="29"/>
      <c r="IRI233" s="29"/>
      <c r="IRJ233" s="29"/>
      <c r="IRK233" s="29"/>
      <c r="IRL233" s="29"/>
      <c r="IRM233" s="29"/>
      <c r="IRN233" s="29"/>
      <c r="IRO233" s="29"/>
      <c r="IRP233" s="29"/>
      <c r="IRQ233" s="29"/>
      <c r="IRR233" s="29"/>
      <c r="IRS233" s="29"/>
      <c r="IRT233" s="29"/>
      <c r="IRU233" s="29"/>
      <c r="IRV233" s="29"/>
      <c r="IRW233" s="29"/>
      <c r="IRX233" s="29"/>
      <c r="IRY233" s="29"/>
      <c r="IRZ233" s="29"/>
      <c r="ISA233" s="29"/>
      <c r="ISB233" s="29"/>
      <c r="ISC233" s="29"/>
      <c r="ISD233" s="29"/>
      <c r="ISE233" s="29"/>
      <c r="ISF233" s="29"/>
      <c r="ISG233" s="29"/>
      <c r="ISH233" s="29"/>
      <c r="ISI233" s="29"/>
      <c r="ISJ233" s="29"/>
      <c r="ISK233" s="29"/>
      <c r="ISL233" s="29"/>
      <c r="ISM233" s="29"/>
      <c r="ISN233" s="29"/>
      <c r="ISO233" s="29"/>
      <c r="ISP233" s="29"/>
      <c r="ISQ233" s="29"/>
      <c r="ISR233" s="29"/>
      <c r="ISS233" s="29"/>
      <c r="IST233" s="29"/>
      <c r="ISU233" s="29"/>
      <c r="ISV233" s="29"/>
      <c r="ISW233" s="29"/>
      <c r="ISX233" s="29"/>
      <c r="ISY233" s="29"/>
      <c r="ISZ233" s="29"/>
      <c r="ITA233" s="29"/>
      <c r="ITB233" s="29"/>
      <c r="ITC233" s="29"/>
      <c r="ITD233" s="29"/>
      <c r="ITE233" s="29"/>
      <c r="ITF233" s="29"/>
      <c r="ITG233" s="29"/>
      <c r="ITH233" s="29"/>
      <c r="ITI233" s="29"/>
      <c r="ITJ233" s="29"/>
      <c r="ITK233" s="29"/>
      <c r="ITL233" s="29"/>
      <c r="ITM233" s="29"/>
      <c r="ITN233" s="29"/>
      <c r="ITO233" s="29"/>
      <c r="ITP233" s="29"/>
      <c r="ITQ233" s="29"/>
      <c r="ITR233" s="29"/>
      <c r="ITS233" s="29"/>
      <c r="ITT233" s="29"/>
      <c r="ITU233" s="29"/>
      <c r="ITV233" s="29"/>
      <c r="ITW233" s="29"/>
      <c r="ITX233" s="29"/>
      <c r="ITY233" s="29"/>
      <c r="ITZ233" s="29"/>
      <c r="IUA233" s="29"/>
      <c r="IUB233" s="29"/>
      <c r="IUC233" s="29"/>
      <c r="IUD233" s="29"/>
      <c r="IUE233" s="29"/>
      <c r="IUF233" s="29"/>
      <c r="IUG233" s="29"/>
      <c r="IUH233" s="29"/>
      <c r="IUI233" s="29"/>
      <c r="IUJ233" s="29"/>
      <c r="IUK233" s="29"/>
      <c r="IUL233" s="29"/>
      <c r="IUM233" s="29"/>
      <c r="IUN233" s="29"/>
      <c r="IUO233" s="29"/>
      <c r="IUP233" s="29"/>
      <c r="IUQ233" s="29"/>
      <c r="IUR233" s="29"/>
      <c r="IUS233" s="29"/>
      <c r="IUT233" s="29"/>
      <c r="IUU233" s="29"/>
      <c r="IUV233" s="29"/>
      <c r="IUW233" s="29"/>
      <c r="IUX233" s="29"/>
      <c r="IUY233" s="29"/>
      <c r="IUZ233" s="29"/>
      <c r="IVA233" s="29"/>
      <c r="IVB233" s="29"/>
      <c r="IVC233" s="29"/>
      <c r="IVD233" s="29"/>
      <c r="IVE233" s="29"/>
      <c r="IVF233" s="29"/>
      <c r="IVG233" s="29"/>
      <c r="IVH233" s="29"/>
      <c r="IVI233" s="29"/>
      <c r="IVJ233" s="29"/>
      <c r="IVK233" s="29"/>
      <c r="IVL233" s="29"/>
      <c r="IVM233" s="29"/>
      <c r="IVN233" s="29"/>
      <c r="IVO233" s="29"/>
      <c r="IVP233" s="29"/>
      <c r="IVQ233" s="29"/>
      <c r="IVR233" s="29"/>
      <c r="IVS233" s="29"/>
      <c r="IVT233" s="29"/>
      <c r="IVU233" s="29"/>
      <c r="IVV233" s="29"/>
      <c r="IVW233" s="29"/>
      <c r="IVX233" s="29"/>
      <c r="IVY233" s="29"/>
      <c r="IVZ233" s="29"/>
      <c r="IWA233" s="29"/>
      <c r="IWB233" s="29"/>
      <c r="IWC233" s="29"/>
      <c r="IWD233" s="29"/>
      <c r="IWE233" s="29"/>
      <c r="IWF233" s="29"/>
      <c r="IWG233" s="29"/>
      <c r="IWH233" s="29"/>
      <c r="IWI233" s="29"/>
      <c r="IWJ233" s="29"/>
      <c r="IWK233" s="29"/>
      <c r="IWL233" s="29"/>
      <c r="IWM233" s="29"/>
      <c r="IWN233" s="29"/>
      <c r="IWO233" s="29"/>
      <c r="IWP233" s="29"/>
      <c r="IWQ233" s="29"/>
      <c r="IWR233" s="29"/>
      <c r="IWS233" s="29"/>
      <c r="IWT233" s="29"/>
      <c r="IWU233" s="29"/>
      <c r="IWV233" s="29"/>
      <c r="IWW233" s="29"/>
      <c r="IWX233" s="29"/>
      <c r="IWY233" s="29"/>
      <c r="IWZ233" s="29"/>
      <c r="IXA233" s="29"/>
      <c r="IXB233" s="29"/>
      <c r="IXC233" s="29"/>
      <c r="IXD233" s="29"/>
      <c r="IXE233" s="29"/>
      <c r="IXF233" s="29"/>
      <c r="IXG233" s="29"/>
      <c r="IXH233" s="29"/>
      <c r="IXI233" s="29"/>
      <c r="IXJ233" s="29"/>
      <c r="IXK233" s="29"/>
      <c r="IXL233" s="29"/>
      <c r="IXM233" s="29"/>
      <c r="IXN233" s="29"/>
      <c r="IXO233" s="29"/>
      <c r="IXP233" s="29"/>
      <c r="IXQ233" s="29"/>
      <c r="IXR233" s="29"/>
      <c r="IXS233" s="29"/>
      <c r="IXT233" s="29"/>
      <c r="IXU233" s="29"/>
      <c r="IXV233" s="29"/>
      <c r="IXW233" s="29"/>
      <c r="IXX233" s="29"/>
      <c r="IXY233" s="29"/>
      <c r="IXZ233" s="29"/>
      <c r="IYA233" s="29"/>
      <c r="IYB233" s="29"/>
      <c r="IYC233" s="29"/>
      <c r="IYD233" s="29"/>
      <c r="IYE233" s="29"/>
      <c r="IYF233" s="29"/>
      <c r="IYG233" s="29"/>
      <c r="IYH233" s="29"/>
      <c r="IYI233" s="29"/>
      <c r="IYJ233" s="29"/>
      <c r="IYK233" s="29"/>
      <c r="IYL233" s="29"/>
      <c r="IYM233" s="29"/>
      <c r="IYN233" s="29"/>
      <c r="IYO233" s="29"/>
      <c r="IYP233" s="29"/>
      <c r="IYQ233" s="29"/>
      <c r="IYR233" s="29"/>
      <c r="IYS233" s="29"/>
      <c r="IYT233" s="29"/>
      <c r="IYU233" s="29"/>
      <c r="IYV233" s="29"/>
      <c r="IYW233" s="29"/>
      <c r="IYX233" s="29"/>
      <c r="IYY233" s="29"/>
      <c r="IYZ233" s="29"/>
      <c r="IZA233" s="29"/>
      <c r="IZB233" s="29"/>
      <c r="IZC233" s="29"/>
      <c r="IZD233" s="29"/>
      <c r="IZE233" s="29"/>
      <c r="IZF233" s="29"/>
      <c r="IZG233" s="29"/>
      <c r="IZH233" s="29"/>
      <c r="IZI233" s="29"/>
      <c r="IZJ233" s="29"/>
      <c r="IZK233" s="29"/>
      <c r="IZL233" s="29"/>
      <c r="IZM233" s="29"/>
      <c r="IZN233" s="29"/>
      <c r="IZO233" s="29"/>
      <c r="IZP233" s="29"/>
      <c r="IZQ233" s="29"/>
      <c r="IZR233" s="29"/>
      <c r="IZS233" s="29"/>
      <c r="IZT233" s="29"/>
      <c r="IZU233" s="29"/>
      <c r="IZV233" s="29"/>
      <c r="IZW233" s="29"/>
      <c r="IZX233" s="29"/>
      <c r="IZY233" s="29"/>
      <c r="IZZ233" s="29"/>
      <c r="JAA233" s="29"/>
      <c r="JAB233" s="29"/>
      <c r="JAC233" s="29"/>
      <c r="JAD233" s="29"/>
      <c r="JAE233" s="29"/>
      <c r="JAF233" s="29"/>
      <c r="JAG233" s="29"/>
      <c r="JAH233" s="29"/>
      <c r="JAI233" s="29"/>
      <c r="JAJ233" s="29"/>
      <c r="JAK233" s="29"/>
      <c r="JAL233" s="29"/>
      <c r="JAM233" s="29"/>
      <c r="JAN233" s="29"/>
      <c r="JAO233" s="29"/>
      <c r="JAP233" s="29"/>
      <c r="JAQ233" s="29"/>
      <c r="JAR233" s="29"/>
      <c r="JAS233" s="29"/>
      <c r="JAT233" s="29"/>
      <c r="JAU233" s="29"/>
      <c r="JAV233" s="29"/>
      <c r="JAW233" s="29"/>
      <c r="JAX233" s="29"/>
      <c r="JAY233" s="29"/>
      <c r="JAZ233" s="29"/>
      <c r="JBA233" s="29"/>
      <c r="JBB233" s="29"/>
      <c r="JBC233" s="29"/>
      <c r="JBD233" s="29"/>
      <c r="JBE233" s="29"/>
      <c r="JBF233" s="29"/>
      <c r="JBG233" s="29"/>
      <c r="JBH233" s="29"/>
      <c r="JBI233" s="29"/>
      <c r="JBJ233" s="29"/>
      <c r="JBK233" s="29"/>
      <c r="JBL233" s="29"/>
      <c r="JBM233" s="29"/>
      <c r="JBN233" s="29"/>
      <c r="JBO233" s="29"/>
      <c r="JBP233" s="29"/>
      <c r="JBQ233" s="29"/>
      <c r="JBR233" s="29"/>
      <c r="JBS233" s="29"/>
      <c r="JBT233" s="29"/>
      <c r="JBU233" s="29"/>
      <c r="JBV233" s="29"/>
      <c r="JBW233" s="29"/>
      <c r="JBX233" s="29"/>
      <c r="JBY233" s="29"/>
      <c r="JBZ233" s="29"/>
      <c r="JCA233" s="29"/>
      <c r="JCB233" s="29"/>
      <c r="JCC233" s="29"/>
      <c r="JCD233" s="29"/>
      <c r="JCE233" s="29"/>
      <c r="JCF233" s="29"/>
      <c r="JCG233" s="29"/>
      <c r="JCH233" s="29"/>
      <c r="JCI233" s="29"/>
      <c r="JCJ233" s="29"/>
      <c r="JCK233" s="29"/>
      <c r="JCL233" s="29"/>
      <c r="JCM233" s="29"/>
      <c r="JCN233" s="29"/>
      <c r="JCO233" s="29"/>
      <c r="JCP233" s="29"/>
      <c r="JCQ233" s="29"/>
      <c r="JCR233" s="29"/>
      <c r="JCS233" s="29"/>
      <c r="JCT233" s="29"/>
      <c r="JCU233" s="29"/>
      <c r="JCV233" s="29"/>
      <c r="JCW233" s="29"/>
      <c r="JCX233" s="29"/>
      <c r="JCY233" s="29"/>
      <c r="JCZ233" s="29"/>
      <c r="JDA233" s="29"/>
      <c r="JDB233" s="29"/>
      <c r="JDC233" s="29"/>
      <c r="JDD233" s="29"/>
      <c r="JDE233" s="29"/>
      <c r="JDF233" s="29"/>
      <c r="JDG233" s="29"/>
      <c r="JDH233" s="29"/>
      <c r="JDI233" s="29"/>
      <c r="JDJ233" s="29"/>
      <c r="JDK233" s="29"/>
      <c r="JDL233" s="29"/>
      <c r="JDM233" s="29"/>
      <c r="JDN233" s="29"/>
      <c r="JDO233" s="29"/>
      <c r="JDP233" s="29"/>
      <c r="JDQ233" s="29"/>
      <c r="JDR233" s="29"/>
      <c r="JDS233" s="29"/>
      <c r="JDT233" s="29"/>
      <c r="JDU233" s="29"/>
      <c r="JDV233" s="29"/>
      <c r="JDW233" s="29"/>
      <c r="JDX233" s="29"/>
      <c r="JDY233" s="29"/>
      <c r="JDZ233" s="29"/>
      <c r="JEA233" s="29"/>
      <c r="JEB233" s="29"/>
      <c r="JEC233" s="29"/>
      <c r="JED233" s="29"/>
      <c r="JEE233" s="29"/>
      <c r="JEF233" s="29"/>
      <c r="JEG233" s="29"/>
      <c r="JEH233" s="29"/>
      <c r="JEI233" s="29"/>
      <c r="JEJ233" s="29"/>
      <c r="JEK233" s="29"/>
      <c r="JEL233" s="29"/>
      <c r="JEM233" s="29"/>
      <c r="JEN233" s="29"/>
      <c r="JEO233" s="29"/>
      <c r="JEP233" s="29"/>
      <c r="JEQ233" s="29"/>
      <c r="JER233" s="29"/>
      <c r="JES233" s="29"/>
      <c r="JET233" s="29"/>
      <c r="JEU233" s="29"/>
      <c r="JEV233" s="29"/>
      <c r="JEW233" s="29"/>
      <c r="JEX233" s="29"/>
      <c r="JEY233" s="29"/>
      <c r="JEZ233" s="29"/>
      <c r="JFA233" s="29"/>
      <c r="JFB233" s="29"/>
      <c r="JFC233" s="29"/>
      <c r="JFD233" s="29"/>
      <c r="JFE233" s="29"/>
      <c r="JFF233" s="29"/>
      <c r="JFG233" s="29"/>
      <c r="JFH233" s="29"/>
      <c r="JFI233" s="29"/>
      <c r="JFJ233" s="29"/>
      <c r="JFK233" s="29"/>
      <c r="JFL233" s="29"/>
      <c r="JFM233" s="29"/>
      <c r="JFN233" s="29"/>
      <c r="JFO233" s="29"/>
      <c r="JFP233" s="29"/>
      <c r="JFQ233" s="29"/>
      <c r="JFR233" s="29"/>
      <c r="JFS233" s="29"/>
      <c r="JFT233" s="29"/>
      <c r="JFU233" s="29"/>
      <c r="JFV233" s="29"/>
      <c r="JFW233" s="29"/>
      <c r="JFX233" s="29"/>
      <c r="JFY233" s="29"/>
      <c r="JFZ233" s="29"/>
      <c r="JGA233" s="29"/>
      <c r="JGB233" s="29"/>
      <c r="JGC233" s="29"/>
      <c r="JGD233" s="29"/>
      <c r="JGE233" s="29"/>
      <c r="JGF233" s="29"/>
      <c r="JGG233" s="29"/>
      <c r="JGH233" s="29"/>
      <c r="JGI233" s="29"/>
      <c r="JGJ233" s="29"/>
      <c r="JGK233" s="29"/>
      <c r="JGL233" s="29"/>
      <c r="JGM233" s="29"/>
      <c r="JGN233" s="29"/>
      <c r="JGO233" s="29"/>
      <c r="JGP233" s="29"/>
      <c r="JGQ233" s="29"/>
      <c r="JGR233" s="29"/>
      <c r="JGS233" s="29"/>
      <c r="JGT233" s="29"/>
      <c r="JGU233" s="29"/>
      <c r="JGV233" s="29"/>
      <c r="JGW233" s="29"/>
      <c r="JGX233" s="29"/>
      <c r="JGY233" s="29"/>
      <c r="JGZ233" s="29"/>
      <c r="JHA233" s="29"/>
      <c r="JHB233" s="29"/>
      <c r="JHC233" s="29"/>
      <c r="JHD233" s="29"/>
      <c r="JHE233" s="29"/>
      <c r="JHF233" s="29"/>
      <c r="JHG233" s="29"/>
      <c r="JHH233" s="29"/>
      <c r="JHI233" s="29"/>
      <c r="JHJ233" s="29"/>
      <c r="JHK233" s="29"/>
      <c r="JHL233" s="29"/>
      <c r="JHM233" s="29"/>
      <c r="JHN233" s="29"/>
      <c r="JHO233" s="29"/>
      <c r="JHP233" s="29"/>
      <c r="JHQ233" s="29"/>
      <c r="JHR233" s="29"/>
      <c r="JHS233" s="29"/>
      <c r="JHT233" s="29"/>
      <c r="JHU233" s="29"/>
      <c r="JHV233" s="29"/>
      <c r="JHW233" s="29"/>
      <c r="JHX233" s="29"/>
      <c r="JHY233" s="29"/>
      <c r="JHZ233" s="29"/>
      <c r="JIA233" s="29"/>
      <c r="JIB233" s="29"/>
      <c r="JIC233" s="29"/>
      <c r="JID233" s="29"/>
      <c r="JIE233" s="29"/>
      <c r="JIF233" s="29"/>
      <c r="JIG233" s="29"/>
      <c r="JIH233" s="29"/>
      <c r="JII233" s="29"/>
      <c r="JIJ233" s="29"/>
      <c r="JIK233" s="29"/>
      <c r="JIL233" s="29"/>
      <c r="JIM233" s="29"/>
      <c r="JIN233" s="29"/>
      <c r="JIO233" s="29"/>
      <c r="JIP233" s="29"/>
      <c r="JIQ233" s="29"/>
      <c r="JIR233" s="29"/>
      <c r="JIS233" s="29"/>
      <c r="JIT233" s="29"/>
      <c r="JIU233" s="29"/>
      <c r="JIV233" s="29"/>
      <c r="JIW233" s="29"/>
      <c r="JIX233" s="29"/>
      <c r="JIY233" s="29"/>
      <c r="JIZ233" s="29"/>
      <c r="JJA233" s="29"/>
      <c r="JJB233" s="29"/>
      <c r="JJC233" s="29"/>
      <c r="JJD233" s="29"/>
      <c r="JJE233" s="29"/>
      <c r="JJF233" s="29"/>
      <c r="JJG233" s="29"/>
      <c r="JJH233" s="29"/>
      <c r="JJI233" s="29"/>
      <c r="JJJ233" s="29"/>
      <c r="JJK233" s="29"/>
      <c r="JJL233" s="29"/>
      <c r="JJM233" s="29"/>
      <c r="JJN233" s="29"/>
      <c r="JJO233" s="29"/>
      <c r="JJP233" s="29"/>
      <c r="JJQ233" s="29"/>
      <c r="JJR233" s="29"/>
      <c r="JJS233" s="29"/>
      <c r="JJT233" s="29"/>
      <c r="JJU233" s="29"/>
      <c r="JJV233" s="29"/>
      <c r="JJW233" s="29"/>
      <c r="JJX233" s="29"/>
      <c r="JJY233" s="29"/>
      <c r="JJZ233" s="29"/>
      <c r="JKA233" s="29"/>
      <c r="JKB233" s="29"/>
      <c r="JKC233" s="29"/>
      <c r="JKD233" s="29"/>
      <c r="JKE233" s="29"/>
      <c r="JKF233" s="29"/>
      <c r="JKG233" s="29"/>
      <c r="JKH233" s="29"/>
      <c r="JKI233" s="29"/>
      <c r="JKJ233" s="29"/>
      <c r="JKK233" s="29"/>
      <c r="JKL233" s="29"/>
      <c r="JKM233" s="29"/>
      <c r="JKN233" s="29"/>
      <c r="JKO233" s="29"/>
      <c r="JKP233" s="29"/>
      <c r="JKQ233" s="29"/>
      <c r="JKR233" s="29"/>
      <c r="JKS233" s="29"/>
      <c r="JKT233" s="29"/>
      <c r="JKU233" s="29"/>
      <c r="JKV233" s="29"/>
      <c r="JKW233" s="29"/>
      <c r="JKX233" s="29"/>
      <c r="JKY233" s="29"/>
      <c r="JKZ233" s="29"/>
      <c r="JLA233" s="29"/>
      <c r="JLB233" s="29"/>
      <c r="JLC233" s="29"/>
      <c r="JLD233" s="29"/>
      <c r="JLE233" s="29"/>
      <c r="JLF233" s="29"/>
      <c r="JLG233" s="29"/>
      <c r="JLH233" s="29"/>
      <c r="JLI233" s="29"/>
      <c r="JLJ233" s="29"/>
      <c r="JLK233" s="29"/>
      <c r="JLL233" s="29"/>
      <c r="JLM233" s="29"/>
      <c r="JLN233" s="29"/>
      <c r="JLO233" s="29"/>
      <c r="JLP233" s="29"/>
      <c r="JLQ233" s="29"/>
      <c r="JLR233" s="29"/>
      <c r="JLS233" s="29"/>
      <c r="JLT233" s="29"/>
      <c r="JLU233" s="29"/>
      <c r="JLV233" s="29"/>
      <c r="JLW233" s="29"/>
      <c r="JLX233" s="29"/>
      <c r="JLY233" s="29"/>
      <c r="JLZ233" s="29"/>
      <c r="JMA233" s="29"/>
      <c r="JMB233" s="29"/>
      <c r="JMC233" s="29"/>
      <c r="JMD233" s="29"/>
      <c r="JME233" s="29"/>
      <c r="JMF233" s="29"/>
      <c r="JMG233" s="29"/>
      <c r="JMH233" s="29"/>
      <c r="JMI233" s="29"/>
      <c r="JMJ233" s="29"/>
      <c r="JMK233" s="29"/>
      <c r="JML233" s="29"/>
      <c r="JMM233" s="29"/>
      <c r="JMN233" s="29"/>
      <c r="JMO233" s="29"/>
      <c r="JMP233" s="29"/>
      <c r="JMQ233" s="29"/>
      <c r="JMR233" s="29"/>
      <c r="JMS233" s="29"/>
      <c r="JMT233" s="29"/>
      <c r="JMU233" s="29"/>
      <c r="JMV233" s="29"/>
      <c r="JMW233" s="29"/>
      <c r="JMX233" s="29"/>
      <c r="JMY233" s="29"/>
      <c r="JMZ233" s="29"/>
      <c r="JNA233" s="29"/>
      <c r="JNB233" s="29"/>
      <c r="JNC233" s="29"/>
      <c r="JND233" s="29"/>
      <c r="JNE233" s="29"/>
      <c r="JNF233" s="29"/>
      <c r="JNG233" s="29"/>
      <c r="JNH233" s="29"/>
      <c r="JNI233" s="29"/>
      <c r="JNJ233" s="29"/>
      <c r="JNK233" s="29"/>
      <c r="JNL233" s="29"/>
      <c r="JNM233" s="29"/>
      <c r="JNN233" s="29"/>
      <c r="JNO233" s="29"/>
      <c r="JNP233" s="29"/>
      <c r="JNQ233" s="29"/>
      <c r="JNR233" s="29"/>
      <c r="JNS233" s="29"/>
      <c r="JNT233" s="29"/>
      <c r="JNU233" s="29"/>
      <c r="JNV233" s="29"/>
      <c r="JNW233" s="29"/>
      <c r="JNX233" s="29"/>
      <c r="JNY233" s="29"/>
      <c r="JNZ233" s="29"/>
      <c r="JOA233" s="29"/>
      <c r="JOB233" s="29"/>
      <c r="JOC233" s="29"/>
      <c r="JOD233" s="29"/>
      <c r="JOE233" s="29"/>
      <c r="JOF233" s="29"/>
      <c r="JOG233" s="29"/>
      <c r="JOH233" s="29"/>
      <c r="JOI233" s="29"/>
      <c r="JOJ233" s="29"/>
      <c r="JOK233" s="29"/>
      <c r="JOL233" s="29"/>
      <c r="JOM233" s="29"/>
      <c r="JON233" s="29"/>
      <c r="JOO233" s="29"/>
      <c r="JOP233" s="29"/>
      <c r="JOQ233" s="29"/>
      <c r="JOR233" s="29"/>
      <c r="JOS233" s="29"/>
      <c r="JOT233" s="29"/>
      <c r="JOU233" s="29"/>
      <c r="JOV233" s="29"/>
      <c r="JOW233" s="29"/>
      <c r="JOX233" s="29"/>
      <c r="JOY233" s="29"/>
      <c r="JOZ233" s="29"/>
      <c r="JPA233" s="29"/>
      <c r="JPB233" s="29"/>
      <c r="JPC233" s="29"/>
      <c r="JPD233" s="29"/>
      <c r="JPE233" s="29"/>
      <c r="JPF233" s="29"/>
      <c r="JPG233" s="29"/>
      <c r="JPH233" s="29"/>
      <c r="JPI233" s="29"/>
      <c r="JPJ233" s="29"/>
      <c r="JPK233" s="29"/>
      <c r="JPL233" s="29"/>
      <c r="JPM233" s="29"/>
      <c r="JPN233" s="29"/>
      <c r="JPO233" s="29"/>
      <c r="JPP233" s="29"/>
      <c r="JPQ233" s="29"/>
      <c r="JPR233" s="29"/>
      <c r="JPS233" s="29"/>
      <c r="JPT233" s="29"/>
      <c r="JPU233" s="29"/>
      <c r="JPV233" s="29"/>
      <c r="JPW233" s="29"/>
      <c r="JPX233" s="29"/>
      <c r="JPY233" s="29"/>
      <c r="JPZ233" s="29"/>
      <c r="JQA233" s="29"/>
      <c r="JQB233" s="29"/>
      <c r="JQC233" s="29"/>
      <c r="JQD233" s="29"/>
      <c r="JQE233" s="29"/>
      <c r="JQF233" s="29"/>
      <c r="JQG233" s="29"/>
      <c r="JQH233" s="29"/>
      <c r="JQI233" s="29"/>
      <c r="JQJ233" s="29"/>
      <c r="JQK233" s="29"/>
      <c r="JQL233" s="29"/>
      <c r="JQM233" s="29"/>
      <c r="JQN233" s="29"/>
      <c r="JQO233" s="29"/>
      <c r="JQP233" s="29"/>
      <c r="JQQ233" s="29"/>
      <c r="JQR233" s="29"/>
      <c r="JQS233" s="29"/>
      <c r="JQT233" s="29"/>
      <c r="JQU233" s="29"/>
      <c r="JQV233" s="29"/>
      <c r="JQW233" s="29"/>
      <c r="JQX233" s="29"/>
      <c r="JQY233" s="29"/>
      <c r="JQZ233" s="29"/>
      <c r="JRA233" s="29"/>
      <c r="JRB233" s="29"/>
      <c r="JRC233" s="29"/>
      <c r="JRD233" s="29"/>
      <c r="JRE233" s="29"/>
      <c r="JRF233" s="29"/>
      <c r="JRG233" s="29"/>
      <c r="JRH233" s="29"/>
      <c r="JRI233" s="29"/>
      <c r="JRJ233" s="29"/>
      <c r="JRK233" s="29"/>
      <c r="JRL233" s="29"/>
      <c r="JRM233" s="29"/>
      <c r="JRN233" s="29"/>
      <c r="JRO233" s="29"/>
      <c r="JRP233" s="29"/>
      <c r="JRQ233" s="29"/>
      <c r="JRR233" s="29"/>
      <c r="JRS233" s="29"/>
      <c r="JRT233" s="29"/>
      <c r="JRU233" s="29"/>
      <c r="JRV233" s="29"/>
      <c r="JRW233" s="29"/>
      <c r="JRX233" s="29"/>
      <c r="JRY233" s="29"/>
      <c r="JRZ233" s="29"/>
      <c r="JSA233" s="29"/>
      <c r="JSB233" s="29"/>
      <c r="JSC233" s="29"/>
      <c r="JSD233" s="29"/>
      <c r="JSE233" s="29"/>
      <c r="JSF233" s="29"/>
      <c r="JSG233" s="29"/>
      <c r="JSH233" s="29"/>
      <c r="JSI233" s="29"/>
      <c r="JSJ233" s="29"/>
      <c r="JSK233" s="29"/>
      <c r="JSL233" s="29"/>
      <c r="JSM233" s="29"/>
      <c r="JSN233" s="29"/>
      <c r="JSO233" s="29"/>
      <c r="JSP233" s="29"/>
      <c r="JSQ233" s="29"/>
      <c r="JSR233" s="29"/>
      <c r="JSS233" s="29"/>
      <c r="JST233" s="29"/>
      <c r="JSU233" s="29"/>
      <c r="JSV233" s="29"/>
      <c r="JSW233" s="29"/>
      <c r="JSX233" s="29"/>
      <c r="JSY233" s="29"/>
      <c r="JSZ233" s="29"/>
      <c r="JTA233" s="29"/>
      <c r="JTB233" s="29"/>
      <c r="JTC233" s="29"/>
      <c r="JTD233" s="29"/>
      <c r="JTE233" s="29"/>
      <c r="JTF233" s="29"/>
      <c r="JTG233" s="29"/>
      <c r="JTH233" s="29"/>
      <c r="JTI233" s="29"/>
      <c r="JTJ233" s="29"/>
      <c r="JTK233" s="29"/>
      <c r="JTL233" s="29"/>
      <c r="JTM233" s="29"/>
      <c r="JTN233" s="29"/>
      <c r="JTO233" s="29"/>
      <c r="JTP233" s="29"/>
      <c r="JTQ233" s="29"/>
      <c r="JTR233" s="29"/>
      <c r="JTS233" s="29"/>
      <c r="JTT233" s="29"/>
      <c r="JTU233" s="29"/>
      <c r="JTV233" s="29"/>
      <c r="JTW233" s="29"/>
      <c r="JTX233" s="29"/>
      <c r="JTY233" s="29"/>
      <c r="JTZ233" s="29"/>
      <c r="JUA233" s="29"/>
      <c r="JUB233" s="29"/>
      <c r="JUC233" s="29"/>
      <c r="JUD233" s="29"/>
      <c r="JUE233" s="29"/>
      <c r="JUF233" s="29"/>
      <c r="JUG233" s="29"/>
      <c r="JUH233" s="29"/>
      <c r="JUI233" s="29"/>
      <c r="JUJ233" s="29"/>
      <c r="JUK233" s="29"/>
      <c r="JUL233" s="29"/>
      <c r="JUM233" s="29"/>
      <c r="JUN233" s="29"/>
      <c r="JUO233" s="29"/>
      <c r="JUP233" s="29"/>
      <c r="JUQ233" s="29"/>
      <c r="JUR233" s="29"/>
      <c r="JUS233" s="29"/>
      <c r="JUT233" s="29"/>
      <c r="JUU233" s="29"/>
      <c r="JUV233" s="29"/>
      <c r="JUW233" s="29"/>
      <c r="JUX233" s="29"/>
      <c r="JUY233" s="29"/>
      <c r="JUZ233" s="29"/>
      <c r="JVA233" s="29"/>
      <c r="JVB233" s="29"/>
      <c r="JVC233" s="29"/>
      <c r="JVD233" s="29"/>
      <c r="JVE233" s="29"/>
      <c r="JVF233" s="29"/>
      <c r="JVG233" s="29"/>
      <c r="JVH233" s="29"/>
      <c r="JVI233" s="29"/>
      <c r="JVJ233" s="29"/>
      <c r="JVK233" s="29"/>
      <c r="JVL233" s="29"/>
      <c r="JVM233" s="29"/>
      <c r="JVN233" s="29"/>
      <c r="JVO233" s="29"/>
      <c r="JVP233" s="29"/>
      <c r="JVQ233" s="29"/>
      <c r="JVR233" s="29"/>
      <c r="JVS233" s="29"/>
      <c r="JVT233" s="29"/>
      <c r="JVU233" s="29"/>
      <c r="JVV233" s="29"/>
      <c r="JVW233" s="29"/>
      <c r="JVX233" s="29"/>
      <c r="JVY233" s="29"/>
      <c r="JVZ233" s="29"/>
      <c r="JWA233" s="29"/>
      <c r="JWB233" s="29"/>
      <c r="JWC233" s="29"/>
      <c r="JWD233" s="29"/>
      <c r="JWE233" s="29"/>
      <c r="JWF233" s="29"/>
      <c r="JWG233" s="29"/>
      <c r="JWH233" s="29"/>
      <c r="JWI233" s="29"/>
      <c r="JWJ233" s="29"/>
      <c r="JWK233" s="29"/>
      <c r="JWL233" s="29"/>
      <c r="JWM233" s="29"/>
      <c r="JWN233" s="29"/>
      <c r="JWO233" s="29"/>
      <c r="JWP233" s="29"/>
      <c r="JWQ233" s="29"/>
      <c r="JWR233" s="29"/>
      <c r="JWS233" s="29"/>
      <c r="JWT233" s="29"/>
      <c r="JWU233" s="29"/>
      <c r="JWV233" s="29"/>
      <c r="JWW233" s="29"/>
      <c r="JWX233" s="29"/>
      <c r="JWY233" s="29"/>
      <c r="JWZ233" s="29"/>
      <c r="JXA233" s="29"/>
      <c r="JXB233" s="29"/>
      <c r="JXC233" s="29"/>
      <c r="JXD233" s="29"/>
      <c r="JXE233" s="29"/>
      <c r="JXF233" s="29"/>
      <c r="JXG233" s="29"/>
      <c r="JXH233" s="29"/>
      <c r="JXI233" s="29"/>
      <c r="JXJ233" s="29"/>
      <c r="JXK233" s="29"/>
      <c r="JXL233" s="29"/>
      <c r="JXM233" s="29"/>
      <c r="JXN233" s="29"/>
      <c r="JXO233" s="29"/>
      <c r="JXP233" s="29"/>
      <c r="JXQ233" s="29"/>
      <c r="JXR233" s="29"/>
      <c r="JXS233" s="29"/>
      <c r="JXT233" s="29"/>
      <c r="JXU233" s="29"/>
      <c r="JXV233" s="29"/>
      <c r="JXW233" s="29"/>
      <c r="JXX233" s="29"/>
      <c r="JXY233" s="29"/>
      <c r="JXZ233" s="29"/>
      <c r="JYA233" s="29"/>
      <c r="JYB233" s="29"/>
      <c r="JYC233" s="29"/>
      <c r="JYD233" s="29"/>
      <c r="JYE233" s="29"/>
      <c r="JYF233" s="29"/>
      <c r="JYG233" s="29"/>
      <c r="JYH233" s="29"/>
      <c r="JYI233" s="29"/>
      <c r="JYJ233" s="29"/>
      <c r="JYK233" s="29"/>
      <c r="JYL233" s="29"/>
      <c r="JYM233" s="29"/>
      <c r="JYN233" s="29"/>
      <c r="JYO233" s="29"/>
      <c r="JYP233" s="29"/>
      <c r="JYQ233" s="29"/>
      <c r="JYR233" s="29"/>
      <c r="JYS233" s="29"/>
      <c r="JYT233" s="29"/>
      <c r="JYU233" s="29"/>
      <c r="JYV233" s="29"/>
      <c r="JYW233" s="29"/>
      <c r="JYX233" s="29"/>
      <c r="JYY233" s="29"/>
      <c r="JYZ233" s="29"/>
      <c r="JZA233" s="29"/>
      <c r="JZB233" s="29"/>
      <c r="JZC233" s="29"/>
      <c r="JZD233" s="29"/>
      <c r="JZE233" s="29"/>
      <c r="JZF233" s="29"/>
      <c r="JZG233" s="29"/>
      <c r="JZH233" s="29"/>
      <c r="JZI233" s="29"/>
      <c r="JZJ233" s="29"/>
      <c r="JZK233" s="29"/>
      <c r="JZL233" s="29"/>
      <c r="JZM233" s="29"/>
      <c r="JZN233" s="29"/>
      <c r="JZO233" s="29"/>
      <c r="JZP233" s="29"/>
      <c r="JZQ233" s="29"/>
      <c r="JZR233" s="29"/>
      <c r="JZS233" s="29"/>
      <c r="JZT233" s="29"/>
      <c r="JZU233" s="29"/>
      <c r="JZV233" s="29"/>
      <c r="JZW233" s="29"/>
      <c r="JZX233" s="29"/>
      <c r="JZY233" s="29"/>
      <c r="JZZ233" s="29"/>
      <c r="KAA233" s="29"/>
      <c r="KAB233" s="29"/>
      <c r="KAC233" s="29"/>
      <c r="KAD233" s="29"/>
      <c r="KAE233" s="29"/>
      <c r="KAF233" s="29"/>
      <c r="KAG233" s="29"/>
      <c r="KAH233" s="29"/>
      <c r="KAI233" s="29"/>
      <c r="KAJ233" s="29"/>
      <c r="KAK233" s="29"/>
      <c r="KAL233" s="29"/>
      <c r="KAM233" s="29"/>
      <c r="KAN233" s="29"/>
      <c r="KAO233" s="29"/>
      <c r="KAP233" s="29"/>
      <c r="KAQ233" s="29"/>
      <c r="KAR233" s="29"/>
      <c r="KAS233" s="29"/>
      <c r="KAT233" s="29"/>
      <c r="KAU233" s="29"/>
      <c r="KAV233" s="29"/>
      <c r="KAW233" s="29"/>
      <c r="KAX233" s="29"/>
      <c r="KAY233" s="29"/>
      <c r="KAZ233" s="29"/>
      <c r="KBA233" s="29"/>
      <c r="KBB233" s="29"/>
      <c r="KBC233" s="29"/>
      <c r="KBD233" s="29"/>
      <c r="KBE233" s="29"/>
      <c r="KBF233" s="29"/>
      <c r="KBG233" s="29"/>
      <c r="KBH233" s="29"/>
      <c r="KBI233" s="29"/>
      <c r="KBJ233" s="29"/>
      <c r="KBK233" s="29"/>
      <c r="KBL233" s="29"/>
      <c r="KBM233" s="29"/>
      <c r="KBN233" s="29"/>
      <c r="KBO233" s="29"/>
      <c r="KBP233" s="29"/>
      <c r="KBQ233" s="29"/>
      <c r="KBR233" s="29"/>
      <c r="KBS233" s="29"/>
      <c r="KBT233" s="29"/>
      <c r="KBU233" s="29"/>
      <c r="KBV233" s="29"/>
      <c r="KBW233" s="29"/>
      <c r="KBX233" s="29"/>
      <c r="KBY233" s="29"/>
      <c r="KBZ233" s="29"/>
      <c r="KCA233" s="29"/>
      <c r="KCB233" s="29"/>
      <c r="KCC233" s="29"/>
      <c r="KCD233" s="29"/>
      <c r="KCE233" s="29"/>
      <c r="KCF233" s="29"/>
      <c r="KCG233" s="29"/>
      <c r="KCH233" s="29"/>
      <c r="KCI233" s="29"/>
      <c r="KCJ233" s="29"/>
      <c r="KCK233" s="29"/>
      <c r="KCL233" s="29"/>
      <c r="KCM233" s="29"/>
      <c r="KCN233" s="29"/>
      <c r="KCO233" s="29"/>
      <c r="KCP233" s="29"/>
      <c r="KCQ233" s="29"/>
      <c r="KCR233" s="29"/>
      <c r="KCS233" s="29"/>
      <c r="KCT233" s="29"/>
      <c r="KCU233" s="29"/>
      <c r="KCV233" s="29"/>
      <c r="KCW233" s="29"/>
      <c r="KCX233" s="29"/>
      <c r="KCY233" s="29"/>
      <c r="KCZ233" s="29"/>
      <c r="KDA233" s="29"/>
      <c r="KDB233" s="29"/>
      <c r="KDC233" s="29"/>
      <c r="KDD233" s="29"/>
      <c r="KDE233" s="29"/>
      <c r="KDF233" s="29"/>
      <c r="KDG233" s="29"/>
      <c r="KDH233" s="29"/>
      <c r="KDI233" s="29"/>
      <c r="KDJ233" s="29"/>
      <c r="KDK233" s="29"/>
      <c r="KDL233" s="29"/>
      <c r="KDM233" s="29"/>
      <c r="KDN233" s="29"/>
      <c r="KDO233" s="29"/>
      <c r="KDP233" s="29"/>
      <c r="KDQ233" s="29"/>
      <c r="KDR233" s="29"/>
      <c r="KDS233" s="29"/>
      <c r="KDT233" s="29"/>
      <c r="KDU233" s="29"/>
      <c r="KDV233" s="29"/>
      <c r="KDW233" s="29"/>
      <c r="KDX233" s="29"/>
      <c r="KDY233" s="29"/>
      <c r="KDZ233" s="29"/>
      <c r="KEA233" s="29"/>
      <c r="KEB233" s="29"/>
      <c r="KEC233" s="29"/>
      <c r="KED233" s="29"/>
      <c r="KEE233" s="29"/>
      <c r="KEF233" s="29"/>
      <c r="KEG233" s="29"/>
      <c r="KEH233" s="29"/>
      <c r="KEI233" s="29"/>
      <c r="KEJ233" s="29"/>
      <c r="KEK233" s="29"/>
      <c r="KEL233" s="29"/>
      <c r="KEM233" s="29"/>
      <c r="KEN233" s="29"/>
      <c r="KEO233" s="29"/>
      <c r="KEP233" s="29"/>
      <c r="KEQ233" s="29"/>
      <c r="KER233" s="29"/>
      <c r="KES233" s="29"/>
      <c r="KET233" s="29"/>
      <c r="KEU233" s="29"/>
      <c r="KEV233" s="29"/>
      <c r="KEW233" s="29"/>
      <c r="KEX233" s="29"/>
      <c r="KEY233" s="29"/>
      <c r="KEZ233" s="29"/>
      <c r="KFA233" s="29"/>
      <c r="KFB233" s="29"/>
      <c r="KFC233" s="29"/>
      <c r="KFD233" s="29"/>
      <c r="KFE233" s="29"/>
      <c r="KFF233" s="29"/>
      <c r="KFG233" s="29"/>
      <c r="KFH233" s="29"/>
      <c r="KFI233" s="29"/>
      <c r="KFJ233" s="29"/>
      <c r="KFK233" s="29"/>
      <c r="KFL233" s="29"/>
      <c r="KFM233" s="29"/>
      <c r="KFN233" s="29"/>
      <c r="KFO233" s="29"/>
      <c r="KFP233" s="29"/>
      <c r="KFQ233" s="29"/>
      <c r="KFR233" s="29"/>
      <c r="KFS233" s="29"/>
      <c r="KFT233" s="29"/>
      <c r="KFU233" s="29"/>
      <c r="KFV233" s="29"/>
      <c r="KFW233" s="29"/>
      <c r="KFX233" s="29"/>
      <c r="KFY233" s="29"/>
      <c r="KFZ233" s="29"/>
      <c r="KGA233" s="29"/>
      <c r="KGB233" s="29"/>
      <c r="KGC233" s="29"/>
      <c r="KGD233" s="29"/>
      <c r="KGE233" s="29"/>
      <c r="KGF233" s="29"/>
      <c r="KGG233" s="29"/>
      <c r="KGH233" s="29"/>
      <c r="KGI233" s="29"/>
      <c r="KGJ233" s="29"/>
      <c r="KGK233" s="29"/>
      <c r="KGL233" s="29"/>
      <c r="KGM233" s="29"/>
      <c r="KGN233" s="29"/>
      <c r="KGO233" s="29"/>
      <c r="KGP233" s="29"/>
      <c r="KGQ233" s="29"/>
      <c r="KGR233" s="29"/>
      <c r="KGS233" s="29"/>
      <c r="KGT233" s="29"/>
      <c r="KGU233" s="29"/>
      <c r="KGV233" s="29"/>
      <c r="KGW233" s="29"/>
      <c r="KGX233" s="29"/>
      <c r="KGY233" s="29"/>
      <c r="KGZ233" s="29"/>
      <c r="KHA233" s="29"/>
      <c r="KHB233" s="29"/>
      <c r="KHC233" s="29"/>
      <c r="KHD233" s="29"/>
      <c r="KHE233" s="29"/>
      <c r="KHF233" s="29"/>
      <c r="KHG233" s="29"/>
      <c r="KHH233" s="29"/>
      <c r="KHI233" s="29"/>
      <c r="KHJ233" s="29"/>
      <c r="KHK233" s="29"/>
      <c r="KHL233" s="29"/>
      <c r="KHM233" s="29"/>
      <c r="KHN233" s="29"/>
      <c r="KHO233" s="29"/>
      <c r="KHP233" s="29"/>
      <c r="KHQ233" s="29"/>
      <c r="KHR233" s="29"/>
      <c r="KHS233" s="29"/>
      <c r="KHT233" s="29"/>
      <c r="KHU233" s="29"/>
      <c r="KHV233" s="29"/>
      <c r="KHW233" s="29"/>
      <c r="KHX233" s="29"/>
      <c r="KHY233" s="29"/>
      <c r="KHZ233" s="29"/>
      <c r="KIA233" s="29"/>
      <c r="KIB233" s="29"/>
      <c r="KIC233" s="29"/>
      <c r="KID233" s="29"/>
      <c r="KIE233" s="29"/>
      <c r="KIF233" s="29"/>
      <c r="KIG233" s="29"/>
      <c r="KIH233" s="29"/>
      <c r="KII233" s="29"/>
      <c r="KIJ233" s="29"/>
      <c r="KIK233" s="29"/>
      <c r="KIL233" s="29"/>
      <c r="KIM233" s="29"/>
      <c r="KIN233" s="29"/>
      <c r="KIO233" s="29"/>
      <c r="KIP233" s="29"/>
      <c r="KIQ233" s="29"/>
      <c r="KIR233" s="29"/>
      <c r="KIS233" s="29"/>
      <c r="KIT233" s="29"/>
      <c r="KIU233" s="29"/>
      <c r="KIV233" s="29"/>
      <c r="KIW233" s="29"/>
      <c r="KIX233" s="29"/>
      <c r="KIY233" s="29"/>
      <c r="KIZ233" s="29"/>
      <c r="KJA233" s="29"/>
      <c r="KJB233" s="29"/>
      <c r="KJC233" s="29"/>
      <c r="KJD233" s="29"/>
      <c r="KJE233" s="29"/>
      <c r="KJF233" s="29"/>
      <c r="KJG233" s="29"/>
      <c r="KJH233" s="29"/>
      <c r="KJI233" s="29"/>
      <c r="KJJ233" s="29"/>
      <c r="KJK233" s="29"/>
      <c r="KJL233" s="29"/>
      <c r="KJM233" s="29"/>
      <c r="KJN233" s="29"/>
      <c r="KJO233" s="29"/>
      <c r="KJP233" s="29"/>
      <c r="KJQ233" s="29"/>
      <c r="KJR233" s="29"/>
      <c r="KJS233" s="29"/>
      <c r="KJT233" s="29"/>
      <c r="KJU233" s="29"/>
      <c r="KJV233" s="29"/>
      <c r="KJW233" s="29"/>
      <c r="KJX233" s="29"/>
      <c r="KJY233" s="29"/>
      <c r="KJZ233" s="29"/>
      <c r="KKA233" s="29"/>
      <c r="KKB233" s="29"/>
      <c r="KKC233" s="29"/>
      <c r="KKD233" s="29"/>
      <c r="KKE233" s="29"/>
      <c r="KKF233" s="29"/>
      <c r="KKG233" s="29"/>
      <c r="KKH233" s="29"/>
      <c r="KKI233" s="29"/>
      <c r="KKJ233" s="29"/>
      <c r="KKK233" s="29"/>
      <c r="KKL233" s="29"/>
      <c r="KKM233" s="29"/>
      <c r="KKN233" s="29"/>
      <c r="KKO233" s="29"/>
      <c r="KKP233" s="29"/>
      <c r="KKQ233" s="29"/>
      <c r="KKR233" s="29"/>
      <c r="KKS233" s="29"/>
      <c r="KKT233" s="29"/>
      <c r="KKU233" s="29"/>
      <c r="KKV233" s="29"/>
      <c r="KKW233" s="29"/>
      <c r="KKX233" s="29"/>
      <c r="KKY233" s="29"/>
      <c r="KKZ233" s="29"/>
      <c r="KLA233" s="29"/>
      <c r="KLB233" s="29"/>
      <c r="KLC233" s="29"/>
      <c r="KLD233" s="29"/>
      <c r="KLE233" s="29"/>
      <c r="KLF233" s="29"/>
      <c r="KLG233" s="29"/>
      <c r="KLH233" s="29"/>
      <c r="KLI233" s="29"/>
      <c r="KLJ233" s="29"/>
      <c r="KLK233" s="29"/>
      <c r="KLL233" s="29"/>
      <c r="KLM233" s="29"/>
      <c r="KLN233" s="29"/>
      <c r="KLO233" s="29"/>
      <c r="KLP233" s="29"/>
      <c r="KLQ233" s="29"/>
      <c r="KLR233" s="29"/>
      <c r="KLS233" s="29"/>
      <c r="KLT233" s="29"/>
      <c r="KLU233" s="29"/>
      <c r="KLV233" s="29"/>
      <c r="KLW233" s="29"/>
      <c r="KLX233" s="29"/>
      <c r="KLY233" s="29"/>
      <c r="KLZ233" s="29"/>
      <c r="KMA233" s="29"/>
      <c r="KMB233" s="29"/>
      <c r="KMC233" s="29"/>
      <c r="KMD233" s="29"/>
      <c r="KME233" s="29"/>
      <c r="KMF233" s="29"/>
      <c r="KMG233" s="29"/>
      <c r="KMH233" s="29"/>
      <c r="KMI233" s="29"/>
      <c r="KMJ233" s="29"/>
      <c r="KMK233" s="29"/>
      <c r="KML233" s="29"/>
      <c r="KMM233" s="29"/>
      <c r="KMN233" s="29"/>
      <c r="KMO233" s="29"/>
      <c r="KMP233" s="29"/>
      <c r="KMQ233" s="29"/>
      <c r="KMR233" s="29"/>
      <c r="KMS233" s="29"/>
      <c r="KMT233" s="29"/>
      <c r="KMU233" s="29"/>
      <c r="KMV233" s="29"/>
      <c r="KMW233" s="29"/>
      <c r="KMX233" s="29"/>
      <c r="KMY233" s="29"/>
      <c r="KMZ233" s="29"/>
      <c r="KNA233" s="29"/>
      <c r="KNB233" s="29"/>
      <c r="KNC233" s="29"/>
      <c r="KND233" s="29"/>
      <c r="KNE233" s="29"/>
      <c r="KNF233" s="29"/>
      <c r="KNG233" s="29"/>
      <c r="KNH233" s="29"/>
      <c r="KNI233" s="29"/>
      <c r="KNJ233" s="29"/>
      <c r="KNK233" s="29"/>
      <c r="KNL233" s="29"/>
      <c r="KNM233" s="29"/>
      <c r="KNN233" s="29"/>
      <c r="KNO233" s="29"/>
      <c r="KNP233" s="29"/>
      <c r="KNQ233" s="29"/>
      <c r="KNR233" s="29"/>
      <c r="KNS233" s="29"/>
      <c r="KNT233" s="29"/>
      <c r="KNU233" s="29"/>
      <c r="KNV233" s="29"/>
      <c r="KNW233" s="29"/>
      <c r="KNX233" s="29"/>
      <c r="KNY233" s="29"/>
      <c r="KNZ233" s="29"/>
      <c r="KOA233" s="29"/>
      <c r="KOB233" s="29"/>
      <c r="KOC233" s="29"/>
      <c r="KOD233" s="29"/>
      <c r="KOE233" s="29"/>
      <c r="KOF233" s="29"/>
      <c r="KOG233" s="29"/>
      <c r="KOH233" s="29"/>
      <c r="KOI233" s="29"/>
      <c r="KOJ233" s="29"/>
      <c r="KOK233" s="29"/>
      <c r="KOL233" s="29"/>
      <c r="KOM233" s="29"/>
      <c r="KON233" s="29"/>
      <c r="KOO233" s="29"/>
      <c r="KOP233" s="29"/>
      <c r="KOQ233" s="29"/>
      <c r="KOR233" s="29"/>
      <c r="KOS233" s="29"/>
      <c r="KOT233" s="29"/>
      <c r="KOU233" s="29"/>
      <c r="KOV233" s="29"/>
      <c r="KOW233" s="29"/>
      <c r="KOX233" s="29"/>
      <c r="KOY233" s="29"/>
      <c r="KOZ233" s="29"/>
      <c r="KPA233" s="29"/>
      <c r="KPB233" s="29"/>
      <c r="KPC233" s="29"/>
      <c r="KPD233" s="29"/>
      <c r="KPE233" s="29"/>
      <c r="KPF233" s="29"/>
      <c r="KPG233" s="29"/>
      <c r="KPH233" s="29"/>
      <c r="KPI233" s="29"/>
      <c r="KPJ233" s="29"/>
      <c r="KPK233" s="29"/>
      <c r="KPL233" s="29"/>
      <c r="KPM233" s="29"/>
      <c r="KPN233" s="29"/>
      <c r="KPO233" s="29"/>
      <c r="KPP233" s="29"/>
      <c r="KPQ233" s="29"/>
      <c r="KPR233" s="29"/>
      <c r="KPS233" s="29"/>
      <c r="KPT233" s="29"/>
      <c r="KPU233" s="29"/>
      <c r="KPV233" s="29"/>
      <c r="KPW233" s="29"/>
      <c r="KPX233" s="29"/>
      <c r="KPY233" s="29"/>
      <c r="KPZ233" s="29"/>
      <c r="KQA233" s="29"/>
      <c r="KQB233" s="29"/>
      <c r="KQC233" s="29"/>
      <c r="KQD233" s="29"/>
      <c r="KQE233" s="29"/>
      <c r="KQF233" s="29"/>
      <c r="KQG233" s="29"/>
      <c r="KQH233" s="29"/>
      <c r="KQI233" s="29"/>
      <c r="KQJ233" s="29"/>
      <c r="KQK233" s="29"/>
      <c r="KQL233" s="29"/>
      <c r="KQM233" s="29"/>
      <c r="KQN233" s="29"/>
      <c r="KQO233" s="29"/>
      <c r="KQP233" s="29"/>
      <c r="KQQ233" s="29"/>
      <c r="KQR233" s="29"/>
      <c r="KQS233" s="29"/>
      <c r="KQT233" s="29"/>
      <c r="KQU233" s="29"/>
      <c r="KQV233" s="29"/>
      <c r="KQW233" s="29"/>
      <c r="KQX233" s="29"/>
      <c r="KQY233" s="29"/>
      <c r="KQZ233" s="29"/>
      <c r="KRA233" s="29"/>
      <c r="KRB233" s="29"/>
      <c r="KRC233" s="29"/>
      <c r="KRD233" s="29"/>
      <c r="KRE233" s="29"/>
      <c r="KRF233" s="29"/>
      <c r="KRG233" s="29"/>
      <c r="KRH233" s="29"/>
      <c r="KRI233" s="29"/>
      <c r="KRJ233" s="29"/>
      <c r="KRK233" s="29"/>
      <c r="KRL233" s="29"/>
      <c r="KRM233" s="29"/>
      <c r="KRN233" s="29"/>
      <c r="KRO233" s="29"/>
      <c r="KRP233" s="29"/>
      <c r="KRQ233" s="29"/>
      <c r="KRR233" s="29"/>
      <c r="KRS233" s="29"/>
      <c r="KRT233" s="29"/>
      <c r="KRU233" s="29"/>
      <c r="KRV233" s="29"/>
      <c r="KRW233" s="29"/>
      <c r="KRX233" s="29"/>
      <c r="KRY233" s="29"/>
      <c r="KRZ233" s="29"/>
      <c r="KSA233" s="29"/>
      <c r="KSB233" s="29"/>
      <c r="KSC233" s="29"/>
      <c r="KSD233" s="29"/>
      <c r="KSE233" s="29"/>
      <c r="KSF233" s="29"/>
      <c r="KSG233" s="29"/>
      <c r="KSH233" s="29"/>
      <c r="KSI233" s="29"/>
      <c r="KSJ233" s="29"/>
      <c r="KSK233" s="29"/>
      <c r="KSL233" s="29"/>
      <c r="KSM233" s="29"/>
      <c r="KSN233" s="29"/>
      <c r="KSO233" s="29"/>
      <c r="KSP233" s="29"/>
      <c r="KSQ233" s="29"/>
      <c r="KSR233" s="29"/>
      <c r="KSS233" s="29"/>
      <c r="KST233" s="29"/>
      <c r="KSU233" s="29"/>
      <c r="KSV233" s="29"/>
      <c r="KSW233" s="29"/>
      <c r="KSX233" s="29"/>
      <c r="KSY233" s="29"/>
      <c r="KSZ233" s="29"/>
      <c r="KTA233" s="29"/>
      <c r="KTB233" s="29"/>
      <c r="KTC233" s="29"/>
      <c r="KTD233" s="29"/>
      <c r="KTE233" s="29"/>
      <c r="KTF233" s="29"/>
      <c r="KTG233" s="29"/>
      <c r="KTH233" s="29"/>
      <c r="KTI233" s="29"/>
      <c r="KTJ233" s="29"/>
      <c r="KTK233" s="29"/>
      <c r="KTL233" s="29"/>
      <c r="KTM233" s="29"/>
      <c r="KTN233" s="29"/>
      <c r="KTO233" s="29"/>
      <c r="KTP233" s="29"/>
      <c r="KTQ233" s="29"/>
      <c r="KTR233" s="29"/>
      <c r="KTS233" s="29"/>
      <c r="KTT233" s="29"/>
      <c r="KTU233" s="29"/>
      <c r="KTV233" s="29"/>
      <c r="KTW233" s="29"/>
      <c r="KTX233" s="29"/>
      <c r="KTY233" s="29"/>
      <c r="KTZ233" s="29"/>
      <c r="KUA233" s="29"/>
      <c r="KUB233" s="29"/>
      <c r="KUC233" s="29"/>
      <c r="KUD233" s="29"/>
      <c r="KUE233" s="29"/>
      <c r="KUF233" s="29"/>
      <c r="KUG233" s="29"/>
      <c r="KUH233" s="29"/>
      <c r="KUI233" s="29"/>
      <c r="KUJ233" s="29"/>
      <c r="KUK233" s="29"/>
      <c r="KUL233" s="29"/>
      <c r="KUM233" s="29"/>
      <c r="KUN233" s="29"/>
      <c r="KUO233" s="29"/>
      <c r="KUP233" s="29"/>
      <c r="KUQ233" s="29"/>
      <c r="KUR233" s="29"/>
      <c r="KUS233" s="29"/>
      <c r="KUT233" s="29"/>
      <c r="KUU233" s="29"/>
      <c r="KUV233" s="29"/>
      <c r="KUW233" s="29"/>
      <c r="KUX233" s="29"/>
      <c r="KUY233" s="29"/>
      <c r="KUZ233" s="29"/>
      <c r="KVA233" s="29"/>
      <c r="KVB233" s="29"/>
      <c r="KVC233" s="29"/>
      <c r="KVD233" s="29"/>
      <c r="KVE233" s="29"/>
      <c r="KVF233" s="29"/>
      <c r="KVG233" s="29"/>
      <c r="KVH233" s="29"/>
      <c r="KVI233" s="29"/>
      <c r="KVJ233" s="29"/>
      <c r="KVK233" s="29"/>
      <c r="KVL233" s="29"/>
      <c r="KVM233" s="29"/>
      <c r="KVN233" s="29"/>
      <c r="KVO233" s="29"/>
      <c r="KVP233" s="29"/>
      <c r="KVQ233" s="29"/>
      <c r="KVR233" s="29"/>
      <c r="KVS233" s="29"/>
      <c r="KVT233" s="29"/>
      <c r="KVU233" s="29"/>
      <c r="KVV233" s="29"/>
      <c r="KVW233" s="29"/>
      <c r="KVX233" s="29"/>
      <c r="KVY233" s="29"/>
      <c r="KVZ233" s="29"/>
      <c r="KWA233" s="29"/>
      <c r="KWB233" s="29"/>
      <c r="KWC233" s="29"/>
      <c r="KWD233" s="29"/>
      <c r="KWE233" s="29"/>
      <c r="KWF233" s="29"/>
      <c r="KWG233" s="29"/>
      <c r="KWH233" s="29"/>
      <c r="KWI233" s="29"/>
      <c r="KWJ233" s="29"/>
      <c r="KWK233" s="29"/>
      <c r="KWL233" s="29"/>
      <c r="KWM233" s="29"/>
      <c r="KWN233" s="29"/>
      <c r="KWO233" s="29"/>
      <c r="KWP233" s="29"/>
      <c r="KWQ233" s="29"/>
      <c r="KWR233" s="29"/>
      <c r="KWS233" s="29"/>
      <c r="KWT233" s="29"/>
      <c r="KWU233" s="29"/>
      <c r="KWV233" s="29"/>
      <c r="KWW233" s="29"/>
      <c r="KWX233" s="29"/>
      <c r="KWY233" s="29"/>
      <c r="KWZ233" s="29"/>
      <c r="KXA233" s="29"/>
      <c r="KXB233" s="29"/>
      <c r="KXC233" s="29"/>
      <c r="KXD233" s="29"/>
      <c r="KXE233" s="29"/>
      <c r="KXF233" s="29"/>
      <c r="KXG233" s="29"/>
      <c r="KXH233" s="29"/>
      <c r="KXI233" s="29"/>
      <c r="KXJ233" s="29"/>
      <c r="KXK233" s="29"/>
      <c r="KXL233" s="29"/>
      <c r="KXM233" s="29"/>
      <c r="KXN233" s="29"/>
      <c r="KXO233" s="29"/>
      <c r="KXP233" s="29"/>
      <c r="KXQ233" s="29"/>
      <c r="KXR233" s="29"/>
      <c r="KXS233" s="29"/>
      <c r="KXT233" s="29"/>
      <c r="KXU233" s="29"/>
      <c r="KXV233" s="29"/>
      <c r="KXW233" s="29"/>
      <c r="KXX233" s="29"/>
      <c r="KXY233" s="29"/>
      <c r="KXZ233" s="29"/>
      <c r="KYA233" s="29"/>
      <c r="KYB233" s="29"/>
      <c r="KYC233" s="29"/>
      <c r="KYD233" s="29"/>
      <c r="KYE233" s="29"/>
      <c r="KYF233" s="29"/>
      <c r="KYG233" s="29"/>
      <c r="KYH233" s="29"/>
      <c r="KYI233" s="29"/>
      <c r="KYJ233" s="29"/>
      <c r="KYK233" s="29"/>
      <c r="KYL233" s="29"/>
      <c r="KYM233" s="29"/>
      <c r="KYN233" s="29"/>
      <c r="KYO233" s="29"/>
      <c r="KYP233" s="29"/>
      <c r="KYQ233" s="29"/>
      <c r="KYR233" s="29"/>
      <c r="KYS233" s="29"/>
      <c r="KYT233" s="29"/>
      <c r="KYU233" s="29"/>
      <c r="KYV233" s="29"/>
      <c r="KYW233" s="29"/>
      <c r="KYX233" s="29"/>
      <c r="KYY233" s="29"/>
      <c r="KYZ233" s="29"/>
      <c r="KZA233" s="29"/>
      <c r="KZB233" s="29"/>
      <c r="KZC233" s="29"/>
      <c r="KZD233" s="29"/>
      <c r="KZE233" s="29"/>
      <c r="KZF233" s="29"/>
      <c r="KZG233" s="29"/>
      <c r="KZH233" s="29"/>
      <c r="KZI233" s="29"/>
      <c r="KZJ233" s="29"/>
      <c r="KZK233" s="29"/>
      <c r="KZL233" s="29"/>
      <c r="KZM233" s="29"/>
      <c r="KZN233" s="29"/>
      <c r="KZO233" s="29"/>
      <c r="KZP233" s="29"/>
      <c r="KZQ233" s="29"/>
      <c r="KZR233" s="29"/>
      <c r="KZS233" s="29"/>
      <c r="KZT233" s="29"/>
      <c r="KZU233" s="29"/>
      <c r="KZV233" s="29"/>
      <c r="KZW233" s="29"/>
      <c r="KZX233" s="29"/>
      <c r="KZY233" s="29"/>
      <c r="KZZ233" s="29"/>
      <c r="LAA233" s="29"/>
      <c r="LAB233" s="29"/>
      <c r="LAC233" s="29"/>
      <c r="LAD233" s="29"/>
      <c r="LAE233" s="29"/>
      <c r="LAF233" s="29"/>
      <c r="LAG233" s="29"/>
      <c r="LAH233" s="29"/>
      <c r="LAI233" s="29"/>
      <c r="LAJ233" s="29"/>
      <c r="LAK233" s="29"/>
      <c r="LAL233" s="29"/>
      <c r="LAM233" s="29"/>
      <c r="LAN233" s="29"/>
      <c r="LAO233" s="29"/>
      <c r="LAP233" s="29"/>
      <c r="LAQ233" s="29"/>
      <c r="LAR233" s="29"/>
      <c r="LAS233" s="29"/>
      <c r="LAT233" s="29"/>
      <c r="LAU233" s="29"/>
      <c r="LAV233" s="29"/>
      <c r="LAW233" s="29"/>
      <c r="LAX233" s="29"/>
      <c r="LAY233" s="29"/>
      <c r="LAZ233" s="29"/>
      <c r="LBA233" s="29"/>
      <c r="LBB233" s="29"/>
      <c r="LBC233" s="29"/>
      <c r="LBD233" s="29"/>
      <c r="LBE233" s="29"/>
      <c r="LBF233" s="29"/>
      <c r="LBG233" s="29"/>
      <c r="LBH233" s="29"/>
      <c r="LBI233" s="29"/>
      <c r="LBJ233" s="29"/>
      <c r="LBK233" s="29"/>
      <c r="LBL233" s="29"/>
      <c r="LBM233" s="29"/>
      <c r="LBN233" s="29"/>
      <c r="LBO233" s="29"/>
      <c r="LBP233" s="29"/>
      <c r="LBQ233" s="29"/>
      <c r="LBR233" s="29"/>
      <c r="LBS233" s="29"/>
      <c r="LBT233" s="29"/>
      <c r="LBU233" s="29"/>
      <c r="LBV233" s="29"/>
      <c r="LBW233" s="29"/>
      <c r="LBX233" s="29"/>
      <c r="LBY233" s="29"/>
      <c r="LBZ233" s="29"/>
      <c r="LCA233" s="29"/>
      <c r="LCB233" s="29"/>
      <c r="LCC233" s="29"/>
      <c r="LCD233" s="29"/>
      <c r="LCE233" s="29"/>
      <c r="LCF233" s="29"/>
      <c r="LCG233" s="29"/>
      <c r="LCH233" s="29"/>
      <c r="LCI233" s="29"/>
      <c r="LCJ233" s="29"/>
      <c r="LCK233" s="29"/>
      <c r="LCL233" s="29"/>
      <c r="LCM233" s="29"/>
      <c r="LCN233" s="29"/>
      <c r="LCO233" s="29"/>
      <c r="LCP233" s="29"/>
      <c r="LCQ233" s="29"/>
      <c r="LCR233" s="29"/>
      <c r="LCS233" s="29"/>
      <c r="LCT233" s="29"/>
      <c r="LCU233" s="29"/>
      <c r="LCV233" s="29"/>
      <c r="LCW233" s="29"/>
      <c r="LCX233" s="29"/>
      <c r="LCY233" s="29"/>
      <c r="LCZ233" s="29"/>
      <c r="LDA233" s="29"/>
      <c r="LDB233" s="29"/>
      <c r="LDC233" s="29"/>
      <c r="LDD233" s="29"/>
      <c r="LDE233" s="29"/>
      <c r="LDF233" s="29"/>
      <c r="LDG233" s="29"/>
      <c r="LDH233" s="29"/>
      <c r="LDI233" s="29"/>
      <c r="LDJ233" s="29"/>
      <c r="LDK233" s="29"/>
      <c r="LDL233" s="29"/>
      <c r="LDM233" s="29"/>
      <c r="LDN233" s="29"/>
      <c r="LDO233" s="29"/>
      <c r="LDP233" s="29"/>
      <c r="LDQ233" s="29"/>
      <c r="LDR233" s="29"/>
      <c r="LDS233" s="29"/>
      <c r="LDT233" s="29"/>
      <c r="LDU233" s="29"/>
      <c r="LDV233" s="29"/>
      <c r="LDW233" s="29"/>
      <c r="LDX233" s="29"/>
      <c r="LDY233" s="29"/>
      <c r="LDZ233" s="29"/>
      <c r="LEA233" s="29"/>
      <c r="LEB233" s="29"/>
      <c r="LEC233" s="29"/>
      <c r="LED233" s="29"/>
      <c r="LEE233" s="29"/>
      <c r="LEF233" s="29"/>
      <c r="LEG233" s="29"/>
      <c r="LEH233" s="29"/>
      <c r="LEI233" s="29"/>
      <c r="LEJ233" s="29"/>
      <c r="LEK233" s="29"/>
      <c r="LEL233" s="29"/>
      <c r="LEM233" s="29"/>
      <c r="LEN233" s="29"/>
      <c r="LEO233" s="29"/>
      <c r="LEP233" s="29"/>
      <c r="LEQ233" s="29"/>
      <c r="LER233" s="29"/>
      <c r="LES233" s="29"/>
      <c r="LET233" s="29"/>
      <c r="LEU233" s="29"/>
      <c r="LEV233" s="29"/>
      <c r="LEW233" s="29"/>
      <c r="LEX233" s="29"/>
      <c r="LEY233" s="29"/>
      <c r="LEZ233" s="29"/>
      <c r="LFA233" s="29"/>
      <c r="LFB233" s="29"/>
      <c r="LFC233" s="29"/>
      <c r="LFD233" s="29"/>
      <c r="LFE233" s="29"/>
      <c r="LFF233" s="29"/>
      <c r="LFG233" s="29"/>
      <c r="LFH233" s="29"/>
      <c r="LFI233" s="29"/>
      <c r="LFJ233" s="29"/>
      <c r="LFK233" s="29"/>
      <c r="LFL233" s="29"/>
      <c r="LFM233" s="29"/>
      <c r="LFN233" s="29"/>
      <c r="LFO233" s="29"/>
      <c r="LFP233" s="29"/>
      <c r="LFQ233" s="29"/>
      <c r="LFR233" s="29"/>
      <c r="LFS233" s="29"/>
      <c r="LFT233" s="29"/>
      <c r="LFU233" s="29"/>
      <c r="LFV233" s="29"/>
      <c r="LFW233" s="29"/>
      <c r="LFX233" s="29"/>
      <c r="LFY233" s="29"/>
      <c r="LFZ233" s="29"/>
      <c r="LGA233" s="29"/>
      <c r="LGB233" s="29"/>
      <c r="LGC233" s="29"/>
      <c r="LGD233" s="29"/>
      <c r="LGE233" s="29"/>
      <c r="LGF233" s="29"/>
      <c r="LGG233" s="29"/>
      <c r="LGH233" s="29"/>
      <c r="LGI233" s="29"/>
      <c r="LGJ233" s="29"/>
      <c r="LGK233" s="29"/>
      <c r="LGL233" s="29"/>
      <c r="LGM233" s="29"/>
      <c r="LGN233" s="29"/>
      <c r="LGO233" s="29"/>
      <c r="LGP233" s="29"/>
      <c r="LGQ233" s="29"/>
      <c r="LGR233" s="29"/>
      <c r="LGS233" s="29"/>
      <c r="LGT233" s="29"/>
      <c r="LGU233" s="29"/>
      <c r="LGV233" s="29"/>
      <c r="LGW233" s="29"/>
      <c r="LGX233" s="29"/>
      <c r="LGY233" s="29"/>
      <c r="LGZ233" s="29"/>
      <c r="LHA233" s="29"/>
      <c r="LHB233" s="29"/>
      <c r="LHC233" s="29"/>
      <c r="LHD233" s="29"/>
      <c r="LHE233" s="29"/>
      <c r="LHF233" s="29"/>
      <c r="LHG233" s="29"/>
      <c r="LHH233" s="29"/>
      <c r="LHI233" s="29"/>
      <c r="LHJ233" s="29"/>
      <c r="LHK233" s="29"/>
      <c r="LHL233" s="29"/>
      <c r="LHM233" s="29"/>
      <c r="LHN233" s="29"/>
      <c r="LHO233" s="29"/>
      <c r="LHP233" s="29"/>
      <c r="LHQ233" s="29"/>
      <c r="LHR233" s="29"/>
      <c r="LHS233" s="29"/>
      <c r="LHT233" s="29"/>
      <c r="LHU233" s="29"/>
      <c r="LHV233" s="29"/>
      <c r="LHW233" s="29"/>
      <c r="LHX233" s="29"/>
      <c r="LHY233" s="29"/>
      <c r="LHZ233" s="29"/>
      <c r="LIA233" s="29"/>
      <c r="LIB233" s="29"/>
      <c r="LIC233" s="29"/>
      <c r="LID233" s="29"/>
      <c r="LIE233" s="29"/>
      <c r="LIF233" s="29"/>
      <c r="LIG233" s="29"/>
      <c r="LIH233" s="29"/>
      <c r="LII233" s="29"/>
      <c r="LIJ233" s="29"/>
      <c r="LIK233" s="29"/>
      <c r="LIL233" s="29"/>
      <c r="LIM233" s="29"/>
      <c r="LIN233" s="29"/>
      <c r="LIO233" s="29"/>
      <c r="LIP233" s="29"/>
      <c r="LIQ233" s="29"/>
      <c r="LIR233" s="29"/>
      <c r="LIS233" s="29"/>
      <c r="LIT233" s="29"/>
      <c r="LIU233" s="29"/>
      <c r="LIV233" s="29"/>
      <c r="LIW233" s="29"/>
      <c r="LIX233" s="29"/>
      <c r="LIY233" s="29"/>
      <c r="LIZ233" s="29"/>
      <c r="LJA233" s="29"/>
      <c r="LJB233" s="29"/>
      <c r="LJC233" s="29"/>
      <c r="LJD233" s="29"/>
      <c r="LJE233" s="29"/>
      <c r="LJF233" s="29"/>
      <c r="LJG233" s="29"/>
      <c r="LJH233" s="29"/>
      <c r="LJI233" s="29"/>
      <c r="LJJ233" s="29"/>
      <c r="LJK233" s="29"/>
      <c r="LJL233" s="29"/>
      <c r="LJM233" s="29"/>
      <c r="LJN233" s="29"/>
      <c r="LJO233" s="29"/>
      <c r="LJP233" s="29"/>
      <c r="LJQ233" s="29"/>
      <c r="LJR233" s="29"/>
      <c r="LJS233" s="29"/>
      <c r="LJT233" s="29"/>
      <c r="LJU233" s="29"/>
      <c r="LJV233" s="29"/>
      <c r="LJW233" s="29"/>
      <c r="LJX233" s="29"/>
      <c r="LJY233" s="29"/>
      <c r="LJZ233" s="29"/>
      <c r="LKA233" s="29"/>
      <c r="LKB233" s="29"/>
      <c r="LKC233" s="29"/>
      <c r="LKD233" s="29"/>
      <c r="LKE233" s="29"/>
      <c r="LKF233" s="29"/>
      <c r="LKG233" s="29"/>
      <c r="LKH233" s="29"/>
      <c r="LKI233" s="29"/>
      <c r="LKJ233" s="29"/>
      <c r="LKK233" s="29"/>
      <c r="LKL233" s="29"/>
      <c r="LKM233" s="29"/>
      <c r="LKN233" s="29"/>
      <c r="LKO233" s="29"/>
      <c r="LKP233" s="29"/>
      <c r="LKQ233" s="29"/>
      <c r="LKR233" s="29"/>
      <c r="LKS233" s="29"/>
      <c r="LKT233" s="29"/>
      <c r="LKU233" s="29"/>
      <c r="LKV233" s="29"/>
      <c r="LKW233" s="29"/>
      <c r="LKX233" s="29"/>
      <c r="LKY233" s="29"/>
      <c r="LKZ233" s="29"/>
      <c r="LLA233" s="29"/>
      <c r="LLB233" s="29"/>
      <c r="LLC233" s="29"/>
      <c r="LLD233" s="29"/>
      <c r="LLE233" s="29"/>
      <c r="LLF233" s="29"/>
      <c r="LLG233" s="29"/>
      <c r="LLH233" s="29"/>
      <c r="LLI233" s="29"/>
      <c r="LLJ233" s="29"/>
      <c r="LLK233" s="29"/>
      <c r="LLL233" s="29"/>
      <c r="LLM233" s="29"/>
      <c r="LLN233" s="29"/>
      <c r="LLO233" s="29"/>
      <c r="LLP233" s="29"/>
      <c r="LLQ233" s="29"/>
      <c r="LLR233" s="29"/>
      <c r="LLS233" s="29"/>
      <c r="LLT233" s="29"/>
      <c r="LLU233" s="29"/>
      <c r="LLV233" s="29"/>
      <c r="LLW233" s="29"/>
      <c r="LLX233" s="29"/>
      <c r="LLY233" s="29"/>
      <c r="LLZ233" s="29"/>
      <c r="LMA233" s="29"/>
      <c r="LMB233" s="29"/>
      <c r="LMC233" s="29"/>
      <c r="LMD233" s="29"/>
      <c r="LME233" s="29"/>
      <c r="LMF233" s="29"/>
      <c r="LMG233" s="29"/>
      <c r="LMH233" s="29"/>
      <c r="LMI233" s="29"/>
      <c r="LMJ233" s="29"/>
      <c r="LMK233" s="29"/>
      <c r="LML233" s="29"/>
      <c r="LMM233" s="29"/>
      <c r="LMN233" s="29"/>
      <c r="LMO233" s="29"/>
      <c r="LMP233" s="29"/>
      <c r="LMQ233" s="29"/>
      <c r="LMR233" s="29"/>
      <c r="LMS233" s="29"/>
      <c r="LMT233" s="29"/>
      <c r="LMU233" s="29"/>
      <c r="LMV233" s="29"/>
      <c r="LMW233" s="29"/>
      <c r="LMX233" s="29"/>
      <c r="LMY233" s="29"/>
      <c r="LMZ233" s="29"/>
      <c r="LNA233" s="29"/>
      <c r="LNB233" s="29"/>
      <c r="LNC233" s="29"/>
      <c r="LND233" s="29"/>
      <c r="LNE233" s="29"/>
      <c r="LNF233" s="29"/>
      <c r="LNG233" s="29"/>
      <c r="LNH233" s="29"/>
      <c r="LNI233" s="29"/>
      <c r="LNJ233" s="29"/>
      <c r="LNK233" s="29"/>
      <c r="LNL233" s="29"/>
      <c r="LNM233" s="29"/>
      <c r="LNN233" s="29"/>
      <c r="LNO233" s="29"/>
      <c r="LNP233" s="29"/>
      <c r="LNQ233" s="29"/>
      <c r="LNR233" s="29"/>
      <c r="LNS233" s="29"/>
      <c r="LNT233" s="29"/>
      <c r="LNU233" s="29"/>
      <c r="LNV233" s="29"/>
      <c r="LNW233" s="29"/>
      <c r="LNX233" s="29"/>
      <c r="LNY233" s="29"/>
      <c r="LNZ233" s="29"/>
      <c r="LOA233" s="29"/>
      <c r="LOB233" s="29"/>
      <c r="LOC233" s="29"/>
      <c r="LOD233" s="29"/>
      <c r="LOE233" s="29"/>
      <c r="LOF233" s="29"/>
      <c r="LOG233" s="29"/>
      <c r="LOH233" s="29"/>
      <c r="LOI233" s="29"/>
      <c r="LOJ233" s="29"/>
      <c r="LOK233" s="29"/>
      <c r="LOL233" s="29"/>
      <c r="LOM233" s="29"/>
      <c r="LON233" s="29"/>
      <c r="LOO233" s="29"/>
      <c r="LOP233" s="29"/>
      <c r="LOQ233" s="29"/>
      <c r="LOR233" s="29"/>
      <c r="LOS233" s="29"/>
      <c r="LOT233" s="29"/>
      <c r="LOU233" s="29"/>
      <c r="LOV233" s="29"/>
      <c r="LOW233" s="29"/>
      <c r="LOX233" s="29"/>
      <c r="LOY233" s="29"/>
      <c r="LOZ233" s="29"/>
      <c r="LPA233" s="29"/>
      <c r="LPB233" s="29"/>
      <c r="LPC233" s="29"/>
      <c r="LPD233" s="29"/>
      <c r="LPE233" s="29"/>
      <c r="LPF233" s="29"/>
      <c r="LPG233" s="29"/>
      <c r="LPH233" s="29"/>
      <c r="LPI233" s="29"/>
      <c r="LPJ233" s="29"/>
      <c r="LPK233" s="29"/>
      <c r="LPL233" s="29"/>
      <c r="LPM233" s="29"/>
      <c r="LPN233" s="29"/>
      <c r="LPO233" s="29"/>
      <c r="LPP233" s="29"/>
      <c r="LPQ233" s="29"/>
      <c r="LPR233" s="29"/>
      <c r="LPS233" s="29"/>
      <c r="LPT233" s="29"/>
      <c r="LPU233" s="29"/>
      <c r="LPV233" s="29"/>
      <c r="LPW233" s="29"/>
      <c r="LPX233" s="29"/>
      <c r="LPY233" s="29"/>
      <c r="LPZ233" s="29"/>
      <c r="LQA233" s="29"/>
      <c r="LQB233" s="29"/>
      <c r="LQC233" s="29"/>
      <c r="LQD233" s="29"/>
      <c r="LQE233" s="29"/>
      <c r="LQF233" s="29"/>
      <c r="LQG233" s="29"/>
      <c r="LQH233" s="29"/>
      <c r="LQI233" s="29"/>
      <c r="LQJ233" s="29"/>
      <c r="LQK233" s="29"/>
      <c r="LQL233" s="29"/>
      <c r="LQM233" s="29"/>
      <c r="LQN233" s="29"/>
      <c r="LQO233" s="29"/>
      <c r="LQP233" s="29"/>
      <c r="LQQ233" s="29"/>
      <c r="LQR233" s="29"/>
      <c r="LQS233" s="29"/>
      <c r="LQT233" s="29"/>
      <c r="LQU233" s="29"/>
      <c r="LQV233" s="29"/>
      <c r="LQW233" s="29"/>
      <c r="LQX233" s="29"/>
      <c r="LQY233" s="29"/>
      <c r="LQZ233" s="29"/>
      <c r="LRA233" s="29"/>
      <c r="LRB233" s="29"/>
      <c r="LRC233" s="29"/>
      <c r="LRD233" s="29"/>
      <c r="LRE233" s="29"/>
      <c r="LRF233" s="29"/>
      <c r="LRG233" s="29"/>
      <c r="LRH233" s="29"/>
      <c r="LRI233" s="29"/>
      <c r="LRJ233" s="29"/>
      <c r="LRK233" s="29"/>
      <c r="LRL233" s="29"/>
      <c r="LRM233" s="29"/>
      <c r="LRN233" s="29"/>
      <c r="LRO233" s="29"/>
      <c r="LRP233" s="29"/>
      <c r="LRQ233" s="29"/>
      <c r="LRR233" s="29"/>
      <c r="LRS233" s="29"/>
      <c r="LRT233" s="29"/>
      <c r="LRU233" s="29"/>
      <c r="LRV233" s="29"/>
      <c r="LRW233" s="29"/>
      <c r="LRX233" s="29"/>
      <c r="LRY233" s="29"/>
      <c r="LRZ233" s="29"/>
      <c r="LSA233" s="29"/>
      <c r="LSB233" s="29"/>
      <c r="LSC233" s="29"/>
      <c r="LSD233" s="29"/>
      <c r="LSE233" s="29"/>
      <c r="LSF233" s="29"/>
      <c r="LSG233" s="29"/>
      <c r="LSH233" s="29"/>
      <c r="LSI233" s="29"/>
      <c r="LSJ233" s="29"/>
      <c r="LSK233" s="29"/>
      <c r="LSL233" s="29"/>
      <c r="LSM233" s="29"/>
      <c r="LSN233" s="29"/>
      <c r="LSO233" s="29"/>
      <c r="LSP233" s="29"/>
      <c r="LSQ233" s="29"/>
      <c r="LSR233" s="29"/>
      <c r="LSS233" s="29"/>
      <c r="LST233" s="29"/>
      <c r="LSU233" s="29"/>
      <c r="LSV233" s="29"/>
      <c r="LSW233" s="29"/>
      <c r="LSX233" s="29"/>
      <c r="LSY233" s="29"/>
      <c r="LSZ233" s="29"/>
      <c r="LTA233" s="29"/>
      <c r="LTB233" s="29"/>
      <c r="LTC233" s="29"/>
      <c r="LTD233" s="29"/>
      <c r="LTE233" s="29"/>
      <c r="LTF233" s="29"/>
      <c r="LTG233" s="29"/>
      <c r="LTH233" s="29"/>
      <c r="LTI233" s="29"/>
      <c r="LTJ233" s="29"/>
      <c r="LTK233" s="29"/>
      <c r="LTL233" s="29"/>
      <c r="LTM233" s="29"/>
      <c r="LTN233" s="29"/>
      <c r="LTO233" s="29"/>
      <c r="LTP233" s="29"/>
      <c r="LTQ233" s="29"/>
      <c r="LTR233" s="29"/>
      <c r="LTS233" s="29"/>
      <c r="LTT233" s="29"/>
      <c r="LTU233" s="29"/>
      <c r="LTV233" s="29"/>
      <c r="LTW233" s="29"/>
      <c r="LTX233" s="29"/>
      <c r="LTY233" s="29"/>
      <c r="LTZ233" s="29"/>
      <c r="LUA233" s="29"/>
      <c r="LUB233" s="29"/>
      <c r="LUC233" s="29"/>
      <c r="LUD233" s="29"/>
      <c r="LUE233" s="29"/>
      <c r="LUF233" s="29"/>
      <c r="LUG233" s="29"/>
      <c r="LUH233" s="29"/>
      <c r="LUI233" s="29"/>
      <c r="LUJ233" s="29"/>
      <c r="LUK233" s="29"/>
      <c r="LUL233" s="29"/>
      <c r="LUM233" s="29"/>
      <c r="LUN233" s="29"/>
      <c r="LUO233" s="29"/>
      <c r="LUP233" s="29"/>
      <c r="LUQ233" s="29"/>
      <c r="LUR233" s="29"/>
      <c r="LUS233" s="29"/>
      <c r="LUT233" s="29"/>
      <c r="LUU233" s="29"/>
      <c r="LUV233" s="29"/>
      <c r="LUW233" s="29"/>
      <c r="LUX233" s="29"/>
      <c r="LUY233" s="29"/>
      <c r="LUZ233" s="29"/>
      <c r="LVA233" s="29"/>
      <c r="LVB233" s="29"/>
      <c r="LVC233" s="29"/>
      <c r="LVD233" s="29"/>
      <c r="LVE233" s="29"/>
      <c r="LVF233" s="29"/>
      <c r="LVG233" s="29"/>
      <c r="LVH233" s="29"/>
      <c r="LVI233" s="29"/>
      <c r="LVJ233" s="29"/>
      <c r="LVK233" s="29"/>
      <c r="LVL233" s="29"/>
      <c r="LVM233" s="29"/>
      <c r="LVN233" s="29"/>
      <c r="LVO233" s="29"/>
      <c r="LVP233" s="29"/>
      <c r="LVQ233" s="29"/>
      <c r="LVR233" s="29"/>
      <c r="LVS233" s="29"/>
      <c r="LVT233" s="29"/>
      <c r="LVU233" s="29"/>
      <c r="LVV233" s="29"/>
      <c r="LVW233" s="29"/>
      <c r="LVX233" s="29"/>
      <c r="LVY233" s="29"/>
      <c r="LVZ233" s="29"/>
      <c r="LWA233" s="29"/>
      <c r="LWB233" s="29"/>
      <c r="LWC233" s="29"/>
      <c r="LWD233" s="29"/>
      <c r="LWE233" s="29"/>
      <c r="LWF233" s="29"/>
      <c r="LWG233" s="29"/>
      <c r="LWH233" s="29"/>
      <c r="LWI233" s="29"/>
      <c r="LWJ233" s="29"/>
      <c r="LWK233" s="29"/>
      <c r="LWL233" s="29"/>
      <c r="LWM233" s="29"/>
      <c r="LWN233" s="29"/>
      <c r="LWO233" s="29"/>
      <c r="LWP233" s="29"/>
      <c r="LWQ233" s="29"/>
      <c r="LWR233" s="29"/>
      <c r="LWS233" s="29"/>
      <c r="LWT233" s="29"/>
      <c r="LWU233" s="29"/>
      <c r="LWV233" s="29"/>
      <c r="LWW233" s="29"/>
      <c r="LWX233" s="29"/>
      <c r="LWY233" s="29"/>
      <c r="LWZ233" s="29"/>
      <c r="LXA233" s="29"/>
      <c r="LXB233" s="29"/>
      <c r="LXC233" s="29"/>
      <c r="LXD233" s="29"/>
      <c r="LXE233" s="29"/>
      <c r="LXF233" s="29"/>
      <c r="LXG233" s="29"/>
      <c r="LXH233" s="29"/>
      <c r="LXI233" s="29"/>
      <c r="LXJ233" s="29"/>
      <c r="LXK233" s="29"/>
      <c r="LXL233" s="29"/>
      <c r="LXM233" s="29"/>
      <c r="LXN233" s="29"/>
      <c r="LXO233" s="29"/>
      <c r="LXP233" s="29"/>
      <c r="LXQ233" s="29"/>
      <c r="LXR233" s="29"/>
      <c r="LXS233" s="29"/>
      <c r="LXT233" s="29"/>
      <c r="LXU233" s="29"/>
      <c r="LXV233" s="29"/>
      <c r="LXW233" s="29"/>
      <c r="LXX233" s="29"/>
      <c r="LXY233" s="29"/>
      <c r="LXZ233" s="29"/>
      <c r="LYA233" s="29"/>
      <c r="LYB233" s="29"/>
      <c r="LYC233" s="29"/>
      <c r="LYD233" s="29"/>
      <c r="LYE233" s="29"/>
      <c r="LYF233" s="29"/>
      <c r="LYG233" s="29"/>
      <c r="LYH233" s="29"/>
      <c r="LYI233" s="29"/>
      <c r="LYJ233" s="29"/>
      <c r="LYK233" s="29"/>
      <c r="LYL233" s="29"/>
      <c r="LYM233" s="29"/>
      <c r="LYN233" s="29"/>
      <c r="LYO233" s="29"/>
      <c r="LYP233" s="29"/>
      <c r="LYQ233" s="29"/>
      <c r="LYR233" s="29"/>
      <c r="LYS233" s="29"/>
      <c r="LYT233" s="29"/>
      <c r="LYU233" s="29"/>
      <c r="LYV233" s="29"/>
      <c r="LYW233" s="29"/>
      <c r="LYX233" s="29"/>
      <c r="LYY233" s="29"/>
      <c r="LYZ233" s="29"/>
      <c r="LZA233" s="29"/>
      <c r="LZB233" s="29"/>
      <c r="LZC233" s="29"/>
      <c r="LZD233" s="29"/>
      <c r="LZE233" s="29"/>
      <c r="LZF233" s="29"/>
      <c r="LZG233" s="29"/>
      <c r="LZH233" s="29"/>
      <c r="LZI233" s="29"/>
      <c r="LZJ233" s="29"/>
      <c r="LZK233" s="29"/>
      <c r="LZL233" s="29"/>
      <c r="LZM233" s="29"/>
      <c r="LZN233" s="29"/>
      <c r="LZO233" s="29"/>
      <c r="LZP233" s="29"/>
      <c r="LZQ233" s="29"/>
      <c r="LZR233" s="29"/>
      <c r="LZS233" s="29"/>
      <c r="LZT233" s="29"/>
      <c r="LZU233" s="29"/>
      <c r="LZV233" s="29"/>
      <c r="LZW233" s="29"/>
      <c r="LZX233" s="29"/>
      <c r="LZY233" s="29"/>
      <c r="LZZ233" s="29"/>
      <c r="MAA233" s="29"/>
      <c r="MAB233" s="29"/>
      <c r="MAC233" s="29"/>
      <c r="MAD233" s="29"/>
      <c r="MAE233" s="29"/>
      <c r="MAF233" s="29"/>
      <c r="MAG233" s="29"/>
      <c r="MAH233" s="29"/>
      <c r="MAI233" s="29"/>
      <c r="MAJ233" s="29"/>
      <c r="MAK233" s="29"/>
      <c r="MAL233" s="29"/>
      <c r="MAM233" s="29"/>
      <c r="MAN233" s="29"/>
      <c r="MAO233" s="29"/>
      <c r="MAP233" s="29"/>
      <c r="MAQ233" s="29"/>
      <c r="MAR233" s="29"/>
      <c r="MAS233" s="29"/>
      <c r="MAT233" s="29"/>
      <c r="MAU233" s="29"/>
      <c r="MAV233" s="29"/>
      <c r="MAW233" s="29"/>
      <c r="MAX233" s="29"/>
      <c r="MAY233" s="29"/>
      <c r="MAZ233" s="29"/>
      <c r="MBA233" s="29"/>
      <c r="MBB233" s="29"/>
      <c r="MBC233" s="29"/>
      <c r="MBD233" s="29"/>
      <c r="MBE233" s="29"/>
      <c r="MBF233" s="29"/>
      <c r="MBG233" s="29"/>
      <c r="MBH233" s="29"/>
      <c r="MBI233" s="29"/>
      <c r="MBJ233" s="29"/>
      <c r="MBK233" s="29"/>
      <c r="MBL233" s="29"/>
      <c r="MBM233" s="29"/>
      <c r="MBN233" s="29"/>
      <c r="MBO233" s="29"/>
      <c r="MBP233" s="29"/>
      <c r="MBQ233" s="29"/>
      <c r="MBR233" s="29"/>
      <c r="MBS233" s="29"/>
      <c r="MBT233" s="29"/>
      <c r="MBU233" s="29"/>
      <c r="MBV233" s="29"/>
      <c r="MBW233" s="29"/>
      <c r="MBX233" s="29"/>
      <c r="MBY233" s="29"/>
      <c r="MBZ233" s="29"/>
      <c r="MCA233" s="29"/>
      <c r="MCB233" s="29"/>
      <c r="MCC233" s="29"/>
      <c r="MCD233" s="29"/>
      <c r="MCE233" s="29"/>
      <c r="MCF233" s="29"/>
      <c r="MCG233" s="29"/>
      <c r="MCH233" s="29"/>
      <c r="MCI233" s="29"/>
      <c r="MCJ233" s="29"/>
      <c r="MCK233" s="29"/>
      <c r="MCL233" s="29"/>
      <c r="MCM233" s="29"/>
      <c r="MCN233" s="29"/>
      <c r="MCO233" s="29"/>
      <c r="MCP233" s="29"/>
      <c r="MCQ233" s="29"/>
      <c r="MCR233" s="29"/>
      <c r="MCS233" s="29"/>
      <c r="MCT233" s="29"/>
      <c r="MCU233" s="29"/>
      <c r="MCV233" s="29"/>
      <c r="MCW233" s="29"/>
      <c r="MCX233" s="29"/>
      <c r="MCY233" s="29"/>
      <c r="MCZ233" s="29"/>
      <c r="MDA233" s="29"/>
      <c r="MDB233" s="29"/>
      <c r="MDC233" s="29"/>
      <c r="MDD233" s="29"/>
      <c r="MDE233" s="29"/>
      <c r="MDF233" s="29"/>
      <c r="MDG233" s="29"/>
      <c r="MDH233" s="29"/>
      <c r="MDI233" s="29"/>
      <c r="MDJ233" s="29"/>
      <c r="MDK233" s="29"/>
      <c r="MDL233" s="29"/>
      <c r="MDM233" s="29"/>
      <c r="MDN233" s="29"/>
      <c r="MDO233" s="29"/>
      <c r="MDP233" s="29"/>
      <c r="MDQ233" s="29"/>
      <c r="MDR233" s="29"/>
      <c r="MDS233" s="29"/>
      <c r="MDT233" s="29"/>
      <c r="MDU233" s="29"/>
      <c r="MDV233" s="29"/>
      <c r="MDW233" s="29"/>
      <c r="MDX233" s="29"/>
      <c r="MDY233" s="29"/>
      <c r="MDZ233" s="29"/>
      <c r="MEA233" s="29"/>
      <c r="MEB233" s="29"/>
      <c r="MEC233" s="29"/>
      <c r="MED233" s="29"/>
      <c r="MEE233" s="29"/>
      <c r="MEF233" s="29"/>
      <c r="MEG233" s="29"/>
      <c r="MEH233" s="29"/>
      <c r="MEI233" s="29"/>
      <c r="MEJ233" s="29"/>
      <c r="MEK233" s="29"/>
      <c r="MEL233" s="29"/>
      <c r="MEM233" s="29"/>
      <c r="MEN233" s="29"/>
      <c r="MEO233" s="29"/>
      <c r="MEP233" s="29"/>
      <c r="MEQ233" s="29"/>
      <c r="MER233" s="29"/>
      <c r="MES233" s="29"/>
      <c r="MET233" s="29"/>
      <c r="MEU233" s="29"/>
      <c r="MEV233" s="29"/>
      <c r="MEW233" s="29"/>
      <c r="MEX233" s="29"/>
      <c r="MEY233" s="29"/>
      <c r="MEZ233" s="29"/>
      <c r="MFA233" s="29"/>
      <c r="MFB233" s="29"/>
      <c r="MFC233" s="29"/>
      <c r="MFD233" s="29"/>
      <c r="MFE233" s="29"/>
      <c r="MFF233" s="29"/>
      <c r="MFG233" s="29"/>
      <c r="MFH233" s="29"/>
      <c r="MFI233" s="29"/>
      <c r="MFJ233" s="29"/>
      <c r="MFK233" s="29"/>
      <c r="MFL233" s="29"/>
      <c r="MFM233" s="29"/>
      <c r="MFN233" s="29"/>
      <c r="MFO233" s="29"/>
      <c r="MFP233" s="29"/>
      <c r="MFQ233" s="29"/>
      <c r="MFR233" s="29"/>
      <c r="MFS233" s="29"/>
      <c r="MFT233" s="29"/>
      <c r="MFU233" s="29"/>
      <c r="MFV233" s="29"/>
      <c r="MFW233" s="29"/>
      <c r="MFX233" s="29"/>
      <c r="MFY233" s="29"/>
      <c r="MFZ233" s="29"/>
      <c r="MGA233" s="29"/>
      <c r="MGB233" s="29"/>
      <c r="MGC233" s="29"/>
      <c r="MGD233" s="29"/>
      <c r="MGE233" s="29"/>
      <c r="MGF233" s="29"/>
      <c r="MGG233" s="29"/>
      <c r="MGH233" s="29"/>
      <c r="MGI233" s="29"/>
      <c r="MGJ233" s="29"/>
      <c r="MGK233" s="29"/>
      <c r="MGL233" s="29"/>
      <c r="MGM233" s="29"/>
      <c r="MGN233" s="29"/>
      <c r="MGO233" s="29"/>
      <c r="MGP233" s="29"/>
      <c r="MGQ233" s="29"/>
      <c r="MGR233" s="29"/>
      <c r="MGS233" s="29"/>
      <c r="MGT233" s="29"/>
      <c r="MGU233" s="29"/>
      <c r="MGV233" s="29"/>
      <c r="MGW233" s="29"/>
      <c r="MGX233" s="29"/>
      <c r="MGY233" s="29"/>
      <c r="MGZ233" s="29"/>
      <c r="MHA233" s="29"/>
      <c r="MHB233" s="29"/>
      <c r="MHC233" s="29"/>
      <c r="MHD233" s="29"/>
      <c r="MHE233" s="29"/>
      <c r="MHF233" s="29"/>
      <c r="MHG233" s="29"/>
      <c r="MHH233" s="29"/>
      <c r="MHI233" s="29"/>
      <c r="MHJ233" s="29"/>
      <c r="MHK233" s="29"/>
      <c r="MHL233" s="29"/>
      <c r="MHM233" s="29"/>
      <c r="MHN233" s="29"/>
      <c r="MHO233" s="29"/>
      <c r="MHP233" s="29"/>
      <c r="MHQ233" s="29"/>
      <c r="MHR233" s="29"/>
      <c r="MHS233" s="29"/>
      <c r="MHT233" s="29"/>
      <c r="MHU233" s="29"/>
      <c r="MHV233" s="29"/>
      <c r="MHW233" s="29"/>
      <c r="MHX233" s="29"/>
      <c r="MHY233" s="29"/>
      <c r="MHZ233" s="29"/>
      <c r="MIA233" s="29"/>
      <c r="MIB233" s="29"/>
      <c r="MIC233" s="29"/>
      <c r="MID233" s="29"/>
      <c r="MIE233" s="29"/>
      <c r="MIF233" s="29"/>
      <c r="MIG233" s="29"/>
      <c r="MIH233" s="29"/>
      <c r="MII233" s="29"/>
      <c r="MIJ233" s="29"/>
      <c r="MIK233" s="29"/>
      <c r="MIL233" s="29"/>
      <c r="MIM233" s="29"/>
      <c r="MIN233" s="29"/>
      <c r="MIO233" s="29"/>
      <c r="MIP233" s="29"/>
      <c r="MIQ233" s="29"/>
      <c r="MIR233" s="29"/>
      <c r="MIS233" s="29"/>
      <c r="MIT233" s="29"/>
      <c r="MIU233" s="29"/>
      <c r="MIV233" s="29"/>
      <c r="MIW233" s="29"/>
      <c r="MIX233" s="29"/>
      <c r="MIY233" s="29"/>
      <c r="MIZ233" s="29"/>
      <c r="MJA233" s="29"/>
      <c r="MJB233" s="29"/>
      <c r="MJC233" s="29"/>
      <c r="MJD233" s="29"/>
      <c r="MJE233" s="29"/>
      <c r="MJF233" s="29"/>
      <c r="MJG233" s="29"/>
      <c r="MJH233" s="29"/>
      <c r="MJI233" s="29"/>
      <c r="MJJ233" s="29"/>
      <c r="MJK233" s="29"/>
      <c r="MJL233" s="29"/>
      <c r="MJM233" s="29"/>
      <c r="MJN233" s="29"/>
      <c r="MJO233" s="29"/>
      <c r="MJP233" s="29"/>
      <c r="MJQ233" s="29"/>
      <c r="MJR233" s="29"/>
      <c r="MJS233" s="29"/>
      <c r="MJT233" s="29"/>
      <c r="MJU233" s="29"/>
      <c r="MJV233" s="29"/>
      <c r="MJW233" s="29"/>
      <c r="MJX233" s="29"/>
      <c r="MJY233" s="29"/>
      <c r="MJZ233" s="29"/>
      <c r="MKA233" s="29"/>
      <c r="MKB233" s="29"/>
      <c r="MKC233" s="29"/>
      <c r="MKD233" s="29"/>
      <c r="MKE233" s="29"/>
      <c r="MKF233" s="29"/>
      <c r="MKG233" s="29"/>
      <c r="MKH233" s="29"/>
      <c r="MKI233" s="29"/>
      <c r="MKJ233" s="29"/>
      <c r="MKK233" s="29"/>
      <c r="MKL233" s="29"/>
      <c r="MKM233" s="29"/>
      <c r="MKN233" s="29"/>
      <c r="MKO233" s="29"/>
      <c r="MKP233" s="29"/>
      <c r="MKQ233" s="29"/>
      <c r="MKR233" s="29"/>
      <c r="MKS233" s="29"/>
      <c r="MKT233" s="29"/>
      <c r="MKU233" s="29"/>
      <c r="MKV233" s="29"/>
      <c r="MKW233" s="29"/>
      <c r="MKX233" s="29"/>
      <c r="MKY233" s="29"/>
      <c r="MKZ233" s="29"/>
      <c r="MLA233" s="29"/>
      <c r="MLB233" s="29"/>
      <c r="MLC233" s="29"/>
      <c r="MLD233" s="29"/>
      <c r="MLE233" s="29"/>
      <c r="MLF233" s="29"/>
      <c r="MLG233" s="29"/>
      <c r="MLH233" s="29"/>
      <c r="MLI233" s="29"/>
      <c r="MLJ233" s="29"/>
      <c r="MLK233" s="29"/>
      <c r="MLL233" s="29"/>
      <c r="MLM233" s="29"/>
      <c r="MLN233" s="29"/>
      <c r="MLO233" s="29"/>
      <c r="MLP233" s="29"/>
      <c r="MLQ233" s="29"/>
      <c r="MLR233" s="29"/>
      <c r="MLS233" s="29"/>
      <c r="MLT233" s="29"/>
      <c r="MLU233" s="29"/>
      <c r="MLV233" s="29"/>
      <c r="MLW233" s="29"/>
      <c r="MLX233" s="29"/>
      <c r="MLY233" s="29"/>
      <c r="MLZ233" s="29"/>
      <c r="MMA233" s="29"/>
      <c r="MMB233" s="29"/>
      <c r="MMC233" s="29"/>
      <c r="MMD233" s="29"/>
      <c r="MME233" s="29"/>
      <c r="MMF233" s="29"/>
      <c r="MMG233" s="29"/>
      <c r="MMH233" s="29"/>
      <c r="MMI233" s="29"/>
      <c r="MMJ233" s="29"/>
      <c r="MMK233" s="29"/>
      <c r="MML233" s="29"/>
      <c r="MMM233" s="29"/>
      <c r="MMN233" s="29"/>
      <c r="MMO233" s="29"/>
      <c r="MMP233" s="29"/>
      <c r="MMQ233" s="29"/>
      <c r="MMR233" s="29"/>
      <c r="MMS233" s="29"/>
      <c r="MMT233" s="29"/>
      <c r="MMU233" s="29"/>
      <c r="MMV233" s="29"/>
      <c r="MMW233" s="29"/>
      <c r="MMX233" s="29"/>
      <c r="MMY233" s="29"/>
      <c r="MMZ233" s="29"/>
      <c r="MNA233" s="29"/>
      <c r="MNB233" s="29"/>
      <c r="MNC233" s="29"/>
      <c r="MND233" s="29"/>
      <c r="MNE233" s="29"/>
      <c r="MNF233" s="29"/>
      <c r="MNG233" s="29"/>
      <c r="MNH233" s="29"/>
      <c r="MNI233" s="29"/>
      <c r="MNJ233" s="29"/>
      <c r="MNK233" s="29"/>
      <c r="MNL233" s="29"/>
      <c r="MNM233" s="29"/>
      <c r="MNN233" s="29"/>
      <c r="MNO233" s="29"/>
      <c r="MNP233" s="29"/>
      <c r="MNQ233" s="29"/>
      <c r="MNR233" s="29"/>
      <c r="MNS233" s="29"/>
      <c r="MNT233" s="29"/>
      <c r="MNU233" s="29"/>
      <c r="MNV233" s="29"/>
      <c r="MNW233" s="29"/>
      <c r="MNX233" s="29"/>
      <c r="MNY233" s="29"/>
      <c r="MNZ233" s="29"/>
      <c r="MOA233" s="29"/>
      <c r="MOB233" s="29"/>
      <c r="MOC233" s="29"/>
      <c r="MOD233" s="29"/>
      <c r="MOE233" s="29"/>
      <c r="MOF233" s="29"/>
      <c r="MOG233" s="29"/>
      <c r="MOH233" s="29"/>
      <c r="MOI233" s="29"/>
      <c r="MOJ233" s="29"/>
      <c r="MOK233" s="29"/>
      <c r="MOL233" s="29"/>
      <c r="MOM233" s="29"/>
      <c r="MON233" s="29"/>
      <c r="MOO233" s="29"/>
      <c r="MOP233" s="29"/>
      <c r="MOQ233" s="29"/>
      <c r="MOR233" s="29"/>
      <c r="MOS233" s="29"/>
      <c r="MOT233" s="29"/>
      <c r="MOU233" s="29"/>
      <c r="MOV233" s="29"/>
      <c r="MOW233" s="29"/>
      <c r="MOX233" s="29"/>
      <c r="MOY233" s="29"/>
      <c r="MOZ233" s="29"/>
      <c r="MPA233" s="29"/>
      <c r="MPB233" s="29"/>
      <c r="MPC233" s="29"/>
      <c r="MPD233" s="29"/>
      <c r="MPE233" s="29"/>
      <c r="MPF233" s="29"/>
      <c r="MPG233" s="29"/>
      <c r="MPH233" s="29"/>
      <c r="MPI233" s="29"/>
      <c r="MPJ233" s="29"/>
      <c r="MPK233" s="29"/>
      <c r="MPL233" s="29"/>
      <c r="MPM233" s="29"/>
      <c r="MPN233" s="29"/>
      <c r="MPO233" s="29"/>
      <c r="MPP233" s="29"/>
      <c r="MPQ233" s="29"/>
      <c r="MPR233" s="29"/>
      <c r="MPS233" s="29"/>
      <c r="MPT233" s="29"/>
      <c r="MPU233" s="29"/>
      <c r="MPV233" s="29"/>
      <c r="MPW233" s="29"/>
      <c r="MPX233" s="29"/>
      <c r="MPY233" s="29"/>
      <c r="MPZ233" s="29"/>
      <c r="MQA233" s="29"/>
      <c r="MQB233" s="29"/>
      <c r="MQC233" s="29"/>
      <c r="MQD233" s="29"/>
      <c r="MQE233" s="29"/>
      <c r="MQF233" s="29"/>
      <c r="MQG233" s="29"/>
      <c r="MQH233" s="29"/>
      <c r="MQI233" s="29"/>
      <c r="MQJ233" s="29"/>
      <c r="MQK233" s="29"/>
      <c r="MQL233" s="29"/>
      <c r="MQM233" s="29"/>
      <c r="MQN233" s="29"/>
      <c r="MQO233" s="29"/>
      <c r="MQP233" s="29"/>
      <c r="MQQ233" s="29"/>
      <c r="MQR233" s="29"/>
      <c r="MQS233" s="29"/>
      <c r="MQT233" s="29"/>
      <c r="MQU233" s="29"/>
      <c r="MQV233" s="29"/>
      <c r="MQW233" s="29"/>
      <c r="MQX233" s="29"/>
      <c r="MQY233" s="29"/>
      <c r="MQZ233" s="29"/>
      <c r="MRA233" s="29"/>
      <c r="MRB233" s="29"/>
      <c r="MRC233" s="29"/>
      <c r="MRD233" s="29"/>
      <c r="MRE233" s="29"/>
      <c r="MRF233" s="29"/>
      <c r="MRG233" s="29"/>
      <c r="MRH233" s="29"/>
      <c r="MRI233" s="29"/>
      <c r="MRJ233" s="29"/>
      <c r="MRK233" s="29"/>
      <c r="MRL233" s="29"/>
      <c r="MRM233" s="29"/>
      <c r="MRN233" s="29"/>
      <c r="MRO233" s="29"/>
      <c r="MRP233" s="29"/>
      <c r="MRQ233" s="29"/>
      <c r="MRR233" s="29"/>
      <c r="MRS233" s="29"/>
      <c r="MRT233" s="29"/>
      <c r="MRU233" s="29"/>
      <c r="MRV233" s="29"/>
      <c r="MRW233" s="29"/>
      <c r="MRX233" s="29"/>
      <c r="MRY233" s="29"/>
      <c r="MRZ233" s="29"/>
      <c r="MSA233" s="29"/>
      <c r="MSB233" s="29"/>
      <c r="MSC233" s="29"/>
      <c r="MSD233" s="29"/>
      <c r="MSE233" s="29"/>
      <c r="MSF233" s="29"/>
      <c r="MSG233" s="29"/>
      <c r="MSH233" s="29"/>
      <c r="MSI233" s="29"/>
      <c r="MSJ233" s="29"/>
      <c r="MSK233" s="29"/>
      <c r="MSL233" s="29"/>
      <c r="MSM233" s="29"/>
      <c r="MSN233" s="29"/>
      <c r="MSO233" s="29"/>
      <c r="MSP233" s="29"/>
      <c r="MSQ233" s="29"/>
      <c r="MSR233" s="29"/>
      <c r="MSS233" s="29"/>
      <c r="MST233" s="29"/>
      <c r="MSU233" s="29"/>
      <c r="MSV233" s="29"/>
      <c r="MSW233" s="29"/>
      <c r="MSX233" s="29"/>
      <c r="MSY233" s="29"/>
      <c r="MSZ233" s="29"/>
      <c r="MTA233" s="29"/>
      <c r="MTB233" s="29"/>
      <c r="MTC233" s="29"/>
      <c r="MTD233" s="29"/>
      <c r="MTE233" s="29"/>
      <c r="MTF233" s="29"/>
      <c r="MTG233" s="29"/>
      <c r="MTH233" s="29"/>
      <c r="MTI233" s="29"/>
      <c r="MTJ233" s="29"/>
      <c r="MTK233" s="29"/>
      <c r="MTL233" s="29"/>
      <c r="MTM233" s="29"/>
      <c r="MTN233" s="29"/>
      <c r="MTO233" s="29"/>
      <c r="MTP233" s="29"/>
      <c r="MTQ233" s="29"/>
      <c r="MTR233" s="29"/>
      <c r="MTS233" s="29"/>
      <c r="MTT233" s="29"/>
      <c r="MTU233" s="29"/>
      <c r="MTV233" s="29"/>
      <c r="MTW233" s="29"/>
      <c r="MTX233" s="29"/>
      <c r="MTY233" s="29"/>
      <c r="MTZ233" s="29"/>
      <c r="MUA233" s="29"/>
      <c r="MUB233" s="29"/>
      <c r="MUC233" s="29"/>
      <c r="MUD233" s="29"/>
      <c r="MUE233" s="29"/>
      <c r="MUF233" s="29"/>
      <c r="MUG233" s="29"/>
      <c r="MUH233" s="29"/>
      <c r="MUI233" s="29"/>
      <c r="MUJ233" s="29"/>
      <c r="MUK233" s="29"/>
      <c r="MUL233" s="29"/>
      <c r="MUM233" s="29"/>
      <c r="MUN233" s="29"/>
      <c r="MUO233" s="29"/>
      <c r="MUP233" s="29"/>
      <c r="MUQ233" s="29"/>
      <c r="MUR233" s="29"/>
      <c r="MUS233" s="29"/>
      <c r="MUT233" s="29"/>
      <c r="MUU233" s="29"/>
      <c r="MUV233" s="29"/>
      <c r="MUW233" s="29"/>
      <c r="MUX233" s="29"/>
      <c r="MUY233" s="29"/>
      <c r="MUZ233" s="29"/>
      <c r="MVA233" s="29"/>
      <c r="MVB233" s="29"/>
      <c r="MVC233" s="29"/>
      <c r="MVD233" s="29"/>
      <c r="MVE233" s="29"/>
      <c r="MVF233" s="29"/>
      <c r="MVG233" s="29"/>
      <c r="MVH233" s="29"/>
      <c r="MVI233" s="29"/>
      <c r="MVJ233" s="29"/>
      <c r="MVK233" s="29"/>
      <c r="MVL233" s="29"/>
      <c r="MVM233" s="29"/>
      <c r="MVN233" s="29"/>
      <c r="MVO233" s="29"/>
      <c r="MVP233" s="29"/>
      <c r="MVQ233" s="29"/>
      <c r="MVR233" s="29"/>
      <c r="MVS233" s="29"/>
      <c r="MVT233" s="29"/>
      <c r="MVU233" s="29"/>
      <c r="MVV233" s="29"/>
      <c r="MVW233" s="29"/>
      <c r="MVX233" s="29"/>
      <c r="MVY233" s="29"/>
      <c r="MVZ233" s="29"/>
      <c r="MWA233" s="29"/>
      <c r="MWB233" s="29"/>
      <c r="MWC233" s="29"/>
      <c r="MWD233" s="29"/>
      <c r="MWE233" s="29"/>
      <c r="MWF233" s="29"/>
      <c r="MWG233" s="29"/>
      <c r="MWH233" s="29"/>
      <c r="MWI233" s="29"/>
      <c r="MWJ233" s="29"/>
      <c r="MWK233" s="29"/>
      <c r="MWL233" s="29"/>
      <c r="MWM233" s="29"/>
      <c r="MWN233" s="29"/>
      <c r="MWO233" s="29"/>
      <c r="MWP233" s="29"/>
      <c r="MWQ233" s="29"/>
      <c r="MWR233" s="29"/>
      <c r="MWS233" s="29"/>
      <c r="MWT233" s="29"/>
      <c r="MWU233" s="29"/>
      <c r="MWV233" s="29"/>
      <c r="MWW233" s="29"/>
      <c r="MWX233" s="29"/>
      <c r="MWY233" s="29"/>
      <c r="MWZ233" s="29"/>
      <c r="MXA233" s="29"/>
      <c r="MXB233" s="29"/>
      <c r="MXC233" s="29"/>
      <c r="MXD233" s="29"/>
      <c r="MXE233" s="29"/>
      <c r="MXF233" s="29"/>
      <c r="MXG233" s="29"/>
      <c r="MXH233" s="29"/>
      <c r="MXI233" s="29"/>
      <c r="MXJ233" s="29"/>
      <c r="MXK233" s="29"/>
      <c r="MXL233" s="29"/>
      <c r="MXM233" s="29"/>
      <c r="MXN233" s="29"/>
      <c r="MXO233" s="29"/>
      <c r="MXP233" s="29"/>
      <c r="MXQ233" s="29"/>
      <c r="MXR233" s="29"/>
      <c r="MXS233" s="29"/>
      <c r="MXT233" s="29"/>
      <c r="MXU233" s="29"/>
      <c r="MXV233" s="29"/>
      <c r="MXW233" s="29"/>
      <c r="MXX233" s="29"/>
      <c r="MXY233" s="29"/>
      <c r="MXZ233" s="29"/>
      <c r="MYA233" s="29"/>
      <c r="MYB233" s="29"/>
      <c r="MYC233" s="29"/>
      <c r="MYD233" s="29"/>
      <c r="MYE233" s="29"/>
      <c r="MYF233" s="29"/>
      <c r="MYG233" s="29"/>
      <c r="MYH233" s="29"/>
      <c r="MYI233" s="29"/>
      <c r="MYJ233" s="29"/>
      <c r="MYK233" s="29"/>
      <c r="MYL233" s="29"/>
      <c r="MYM233" s="29"/>
      <c r="MYN233" s="29"/>
      <c r="MYO233" s="29"/>
      <c r="MYP233" s="29"/>
      <c r="MYQ233" s="29"/>
      <c r="MYR233" s="29"/>
      <c r="MYS233" s="29"/>
      <c r="MYT233" s="29"/>
      <c r="MYU233" s="29"/>
      <c r="MYV233" s="29"/>
      <c r="MYW233" s="29"/>
      <c r="MYX233" s="29"/>
      <c r="MYY233" s="29"/>
      <c r="MYZ233" s="29"/>
      <c r="MZA233" s="29"/>
      <c r="MZB233" s="29"/>
      <c r="MZC233" s="29"/>
      <c r="MZD233" s="29"/>
      <c r="MZE233" s="29"/>
      <c r="MZF233" s="29"/>
      <c r="MZG233" s="29"/>
      <c r="MZH233" s="29"/>
      <c r="MZI233" s="29"/>
      <c r="MZJ233" s="29"/>
      <c r="MZK233" s="29"/>
      <c r="MZL233" s="29"/>
      <c r="MZM233" s="29"/>
      <c r="MZN233" s="29"/>
      <c r="MZO233" s="29"/>
      <c r="MZP233" s="29"/>
      <c r="MZQ233" s="29"/>
      <c r="MZR233" s="29"/>
      <c r="MZS233" s="29"/>
      <c r="MZT233" s="29"/>
      <c r="MZU233" s="29"/>
      <c r="MZV233" s="29"/>
      <c r="MZW233" s="29"/>
      <c r="MZX233" s="29"/>
      <c r="MZY233" s="29"/>
      <c r="MZZ233" s="29"/>
      <c r="NAA233" s="29"/>
      <c r="NAB233" s="29"/>
      <c r="NAC233" s="29"/>
      <c r="NAD233" s="29"/>
      <c r="NAE233" s="29"/>
      <c r="NAF233" s="29"/>
      <c r="NAG233" s="29"/>
      <c r="NAH233" s="29"/>
      <c r="NAI233" s="29"/>
      <c r="NAJ233" s="29"/>
      <c r="NAK233" s="29"/>
      <c r="NAL233" s="29"/>
      <c r="NAM233" s="29"/>
      <c r="NAN233" s="29"/>
      <c r="NAO233" s="29"/>
      <c r="NAP233" s="29"/>
      <c r="NAQ233" s="29"/>
      <c r="NAR233" s="29"/>
      <c r="NAS233" s="29"/>
      <c r="NAT233" s="29"/>
      <c r="NAU233" s="29"/>
      <c r="NAV233" s="29"/>
      <c r="NAW233" s="29"/>
      <c r="NAX233" s="29"/>
      <c r="NAY233" s="29"/>
      <c r="NAZ233" s="29"/>
      <c r="NBA233" s="29"/>
      <c r="NBB233" s="29"/>
      <c r="NBC233" s="29"/>
      <c r="NBD233" s="29"/>
      <c r="NBE233" s="29"/>
      <c r="NBF233" s="29"/>
      <c r="NBG233" s="29"/>
      <c r="NBH233" s="29"/>
      <c r="NBI233" s="29"/>
      <c r="NBJ233" s="29"/>
      <c r="NBK233" s="29"/>
      <c r="NBL233" s="29"/>
      <c r="NBM233" s="29"/>
      <c r="NBN233" s="29"/>
      <c r="NBO233" s="29"/>
      <c r="NBP233" s="29"/>
      <c r="NBQ233" s="29"/>
      <c r="NBR233" s="29"/>
      <c r="NBS233" s="29"/>
      <c r="NBT233" s="29"/>
      <c r="NBU233" s="29"/>
      <c r="NBV233" s="29"/>
      <c r="NBW233" s="29"/>
      <c r="NBX233" s="29"/>
      <c r="NBY233" s="29"/>
      <c r="NBZ233" s="29"/>
      <c r="NCA233" s="29"/>
      <c r="NCB233" s="29"/>
      <c r="NCC233" s="29"/>
      <c r="NCD233" s="29"/>
      <c r="NCE233" s="29"/>
      <c r="NCF233" s="29"/>
      <c r="NCG233" s="29"/>
      <c r="NCH233" s="29"/>
      <c r="NCI233" s="29"/>
      <c r="NCJ233" s="29"/>
      <c r="NCK233" s="29"/>
      <c r="NCL233" s="29"/>
      <c r="NCM233" s="29"/>
      <c r="NCN233" s="29"/>
      <c r="NCO233" s="29"/>
      <c r="NCP233" s="29"/>
      <c r="NCQ233" s="29"/>
      <c r="NCR233" s="29"/>
      <c r="NCS233" s="29"/>
      <c r="NCT233" s="29"/>
      <c r="NCU233" s="29"/>
      <c r="NCV233" s="29"/>
      <c r="NCW233" s="29"/>
      <c r="NCX233" s="29"/>
      <c r="NCY233" s="29"/>
      <c r="NCZ233" s="29"/>
      <c r="NDA233" s="29"/>
      <c r="NDB233" s="29"/>
      <c r="NDC233" s="29"/>
      <c r="NDD233" s="29"/>
      <c r="NDE233" s="29"/>
      <c r="NDF233" s="29"/>
      <c r="NDG233" s="29"/>
      <c r="NDH233" s="29"/>
      <c r="NDI233" s="29"/>
      <c r="NDJ233" s="29"/>
      <c r="NDK233" s="29"/>
      <c r="NDL233" s="29"/>
      <c r="NDM233" s="29"/>
      <c r="NDN233" s="29"/>
      <c r="NDO233" s="29"/>
      <c r="NDP233" s="29"/>
      <c r="NDQ233" s="29"/>
      <c r="NDR233" s="29"/>
      <c r="NDS233" s="29"/>
      <c r="NDT233" s="29"/>
      <c r="NDU233" s="29"/>
      <c r="NDV233" s="29"/>
      <c r="NDW233" s="29"/>
      <c r="NDX233" s="29"/>
      <c r="NDY233" s="29"/>
      <c r="NDZ233" s="29"/>
      <c r="NEA233" s="29"/>
      <c r="NEB233" s="29"/>
      <c r="NEC233" s="29"/>
      <c r="NED233" s="29"/>
      <c r="NEE233" s="29"/>
      <c r="NEF233" s="29"/>
      <c r="NEG233" s="29"/>
      <c r="NEH233" s="29"/>
      <c r="NEI233" s="29"/>
      <c r="NEJ233" s="29"/>
      <c r="NEK233" s="29"/>
      <c r="NEL233" s="29"/>
      <c r="NEM233" s="29"/>
      <c r="NEN233" s="29"/>
      <c r="NEO233" s="29"/>
      <c r="NEP233" s="29"/>
      <c r="NEQ233" s="29"/>
      <c r="NER233" s="29"/>
      <c r="NES233" s="29"/>
      <c r="NET233" s="29"/>
      <c r="NEU233" s="29"/>
      <c r="NEV233" s="29"/>
      <c r="NEW233" s="29"/>
      <c r="NEX233" s="29"/>
      <c r="NEY233" s="29"/>
      <c r="NEZ233" s="29"/>
      <c r="NFA233" s="29"/>
      <c r="NFB233" s="29"/>
      <c r="NFC233" s="29"/>
      <c r="NFD233" s="29"/>
      <c r="NFE233" s="29"/>
      <c r="NFF233" s="29"/>
      <c r="NFG233" s="29"/>
      <c r="NFH233" s="29"/>
      <c r="NFI233" s="29"/>
      <c r="NFJ233" s="29"/>
      <c r="NFK233" s="29"/>
      <c r="NFL233" s="29"/>
      <c r="NFM233" s="29"/>
      <c r="NFN233" s="29"/>
      <c r="NFO233" s="29"/>
      <c r="NFP233" s="29"/>
      <c r="NFQ233" s="29"/>
      <c r="NFR233" s="29"/>
      <c r="NFS233" s="29"/>
      <c r="NFT233" s="29"/>
      <c r="NFU233" s="29"/>
      <c r="NFV233" s="29"/>
      <c r="NFW233" s="29"/>
      <c r="NFX233" s="29"/>
      <c r="NFY233" s="29"/>
      <c r="NFZ233" s="29"/>
      <c r="NGA233" s="29"/>
      <c r="NGB233" s="29"/>
      <c r="NGC233" s="29"/>
      <c r="NGD233" s="29"/>
      <c r="NGE233" s="29"/>
      <c r="NGF233" s="29"/>
      <c r="NGG233" s="29"/>
      <c r="NGH233" s="29"/>
      <c r="NGI233" s="29"/>
      <c r="NGJ233" s="29"/>
      <c r="NGK233" s="29"/>
      <c r="NGL233" s="29"/>
      <c r="NGM233" s="29"/>
      <c r="NGN233" s="29"/>
      <c r="NGO233" s="29"/>
      <c r="NGP233" s="29"/>
      <c r="NGQ233" s="29"/>
      <c r="NGR233" s="29"/>
      <c r="NGS233" s="29"/>
      <c r="NGT233" s="29"/>
      <c r="NGU233" s="29"/>
      <c r="NGV233" s="29"/>
      <c r="NGW233" s="29"/>
      <c r="NGX233" s="29"/>
      <c r="NGY233" s="29"/>
      <c r="NGZ233" s="29"/>
      <c r="NHA233" s="29"/>
      <c r="NHB233" s="29"/>
      <c r="NHC233" s="29"/>
      <c r="NHD233" s="29"/>
      <c r="NHE233" s="29"/>
      <c r="NHF233" s="29"/>
      <c r="NHG233" s="29"/>
      <c r="NHH233" s="29"/>
      <c r="NHI233" s="29"/>
      <c r="NHJ233" s="29"/>
      <c r="NHK233" s="29"/>
      <c r="NHL233" s="29"/>
      <c r="NHM233" s="29"/>
      <c r="NHN233" s="29"/>
      <c r="NHO233" s="29"/>
      <c r="NHP233" s="29"/>
      <c r="NHQ233" s="29"/>
      <c r="NHR233" s="29"/>
      <c r="NHS233" s="29"/>
      <c r="NHT233" s="29"/>
      <c r="NHU233" s="29"/>
      <c r="NHV233" s="29"/>
      <c r="NHW233" s="29"/>
      <c r="NHX233" s="29"/>
      <c r="NHY233" s="29"/>
      <c r="NHZ233" s="29"/>
      <c r="NIA233" s="29"/>
      <c r="NIB233" s="29"/>
      <c r="NIC233" s="29"/>
      <c r="NID233" s="29"/>
      <c r="NIE233" s="29"/>
      <c r="NIF233" s="29"/>
      <c r="NIG233" s="29"/>
      <c r="NIH233" s="29"/>
      <c r="NII233" s="29"/>
      <c r="NIJ233" s="29"/>
      <c r="NIK233" s="29"/>
      <c r="NIL233" s="29"/>
      <c r="NIM233" s="29"/>
      <c r="NIN233" s="29"/>
      <c r="NIO233" s="29"/>
      <c r="NIP233" s="29"/>
      <c r="NIQ233" s="29"/>
      <c r="NIR233" s="29"/>
      <c r="NIS233" s="29"/>
      <c r="NIT233" s="29"/>
      <c r="NIU233" s="29"/>
      <c r="NIV233" s="29"/>
      <c r="NIW233" s="29"/>
      <c r="NIX233" s="29"/>
      <c r="NIY233" s="29"/>
      <c r="NIZ233" s="29"/>
      <c r="NJA233" s="29"/>
      <c r="NJB233" s="29"/>
      <c r="NJC233" s="29"/>
      <c r="NJD233" s="29"/>
      <c r="NJE233" s="29"/>
      <c r="NJF233" s="29"/>
      <c r="NJG233" s="29"/>
      <c r="NJH233" s="29"/>
      <c r="NJI233" s="29"/>
      <c r="NJJ233" s="29"/>
      <c r="NJK233" s="29"/>
      <c r="NJL233" s="29"/>
      <c r="NJM233" s="29"/>
      <c r="NJN233" s="29"/>
      <c r="NJO233" s="29"/>
      <c r="NJP233" s="29"/>
      <c r="NJQ233" s="29"/>
      <c r="NJR233" s="29"/>
      <c r="NJS233" s="29"/>
      <c r="NJT233" s="29"/>
      <c r="NJU233" s="29"/>
      <c r="NJV233" s="29"/>
      <c r="NJW233" s="29"/>
      <c r="NJX233" s="29"/>
      <c r="NJY233" s="29"/>
      <c r="NJZ233" s="29"/>
      <c r="NKA233" s="29"/>
      <c r="NKB233" s="29"/>
      <c r="NKC233" s="29"/>
      <c r="NKD233" s="29"/>
      <c r="NKE233" s="29"/>
      <c r="NKF233" s="29"/>
      <c r="NKG233" s="29"/>
      <c r="NKH233" s="29"/>
      <c r="NKI233" s="29"/>
      <c r="NKJ233" s="29"/>
      <c r="NKK233" s="29"/>
      <c r="NKL233" s="29"/>
      <c r="NKM233" s="29"/>
      <c r="NKN233" s="29"/>
      <c r="NKO233" s="29"/>
      <c r="NKP233" s="29"/>
      <c r="NKQ233" s="29"/>
      <c r="NKR233" s="29"/>
      <c r="NKS233" s="29"/>
      <c r="NKT233" s="29"/>
      <c r="NKU233" s="29"/>
      <c r="NKV233" s="29"/>
      <c r="NKW233" s="29"/>
      <c r="NKX233" s="29"/>
      <c r="NKY233" s="29"/>
      <c r="NKZ233" s="29"/>
      <c r="NLA233" s="29"/>
      <c r="NLB233" s="29"/>
      <c r="NLC233" s="29"/>
      <c r="NLD233" s="29"/>
      <c r="NLE233" s="29"/>
      <c r="NLF233" s="29"/>
      <c r="NLG233" s="29"/>
      <c r="NLH233" s="29"/>
      <c r="NLI233" s="29"/>
      <c r="NLJ233" s="29"/>
      <c r="NLK233" s="29"/>
      <c r="NLL233" s="29"/>
      <c r="NLM233" s="29"/>
      <c r="NLN233" s="29"/>
      <c r="NLO233" s="29"/>
      <c r="NLP233" s="29"/>
      <c r="NLQ233" s="29"/>
      <c r="NLR233" s="29"/>
      <c r="NLS233" s="29"/>
      <c r="NLT233" s="29"/>
      <c r="NLU233" s="29"/>
      <c r="NLV233" s="29"/>
      <c r="NLW233" s="29"/>
      <c r="NLX233" s="29"/>
      <c r="NLY233" s="29"/>
      <c r="NLZ233" s="29"/>
      <c r="NMA233" s="29"/>
      <c r="NMB233" s="29"/>
      <c r="NMC233" s="29"/>
      <c r="NMD233" s="29"/>
      <c r="NME233" s="29"/>
      <c r="NMF233" s="29"/>
      <c r="NMG233" s="29"/>
      <c r="NMH233" s="29"/>
      <c r="NMI233" s="29"/>
      <c r="NMJ233" s="29"/>
      <c r="NMK233" s="29"/>
      <c r="NML233" s="29"/>
      <c r="NMM233" s="29"/>
      <c r="NMN233" s="29"/>
      <c r="NMO233" s="29"/>
      <c r="NMP233" s="29"/>
      <c r="NMQ233" s="29"/>
      <c r="NMR233" s="29"/>
      <c r="NMS233" s="29"/>
      <c r="NMT233" s="29"/>
      <c r="NMU233" s="29"/>
      <c r="NMV233" s="29"/>
      <c r="NMW233" s="29"/>
      <c r="NMX233" s="29"/>
      <c r="NMY233" s="29"/>
      <c r="NMZ233" s="29"/>
      <c r="NNA233" s="29"/>
      <c r="NNB233" s="29"/>
      <c r="NNC233" s="29"/>
      <c r="NND233" s="29"/>
      <c r="NNE233" s="29"/>
      <c r="NNF233" s="29"/>
      <c r="NNG233" s="29"/>
      <c r="NNH233" s="29"/>
      <c r="NNI233" s="29"/>
      <c r="NNJ233" s="29"/>
      <c r="NNK233" s="29"/>
      <c r="NNL233" s="29"/>
      <c r="NNM233" s="29"/>
      <c r="NNN233" s="29"/>
      <c r="NNO233" s="29"/>
      <c r="NNP233" s="29"/>
      <c r="NNQ233" s="29"/>
      <c r="NNR233" s="29"/>
      <c r="NNS233" s="29"/>
      <c r="NNT233" s="29"/>
      <c r="NNU233" s="29"/>
      <c r="NNV233" s="29"/>
      <c r="NNW233" s="29"/>
      <c r="NNX233" s="29"/>
      <c r="NNY233" s="29"/>
      <c r="NNZ233" s="29"/>
      <c r="NOA233" s="29"/>
      <c r="NOB233" s="29"/>
      <c r="NOC233" s="29"/>
      <c r="NOD233" s="29"/>
      <c r="NOE233" s="29"/>
      <c r="NOF233" s="29"/>
      <c r="NOG233" s="29"/>
      <c r="NOH233" s="29"/>
      <c r="NOI233" s="29"/>
      <c r="NOJ233" s="29"/>
      <c r="NOK233" s="29"/>
      <c r="NOL233" s="29"/>
      <c r="NOM233" s="29"/>
      <c r="NON233" s="29"/>
      <c r="NOO233" s="29"/>
      <c r="NOP233" s="29"/>
      <c r="NOQ233" s="29"/>
      <c r="NOR233" s="29"/>
      <c r="NOS233" s="29"/>
      <c r="NOT233" s="29"/>
      <c r="NOU233" s="29"/>
      <c r="NOV233" s="29"/>
      <c r="NOW233" s="29"/>
      <c r="NOX233" s="29"/>
      <c r="NOY233" s="29"/>
      <c r="NOZ233" s="29"/>
      <c r="NPA233" s="29"/>
      <c r="NPB233" s="29"/>
      <c r="NPC233" s="29"/>
      <c r="NPD233" s="29"/>
      <c r="NPE233" s="29"/>
      <c r="NPF233" s="29"/>
      <c r="NPG233" s="29"/>
      <c r="NPH233" s="29"/>
      <c r="NPI233" s="29"/>
      <c r="NPJ233" s="29"/>
      <c r="NPK233" s="29"/>
      <c r="NPL233" s="29"/>
      <c r="NPM233" s="29"/>
      <c r="NPN233" s="29"/>
      <c r="NPO233" s="29"/>
      <c r="NPP233" s="29"/>
      <c r="NPQ233" s="29"/>
      <c r="NPR233" s="29"/>
      <c r="NPS233" s="29"/>
      <c r="NPT233" s="29"/>
      <c r="NPU233" s="29"/>
      <c r="NPV233" s="29"/>
      <c r="NPW233" s="29"/>
      <c r="NPX233" s="29"/>
      <c r="NPY233" s="29"/>
      <c r="NPZ233" s="29"/>
      <c r="NQA233" s="29"/>
      <c r="NQB233" s="29"/>
      <c r="NQC233" s="29"/>
      <c r="NQD233" s="29"/>
      <c r="NQE233" s="29"/>
      <c r="NQF233" s="29"/>
      <c r="NQG233" s="29"/>
      <c r="NQH233" s="29"/>
      <c r="NQI233" s="29"/>
      <c r="NQJ233" s="29"/>
      <c r="NQK233" s="29"/>
      <c r="NQL233" s="29"/>
      <c r="NQM233" s="29"/>
      <c r="NQN233" s="29"/>
      <c r="NQO233" s="29"/>
      <c r="NQP233" s="29"/>
      <c r="NQQ233" s="29"/>
      <c r="NQR233" s="29"/>
      <c r="NQS233" s="29"/>
      <c r="NQT233" s="29"/>
      <c r="NQU233" s="29"/>
      <c r="NQV233" s="29"/>
      <c r="NQW233" s="29"/>
      <c r="NQX233" s="29"/>
      <c r="NQY233" s="29"/>
      <c r="NQZ233" s="29"/>
      <c r="NRA233" s="29"/>
      <c r="NRB233" s="29"/>
      <c r="NRC233" s="29"/>
      <c r="NRD233" s="29"/>
      <c r="NRE233" s="29"/>
      <c r="NRF233" s="29"/>
      <c r="NRG233" s="29"/>
      <c r="NRH233" s="29"/>
      <c r="NRI233" s="29"/>
      <c r="NRJ233" s="29"/>
      <c r="NRK233" s="29"/>
      <c r="NRL233" s="29"/>
      <c r="NRM233" s="29"/>
      <c r="NRN233" s="29"/>
      <c r="NRO233" s="29"/>
      <c r="NRP233" s="29"/>
      <c r="NRQ233" s="29"/>
      <c r="NRR233" s="29"/>
      <c r="NRS233" s="29"/>
      <c r="NRT233" s="29"/>
      <c r="NRU233" s="29"/>
      <c r="NRV233" s="29"/>
      <c r="NRW233" s="29"/>
      <c r="NRX233" s="29"/>
      <c r="NRY233" s="29"/>
      <c r="NRZ233" s="29"/>
      <c r="NSA233" s="29"/>
      <c r="NSB233" s="29"/>
      <c r="NSC233" s="29"/>
      <c r="NSD233" s="29"/>
      <c r="NSE233" s="29"/>
      <c r="NSF233" s="29"/>
      <c r="NSG233" s="29"/>
      <c r="NSH233" s="29"/>
      <c r="NSI233" s="29"/>
      <c r="NSJ233" s="29"/>
      <c r="NSK233" s="29"/>
      <c r="NSL233" s="29"/>
      <c r="NSM233" s="29"/>
      <c r="NSN233" s="29"/>
      <c r="NSO233" s="29"/>
      <c r="NSP233" s="29"/>
      <c r="NSQ233" s="29"/>
      <c r="NSR233" s="29"/>
      <c r="NSS233" s="29"/>
      <c r="NST233" s="29"/>
      <c r="NSU233" s="29"/>
      <c r="NSV233" s="29"/>
      <c r="NSW233" s="29"/>
      <c r="NSX233" s="29"/>
      <c r="NSY233" s="29"/>
      <c r="NSZ233" s="29"/>
      <c r="NTA233" s="29"/>
      <c r="NTB233" s="29"/>
      <c r="NTC233" s="29"/>
      <c r="NTD233" s="29"/>
      <c r="NTE233" s="29"/>
      <c r="NTF233" s="29"/>
      <c r="NTG233" s="29"/>
      <c r="NTH233" s="29"/>
      <c r="NTI233" s="29"/>
      <c r="NTJ233" s="29"/>
      <c r="NTK233" s="29"/>
      <c r="NTL233" s="29"/>
      <c r="NTM233" s="29"/>
      <c r="NTN233" s="29"/>
      <c r="NTO233" s="29"/>
      <c r="NTP233" s="29"/>
      <c r="NTQ233" s="29"/>
      <c r="NTR233" s="29"/>
      <c r="NTS233" s="29"/>
      <c r="NTT233" s="29"/>
      <c r="NTU233" s="29"/>
      <c r="NTV233" s="29"/>
      <c r="NTW233" s="29"/>
      <c r="NTX233" s="29"/>
      <c r="NTY233" s="29"/>
      <c r="NTZ233" s="29"/>
      <c r="NUA233" s="29"/>
      <c r="NUB233" s="29"/>
      <c r="NUC233" s="29"/>
      <c r="NUD233" s="29"/>
      <c r="NUE233" s="29"/>
      <c r="NUF233" s="29"/>
      <c r="NUG233" s="29"/>
      <c r="NUH233" s="29"/>
      <c r="NUI233" s="29"/>
      <c r="NUJ233" s="29"/>
      <c r="NUK233" s="29"/>
      <c r="NUL233" s="29"/>
      <c r="NUM233" s="29"/>
      <c r="NUN233" s="29"/>
      <c r="NUO233" s="29"/>
      <c r="NUP233" s="29"/>
      <c r="NUQ233" s="29"/>
      <c r="NUR233" s="29"/>
      <c r="NUS233" s="29"/>
      <c r="NUT233" s="29"/>
      <c r="NUU233" s="29"/>
      <c r="NUV233" s="29"/>
      <c r="NUW233" s="29"/>
      <c r="NUX233" s="29"/>
      <c r="NUY233" s="29"/>
      <c r="NUZ233" s="29"/>
      <c r="NVA233" s="29"/>
      <c r="NVB233" s="29"/>
      <c r="NVC233" s="29"/>
      <c r="NVD233" s="29"/>
      <c r="NVE233" s="29"/>
      <c r="NVF233" s="29"/>
      <c r="NVG233" s="29"/>
      <c r="NVH233" s="29"/>
      <c r="NVI233" s="29"/>
      <c r="NVJ233" s="29"/>
      <c r="NVK233" s="29"/>
      <c r="NVL233" s="29"/>
      <c r="NVM233" s="29"/>
      <c r="NVN233" s="29"/>
      <c r="NVO233" s="29"/>
      <c r="NVP233" s="29"/>
      <c r="NVQ233" s="29"/>
      <c r="NVR233" s="29"/>
      <c r="NVS233" s="29"/>
      <c r="NVT233" s="29"/>
      <c r="NVU233" s="29"/>
      <c r="NVV233" s="29"/>
      <c r="NVW233" s="29"/>
      <c r="NVX233" s="29"/>
      <c r="NVY233" s="29"/>
      <c r="NVZ233" s="29"/>
      <c r="NWA233" s="29"/>
      <c r="NWB233" s="29"/>
      <c r="NWC233" s="29"/>
      <c r="NWD233" s="29"/>
      <c r="NWE233" s="29"/>
      <c r="NWF233" s="29"/>
      <c r="NWG233" s="29"/>
      <c r="NWH233" s="29"/>
      <c r="NWI233" s="29"/>
      <c r="NWJ233" s="29"/>
      <c r="NWK233" s="29"/>
      <c r="NWL233" s="29"/>
      <c r="NWM233" s="29"/>
      <c r="NWN233" s="29"/>
      <c r="NWO233" s="29"/>
      <c r="NWP233" s="29"/>
      <c r="NWQ233" s="29"/>
      <c r="NWR233" s="29"/>
      <c r="NWS233" s="29"/>
      <c r="NWT233" s="29"/>
      <c r="NWU233" s="29"/>
      <c r="NWV233" s="29"/>
      <c r="NWW233" s="29"/>
      <c r="NWX233" s="29"/>
      <c r="NWY233" s="29"/>
      <c r="NWZ233" s="29"/>
      <c r="NXA233" s="29"/>
      <c r="NXB233" s="29"/>
      <c r="NXC233" s="29"/>
      <c r="NXD233" s="29"/>
      <c r="NXE233" s="29"/>
      <c r="NXF233" s="29"/>
      <c r="NXG233" s="29"/>
      <c r="NXH233" s="29"/>
      <c r="NXI233" s="29"/>
      <c r="NXJ233" s="29"/>
      <c r="NXK233" s="29"/>
      <c r="NXL233" s="29"/>
      <c r="NXM233" s="29"/>
      <c r="NXN233" s="29"/>
      <c r="NXO233" s="29"/>
      <c r="NXP233" s="29"/>
      <c r="NXQ233" s="29"/>
      <c r="NXR233" s="29"/>
      <c r="NXS233" s="29"/>
      <c r="NXT233" s="29"/>
      <c r="NXU233" s="29"/>
      <c r="NXV233" s="29"/>
      <c r="NXW233" s="29"/>
      <c r="NXX233" s="29"/>
      <c r="NXY233" s="29"/>
      <c r="NXZ233" s="29"/>
      <c r="NYA233" s="29"/>
      <c r="NYB233" s="29"/>
      <c r="NYC233" s="29"/>
      <c r="NYD233" s="29"/>
      <c r="NYE233" s="29"/>
      <c r="NYF233" s="29"/>
      <c r="NYG233" s="29"/>
      <c r="NYH233" s="29"/>
      <c r="NYI233" s="29"/>
      <c r="NYJ233" s="29"/>
      <c r="NYK233" s="29"/>
      <c r="NYL233" s="29"/>
      <c r="NYM233" s="29"/>
      <c r="NYN233" s="29"/>
      <c r="NYO233" s="29"/>
      <c r="NYP233" s="29"/>
      <c r="NYQ233" s="29"/>
      <c r="NYR233" s="29"/>
      <c r="NYS233" s="29"/>
      <c r="NYT233" s="29"/>
      <c r="NYU233" s="29"/>
      <c r="NYV233" s="29"/>
      <c r="NYW233" s="29"/>
      <c r="NYX233" s="29"/>
      <c r="NYY233" s="29"/>
      <c r="NYZ233" s="29"/>
      <c r="NZA233" s="29"/>
      <c r="NZB233" s="29"/>
      <c r="NZC233" s="29"/>
      <c r="NZD233" s="29"/>
      <c r="NZE233" s="29"/>
      <c r="NZF233" s="29"/>
      <c r="NZG233" s="29"/>
      <c r="NZH233" s="29"/>
      <c r="NZI233" s="29"/>
      <c r="NZJ233" s="29"/>
      <c r="NZK233" s="29"/>
      <c r="NZL233" s="29"/>
      <c r="NZM233" s="29"/>
      <c r="NZN233" s="29"/>
      <c r="NZO233" s="29"/>
      <c r="NZP233" s="29"/>
      <c r="NZQ233" s="29"/>
      <c r="NZR233" s="29"/>
      <c r="NZS233" s="29"/>
      <c r="NZT233" s="29"/>
      <c r="NZU233" s="29"/>
      <c r="NZV233" s="29"/>
      <c r="NZW233" s="29"/>
      <c r="NZX233" s="29"/>
      <c r="NZY233" s="29"/>
      <c r="NZZ233" s="29"/>
      <c r="OAA233" s="29"/>
      <c r="OAB233" s="29"/>
      <c r="OAC233" s="29"/>
      <c r="OAD233" s="29"/>
      <c r="OAE233" s="29"/>
      <c r="OAF233" s="29"/>
      <c r="OAG233" s="29"/>
      <c r="OAH233" s="29"/>
      <c r="OAI233" s="29"/>
      <c r="OAJ233" s="29"/>
      <c r="OAK233" s="29"/>
      <c r="OAL233" s="29"/>
      <c r="OAM233" s="29"/>
      <c r="OAN233" s="29"/>
      <c r="OAO233" s="29"/>
      <c r="OAP233" s="29"/>
      <c r="OAQ233" s="29"/>
      <c r="OAR233" s="29"/>
      <c r="OAS233" s="29"/>
      <c r="OAT233" s="29"/>
      <c r="OAU233" s="29"/>
      <c r="OAV233" s="29"/>
      <c r="OAW233" s="29"/>
      <c r="OAX233" s="29"/>
      <c r="OAY233" s="29"/>
      <c r="OAZ233" s="29"/>
      <c r="OBA233" s="29"/>
      <c r="OBB233" s="29"/>
      <c r="OBC233" s="29"/>
      <c r="OBD233" s="29"/>
      <c r="OBE233" s="29"/>
      <c r="OBF233" s="29"/>
      <c r="OBG233" s="29"/>
      <c r="OBH233" s="29"/>
      <c r="OBI233" s="29"/>
      <c r="OBJ233" s="29"/>
      <c r="OBK233" s="29"/>
      <c r="OBL233" s="29"/>
      <c r="OBM233" s="29"/>
      <c r="OBN233" s="29"/>
      <c r="OBO233" s="29"/>
      <c r="OBP233" s="29"/>
      <c r="OBQ233" s="29"/>
      <c r="OBR233" s="29"/>
      <c r="OBS233" s="29"/>
      <c r="OBT233" s="29"/>
      <c r="OBU233" s="29"/>
      <c r="OBV233" s="29"/>
      <c r="OBW233" s="29"/>
      <c r="OBX233" s="29"/>
      <c r="OBY233" s="29"/>
      <c r="OBZ233" s="29"/>
      <c r="OCA233" s="29"/>
      <c r="OCB233" s="29"/>
      <c r="OCC233" s="29"/>
      <c r="OCD233" s="29"/>
      <c r="OCE233" s="29"/>
      <c r="OCF233" s="29"/>
      <c r="OCG233" s="29"/>
      <c r="OCH233" s="29"/>
      <c r="OCI233" s="29"/>
      <c r="OCJ233" s="29"/>
      <c r="OCK233" s="29"/>
      <c r="OCL233" s="29"/>
      <c r="OCM233" s="29"/>
      <c r="OCN233" s="29"/>
      <c r="OCO233" s="29"/>
      <c r="OCP233" s="29"/>
      <c r="OCQ233" s="29"/>
      <c r="OCR233" s="29"/>
      <c r="OCS233" s="29"/>
      <c r="OCT233" s="29"/>
      <c r="OCU233" s="29"/>
      <c r="OCV233" s="29"/>
      <c r="OCW233" s="29"/>
      <c r="OCX233" s="29"/>
      <c r="OCY233" s="29"/>
      <c r="OCZ233" s="29"/>
      <c r="ODA233" s="29"/>
      <c r="ODB233" s="29"/>
      <c r="ODC233" s="29"/>
      <c r="ODD233" s="29"/>
      <c r="ODE233" s="29"/>
      <c r="ODF233" s="29"/>
      <c r="ODG233" s="29"/>
      <c r="ODH233" s="29"/>
      <c r="ODI233" s="29"/>
      <c r="ODJ233" s="29"/>
      <c r="ODK233" s="29"/>
      <c r="ODL233" s="29"/>
      <c r="ODM233" s="29"/>
      <c r="ODN233" s="29"/>
      <c r="ODO233" s="29"/>
      <c r="ODP233" s="29"/>
      <c r="ODQ233" s="29"/>
      <c r="ODR233" s="29"/>
      <c r="ODS233" s="29"/>
      <c r="ODT233" s="29"/>
      <c r="ODU233" s="29"/>
      <c r="ODV233" s="29"/>
      <c r="ODW233" s="29"/>
      <c r="ODX233" s="29"/>
      <c r="ODY233" s="29"/>
      <c r="ODZ233" s="29"/>
      <c r="OEA233" s="29"/>
      <c r="OEB233" s="29"/>
      <c r="OEC233" s="29"/>
      <c r="OED233" s="29"/>
      <c r="OEE233" s="29"/>
      <c r="OEF233" s="29"/>
      <c r="OEG233" s="29"/>
      <c r="OEH233" s="29"/>
      <c r="OEI233" s="29"/>
      <c r="OEJ233" s="29"/>
      <c r="OEK233" s="29"/>
      <c r="OEL233" s="29"/>
      <c r="OEM233" s="29"/>
      <c r="OEN233" s="29"/>
      <c r="OEO233" s="29"/>
      <c r="OEP233" s="29"/>
      <c r="OEQ233" s="29"/>
      <c r="OER233" s="29"/>
      <c r="OES233" s="29"/>
      <c r="OET233" s="29"/>
      <c r="OEU233" s="29"/>
      <c r="OEV233" s="29"/>
      <c r="OEW233" s="29"/>
      <c r="OEX233" s="29"/>
      <c r="OEY233" s="29"/>
      <c r="OEZ233" s="29"/>
      <c r="OFA233" s="29"/>
      <c r="OFB233" s="29"/>
      <c r="OFC233" s="29"/>
      <c r="OFD233" s="29"/>
      <c r="OFE233" s="29"/>
      <c r="OFF233" s="29"/>
      <c r="OFG233" s="29"/>
      <c r="OFH233" s="29"/>
      <c r="OFI233" s="29"/>
      <c r="OFJ233" s="29"/>
      <c r="OFK233" s="29"/>
      <c r="OFL233" s="29"/>
      <c r="OFM233" s="29"/>
      <c r="OFN233" s="29"/>
      <c r="OFO233" s="29"/>
      <c r="OFP233" s="29"/>
      <c r="OFQ233" s="29"/>
      <c r="OFR233" s="29"/>
      <c r="OFS233" s="29"/>
      <c r="OFT233" s="29"/>
      <c r="OFU233" s="29"/>
      <c r="OFV233" s="29"/>
      <c r="OFW233" s="29"/>
      <c r="OFX233" s="29"/>
      <c r="OFY233" s="29"/>
      <c r="OFZ233" s="29"/>
      <c r="OGA233" s="29"/>
      <c r="OGB233" s="29"/>
      <c r="OGC233" s="29"/>
      <c r="OGD233" s="29"/>
      <c r="OGE233" s="29"/>
      <c r="OGF233" s="29"/>
      <c r="OGG233" s="29"/>
      <c r="OGH233" s="29"/>
      <c r="OGI233" s="29"/>
      <c r="OGJ233" s="29"/>
      <c r="OGK233" s="29"/>
      <c r="OGL233" s="29"/>
      <c r="OGM233" s="29"/>
      <c r="OGN233" s="29"/>
      <c r="OGO233" s="29"/>
      <c r="OGP233" s="29"/>
      <c r="OGQ233" s="29"/>
      <c r="OGR233" s="29"/>
      <c r="OGS233" s="29"/>
      <c r="OGT233" s="29"/>
      <c r="OGU233" s="29"/>
      <c r="OGV233" s="29"/>
      <c r="OGW233" s="29"/>
      <c r="OGX233" s="29"/>
      <c r="OGY233" s="29"/>
      <c r="OGZ233" s="29"/>
      <c r="OHA233" s="29"/>
      <c r="OHB233" s="29"/>
      <c r="OHC233" s="29"/>
      <c r="OHD233" s="29"/>
      <c r="OHE233" s="29"/>
      <c r="OHF233" s="29"/>
      <c r="OHG233" s="29"/>
      <c r="OHH233" s="29"/>
      <c r="OHI233" s="29"/>
      <c r="OHJ233" s="29"/>
      <c r="OHK233" s="29"/>
      <c r="OHL233" s="29"/>
      <c r="OHM233" s="29"/>
      <c r="OHN233" s="29"/>
      <c r="OHO233" s="29"/>
      <c r="OHP233" s="29"/>
      <c r="OHQ233" s="29"/>
      <c r="OHR233" s="29"/>
      <c r="OHS233" s="29"/>
      <c r="OHT233" s="29"/>
      <c r="OHU233" s="29"/>
      <c r="OHV233" s="29"/>
      <c r="OHW233" s="29"/>
      <c r="OHX233" s="29"/>
      <c r="OHY233" s="29"/>
      <c r="OHZ233" s="29"/>
      <c r="OIA233" s="29"/>
      <c r="OIB233" s="29"/>
      <c r="OIC233" s="29"/>
      <c r="OID233" s="29"/>
      <c r="OIE233" s="29"/>
      <c r="OIF233" s="29"/>
      <c r="OIG233" s="29"/>
      <c r="OIH233" s="29"/>
      <c r="OII233" s="29"/>
      <c r="OIJ233" s="29"/>
      <c r="OIK233" s="29"/>
      <c r="OIL233" s="29"/>
      <c r="OIM233" s="29"/>
      <c r="OIN233" s="29"/>
      <c r="OIO233" s="29"/>
      <c r="OIP233" s="29"/>
      <c r="OIQ233" s="29"/>
      <c r="OIR233" s="29"/>
      <c r="OIS233" s="29"/>
      <c r="OIT233" s="29"/>
      <c r="OIU233" s="29"/>
      <c r="OIV233" s="29"/>
      <c r="OIW233" s="29"/>
      <c r="OIX233" s="29"/>
      <c r="OIY233" s="29"/>
      <c r="OIZ233" s="29"/>
      <c r="OJA233" s="29"/>
      <c r="OJB233" s="29"/>
      <c r="OJC233" s="29"/>
      <c r="OJD233" s="29"/>
      <c r="OJE233" s="29"/>
      <c r="OJF233" s="29"/>
      <c r="OJG233" s="29"/>
      <c r="OJH233" s="29"/>
      <c r="OJI233" s="29"/>
      <c r="OJJ233" s="29"/>
      <c r="OJK233" s="29"/>
      <c r="OJL233" s="29"/>
      <c r="OJM233" s="29"/>
      <c r="OJN233" s="29"/>
      <c r="OJO233" s="29"/>
      <c r="OJP233" s="29"/>
      <c r="OJQ233" s="29"/>
      <c r="OJR233" s="29"/>
      <c r="OJS233" s="29"/>
      <c r="OJT233" s="29"/>
      <c r="OJU233" s="29"/>
      <c r="OJV233" s="29"/>
      <c r="OJW233" s="29"/>
      <c r="OJX233" s="29"/>
      <c r="OJY233" s="29"/>
      <c r="OJZ233" s="29"/>
      <c r="OKA233" s="29"/>
      <c r="OKB233" s="29"/>
      <c r="OKC233" s="29"/>
      <c r="OKD233" s="29"/>
      <c r="OKE233" s="29"/>
      <c r="OKF233" s="29"/>
      <c r="OKG233" s="29"/>
      <c r="OKH233" s="29"/>
      <c r="OKI233" s="29"/>
      <c r="OKJ233" s="29"/>
      <c r="OKK233" s="29"/>
      <c r="OKL233" s="29"/>
      <c r="OKM233" s="29"/>
      <c r="OKN233" s="29"/>
      <c r="OKO233" s="29"/>
      <c r="OKP233" s="29"/>
      <c r="OKQ233" s="29"/>
      <c r="OKR233" s="29"/>
      <c r="OKS233" s="29"/>
      <c r="OKT233" s="29"/>
      <c r="OKU233" s="29"/>
      <c r="OKV233" s="29"/>
      <c r="OKW233" s="29"/>
      <c r="OKX233" s="29"/>
      <c r="OKY233" s="29"/>
      <c r="OKZ233" s="29"/>
      <c r="OLA233" s="29"/>
      <c r="OLB233" s="29"/>
      <c r="OLC233" s="29"/>
      <c r="OLD233" s="29"/>
      <c r="OLE233" s="29"/>
      <c r="OLF233" s="29"/>
      <c r="OLG233" s="29"/>
      <c r="OLH233" s="29"/>
      <c r="OLI233" s="29"/>
      <c r="OLJ233" s="29"/>
      <c r="OLK233" s="29"/>
      <c r="OLL233" s="29"/>
      <c r="OLM233" s="29"/>
      <c r="OLN233" s="29"/>
      <c r="OLO233" s="29"/>
      <c r="OLP233" s="29"/>
      <c r="OLQ233" s="29"/>
      <c r="OLR233" s="29"/>
      <c r="OLS233" s="29"/>
      <c r="OLT233" s="29"/>
      <c r="OLU233" s="29"/>
      <c r="OLV233" s="29"/>
      <c r="OLW233" s="29"/>
      <c r="OLX233" s="29"/>
      <c r="OLY233" s="29"/>
      <c r="OLZ233" s="29"/>
      <c r="OMA233" s="29"/>
      <c r="OMB233" s="29"/>
      <c r="OMC233" s="29"/>
      <c r="OMD233" s="29"/>
      <c r="OME233" s="29"/>
      <c r="OMF233" s="29"/>
      <c r="OMG233" s="29"/>
      <c r="OMH233" s="29"/>
      <c r="OMI233" s="29"/>
      <c r="OMJ233" s="29"/>
      <c r="OMK233" s="29"/>
      <c r="OML233" s="29"/>
      <c r="OMM233" s="29"/>
      <c r="OMN233" s="29"/>
      <c r="OMO233" s="29"/>
      <c r="OMP233" s="29"/>
      <c r="OMQ233" s="29"/>
      <c r="OMR233" s="29"/>
      <c r="OMS233" s="29"/>
      <c r="OMT233" s="29"/>
      <c r="OMU233" s="29"/>
      <c r="OMV233" s="29"/>
      <c r="OMW233" s="29"/>
      <c r="OMX233" s="29"/>
      <c r="OMY233" s="29"/>
      <c r="OMZ233" s="29"/>
      <c r="ONA233" s="29"/>
      <c r="ONB233" s="29"/>
      <c r="ONC233" s="29"/>
      <c r="OND233" s="29"/>
      <c r="ONE233" s="29"/>
      <c r="ONF233" s="29"/>
      <c r="ONG233" s="29"/>
      <c r="ONH233" s="29"/>
      <c r="ONI233" s="29"/>
      <c r="ONJ233" s="29"/>
      <c r="ONK233" s="29"/>
      <c r="ONL233" s="29"/>
      <c r="ONM233" s="29"/>
      <c r="ONN233" s="29"/>
      <c r="ONO233" s="29"/>
      <c r="ONP233" s="29"/>
      <c r="ONQ233" s="29"/>
      <c r="ONR233" s="29"/>
      <c r="ONS233" s="29"/>
      <c r="ONT233" s="29"/>
      <c r="ONU233" s="29"/>
      <c r="ONV233" s="29"/>
      <c r="ONW233" s="29"/>
      <c r="ONX233" s="29"/>
      <c r="ONY233" s="29"/>
      <c r="ONZ233" s="29"/>
      <c r="OOA233" s="29"/>
      <c r="OOB233" s="29"/>
      <c r="OOC233" s="29"/>
      <c r="OOD233" s="29"/>
      <c r="OOE233" s="29"/>
      <c r="OOF233" s="29"/>
      <c r="OOG233" s="29"/>
      <c r="OOH233" s="29"/>
      <c r="OOI233" s="29"/>
      <c r="OOJ233" s="29"/>
      <c r="OOK233" s="29"/>
      <c r="OOL233" s="29"/>
      <c r="OOM233" s="29"/>
      <c r="OON233" s="29"/>
      <c r="OOO233" s="29"/>
      <c r="OOP233" s="29"/>
      <c r="OOQ233" s="29"/>
      <c r="OOR233" s="29"/>
      <c r="OOS233" s="29"/>
      <c r="OOT233" s="29"/>
      <c r="OOU233" s="29"/>
      <c r="OOV233" s="29"/>
      <c r="OOW233" s="29"/>
      <c r="OOX233" s="29"/>
      <c r="OOY233" s="29"/>
      <c r="OOZ233" s="29"/>
      <c r="OPA233" s="29"/>
      <c r="OPB233" s="29"/>
      <c r="OPC233" s="29"/>
      <c r="OPD233" s="29"/>
      <c r="OPE233" s="29"/>
      <c r="OPF233" s="29"/>
      <c r="OPG233" s="29"/>
      <c r="OPH233" s="29"/>
      <c r="OPI233" s="29"/>
      <c r="OPJ233" s="29"/>
      <c r="OPK233" s="29"/>
      <c r="OPL233" s="29"/>
      <c r="OPM233" s="29"/>
      <c r="OPN233" s="29"/>
      <c r="OPO233" s="29"/>
      <c r="OPP233" s="29"/>
      <c r="OPQ233" s="29"/>
      <c r="OPR233" s="29"/>
      <c r="OPS233" s="29"/>
      <c r="OPT233" s="29"/>
      <c r="OPU233" s="29"/>
      <c r="OPV233" s="29"/>
      <c r="OPW233" s="29"/>
      <c r="OPX233" s="29"/>
      <c r="OPY233" s="29"/>
      <c r="OPZ233" s="29"/>
      <c r="OQA233" s="29"/>
      <c r="OQB233" s="29"/>
      <c r="OQC233" s="29"/>
      <c r="OQD233" s="29"/>
      <c r="OQE233" s="29"/>
      <c r="OQF233" s="29"/>
      <c r="OQG233" s="29"/>
      <c r="OQH233" s="29"/>
      <c r="OQI233" s="29"/>
      <c r="OQJ233" s="29"/>
      <c r="OQK233" s="29"/>
      <c r="OQL233" s="29"/>
      <c r="OQM233" s="29"/>
      <c r="OQN233" s="29"/>
      <c r="OQO233" s="29"/>
      <c r="OQP233" s="29"/>
      <c r="OQQ233" s="29"/>
      <c r="OQR233" s="29"/>
      <c r="OQS233" s="29"/>
      <c r="OQT233" s="29"/>
      <c r="OQU233" s="29"/>
      <c r="OQV233" s="29"/>
      <c r="OQW233" s="29"/>
      <c r="OQX233" s="29"/>
      <c r="OQY233" s="29"/>
      <c r="OQZ233" s="29"/>
      <c r="ORA233" s="29"/>
      <c r="ORB233" s="29"/>
      <c r="ORC233" s="29"/>
      <c r="ORD233" s="29"/>
      <c r="ORE233" s="29"/>
      <c r="ORF233" s="29"/>
      <c r="ORG233" s="29"/>
      <c r="ORH233" s="29"/>
      <c r="ORI233" s="29"/>
      <c r="ORJ233" s="29"/>
      <c r="ORK233" s="29"/>
      <c r="ORL233" s="29"/>
      <c r="ORM233" s="29"/>
      <c r="ORN233" s="29"/>
      <c r="ORO233" s="29"/>
      <c r="ORP233" s="29"/>
      <c r="ORQ233" s="29"/>
      <c r="ORR233" s="29"/>
      <c r="ORS233" s="29"/>
      <c r="ORT233" s="29"/>
      <c r="ORU233" s="29"/>
      <c r="ORV233" s="29"/>
      <c r="ORW233" s="29"/>
      <c r="ORX233" s="29"/>
      <c r="ORY233" s="29"/>
      <c r="ORZ233" s="29"/>
      <c r="OSA233" s="29"/>
      <c r="OSB233" s="29"/>
      <c r="OSC233" s="29"/>
      <c r="OSD233" s="29"/>
      <c r="OSE233" s="29"/>
      <c r="OSF233" s="29"/>
      <c r="OSG233" s="29"/>
      <c r="OSH233" s="29"/>
      <c r="OSI233" s="29"/>
      <c r="OSJ233" s="29"/>
      <c r="OSK233" s="29"/>
      <c r="OSL233" s="29"/>
      <c r="OSM233" s="29"/>
      <c r="OSN233" s="29"/>
      <c r="OSO233" s="29"/>
      <c r="OSP233" s="29"/>
      <c r="OSQ233" s="29"/>
      <c r="OSR233" s="29"/>
      <c r="OSS233" s="29"/>
      <c r="OST233" s="29"/>
      <c r="OSU233" s="29"/>
      <c r="OSV233" s="29"/>
      <c r="OSW233" s="29"/>
      <c r="OSX233" s="29"/>
      <c r="OSY233" s="29"/>
      <c r="OSZ233" s="29"/>
      <c r="OTA233" s="29"/>
      <c r="OTB233" s="29"/>
      <c r="OTC233" s="29"/>
      <c r="OTD233" s="29"/>
      <c r="OTE233" s="29"/>
      <c r="OTF233" s="29"/>
      <c r="OTG233" s="29"/>
      <c r="OTH233" s="29"/>
      <c r="OTI233" s="29"/>
      <c r="OTJ233" s="29"/>
      <c r="OTK233" s="29"/>
      <c r="OTL233" s="29"/>
      <c r="OTM233" s="29"/>
      <c r="OTN233" s="29"/>
      <c r="OTO233" s="29"/>
      <c r="OTP233" s="29"/>
      <c r="OTQ233" s="29"/>
      <c r="OTR233" s="29"/>
      <c r="OTS233" s="29"/>
      <c r="OTT233" s="29"/>
      <c r="OTU233" s="29"/>
      <c r="OTV233" s="29"/>
      <c r="OTW233" s="29"/>
      <c r="OTX233" s="29"/>
      <c r="OTY233" s="29"/>
      <c r="OTZ233" s="29"/>
      <c r="OUA233" s="29"/>
      <c r="OUB233" s="29"/>
      <c r="OUC233" s="29"/>
      <c r="OUD233" s="29"/>
      <c r="OUE233" s="29"/>
      <c r="OUF233" s="29"/>
      <c r="OUG233" s="29"/>
      <c r="OUH233" s="29"/>
      <c r="OUI233" s="29"/>
      <c r="OUJ233" s="29"/>
      <c r="OUK233" s="29"/>
      <c r="OUL233" s="29"/>
      <c r="OUM233" s="29"/>
      <c r="OUN233" s="29"/>
      <c r="OUO233" s="29"/>
      <c r="OUP233" s="29"/>
      <c r="OUQ233" s="29"/>
      <c r="OUR233" s="29"/>
      <c r="OUS233" s="29"/>
      <c r="OUT233" s="29"/>
      <c r="OUU233" s="29"/>
      <c r="OUV233" s="29"/>
      <c r="OUW233" s="29"/>
      <c r="OUX233" s="29"/>
      <c r="OUY233" s="29"/>
      <c r="OUZ233" s="29"/>
      <c r="OVA233" s="29"/>
      <c r="OVB233" s="29"/>
      <c r="OVC233" s="29"/>
      <c r="OVD233" s="29"/>
      <c r="OVE233" s="29"/>
      <c r="OVF233" s="29"/>
      <c r="OVG233" s="29"/>
      <c r="OVH233" s="29"/>
      <c r="OVI233" s="29"/>
      <c r="OVJ233" s="29"/>
      <c r="OVK233" s="29"/>
      <c r="OVL233" s="29"/>
      <c r="OVM233" s="29"/>
      <c r="OVN233" s="29"/>
      <c r="OVO233" s="29"/>
      <c r="OVP233" s="29"/>
      <c r="OVQ233" s="29"/>
      <c r="OVR233" s="29"/>
      <c r="OVS233" s="29"/>
      <c r="OVT233" s="29"/>
      <c r="OVU233" s="29"/>
      <c r="OVV233" s="29"/>
      <c r="OVW233" s="29"/>
      <c r="OVX233" s="29"/>
      <c r="OVY233" s="29"/>
      <c r="OVZ233" s="29"/>
      <c r="OWA233" s="29"/>
      <c r="OWB233" s="29"/>
      <c r="OWC233" s="29"/>
      <c r="OWD233" s="29"/>
      <c r="OWE233" s="29"/>
      <c r="OWF233" s="29"/>
      <c r="OWG233" s="29"/>
      <c r="OWH233" s="29"/>
      <c r="OWI233" s="29"/>
      <c r="OWJ233" s="29"/>
      <c r="OWK233" s="29"/>
      <c r="OWL233" s="29"/>
      <c r="OWM233" s="29"/>
      <c r="OWN233" s="29"/>
      <c r="OWO233" s="29"/>
      <c r="OWP233" s="29"/>
      <c r="OWQ233" s="29"/>
      <c r="OWR233" s="29"/>
      <c r="OWS233" s="29"/>
      <c r="OWT233" s="29"/>
      <c r="OWU233" s="29"/>
      <c r="OWV233" s="29"/>
      <c r="OWW233" s="29"/>
      <c r="OWX233" s="29"/>
      <c r="OWY233" s="29"/>
      <c r="OWZ233" s="29"/>
      <c r="OXA233" s="29"/>
      <c r="OXB233" s="29"/>
      <c r="OXC233" s="29"/>
      <c r="OXD233" s="29"/>
      <c r="OXE233" s="29"/>
      <c r="OXF233" s="29"/>
      <c r="OXG233" s="29"/>
      <c r="OXH233" s="29"/>
      <c r="OXI233" s="29"/>
      <c r="OXJ233" s="29"/>
      <c r="OXK233" s="29"/>
      <c r="OXL233" s="29"/>
      <c r="OXM233" s="29"/>
      <c r="OXN233" s="29"/>
      <c r="OXO233" s="29"/>
      <c r="OXP233" s="29"/>
      <c r="OXQ233" s="29"/>
      <c r="OXR233" s="29"/>
      <c r="OXS233" s="29"/>
      <c r="OXT233" s="29"/>
      <c r="OXU233" s="29"/>
      <c r="OXV233" s="29"/>
      <c r="OXW233" s="29"/>
      <c r="OXX233" s="29"/>
      <c r="OXY233" s="29"/>
      <c r="OXZ233" s="29"/>
      <c r="OYA233" s="29"/>
      <c r="OYB233" s="29"/>
      <c r="OYC233" s="29"/>
      <c r="OYD233" s="29"/>
      <c r="OYE233" s="29"/>
      <c r="OYF233" s="29"/>
      <c r="OYG233" s="29"/>
      <c r="OYH233" s="29"/>
      <c r="OYI233" s="29"/>
      <c r="OYJ233" s="29"/>
      <c r="OYK233" s="29"/>
      <c r="OYL233" s="29"/>
      <c r="OYM233" s="29"/>
      <c r="OYN233" s="29"/>
      <c r="OYO233" s="29"/>
      <c r="OYP233" s="29"/>
      <c r="OYQ233" s="29"/>
      <c r="OYR233" s="29"/>
      <c r="OYS233" s="29"/>
      <c r="OYT233" s="29"/>
      <c r="OYU233" s="29"/>
      <c r="OYV233" s="29"/>
      <c r="OYW233" s="29"/>
      <c r="OYX233" s="29"/>
      <c r="OYY233" s="29"/>
      <c r="OYZ233" s="29"/>
      <c r="OZA233" s="29"/>
      <c r="OZB233" s="29"/>
      <c r="OZC233" s="29"/>
      <c r="OZD233" s="29"/>
      <c r="OZE233" s="29"/>
      <c r="OZF233" s="29"/>
      <c r="OZG233" s="29"/>
      <c r="OZH233" s="29"/>
      <c r="OZI233" s="29"/>
      <c r="OZJ233" s="29"/>
      <c r="OZK233" s="29"/>
      <c r="OZL233" s="29"/>
      <c r="OZM233" s="29"/>
      <c r="OZN233" s="29"/>
      <c r="OZO233" s="29"/>
      <c r="OZP233" s="29"/>
      <c r="OZQ233" s="29"/>
      <c r="OZR233" s="29"/>
      <c r="OZS233" s="29"/>
      <c r="OZT233" s="29"/>
      <c r="OZU233" s="29"/>
      <c r="OZV233" s="29"/>
      <c r="OZW233" s="29"/>
      <c r="OZX233" s="29"/>
      <c r="OZY233" s="29"/>
      <c r="OZZ233" s="29"/>
      <c r="PAA233" s="29"/>
      <c r="PAB233" s="29"/>
      <c r="PAC233" s="29"/>
      <c r="PAD233" s="29"/>
      <c r="PAE233" s="29"/>
      <c r="PAF233" s="29"/>
      <c r="PAG233" s="29"/>
      <c r="PAH233" s="29"/>
      <c r="PAI233" s="29"/>
      <c r="PAJ233" s="29"/>
      <c r="PAK233" s="29"/>
      <c r="PAL233" s="29"/>
      <c r="PAM233" s="29"/>
      <c r="PAN233" s="29"/>
      <c r="PAO233" s="29"/>
      <c r="PAP233" s="29"/>
      <c r="PAQ233" s="29"/>
      <c r="PAR233" s="29"/>
      <c r="PAS233" s="29"/>
      <c r="PAT233" s="29"/>
      <c r="PAU233" s="29"/>
      <c r="PAV233" s="29"/>
      <c r="PAW233" s="29"/>
      <c r="PAX233" s="29"/>
      <c r="PAY233" s="29"/>
      <c r="PAZ233" s="29"/>
      <c r="PBA233" s="29"/>
      <c r="PBB233" s="29"/>
      <c r="PBC233" s="29"/>
      <c r="PBD233" s="29"/>
      <c r="PBE233" s="29"/>
      <c r="PBF233" s="29"/>
      <c r="PBG233" s="29"/>
      <c r="PBH233" s="29"/>
      <c r="PBI233" s="29"/>
      <c r="PBJ233" s="29"/>
      <c r="PBK233" s="29"/>
      <c r="PBL233" s="29"/>
      <c r="PBM233" s="29"/>
      <c r="PBN233" s="29"/>
      <c r="PBO233" s="29"/>
      <c r="PBP233" s="29"/>
      <c r="PBQ233" s="29"/>
      <c r="PBR233" s="29"/>
      <c r="PBS233" s="29"/>
      <c r="PBT233" s="29"/>
      <c r="PBU233" s="29"/>
      <c r="PBV233" s="29"/>
      <c r="PBW233" s="29"/>
      <c r="PBX233" s="29"/>
      <c r="PBY233" s="29"/>
      <c r="PBZ233" s="29"/>
      <c r="PCA233" s="29"/>
      <c r="PCB233" s="29"/>
      <c r="PCC233" s="29"/>
      <c r="PCD233" s="29"/>
      <c r="PCE233" s="29"/>
      <c r="PCF233" s="29"/>
      <c r="PCG233" s="29"/>
      <c r="PCH233" s="29"/>
      <c r="PCI233" s="29"/>
      <c r="PCJ233" s="29"/>
      <c r="PCK233" s="29"/>
      <c r="PCL233" s="29"/>
      <c r="PCM233" s="29"/>
      <c r="PCN233" s="29"/>
      <c r="PCO233" s="29"/>
      <c r="PCP233" s="29"/>
      <c r="PCQ233" s="29"/>
      <c r="PCR233" s="29"/>
      <c r="PCS233" s="29"/>
      <c r="PCT233" s="29"/>
      <c r="PCU233" s="29"/>
      <c r="PCV233" s="29"/>
      <c r="PCW233" s="29"/>
      <c r="PCX233" s="29"/>
      <c r="PCY233" s="29"/>
      <c r="PCZ233" s="29"/>
      <c r="PDA233" s="29"/>
      <c r="PDB233" s="29"/>
      <c r="PDC233" s="29"/>
      <c r="PDD233" s="29"/>
      <c r="PDE233" s="29"/>
      <c r="PDF233" s="29"/>
      <c r="PDG233" s="29"/>
      <c r="PDH233" s="29"/>
      <c r="PDI233" s="29"/>
      <c r="PDJ233" s="29"/>
      <c r="PDK233" s="29"/>
      <c r="PDL233" s="29"/>
      <c r="PDM233" s="29"/>
      <c r="PDN233" s="29"/>
      <c r="PDO233" s="29"/>
      <c r="PDP233" s="29"/>
      <c r="PDQ233" s="29"/>
      <c r="PDR233" s="29"/>
      <c r="PDS233" s="29"/>
      <c r="PDT233" s="29"/>
      <c r="PDU233" s="29"/>
      <c r="PDV233" s="29"/>
      <c r="PDW233" s="29"/>
      <c r="PDX233" s="29"/>
      <c r="PDY233" s="29"/>
      <c r="PDZ233" s="29"/>
      <c r="PEA233" s="29"/>
      <c r="PEB233" s="29"/>
      <c r="PEC233" s="29"/>
      <c r="PED233" s="29"/>
      <c r="PEE233" s="29"/>
      <c r="PEF233" s="29"/>
      <c r="PEG233" s="29"/>
      <c r="PEH233" s="29"/>
      <c r="PEI233" s="29"/>
      <c r="PEJ233" s="29"/>
      <c r="PEK233" s="29"/>
      <c r="PEL233" s="29"/>
      <c r="PEM233" s="29"/>
      <c r="PEN233" s="29"/>
      <c r="PEO233" s="29"/>
      <c r="PEP233" s="29"/>
      <c r="PEQ233" s="29"/>
      <c r="PER233" s="29"/>
      <c r="PES233" s="29"/>
      <c r="PET233" s="29"/>
      <c r="PEU233" s="29"/>
      <c r="PEV233" s="29"/>
      <c r="PEW233" s="29"/>
      <c r="PEX233" s="29"/>
      <c r="PEY233" s="29"/>
      <c r="PEZ233" s="29"/>
      <c r="PFA233" s="29"/>
      <c r="PFB233" s="29"/>
      <c r="PFC233" s="29"/>
      <c r="PFD233" s="29"/>
      <c r="PFE233" s="29"/>
      <c r="PFF233" s="29"/>
      <c r="PFG233" s="29"/>
      <c r="PFH233" s="29"/>
      <c r="PFI233" s="29"/>
      <c r="PFJ233" s="29"/>
      <c r="PFK233" s="29"/>
      <c r="PFL233" s="29"/>
      <c r="PFM233" s="29"/>
      <c r="PFN233" s="29"/>
      <c r="PFO233" s="29"/>
      <c r="PFP233" s="29"/>
      <c r="PFQ233" s="29"/>
      <c r="PFR233" s="29"/>
      <c r="PFS233" s="29"/>
      <c r="PFT233" s="29"/>
      <c r="PFU233" s="29"/>
      <c r="PFV233" s="29"/>
      <c r="PFW233" s="29"/>
      <c r="PFX233" s="29"/>
      <c r="PFY233" s="29"/>
      <c r="PFZ233" s="29"/>
      <c r="PGA233" s="29"/>
      <c r="PGB233" s="29"/>
      <c r="PGC233" s="29"/>
      <c r="PGD233" s="29"/>
      <c r="PGE233" s="29"/>
      <c r="PGF233" s="29"/>
      <c r="PGG233" s="29"/>
      <c r="PGH233" s="29"/>
      <c r="PGI233" s="29"/>
      <c r="PGJ233" s="29"/>
      <c r="PGK233" s="29"/>
      <c r="PGL233" s="29"/>
      <c r="PGM233" s="29"/>
      <c r="PGN233" s="29"/>
      <c r="PGO233" s="29"/>
      <c r="PGP233" s="29"/>
      <c r="PGQ233" s="29"/>
      <c r="PGR233" s="29"/>
      <c r="PGS233" s="29"/>
      <c r="PGT233" s="29"/>
      <c r="PGU233" s="29"/>
      <c r="PGV233" s="29"/>
      <c r="PGW233" s="29"/>
      <c r="PGX233" s="29"/>
      <c r="PGY233" s="29"/>
      <c r="PGZ233" s="29"/>
      <c r="PHA233" s="29"/>
      <c r="PHB233" s="29"/>
      <c r="PHC233" s="29"/>
      <c r="PHD233" s="29"/>
      <c r="PHE233" s="29"/>
      <c r="PHF233" s="29"/>
      <c r="PHG233" s="29"/>
      <c r="PHH233" s="29"/>
      <c r="PHI233" s="29"/>
      <c r="PHJ233" s="29"/>
      <c r="PHK233" s="29"/>
      <c r="PHL233" s="29"/>
      <c r="PHM233" s="29"/>
      <c r="PHN233" s="29"/>
      <c r="PHO233" s="29"/>
      <c r="PHP233" s="29"/>
      <c r="PHQ233" s="29"/>
      <c r="PHR233" s="29"/>
      <c r="PHS233" s="29"/>
      <c r="PHT233" s="29"/>
      <c r="PHU233" s="29"/>
      <c r="PHV233" s="29"/>
      <c r="PHW233" s="29"/>
      <c r="PHX233" s="29"/>
      <c r="PHY233" s="29"/>
      <c r="PHZ233" s="29"/>
      <c r="PIA233" s="29"/>
      <c r="PIB233" s="29"/>
      <c r="PIC233" s="29"/>
      <c r="PID233" s="29"/>
      <c r="PIE233" s="29"/>
      <c r="PIF233" s="29"/>
      <c r="PIG233" s="29"/>
      <c r="PIH233" s="29"/>
      <c r="PII233" s="29"/>
      <c r="PIJ233" s="29"/>
      <c r="PIK233" s="29"/>
      <c r="PIL233" s="29"/>
      <c r="PIM233" s="29"/>
      <c r="PIN233" s="29"/>
      <c r="PIO233" s="29"/>
      <c r="PIP233" s="29"/>
      <c r="PIQ233" s="29"/>
      <c r="PIR233" s="29"/>
      <c r="PIS233" s="29"/>
      <c r="PIT233" s="29"/>
      <c r="PIU233" s="29"/>
      <c r="PIV233" s="29"/>
      <c r="PIW233" s="29"/>
      <c r="PIX233" s="29"/>
      <c r="PIY233" s="29"/>
      <c r="PIZ233" s="29"/>
      <c r="PJA233" s="29"/>
      <c r="PJB233" s="29"/>
      <c r="PJC233" s="29"/>
      <c r="PJD233" s="29"/>
      <c r="PJE233" s="29"/>
      <c r="PJF233" s="29"/>
      <c r="PJG233" s="29"/>
      <c r="PJH233" s="29"/>
      <c r="PJI233" s="29"/>
      <c r="PJJ233" s="29"/>
      <c r="PJK233" s="29"/>
      <c r="PJL233" s="29"/>
      <c r="PJM233" s="29"/>
      <c r="PJN233" s="29"/>
      <c r="PJO233" s="29"/>
      <c r="PJP233" s="29"/>
      <c r="PJQ233" s="29"/>
      <c r="PJR233" s="29"/>
      <c r="PJS233" s="29"/>
      <c r="PJT233" s="29"/>
      <c r="PJU233" s="29"/>
      <c r="PJV233" s="29"/>
      <c r="PJW233" s="29"/>
      <c r="PJX233" s="29"/>
      <c r="PJY233" s="29"/>
      <c r="PJZ233" s="29"/>
      <c r="PKA233" s="29"/>
      <c r="PKB233" s="29"/>
      <c r="PKC233" s="29"/>
      <c r="PKD233" s="29"/>
      <c r="PKE233" s="29"/>
      <c r="PKF233" s="29"/>
      <c r="PKG233" s="29"/>
      <c r="PKH233" s="29"/>
      <c r="PKI233" s="29"/>
      <c r="PKJ233" s="29"/>
      <c r="PKK233" s="29"/>
      <c r="PKL233" s="29"/>
      <c r="PKM233" s="29"/>
      <c r="PKN233" s="29"/>
      <c r="PKO233" s="29"/>
      <c r="PKP233" s="29"/>
      <c r="PKQ233" s="29"/>
      <c r="PKR233" s="29"/>
      <c r="PKS233" s="29"/>
      <c r="PKT233" s="29"/>
      <c r="PKU233" s="29"/>
      <c r="PKV233" s="29"/>
      <c r="PKW233" s="29"/>
      <c r="PKX233" s="29"/>
      <c r="PKY233" s="29"/>
      <c r="PKZ233" s="29"/>
      <c r="PLA233" s="29"/>
      <c r="PLB233" s="29"/>
      <c r="PLC233" s="29"/>
      <c r="PLD233" s="29"/>
      <c r="PLE233" s="29"/>
      <c r="PLF233" s="29"/>
      <c r="PLG233" s="29"/>
      <c r="PLH233" s="29"/>
      <c r="PLI233" s="29"/>
      <c r="PLJ233" s="29"/>
      <c r="PLK233" s="29"/>
      <c r="PLL233" s="29"/>
      <c r="PLM233" s="29"/>
      <c r="PLN233" s="29"/>
      <c r="PLO233" s="29"/>
      <c r="PLP233" s="29"/>
      <c r="PLQ233" s="29"/>
      <c r="PLR233" s="29"/>
      <c r="PLS233" s="29"/>
      <c r="PLT233" s="29"/>
      <c r="PLU233" s="29"/>
      <c r="PLV233" s="29"/>
      <c r="PLW233" s="29"/>
      <c r="PLX233" s="29"/>
      <c r="PLY233" s="29"/>
      <c r="PLZ233" s="29"/>
      <c r="PMA233" s="29"/>
      <c r="PMB233" s="29"/>
      <c r="PMC233" s="29"/>
      <c r="PMD233" s="29"/>
      <c r="PME233" s="29"/>
      <c r="PMF233" s="29"/>
      <c r="PMG233" s="29"/>
      <c r="PMH233" s="29"/>
      <c r="PMI233" s="29"/>
      <c r="PMJ233" s="29"/>
      <c r="PMK233" s="29"/>
      <c r="PML233" s="29"/>
      <c r="PMM233" s="29"/>
      <c r="PMN233" s="29"/>
      <c r="PMO233" s="29"/>
      <c r="PMP233" s="29"/>
      <c r="PMQ233" s="29"/>
      <c r="PMR233" s="29"/>
      <c r="PMS233" s="29"/>
      <c r="PMT233" s="29"/>
      <c r="PMU233" s="29"/>
      <c r="PMV233" s="29"/>
      <c r="PMW233" s="29"/>
      <c r="PMX233" s="29"/>
      <c r="PMY233" s="29"/>
      <c r="PMZ233" s="29"/>
      <c r="PNA233" s="29"/>
      <c r="PNB233" s="29"/>
      <c r="PNC233" s="29"/>
      <c r="PND233" s="29"/>
      <c r="PNE233" s="29"/>
      <c r="PNF233" s="29"/>
      <c r="PNG233" s="29"/>
      <c r="PNH233" s="29"/>
      <c r="PNI233" s="29"/>
      <c r="PNJ233" s="29"/>
      <c r="PNK233" s="29"/>
      <c r="PNL233" s="29"/>
      <c r="PNM233" s="29"/>
      <c r="PNN233" s="29"/>
      <c r="PNO233" s="29"/>
      <c r="PNP233" s="29"/>
      <c r="PNQ233" s="29"/>
      <c r="PNR233" s="29"/>
      <c r="PNS233" s="29"/>
      <c r="PNT233" s="29"/>
      <c r="PNU233" s="29"/>
      <c r="PNV233" s="29"/>
      <c r="PNW233" s="29"/>
      <c r="PNX233" s="29"/>
      <c r="PNY233" s="29"/>
      <c r="PNZ233" s="29"/>
      <c r="POA233" s="29"/>
      <c r="POB233" s="29"/>
      <c r="POC233" s="29"/>
      <c r="POD233" s="29"/>
      <c r="POE233" s="29"/>
      <c r="POF233" s="29"/>
      <c r="POG233" s="29"/>
      <c r="POH233" s="29"/>
      <c r="POI233" s="29"/>
      <c r="POJ233" s="29"/>
      <c r="POK233" s="29"/>
      <c r="POL233" s="29"/>
      <c r="POM233" s="29"/>
      <c r="PON233" s="29"/>
      <c r="POO233" s="29"/>
      <c r="POP233" s="29"/>
      <c r="POQ233" s="29"/>
      <c r="POR233" s="29"/>
      <c r="POS233" s="29"/>
      <c r="POT233" s="29"/>
      <c r="POU233" s="29"/>
      <c r="POV233" s="29"/>
      <c r="POW233" s="29"/>
      <c r="POX233" s="29"/>
      <c r="POY233" s="29"/>
      <c r="POZ233" s="29"/>
      <c r="PPA233" s="29"/>
      <c r="PPB233" s="29"/>
      <c r="PPC233" s="29"/>
      <c r="PPD233" s="29"/>
      <c r="PPE233" s="29"/>
      <c r="PPF233" s="29"/>
      <c r="PPG233" s="29"/>
      <c r="PPH233" s="29"/>
      <c r="PPI233" s="29"/>
      <c r="PPJ233" s="29"/>
      <c r="PPK233" s="29"/>
      <c r="PPL233" s="29"/>
      <c r="PPM233" s="29"/>
      <c r="PPN233" s="29"/>
      <c r="PPO233" s="29"/>
      <c r="PPP233" s="29"/>
      <c r="PPQ233" s="29"/>
      <c r="PPR233" s="29"/>
      <c r="PPS233" s="29"/>
      <c r="PPT233" s="29"/>
      <c r="PPU233" s="29"/>
      <c r="PPV233" s="29"/>
      <c r="PPW233" s="29"/>
      <c r="PPX233" s="29"/>
      <c r="PPY233" s="29"/>
      <c r="PPZ233" s="29"/>
      <c r="PQA233" s="29"/>
      <c r="PQB233" s="29"/>
      <c r="PQC233" s="29"/>
      <c r="PQD233" s="29"/>
      <c r="PQE233" s="29"/>
      <c r="PQF233" s="29"/>
      <c r="PQG233" s="29"/>
      <c r="PQH233" s="29"/>
      <c r="PQI233" s="29"/>
      <c r="PQJ233" s="29"/>
      <c r="PQK233" s="29"/>
      <c r="PQL233" s="29"/>
      <c r="PQM233" s="29"/>
      <c r="PQN233" s="29"/>
      <c r="PQO233" s="29"/>
      <c r="PQP233" s="29"/>
      <c r="PQQ233" s="29"/>
      <c r="PQR233" s="29"/>
      <c r="PQS233" s="29"/>
      <c r="PQT233" s="29"/>
      <c r="PQU233" s="29"/>
      <c r="PQV233" s="29"/>
      <c r="PQW233" s="29"/>
      <c r="PQX233" s="29"/>
      <c r="PQY233" s="29"/>
      <c r="PQZ233" s="29"/>
      <c r="PRA233" s="29"/>
      <c r="PRB233" s="29"/>
      <c r="PRC233" s="29"/>
      <c r="PRD233" s="29"/>
      <c r="PRE233" s="29"/>
      <c r="PRF233" s="29"/>
      <c r="PRG233" s="29"/>
      <c r="PRH233" s="29"/>
      <c r="PRI233" s="29"/>
      <c r="PRJ233" s="29"/>
      <c r="PRK233" s="29"/>
      <c r="PRL233" s="29"/>
      <c r="PRM233" s="29"/>
      <c r="PRN233" s="29"/>
      <c r="PRO233" s="29"/>
      <c r="PRP233" s="29"/>
      <c r="PRQ233" s="29"/>
      <c r="PRR233" s="29"/>
      <c r="PRS233" s="29"/>
      <c r="PRT233" s="29"/>
      <c r="PRU233" s="29"/>
      <c r="PRV233" s="29"/>
      <c r="PRW233" s="29"/>
      <c r="PRX233" s="29"/>
      <c r="PRY233" s="29"/>
      <c r="PRZ233" s="29"/>
      <c r="PSA233" s="29"/>
      <c r="PSB233" s="29"/>
      <c r="PSC233" s="29"/>
      <c r="PSD233" s="29"/>
      <c r="PSE233" s="29"/>
      <c r="PSF233" s="29"/>
      <c r="PSG233" s="29"/>
      <c r="PSH233" s="29"/>
      <c r="PSI233" s="29"/>
      <c r="PSJ233" s="29"/>
      <c r="PSK233" s="29"/>
      <c r="PSL233" s="29"/>
      <c r="PSM233" s="29"/>
      <c r="PSN233" s="29"/>
      <c r="PSO233" s="29"/>
      <c r="PSP233" s="29"/>
      <c r="PSQ233" s="29"/>
      <c r="PSR233" s="29"/>
      <c r="PSS233" s="29"/>
      <c r="PST233" s="29"/>
      <c r="PSU233" s="29"/>
      <c r="PSV233" s="29"/>
      <c r="PSW233" s="29"/>
      <c r="PSX233" s="29"/>
      <c r="PSY233" s="29"/>
      <c r="PSZ233" s="29"/>
      <c r="PTA233" s="29"/>
      <c r="PTB233" s="29"/>
      <c r="PTC233" s="29"/>
      <c r="PTD233" s="29"/>
      <c r="PTE233" s="29"/>
      <c r="PTF233" s="29"/>
      <c r="PTG233" s="29"/>
      <c r="PTH233" s="29"/>
      <c r="PTI233" s="29"/>
      <c r="PTJ233" s="29"/>
      <c r="PTK233" s="29"/>
      <c r="PTL233" s="29"/>
      <c r="PTM233" s="29"/>
      <c r="PTN233" s="29"/>
      <c r="PTO233" s="29"/>
      <c r="PTP233" s="29"/>
      <c r="PTQ233" s="29"/>
      <c r="PTR233" s="29"/>
      <c r="PTS233" s="29"/>
      <c r="PTT233" s="29"/>
      <c r="PTU233" s="29"/>
      <c r="PTV233" s="29"/>
      <c r="PTW233" s="29"/>
      <c r="PTX233" s="29"/>
      <c r="PTY233" s="29"/>
      <c r="PTZ233" s="29"/>
      <c r="PUA233" s="29"/>
      <c r="PUB233" s="29"/>
      <c r="PUC233" s="29"/>
      <c r="PUD233" s="29"/>
      <c r="PUE233" s="29"/>
      <c r="PUF233" s="29"/>
      <c r="PUG233" s="29"/>
      <c r="PUH233" s="29"/>
      <c r="PUI233" s="29"/>
      <c r="PUJ233" s="29"/>
      <c r="PUK233" s="29"/>
      <c r="PUL233" s="29"/>
      <c r="PUM233" s="29"/>
      <c r="PUN233" s="29"/>
      <c r="PUO233" s="29"/>
      <c r="PUP233" s="29"/>
      <c r="PUQ233" s="29"/>
      <c r="PUR233" s="29"/>
      <c r="PUS233" s="29"/>
      <c r="PUT233" s="29"/>
      <c r="PUU233" s="29"/>
      <c r="PUV233" s="29"/>
      <c r="PUW233" s="29"/>
      <c r="PUX233" s="29"/>
      <c r="PUY233" s="29"/>
      <c r="PUZ233" s="29"/>
      <c r="PVA233" s="29"/>
      <c r="PVB233" s="29"/>
      <c r="PVC233" s="29"/>
      <c r="PVD233" s="29"/>
      <c r="PVE233" s="29"/>
      <c r="PVF233" s="29"/>
      <c r="PVG233" s="29"/>
      <c r="PVH233" s="29"/>
      <c r="PVI233" s="29"/>
      <c r="PVJ233" s="29"/>
      <c r="PVK233" s="29"/>
      <c r="PVL233" s="29"/>
      <c r="PVM233" s="29"/>
      <c r="PVN233" s="29"/>
      <c r="PVO233" s="29"/>
      <c r="PVP233" s="29"/>
      <c r="PVQ233" s="29"/>
      <c r="PVR233" s="29"/>
      <c r="PVS233" s="29"/>
      <c r="PVT233" s="29"/>
      <c r="PVU233" s="29"/>
      <c r="PVV233" s="29"/>
      <c r="PVW233" s="29"/>
      <c r="PVX233" s="29"/>
      <c r="PVY233" s="29"/>
      <c r="PVZ233" s="29"/>
      <c r="PWA233" s="29"/>
      <c r="PWB233" s="29"/>
      <c r="PWC233" s="29"/>
      <c r="PWD233" s="29"/>
      <c r="PWE233" s="29"/>
      <c r="PWF233" s="29"/>
      <c r="PWG233" s="29"/>
      <c r="PWH233" s="29"/>
      <c r="PWI233" s="29"/>
      <c r="PWJ233" s="29"/>
      <c r="PWK233" s="29"/>
      <c r="PWL233" s="29"/>
      <c r="PWM233" s="29"/>
      <c r="PWN233" s="29"/>
      <c r="PWO233" s="29"/>
      <c r="PWP233" s="29"/>
      <c r="PWQ233" s="29"/>
      <c r="PWR233" s="29"/>
      <c r="PWS233" s="29"/>
      <c r="PWT233" s="29"/>
      <c r="PWU233" s="29"/>
      <c r="PWV233" s="29"/>
      <c r="PWW233" s="29"/>
      <c r="PWX233" s="29"/>
      <c r="PWY233" s="29"/>
      <c r="PWZ233" s="29"/>
      <c r="PXA233" s="29"/>
      <c r="PXB233" s="29"/>
      <c r="PXC233" s="29"/>
      <c r="PXD233" s="29"/>
      <c r="PXE233" s="29"/>
      <c r="PXF233" s="29"/>
      <c r="PXG233" s="29"/>
      <c r="PXH233" s="29"/>
      <c r="PXI233" s="29"/>
      <c r="PXJ233" s="29"/>
      <c r="PXK233" s="29"/>
      <c r="PXL233" s="29"/>
      <c r="PXM233" s="29"/>
      <c r="PXN233" s="29"/>
      <c r="PXO233" s="29"/>
      <c r="PXP233" s="29"/>
      <c r="PXQ233" s="29"/>
      <c r="PXR233" s="29"/>
      <c r="PXS233" s="29"/>
      <c r="PXT233" s="29"/>
      <c r="PXU233" s="29"/>
      <c r="PXV233" s="29"/>
      <c r="PXW233" s="29"/>
      <c r="PXX233" s="29"/>
      <c r="PXY233" s="29"/>
      <c r="PXZ233" s="29"/>
      <c r="PYA233" s="29"/>
      <c r="PYB233" s="29"/>
      <c r="PYC233" s="29"/>
      <c r="PYD233" s="29"/>
      <c r="PYE233" s="29"/>
      <c r="PYF233" s="29"/>
      <c r="PYG233" s="29"/>
      <c r="PYH233" s="29"/>
      <c r="PYI233" s="29"/>
      <c r="PYJ233" s="29"/>
      <c r="PYK233" s="29"/>
      <c r="PYL233" s="29"/>
      <c r="PYM233" s="29"/>
      <c r="PYN233" s="29"/>
      <c r="PYO233" s="29"/>
      <c r="PYP233" s="29"/>
      <c r="PYQ233" s="29"/>
      <c r="PYR233" s="29"/>
      <c r="PYS233" s="29"/>
      <c r="PYT233" s="29"/>
      <c r="PYU233" s="29"/>
      <c r="PYV233" s="29"/>
      <c r="PYW233" s="29"/>
      <c r="PYX233" s="29"/>
      <c r="PYY233" s="29"/>
      <c r="PYZ233" s="29"/>
      <c r="PZA233" s="29"/>
      <c r="PZB233" s="29"/>
      <c r="PZC233" s="29"/>
      <c r="PZD233" s="29"/>
      <c r="PZE233" s="29"/>
      <c r="PZF233" s="29"/>
      <c r="PZG233" s="29"/>
      <c r="PZH233" s="29"/>
      <c r="PZI233" s="29"/>
      <c r="PZJ233" s="29"/>
      <c r="PZK233" s="29"/>
      <c r="PZL233" s="29"/>
      <c r="PZM233" s="29"/>
      <c r="PZN233" s="29"/>
      <c r="PZO233" s="29"/>
      <c r="PZP233" s="29"/>
      <c r="PZQ233" s="29"/>
      <c r="PZR233" s="29"/>
      <c r="PZS233" s="29"/>
      <c r="PZT233" s="29"/>
      <c r="PZU233" s="29"/>
      <c r="PZV233" s="29"/>
      <c r="PZW233" s="29"/>
      <c r="PZX233" s="29"/>
      <c r="PZY233" s="29"/>
      <c r="PZZ233" s="29"/>
      <c r="QAA233" s="29"/>
      <c r="QAB233" s="29"/>
      <c r="QAC233" s="29"/>
      <c r="QAD233" s="29"/>
      <c r="QAE233" s="29"/>
      <c r="QAF233" s="29"/>
      <c r="QAG233" s="29"/>
      <c r="QAH233" s="29"/>
      <c r="QAI233" s="29"/>
      <c r="QAJ233" s="29"/>
      <c r="QAK233" s="29"/>
      <c r="QAL233" s="29"/>
      <c r="QAM233" s="29"/>
      <c r="QAN233" s="29"/>
      <c r="QAO233" s="29"/>
      <c r="QAP233" s="29"/>
      <c r="QAQ233" s="29"/>
      <c r="QAR233" s="29"/>
      <c r="QAS233" s="29"/>
      <c r="QAT233" s="29"/>
      <c r="QAU233" s="29"/>
      <c r="QAV233" s="29"/>
      <c r="QAW233" s="29"/>
      <c r="QAX233" s="29"/>
      <c r="QAY233" s="29"/>
      <c r="QAZ233" s="29"/>
      <c r="QBA233" s="29"/>
      <c r="QBB233" s="29"/>
      <c r="QBC233" s="29"/>
      <c r="QBD233" s="29"/>
      <c r="QBE233" s="29"/>
      <c r="QBF233" s="29"/>
      <c r="QBG233" s="29"/>
      <c r="QBH233" s="29"/>
      <c r="QBI233" s="29"/>
      <c r="QBJ233" s="29"/>
      <c r="QBK233" s="29"/>
      <c r="QBL233" s="29"/>
      <c r="QBM233" s="29"/>
      <c r="QBN233" s="29"/>
      <c r="QBO233" s="29"/>
      <c r="QBP233" s="29"/>
      <c r="QBQ233" s="29"/>
      <c r="QBR233" s="29"/>
      <c r="QBS233" s="29"/>
      <c r="QBT233" s="29"/>
      <c r="QBU233" s="29"/>
      <c r="QBV233" s="29"/>
      <c r="QBW233" s="29"/>
      <c r="QBX233" s="29"/>
      <c r="QBY233" s="29"/>
      <c r="QBZ233" s="29"/>
      <c r="QCA233" s="29"/>
      <c r="QCB233" s="29"/>
      <c r="QCC233" s="29"/>
      <c r="QCD233" s="29"/>
      <c r="QCE233" s="29"/>
      <c r="QCF233" s="29"/>
      <c r="QCG233" s="29"/>
      <c r="QCH233" s="29"/>
      <c r="QCI233" s="29"/>
      <c r="QCJ233" s="29"/>
      <c r="QCK233" s="29"/>
      <c r="QCL233" s="29"/>
      <c r="QCM233" s="29"/>
      <c r="QCN233" s="29"/>
      <c r="QCO233" s="29"/>
      <c r="QCP233" s="29"/>
      <c r="QCQ233" s="29"/>
      <c r="QCR233" s="29"/>
      <c r="QCS233" s="29"/>
      <c r="QCT233" s="29"/>
      <c r="QCU233" s="29"/>
      <c r="QCV233" s="29"/>
      <c r="QCW233" s="29"/>
      <c r="QCX233" s="29"/>
      <c r="QCY233" s="29"/>
      <c r="QCZ233" s="29"/>
      <c r="QDA233" s="29"/>
      <c r="QDB233" s="29"/>
      <c r="QDC233" s="29"/>
      <c r="QDD233" s="29"/>
      <c r="QDE233" s="29"/>
      <c r="QDF233" s="29"/>
      <c r="QDG233" s="29"/>
      <c r="QDH233" s="29"/>
      <c r="QDI233" s="29"/>
      <c r="QDJ233" s="29"/>
      <c r="QDK233" s="29"/>
      <c r="QDL233" s="29"/>
      <c r="QDM233" s="29"/>
      <c r="QDN233" s="29"/>
      <c r="QDO233" s="29"/>
      <c r="QDP233" s="29"/>
      <c r="QDQ233" s="29"/>
      <c r="QDR233" s="29"/>
      <c r="QDS233" s="29"/>
      <c r="QDT233" s="29"/>
      <c r="QDU233" s="29"/>
      <c r="QDV233" s="29"/>
      <c r="QDW233" s="29"/>
      <c r="QDX233" s="29"/>
      <c r="QDY233" s="29"/>
      <c r="QDZ233" s="29"/>
      <c r="QEA233" s="29"/>
      <c r="QEB233" s="29"/>
      <c r="QEC233" s="29"/>
      <c r="QED233" s="29"/>
      <c r="QEE233" s="29"/>
      <c r="QEF233" s="29"/>
      <c r="QEG233" s="29"/>
      <c r="QEH233" s="29"/>
      <c r="QEI233" s="29"/>
      <c r="QEJ233" s="29"/>
      <c r="QEK233" s="29"/>
      <c r="QEL233" s="29"/>
      <c r="QEM233" s="29"/>
      <c r="QEN233" s="29"/>
      <c r="QEO233" s="29"/>
      <c r="QEP233" s="29"/>
      <c r="QEQ233" s="29"/>
      <c r="QER233" s="29"/>
      <c r="QES233" s="29"/>
      <c r="QET233" s="29"/>
      <c r="QEU233" s="29"/>
      <c r="QEV233" s="29"/>
      <c r="QEW233" s="29"/>
      <c r="QEX233" s="29"/>
      <c r="QEY233" s="29"/>
      <c r="QEZ233" s="29"/>
      <c r="QFA233" s="29"/>
      <c r="QFB233" s="29"/>
      <c r="QFC233" s="29"/>
      <c r="QFD233" s="29"/>
      <c r="QFE233" s="29"/>
      <c r="QFF233" s="29"/>
      <c r="QFG233" s="29"/>
      <c r="QFH233" s="29"/>
      <c r="QFI233" s="29"/>
      <c r="QFJ233" s="29"/>
      <c r="QFK233" s="29"/>
      <c r="QFL233" s="29"/>
      <c r="QFM233" s="29"/>
      <c r="QFN233" s="29"/>
      <c r="QFO233" s="29"/>
      <c r="QFP233" s="29"/>
      <c r="QFQ233" s="29"/>
      <c r="QFR233" s="29"/>
      <c r="QFS233" s="29"/>
      <c r="QFT233" s="29"/>
      <c r="QFU233" s="29"/>
      <c r="QFV233" s="29"/>
      <c r="QFW233" s="29"/>
      <c r="QFX233" s="29"/>
      <c r="QFY233" s="29"/>
      <c r="QFZ233" s="29"/>
      <c r="QGA233" s="29"/>
      <c r="QGB233" s="29"/>
      <c r="QGC233" s="29"/>
      <c r="QGD233" s="29"/>
      <c r="QGE233" s="29"/>
      <c r="QGF233" s="29"/>
      <c r="QGG233" s="29"/>
      <c r="QGH233" s="29"/>
      <c r="QGI233" s="29"/>
      <c r="QGJ233" s="29"/>
      <c r="QGK233" s="29"/>
      <c r="QGL233" s="29"/>
      <c r="QGM233" s="29"/>
      <c r="QGN233" s="29"/>
      <c r="QGO233" s="29"/>
      <c r="QGP233" s="29"/>
      <c r="QGQ233" s="29"/>
      <c r="QGR233" s="29"/>
      <c r="QGS233" s="29"/>
      <c r="QGT233" s="29"/>
      <c r="QGU233" s="29"/>
      <c r="QGV233" s="29"/>
      <c r="QGW233" s="29"/>
      <c r="QGX233" s="29"/>
      <c r="QGY233" s="29"/>
      <c r="QGZ233" s="29"/>
      <c r="QHA233" s="29"/>
      <c r="QHB233" s="29"/>
      <c r="QHC233" s="29"/>
      <c r="QHD233" s="29"/>
      <c r="QHE233" s="29"/>
      <c r="QHF233" s="29"/>
      <c r="QHG233" s="29"/>
      <c r="QHH233" s="29"/>
      <c r="QHI233" s="29"/>
      <c r="QHJ233" s="29"/>
      <c r="QHK233" s="29"/>
      <c r="QHL233" s="29"/>
      <c r="QHM233" s="29"/>
      <c r="QHN233" s="29"/>
      <c r="QHO233" s="29"/>
      <c r="QHP233" s="29"/>
      <c r="QHQ233" s="29"/>
      <c r="QHR233" s="29"/>
      <c r="QHS233" s="29"/>
      <c r="QHT233" s="29"/>
      <c r="QHU233" s="29"/>
      <c r="QHV233" s="29"/>
      <c r="QHW233" s="29"/>
      <c r="QHX233" s="29"/>
      <c r="QHY233" s="29"/>
      <c r="QHZ233" s="29"/>
      <c r="QIA233" s="29"/>
      <c r="QIB233" s="29"/>
      <c r="QIC233" s="29"/>
      <c r="QID233" s="29"/>
      <c r="QIE233" s="29"/>
      <c r="QIF233" s="29"/>
      <c r="QIG233" s="29"/>
      <c r="QIH233" s="29"/>
      <c r="QII233" s="29"/>
      <c r="QIJ233" s="29"/>
      <c r="QIK233" s="29"/>
      <c r="QIL233" s="29"/>
      <c r="QIM233" s="29"/>
      <c r="QIN233" s="29"/>
      <c r="QIO233" s="29"/>
      <c r="QIP233" s="29"/>
      <c r="QIQ233" s="29"/>
      <c r="QIR233" s="29"/>
      <c r="QIS233" s="29"/>
      <c r="QIT233" s="29"/>
      <c r="QIU233" s="29"/>
      <c r="QIV233" s="29"/>
      <c r="QIW233" s="29"/>
      <c r="QIX233" s="29"/>
      <c r="QIY233" s="29"/>
      <c r="QIZ233" s="29"/>
      <c r="QJA233" s="29"/>
      <c r="QJB233" s="29"/>
      <c r="QJC233" s="29"/>
      <c r="QJD233" s="29"/>
      <c r="QJE233" s="29"/>
      <c r="QJF233" s="29"/>
      <c r="QJG233" s="29"/>
      <c r="QJH233" s="29"/>
      <c r="QJI233" s="29"/>
      <c r="QJJ233" s="29"/>
      <c r="QJK233" s="29"/>
      <c r="QJL233" s="29"/>
      <c r="QJM233" s="29"/>
      <c r="QJN233" s="29"/>
      <c r="QJO233" s="29"/>
      <c r="QJP233" s="29"/>
      <c r="QJQ233" s="29"/>
      <c r="QJR233" s="29"/>
      <c r="QJS233" s="29"/>
      <c r="QJT233" s="29"/>
      <c r="QJU233" s="29"/>
      <c r="QJV233" s="29"/>
      <c r="QJW233" s="29"/>
      <c r="QJX233" s="29"/>
      <c r="QJY233" s="29"/>
      <c r="QJZ233" s="29"/>
      <c r="QKA233" s="29"/>
      <c r="QKB233" s="29"/>
      <c r="QKC233" s="29"/>
      <c r="QKD233" s="29"/>
      <c r="QKE233" s="29"/>
      <c r="QKF233" s="29"/>
      <c r="QKG233" s="29"/>
      <c r="QKH233" s="29"/>
      <c r="QKI233" s="29"/>
      <c r="QKJ233" s="29"/>
      <c r="QKK233" s="29"/>
      <c r="QKL233" s="29"/>
      <c r="QKM233" s="29"/>
      <c r="QKN233" s="29"/>
      <c r="QKO233" s="29"/>
      <c r="QKP233" s="29"/>
      <c r="QKQ233" s="29"/>
      <c r="QKR233" s="29"/>
      <c r="QKS233" s="29"/>
      <c r="QKT233" s="29"/>
      <c r="QKU233" s="29"/>
      <c r="QKV233" s="29"/>
      <c r="QKW233" s="29"/>
      <c r="QKX233" s="29"/>
      <c r="QKY233" s="29"/>
      <c r="QKZ233" s="29"/>
      <c r="QLA233" s="29"/>
      <c r="QLB233" s="29"/>
      <c r="QLC233" s="29"/>
      <c r="QLD233" s="29"/>
      <c r="QLE233" s="29"/>
      <c r="QLF233" s="29"/>
      <c r="QLG233" s="29"/>
      <c r="QLH233" s="29"/>
      <c r="QLI233" s="29"/>
      <c r="QLJ233" s="29"/>
      <c r="QLK233" s="29"/>
      <c r="QLL233" s="29"/>
      <c r="QLM233" s="29"/>
      <c r="QLN233" s="29"/>
      <c r="QLO233" s="29"/>
      <c r="QLP233" s="29"/>
      <c r="QLQ233" s="29"/>
      <c r="QLR233" s="29"/>
      <c r="QLS233" s="29"/>
      <c r="QLT233" s="29"/>
      <c r="QLU233" s="29"/>
      <c r="QLV233" s="29"/>
      <c r="QLW233" s="29"/>
      <c r="QLX233" s="29"/>
      <c r="QLY233" s="29"/>
      <c r="QLZ233" s="29"/>
      <c r="QMA233" s="29"/>
      <c r="QMB233" s="29"/>
      <c r="QMC233" s="29"/>
      <c r="QMD233" s="29"/>
      <c r="QME233" s="29"/>
      <c r="QMF233" s="29"/>
      <c r="QMG233" s="29"/>
      <c r="QMH233" s="29"/>
      <c r="QMI233" s="29"/>
      <c r="QMJ233" s="29"/>
      <c r="QMK233" s="29"/>
      <c r="QML233" s="29"/>
      <c r="QMM233" s="29"/>
      <c r="QMN233" s="29"/>
      <c r="QMO233" s="29"/>
      <c r="QMP233" s="29"/>
      <c r="QMQ233" s="29"/>
      <c r="QMR233" s="29"/>
      <c r="QMS233" s="29"/>
      <c r="QMT233" s="29"/>
      <c r="QMU233" s="29"/>
      <c r="QMV233" s="29"/>
      <c r="QMW233" s="29"/>
      <c r="QMX233" s="29"/>
      <c r="QMY233" s="29"/>
      <c r="QMZ233" s="29"/>
      <c r="QNA233" s="29"/>
      <c r="QNB233" s="29"/>
      <c r="QNC233" s="29"/>
      <c r="QND233" s="29"/>
      <c r="QNE233" s="29"/>
      <c r="QNF233" s="29"/>
      <c r="QNG233" s="29"/>
      <c r="QNH233" s="29"/>
      <c r="QNI233" s="29"/>
      <c r="QNJ233" s="29"/>
      <c r="QNK233" s="29"/>
      <c r="QNL233" s="29"/>
      <c r="QNM233" s="29"/>
      <c r="QNN233" s="29"/>
      <c r="QNO233" s="29"/>
      <c r="QNP233" s="29"/>
      <c r="QNQ233" s="29"/>
      <c r="QNR233" s="29"/>
      <c r="QNS233" s="29"/>
      <c r="QNT233" s="29"/>
      <c r="QNU233" s="29"/>
      <c r="QNV233" s="29"/>
      <c r="QNW233" s="29"/>
      <c r="QNX233" s="29"/>
      <c r="QNY233" s="29"/>
      <c r="QNZ233" s="29"/>
      <c r="QOA233" s="29"/>
      <c r="QOB233" s="29"/>
      <c r="QOC233" s="29"/>
      <c r="QOD233" s="29"/>
      <c r="QOE233" s="29"/>
      <c r="QOF233" s="29"/>
      <c r="QOG233" s="29"/>
      <c r="QOH233" s="29"/>
      <c r="QOI233" s="29"/>
      <c r="QOJ233" s="29"/>
      <c r="QOK233" s="29"/>
      <c r="QOL233" s="29"/>
      <c r="QOM233" s="29"/>
      <c r="QON233" s="29"/>
      <c r="QOO233" s="29"/>
      <c r="QOP233" s="29"/>
      <c r="QOQ233" s="29"/>
      <c r="QOR233" s="29"/>
      <c r="QOS233" s="29"/>
      <c r="QOT233" s="29"/>
      <c r="QOU233" s="29"/>
      <c r="QOV233" s="29"/>
      <c r="QOW233" s="29"/>
      <c r="QOX233" s="29"/>
      <c r="QOY233" s="29"/>
      <c r="QOZ233" s="29"/>
      <c r="QPA233" s="29"/>
      <c r="QPB233" s="29"/>
      <c r="QPC233" s="29"/>
      <c r="QPD233" s="29"/>
      <c r="QPE233" s="29"/>
      <c r="QPF233" s="29"/>
      <c r="QPG233" s="29"/>
      <c r="QPH233" s="29"/>
      <c r="QPI233" s="29"/>
      <c r="QPJ233" s="29"/>
      <c r="QPK233" s="29"/>
      <c r="QPL233" s="29"/>
      <c r="QPM233" s="29"/>
      <c r="QPN233" s="29"/>
      <c r="QPO233" s="29"/>
      <c r="QPP233" s="29"/>
      <c r="QPQ233" s="29"/>
      <c r="QPR233" s="29"/>
      <c r="QPS233" s="29"/>
      <c r="QPT233" s="29"/>
      <c r="QPU233" s="29"/>
      <c r="QPV233" s="29"/>
      <c r="QPW233" s="29"/>
      <c r="QPX233" s="29"/>
      <c r="QPY233" s="29"/>
      <c r="QPZ233" s="29"/>
      <c r="QQA233" s="29"/>
      <c r="QQB233" s="29"/>
      <c r="QQC233" s="29"/>
      <c r="QQD233" s="29"/>
      <c r="QQE233" s="29"/>
      <c r="QQF233" s="29"/>
      <c r="QQG233" s="29"/>
      <c r="QQH233" s="29"/>
      <c r="QQI233" s="29"/>
      <c r="QQJ233" s="29"/>
      <c r="QQK233" s="29"/>
      <c r="QQL233" s="29"/>
      <c r="QQM233" s="29"/>
      <c r="QQN233" s="29"/>
      <c r="QQO233" s="29"/>
      <c r="QQP233" s="29"/>
      <c r="QQQ233" s="29"/>
      <c r="QQR233" s="29"/>
      <c r="QQS233" s="29"/>
      <c r="QQT233" s="29"/>
      <c r="QQU233" s="29"/>
      <c r="QQV233" s="29"/>
      <c r="QQW233" s="29"/>
      <c r="QQX233" s="29"/>
      <c r="QQY233" s="29"/>
      <c r="QQZ233" s="29"/>
      <c r="QRA233" s="29"/>
      <c r="QRB233" s="29"/>
      <c r="QRC233" s="29"/>
      <c r="QRD233" s="29"/>
      <c r="QRE233" s="29"/>
      <c r="QRF233" s="29"/>
      <c r="QRG233" s="29"/>
      <c r="QRH233" s="29"/>
      <c r="QRI233" s="29"/>
      <c r="QRJ233" s="29"/>
      <c r="QRK233" s="29"/>
      <c r="QRL233" s="29"/>
      <c r="QRM233" s="29"/>
      <c r="QRN233" s="29"/>
      <c r="QRO233" s="29"/>
      <c r="QRP233" s="29"/>
      <c r="QRQ233" s="29"/>
      <c r="QRR233" s="29"/>
      <c r="QRS233" s="29"/>
      <c r="QRT233" s="29"/>
      <c r="QRU233" s="29"/>
      <c r="QRV233" s="29"/>
      <c r="QRW233" s="29"/>
      <c r="QRX233" s="29"/>
      <c r="QRY233" s="29"/>
      <c r="QRZ233" s="29"/>
      <c r="QSA233" s="29"/>
      <c r="QSB233" s="29"/>
      <c r="QSC233" s="29"/>
      <c r="QSD233" s="29"/>
      <c r="QSE233" s="29"/>
      <c r="QSF233" s="29"/>
      <c r="QSG233" s="29"/>
      <c r="QSH233" s="29"/>
      <c r="QSI233" s="29"/>
      <c r="QSJ233" s="29"/>
      <c r="QSK233" s="29"/>
      <c r="QSL233" s="29"/>
      <c r="QSM233" s="29"/>
      <c r="QSN233" s="29"/>
      <c r="QSO233" s="29"/>
      <c r="QSP233" s="29"/>
      <c r="QSQ233" s="29"/>
      <c r="QSR233" s="29"/>
      <c r="QSS233" s="29"/>
      <c r="QST233" s="29"/>
      <c r="QSU233" s="29"/>
      <c r="QSV233" s="29"/>
      <c r="QSW233" s="29"/>
      <c r="QSX233" s="29"/>
      <c r="QSY233" s="29"/>
      <c r="QSZ233" s="29"/>
      <c r="QTA233" s="29"/>
      <c r="QTB233" s="29"/>
      <c r="QTC233" s="29"/>
      <c r="QTD233" s="29"/>
      <c r="QTE233" s="29"/>
      <c r="QTF233" s="29"/>
      <c r="QTG233" s="29"/>
      <c r="QTH233" s="29"/>
      <c r="QTI233" s="29"/>
      <c r="QTJ233" s="29"/>
      <c r="QTK233" s="29"/>
      <c r="QTL233" s="29"/>
      <c r="QTM233" s="29"/>
      <c r="QTN233" s="29"/>
      <c r="QTO233" s="29"/>
      <c r="QTP233" s="29"/>
      <c r="QTQ233" s="29"/>
      <c r="QTR233" s="29"/>
      <c r="QTS233" s="29"/>
      <c r="QTT233" s="29"/>
      <c r="QTU233" s="29"/>
      <c r="QTV233" s="29"/>
      <c r="QTW233" s="29"/>
      <c r="QTX233" s="29"/>
      <c r="QTY233" s="29"/>
      <c r="QTZ233" s="29"/>
      <c r="QUA233" s="29"/>
      <c r="QUB233" s="29"/>
      <c r="QUC233" s="29"/>
      <c r="QUD233" s="29"/>
      <c r="QUE233" s="29"/>
      <c r="QUF233" s="29"/>
      <c r="QUG233" s="29"/>
      <c r="QUH233" s="29"/>
      <c r="QUI233" s="29"/>
      <c r="QUJ233" s="29"/>
      <c r="QUK233" s="29"/>
      <c r="QUL233" s="29"/>
      <c r="QUM233" s="29"/>
      <c r="QUN233" s="29"/>
      <c r="QUO233" s="29"/>
      <c r="QUP233" s="29"/>
      <c r="QUQ233" s="29"/>
      <c r="QUR233" s="29"/>
      <c r="QUS233" s="29"/>
      <c r="QUT233" s="29"/>
      <c r="QUU233" s="29"/>
      <c r="QUV233" s="29"/>
      <c r="QUW233" s="29"/>
      <c r="QUX233" s="29"/>
      <c r="QUY233" s="29"/>
      <c r="QUZ233" s="29"/>
      <c r="QVA233" s="29"/>
      <c r="QVB233" s="29"/>
      <c r="QVC233" s="29"/>
      <c r="QVD233" s="29"/>
      <c r="QVE233" s="29"/>
      <c r="QVF233" s="29"/>
      <c r="QVG233" s="29"/>
      <c r="QVH233" s="29"/>
      <c r="QVI233" s="29"/>
      <c r="QVJ233" s="29"/>
      <c r="QVK233" s="29"/>
      <c r="QVL233" s="29"/>
      <c r="QVM233" s="29"/>
      <c r="QVN233" s="29"/>
      <c r="QVO233" s="29"/>
      <c r="QVP233" s="29"/>
      <c r="QVQ233" s="29"/>
      <c r="QVR233" s="29"/>
      <c r="QVS233" s="29"/>
      <c r="QVT233" s="29"/>
      <c r="QVU233" s="29"/>
      <c r="QVV233" s="29"/>
      <c r="QVW233" s="29"/>
      <c r="QVX233" s="29"/>
      <c r="QVY233" s="29"/>
      <c r="QVZ233" s="29"/>
      <c r="QWA233" s="29"/>
      <c r="QWB233" s="29"/>
      <c r="QWC233" s="29"/>
      <c r="QWD233" s="29"/>
      <c r="QWE233" s="29"/>
      <c r="QWF233" s="29"/>
      <c r="QWG233" s="29"/>
      <c r="QWH233" s="29"/>
      <c r="QWI233" s="29"/>
      <c r="QWJ233" s="29"/>
      <c r="QWK233" s="29"/>
      <c r="QWL233" s="29"/>
      <c r="QWM233" s="29"/>
      <c r="QWN233" s="29"/>
      <c r="QWO233" s="29"/>
      <c r="QWP233" s="29"/>
      <c r="QWQ233" s="29"/>
      <c r="QWR233" s="29"/>
      <c r="QWS233" s="29"/>
      <c r="QWT233" s="29"/>
      <c r="QWU233" s="29"/>
      <c r="QWV233" s="29"/>
      <c r="QWW233" s="29"/>
      <c r="QWX233" s="29"/>
      <c r="QWY233" s="29"/>
      <c r="QWZ233" s="29"/>
      <c r="QXA233" s="29"/>
      <c r="QXB233" s="29"/>
      <c r="QXC233" s="29"/>
      <c r="QXD233" s="29"/>
      <c r="QXE233" s="29"/>
      <c r="QXF233" s="29"/>
      <c r="QXG233" s="29"/>
      <c r="QXH233" s="29"/>
      <c r="QXI233" s="29"/>
      <c r="QXJ233" s="29"/>
      <c r="QXK233" s="29"/>
      <c r="QXL233" s="29"/>
      <c r="QXM233" s="29"/>
      <c r="QXN233" s="29"/>
      <c r="QXO233" s="29"/>
      <c r="QXP233" s="29"/>
      <c r="QXQ233" s="29"/>
      <c r="QXR233" s="29"/>
      <c r="QXS233" s="29"/>
      <c r="QXT233" s="29"/>
      <c r="QXU233" s="29"/>
      <c r="QXV233" s="29"/>
      <c r="QXW233" s="29"/>
      <c r="QXX233" s="29"/>
      <c r="QXY233" s="29"/>
      <c r="QXZ233" s="29"/>
      <c r="QYA233" s="29"/>
      <c r="QYB233" s="29"/>
      <c r="QYC233" s="29"/>
      <c r="QYD233" s="29"/>
      <c r="QYE233" s="29"/>
      <c r="QYF233" s="29"/>
      <c r="QYG233" s="29"/>
      <c r="QYH233" s="29"/>
      <c r="QYI233" s="29"/>
      <c r="QYJ233" s="29"/>
      <c r="QYK233" s="29"/>
      <c r="QYL233" s="29"/>
      <c r="QYM233" s="29"/>
      <c r="QYN233" s="29"/>
      <c r="QYO233" s="29"/>
      <c r="QYP233" s="29"/>
      <c r="QYQ233" s="29"/>
      <c r="QYR233" s="29"/>
      <c r="QYS233" s="29"/>
      <c r="QYT233" s="29"/>
      <c r="QYU233" s="29"/>
      <c r="QYV233" s="29"/>
      <c r="QYW233" s="29"/>
      <c r="QYX233" s="29"/>
      <c r="QYY233" s="29"/>
      <c r="QYZ233" s="29"/>
      <c r="QZA233" s="29"/>
      <c r="QZB233" s="29"/>
      <c r="QZC233" s="29"/>
      <c r="QZD233" s="29"/>
      <c r="QZE233" s="29"/>
      <c r="QZF233" s="29"/>
      <c r="QZG233" s="29"/>
      <c r="QZH233" s="29"/>
      <c r="QZI233" s="29"/>
      <c r="QZJ233" s="29"/>
      <c r="QZK233" s="29"/>
      <c r="QZL233" s="29"/>
      <c r="QZM233" s="29"/>
      <c r="QZN233" s="29"/>
      <c r="QZO233" s="29"/>
      <c r="QZP233" s="29"/>
      <c r="QZQ233" s="29"/>
      <c r="QZR233" s="29"/>
      <c r="QZS233" s="29"/>
      <c r="QZT233" s="29"/>
      <c r="QZU233" s="29"/>
      <c r="QZV233" s="29"/>
      <c r="QZW233" s="29"/>
      <c r="QZX233" s="29"/>
      <c r="QZY233" s="29"/>
      <c r="QZZ233" s="29"/>
      <c r="RAA233" s="29"/>
      <c r="RAB233" s="29"/>
      <c r="RAC233" s="29"/>
      <c r="RAD233" s="29"/>
      <c r="RAE233" s="29"/>
      <c r="RAF233" s="29"/>
      <c r="RAG233" s="29"/>
      <c r="RAH233" s="29"/>
      <c r="RAI233" s="29"/>
      <c r="RAJ233" s="29"/>
      <c r="RAK233" s="29"/>
      <c r="RAL233" s="29"/>
      <c r="RAM233" s="29"/>
      <c r="RAN233" s="29"/>
      <c r="RAO233" s="29"/>
      <c r="RAP233" s="29"/>
      <c r="RAQ233" s="29"/>
      <c r="RAR233" s="29"/>
      <c r="RAS233" s="29"/>
      <c r="RAT233" s="29"/>
      <c r="RAU233" s="29"/>
      <c r="RAV233" s="29"/>
      <c r="RAW233" s="29"/>
      <c r="RAX233" s="29"/>
      <c r="RAY233" s="29"/>
      <c r="RAZ233" s="29"/>
      <c r="RBA233" s="29"/>
      <c r="RBB233" s="29"/>
      <c r="RBC233" s="29"/>
      <c r="RBD233" s="29"/>
      <c r="RBE233" s="29"/>
      <c r="RBF233" s="29"/>
      <c r="RBG233" s="29"/>
      <c r="RBH233" s="29"/>
      <c r="RBI233" s="29"/>
      <c r="RBJ233" s="29"/>
      <c r="RBK233" s="29"/>
      <c r="RBL233" s="29"/>
      <c r="RBM233" s="29"/>
      <c r="RBN233" s="29"/>
      <c r="RBO233" s="29"/>
      <c r="RBP233" s="29"/>
      <c r="RBQ233" s="29"/>
      <c r="RBR233" s="29"/>
      <c r="RBS233" s="29"/>
      <c r="RBT233" s="29"/>
      <c r="RBU233" s="29"/>
      <c r="RBV233" s="29"/>
      <c r="RBW233" s="29"/>
      <c r="RBX233" s="29"/>
      <c r="RBY233" s="29"/>
      <c r="RBZ233" s="29"/>
      <c r="RCA233" s="29"/>
      <c r="RCB233" s="29"/>
      <c r="RCC233" s="29"/>
      <c r="RCD233" s="29"/>
      <c r="RCE233" s="29"/>
      <c r="RCF233" s="29"/>
      <c r="RCG233" s="29"/>
      <c r="RCH233" s="29"/>
      <c r="RCI233" s="29"/>
      <c r="RCJ233" s="29"/>
      <c r="RCK233" s="29"/>
      <c r="RCL233" s="29"/>
      <c r="RCM233" s="29"/>
      <c r="RCN233" s="29"/>
      <c r="RCO233" s="29"/>
      <c r="RCP233" s="29"/>
      <c r="RCQ233" s="29"/>
      <c r="RCR233" s="29"/>
      <c r="RCS233" s="29"/>
      <c r="RCT233" s="29"/>
      <c r="RCU233" s="29"/>
      <c r="RCV233" s="29"/>
      <c r="RCW233" s="29"/>
      <c r="RCX233" s="29"/>
      <c r="RCY233" s="29"/>
      <c r="RCZ233" s="29"/>
      <c r="RDA233" s="29"/>
      <c r="RDB233" s="29"/>
      <c r="RDC233" s="29"/>
      <c r="RDD233" s="29"/>
      <c r="RDE233" s="29"/>
      <c r="RDF233" s="29"/>
      <c r="RDG233" s="29"/>
      <c r="RDH233" s="29"/>
      <c r="RDI233" s="29"/>
      <c r="RDJ233" s="29"/>
      <c r="RDK233" s="29"/>
      <c r="RDL233" s="29"/>
      <c r="RDM233" s="29"/>
      <c r="RDN233" s="29"/>
      <c r="RDO233" s="29"/>
      <c r="RDP233" s="29"/>
      <c r="RDQ233" s="29"/>
      <c r="RDR233" s="29"/>
      <c r="RDS233" s="29"/>
      <c r="RDT233" s="29"/>
      <c r="RDU233" s="29"/>
      <c r="RDV233" s="29"/>
      <c r="RDW233" s="29"/>
      <c r="RDX233" s="29"/>
      <c r="RDY233" s="29"/>
      <c r="RDZ233" s="29"/>
      <c r="REA233" s="29"/>
      <c r="REB233" s="29"/>
      <c r="REC233" s="29"/>
      <c r="RED233" s="29"/>
      <c r="REE233" s="29"/>
      <c r="REF233" s="29"/>
      <c r="REG233" s="29"/>
      <c r="REH233" s="29"/>
      <c r="REI233" s="29"/>
      <c r="REJ233" s="29"/>
      <c r="REK233" s="29"/>
      <c r="REL233" s="29"/>
      <c r="REM233" s="29"/>
      <c r="REN233" s="29"/>
      <c r="REO233" s="29"/>
      <c r="REP233" s="29"/>
      <c r="REQ233" s="29"/>
      <c r="RER233" s="29"/>
      <c r="RES233" s="29"/>
      <c r="RET233" s="29"/>
      <c r="REU233" s="29"/>
      <c r="REV233" s="29"/>
      <c r="REW233" s="29"/>
      <c r="REX233" s="29"/>
      <c r="REY233" s="29"/>
      <c r="REZ233" s="29"/>
      <c r="RFA233" s="29"/>
      <c r="RFB233" s="29"/>
      <c r="RFC233" s="29"/>
      <c r="RFD233" s="29"/>
      <c r="RFE233" s="29"/>
      <c r="RFF233" s="29"/>
      <c r="RFG233" s="29"/>
      <c r="RFH233" s="29"/>
      <c r="RFI233" s="29"/>
      <c r="RFJ233" s="29"/>
      <c r="RFK233" s="29"/>
      <c r="RFL233" s="29"/>
      <c r="RFM233" s="29"/>
      <c r="RFN233" s="29"/>
      <c r="RFO233" s="29"/>
      <c r="RFP233" s="29"/>
      <c r="RFQ233" s="29"/>
      <c r="RFR233" s="29"/>
      <c r="RFS233" s="29"/>
      <c r="RFT233" s="29"/>
      <c r="RFU233" s="29"/>
      <c r="RFV233" s="29"/>
      <c r="RFW233" s="29"/>
      <c r="RFX233" s="29"/>
      <c r="RFY233" s="29"/>
      <c r="RFZ233" s="29"/>
      <c r="RGA233" s="29"/>
      <c r="RGB233" s="29"/>
      <c r="RGC233" s="29"/>
      <c r="RGD233" s="29"/>
      <c r="RGE233" s="29"/>
      <c r="RGF233" s="29"/>
      <c r="RGG233" s="29"/>
      <c r="RGH233" s="29"/>
      <c r="RGI233" s="29"/>
      <c r="RGJ233" s="29"/>
      <c r="RGK233" s="29"/>
      <c r="RGL233" s="29"/>
      <c r="RGM233" s="29"/>
      <c r="RGN233" s="29"/>
      <c r="RGO233" s="29"/>
      <c r="RGP233" s="29"/>
      <c r="RGQ233" s="29"/>
      <c r="RGR233" s="29"/>
      <c r="RGS233" s="29"/>
      <c r="RGT233" s="29"/>
      <c r="RGU233" s="29"/>
      <c r="RGV233" s="29"/>
      <c r="RGW233" s="29"/>
      <c r="RGX233" s="29"/>
      <c r="RGY233" s="29"/>
      <c r="RGZ233" s="29"/>
      <c r="RHA233" s="29"/>
      <c r="RHB233" s="29"/>
      <c r="RHC233" s="29"/>
      <c r="RHD233" s="29"/>
      <c r="RHE233" s="29"/>
      <c r="RHF233" s="29"/>
      <c r="RHG233" s="29"/>
      <c r="RHH233" s="29"/>
      <c r="RHI233" s="29"/>
      <c r="RHJ233" s="29"/>
      <c r="RHK233" s="29"/>
      <c r="RHL233" s="29"/>
      <c r="RHM233" s="29"/>
      <c r="RHN233" s="29"/>
      <c r="RHO233" s="29"/>
      <c r="RHP233" s="29"/>
      <c r="RHQ233" s="29"/>
      <c r="RHR233" s="29"/>
      <c r="RHS233" s="29"/>
      <c r="RHT233" s="29"/>
      <c r="RHU233" s="29"/>
      <c r="RHV233" s="29"/>
      <c r="RHW233" s="29"/>
      <c r="RHX233" s="29"/>
      <c r="RHY233" s="29"/>
      <c r="RHZ233" s="29"/>
      <c r="RIA233" s="29"/>
      <c r="RIB233" s="29"/>
      <c r="RIC233" s="29"/>
      <c r="RID233" s="29"/>
      <c r="RIE233" s="29"/>
      <c r="RIF233" s="29"/>
      <c r="RIG233" s="29"/>
      <c r="RIH233" s="29"/>
      <c r="RII233" s="29"/>
      <c r="RIJ233" s="29"/>
      <c r="RIK233" s="29"/>
      <c r="RIL233" s="29"/>
      <c r="RIM233" s="29"/>
      <c r="RIN233" s="29"/>
      <c r="RIO233" s="29"/>
      <c r="RIP233" s="29"/>
      <c r="RIQ233" s="29"/>
      <c r="RIR233" s="29"/>
      <c r="RIS233" s="29"/>
      <c r="RIT233" s="29"/>
      <c r="RIU233" s="29"/>
      <c r="RIV233" s="29"/>
      <c r="RIW233" s="29"/>
      <c r="RIX233" s="29"/>
      <c r="RIY233" s="29"/>
      <c r="RIZ233" s="29"/>
      <c r="RJA233" s="29"/>
      <c r="RJB233" s="29"/>
      <c r="RJC233" s="29"/>
      <c r="RJD233" s="29"/>
      <c r="RJE233" s="29"/>
      <c r="RJF233" s="29"/>
      <c r="RJG233" s="29"/>
      <c r="RJH233" s="29"/>
      <c r="RJI233" s="29"/>
      <c r="RJJ233" s="29"/>
      <c r="RJK233" s="29"/>
      <c r="RJL233" s="29"/>
      <c r="RJM233" s="29"/>
      <c r="RJN233" s="29"/>
      <c r="RJO233" s="29"/>
      <c r="RJP233" s="29"/>
      <c r="RJQ233" s="29"/>
      <c r="RJR233" s="29"/>
      <c r="RJS233" s="29"/>
      <c r="RJT233" s="29"/>
      <c r="RJU233" s="29"/>
      <c r="RJV233" s="29"/>
      <c r="RJW233" s="29"/>
      <c r="RJX233" s="29"/>
      <c r="RJY233" s="29"/>
      <c r="RJZ233" s="29"/>
      <c r="RKA233" s="29"/>
      <c r="RKB233" s="29"/>
      <c r="RKC233" s="29"/>
      <c r="RKD233" s="29"/>
      <c r="RKE233" s="29"/>
      <c r="RKF233" s="29"/>
      <c r="RKG233" s="29"/>
      <c r="RKH233" s="29"/>
      <c r="RKI233" s="29"/>
      <c r="RKJ233" s="29"/>
      <c r="RKK233" s="29"/>
      <c r="RKL233" s="29"/>
      <c r="RKM233" s="29"/>
      <c r="RKN233" s="29"/>
      <c r="RKO233" s="29"/>
      <c r="RKP233" s="29"/>
      <c r="RKQ233" s="29"/>
      <c r="RKR233" s="29"/>
      <c r="RKS233" s="29"/>
      <c r="RKT233" s="29"/>
      <c r="RKU233" s="29"/>
      <c r="RKV233" s="29"/>
      <c r="RKW233" s="29"/>
      <c r="RKX233" s="29"/>
      <c r="RKY233" s="29"/>
      <c r="RKZ233" s="29"/>
      <c r="RLA233" s="29"/>
      <c r="RLB233" s="29"/>
      <c r="RLC233" s="29"/>
      <c r="RLD233" s="29"/>
      <c r="RLE233" s="29"/>
      <c r="RLF233" s="29"/>
      <c r="RLG233" s="29"/>
      <c r="RLH233" s="29"/>
      <c r="RLI233" s="29"/>
      <c r="RLJ233" s="29"/>
      <c r="RLK233" s="29"/>
      <c r="RLL233" s="29"/>
      <c r="RLM233" s="29"/>
      <c r="RLN233" s="29"/>
      <c r="RLO233" s="29"/>
      <c r="RLP233" s="29"/>
      <c r="RLQ233" s="29"/>
      <c r="RLR233" s="29"/>
      <c r="RLS233" s="29"/>
      <c r="RLT233" s="29"/>
      <c r="RLU233" s="29"/>
      <c r="RLV233" s="29"/>
      <c r="RLW233" s="29"/>
      <c r="RLX233" s="29"/>
      <c r="RLY233" s="29"/>
      <c r="RLZ233" s="29"/>
      <c r="RMA233" s="29"/>
      <c r="RMB233" s="29"/>
      <c r="RMC233" s="29"/>
      <c r="RMD233" s="29"/>
      <c r="RME233" s="29"/>
      <c r="RMF233" s="29"/>
      <c r="RMG233" s="29"/>
      <c r="RMH233" s="29"/>
      <c r="RMI233" s="29"/>
      <c r="RMJ233" s="29"/>
      <c r="RMK233" s="29"/>
      <c r="RML233" s="29"/>
      <c r="RMM233" s="29"/>
      <c r="RMN233" s="29"/>
      <c r="RMO233" s="29"/>
      <c r="RMP233" s="29"/>
      <c r="RMQ233" s="29"/>
      <c r="RMR233" s="29"/>
      <c r="RMS233" s="29"/>
      <c r="RMT233" s="29"/>
      <c r="RMU233" s="29"/>
      <c r="RMV233" s="29"/>
      <c r="RMW233" s="29"/>
      <c r="RMX233" s="29"/>
      <c r="RMY233" s="29"/>
      <c r="RMZ233" s="29"/>
      <c r="RNA233" s="29"/>
      <c r="RNB233" s="29"/>
      <c r="RNC233" s="29"/>
      <c r="RND233" s="29"/>
      <c r="RNE233" s="29"/>
      <c r="RNF233" s="29"/>
      <c r="RNG233" s="29"/>
      <c r="RNH233" s="29"/>
      <c r="RNI233" s="29"/>
      <c r="RNJ233" s="29"/>
      <c r="RNK233" s="29"/>
      <c r="RNL233" s="29"/>
      <c r="RNM233" s="29"/>
      <c r="RNN233" s="29"/>
      <c r="RNO233" s="29"/>
      <c r="RNP233" s="29"/>
      <c r="RNQ233" s="29"/>
      <c r="RNR233" s="29"/>
      <c r="RNS233" s="29"/>
      <c r="RNT233" s="29"/>
      <c r="RNU233" s="29"/>
      <c r="RNV233" s="29"/>
      <c r="RNW233" s="29"/>
      <c r="RNX233" s="29"/>
      <c r="RNY233" s="29"/>
      <c r="RNZ233" s="29"/>
      <c r="ROA233" s="29"/>
      <c r="ROB233" s="29"/>
      <c r="ROC233" s="29"/>
      <c r="ROD233" s="29"/>
      <c r="ROE233" s="29"/>
      <c r="ROF233" s="29"/>
      <c r="ROG233" s="29"/>
      <c r="ROH233" s="29"/>
      <c r="ROI233" s="29"/>
      <c r="ROJ233" s="29"/>
      <c r="ROK233" s="29"/>
      <c r="ROL233" s="29"/>
      <c r="ROM233" s="29"/>
      <c r="RON233" s="29"/>
      <c r="ROO233" s="29"/>
      <c r="ROP233" s="29"/>
      <c r="ROQ233" s="29"/>
      <c r="ROR233" s="29"/>
      <c r="ROS233" s="29"/>
      <c r="ROT233" s="29"/>
      <c r="ROU233" s="29"/>
      <c r="ROV233" s="29"/>
      <c r="ROW233" s="29"/>
      <c r="ROX233" s="29"/>
      <c r="ROY233" s="29"/>
      <c r="ROZ233" s="29"/>
      <c r="RPA233" s="29"/>
      <c r="RPB233" s="29"/>
      <c r="RPC233" s="29"/>
      <c r="RPD233" s="29"/>
      <c r="RPE233" s="29"/>
      <c r="RPF233" s="29"/>
      <c r="RPG233" s="29"/>
      <c r="RPH233" s="29"/>
      <c r="RPI233" s="29"/>
      <c r="RPJ233" s="29"/>
      <c r="RPK233" s="29"/>
      <c r="RPL233" s="29"/>
      <c r="RPM233" s="29"/>
      <c r="RPN233" s="29"/>
      <c r="RPO233" s="29"/>
      <c r="RPP233" s="29"/>
      <c r="RPQ233" s="29"/>
      <c r="RPR233" s="29"/>
      <c r="RPS233" s="29"/>
      <c r="RPT233" s="29"/>
      <c r="RPU233" s="29"/>
      <c r="RPV233" s="29"/>
      <c r="RPW233" s="29"/>
      <c r="RPX233" s="29"/>
      <c r="RPY233" s="29"/>
      <c r="RPZ233" s="29"/>
      <c r="RQA233" s="29"/>
      <c r="RQB233" s="29"/>
      <c r="RQC233" s="29"/>
      <c r="RQD233" s="29"/>
      <c r="RQE233" s="29"/>
      <c r="RQF233" s="29"/>
      <c r="RQG233" s="29"/>
      <c r="RQH233" s="29"/>
      <c r="RQI233" s="29"/>
      <c r="RQJ233" s="29"/>
      <c r="RQK233" s="29"/>
      <c r="RQL233" s="29"/>
      <c r="RQM233" s="29"/>
      <c r="RQN233" s="29"/>
      <c r="RQO233" s="29"/>
      <c r="RQP233" s="29"/>
      <c r="RQQ233" s="29"/>
      <c r="RQR233" s="29"/>
      <c r="RQS233" s="29"/>
      <c r="RQT233" s="29"/>
      <c r="RQU233" s="29"/>
      <c r="RQV233" s="29"/>
      <c r="RQW233" s="29"/>
      <c r="RQX233" s="29"/>
      <c r="RQY233" s="29"/>
      <c r="RQZ233" s="29"/>
      <c r="RRA233" s="29"/>
      <c r="RRB233" s="29"/>
      <c r="RRC233" s="29"/>
      <c r="RRD233" s="29"/>
      <c r="RRE233" s="29"/>
      <c r="RRF233" s="29"/>
      <c r="RRG233" s="29"/>
      <c r="RRH233" s="29"/>
      <c r="RRI233" s="29"/>
      <c r="RRJ233" s="29"/>
      <c r="RRK233" s="29"/>
      <c r="RRL233" s="29"/>
      <c r="RRM233" s="29"/>
      <c r="RRN233" s="29"/>
      <c r="RRO233" s="29"/>
      <c r="RRP233" s="29"/>
      <c r="RRQ233" s="29"/>
      <c r="RRR233" s="29"/>
      <c r="RRS233" s="29"/>
      <c r="RRT233" s="29"/>
      <c r="RRU233" s="29"/>
      <c r="RRV233" s="29"/>
      <c r="RRW233" s="29"/>
      <c r="RRX233" s="29"/>
      <c r="RRY233" s="29"/>
      <c r="RRZ233" s="29"/>
      <c r="RSA233" s="29"/>
      <c r="RSB233" s="29"/>
      <c r="RSC233" s="29"/>
      <c r="RSD233" s="29"/>
      <c r="RSE233" s="29"/>
      <c r="RSF233" s="29"/>
      <c r="RSG233" s="29"/>
      <c r="RSH233" s="29"/>
      <c r="RSI233" s="29"/>
      <c r="RSJ233" s="29"/>
      <c r="RSK233" s="29"/>
      <c r="RSL233" s="29"/>
      <c r="RSM233" s="29"/>
      <c r="RSN233" s="29"/>
      <c r="RSO233" s="29"/>
      <c r="RSP233" s="29"/>
      <c r="RSQ233" s="29"/>
      <c r="RSR233" s="29"/>
      <c r="RSS233" s="29"/>
      <c r="RST233" s="29"/>
      <c r="RSU233" s="29"/>
      <c r="RSV233" s="29"/>
      <c r="RSW233" s="29"/>
      <c r="RSX233" s="29"/>
      <c r="RSY233" s="29"/>
      <c r="RSZ233" s="29"/>
      <c r="RTA233" s="29"/>
      <c r="RTB233" s="29"/>
      <c r="RTC233" s="29"/>
      <c r="RTD233" s="29"/>
      <c r="RTE233" s="29"/>
      <c r="RTF233" s="29"/>
      <c r="RTG233" s="29"/>
      <c r="RTH233" s="29"/>
      <c r="RTI233" s="29"/>
      <c r="RTJ233" s="29"/>
      <c r="RTK233" s="29"/>
      <c r="RTL233" s="29"/>
      <c r="RTM233" s="29"/>
      <c r="RTN233" s="29"/>
      <c r="RTO233" s="29"/>
      <c r="RTP233" s="29"/>
      <c r="RTQ233" s="29"/>
      <c r="RTR233" s="29"/>
      <c r="RTS233" s="29"/>
      <c r="RTT233" s="29"/>
      <c r="RTU233" s="29"/>
      <c r="RTV233" s="29"/>
      <c r="RTW233" s="29"/>
      <c r="RTX233" s="29"/>
      <c r="RTY233" s="29"/>
      <c r="RTZ233" s="29"/>
      <c r="RUA233" s="29"/>
      <c r="RUB233" s="29"/>
      <c r="RUC233" s="29"/>
      <c r="RUD233" s="29"/>
      <c r="RUE233" s="29"/>
      <c r="RUF233" s="29"/>
      <c r="RUG233" s="29"/>
      <c r="RUH233" s="29"/>
      <c r="RUI233" s="29"/>
      <c r="RUJ233" s="29"/>
      <c r="RUK233" s="29"/>
      <c r="RUL233" s="29"/>
      <c r="RUM233" s="29"/>
      <c r="RUN233" s="29"/>
      <c r="RUO233" s="29"/>
      <c r="RUP233" s="29"/>
      <c r="RUQ233" s="29"/>
      <c r="RUR233" s="29"/>
      <c r="RUS233" s="29"/>
      <c r="RUT233" s="29"/>
      <c r="RUU233" s="29"/>
      <c r="RUV233" s="29"/>
      <c r="RUW233" s="29"/>
      <c r="RUX233" s="29"/>
      <c r="RUY233" s="29"/>
      <c r="RUZ233" s="29"/>
      <c r="RVA233" s="29"/>
      <c r="RVB233" s="29"/>
      <c r="RVC233" s="29"/>
      <c r="RVD233" s="29"/>
      <c r="RVE233" s="29"/>
      <c r="RVF233" s="29"/>
      <c r="RVG233" s="29"/>
      <c r="RVH233" s="29"/>
      <c r="RVI233" s="29"/>
      <c r="RVJ233" s="29"/>
      <c r="RVK233" s="29"/>
      <c r="RVL233" s="29"/>
      <c r="RVM233" s="29"/>
      <c r="RVN233" s="29"/>
      <c r="RVO233" s="29"/>
      <c r="RVP233" s="29"/>
      <c r="RVQ233" s="29"/>
      <c r="RVR233" s="29"/>
      <c r="RVS233" s="29"/>
      <c r="RVT233" s="29"/>
      <c r="RVU233" s="29"/>
      <c r="RVV233" s="29"/>
      <c r="RVW233" s="29"/>
      <c r="RVX233" s="29"/>
      <c r="RVY233" s="29"/>
      <c r="RVZ233" s="29"/>
      <c r="RWA233" s="29"/>
      <c r="RWB233" s="29"/>
      <c r="RWC233" s="29"/>
      <c r="RWD233" s="29"/>
      <c r="RWE233" s="29"/>
      <c r="RWF233" s="29"/>
      <c r="RWG233" s="29"/>
      <c r="RWH233" s="29"/>
      <c r="RWI233" s="29"/>
      <c r="RWJ233" s="29"/>
      <c r="RWK233" s="29"/>
      <c r="RWL233" s="29"/>
      <c r="RWM233" s="29"/>
      <c r="RWN233" s="29"/>
      <c r="RWO233" s="29"/>
      <c r="RWP233" s="29"/>
      <c r="RWQ233" s="29"/>
      <c r="RWR233" s="29"/>
      <c r="RWS233" s="29"/>
      <c r="RWT233" s="29"/>
      <c r="RWU233" s="29"/>
      <c r="RWV233" s="29"/>
      <c r="RWW233" s="29"/>
      <c r="RWX233" s="29"/>
      <c r="RWY233" s="29"/>
      <c r="RWZ233" s="29"/>
      <c r="RXA233" s="29"/>
      <c r="RXB233" s="29"/>
      <c r="RXC233" s="29"/>
      <c r="RXD233" s="29"/>
      <c r="RXE233" s="29"/>
      <c r="RXF233" s="29"/>
      <c r="RXG233" s="29"/>
      <c r="RXH233" s="29"/>
      <c r="RXI233" s="29"/>
      <c r="RXJ233" s="29"/>
      <c r="RXK233" s="29"/>
      <c r="RXL233" s="29"/>
      <c r="RXM233" s="29"/>
      <c r="RXN233" s="29"/>
      <c r="RXO233" s="29"/>
      <c r="RXP233" s="29"/>
      <c r="RXQ233" s="29"/>
      <c r="RXR233" s="29"/>
      <c r="RXS233" s="29"/>
      <c r="RXT233" s="29"/>
      <c r="RXU233" s="29"/>
      <c r="RXV233" s="29"/>
      <c r="RXW233" s="29"/>
      <c r="RXX233" s="29"/>
      <c r="RXY233" s="29"/>
      <c r="RXZ233" s="29"/>
      <c r="RYA233" s="29"/>
      <c r="RYB233" s="29"/>
      <c r="RYC233" s="29"/>
      <c r="RYD233" s="29"/>
      <c r="RYE233" s="29"/>
      <c r="RYF233" s="29"/>
      <c r="RYG233" s="29"/>
      <c r="RYH233" s="29"/>
      <c r="RYI233" s="29"/>
      <c r="RYJ233" s="29"/>
      <c r="RYK233" s="29"/>
      <c r="RYL233" s="29"/>
      <c r="RYM233" s="29"/>
      <c r="RYN233" s="29"/>
      <c r="RYO233" s="29"/>
      <c r="RYP233" s="29"/>
      <c r="RYQ233" s="29"/>
      <c r="RYR233" s="29"/>
      <c r="RYS233" s="29"/>
      <c r="RYT233" s="29"/>
      <c r="RYU233" s="29"/>
      <c r="RYV233" s="29"/>
      <c r="RYW233" s="29"/>
      <c r="RYX233" s="29"/>
      <c r="RYY233" s="29"/>
      <c r="RYZ233" s="29"/>
      <c r="RZA233" s="29"/>
      <c r="RZB233" s="29"/>
      <c r="RZC233" s="29"/>
      <c r="RZD233" s="29"/>
      <c r="RZE233" s="29"/>
      <c r="RZF233" s="29"/>
      <c r="RZG233" s="29"/>
      <c r="RZH233" s="29"/>
      <c r="RZI233" s="29"/>
      <c r="RZJ233" s="29"/>
      <c r="RZK233" s="29"/>
      <c r="RZL233" s="29"/>
      <c r="RZM233" s="29"/>
      <c r="RZN233" s="29"/>
      <c r="RZO233" s="29"/>
      <c r="RZP233" s="29"/>
      <c r="RZQ233" s="29"/>
      <c r="RZR233" s="29"/>
      <c r="RZS233" s="29"/>
      <c r="RZT233" s="29"/>
      <c r="RZU233" s="29"/>
      <c r="RZV233" s="29"/>
      <c r="RZW233" s="29"/>
      <c r="RZX233" s="29"/>
      <c r="RZY233" s="29"/>
      <c r="RZZ233" s="29"/>
      <c r="SAA233" s="29"/>
      <c r="SAB233" s="29"/>
      <c r="SAC233" s="29"/>
      <c r="SAD233" s="29"/>
      <c r="SAE233" s="29"/>
      <c r="SAF233" s="29"/>
      <c r="SAG233" s="29"/>
      <c r="SAH233" s="29"/>
      <c r="SAI233" s="29"/>
      <c r="SAJ233" s="29"/>
      <c r="SAK233" s="29"/>
      <c r="SAL233" s="29"/>
      <c r="SAM233" s="29"/>
      <c r="SAN233" s="29"/>
      <c r="SAO233" s="29"/>
      <c r="SAP233" s="29"/>
      <c r="SAQ233" s="29"/>
      <c r="SAR233" s="29"/>
      <c r="SAS233" s="29"/>
      <c r="SAT233" s="29"/>
      <c r="SAU233" s="29"/>
      <c r="SAV233" s="29"/>
      <c r="SAW233" s="29"/>
      <c r="SAX233" s="29"/>
      <c r="SAY233" s="29"/>
      <c r="SAZ233" s="29"/>
      <c r="SBA233" s="29"/>
      <c r="SBB233" s="29"/>
      <c r="SBC233" s="29"/>
      <c r="SBD233" s="29"/>
      <c r="SBE233" s="29"/>
      <c r="SBF233" s="29"/>
      <c r="SBG233" s="29"/>
      <c r="SBH233" s="29"/>
      <c r="SBI233" s="29"/>
      <c r="SBJ233" s="29"/>
      <c r="SBK233" s="29"/>
      <c r="SBL233" s="29"/>
      <c r="SBM233" s="29"/>
      <c r="SBN233" s="29"/>
      <c r="SBO233" s="29"/>
      <c r="SBP233" s="29"/>
      <c r="SBQ233" s="29"/>
      <c r="SBR233" s="29"/>
      <c r="SBS233" s="29"/>
      <c r="SBT233" s="29"/>
      <c r="SBU233" s="29"/>
      <c r="SBV233" s="29"/>
      <c r="SBW233" s="29"/>
      <c r="SBX233" s="29"/>
      <c r="SBY233" s="29"/>
      <c r="SBZ233" s="29"/>
      <c r="SCA233" s="29"/>
      <c r="SCB233" s="29"/>
      <c r="SCC233" s="29"/>
      <c r="SCD233" s="29"/>
      <c r="SCE233" s="29"/>
      <c r="SCF233" s="29"/>
      <c r="SCG233" s="29"/>
      <c r="SCH233" s="29"/>
      <c r="SCI233" s="29"/>
      <c r="SCJ233" s="29"/>
      <c r="SCK233" s="29"/>
      <c r="SCL233" s="29"/>
      <c r="SCM233" s="29"/>
      <c r="SCN233" s="29"/>
      <c r="SCO233" s="29"/>
      <c r="SCP233" s="29"/>
      <c r="SCQ233" s="29"/>
      <c r="SCR233" s="29"/>
      <c r="SCS233" s="29"/>
      <c r="SCT233" s="29"/>
      <c r="SCU233" s="29"/>
      <c r="SCV233" s="29"/>
      <c r="SCW233" s="29"/>
      <c r="SCX233" s="29"/>
      <c r="SCY233" s="29"/>
      <c r="SCZ233" s="29"/>
      <c r="SDA233" s="29"/>
      <c r="SDB233" s="29"/>
      <c r="SDC233" s="29"/>
      <c r="SDD233" s="29"/>
      <c r="SDE233" s="29"/>
      <c r="SDF233" s="29"/>
      <c r="SDG233" s="29"/>
      <c r="SDH233" s="29"/>
      <c r="SDI233" s="29"/>
      <c r="SDJ233" s="29"/>
      <c r="SDK233" s="29"/>
      <c r="SDL233" s="29"/>
      <c r="SDM233" s="29"/>
      <c r="SDN233" s="29"/>
      <c r="SDO233" s="29"/>
      <c r="SDP233" s="29"/>
      <c r="SDQ233" s="29"/>
      <c r="SDR233" s="29"/>
      <c r="SDS233" s="29"/>
      <c r="SDT233" s="29"/>
      <c r="SDU233" s="29"/>
      <c r="SDV233" s="29"/>
      <c r="SDW233" s="29"/>
      <c r="SDX233" s="29"/>
      <c r="SDY233" s="29"/>
      <c r="SDZ233" s="29"/>
      <c r="SEA233" s="29"/>
      <c r="SEB233" s="29"/>
      <c r="SEC233" s="29"/>
      <c r="SED233" s="29"/>
      <c r="SEE233" s="29"/>
      <c r="SEF233" s="29"/>
      <c r="SEG233" s="29"/>
      <c r="SEH233" s="29"/>
      <c r="SEI233" s="29"/>
      <c r="SEJ233" s="29"/>
      <c r="SEK233" s="29"/>
      <c r="SEL233" s="29"/>
      <c r="SEM233" s="29"/>
      <c r="SEN233" s="29"/>
      <c r="SEO233" s="29"/>
      <c r="SEP233" s="29"/>
      <c r="SEQ233" s="29"/>
      <c r="SER233" s="29"/>
      <c r="SES233" s="29"/>
      <c r="SET233" s="29"/>
      <c r="SEU233" s="29"/>
      <c r="SEV233" s="29"/>
      <c r="SEW233" s="29"/>
      <c r="SEX233" s="29"/>
      <c r="SEY233" s="29"/>
      <c r="SEZ233" s="29"/>
      <c r="SFA233" s="29"/>
      <c r="SFB233" s="29"/>
      <c r="SFC233" s="29"/>
      <c r="SFD233" s="29"/>
      <c r="SFE233" s="29"/>
      <c r="SFF233" s="29"/>
      <c r="SFG233" s="29"/>
      <c r="SFH233" s="29"/>
      <c r="SFI233" s="29"/>
      <c r="SFJ233" s="29"/>
      <c r="SFK233" s="29"/>
      <c r="SFL233" s="29"/>
      <c r="SFM233" s="29"/>
      <c r="SFN233" s="29"/>
      <c r="SFO233" s="29"/>
      <c r="SFP233" s="29"/>
      <c r="SFQ233" s="29"/>
      <c r="SFR233" s="29"/>
      <c r="SFS233" s="29"/>
      <c r="SFT233" s="29"/>
      <c r="SFU233" s="29"/>
      <c r="SFV233" s="29"/>
      <c r="SFW233" s="29"/>
      <c r="SFX233" s="29"/>
      <c r="SFY233" s="29"/>
      <c r="SFZ233" s="29"/>
      <c r="SGA233" s="29"/>
      <c r="SGB233" s="29"/>
      <c r="SGC233" s="29"/>
      <c r="SGD233" s="29"/>
      <c r="SGE233" s="29"/>
      <c r="SGF233" s="29"/>
      <c r="SGG233" s="29"/>
      <c r="SGH233" s="29"/>
      <c r="SGI233" s="29"/>
      <c r="SGJ233" s="29"/>
      <c r="SGK233" s="29"/>
      <c r="SGL233" s="29"/>
      <c r="SGM233" s="29"/>
      <c r="SGN233" s="29"/>
      <c r="SGO233" s="29"/>
      <c r="SGP233" s="29"/>
      <c r="SGQ233" s="29"/>
      <c r="SGR233" s="29"/>
      <c r="SGS233" s="29"/>
      <c r="SGT233" s="29"/>
      <c r="SGU233" s="29"/>
      <c r="SGV233" s="29"/>
      <c r="SGW233" s="29"/>
      <c r="SGX233" s="29"/>
      <c r="SGY233" s="29"/>
      <c r="SGZ233" s="29"/>
      <c r="SHA233" s="29"/>
      <c r="SHB233" s="29"/>
      <c r="SHC233" s="29"/>
      <c r="SHD233" s="29"/>
      <c r="SHE233" s="29"/>
      <c r="SHF233" s="29"/>
      <c r="SHG233" s="29"/>
      <c r="SHH233" s="29"/>
      <c r="SHI233" s="29"/>
      <c r="SHJ233" s="29"/>
      <c r="SHK233" s="29"/>
      <c r="SHL233" s="29"/>
      <c r="SHM233" s="29"/>
      <c r="SHN233" s="29"/>
      <c r="SHO233" s="29"/>
      <c r="SHP233" s="29"/>
      <c r="SHQ233" s="29"/>
      <c r="SHR233" s="29"/>
      <c r="SHS233" s="29"/>
      <c r="SHT233" s="29"/>
      <c r="SHU233" s="29"/>
      <c r="SHV233" s="29"/>
      <c r="SHW233" s="29"/>
      <c r="SHX233" s="29"/>
      <c r="SHY233" s="29"/>
      <c r="SHZ233" s="29"/>
      <c r="SIA233" s="29"/>
      <c r="SIB233" s="29"/>
      <c r="SIC233" s="29"/>
      <c r="SID233" s="29"/>
      <c r="SIE233" s="29"/>
      <c r="SIF233" s="29"/>
      <c r="SIG233" s="29"/>
      <c r="SIH233" s="29"/>
      <c r="SII233" s="29"/>
      <c r="SIJ233" s="29"/>
      <c r="SIK233" s="29"/>
      <c r="SIL233" s="29"/>
      <c r="SIM233" s="29"/>
      <c r="SIN233" s="29"/>
      <c r="SIO233" s="29"/>
      <c r="SIP233" s="29"/>
      <c r="SIQ233" s="29"/>
      <c r="SIR233" s="29"/>
      <c r="SIS233" s="29"/>
      <c r="SIT233" s="29"/>
      <c r="SIU233" s="29"/>
      <c r="SIV233" s="29"/>
      <c r="SIW233" s="29"/>
      <c r="SIX233" s="29"/>
      <c r="SIY233" s="29"/>
      <c r="SIZ233" s="29"/>
      <c r="SJA233" s="29"/>
      <c r="SJB233" s="29"/>
      <c r="SJC233" s="29"/>
      <c r="SJD233" s="29"/>
      <c r="SJE233" s="29"/>
      <c r="SJF233" s="29"/>
      <c r="SJG233" s="29"/>
      <c r="SJH233" s="29"/>
      <c r="SJI233" s="29"/>
      <c r="SJJ233" s="29"/>
      <c r="SJK233" s="29"/>
      <c r="SJL233" s="29"/>
      <c r="SJM233" s="29"/>
      <c r="SJN233" s="29"/>
      <c r="SJO233" s="29"/>
      <c r="SJP233" s="29"/>
      <c r="SJQ233" s="29"/>
      <c r="SJR233" s="29"/>
      <c r="SJS233" s="29"/>
      <c r="SJT233" s="29"/>
      <c r="SJU233" s="29"/>
      <c r="SJV233" s="29"/>
      <c r="SJW233" s="29"/>
      <c r="SJX233" s="29"/>
      <c r="SJY233" s="29"/>
      <c r="SJZ233" s="29"/>
      <c r="SKA233" s="29"/>
      <c r="SKB233" s="29"/>
      <c r="SKC233" s="29"/>
      <c r="SKD233" s="29"/>
      <c r="SKE233" s="29"/>
      <c r="SKF233" s="29"/>
      <c r="SKG233" s="29"/>
      <c r="SKH233" s="29"/>
      <c r="SKI233" s="29"/>
      <c r="SKJ233" s="29"/>
      <c r="SKK233" s="29"/>
      <c r="SKL233" s="29"/>
      <c r="SKM233" s="29"/>
      <c r="SKN233" s="29"/>
      <c r="SKO233" s="29"/>
      <c r="SKP233" s="29"/>
      <c r="SKQ233" s="29"/>
      <c r="SKR233" s="29"/>
      <c r="SKS233" s="29"/>
      <c r="SKT233" s="29"/>
      <c r="SKU233" s="29"/>
      <c r="SKV233" s="29"/>
      <c r="SKW233" s="29"/>
      <c r="SKX233" s="29"/>
      <c r="SKY233" s="29"/>
      <c r="SKZ233" s="29"/>
      <c r="SLA233" s="29"/>
      <c r="SLB233" s="29"/>
      <c r="SLC233" s="29"/>
      <c r="SLD233" s="29"/>
      <c r="SLE233" s="29"/>
      <c r="SLF233" s="29"/>
      <c r="SLG233" s="29"/>
      <c r="SLH233" s="29"/>
      <c r="SLI233" s="29"/>
      <c r="SLJ233" s="29"/>
      <c r="SLK233" s="29"/>
      <c r="SLL233" s="29"/>
      <c r="SLM233" s="29"/>
      <c r="SLN233" s="29"/>
      <c r="SLO233" s="29"/>
      <c r="SLP233" s="29"/>
      <c r="SLQ233" s="29"/>
      <c r="SLR233" s="29"/>
      <c r="SLS233" s="29"/>
      <c r="SLT233" s="29"/>
      <c r="SLU233" s="29"/>
      <c r="SLV233" s="29"/>
      <c r="SLW233" s="29"/>
      <c r="SLX233" s="29"/>
      <c r="SLY233" s="29"/>
      <c r="SLZ233" s="29"/>
      <c r="SMA233" s="29"/>
      <c r="SMB233" s="29"/>
      <c r="SMC233" s="29"/>
      <c r="SMD233" s="29"/>
      <c r="SME233" s="29"/>
      <c r="SMF233" s="29"/>
      <c r="SMG233" s="29"/>
      <c r="SMH233" s="29"/>
      <c r="SMI233" s="29"/>
      <c r="SMJ233" s="29"/>
      <c r="SMK233" s="29"/>
      <c r="SML233" s="29"/>
      <c r="SMM233" s="29"/>
      <c r="SMN233" s="29"/>
      <c r="SMO233" s="29"/>
      <c r="SMP233" s="29"/>
      <c r="SMQ233" s="29"/>
      <c r="SMR233" s="29"/>
      <c r="SMS233" s="29"/>
      <c r="SMT233" s="29"/>
      <c r="SMU233" s="29"/>
      <c r="SMV233" s="29"/>
      <c r="SMW233" s="29"/>
      <c r="SMX233" s="29"/>
      <c r="SMY233" s="29"/>
      <c r="SMZ233" s="29"/>
      <c r="SNA233" s="29"/>
      <c r="SNB233" s="29"/>
      <c r="SNC233" s="29"/>
      <c r="SND233" s="29"/>
      <c r="SNE233" s="29"/>
      <c r="SNF233" s="29"/>
      <c r="SNG233" s="29"/>
      <c r="SNH233" s="29"/>
      <c r="SNI233" s="29"/>
      <c r="SNJ233" s="29"/>
      <c r="SNK233" s="29"/>
      <c r="SNL233" s="29"/>
      <c r="SNM233" s="29"/>
      <c r="SNN233" s="29"/>
      <c r="SNO233" s="29"/>
      <c r="SNP233" s="29"/>
      <c r="SNQ233" s="29"/>
      <c r="SNR233" s="29"/>
      <c r="SNS233" s="29"/>
      <c r="SNT233" s="29"/>
      <c r="SNU233" s="29"/>
      <c r="SNV233" s="29"/>
      <c r="SNW233" s="29"/>
      <c r="SNX233" s="29"/>
      <c r="SNY233" s="29"/>
      <c r="SNZ233" s="29"/>
      <c r="SOA233" s="29"/>
      <c r="SOB233" s="29"/>
      <c r="SOC233" s="29"/>
      <c r="SOD233" s="29"/>
      <c r="SOE233" s="29"/>
      <c r="SOF233" s="29"/>
      <c r="SOG233" s="29"/>
      <c r="SOH233" s="29"/>
      <c r="SOI233" s="29"/>
      <c r="SOJ233" s="29"/>
      <c r="SOK233" s="29"/>
      <c r="SOL233" s="29"/>
      <c r="SOM233" s="29"/>
      <c r="SON233" s="29"/>
      <c r="SOO233" s="29"/>
      <c r="SOP233" s="29"/>
      <c r="SOQ233" s="29"/>
      <c r="SOR233" s="29"/>
      <c r="SOS233" s="29"/>
      <c r="SOT233" s="29"/>
      <c r="SOU233" s="29"/>
      <c r="SOV233" s="29"/>
      <c r="SOW233" s="29"/>
      <c r="SOX233" s="29"/>
      <c r="SOY233" s="29"/>
      <c r="SOZ233" s="29"/>
      <c r="SPA233" s="29"/>
      <c r="SPB233" s="29"/>
      <c r="SPC233" s="29"/>
      <c r="SPD233" s="29"/>
      <c r="SPE233" s="29"/>
      <c r="SPF233" s="29"/>
      <c r="SPG233" s="29"/>
      <c r="SPH233" s="29"/>
      <c r="SPI233" s="29"/>
      <c r="SPJ233" s="29"/>
      <c r="SPK233" s="29"/>
      <c r="SPL233" s="29"/>
      <c r="SPM233" s="29"/>
      <c r="SPN233" s="29"/>
      <c r="SPO233" s="29"/>
      <c r="SPP233" s="29"/>
      <c r="SPQ233" s="29"/>
      <c r="SPR233" s="29"/>
      <c r="SPS233" s="29"/>
      <c r="SPT233" s="29"/>
      <c r="SPU233" s="29"/>
      <c r="SPV233" s="29"/>
      <c r="SPW233" s="29"/>
      <c r="SPX233" s="29"/>
      <c r="SPY233" s="29"/>
      <c r="SPZ233" s="29"/>
      <c r="SQA233" s="29"/>
      <c r="SQB233" s="29"/>
      <c r="SQC233" s="29"/>
      <c r="SQD233" s="29"/>
      <c r="SQE233" s="29"/>
      <c r="SQF233" s="29"/>
      <c r="SQG233" s="29"/>
      <c r="SQH233" s="29"/>
      <c r="SQI233" s="29"/>
      <c r="SQJ233" s="29"/>
      <c r="SQK233" s="29"/>
      <c r="SQL233" s="29"/>
      <c r="SQM233" s="29"/>
      <c r="SQN233" s="29"/>
      <c r="SQO233" s="29"/>
      <c r="SQP233" s="29"/>
      <c r="SQQ233" s="29"/>
      <c r="SQR233" s="29"/>
      <c r="SQS233" s="29"/>
      <c r="SQT233" s="29"/>
      <c r="SQU233" s="29"/>
      <c r="SQV233" s="29"/>
      <c r="SQW233" s="29"/>
      <c r="SQX233" s="29"/>
      <c r="SQY233" s="29"/>
      <c r="SQZ233" s="29"/>
      <c r="SRA233" s="29"/>
      <c r="SRB233" s="29"/>
      <c r="SRC233" s="29"/>
      <c r="SRD233" s="29"/>
      <c r="SRE233" s="29"/>
      <c r="SRF233" s="29"/>
      <c r="SRG233" s="29"/>
      <c r="SRH233" s="29"/>
      <c r="SRI233" s="29"/>
      <c r="SRJ233" s="29"/>
      <c r="SRK233" s="29"/>
      <c r="SRL233" s="29"/>
      <c r="SRM233" s="29"/>
      <c r="SRN233" s="29"/>
      <c r="SRO233" s="29"/>
      <c r="SRP233" s="29"/>
      <c r="SRQ233" s="29"/>
      <c r="SRR233" s="29"/>
      <c r="SRS233" s="29"/>
      <c r="SRT233" s="29"/>
      <c r="SRU233" s="29"/>
      <c r="SRV233" s="29"/>
      <c r="SRW233" s="29"/>
      <c r="SRX233" s="29"/>
      <c r="SRY233" s="29"/>
      <c r="SRZ233" s="29"/>
      <c r="SSA233" s="29"/>
      <c r="SSB233" s="29"/>
      <c r="SSC233" s="29"/>
      <c r="SSD233" s="29"/>
      <c r="SSE233" s="29"/>
      <c r="SSF233" s="29"/>
      <c r="SSG233" s="29"/>
      <c r="SSH233" s="29"/>
      <c r="SSI233" s="29"/>
      <c r="SSJ233" s="29"/>
      <c r="SSK233" s="29"/>
      <c r="SSL233" s="29"/>
      <c r="SSM233" s="29"/>
      <c r="SSN233" s="29"/>
      <c r="SSO233" s="29"/>
      <c r="SSP233" s="29"/>
      <c r="SSQ233" s="29"/>
      <c r="SSR233" s="29"/>
      <c r="SSS233" s="29"/>
      <c r="SST233" s="29"/>
      <c r="SSU233" s="29"/>
      <c r="SSV233" s="29"/>
      <c r="SSW233" s="29"/>
      <c r="SSX233" s="29"/>
      <c r="SSY233" s="29"/>
      <c r="SSZ233" s="29"/>
      <c r="STA233" s="29"/>
      <c r="STB233" s="29"/>
      <c r="STC233" s="29"/>
      <c r="STD233" s="29"/>
      <c r="STE233" s="29"/>
      <c r="STF233" s="29"/>
      <c r="STG233" s="29"/>
      <c r="STH233" s="29"/>
      <c r="STI233" s="29"/>
      <c r="STJ233" s="29"/>
      <c r="STK233" s="29"/>
      <c r="STL233" s="29"/>
      <c r="STM233" s="29"/>
      <c r="STN233" s="29"/>
      <c r="STO233" s="29"/>
      <c r="STP233" s="29"/>
      <c r="STQ233" s="29"/>
      <c r="STR233" s="29"/>
      <c r="STS233" s="29"/>
      <c r="STT233" s="29"/>
      <c r="STU233" s="29"/>
      <c r="STV233" s="29"/>
      <c r="STW233" s="29"/>
      <c r="STX233" s="29"/>
      <c r="STY233" s="29"/>
      <c r="STZ233" s="29"/>
      <c r="SUA233" s="29"/>
      <c r="SUB233" s="29"/>
      <c r="SUC233" s="29"/>
      <c r="SUD233" s="29"/>
      <c r="SUE233" s="29"/>
      <c r="SUF233" s="29"/>
      <c r="SUG233" s="29"/>
      <c r="SUH233" s="29"/>
      <c r="SUI233" s="29"/>
      <c r="SUJ233" s="29"/>
      <c r="SUK233" s="29"/>
      <c r="SUL233" s="29"/>
      <c r="SUM233" s="29"/>
      <c r="SUN233" s="29"/>
      <c r="SUO233" s="29"/>
      <c r="SUP233" s="29"/>
      <c r="SUQ233" s="29"/>
      <c r="SUR233" s="29"/>
      <c r="SUS233" s="29"/>
      <c r="SUT233" s="29"/>
      <c r="SUU233" s="29"/>
      <c r="SUV233" s="29"/>
      <c r="SUW233" s="29"/>
      <c r="SUX233" s="29"/>
      <c r="SUY233" s="29"/>
      <c r="SUZ233" s="29"/>
      <c r="SVA233" s="29"/>
      <c r="SVB233" s="29"/>
      <c r="SVC233" s="29"/>
      <c r="SVD233" s="29"/>
      <c r="SVE233" s="29"/>
      <c r="SVF233" s="29"/>
      <c r="SVG233" s="29"/>
      <c r="SVH233" s="29"/>
      <c r="SVI233" s="29"/>
      <c r="SVJ233" s="29"/>
      <c r="SVK233" s="29"/>
      <c r="SVL233" s="29"/>
      <c r="SVM233" s="29"/>
      <c r="SVN233" s="29"/>
      <c r="SVO233" s="29"/>
      <c r="SVP233" s="29"/>
      <c r="SVQ233" s="29"/>
      <c r="SVR233" s="29"/>
      <c r="SVS233" s="29"/>
      <c r="SVT233" s="29"/>
      <c r="SVU233" s="29"/>
      <c r="SVV233" s="29"/>
      <c r="SVW233" s="29"/>
      <c r="SVX233" s="29"/>
      <c r="SVY233" s="29"/>
      <c r="SVZ233" s="29"/>
      <c r="SWA233" s="29"/>
      <c r="SWB233" s="29"/>
      <c r="SWC233" s="29"/>
      <c r="SWD233" s="29"/>
      <c r="SWE233" s="29"/>
      <c r="SWF233" s="29"/>
      <c r="SWG233" s="29"/>
      <c r="SWH233" s="29"/>
      <c r="SWI233" s="29"/>
      <c r="SWJ233" s="29"/>
      <c r="SWK233" s="29"/>
      <c r="SWL233" s="29"/>
      <c r="SWM233" s="29"/>
      <c r="SWN233" s="29"/>
      <c r="SWO233" s="29"/>
      <c r="SWP233" s="29"/>
      <c r="SWQ233" s="29"/>
      <c r="SWR233" s="29"/>
      <c r="SWS233" s="29"/>
      <c r="SWT233" s="29"/>
      <c r="SWU233" s="29"/>
      <c r="SWV233" s="29"/>
      <c r="SWW233" s="29"/>
      <c r="SWX233" s="29"/>
      <c r="SWY233" s="29"/>
      <c r="SWZ233" s="29"/>
      <c r="SXA233" s="29"/>
      <c r="SXB233" s="29"/>
      <c r="SXC233" s="29"/>
      <c r="SXD233" s="29"/>
      <c r="SXE233" s="29"/>
      <c r="SXF233" s="29"/>
      <c r="SXG233" s="29"/>
      <c r="SXH233" s="29"/>
      <c r="SXI233" s="29"/>
      <c r="SXJ233" s="29"/>
      <c r="SXK233" s="29"/>
      <c r="SXL233" s="29"/>
      <c r="SXM233" s="29"/>
      <c r="SXN233" s="29"/>
      <c r="SXO233" s="29"/>
      <c r="SXP233" s="29"/>
      <c r="SXQ233" s="29"/>
      <c r="SXR233" s="29"/>
      <c r="SXS233" s="29"/>
      <c r="SXT233" s="29"/>
      <c r="SXU233" s="29"/>
      <c r="SXV233" s="29"/>
      <c r="SXW233" s="29"/>
      <c r="SXX233" s="29"/>
      <c r="SXY233" s="29"/>
      <c r="SXZ233" s="29"/>
      <c r="SYA233" s="29"/>
      <c r="SYB233" s="29"/>
      <c r="SYC233" s="29"/>
      <c r="SYD233" s="29"/>
      <c r="SYE233" s="29"/>
      <c r="SYF233" s="29"/>
      <c r="SYG233" s="29"/>
      <c r="SYH233" s="29"/>
      <c r="SYI233" s="29"/>
      <c r="SYJ233" s="29"/>
      <c r="SYK233" s="29"/>
      <c r="SYL233" s="29"/>
      <c r="SYM233" s="29"/>
      <c r="SYN233" s="29"/>
      <c r="SYO233" s="29"/>
      <c r="SYP233" s="29"/>
      <c r="SYQ233" s="29"/>
      <c r="SYR233" s="29"/>
      <c r="SYS233" s="29"/>
      <c r="SYT233" s="29"/>
      <c r="SYU233" s="29"/>
      <c r="SYV233" s="29"/>
      <c r="SYW233" s="29"/>
      <c r="SYX233" s="29"/>
      <c r="SYY233" s="29"/>
      <c r="SYZ233" s="29"/>
      <c r="SZA233" s="29"/>
      <c r="SZB233" s="29"/>
      <c r="SZC233" s="29"/>
      <c r="SZD233" s="29"/>
      <c r="SZE233" s="29"/>
      <c r="SZF233" s="29"/>
      <c r="SZG233" s="29"/>
      <c r="SZH233" s="29"/>
      <c r="SZI233" s="29"/>
      <c r="SZJ233" s="29"/>
      <c r="SZK233" s="29"/>
      <c r="SZL233" s="29"/>
      <c r="SZM233" s="29"/>
      <c r="SZN233" s="29"/>
      <c r="SZO233" s="29"/>
      <c r="SZP233" s="29"/>
      <c r="SZQ233" s="29"/>
      <c r="SZR233" s="29"/>
      <c r="SZS233" s="29"/>
      <c r="SZT233" s="29"/>
      <c r="SZU233" s="29"/>
      <c r="SZV233" s="29"/>
      <c r="SZW233" s="29"/>
      <c r="SZX233" s="29"/>
      <c r="SZY233" s="29"/>
      <c r="SZZ233" s="29"/>
      <c r="TAA233" s="29"/>
      <c r="TAB233" s="29"/>
      <c r="TAC233" s="29"/>
      <c r="TAD233" s="29"/>
      <c r="TAE233" s="29"/>
      <c r="TAF233" s="29"/>
      <c r="TAG233" s="29"/>
      <c r="TAH233" s="29"/>
      <c r="TAI233" s="29"/>
      <c r="TAJ233" s="29"/>
      <c r="TAK233" s="29"/>
      <c r="TAL233" s="29"/>
      <c r="TAM233" s="29"/>
      <c r="TAN233" s="29"/>
      <c r="TAO233" s="29"/>
      <c r="TAP233" s="29"/>
      <c r="TAQ233" s="29"/>
      <c r="TAR233" s="29"/>
      <c r="TAS233" s="29"/>
      <c r="TAT233" s="29"/>
      <c r="TAU233" s="29"/>
      <c r="TAV233" s="29"/>
      <c r="TAW233" s="29"/>
      <c r="TAX233" s="29"/>
      <c r="TAY233" s="29"/>
      <c r="TAZ233" s="29"/>
      <c r="TBA233" s="29"/>
      <c r="TBB233" s="29"/>
      <c r="TBC233" s="29"/>
      <c r="TBD233" s="29"/>
      <c r="TBE233" s="29"/>
      <c r="TBF233" s="29"/>
      <c r="TBG233" s="29"/>
      <c r="TBH233" s="29"/>
      <c r="TBI233" s="29"/>
      <c r="TBJ233" s="29"/>
      <c r="TBK233" s="29"/>
      <c r="TBL233" s="29"/>
      <c r="TBM233" s="29"/>
      <c r="TBN233" s="29"/>
      <c r="TBO233" s="29"/>
      <c r="TBP233" s="29"/>
      <c r="TBQ233" s="29"/>
      <c r="TBR233" s="29"/>
      <c r="TBS233" s="29"/>
      <c r="TBT233" s="29"/>
      <c r="TBU233" s="29"/>
      <c r="TBV233" s="29"/>
      <c r="TBW233" s="29"/>
      <c r="TBX233" s="29"/>
      <c r="TBY233" s="29"/>
      <c r="TBZ233" s="29"/>
      <c r="TCA233" s="29"/>
      <c r="TCB233" s="29"/>
      <c r="TCC233" s="29"/>
      <c r="TCD233" s="29"/>
      <c r="TCE233" s="29"/>
      <c r="TCF233" s="29"/>
      <c r="TCG233" s="29"/>
      <c r="TCH233" s="29"/>
      <c r="TCI233" s="29"/>
      <c r="TCJ233" s="29"/>
      <c r="TCK233" s="29"/>
      <c r="TCL233" s="29"/>
      <c r="TCM233" s="29"/>
      <c r="TCN233" s="29"/>
      <c r="TCO233" s="29"/>
      <c r="TCP233" s="29"/>
      <c r="TCQ233" s="29"/>
      <c r="TCR233" s="29"/>
      <c r="TCS233" s="29"/>
      <c r="TCT233" s="29"/>
      <c r="TCU233" s="29"/>
      <c r="TCV233" s="29"/>
      <c r="TCW233" s="29"/>
      <c r="TCX233" s="29"/>
      <c r="TCY233" s="29"/>
      <c r="TCZ233" s="29"/>
      <c r="TDA233" s="29"/>
      <c r="TDB233" s="29"/>
      <c r="TDC233" s="29"/>
      <c r="TDD233" s="29"/>
      <c r="TDE233" s="29"/>
      <c r="TDF233" s="29"/>
      <c r="TDG233" s="29"/>
      <c r="TDH233" s="29"/>
      <c r="TDI233" s="29"/>
      <c r="TDJ233" s="29"/>
      <c r="TDK233" s="29"/>
      <c r="TDL233" s="29"/>
      <c r="TDM233" s="29"/>
      <c r="TDN233" s="29"/>
      <c r="TDO233" s="29"/>
      <c r="TDP233" s="29"/>
      <c r="TDQ233" s="29"/>
      <c r="TDR233" s="29"/>
      <c r="TDS233" s="29"/>
      <c r="TDT233" s="29"/>
      <c r="TDU233" s="29"/>
      <c r="TDV233" s="29"/>
      <c r="TDW233" s="29"/>
      <c r="TDX233" s="29"/>
      <c r="TDY233" s="29"/>
      <c r="TDZ233" s="29"/>
      <c r="TEA233" s="29"/>
      <c r="TEB233" s="29"/>
      <c r="TEC233" s="29"/>
      <c r="TED233" s="29"/>
      <c r="TEE233" s="29"/>
      <c r="TEF233" s="29"/>
      <c r="TEG233" s="29"/>
      <c r="TEH233" s="29"/>
      <c r="TEI233" s="29"/>
      <c r="TEJ233" s="29"/>
      <c r="TEK233" s="29"/>
      <c r="TEL233" s="29"/>
      <c r="TEM233" s="29"/>
      <c r="TEN233" s="29"/>
      <c r="TEO233" s="29"/>
      <c r="TEP233" s="29"/>
      <c r="TEQ233" s="29"/>
      <c r="TER233" s="29"/>
      <c r="TES233" s="29"/>
      <c r="TET233" s="29"/>
      <c r="TEU233" s="29"/>
      <c r="TEV233" s="29"/>
      <c r="TEW233" s="29"/>
      <c r="TEX233" s="29"/>
      <c r="TEY233" s="29"/>
      <c r="TEZ233" s="29"/>
      <c r="TFA233" s="29"/>
      <c r="TFB233" s="29"/>
      <c r="TFC233" s="29"/>
      <c r="TFD233" s="29"/>
      <c r="TFE233" s="29"/>
      <c r="TFF233" s="29"/>
      <c r="TFG233" s="29"/>
      <c r="TFH233" s="29"/>
      <c r="TFI233" s="29"/>
      <c r="TFJ233" s="29"/>
      <c r="TFK233" s="29"/>
      <c r="TFL233" s="29"/>
      <c r="TFM233" s="29"/>
      <c r="TFN233" s="29"/>
      <c r="TFO233" s="29"/>
      <c r="TFP233" s="29"/>
      <c r="TFQ233" s="29"/>
      <c r="TFR233" s="29"/>
      <c r="TFS233" s="29"/>
      <c r="TFT233" s="29"/>
      <c r="TFU233" s="29"/>
      <c r="TFV233" s="29"/>
      <c r="TFW233" s="29"/>
      <c r="TFX233" s="29"/>
      <c r="TFY233" s="29"/>
      <c r="TFZ233" s="29"/>
      <c r="TGA233" s="29"/>
      <c r="TGB233" s="29"/>
      <c r="TGC233" s="29"/>
      <c r="TGD233" s="29"/>
      <c r="TGE233" s="29"/>
      <c r="TGF233" s="29"/>
      <c r="TGG233" s="29"/>
      <c r="TGH233" s="29"/>
      <c r="TGI233" s="29"/>
      <c r="TGJ233" s="29"/>
      <c r="TGK233" s="29"/>
      <c r="TGL233" s="29"/>
      <c r="TGM233" s="29"/>
      <c r="TGN233" s="29"/>
      <c r="TGO233" s="29"/>
      <c r="TGP233" s="29"/>
      <c r="TGQ233" s="29"/>
      <c r="TGR233" s="29"/>
      <c r="TGS233" s="29"/>
      <c r="TGT233" s="29"/>
      <c r="TGU233" s="29"/>
      <c r="TGV233" s="29"/>
      <c r="TGW233" s="29"/>
      <c r="TGX233" s="29"/>
      <c r="TGY233" s="29"/>
      <c r="TGZ233" s="29"/>
      <c r="THA233" s="29"/>
      <c r="THB233" s="29"/>
      <c r="THC233" s="29"/>
      <c r="THD233" s="29"/>
      <c r="THE233" s="29"/>
      <c r="THF233" s="29"/>
      <c r="THG233" s="29"/>
      <c r="THH233" s="29"/>
      <c r="THI233" s="29"/>
      <c r="THJ233" s="29"/>
      <c r="THK233" s="29"/>
      <c r="THL233" s="29"/>
      <c r="THM233" s="29"/>
      <c r="THN233" s="29"/>
      <c r="THO233" s="29"/>
      <c r="THP233" s="29"/>
      <c r="THQ233" s="29"/>
      <c r="THR233" s="29"/>
      <c r="THS233" s="29"/>
      <c r="THT233" s="29"/>
      <c r="THU233" s="29"/>
      <c r="THV233" s="29"/>
      <c r="THW233" s="29"/>
      <c r="THX233" s="29"/>
      <c r="THY233" s="29"/>
      <c r="THZ233" s="29"/>
      <c r="TIA233" s="29"/>
      <c r="TIB233" s="29"/>
      <c r="TIC233" s="29"/>
      <c r="TID233" s="29"/>
      <c r="TIE233" s="29"/>
      <c r="TIF233" s="29"/>
      <c r="TIG233" s="29"/>
      <c r="TIH233" s="29"/>
      <c r="TII233" s="29"/>
      <c r="TIJ233" s="29"/>
      <c r="TIK233" s="29"/>
      <c r="TIL233" s="29"/>
      <c r="TIM233" s="29"/>
      <c r="TIN233" s="29"/>
      <c r="TIO233" s="29"/>
      <c r="TIP233" s="29"/>
      <c r="TIQ233" s="29"/>
      <c r="TIR233" s="29"/>
      <c r="TIS233" s="29"/>
      <c r="TIT233" s="29"/>
      <c r="TIU233" s="29"/>
      <c r="TIV233" s="29"/>
      <c r="TIW233" s="29"/>
      <c r="TIX233" s="29"/>
      <c r="TIY233" s="29"/>
      <c r="TIZ233" s="29"/>
      <c r="TJA233" s="29"/>
      <c r="TJB233" s="29"/>
      <c r="TJC233" s="29"/>
      <c r="TJD233" s="29"/>
      <c r="TJE233" s="29"/>
      <c r="TJF233" s="29"/>
      <c r="TJG233" s="29"/>
      <c r="TJH233" s="29"/>
      <c r="TJI233" s="29"/>
      <c r="TJJ233" s="29"/>
      <c r="TJK233" s="29"/>
      <c r="TJL233" s="29"/>
      <c r="TJM233" s="29"/>
      <c r="TJN233" s="29"/>
      <c r="TJO233" s="29"/>
      <c r="TJP233" s="29"/>
      <c r="TJQ233" s="29"/>
      <c r="TJR233" s="29"/>
      <c r="TJS233" s="29"/>
      <c r="TJT233" s="29"/>
      <c r="TJU233" s="29"/>
      <c r="TJV233" s="29"/>
      <c r="TJW233" s="29"/>
      <c r="TJX233" s="29"/>
      <c r="TJY233" s="29"/>
      <c r="TJZ233" s="29"/>
      <c r="TKA233" s="29"/>
      <c r="TKB233" s="29"/>
      <c r="TKC233" s="29"/>
      <c r="TKD233" s="29"/>
      <c r="TKE233" s="29"/>
      <c r="TKF233" s="29"/>
      <c r="TKG233" s="29"/>
      <c r="TKH233" s="29"/>
      <c r="TKI233" s="29"/>
      <c r="TKJ233" s="29"/>
      <c r="TKK233" s="29"/>
      <c r="TKL233" s="29"/>
      <c r="TKM233" s="29"/>
      <c r="TKN233" s="29"/>
      <c r="TKO233" s="29"/>
      <c r="TKP233" s="29"/>
      <c r="TKQ233" s="29"/>
      <c r="TKR233" s="29"/>
      <c r="TKS233" s="29"/>
      <c r="TKT233" s="29"/>
      <c r="TKU233" s="29"/>
      <c r="TKV233" s="29"/>
      <c r="TKW233" s="29"/>
      <c r="TKX233" s="29"/>
      <c r="TKY233" s="29"/>
      <c r="TKZ233" s="29"/>
      <c r="TLA233" s="29"/>
      <c r="TLB233" s="29"/>
      <c r="TLC233" s="29"/>
      <c r="TLD233" s="29"/>
      <c r="TLE233" s="29"/>
      <c r="TLF233" s="29"/>
      <c r="TLG233" s="29"/>
      <c r="TLH233" s="29"/>
      <c r="TLI233" s="29"/>
      <c r="TLJ233" s="29"/>
      <c r="TLK233" s="29"/>
      <c r="TLL233" s="29"/>
      <c r="TLM233" s="29"/>
      <c r="TLN233" s="29"/>
      <c r="TLO233" s="29"/>
      <c r="TLP233" s="29"/>
      <c r="TLQ233" s="29"/>
      <c r="TLR233" s="29"/>
      <c r="TLS233" s="29"/>
      <c r="TLT233" s="29"/>
      <c r="TLU233" s="29"/>
      <c r="TLV233" s="29"/>
      <c r="TLW233" s="29"/>
      <c r="TLX233" s="29"/>
      <c r="TLY233" s="29"/>
      <c r="TLZ233" s="29"/>
      <c r="TMA233" s="29"/>
      <c r="TMB233" s="29"/>
      <c r="TMC233" s="29"/>
      <c r="TMD233" s="29"/>
      <c r="TME233" s="29"/>
      <c r="TMF233" s="29"/>
      <c r="TMG233" s="29"/>
      <c r="TMH233" s="29"/>
      <c r="TMI233" s="29"/>
      <c r="TMJ233" s="29"/>
      <c r="TMK233" s="29"/>
      <c r="TML233" s="29"/>
      <c r="TMM233" s="29"/>
      <c r="TMN233" s="29"/>
      <c r="TMO233" s="29"/>
      <c r="TMP233" s="29"/>
      <c r="TMQ233" s="29"/>
      <c r="TMR233" s="29"/>
      <c r="TMS233" s="29"/>
      <c r="TMT233" s="29"/>
      <c r="TMU233" s="29"/>
      <c r="TMV233" s="29"/>
      <c r="TMW233" s="29"/>
      <c r="TMX233" s="29"/>
      <c r="TMY233" s="29"/>
      <c r="TMZ233" s="29"/>
      <c r="TNA233" s="29"/>
      <c r="TNB233" s="29"/>
      <c r="TNC233" s="29"/>
      <c r="TND233" s="29"/>
      <c r="TNE233" s="29"/>
      <c r="TNF233" s="29"/>
      <c r="TNG233" s="29"/>
      <c r="TNH233" s="29"/>
      <c r="TNI233" s="29"/>
      <c r="TNJ233" s="29"/>
      <c r="TNK233" s="29"/>
      <c r="TNL233" s="29"/>
      <c r="TNM233" s="29"/>
      <c r="TNN233" s="29"/>
      <c r="TNO233" s="29"/>
      <c r="TNP233" s="29"/>
      <c r="TNQ233" s="29"/>
      <c r="TNR233" s="29"/>
      <c r="TNS233" s="29"/>
      <c r="TNT233" s="29"/>
      <c r="TNU233" s="29"/>
      <c r="TNV233" s="29"/>
      <c r="TNW233" s="29"/>
      <c r="TNX233" s="29"/>
      <c r="TNY233" s="29"/>
      <c r="TNZ233" s="29"/>
      <c r="TOA233" s="29"/>
      <c r="TOB233" s="29"/>
      <c r="TOC233" s="29"/>
      <c r="TOD233" s="29"/>
      <c r="TOE233" s="29"/>
      <c r="TOF233" s="29"/>
      <c r="TOG233" s="29"/>
      <c r="TOH233" s="29"/>
      <c r="TOI233" s="29"/>
      <c r="TOJ233" s="29"/>
      <c r="TOK233" s="29"/>
      <c r="TOL233" s="29"/>
      <c r="TOM233" s="29"/>
      <c r="TON233" s="29"/>
      <c r="TOO233" s="29"/>
      <c r="TOP233" s="29"/>
      <c r="TOQ233" s="29"/>
      <c r="TOR233" s="29"/>
      <c r="TOS233" s="29"/>
      <c r="TOT233" s="29"/>
      <c r="TOU233" s="29"/>
      <c r="TOV233" s="29"/>
      <c r="TOW233" s="29"/>
      <c r="TOX233" s="29"/>
      <c r="TOY233" s="29"/>
      <c r="TOZ233" s="29"/>
      <c r="TPA233" s="29"/>
      <c r="TPB233" s="29"/>
      <c r="TPC233" s="29"/>
      <c r="TPD233" s="29"/>
      <c r="TPE233" s="29"/>
      <c r="TPF233" s="29"/>
      <c r="TPG233" s="29"/>
      <c r="TPH233" s="29"/>
      <c r="TPI233" s="29"/>
      <c r="TPJ233" s="29"/>
      <c r="TPK233" s="29"/>
      <c r="TPL233" s="29"/>
      <c r="TPM233" s="29"/>
      <c r="TPN233" s="29"/>
      <c r="TPO233" s="29"/>
      <c r="TPP233" s="29"/>
      <c r="TPQ233" s="29"/>
      <c r="TPR233" s="29"/>
      <c r="TPS233" s="29"/>
      <c r="TPT233" s="29"/>
      <c r="TPU233" s="29"/>
      <c r="TPV233" s="29"/>
      <c r="TPW233" s="29"/>
      <c r="TPX233" s="29"/>
      <c r="TPY233" s="29"/>
      <c r="TPZ233" s="29"/>
      <c r="TQA233" s="29"/>
      <c r="TQB233" s="29"/>
      <c r="TQC233" s="29"/>
      <c r="TQD233" s="29"/>
      <c r="TQE233" s="29"/>
      <c r="TQF233" s="29"/>
      <c r="TQG233" s="29"/>
      <c r="TQH233" s="29"/>
      <c r="TQI233" s="29"/>
      <c r="TQJ233" s="29"/>
      <c r="TQK233" s="29"/>
      <c r="TQL233" s="29"/>
      <c r="TQM233" s="29"/>
      <c r="TQN233" s="29"/>
      <c r="TQO233" s="29"/>
      <c r="TQP233" s="29"/>
      <c r="TQQ233" s="29"/>
      <c r="TQR233" s="29"/>
      <c r="TQS233" s="29"/>
      <c r="TQT233" s="29"/>
      <c r="TQU233" s="29"/>
      <c r="TQV233" s="29"/>
      <c r="TQW233" s="29"/>
      <c r="TQX233" s="29"/>
      <c r="TQY233" s="29"/>
      <c r="TQZ233" s="29"/>
      <c r="TRA233" s="29"/>
      <c r="TRB233" s="29"/>
      <c r="TRC233" s="29"/>
      <c r="TRD233" s="29"/>
      <c r="TRE233" s="29"/>
      <c r="TRF233" s="29"/>
      <c r="TRG233" s="29"/>
      <c r="TRH233" s="29"/>
      <c r="TRI233" s="29"/>
      <c r="TRJ233" s="29"/>
      <c r="TRK233" s="29"/>
      <c r="TRL233" s="29"/>
      <c r="TRM233" s="29"/>
      <c r="TRN233" s="29"/>
      <c r="TRO233" s="29"/>
      <c r="TRP233" s="29"/>
      <c r="TRQ233" s="29"/>
      <c r="TRR233" s="29"/>
      <c r="TRS233" s="29"/>
      <c r="TRT233" s="29"/>
      <c r="TRU233" s="29"/>
      <c r="TRV233" s="29"/>
      <c r="TRW233" s="29"/>
      <c r="TRX233" s="29"/>
      <c r="TRY233" s="29"/>
      <c r="TRZ233" s="29"/>
      <c r="TSA233" s="29"/>
      <c r="TSB233" s="29"/>
      <c r="TSC233" s="29"/>
      <c r="TSD233" s="29"/>
      <c r="TSE233" s="29"/>
      <c r="TSF233" s="29"/>
      <c r="TSG233" s="29"/>
      <c r="TSH233" s="29"/>
      <c r="TSI233" s="29"/>
      <c r="TSJ233" s="29"/>
      <c r="TSK233" s="29"/>
      <c r="TSL233" s="29"/>
      <c r="TSM233" s="29"/>
      <c r="TSN233" s="29"/>
      <c r="TSO233" s="29"/>
      <c r="TSP233" s="29"/>
      <c r="TSQ233" s="29"/>
      <c r="TSR233" s="29"/>
      <c r="TSS233" s="29"/>
      <c r="TST233" s="29"/>
      <c r="TSU233" s="29"/>
      <c r="TSV233" s="29"/>
      <c r="TSW233" s="29"/>
      <c r="TSX233" s="29"/>
      <c r="TSY233" s="29"/>
      <c r="TSZ233" s="29"/>
      <c r="TTA233" s="29"/>
      <c r="TTB233" s="29"/>
      <c r="TTC233" s="29"/>
      <c r="TTD233" s="29"/>
      <c r="TTE233" s="29"/>
      <c r="TTF233" s="29"/>
      <c r="TTG233" s="29"/>
      <c r="TTH233" s="29"/>
      <c r="TTI233" s="29"/>
      <c r="TTJ233" s="29"/>
      <c r="TTK233" s="29"/>
      <c r="TTL233" s="29"/>
      <c r="TTM233" s="29"/>
      <c r="TTN233" s="29"/>
      <c r="TTO233" s="29"/>
      <c r="TTP233" s="29"/>
      <c r="TTQ233" s="29"/>
      <c r="TTR233" s="29"/>
      <c r="TTS233" s="29"/>
      <c r="TTT233" s="29"/>
      <c r="TTU233" s="29"/>
      <c r="TTV233" s="29"/>
      <c r="TTW233" s="29"/>
      <c r="TTX233" s="29"/>
      <c r="TTY233" s="29"/>
      <c r="TTZ233" s="29"/>
      <c r="TUA233" s="29"/>
      <c r="TUB233" s="29"/>
      <c r="TUC233" s="29"/>
      <c r="TUD233" s="29"/>
      <c r="TUE233" s="29"/>
      <c r="TUF233" s="29"/>
      <c r="TUG233" s="29"/>
      <c r="TUH233" s="29"/>
      <c r="TUI233" s="29"/>
      <c r="TUJ233" s="29"/>
      <c r="TUK233" s="29"/>
      <c r="TUL233" s="29"/>
      <c r="TUM233" s="29"/>
      <c r="TUN233" s="29"/>
      <c r="TUO233" s="29"/>
      <c r="TUP233" s="29"/>
      <c r="TUQ233" s="29"/>
      <c r="TUR233" s="29"/>
      <c r="TUS233" s="29"/>
      <c r="TUT233" s="29"/>
      <c r="TUU233" s="29"/>
      <c r="TUV233" s="29"/>
      <c r="TUW233" s="29"/>
      <c r="TUX233" s="29"/>
      <c r="TUY233" s="29"/>
      <c r="TUZ233" s="29"/>
      <c r="TVA233" s="29"/>
      <c r="TVB233" s="29"/>
      <c r="TVC233" s="29"/>
      <c r="TVD233" s="29"/>
      <c r="TVE233" s="29"/>
      <c r="TVF233" s="29"/>
      <c r="TVG233" s="29"/>
      <c r="TVH233" s="29"/>
      <c r="TVI233" s="29"/>
      <c r="TVJ233" s="29"/>
      <c r="TVK233" s="29"/>
      <c r="TVL233" s="29"/>
      <c r="TVM233" s="29"/>
      <c r="TVN233" s="29"/>
      <c r="TVO233" s="29"/>
      <c r="TVP233" s="29"/>
      <c r="TVQ233" s="29"/>
      <c r="TVR233" s="29"/>
      <c r="TVS233" s="29"/>
      <c r="TVT233" s="29"/>
      <c r="TVU233" s="29"/>
      <c r="TVV233" s="29"/>
      <c r="TVW233" s="29"/>
      <c r="TVX233" s="29"/>
      <c r="TVY233" s="29"/>
      <c r="TVZ233" s="29"/>
      <c r="TWA233" s="29"/>
      <c r="TWB233" s="29"/>
      <c r="TWC233" s="29"/>
      <c r="TWD233" s="29"/>
      <c r="TWE233" s="29"/>
      <c r="TWF233" s="29"/>
      <c r="TWG233" s="29"/>
      <c r="TWH233" s="29"/>
      <c r="TWI233" s="29"/>
      <c r="TWJ233" s="29"/>
      <c r="TWK233" s="29"/>
      <c r="TWL233" s="29"/>
      <c r="TWM233" s="29"/>
      <c r="TWN233" s="29"/>
      <c r="TWO233" s="29"/>
      <c r="TWP233" s="29"/>
      <c r="TWQ233" s="29"/>
      <c r="TWR233" s="29"/>
      <c r="TWS233" s="29"/>
      <c r="TWT233" s="29"/>
      <c r="TWU233" s="29"/>
      <c r="TWV233" s="29"/>
      <c r="TWW233" s="29"/>
      <c r="TWX233" s="29"/>
      <c r="TWY233" s="29"/>
      <c r="TWZ233" s="29"/>
      <c r="TXA233" s="29"/>
      <c r="TXB233" s="29"/>
      <c r="TXC233" s="29"/>
      <c r="TXD233" s="29"/>
      <c r="TXE233" s="29"/>
      <c r="TXF233" s="29"/>
      <c r="TXG233" s="29"/>
      <c r="TXH233" s="29"/>
      <c r="TXI233" s="29"/>
      <c r="TXJ233" s="29"/>
      <c r="TXK233" s="29"/>
      <c r="TXL233" s="29"/>
      <c r="TXM233" s="29"/>
      <c r="TXN233" s="29"/>
      <c r="TXO233" s="29"/>
      <c r="TXP233" s="29"/>
      <c r="TXQ233" s="29"/>
      <c r="TXR233" s="29"/>
      <c r="TXS233" s="29"/>
      <c r="TXT233" s="29"/>
      <c r="TXU233" s="29"/>
      <c r="TXV233" s="29"/>
      <c r="TXW233" s="29"/>
      <c r="TXX233" s="29"/>
      <c r="TXY233" s="29"/>
      <c r="TXZ233" s="29"/>
      <c r="TYA233" s="29"/>
      <c r="TYB233" s="29"/>
      <c r="TYC233" s="29"/>
      <c r="TYD233" s="29"/>
      <c r="TYE233" s="29"/>
      <c r="TYF233" s="29"/>
      <c r="TYG233" s="29"/>
      <c r="TYH233" s="29"/>
      <c r="TYI233" s="29"/>
      <c r="TYJ233" s="29"/>
      <c r="TYK233" s="29"/>
      <c r="TYL233" s="29"/>
      <c r="TYM233" s="29"/>
      <c r="TYN233" s="29"/>
      <c r="TYO233" s="29"/>
      <c r="TYP233" s="29"/>
      <c r="TYQ233" s="29"/>
      <c r="TYR233" s="29"/>
      <c r="TYS233" s="29"/>
      <c r="TYT233" s="29"/>
      <c r="TYU233" s="29"/>
      <c r="TYV233" s="29"/>
      <c r="TYW233" s="29"/>
      <c r="TYX233" s="29"/>
      <c r="TYY233" s="29"/>
      <c r="TYZ233" s="29"/>
      <c r="TZA233" s="29"/>
      <c r="TZB233" s="29"/>
      <c r="TZC233" s="29"/>
      <c r="TZD233" s="29"/>
      <c r="TZE233" s="29"/>
      <c r="TZF233" s="29"/>
      <c r="TZG233" s="29"/>
      <c r="TZH233" s="29"/>
      <c r="TZI233" s="29"/>
      <c r="TZJ233" s="29"/>
      <c r="TZK233" s="29"/>
      <c r="TZL233" s="29"/>
      <c r="TZM233" s="29"/>
      <c r="TZN233" s="29"/>
      <c r="TZO233" s="29"/>
      <c r="TZP233" s="29"/>
      <c r="TZQ233" s="29"/>
      <c r="TZR233" s="29"/>
      <c r="TZS233" s="29"/>
      <c r="TZT233" s="29"/>
      <c r="TZU233" s="29"/>
      <c r="TZV233" s="29"/>
      <c r="TZW233" s="29"/>
      <c r="TZX233" s="29"/>
      <c r="TZY233" s="29"/>
      <c r="TZZ233" s="29"/>
      <c r="UAA233" s="29"/>
      <c r="UAB233" s="29"/>
      <c r="UAC233" s="29"/>
      <c r="UAD233" s="29"/>
      <c r="UAE233" s="29"/>
      <c r="UAF233" s="29"/>
      <c r="UAG233" s="29"/>
      <c r="UAH233" s="29"/>
      <c r="UAI233" s="29"/>
      <c r="UAJ233" s="29"/>
      <c r="UAK233" s="29"/>
      <c r="UAL233" s="29"/>
      <c r="UAM233" s="29"/>
      <c r="UAN233" s="29"/>
      <c r="UAO233" s="29"/>
      <c r="UAP233" s="29"/>
      <c r="UAQ233" s="29"/>
      <c r="UAR233" s="29"/>
      <c r="UAS233" s="29"/>
      <c r="UAT233" s="29"/>
      <c r="UAU233" s="29"/>
      <c r="UAV233" s="29"/>
      <c r="UAW233" s="29"/>
      <c r="UAX233" s="29"/>
      <c r="UAY233" s="29"/>
      <c r="UAZ233" s="29"/>
      <c r="UBA233" s="29"/>
      <c r="UBB233" s="29"/>
      <c r="UBC233" s="29"/>
      <c r="UBD233" s="29"/>
      <c r="UBE233" s="29"/>
      <c r="UBF233" s="29"/>
      <c r="UBG233" s="29"/>
      <c r="UBH233" s="29"/>
      <c r="UBI233" s="29"/>
      <c r="UBJ233" s="29"/>
      <c r="UBK233" s="29"/>
      <c r="UBL233" s="29"/>
      <c r="UBM233" s="29"/>
      <c r="UBN233" s="29"/>
      <c r="UBO233" s="29"/>
      <c r="UBP233" s="29"/>
      <c r="UBQ233" s="29"/>
      <c r="UBR233" s="29"/>
      <c r="UBS233" s="29"/>
      <c r="UBT233" s="29"/>
      <c r="UBU233" s="29"/>
      <c r="UBV233" s="29"/>
      <c r="UBW233" s="29"/>
      <c r="UBX233" s="29"/>
      <c r="UBY233" s="29"/>
      <c r="UBZ233" s="29"/>
      <c r="UCA233" s="29"/>
      <c r="UCB233" s="29"/>
      <c r="UCC233" s="29"/>
      <c r="UCD233" s="29"/>
      <c r="UCE233" s="29"/>
      <c r="UCF233" s="29"/>
      <c r="UCG233" s="29"/>
      <c r="UCH233" s="29"/>
      <c r="UCI233" s="29"/>
      <c r="UCJ233" s="29"/>
      <c r="UCK233" s="29"/>
      <c r="UCL233" s="29"/>
      <c r="UCM233" s="29"/>
      <c r="UCN233" s="29"/>
      <c r="UCO233" s="29"/>
      <c r="UCP233" s="29"/>
      <c r="UCQ233" s="29"/>
      <c r="UCR233" s="29"/>
      <c r="UCS233" s="29"/>
      <c r="UCT233" s="29"/>
      <c r="UCU233" s="29"/>
      <c r="UCV233" s="29"/>
      <c r="UCW233" s="29"/>
      <c r="UCX233" s="29"/>
      <c r="UCY233" s="29"/>
      <c r="UCZ233" s="29"/>
      <c r="UDA233" s="29"/>
      <c r="UDB233" s="29"/>
      <c r="UDC233" s="29"/>
      <c r="UDD233" s="29"/>
      <c r="UDE233" s="29"/>
      <c r="UDF233" s="29"/>
      <c r="UDG233" s="29"/>
      <c r="UDH233" s="29"/>
      <c r="UDI233" s="29"/>
      <c r="UDJ233" s="29"/>
      <c r="UDK233" s="29"/>
      <c r="UDL233" s="29"/>
      <c r="UDM233" s="29"/>
      <c r="UDN233" s="29"/>
      <c r="UDO233" s="29"/>
      <c r="UDP233" s="29"/>
      <c r="UDQ233" s="29"/>
      <c r="UDR233" s="29"/>
      <c r="UDS233" s="29"/>
      <c r="UDT233" s="29"/>
      <c r="UDU233" s="29"/>
      <c r="UDV233" s="29"/>
      <c r="UDW233" s="29"/>
      <c r="UDX233" s="29"/>
      <c r="UDY233" s="29"/>
      <c r="UDZ233" s="29"/>
      <c r="UEA233" s="29"/>
      <c r="UEB233" s="29"/>
      <c r="UEC233" s="29"/>
      <c r="UED233" s="29"/>
      <c r="UEE233" s="29"/>
      <c r="UEF233" s="29"/>
      <c r="UEG233" s="29"/>
      <c r="UEH233" s="29"/>
      <c r="UEI233" s="29"/>
      <c r="UEJ233" s="29"/>
      <c r="UEK233" s="29"/>
      <c r="UEL233" s="29"/>
      <c r="UEM233" s="29"/>
      <c r="UEN233" s="29"/>
      <c r="UEO233" s="29"/>
      <c r="UEP233" s="29"/>
      <c r="UEQ233" s="29"/>
      <c r="UER233" s="29"/>
      <c r="UES233" s="29"/>
      <c r="UET233" s="29"/>
      <c r="UEU233" s="29"/>
      <c r="UEV233" s="29"/>
      <c r="UEW233" s="29"/>
      <c r="UEX233" s="29"/>
      <c r="UEY233" s="29"/>
      <c r="UEZ233" s="29"/>
      <c r="UFA233" s="29"/>
      <c r="UFB233" s="29"/>
      <c r="UFC233" s="29"/>
      <c r="UFD233" s="29"/>
      <c r="UFE233" s="29"/>
      <c r="UFF233" s="29"/>
      <c r="UFG233" s="29"/>
      <c r="UFH233" s="29"/>
      <c r="UFI233" s="29"/>
      <c r="UFJ233" s="29"/>
      <c r="UFK233" s="29"/>
      <c r="UFL233" s="29"/>
      <c r="UFM233" s="29"/>
      <c r="UFN233" s="29"/>
      <c r="UFO233" s="29"/>
      <c r="UFP233" s="29"/>
      <c r="UFQ233" s="29"/>
      <c r="UFR233" s="29"/>
      <c r="UFS233" s="29"/>
      <c r="UFT233" s="29"/>
      <c r="UFU233" s="29"/>
      <c r="UFV233" s="29"/>
      <c r="UFW233" s="29"/>
      <c r="UFX233" s="29"/>
      <c r="UFY233" s="29"/>
      <c r="UFZ233" s="29"/>
      <c r="UGA233" s="29"/>
      <c r="UGB233" s="29"/>
      <c r="UGC233" s="29"/>
      <c r="UGD233" s="29"/>
      <c r="UGE233" s="29"/>
      <c r="UGF233" s="29"/>
      <c r="UGG233" s="29"/>
      <c r="UGH233" s="29"/>
      <c r="UGI233" s="29"/>
      <c r="UGJ233" s="29"/>
      <c r="UGK233" s="29"/>
      <c r="UGL233" s="29"/>
      <c r="UGM233" s="29"/>
      <c r="UGN233" s="29"/>
      <c r="UGO233" s="29"/>
      <c r="UGP233" s="29"/>
      <c r="UGQ233" s="29"/>
      <c r="UGR233" s="29"/>
      <c r="UGS233" s="29"/>
      <c r="UGT233" s="29"/>
      <c r="UGU233" s="29"/>
      <c r="UGV233" s="29"/>
      <c r="UGW233" s="29"/>
      <c r="UGX233" s="29"/>
      <c r="UGY233" s="29"/>
      <c r="UGZ233" s="29"/>
      <c r="UHA233" s="29"/>
      <c r="UHB233" s="29"/>
      <c r="UHC233" s="29"/>
      <c r="UHD233" s="29"/>
      <c r="UHE233" s="29"/>
      <c r="UHF233" s="29"/>
      <c r="UHG233" s="29"/>
      <c r="UHH233" s="29"/>
      <c r="UHI233" s="29"/>
      <c r="UHJ233" s="29"/>
      <c r="UHK233" s="29"/>
      <c r="UHL233" s="29"/>
      <c r="UHM233" s="29"/>
      <c r="UHN233" s="29"/>
      <c r="UHO233" s="29"/>
      <c r="UHP233" s="29"/>
      <c r="UHQ233" s="29"/>
      <c r="UHR233" s="29"/>
      <c r="UHS233" s="29"/>
      <c r="UHT233" s="29"/>
      <c r="UHU233" s="29"/>
      <c r="UHV233" s="29"/>
      <c r="UHW233" s="29"/>
      <c r="UHX233" s="29"/>
      <c r="UHY233" s="29"/>
      <c r="UHZ233" s="29"/>
      <c r="UIA233" s="29"/>
      <c r="UIB233" s="29"/>
      <c r="UIC233" s="29"/>
      <c r="UID233" s="29"/>
      <c r="UIE233" s="29"/>
      <c r="UIF233" s="29"/>
      <c r="UIG233" s="29"/>
      <c r="UIH233" s="29"/>
      <c r="UII233" s="29"/>
      <c r="UIJ233" s="29"/>
      <c r="UIK233" s="29"/>
      <c r="UIL233" s="29"/>
      <c r="UIM233" s="29"/>
      <c r="UIN233" s="29"/>
      <c r="UIO233" s="29"/>
      <c r="UIP233" s="29"/>
      <c r="UIQ233" s="29"/>
      <c r="UIR233" s="29"/>
      <c r="UIS233" s="29"/>
      <c r="UIT233" s="29"/>
      <c r="UIU233" s="29"/>
      <c r="UIV233" s="29"/>
      <c r="UIW233" s="29"/>
      <c r="UIX233" s="29"/>
      <c r="UIY233" s="29"/>
      <c r="UIZ233" s="29"/>
      <c r="UJA233" s="29"/>
      <c r="UJB233" s="29"/>
      <c r="UJC233" s="29"/>
      <c r="UJD233" s="29"/>
      <c r="UJE233" s="29"/>
      <c r="UJF233" s="29"/>
      <c r="UJG233" s="29"/>
      <c r="UJH233" s="29"/>
      <c r="UJI233" s="29"/>
      <c r="UJJ233" s="29"/>
      <c r="UJK233" s="29"/>
      <c r="UJL233" s="29"/>
      <c r="UJM233" s="29"/>
      <c r="UJN233" s="29"/>
      <c r="UJO233" s="29"/>
      <c r="UJP233" s="29"/>
      <c r="UJQ233" s="29"/>
      <c r="UJR233" s="29"/>
      <c r="UJS233" s="29"/>
      <c r="UJT233" s="29"/>
      <c r="UJU233" s="29"/>
      <c r="UJV233" s="29"/>
      <c r="UJW233" s="29"/>
      <c r="UJX233" s="29"/>
      <c r="UJY233" s="29"/>
      <c r="UJZ233" s="29"/>
      <c r="UKA233" s="29"/>
      <c r="UKB233" s="29"/>
      <c r="UKC233" s="29"/>
      <c r="UKD233" s="29"/>
      <c r="UKE233" s="29"/>
      <c r="UKF233" s="29"/>
      <c r="UKG233" s="29"/>
      <c r="UKH233" s="29"/>
      <c r="UKI233" s="29"/>
      <c r="UKJ233" s="29"/>
      <c r="UKK233" s="29"/>
      <c r="UKL233" s="29"/>
      <c r="UKM233" s="29"/>
      <c r="UKN233" s="29"/>
      <c r="UKO233" s="29"/>
      <c r="UKP233" s="29"/>
      <c r="UKQ233" s="29"/>
      <c r="UKR233" s="29"/>
      <c r="UKS233" s="29"/>
      <c r="UKT233" s="29"/>
      <c r="UKU233" s="29"/>
      <c r="UKV233" s="29"/>
      <c r="UKW233" s="29"/>
      <c r="UKX233" s="29"/>
      <c r="UKY233" s="29"/>
      <c r="UKZ233" s="29"/>
      <c r="ULA233" s="29"/>
      <c r="ULB233" s="29"/>
      <c r="ULC233" s="29"/>
      <c r="ULD233" s="29"/>
      <c r="ULE233" s="29"/>
      <c r="ULF233" s="29"/>
      <c r="ULG233" s="29"/>
      <c r="ULH233" s="29"/>
      <c r="ULI233" s="29"/>
      <c r="ULJ233" s="29"/>
      <c r="ULK233" s="29"/>
      <c r="ULL233" s="29"/>
      <c r="ULM233" s="29"/>
      <c r="ULN233" s="29"/>
      <c r="ULO233" s="29"/>
      <c r="ULP233" s="29"/>
      <c r="ULQ233" s="29"/>
      <c r="ULR233" s="29"/>
      <c r="ULS233" s="29"/>
      <c r="ULT233" s="29"/>
      <c r="ULU233" s="29"/>
      <c r="ULV233" s="29"/>
      <c r="ULW233" s="29"/>
      <c r="ULX233" s="29"/>
      <c r="ULY233" s="29"/>
      <c r="ULZ233" s="29"/>
      <c r="UMA233" s="29"/>
      <c r="UMB233" s="29"/>
      <c r="UMC233" s="29"/>
      <c r="UMD233" s="29"/>
      <c r="UME233" s="29"/>
      <c r="UMF233" s="29"/>
      <c r="UMG233" s="29"/>
      <c r="UMH233" s="29"/>
      <c r="UMI233" s="29"/>
      <c r="UMJ233" s="29"/>
      <c r="UMK233" s="29"/>
      <c r="UML233" s="29"/>
      <c r="UMM233" s="29"/>
      <c r="UMN233" s="29"/>
      <c r="UMO233" s="29"/>
      <c r="UMP233" s="29"/>
      <c r="UMQ233" s="29"/>
      <c r="UMR233" s="29"/>
      <c r="UMS233" s="29"/>
      <c r="UMT233" s="29"/>
      <c r="UMU233" s="29"/>
      <c r="UMV233" s="29"/>
      <c r="UMW233" s="29"/>
      <c r="UMX233" s="29"/>
      <c r="UMY233" s="29"/>
      <c r="UMZ233" s="29"/>
      <c r="UNA233" s="29"/>
      <c r="UNB233" s="29"/>
      <c r="UNC233" s="29"/>
      <c r="UND233" s="29"/>
      <c r="UNE233" s="29"/>
      <c r="UNF233" s="29"/>
      <c r="UNG233" s="29"/>
      <c r="UNH233" s="29"/>
      <c r="UNI233" s="29"/>
      <c r="UNJ233" s="29"/>
      <c r="UNK233" s="29"/>
      <c r="UNL233" s="29"/>
      <c r="UNM233" s="29"/>
      <c r="UNN233" s="29"/>
      <c r="UNO233" s="29"/>
      <c r="UNP233" s="29"/>
      <c r="UNQ233" s="29"/>
      <c r="UNR233" s="29"/>
      <c r="UNS233" s="29"/>
      <c r="UNT233" s="29"/>
      <c r="UNU233" s="29"/>
      <c r="UNV233" s="29"/>
      <c r="UNW233" s="29"/>
      <c r="UNX233" s="29"/>
      <c r="UNY233" s="29"/>
      <c r="UNZ233" s="29"/>
      <c r="UOA233" s="29"/>
      <c r="UOB233" s="29"/>
      <c r="UOC233" s="29"/>
      <c r="UOD233" s="29"/>
      <c r="UOE233" s="29"/>
      <c r="UOF233" s="29"/>
      <c r="UOG233" s="29"/>
      <c r="UOH233" s="29"/>
      <c r="UOI233" s="29"/>
      <c r="UOJ233" s="29"/>
      <c r="UOK233" s="29"/>
      <c r="UOL233" s="29"/>
      <c r="UOM233" s="29"/>
      <c r="UON233" s="29"/>
      <c r="UOO233" s="29"/>
      <c r="UOP233" s="29"/>
      <c r="UOQ233" s="29"/>
      <c r="UOR233" s="29"/>
      <c r="UOS233" s="29"/>
      <c r="UOT233" s="29"/>
      <c r="UOU233" s="29"/>
      <c r="UOV233" s="29"/>
      <c r="UOW233" s="29"/>
      <c r="UOX233" s="29"/>
      <c r="UOY233" s="29"/>
      <c r="UOZ233" s="29"/>
      <c r="UPA233" s="29"/>
      <c r="UPB233" s="29"/>
      <c r="UPC233" s="29"/>
      <c r="UPD233" s="29"/>
      <c r="UPE233" s="29"/>
      <c r="UPF233" s="29"/>
      <c r="UPG233" s="29"/>
      <c r="UPH233" s="29"/>
      <c r="UPI233" s="29"/>
      <c r="UPJ233" s="29"/>
      <c r="UPK233" s="29"/>
      <c r="UPL233" s="29"/>
      <c r="UPM233" s="29"/>
      <c r="UPN233" s="29"/>
      <c r="UPO233" s="29"/>
      <c r="UPP233" s="29"/>
      <c r="UPQ233" s="29"/>
      <c r="UPR233" s="29"/>
      <c r="UPS233" s="29"/>
      <c r="UPT233" s="29"/>
      <c r="UPU233" s="29"/>
      <c r="UPV233" s="29"/>
      <c r="UPW233" s="29"/>
      <c r="UPX233" s="29"/>
      <c r="UPY233" s="29"/>
      <c r="UPZ233" s="29"/>
      <c r="UQA233" s="29"/>
      <c r="UQB233" s="29"/>
      <c r="UQC233" s="29"/>
      <c r="UQD233" s="29"/>
      <c r="UQE233" s="29"/>
      <c r="UQF233" s="29"/>
      <c r="UQG233" s="29"/>
      <c r="UQH233" s="29"/>
      <c r="UQI233" s="29"/>
      <c r="UQJ233" s="29"/>
      <c r="UQK233" s="29"/>
      <c r="UQL233" s="29"/>
      <c r="UQM233" s="29"/>
      <c r="UQN233" s="29"/>
      <c r="UQO233" s="29"/>
      <c r="UQP233" s="29"/>
      <c r="UQQ233" s="29"/>
      <c r="UQR233" s="29"/>
      <c r="UQS233" s="29"/>
      <c r="UQT233" s="29"/>
      <c r="UQU233" s="29"/>
      <c r="UQV233" s="29"/>
      <c r="UQW233" s="29"/>
      <c r="UQX233" s="29"/>
      <c r="UQY233" s="29"/>
      <c r="UQZ233" s="29"/>
      <c r="URA233" s="29"/>
      <c r="URB233" s="29"/>
      <c r="URC233" s="29"/>
      <c r="URD233" s="29"/>
      <c r="URE233" s="29"/>
      <c r="URF233" s="29"/>
      <c r="URG233" s="29"/>
      <c r="URH233" s="29"/>
      <c r="URI233" s="29"/>
      <c r="URJ233" s="29"/>
      <c r="URK233" s="29"/>
      <c r="URL233" s="29"/>
      <c r="URM233" s="29"/>
      <c r="URN233" s="29"/>
      <c r="URO233" s="29"/>
      <c r="URP233" s="29"/>
      <c r="URQ233" s="29"/>
      <c r="URR233" s="29"/>
      <c r="URS233" s="29"/>
      <c r="URT233" s="29"/>
      <c r="URU233" s="29"/>
      <c r="URV233" s="29"/>
      <c r="URW233" s="29"/>
      <c r="URX233" s="29"/>
      <c r="URY233" s="29"/>
      <c r="URZ233" s="29"/>
      <c r="USA233" s="29"/>
      <c r="USB233" s="29"/>
      <c r="USC233" s="29"/>
      <c r="USD233" s="29"/>
      <c r="USE233" s="29"/>
      <c r="USF233" s="29"/>
      <c r="USG233" s="29"/>
      <c r="USH233" s="29"/>
      <c r="USI233" s="29"/>
      <c r="USJ233" s="29"/>
      <c r="USK233" s="29"/>
      <c r="USL233" s="29"/>
      <c r="USM233" s="29"/>
      <c r="USN233" s="29"/>
      <c r="USO233" s="29"/>
      <c r="USP233" s="29"/>
      <c r="USQ233" s="29"/>
      <c r="USR233" s="29"/>
      <c r="USS233" s="29"/>
      <c r="UST233" s="29"/>
      <c r="USU233" s="29"/>
      <c r="USV233" s="29"/>
      <c r="USW233" s="29"/>
      <c r="USX233" s="29"/>
      <c r="USY233" s="29"/>
      <c r="USZ233" s="29"/>
      <c r="UTA233" s="29"/>
      <c r="UTB233" s="29"/>
      <c r="UTC233" s="29"/>
      <c r="UTD233" s="29"/>
      <c r="UTE233" s="29"/>
      <c r="UTF233" s="29"/>
      <c r="UTG233" s="29"/>
      <c r="UTH233" s="29"/>
      <c r="UTI233" s="29"/>
      <c r="UTJ233" s="29"/>
      <c r="UTK233" s="29"/>
      <c r="UTL233" s="29"/>
      <c r="UTM233" s="29"/>
      <c r="UTN233" s="29"/>
      <c r="UTO233" s="29"/>
      <c r="UTP233" s="29"/>
      <c r="UTQ233" s="29"/>
      <c r="UTR233" s="29"/>
      <c r="UTS233" s="29"/>
      <c r="UTT233" s="29"/>
      <c r="UTU233" s="29"/>
      <c r="UTV233" s="29"/>
      <c r="UTW233" s="29"/>
      <c r="UTX233" s="29"/>
      <c r="UTY233" s="29"/>
      <c r="UTZ233" s="29"/>
      <c r="UUA233" s="29"/>
      <c r="UUB233" s="29"/>
      <c r="UUC233" s="29"/>
      <c r="UUD233" s="29"/>
      <c r="UUE233" s="29"/>
      <c r="UUF233" s="29"/>
      <c r="UUG233" s="29"/>
      <c r="UUH233" s="29"/>
      <c r="UUI233" s="29"/>
      <c r="UUJ233" s="29"/>
      <c r="UUK233" s="29"/>
      <c r="UUL233" s="29"/>
      <c r="UUM233" s="29"/>
      <c r="UUN233" s="29"/>
      <c r="UUO233" s="29"/>
      <c r="UUP233" s="29"/>
      <c r="UUQ233" s="29"/>
      <c r="UUR233" s="29"/>
      <c r="UUS233" s="29"/>
      <c r="UUT233" s="29"/>
      <c r="UUU233" s="29"/>
      <c r="UUV233" s="29"/>
      <c r="UUW233" s="29"/>
      <c r="UUX233" s="29"/>
      <c r="UUY233" s="29"/>
      <c r="UUZ233" s="29"/>
      <c r="UVA233" s="29"/>
      <c r="UVB233" s="29"/>
      <c r="UVC233" s="29"/>
      <c r="UVD233" s="29"/>
      <c r="UVE233" s="29"/>
      <c r="UVF233" s="29"/>
      <c r="UVG233" s="29"/>
      <c r="UVH233" s="29"/>
      <c r="UVI233" s="29"/>
      <c r="UVJ233" s="29"/>
      <c r="UVK233" s="29"/>
      <c r="UVL233" s="29"/>
      <c r="UVM233" s="29"/>
      <c r="UVN233" s="29"/>
      <c r="UVO233" s="29"/>
      <c r="UVP233" s="29"/>
      <c r="UVQ233" s="29"/>
      <c r="UVR233" s="29"/>
      <c r="UVS233" s="29"/>
      <c r="UVT233" s="29"/>
      <c r="UVU233" s="29"/>
      <c r="UVV233" s="29"/>
      <c r="UVW233" s="29"/>
      <c r="UVX233" s="29"/>
      <c r="UVY233" s="29"/>
      <c r="UVZ233" s="29"/>
      <c r="UWA233" s="29"/>
      <c r="UWB233" s="29"/>
      <c r="UWC233" s="29"/>
      <c r="UWD233" s="29"/>
      <c r="UWE233" s="29"/>
      <c r="UWF233" s="29"/>
      <c r="UWG233" s="29"/>
      <c r="UWH233" s="29"/>
      <c r="UWI233" s="29"/>
      <c r="UWJ233" s="29"/>
      <c r="UWK233" s="29"/>
      <c r="UWL233" s="29"/>
      <c r="UWM233" s="29"/>
      <c r="UWN233" s="29"/>
      <c r="UWO233" s="29"/>
      <c r="UWP233" s="29"/>
      <c r="UWQ233" s="29"/>
      <c r="UWR233" s="29"/>
      <c r="UWS233" s="29"/>
      <c r="UWT233" s="29"/>
      <c r="UWU233" s="29"/>
      <c r="UWV233" s="29"/>
      <c r="UWW233" s="29"/>
      <c r="UWX233" s="29"/>
      <c r="UWY233" s="29"/>
      <c r="UWZ233" s="29"/>
      <c r="UXA233" s="29"/>
      <c r="UXB233" s="29"/>
      <c r="UXC233" s="29"/>
      <c r="UXD233" s="29"/>
      <c r="UXE233" s="29"/>
      <c r="UXF233" s="29"/>
      <c r="UXG233" s="29"/>
      <c r="UXH233" s="29"/>
      <c r="UXI233" s="29"/>
      <c r="UXJ233" s="29"/>
      <c r="UXK233" s="29"/>
      <c r="UXL233" s="29"/>
      <c r="UXM233" s="29"/>
      <c r="UXN233" s="29"/>
      <c r="UXO233" s="29"/>
      <c r="UXP233" s="29"/>
      <c r="UXQ233" s="29"/>
      <c r="UXR233" s="29"/>
      <c r="UXS233" s="29"/>
      <c r="UXT233" s="29"/>
      <c r="UXU233" s="29"/>
      <c r="UXV233" s="29"/>
      <c r="UXW233" s="29"/>
      <c r="UXX233" s="29"/>
      <c r="UXY233" s="29"/>
      <c r="UXZ233" s="29"/>
      <c r="UYA233" s="29"/>
      <c r="UYB233" s="29"/>
      <c r="UYC233" s="29"/>
      <c r="UYD233" s="29"/>
      <c r="UYE233" s="29"/>
      <c r="UYF233" s="29"/>
      <c r="UYG233" s="29"/>
      <c r="UYH233" s="29"/>
      <c r="UYI233" s="29"/>
      <c r="UYJ233" s="29"/>
      <c r="UYK233" s="29"/>
      <c r="UYL233" s="29"/>
      <c r="UYM233" s="29"/>
      <c r="UYN233" s="29"/>
      <c r="UYO233" s="29"/>
      <c r="UYP233" s="29"/>
      <c r="UYQ233" s="29"/>
      <c r="UYR233" s="29"/>
      <c r="UYS233" s="29"/>
      <c r="UYT233" s="29"/>
      <c r="UYU233" s="29"/>
      <c r="UYV233" s="29"/>
      <c r="UYW233" s="29"/>
      <c r="UYX233" s="29"/>
      <c r="UYY233" s="29"/>
      <c r="UYZ233" s="29"/>
      <c r="UZA233" s="29"/>
      <c r="UZB233" s="29"/>
      <c r="UZC233" s="29"/>
      <c r="UZD233" s="29"/>
      <c r="UZE233" s="29"/>
      <c r="UZF233" s="29"/>
      <c r="UZG233" s="29"/>
      <c r="UZH233" s="29"/>
      <c r="UZI233" s="29"/>
      <c r="UZJ233" s="29"/>
      <c r="UZK233" s="29"/>
      <c r="UZL233" s="29"/>
      <c r="UZM233" s="29"/>
      <c r="UZN233" s="29"/>
      <c r="UZO233" s="29"/>
      <c r="UZP233" s="29"/>
      <c r="UZQ233" s="29"/>
      <c r="UZR233" s="29"/>
      <c r="UZS233" s="29"/>
      <c r="UZT233" s="29"/>
      <c r="UZU233" s="29"/>
      <c r="UZV233" s="29"/>
      <c r="UZW233" s="29"/>
      <c r="UZX233" s="29"/>
      <c r="UZY233" s="29"/>
      <c r="UZZ233" s="29"/>
      <c r="VAA233" s="29"/>
      <c r="VAB233" s="29"/>
      <c r="VAC233" s="29"/>
      <c r="VAD233" s="29"/>
      <c r="VAE233" s="29"/>
      <c r="VAF233" s="29"/>
      <c r="VAG233" s="29"/>
      <c r="VAH233" s="29"/>
      <c r="VAI233" s="29"/>
      <c r="VAJ233" s="29"/>
      <c r="VAK233" s="29"/>
      <c r="VAL233" s="29"/>
      <c r="VAM233" s="29"/>
      <c r="VAN233" s="29"/>
      <c r="VAO233" s="29"/>
      <c r="VAP233" s="29"/>
      <c r="VAQ233" s="29"/>
      <c r="VAR233" s="29"/>
      <c r="VAS233" s="29"/>
      <c r="VAT233" s="29"/>
      <c r="VAU233" s="29"/>
      <c r="VAV233" s="29"/>
      <c r="VAW233" s="29"/>
      <c r="VAX233" s="29"/>
      <c r="VAY233" s="29"/>
      <c r="VAZ233" s="29"/>
      <c r="VBA233" s="29"/>
      <c r="VBB233" s="29"/>
      <c r="VBC233" s="29"/>
      <c r="VBD233" s="29"/>
      <c r="VBE233" s="29"/>
      <c r="VBF233" s="29"/>
      <c r="VBG233" s="29"/>
      <c r="VBH233" s="29"/>
      <c r="VBI233" s="29"/>
      <c r="VBJ233" s="29"/>
      <c r="VBK233" s="29"/>
      <c r="VBL233" s="29"/>
      <c r="VBM233" s="29"/>
      <c r="VBN233" s="29"/>
      <c r="VBO233" s="29"/>
      <c r="VBP233" s="29"/>
      <c r="VBQ233" s="29"/>
      <c r="VBR233" s="29"/>
      <c r="VBS233" s="29"/>
      <c r="VBT233" s="29"/>
      <c r="VBU233" s="29"/>
      <c r="VBV233" s="29"/>
      <c r="VBW233" s="29"/>
      <c r="VBX233" s="29"/>
      <c r="VBY233" s="29"/>
      <c r="VBZ233" s="29"/>
      <c r="VCA233" s="29"/>
      <c r="VCB233" s="29"/>
      <c r="VCC233" s="29"/>
      <c r="VCD233" s="29"/>
      <c r="VCE233" s="29"/>
      <c r="VCF233" s="29"/>
      <c r="VCG233" s="29"/>
      <c r="VCH233" s="29"/>
      <c r="VCI233" s="29"/>
      <c r="VCJ233" s="29"/>
      <c r="VCK233" s="29"/>
      <c r="VCL233" s="29"/>
      <c r="VCM233" s="29"/>
      <c r="VCN233" s="29"/>
      <c r="VCO233" s="29"/>
      <c r="VCP233" s="29"/>
      <c r="VCQ233" s="29"/>
      <c r="VCR233" s="29"/>
      <c r="VCS233" s="29"/>
      <c r="VCT233" s="29"/>
      <c r="VCU233" s="29"/>
      <c r="VCV233" s="29"/>
      <c r="VCW233" s="29"/>
      <c r="VCX233" s="29"/>
      <c r="VCY233" s="29"/>
      <c r="VCZ233" s="29"/>
      <c r="VDA233" s="29"/>
      <c r="VDB233" s="29"/>
      <c r="VDC233" s="29"/>
      <c r="VDD233" s="29"/>
      <c r="VDE233" s="29"/>
      <c r="VDF233" s="29"/>
      <c r="VDG233" s="29"/>
      <c r="VDH233" s="29"/>
      <c r="VDI233" s="29"/>
      <c r="VDJ233" s="29"/>
      <c r="VDK233" s="29"/>
      <c r="VDL233" s="29"/>
      <c r="VDM233" s="29"/>
      <c r="VDN233" s="29"/>
      <c r="VDO233" s="29"/>
      <c r="VDP233" s="29"/>
      <c r="VDQ233" s="29"/>
      <c r="VDR233" s="29"/>
      <c r="VDS233" s="29"/>
      <c r="VDT233" s="29"/>
      <c r="VDU233" s="29"/>
      <c r="VDV233" s="29"/>
      <c r="VDW233" s="29"/>
      <c r="VDX233" s="29"/>
      <c r="VDY233" s="29"/>
      <c r="VDZ233" s="29"/>
      <c r="VEA233" s="29"/>
      <c r="VEB233" s="29"/>
      <c r="VEC233" s="29"/>
      <c r="VED233" s="29"/>
      <c r="VEE233" s="29"/>
      <c r="VEF233" s="29"/>
      <c r="VEG233" s="29"/>
      <c r="VEH233" s="29"/>
      <c r="VEI233" s="29"/>
      <c r="VEJ233" s="29"/>
      <c r="VEK233" s="29"/>
      <c r="VEL233" s="29"/>
      <c r="VEM233" s="29"/>
      <c r="VEN233" s="29"/>
      <c r="VEO233" s="29"/>
      <c r="VEP233" s="29"/>
      <c r="VEQ233" s="29"/>
      <c r="VER233" s="29"/>
      <c r="VES233" s="29"/>
      <c r="VET233" s="29"/>
      <c r="VEU233" s="29"/>
      <c r="VEV233" s="29"/>
      <c r="VEW233" s="29"/>
      <c r="VEX233" s="29"/>
      <c r="VEY233" s="29"/>
      <c r="VEZ233" s="29"/>
      <c r="VFA233" s="29"/>
      <c r="VFB233" s="29"/>
      <c r="VFC233" s="29"/>
      <c r="VFD233" s="29"/>
      <c r="VFE233" s="29"/>
      <c r="VFF233" s="29"/>
      <c r="VFG233" s="29"/>
      <c r="VFH233" s="29"/>
      <c r="VFI233" s="29"/>
      <c r="VFJ233" s="29"/>
      <c r="VFK233" s="29"/>
      <c r="VFL233" s="29"/>
      <c r="VFM233" s="29"/>
      <c r="VFN233" s="29"/>
      <c r="VFO233" s="29"/>
      <c r="VFP233" s="29"/>
      <c r="VFQ233" s="29"/>
      <c r="VFR233" s="29"/>
      <c r="VFS233" s="29"/>
      <c r="VFT233" s="29"/>
      <c r="VFU233" s="29"/>
      <c r="VFV233" s="29"/>
      <c r="VFW233" s="29"/>
      <c r="VFX233" s="29"/>
      <c r="VFY233" s="29"/>
      <c r="VFZ233" s="29"/>
      <c r="VGA233" s="29"/>
      <c r="VGB233" s="29"/>
      <c r="VGC233" s="29"/>
      <c r="VGD233" s="29"/>
      <c r="VGE233" s="29"/>
      <c r="VGF233" s="29"/>
      <c r="VGG233" s="29"/>
      <c r="VGH233" s="29"/>
      <c r="VGI233" s="29"/>
      <c r="VGJ233" s="29"/>
      <c r="VGK233" s="29"/>
      <c r="VGL233" s="29"/>
      <c r="VGM233" s="29"/>
      <c r="VGN233" s="29"/>
      <c r="VGO233" s="29"/>
      <c r="VGP233" s="29"/>
      <c r="VGQ233" s="29"/>
      <c r="VGR233" s="29"/>
      <c r="VGS233" s="29"/>
      <c r="VGT233" s="29"/>
      <c r="VGU233" s="29"/>
      <c r="VGV233" s="29"/>
      <c r="VGW233" s="29"/>
      <c r="VGX233" s="29"/>
      <c r="VGY233" s="29"/>
      <c r="VGZ233" s="29"/>
      <c r="VHA233" s="29"/>
      <c r="VHB233" s="29"/>
      <c r="VHC233" s="29"/>
      <c r="VHD233" s="29"/>
      <c r="VHE233" s="29"/>
      <c r="VHF233" s="29"/>
      <c r="VHG233" s="29"/>
      <c r="VHH233" s="29"/>
      <c r="VHI233" s="29"/>
      <c r="VHJ233" s="29"/>
      <c r="VHK233" s="29"/>
      <c r="VHL233" s="29"/>
      <c r="VHM233" s="29"/>
      <c r="VHN233" s="29"/>
      <c r="VHO233" s="29"/>
      <c r="VHP233" s="29"/>
      <c r="VHQ233" s="29"/>
      <c r="VHR233" s="29"/>
      <c r="VHS233" s="29"/>
      <c r="VHT233" s="29"/>
      <c r="VHU233" s="29"/>
      <c r="VHV233" s="29"/>
      <c r="VHW233" s="29"/>
      <c r="VHX233" s="29"/>
      <c r="VHY233" s="29"/>
      <c r="VHZ233" s="29"/>
      <c r="VIA233" s="29"/>
      <c r="VIB233" s="29"/>
      <c r="VIC233" s="29"/>
      <c r="VID233" s="29"/>
      <c r="VIE233" s="29"/>
      <c r="VIF233" s="29"/>
      <c r="VIG233" s="29"/>
      <c r="VIH233" s="29"/>
      <c r="VII233" s="29"/>
      <c r="VIJ233" s="29"/>
      <c r="VIK233" s="29"/>
      <c r="VIL233" s="29"/>
      <c r="VIM233" s="29"/>
      <c r="VIN233" s="29"/>
      <c r="VIO233" s="29"/>
      <c r="VIP233" s="29"/>
      <c r="VIQ233" s="29"/>
      <c r="VIR233" s="29"/>
      <c r="VIS233" s="29"/>
      <c r="VIT233" s="29"/>
      <c r="VIU233" s="29"/>
      <c r="VIV233" s="29"/>
      <c r="VIW233" s="29"/>
      <c r="VIX233" s="29"/>
      <c r="VIY233" s="29"/>
      <c r="VIZ233" s="29"/>
      <c r="VJA233" s="29"/>
      <c r="VJB233" s="29"/>
      <c r="VJC233" s="29"/>
      <c r="VJD233" s="29"/>
      <c r="VJE233" s="29"/>
      <c r="VJF233" s="29"/>
      <c r="VJG233" s="29"/>
      <c r="VJH233" s="29"/>
      <c r="VJI233" s="29"/>
      <c r="VJJ233" s="29"/>
      <c r="VJK233" s="29"/>
      <c r="VJL233" s="29"/>
      <c r="VJM233" s="29"/>
      <c r="VJN233" s="29"/>
      <c r="VJO233" s="29"/>
      <c r="VJP233" s="29"/>
      <c r="VJQ233" s="29"/>
      <c r="VJR233" s="29"/>
      <c r="VJS233" s="29"/>
      <c r="VJT233" s="29"/>
      <c r="VJU233" s="29"/>
      <c r="VJV233" s="29"/>
      <c r="VJW233" s="29"/>
      <c r="VJX233" s="29"/>
      <c r="VJY233" s="29"/>
      <c r="VJZ233" s="29"/>
      <c r="VKA233" s="29"/>
      <c r="VKB233" s="29"/>
      <c r="VKC233" s="29"/>
      <c r="VKD233" s="29"/>
      <c r="VKE233" s="29"/>
      <c r="VKF233" s="29"/>
      <c r="VKG233" s="29"/>
      <c r="VKH233" s="29"/>
      <c r="VKI233" s="29"/>
      <c r="VKJ233" s="29"/>
      <c r="VKK233" s="29"/>
      <c r="VKL233" s="29"/>
      <c r="VKM233" s="29"/>
      <c r="VKN233" s="29"/>
      <c r="VKO233" s="29"/>
      <c r="VKP233" s="29"/>
      <c r="VKQ233" s="29"/>
      <c r="VKR233" s="29"/>
      <c r="VKS233" s="29"/>
      <c r="VKT233" s="29"/>
      <c r="VKU233" s="29"/>
      <c r="VKV233" s="29"/>
      <c r="VKW233" s="29"/>
      <c r="VKX233" s="29"/>
      <c r="VKY233" s="29"/>
      <c r="VKZ233" s="29"/>
      <c r="VLA233" s="29"/>
      <c r="VLB233" s="29"/>
      <c r="VLC233" s="29"/>
      <c r="VLD233" s="29"/>
      <c r="VLE233" s="29"/>
      <c r="VLF233" s="29"/>
      <c r="VLG233" s="29"/>
      <c r="VLH233" s="29"/>
      <c r="VLI233" s="29"/>
      <c r="VLJ233" s="29"/>
      <c r="VLK233" s="29"/>
      <c r="VLL233" s="29"/>
      <c r="VLM233" s="29"/>
      <c r="VLN233" s="29"/>
      <c r="VLO233" s="29"/>
      <c r="VLP233" s="29"/>
      <c r="VLQ233" s="29"/>
      <c r="VLR233" s="29"/>
      <c r="VLS233" s="29"/>
      <c r="VLT233" s="29"/>
      <c r="VLU233" s="29"/>
      <c r="VLV233" s="29"/>
      <c r="VLW233" s="29"/>
      <c r="VLX233" s="29"/>
      <c r="VLY233" s="29"/>
      <c r="VLZ233" s="29"/>
      <c r="VMA233" s="29"/>
      <c r="VMB233" s="29"/>
      <c r="VMC233" s="29"/>
      <c r="VMD233" s="29"/>
      <c r="VME233" s="29"/>
      <c r="VMF233" s="29"/>
      <c r="VMG233" s="29"/>
      <c r="VMH233" s="29"/>
      <c r="VMI233" s="29"/>
      <c r="VMJ233" s="29"/>
      <c r="VMK233" s="29"/>
      <c r="VML233" s="29"/>
      <c r="VMM233" s="29"/>
      <c r="VMN233" s="29"/>
      <c r="VMO233" s="29"/>
      <c r="VMP233" s="29"/>
      <c r="VMQ233" s="29"/>
      <c r="VMR233" s="29"/>
      <c r="VMS233" s="29"/>
      <c r="VMT233" s="29"/>
      <c r="VMU233" s="29"/>
      <c r="VMV233" s="29"/>
      <c r="VMW233" s="29"/>
      <c r="VMX233" s="29"/>
      <c r="VMY233" s="29"/>
      <c r="VMZ233" s="29"/>
      <c r="VNA233" s="29"/>
      <c r="VNB233" s="29"/>
      <c r="VNC233" s="29"/>
      <c r="VND233" s="29"/>
      <c r="VNE233" s="29"/>
      <c r="VNF233" s="29"/>
      <c r="VNG233" s="29"/>
      <c r="VNH233" s="29"/>
      <c r="VNI233" s="29"/>
      <c r="VNJ233" s="29"/>
      <c r="VNK233" s="29"/>
      <c r="VNL233" s="29"/>
      <c r="VNM233" s="29"/>
      <c r="VNN233" s="29"/>
      <c r="VNO233" s="29"/>
      <c r="VNP233" s="29"/>
      <c r="VNQ233" s="29"/>
      <c r="VNR233" s="29"/>
      <c r="VNS233" s="29"/>
      <c r="VNT233" s="29"/>
      <c r="VNU233" s="29"/>
      <c r="VNV233" s="29"/>
      <c r="VNW233" s="29"/>
      <c r="VNX233" s="29"/>
      <c r="VNY233" s="29"/>
      <c r="VNZ233" s="29"/>
      <c r="VOA233" s="29"/>
      <c r="VOB233" s="29"/>
      <c r="VOC233" s="29"/>
      <c r="VOD233" s="29"/>
      <c r="VOE233" s="29"/>
      <c r="VOF233" s="29"/>
      <c r="VOG233" s="29"/>
      <c r="VOH233" s="29"/>
      <c r="VOI233" s="29"/>
      <c r="VOJ233" s="29"/>
      <c r="VOK233" s="29"/>
      <c r="VOL233" s="29"/>
      <c r="VOM233" s="29"/>
      <c r="VON233" s="29"/>
      <c r="VOO233" s="29"/>
      <c r="VOP233" s="29"/>
      <c r="VOQ233" s="29"/>
      <c r="VOR233" s="29"/>
      <c r="VOS233" s="29"/>
      <c r="VOT233" s="29"/>
      <c r="VOU233" s="29"/>
      <c r="VOV233" s="29"/>
      <c r="VOW233" s="29"/>
      <c r="VOX233" s="29"/>
      <c r="VOY233" s="29"/>
      <c r="VOZ233" s="29"/>
      <c r="VPA233" s="29"/>
      <c r="VPB233" s="29"/>
      <c r="VPC233" s="29"/>
      <c r="VPD233" s="29"/>
      <c r="VPE233" s="29"/>
      <c r="VPF233" s="29"/>
      <c r="VPG233" s="29"/>
      <c r="VPH233" s="29"/>
      <c r="VPI233" s="29"/>
      <c r="VPJ233" s="29"/>
      <c r="VPK233" s="29"/>
      <c r="VPL233" s="29"/>
      <c r="VPM233" s="29"/>
      <c r="VPN233" s="29"/>
      <c r="VPO233" s="29"/>
      <c r="VPP233" s="29"/>
      <c r="VPQ233" s="29"/>
      <c r="VPR233" s="29"/>
      <c r="VPS233" s="29"/>
      <c r="VPT233" s="29"/>
      <c r="VPU233" s="29"/>
      <c r="VPV233" s="29"/>
      <c r="VPW233" s="29"/>
      <c r="VPX233" s="29"/>
      <c r="VPY233" s="29"/>
      <c r="VPZ233" s="29"/>
      <c r="VQA233" s="29"/>
      <c r="VQB233" s="29"/>
      <c r="VQC233" s="29"/>
      <c r="VQD233" s="29"/>
      <c r="VQE233" s="29"/>
      <c r="VQF233" s="29"/>
      <c r="VQG233" s="29"/>
      <c r="VQH233" s="29"/>
      <c r="VQI233" s="29"/>
      <c r="VQJ233" s="29"/>
      <c r="VQK233" s="29"/>
      <c r="VQL233" s="29"/>
      <c r="VQM233" s="29"/>
      <c r="VQN233" s="29"/>
      <c r="VQO233" s="29"/>
      <c r="VQP233" s="29"/>
      <c r="VQQ233" s="29"/>
      <c r="VQR233" s="29"/>
      <c r="VQS233" s="29"/>
      <c r="VQT233" s="29"/>
      <c r="VQU233" s="29"/>
      <c r="VQV233" s="29"/>
      <c r="VQW233" s="29"/>
      <c r="VQX233" s="29"/>
      <c r="VQY233" s="29"/>
      <c r="VQZ233" s="29"/>
      <c r="VRA233" s="29"/>
      <c r="VRB233" s="29"/>
      <c r="VRC233" s="29"/>
      <c r="VRD233" s="29"/>
      <c r="VRE233" s="29"/>
      <c r="VRF233" s="29"/>
      <c r="VRG233" s="29"/>
      <c r="VRH233" s="29"/>
      <c r="VRI233" s="29"/>
      <c r="VRJ233" s="29"/>
      <c r="VRK233" s="29"/>
      <c r="VRL233" s="29"/>
      <c r="VRM233" s="29"/>
      <c r="VRN233" s="29"/>
      <c r="VRO233" s="29"/>
      <c r="VRP233" s="29"/>
      <c r="VRQ233" s="29"/>
      <c r="VRR233" s="29"/>
      <c r="VRS233" s="29"/>
      <c r="VRT233" s="29"/>
      <c r="VRU233" s="29"/>
      <c r="VRV233" s="29"/>
      <c r="VRW233" s="29"/>
      <c r="VRX233" s="29"/>
      <c r="VRY233" s="29"/>
      <c r="VRZ233" s="29"/>
      <c r="VSA233" s="29"/>
      <c r="VSB233" s="29"/>
      <c r="VSC233" s="29"/>
      <c r="VSD233" s="29"/>
      <c r="VSE233" s="29"/>
      <c r="VSF233" s="29"/>
      <c r="VSG233" s="29"/>
      <c r="VSH233" s="29"/>
      <c r="VSI233" s="29"/>
      <c r="VSJ233" s="29"/>
      <c r="VSK233" s="29"/>
      <c r="VSL233" s="29"/>
      <c r="VSM233" s="29"/>
      <c r="VSN233" s="29"/>
      <c r="VSO233" s="29"/>
      <c r="VSP233" s="29"/>
      <c r="VSQ233" s="29"/>
      <c r="VSR233" s="29"/>
      <c r="VSS233" s="29"/>
      <c r="VST233" s="29"/>
      <c r="VSU233" s="29"/>
      <c r="VSV233" s="29"/>
      <c r="VSW233" s="29"/>
      <c r="VSX233" s="29"/>
      <c r="VSY233" s="29"/>
      <c r="VSZ233" s="29"/>
      <c r="VTA233" s="29"/>
      <c r="VTB233" s="29"/>
      <c r="VTC233" s="29"/>
      <c r="VTD233" s="29"/>
      <c r="VTE233" s="29"/>
      <c r="VTF233" s="29"/>
      <c r="VTG233" s="29"/>
      <c r="VTH233" s="29"/>
      <c r="VTI233" s="29"/>
      <c r="VTJ233" s="29"/>
      <c r="VTK233" s="29"/>
      <c r="VTL233" s="29"/>
      <c r="VTM233" s="29"/>
      <c r="VTN233" s="29"/>
      <c r="VTO233" s="29"/>
      <c r="VTP233" s="29"/>
      <c r="VTQ233" s="29"/>
      <c r="VTR233" s="29"/>
      <c r="VTS233" s="29"/>
      <c r="VTT233" s="29"/>
      <c r="VTU233" s="29"/>
      <c r="VTV233" s="29"/>
      <c r="VTW233" s="29"/>
      <c r="VTX233" s="29"/>
      <c r="VTY233" s="29"/>
      <c r="VTZ233" s="29"/>
      <c r="VUA233" s="29"/>
      <c r="VUB233" s="29"/>
      <c r="VUC233" s="29"/>
      <c r="VUD233" s="29"/>
      <c r="VUE233" s="29"/>
      <c r="VUF233" s="29"/>
      <c r="VUG233" s="29"/>
      <c r="VUH233" s="29"/>
      <c r="VUI233" s="29"/>
      <c r="VUJ233" s="29"/>
      <c r="VUK233" s="29"/>
      <c r="VUL233" s="29"/>
      <c r="VUM233" s="29"/>
      <c r="VUN233" s="29"/>
      <c r="VUO233" s="29"/>
      <c r="VUP233" s="29"/>
      <c r="VUQ233" s="29"/>
      <c r="VUR233" s="29"/>
      <c r="VUS233" s="29"/>
      <c r="VUT233" s="29"/>
      <c r="VUU233" s="29"/>
      <c r="VUV233" s="29"/>
      <c r="VUW233" s="29"/>
      <c r="VUX233" s="29"/>
      <c r="VUY233" s="29"/>
      <c r="VUZ233" s="29"/>
      <c r="VVA233" s="29"/>
      <c r="VVB233" s="29"/>
      <c r="VVC233" s="29"/>
      <c r="VVD233" s="29"/>
      <c r="VVE233" s="29"/>
      <c r="VVF233" s="29"/>
      <c r="VVG233" s="29"/>
      <c r="VVH233" s="29"/>
      <c r="VVI233" s="29"/>
      <c r="VVJ233" s="29"/>
      <c r="VVK233" s="29"/>
      <c r="VVL233" s="29"/>
      <c r="VVM233" s="29"/>
      <c r="VVN233" s="29"/>
      <c r="VVO233" s="29"/>
      <c r="VVP233" s="29"/>
      <c r="VVQ233" s="29"/>
      <c r="VVR233" s="29"/>
      <c r="VVS233" s="29"/>
      <c r="VVT233" s="29"/>
      <c r="VVU233" s="29"/>
      <c r="VVV233" s="29"/>
      <c r="VVW233" s="29"/>
      <c r="VVX233" s="29"/>
      <c r="VVY233" s="29"/>
      <c r="VVZ233" s="29"/>
      <c r="VWA233" s="29"/>
      <c r="VWB233" s="29"/>
      <c r="VWC233" s="29"/>
      <c r="VWD233" s="29"/>
      <c r="VWE233" s="29"/>
      <c r="VWF233" s="29"/>
      <c r="VWG233" s="29"/>
      <c r="VWH233" s="29"/>
      <c r="VWI233" s="29"/>
      <c r="VWJ233" s="29"/>
      <c r="VWK233" s="29"/>
      <c r="VWL233" s="29"/>
      <c r="VWM233" s="29"/>
      <c r="VWN233" s="29"/>
      <c r="VWO233" s="29"/>
      <c r="VWP233" s="29"/>
      <c r="VWQ233" s="29"/>
      <c r="VWR233" s="29"/>
      <c r="VWS233" s="29"/>
      <c r="VWT233" s="29"/>
      <c r="VWU233" s="29"/>
      <c r="VWV233" s="29"/>
      <c r="VWW233" s="29"/>
      <c r="VWX233" s="29"/>
      <c r="VWY233" s="29"/>
      <c r="VWZ233" s="29"/>
      <c r="VXA233" s="29"/>
      <c r="VXB233" s="29"/>
      <c r="VXC233" s="29"/>
      <c r="VXD233" s="29"/>
      <c r="VXE233" s="29"/>
      <c r="VXF233" s="29"/>
      <c r="VXG233" s="29"/>
      <c r="VXH233" s="29"/>
      <c r="VXI233" s="29"/>
      <c r="VXJ233" s="29"/>
      <c r="VXK233" s="29"/>
      <c r="VXL233" s="29"/>
      <c r="VXM233" s="29"/>
      <c r="VXN233" s="29"/>
      <c r="VXO233" s="29"/>
      <c r="VXP233" s="29"/>
      <c r="VXQ233" s="29"/>
      <c r="VXR233" s="29"/>
      <c r="VXS233" s="29"/>
      <c r="VXT233" s="29"/>
      <c r="VXU233" s="29"/>
      <c r="VXV233" s="29"/>
      <c r="VXW233" s="29"/>
      <c r="VXX233" s="29"/>
      <c r="VXY233" s="29"/>
      <c r="VXZ233" s="29"/>
      <c r="VYA233" s="29"/>
      <c r="VYB233" s="29"/>
      <c r="VYC233" s="29"/>
      <c r="VYD233" s="29"/>
      <c r="VYE233" s="29"/>
      <c r="VYF233" s="29"/>
      <c r="VYG233" s="29"/>
      <c r="VYH233" s="29"/>
      <c r="VYI233" s="29"/>
      <c r="VYJ233" s="29"/>
      <c r="VYK233" s="29"/>
      <c r="VYL233" s="29"/>
      <c r="VYM233" s="29"/>
      <c r="VYN233" s="29"/>
      <c r="VYO233" s="29"/>
      <c r="VYP233" s="29"/>
      <c r="VYQ233" s="29"/>
      <c r="VYR233" s="29"/>
      <c r="VYS233" s="29"/>
      <c r="VYT233" s="29"/>
      <c r="VYU233" s="29"/>
      <c r="VYV233" s="29"/>
      <c r="VYW233" s="29"/>
      <c r="VYX233" s="29"/>
      <c r="VYY233" s="29"/>
      <c r="VYZ233" s="29"/>
      <c r="VZA233" s="29"/>
      <c r="VZB233" s="29"/>
      <c r="VZC233" s="29"/>
      <c r="VZD233" s="29"/>
      <c r="VZE233" s="29"/>
      <c r="VZF233" s="29"/>
      <c r="VZG233" s="29"/>
      <c r="VZH233" s="29"/>
      <c r="VZI233" s="29"/>
      <c r="VZJ233" s="29"/>
      <c r="VZK233" s="29"/>
      <c r="VZL233" s="29"/>
      <c r="VZM233" s="29"/>
      <c r="VZN233" s="29"/>
      <c r="VZO233" s="29"/>
      <c r="VZP233" s="29"/>
      <c r="VZQ233" s="29"/>
      <c r="VZR233" s="29"/>
      <c r="VZS233" s="29"/>
      <c r="VZT233" s="29"/>
      <c r="VZU233" s="29"/>
      <c r="VZV233" s="29"/>
      <c r="VZW233" s="29"/>
      <c r="VZX233" s="29"/>
      <c r="VZY233" s="29"/>
      <c r="VZZ233" s="29"/>
      <c r="WAA233" s="29"/>
      <c r="WAB233" s="29"/>
      <c r="WAC233" s="29"/>
      <c r="WAD233" s="29"/>
      <c r="WAE233" s="29"/>
      <c r="WAF233" s="29"/>
      <c r="WAG233" s="29"/>
      <c r="WAH233" s="29"/>
      <c r="WAI233" s="29"/>
      <c r="WAJ233" s="29"/>
      <c r="WAK233" s="29"/>
      <c r="WAL233" s="29"/>
      <c r="WAM233" s="29"/>
      <c r="WAN233" s="29"/>
      <c r="WAO233" s="29"/>
      <c r="WAP233" s="29"/>
      <c r="WAQ233" s="29"/>
      <c r="WAR233" s="29"/>
      <c r="WAS233" s="29"/>
      <c r="WAT233" s="29"/>
      <c r="WAU233" s="29"/>
      <c r="WAV233" s="29"/>
      <c r="WAW233" s="29"/>
      <c r="WAX233" s="29"/>
      <c r="WAY233" s="29"/>
      <c r="WAZ233" s="29"/>
      <c r="WBA233" s="29"/>
      <c r="WBB233" s="29"/>
      <c r="WBC233" s="29"/>
      <c r="WBD233" s="29"/>
      <c r="WBE233" s="29"/>
      <c r="WBF233" s="29"/>
      <c r="WBG233" s="29"/>
      <c r="WBH233" s="29"/>
      <c r="WBI233" s="29"/>
      <c r="WBJ233" s="29"/>
      <c r="WBK233" s="29"/>
      <c r="WBL233" s="29"/>
      <c r="WBM233" s="29"/>
      <c r="WBN233" s="29"/>
      <c r="WBO233" s="29"/>
      <c r="WBP233" s="29"/>
      <c r="WBQ233" s="29"/>
      <c r="WBR233" s="29"/>
      <c r="WBS233" s="29"/>
      <c r="WBT233" s="29"/>
      <c r="WBU233" s="29"/>
      <c r="WBV233" s="29"/>
      <c r="WBW233" s="29"/>
      <c r="WBX233" s="29"/>
      <c r="WBY233" s="29"/>
      <c r="WBZ233" s="29"/>
      <c r="WCA233" s="29"/>
      <c r="WCB233" s="29"/>
      <c r="WCC233" s="29"/>
      <c r="WCD233" s="29"/>
      <c r="WCE233" s="29"/>
      <c r="WCF233" s="29"/>
      <c r="WCG233" s="29"/>
      <c r="WCH233" s="29"/>
      <c r="WCI233" s="29"/>
      <c r="WCJ233" s="29"/>
      <c r="WCK233" s="29"/>
      <c r="WCL233" s="29"/>
      <c r="WCM233" s="29"/>
      <c r="WCN233" s="29"/>
      <c r="WCO233" s="29"/>
      <c r="WCP233" s="29"/>
      <c r="WCQ233" s="29"/>
      <c r="WCR233" s="29"/>
      <c r="WCS233" s="29"/>
      <c r="WCT233" s="29"/>
      <c r="WCU233" s="29"/>
      <c r="WCV233" s="29"/>
      <c r="WCW233" s="29"/>
      <c r="WCX233" s="29"/>
      <c r="WCY233" s="29"/>
      <c r="WCZ233" s="29"/>
      <c r="WDA233" s="29"/>
      <c r="WDB233" s="29"/>
      <c r="WDC233" s="29"/>
      <c r="WDD233" s="29"/>
      <c r="WDE233" s="29"/>
      <c r="WDF233" s="29"/>
      <c r="WDG233" s="29"/>
      <c r="WDH233" s="29"/>
      <c r="WDI233" s="29"/>
      <c r="WDJ233" s="29"/>
      <c r="WDK233" s="29"/>
      <c r="WDL233" s="29"/>
      <c r="WDM233" s="29"/>
      <c r="WDN233" s="29"/>
      <c r="WDO233" s="29"/>
      <c r="WDP233" s="29"/>
      <c r="WDQ233" s="29"/>
      <c r="WDR233" s="29"/>
      <c r="WDS233" s="29"/>
      <c r="WDT233" s="29"/>
      <c r="WDU233" s="29"/>
      <c r="WDV233" s="29"/>
      <c r="WDW233" s="29"/>
      <c r="WDX233" s="29"/>
      <c r="WDY233" s="29"/>
      <c r="WDZ233" s="29"/>
      <c r="WEA233" s="29"/>
      <c r="WEB233" s="29"/>
      <c r="WEC233" s="29"/>
      <c r="WED233" s="29"/>
      <c r="WEE233" s="29"/>
      <c r="WEF233" s="29"/>
      <c r="WEG233" s="29"/>
      <c r="WEH233" s="29"/>
      <c r="WEI233" s="29"/>
      <c r="WEJ233" s="29"/>
      <c r="WEK233" s="29"/>
      <c r="WEL233" s="29"/>
      <c r="WEM233" s="29"/>
      <c r="WEN233" s="29"/>
      <c r="WEO233" s="29"/>
      <c r="WEP233" s="29"/>
      <c r="WEQ233" s="29"/>
      <c r="WER233" s="29"/>
      <c r="WES233" s="29"/>
      <c r="WET233" s="29"/>
      <c r="WEU233" s="29"/>
      <c r="WEV233" s="29"/>
      <c r="WEW233" s="29"/>
      <c r="WEX233" s="29"/>
      <c r="WEY233" s="29"/>
      <c r="WEZ233" s="29"/>
      <c r="WFA233" s="29"/>
      <c r="WFB233" s="29"/>
      <c r="WFC233" s="29"/>
      <c r="WFD233" s="29"/>
      <c r="WFE233" s="29"/>
      <c r="WFF233" s="29"/>
      <c r="WFG233" s="29"/>
      <c r="WFH233" s="29"/>
      <c r="WFI233" s="29"/>
      <c r="WFJ233" s="29"/>
      <c r="WFK233" s="29"/>
      <c r="WFL233" s="29"/>
      <c r="WFM233" s="29"/>
      <c r="WFN233" s="29"/>
      <c r="WFO233" s="29"/>
      <c r="WFP233" s="29"/>
      <c r="WFQ233" s="29"/>
      <c r="WFR233" s="29"/>
      <c r="WFS233" s="29"/>
      <c r="WFT233" s="29"/>
      <c r="WFU233" s="29"/>
      <c r="WFV233" s="29"/>
      <c r="WFW233" s="29"/>
      <c r="WFX233" s="29"/>
      <c r="WFY233" s="29"/>
      <c r="WFZ233" s="29"/>
      <c r="WGA233" s="29"/>
      <c r="WGB233" s="29"/>
      <c r="WGC233" s="29"/>
      <c r="WGD233" s="29"/>
      <c r="WGE233" s="29"/>
      <c r="WGF233" s="29"/>
      <c r="WGG233" s="29"/>
      <c r="WGH233" s="29"/>
      <c r="WGI233" s="29"/>
      <c r="WGJ233" s="29"/>
      <c r="WGK233" s="29"/>
      <c r="WGL233" s="29"/>
      <c r="WGM233" s="29"/>
      <c r="WGN233" s="29"/>
      <c r="WGO233" s="29"/>
      <c r="WGP233" s="29"/>
      <c r="WGQ233" s="29"/>
      <c r="WGR233" s="29"/>
      <c r="WGS233" s="29"/>
      <c r="WGT233" s="29"/>
      <c r="WGU233" s="29"/>
      <c r="WGV233" s="29"/>
      <c r="WGW233" s="29"/>
      <c r="WGX233" s="29"/>
      <c r="WGY233" s="29"/>
      <c r="WGZ233" s="29"/>
      <c r="WHA233" s="29"/>
      <c r="WHB233" s="29"/>
      <c r="WHC233" s="29"/>
      <c r="WHD233" s="29"/>
      <c r="WHE233" s="29"/>
      <c r="WHF233" s="29"/>
      <c r="WHG233" s="29"/>
      <c r="WHH233" s="29"/>
      <c r="WHI233" s="29"/>
      <c r="WHJ233" s="29"/>
      <c r="WHK233" s="29"/>
      <c r="WHL233" s="29"/>
      <c r="WHM233" s="29"/>
      <c r="WHN233" s="29"/>
      <c r="WHO233" s="29"/>
      <c r="WHP233" s="29"/>
      <c r="WHQ233" s="29"/>
      <c r="WHR233" s="29"/>
      <c r="WHS233" s="29"/>
      <c r="WHT233" s="29"/>
      <c r="WHU233" s="29"/>
      <c r="WHV233" s="29"/>
      <c r="WHW233" s="29"/>
      <c r="WHX233" s="29"/>
      <c r="WHY233" s="29"/>
      <c r="WHZ233" s="29"/>
      <c r="WIA233" s="29"/>
      <c r="WIB233" s="29"/>
      <c r="WIC233" s="29"/>
      <c r="WID233" s="29"/>
      <c r="WIE233" s="29"/>
      <c r="WIF233" s="29"/>
      <c r="WIG233" s="29"/>
      <c r="WIH233" s="29"/>
      <c r="WII233" s="29"/>
      <c r="WIJ233" s="29"/>
      <c r="WIK233" s="29"/>
      <c r="WIL233" s="29"/>
      <c r="WIM233" s="29"/>
      <c r="WIN233" s="29"/>
      <c r="WIO233" s="29"/>
      <c r="WIP233" s="29"/>
      <c r="WIQ233" s="29"/>
      <c r="WIR233" s="29"/>
      <c r="WIS233" s="29"/>
      <c r="WIT233" s="29"/>
      <c r="WIU233" s="29"/>
      <c r="WIV233" s="29"/>
      <c r="WIW233" s="29"/>
      <c r="WIX233" s="29"/>
      <c r="WIY233" s="29"/>
      <c r="WIZ233" s="29"/>
      <c r="WJA233" s="29"/>
      <c r="WJB233" s="29"/>
      <c r="WJC233" s="29"/>
      <c r="WJD233" s="29"/>
      <c r="WJE233" s="29"/>
      <c r="WJF233" s="29"/>
      <c r="WJG233" s="29"/>
      <c r="WJH233" s="29"/>
      <c r="WJI233" s="29"/>
      <c r="WJJ233" s="29"/>
      <c r="WJK233" s="29"/>
      <c r="WJL233" s="29"/>
      <c r="WJM233" s="29"/>
      <c r="WJN233" s="29"/>
      <c r="WJO233" s="29"/>
      <c r="WJP233" s="29"/>
      <c r="WJQ233" s="29"/>
      <c r="WJR233" s="29"/>
      <c r="WJS233" s="29"/>
      <c r="WJT233" s="29"/>
      <c r="WJU233" s="29"/>
      <c r="WJV233" s="29"/>
      <c r="WJW233" s="29"/>
      <c r="WJX233" s="29"/>
      <c r="WJY233" s="29"/>
      <c r="WJZ233" s="29"/>
      <c r="WKA233" s="29"/>
      <c r="WKB233" s="29"/>
      <c r="WKC233" s="29"/>
      <c r="WKD233" s="29"/>
      <c r="WKE233" s="29"/>
      <c r="WKF233" s="29"/>
      <c r="WKG233" s="29"/>
      <c r="WKH233" s="29"/>
      <c r="WKI233" s="29"/>
      <c r="WKJ233" s="29"/>
      <c r="WKK233" s="29"/>
      <c r="WKL233" s="29"/>
      <c r="WKM233" s="29"/>
      <c r="WKN233" s="29"/>
      <c r="WKO233" s="29"/>
      <c r="WKP233" s="29"/>
      <c r="WKQ233" s="29"/>
      <c r="WKR233" s="29"/>
      <c r="WKS233" s="29"/>
      <c r="WKT233" s="29"/>
      <c r="WKU233" s="29"/>
      <c r="WKV233" s="29"/>
      <c r="WKW233" s="29"/>
      <c r="WKX233" s="29"/>
      <c r="WKY233" s="29"/>
      <c r="WKZ233" s="29"/>
      <c r="WLA233" s="29"/>
      <c r="WLB233" s="29"/>
      <c r="WLC233" s="29"/>
      <c r="WLD233" s="29"/>
      <c r="WLE233" s="29"/>
      <c r="WLF233" s="29"/>
      <c r="WLG233" s="29"/>
      <c r="WLH233" s="29"/>
      <c r="WLI233" s="29"/>
      <c r="WLJ233" s="29"/>
      <c r="WLK233" s="29"/>
      <c r="WLL233" s="29"/>
      <c r="WLM233" s="29"/>
      <c r="WLN233" s="29"/>
      <c r="WLO233" s="29"/>
      <c r="WLP233" s="29"/>
      <c r="WLQ233" s="29"/>
      <c r="WLR233" s="29"/>
      <c r="WLS233" s="29"/>
      <c r="WLT233" s="29"/>
      <c r="WLU233" s="29"/>
      <c r="WLV233" s="29"/>
      <c r="WLW233" s="29"/>
      <c r="WLX233" s="29"/>
      <c r="WLY233" s="29"/>
      <c r="WLZ233" s="29"/>
      <c r="WMA233" s="29"/>
      <c r="WMB233" s="29"/>
      <c r="WMC233" s="29"/>
      <c r="WMD233" s="29"/>
      <c r="WME233" s="29"/>
      <c r="WMF233" s="29"/>
      <c r="WMG233" s="29"/>
      <c r="WMH233" s="29"/>
      <c r="WMI233" s="29"/>
      <c r="WMJ233" s="29"/>
      <c r="WMK233" s="29"/>
      <c r="WML233" s="29"/>
      <c r="WMM233" s="29"/>
      <c r="WMN233" s="29"/>
      <c r="WMO233" s="29"/>
      <c r="WMP233" s="29"/>
      <c r="WMQ233" s="29"/>
      <c r="WMR233" s="29"/>
      <c r="WMS233" s="29"/>
      <c r="WMT233" s="29"/>
      <c r="WMU233" s="29"/>
      <c r="WMV233" s="29"/>
      <c r="WMW233" s="29"/>
      <c r="WMX233" s="29"/>
      <c r="WMY233" s="29"/>
      <c r="WMZ233" s="29"/>
      <c r="WNA233" s="29"/>
      <c r="WNB233" s="29"/>
      <c r="WNC233" s="29"/>
      <c r="WND233" s="29"/>
      <c r="WNE233" s="29"/>
      <c r="WNF233" s="29"/>
      <c r="WNG233" s="29"/>
      <c r="WNH233" s="29"/>
      <c r="WNI233" s="29"/>
      <c r="WNJ233" s="29"/>
      <c r="WNK233" s="29"/>
      <c r="WNL233" s="29"/>
      <c r="WNM233" s="29"/>
      <c r="WNN233" s="29"/>
      <c r="WNO233" s="29"/>
      <c r="WNP233" s="29"/>
      <c r="WNQ233" s="29"/>
      <c r="WNR233" s="29"/>
      <c r="WNS233" s="29"/>
      <c r="WNT233" s="29"/>
      <c r="WNU233" s="29"/>
      <c r="WNV233" s="29"/>
      <c r="WNW233" s="29"/>
      <c r="WNX233" s="29"/>
      <c r="WNY233" s="29"/>
      <c r="WNZ233" s="29"/>
      <c r="WOA233" s="29"/>
      <c r="WOB233" s="29"/>
      <c r="WOC233" s="29"/>
      <c r="WOD233" s="29"/>
      <c r="WOE233" s="29"/>
      <c r="WOF233" s="29"/>
      <c r="WOG233" s="29"/>
      <c r="WOH233" s="29"/>
      <c r="WOI233" s="29"/>
      <c r="WOJ233" s="29"/>
      <c r="WOK233" s="29"/>
      <c r="WOL233" s="29"/>
      <c r="WOM233" s="29"/>
      <c r="WON233" s="29"/>
      <c r="WOO233" s="29"/>
      <c r="WOP233" s="29"/>
      <c r="WOQ233" s="29"/>
      <c r="WOR233" s="29"/>
      <c r="WOS233" s="29"/>
      <c r="WOT233" s="29"/>
      <c r="WOU233" s="29"/>
      <c r="WOV233" s="29"/>
      <c r="WOW233" s="29"/>
      <c r="WOX233" s="29"/>
      <c r="WOY233" s="29"/>
      <c r="WOZ233" s="29"/>
      <c r="WPA233" s="29"/>
      <c r="WPB233" s="29"/>
      <c r="WPC233" s="29"/>
      <c r="WPD233" s="29"/>
      <c r="WPE233" s="29"/>
      <c r="WPF233" s="29"/>
      <c r="WPG233" s="29"/>
      <c r="WPH233" s="29"/>
      <c r="WPI233" s="29"/>
      <c r="WPJ233" s="29"/>
      <c r="WPK233" s="29"/>
      <c r="WPL233" s="29"/>
      <c r="WPM233" s="29"/>
      <c r="WPN233" s="29"/>
      <c r="WPO233" s="29"/>
      <c r="WPP233" s="29"/>
      <c r="WPQ233" s="29"/>
      <c r="WPR233" s="29"/>
      <c r="WPS233" s="29"/>
      <c r="WPT233" s="29"/>
      <c r="WPU233" s="29"/>
      <c r="WPV233" s="29"/>
      <c r="WPW233" s="29"/>
      <c r="WPX233" s="29"/>
      <c r="WPY233" s="29"/>
      <c r="WPZ233" s="29"/>
      <c r="WQA233" s="29"/>
      <c r="WQB233" s="29"/>
      <c r="WQC233" s="29"/>
      <c r="WQD233" s="29"/>
      <c r="WQE233" s="29"/>
      <c r="WQF233" s="29"/>
      <c r="WQG233" s="29"/>
      <c r="WQH233" s="29"/>
      <c r="WQI233" s="29"/>
      <c r="WQJ233" s="29"/>
      <c r="WQK233" s="29"/>
      <c r="WQL233" s="29"/>
      <c r="WQM233" s="29"/>
      <c r="WQN233" s="29"/>
      <c r="WQO233" s="29"/>
      <c r="WQP233" s="29"/>
      <c r="WQQ233" s="29"/>
      <c r="WQR233" s="29"/>
      <c r="WQS233" s="29"/>
      <c r="WQT233" s="29"/>
      <c r="WQU233" s="29"/>
      <c r="WQV233" s="29"/>
      <c r="WQW233" s="29"/>
      <c r="WQX233" s="29"/>
      <c r="WQY233" s="29"/>
      <c r="WQZ233" s="29"/>
      <c r="WRA233" s="29"/>
      <c r="WRB233" s="29"/>
      <c r="WRC233" s="29"/>
      <c r="WRD233" s="29"/>
      <c r="WRE233" s="29"/>
      <c r="WRF233" s="29"/>
      <c r="WRG233" s="29"/>
      <c r="WRH233" s="29"/>
      <c r="WRI233" s="29"/>
      <c r="WRJ233" s="29"/>
      <c r="WRK233" s="29"/>
      <c r="WRL233" s="29"/>
      <c r="WRM233" s="29"/>
      <c r="WRN233" s="29"/>
      <c r="WRO233" s="29"/>
      <c r="WRP233" s="29"/>
      <c r="WRQ233" s="29"/>
      <c r="WRR233" s="29"/>
      <c r="WRS233" s="29"/>
      <c r="WRT233" s="29"/>
      <c r="WRU233" s="29"/>
      <c r="WRV233" s="29"/>
      <c r="WRW233" s="29"/>
      <c r="WRX233" s="29"/>
      <c r="WRY233" s="29"/>
      <c r="WRZ233" s="29"/>
      <c r="WSA233" s="29"/>
      <c r="WSB233" s="29"/>
      <c r="WSC233" s="29"/>
      <c r="WSD233" s="29"/>
      <c r="WSE233" s="29"/>
      <c r="WSF233" s="29"/>
      <c r="WSG233" s="29"/>
      <c r="WSH233" s="29"/>
      <c r="WSI233" s="29"/>
      <c r="WSJ233" s="29"/>
      <c r="WSK233" s="29"/>
      <c r="WSL233" s="29"/>
      <c r="WSM233" s="29"/>
      <c r="WSN233" s="29"/>
      <c r="WSO233" s="29"/>
      <c r="WSP233" s="29"/>
      <c r="WSQ233" s="29"/>
      <c r="WSR233" s="29"/>
      <c r="WSS233" s="29"/>
      <c r="WST233" s="29"/>
      <c r="WSU233" s="29"/>
      <c r="WSV233" s="29"/>
      <c r="WSW233" s="29"/>
      <c r="WSX233" s="29"/>
      <c r="WSY233" s="29"/>
      <c r="WSZ233" s="29"/>
      <c r="WTA233" s="29"/>
      <c r="WTB233" s="29"/>
      <c r="WTC233" s="29"/>
      <c r="WTD233" s="29"/>
      <c r="WTE233" s="29"/>
      <c r="WTF233" s="29"/>
      <c r="WTG233" s="29"/>
      <c r="WTH233" s="29"/>
      <c r="WTI233" s="29"/>
      <c r="WTJ233" s="29"/>
      <c r="WTK233" s="29"/>
      <c r="WTL233" s="29"/>
      <c r="WTM233" s="29"/>
      <c r="WTN233" s="29"/>
      <c r="WTO233" s="29"/>
      <c r="WTP233" s="29"/>
      <c r="WTQ233" s="29"/>
      <c r="WTR233" s="29"/>
      <c r="WTS233" s="29"/>
      <c r="WTT233" s="29"/>
      <c r="WTU233" s="29"/>
      <c r="WTV233" s="29"/>
      <c r="WTW233" s="29"/>
      <c r="WTX233" s="29"/>
      <c r="WTY233" s="29"/>
      <c r="WTZ233" s="29"/>
      <c r="WUA233" s="29"/>
      <c r="WUB233" s="29"/>
      <c r="WUC233" s="29"/>
      <c r="WUD233" s="29"/>
      <c r="WUE233" s="29"/>
      <c r="WUF233" s="29"/>
      <c r="WUG233" s="29"/>
      <c r="WUH233" s="29"/>
      <c r="WUI233" s="29"/>
      <c r="WUJ233" s="29"/>
      <c r="WUK233" s="29"/>
      <c r="WUL233" s="29"/>
      <c r="WUM233" s="29"/>
      <c r="WUN233" s="29"/>
      <c r="WUO233" s="29"/>
      <c r="WUP233" s="29"/>
      <c r="WUQ233" s="29"/>
      <c r="WUR233" s="29"/>
      <c r="WUS233" s="29"/>
    </row>
    <row r="234" spans="1:16113" ht="20.149999999999999" customHeight="1" x14ac:dyDescent="0.35">
      <c r="A234" s="110" t="s">
        <v>1460</v>
      </c>
      <c r="B234" s="9" t="s">
        <v>36</v>
      </c>
      <c r="C234" s="10" t="s">
        <v>37</v>
      </c>
      <c r="D234" s="51" t="s">
        <v>38</v>
      </c>
      <c r="E234" s="217" t="s">
        <v>1461</v>
      </c>
      <c r="F234" s="217" t="s">
        <v>1462</v>
      </c>
      <c r="G234" s="12" t="s">
        <v>1475</v>
      </c>
      <c r="H234" s="14" t="s">
        <v>1464</v>
      </c>
      <c r="I234" s="148" t="s">
        <v>1465</v>
      </c>
      <c r="J234" s="41" t="s">
        <v>1476</v>
      </c>
      <c r="K234" s="12" t="s">
        <v>1477</v>
      </c>
      <c r="L234" s="12" t="s">
        <v>1478</v>
      </c>
      <c r="M234" s="12" t="s">
        <v>1479</v>
      </c>
      <c r="N234" s="12" t="s">
        <v>1480</v>
      </c>
      <c r="O234" s="14" t="s">
        <v>75</v>
      </c>
      <c r="P234" s="240">
        <f>764/813</f>
        <v>0.93972939729397298</v>
      </c>
      <c r="Q234" s="240">
        <v>0.92959427207637235</v>
      </c>
      <c r="R234" s="240">
        <f>768/818</f>
        <v>0.93887530562347188</v>
      </c>
      <c r="S234" s="240">
        <f>879/938</f>
        <v>0.93710021321961623</v>
      </c>
      <c r="T234" s="240">
        <f>890/937</f>
        <v>0.94983991462113126</v>
      </c>
      <c r="U234" s="240">
        <f>925/964</f>
        <v>0.95954356846473032</v>
      </c>
      <c r="V234" s="240"/>
      <c r="W234" s="240"/>
      <c r="X234" s="240"/>
      <c r="Y234" s="240"/>
      <c r="Z234" s="240"/>
      <c r="AA234" s="240"/>
      <c r="AB234" s="17">
        <v>0.9</v>
      </c>
      <c r="AC234" s="18">
        <v>12</v>
      </c>
      <c r="AD234" s="241" t="s">
        <v>1471</v>
      </c>
      <c r="AE234" s="242" t="s">
        <v>1472</v>
      </c>
      <c r="AF234" s="242" t="s">
        <v>1472</v>
      </c>
      <c r="AG234" s="349" t="s">
        <v>1473</v>
      </c>
    </row>
    <row r="235" spans="1:16113" ht="20.149999999999999" customHeight="1" x14ac:dyDescent="0.35">
      <c r="A235" s="110" t="s">
        <v>1460</v>
      </c>
      <c r="B235" s="9" t="s">
        <v>36</v>
      </c>
      <c r="C235" s="10" t="s">
        <v>37</v>
      </c>
      <c r="D235" s="51" t="s">
        <v>38</v>
      </c>
      <c r="E235" s="217" t="s">
        <v>1461</v>
      </c>
      <c r="F235" s="243" t="s">
        <v>1481</v>
      </c>
      <c r="G235" s="12" t="s">
        <v>1475</v>
      </c>
      <c r="H235" s="14" t="s">
        <v>1464</v>
      </c>
      <c r="I235" s="148" t="s">
        <v>1465</v>
      </c>
      <c r="J235" s="41" t="s">
        <v>1482</v>
      </c>
      <c r="K235" s="16" t="s">
        <v>1483</v>
      </c>
      <c r="L235" s="12" t="s">
        <v>1484</v>
      </c>
      <c r="M235" s="12" t="s">
        <v>1485</v>
      </c>
      <c r="N235" s="12" t="s">
        <v>1486</v>
      </c>
      <c r="O235" s="14" t="s">
        <v>75</v>
      </c>
      <c r="P235" s="240">
        <f>11/11</f>
        <v>1</v>
      </c>
      <c r="Q235" s="240">
        <f>26/26</f>
        <v>1</v>
      </c>
      <c r="R235" s="240">
        <f>35/35</f>
        <v>1</v>
      </c>
      <c r="S235" s="240">
        <f>7/7</f>
        <v>1</v>
      </c>
      <c r="T235" s="240">
        <f>11/11</f>
        <v>1</v>
      </c>
      <c r="U235" s="240">
        <f>13/13</f>
        <v>1</v>
      </c>
      <c r="V235" s="240"/>
      <c r="W235" s="240"/>
      <c r="X235" s="240"/>
      <c r="Y235" s="240"/>
      <c r="Z235" s="240"/>
      <c r="AA235" s="240"/>
      <c r="AB235" s="17">
        <v>1</v>
      </c>
      <c r="AC235" s="18">
        <v>12</v>
      </c>
      <c r="AD235" s="241" t="s">
        <v>1471</v>
      </c>
      <c r="AE235" s="242" t="s">
        <v>1472</v>
      </c>
      <c r="AF235" s="242" t="s">
        <v>1472</v>
      </c>
      <c r="AG235" s="349" t="s">
        <v>1487</v>
      </c>
    </row>
    <row r="236" spans="1:16113" ht="20.149999999999999" customHeight="1" x14ac:dyDescent="0.35">
      <c r="A236" s="110" t="s">
        <v>1460</v>
      </c>
      <c r="B236" s="9" t="s">
        <v>36</v>
      </c>
      <c r="C236" s="10" t="s">
        <v>37</v>
      </c>
      <c r="D236" s="51" t="s">
        <v>38</v>
      </c>
      <c r="E236" s="217" t="s">
        <v>1461</v>
      </c>
      <c r="F236" s="243" t="s">
        <v>1481</v>
      </c>
      <c r="G236" s="12" t="s">
        <v>1475</v>
      </c>
      <c r="H236" s="14" t="s">
        <v>1464</v>
      </c>
      <c r="I236" s="148" t="s">
        <v>1465</v>
      </c>
      <c r="J236" s="41" t="s">
        <v>1488</v>
      </c>
      <c r="K236" s="16" t="s">
        <v>1489</v>
      </c>
      <c r="L236" s="12" t="s">
        <v>1484</v>
      </c>
      <c r="M236" s="12" t="s">
        <v>1485</v>
      </c>
      <c r="N236" s="12" t="s">
        <v>1486</v>
      </c>
      <c r="O236" s="14" t="s">
        <v>75</v>
      </c>
      <c r="P236" s="240">
        <f>1/1</f>
        <v>1</v>
      </c>
      <c r="Q236" s="240">
        <f>4/4</f>
        <v>1</v>
      </c>
      <c r="R236" s="240">
        <f>3/3</f>
        <v>1</v>
      </c>
      <c r="S236" s="240">
        <f>1/1</f>
        <v>1</v>
      </c>
      <c r="T236" s="240">
        <f>1/1</f>
        <v>1</v>
      </c>
      <c r="U236" s="240">
        <f>1/1</f>
        <v>1</v>
      </c>
      <c r="V236" s="240"/>
      <c r="W236" s="240"/>
      <c r="X236" s="240"/>
      <c r="Y236" s="240"/>
      <c r="Z236" s="240"/>
      <c r="AA236" s="240"/>
      <c r="AB236" s="17">
        <v>1</v>
      </c>
      <c r="AC236" s="18">
        <v>12</v>
      </c>
      <c r="AD236" s="241" t="s">
        <v>1471</v>
      </c>
      <c r="AE236" s="242" t="s">
        <v>1472</v>
      </c>
      <c r="AF236" s="242" t="s">
        <v>1472</v>
      </c>
      <c r="AG236" s="349" t="s">
        <v>1490</v>
      </c>
    </row>
    <row r="237" spans="1:16113" ht="20.149999999999999" customHeight="1" x14ac:dyDescent="0.35">
      <c r="A237" s="110" t="s">
        <v>1460</v>
      </c>
      <c r="B237" s="9" t="s">
        <v>36</v>
      </c>
      <c r="C237" s="10" t="s">
        <v>37</v>
      </c>
      <c r="D237" s="51" t="s">
        <v>38</v>
      </c>
      <c r="E237" s="217" t="s">
        <v>1461</v>
      </c>
      <c r="F237" s="243" t="s">
        <v>1481</v>
      </c>
      <c r="G237" s="12" t="s">
        <v>1475</v>
      </c>
      <c r="H237" s="14" t="s">
        <v>1464</v>
      </c>
      <c r="I237" s="148" t="s">
        <v>1465</v>
      </c>
      <c r="J237" s="41" t="s">
        <v>1491</v>
      </c>
      <c r="K237" s="16" t="s">
        <v>1492</v>
      </c>
      <c r="L237" s="12" t="s">
        <v>1484</v>
      </c>
      <c r="M237" s="12" t="s">
        <v>1485</v>
      </c>
      <c r="N237" s="12" t="s">
        <v>1486</v>
      </c>
      <c r="O237" s="14" t="s">
        <v>75</v>
      </c>
      <c r="P237" s="240">
        <f>3/3</f>
        <v>1</v>
      </c>
      <c r="Q237" s="240">
        <f>4/4</f>
        <v>1</v>
      </c>
      <c r="R237" s="240">
        <f>8/9</f>
        <v>0.88888888888888884</v>
      </c>
      <c r="S237" s="240">
        <f>7/7</f>
        <v>1</v>
      </c>
      <c r="T237" s="240">
        <f>3/3</f>
        <v>1</v>
      </c>
      <c r="U237" s="240">
        <f>6/6</f>
        <v>1</v>
      </c>
      <c r="V237" s="240"/>
      <c r="W237" s="240"/>
      <c r="X237" s="240"/>
      <c r="Y237" s="240"/>
      <c r="Z237" s="240"/>
      <c r="AA237" s="240"/>
      <c r="AB237" s="17">
        <v>1</v>
      </c>
      <c r="AC237" s="18">
        <v>12</v>
      </c>
      <c r="AD237" s="241" t="s">
        <v>1471</v>
      </c>
      <c r="AE237" s="242" t="s">
        <v>1472</v>
      </c>
      <c r="AF237" s="242" t="s">
        <v>1472</v>
      </c>
      <c r="AG237" s="349" t="s">
        <v>1493</v>
      </c>
    </row>
    <row r="238" spans="1:16113" ht="20.149999999999999" customHeight="1" x14ac:dyDescent="0.35">
      <c r="A238" s="110" t="s">
        <v>1460</v>
      </c>
      <c r="B238" s="9" t="s">
        <v>36</v>
      </c>
      <c r="C238" s="10" t="s">
        <v>37</v>
      </c>
      <c r="D238" s="51" t="s">
        <v>38</v>
      </c>
      <c r="E238" s="217" t="s">
        <v>1461</v>
      </c>
      <c r="F238" s="243" t="s">
        <v>1481</v>
      </c>
      <c r="G238" s="12" t="s">
        <v>1475</v>
      </c>
      <c r="H238" s="14" t="s">
        <v>1464</v>
      </c>
      <c r="I238" s="148" t="s">
        <v>1465</v>
      </c>
      <c r="J238" s="41" t="s">
        <v>1494</v>
      </c>
      <c r="K238" s="16" t="s">
        <v>1495</v>
      </c>
      <c r="L238" s="12" t="s">
        <v>1484</v>
      </c>
      <c r="M238" s="12" t="s">
        <v>1485</v>
      </c>
      <c r="N238" s="12" t="s">
        <v>1486</v>
      </c>
      <c r="O238" s="14" t="s">
        <v>75</v>
      </c>
      <c r="P238" s="240">
        <f>13/13</f>
        <v>1</v>
      </c>
      <c r="Q238" s="240">
        <f>2/3</f>
        <v>0.66666666666666663</v>
      </c>
      <c r="R238" s="240">
        <f>8/8</f>
        <v>1</v>
      </c>
      <c r="S238" s="240">
        <f>11/11</f>
        <v>1</v>
      </c>
      <c r="T238" s="240">
        <f>4/4</f>
        <v>1</v>
      </c>
      <c r="U238" s="240">
        <f>8/8</f>
        <v>1</v>
      </c>
      <c r="V238" s="240"/>
      <c r="W238" s="240"/>
      <c r="X238" s="240"/>
      <c r="Y238" s="240"/>
      <c r="Z238" s="240"/>
      <c r="AA238" s="240"/>
      <c r="AB238" s="17">
        <v>1</v>
      </c>
      <c r="AC238" s="18">
        <v>12</v>
      </c>
      <c r="AD238" s="241" t="s">
        <v>1471</v>
      </c>
      <c r="AE238" s="242" t="s">
        <v>1472</v>
      </c>
      <c r="AF238" s="242" t="s">
        <v>1472</v>
      </c>
      <c r="AG238" s="349" t="s">
        <v>1493</v>
      </c>
    </row>
    <row r="239" spans="1:16113" ht="20.149999999999999" customHeight="1" x14ac:dyDescent="0.35">
      <c r="A239" s="110" t="s">
        <v>1460</v>
      </c>
      <c r="B239" s="9" t="s">
        <v>36</v>
      </c>
      <c r="C239" s="10" t="s">
        <v>37</v>
      </c>
      <c r="D239" s="51" t="s">
        <v>38</v>
      </c>
      <c r="E239" s="217" t="s">
        <v>1461</v>
      </c>
      <c r="F239" s="243" t="s">
        <v>1481</v>
      </c>
      <c r="G239" s="12" t="s">
        <v>1475</v>
      </c>
      <c r="H239" s="14" t="s">
        <v>1464</v>
      </c>
      <c r="I239" s="148" t="s">
        <v>1465</v>
      </c>
      <c r="J239" s="41" t="s">
        <v>1496</v>
      </c>
      <c r="K239" s="16" t="s">
        <v>1497</v>
      </c>
      <c r="L239" s="12" t="s">
        <v>1484</v>
      </c>
      <c r="M239" s="12" t="s">
        <v>1485</v>
      </c>
      <c r="N239" s="12" t="s">
        <v>1486</v>
      </c>
      <c r="O239" s="14" t="s">
        <v>75</v>
      </c>
      <c r="P239" s="240">
        <f>5/5</f>
        <v>1</v>
      </c>
      <c r="Q239" s="240">
        <f>19/19</f>
        <v>1</v>
      </c>
      <c r="R239" s="240">
        <f>16/16</f>
        <v>1</v>
      </c>
      <c r="S239" s="240">
        <f>9/9</f>
        <v>1</v>
      </c>
      <c r="T239" s="240">
        <f>6/6</f>
        <v>1</v>
      </c>
      <c r="U239" s="240">
        <f>6/6</f>
        <v>1</v>
      </c>
      <c r="V239" s="240"/>
      <c r="W239" s="240"/>
      <c r="X239" s="240"/>
      <c r="Y239" s="240"/>
      <c r="Z239" s="240"/>
      <c r="AA239" s="240"/>
      <c r="AB239" s="17">
        <v>1</v>
      </c>
      <c r="AC239" s="18">
        <v>12</v>
      </c>
      <c r="AD239" s="241" t="s">
        <v>1471</v>
      </c>
      <c r="AE239" s="242" t="s">
        <v>1472</v>
      </c>
      <c r="AF239" s="242" t="s">
        <v>1472</v>
      </c>
      <c r="AG239" s="349" t="s">
        <v>1493</v>
      </c>
    </row>
    <row r="240" spans="1:16113" ht="20.149999999999999" customHeight="1" x14ac:dyDescent="0.35">
      <c r="A240" s="110" t="s">
        <v>1460</v>
      </c>
      <c r="B240" s="9" t="s">
        <v>36</v>
      </c>
      <c r="C240" s="10" t="s">
        <v>37</v>
      </c>
      <c r="D240" s="51" t="s">
        <v>38</v>
      </c>
      <c r="E240" s="217" t="s">
        <v>1461</v>
      </c>
      <c r="F240" s="243" t="s">
        <v>1481</v>
      </c>
      <c r="G240" s="12" t="s">
        <v>1475</v>
      </c>
      <c r="H240" s="14" t="s">
        <v>1464</v>
      </c>
      <c r="I240" s="148" t="s">
        <v>1465</v>
      </c>
      <c r="J240" s="41" t="s">
        <v>1498</v>
      </c>
      <c r="K240" s="16" t="s">
        <v>1499</v>
      </c>
      <c r="L240" s="12" t="s">
        <v>1484</v>
      </c>
      <c r="M240" s="12" t="s">
        <v>1485</v>
      </c>
      <c r="N240" s="12" t="s">
        <v>1486</v>
      </c>
      <c r="O240" s="14" t="s">
        <v>75</v>
      </c>
      <c r="P240" s="240">
        <f>1/1</f>
        <v>1</v>
      </c>
      <c r="Q240" s="240">
        <f>4/4</f>
        <v>1</v>
      </c>
      <c r="R240" s="240">
        <f>9/9</f>
        <v>1</v>
      </c>
      <c r="S240" s="244">
        <v>0</v>
      </c>
      <c r="T240" s="244">
        <v>0</v>
      </c>
      <c r="U240" s="240">
        <f>1/1</f>
        <v>1</v>
      </c>
      <c r="V240" s="240"/>
      <c r="W240" s="240"/>
      <c r="X240" s="240"/>
      <c r="Y240" s="240"/>
      <c r="Z240" s="240"/>
      <c r="AA240" s="240"/>
      <c r="AB240" s="17">
        <v>1</v>
      </c>
      <c r="AC240" s="18">
        <v>12</v>
      </c>
      <c r="AD240" s="241" t="s">
        <v>1471</v>
      </c>
      <c r="AE240" s="242" t="s">
        <v>1472</v>
      </c>
      <c r="AF240" s="242" t="s">
        <v>1472</v>
      </c>
      <c r="AG240" s="349" t="s">
        <v>1493</v>
      </c>
    </row>
    <row r="241" spans="1:16113" ht="20.149999999999999" customHeight="1" x14ac:dyDescent="0.35">
      <c r="A241" s="110" t="s">
        <v>1460</v>
      </c>
      <c r="B241" s="9" t="s">
        <v>36</v>
      </c>
      <c r="C241" s="10" t="s">
        <v>37</v>
      </c>
      <c r="D241" s="51" t="s">
        <v>38</v>
      </c>
      <c r="E241" s="217" t="s">
        <v>1461</v>
      </c>
      <c r="F241" s="243" t="s">
        <v>1481</v>
      </c>
      <c r="G241" s="12" t="s">
        <v>1475</v>
      </c>
      <c r="H241" s="14" t="s">
        <v>1464</v>
      </c>
      <c r="I241" s="148" t="s">
        <v>1465</v>
      </c>
      <c r="J241" s="41" t="s">
        <v>1500</v>
      </c>
      <c r="K241" s="16" t="s">
        <v>1501</v>
      </c>
      <c r="L241" s="12" t="s">
        <v>1484</v>
      </c>
      <c r="M241" s="12" t="s">
        <v>1485</v>
      </c>
      <c r="N241" s="12" t="s">
        <v>1486</v>
      </c>
      <c r="O241" s="14" t="s">
        <v>75</v>
      </c>
      <c r="P241" s="240">
        <f>1/1</f>
        <v>1</v>
      </c>
      <c r="Q241" s="240">
        <f>4/4</f>
        <v>1</v>
      </c>
      <c r="R241" s="240">
        <f>9/9</f>
        <v>1</v>
      </c>
      <c r="S241" s="244">
        <v>0</v>
      </c>
      <c r="T241" s="240">
        <f>4/4</f>
        <v>1</v>
      </c>
      <c r="U241" s="240">
        <f>1/1</f>
        <v>1</v>
      </c>
      <c r="V241" s="240"/>
      <c r="W241" s="240"/>
      <c r="X241" s="240"/>
      <c r="Y241" s="240"/>
      <c r="Z241" s="240"/>
      <c r="AA241" s="240"/>
      <c r="AB241" s="17">
        <v>1</v>
      </c>
      <c r="AC241" s="18">
        <v>12</v>
      </c>
      <c r="AD241" s="241" t="s">
        <v>1471</v>
      </c>
      <c r="AE241" s="242" t="s">
        <v>1472</v>
      </c>
      <c r="AF241" s="242" t="s">
        <v>1472</v>
      </c>
      <c r="AG241" s="349" t="s">
        <v>1493</v>
      </c>
    </row>
    <row r="242" spans="1:16113" ht="20.149999999999999" customHeight="1" x14ac:dyDescent="0.35">
      <c r="A242" s="110" t="s">
        <v>1460</v>
      </c>
      <c r="B242" s="9" t="s">
        <v>36</v>
      </c>
      <c r="C242" s="10" t="s">
        <v>37</v>
      </c>
      <c r="D242" s="51" t="s">
        <v>38</v>
      </c>
      <c r="E242" s="217" t="s">
        <v>1461</v>
      </c>
      <c r="F242" s="217" t="s">
        <v>1462</v>
      </c>
      <c r="G242" s="12" t="s">
        <v>1502</v>
      </c>
      <c r="H242" s="14" t="s">
        <v>1464</v>
      </c>
      <c r="I242" s="148" t="s">
        <v>1465</v>
      </c>
      <c r="J242" s="245" t="s">
        <v>1503</v>
      </c>
      <c r="K242" s="16" t="s">
        <v>1504</v>
      </c>
      <c r="L242" s="12" t="s">
        <v>1505</v>
      </c>
      <c r="M242" s="12" t="s">
        <v>1506</v>
      </c>
      <c r="N242" s="12" t="s">
        <v>1486</v>
      </c>
      <c r="O242" s="14" t="s">
        <v>66</v>
      </c>
      <c r="P242" s="246"/>
      <c r="Q242" s="246"/>
      <c r="R242" s="240">
        <f>8/8</f>
        <v>1</v>
      </c>
      <c r="S242" s="240">
        <f>13/13</f>
        <v>1</v>
      </c>
      <c r="T242" s="67"/>
      <c r="U242" s="67"/>
      <c r="V242" s="67"/>
      <c r="W242" s="67"/>
      <c r="X242" s="240"/>
      <c r="Y242" s="67"/>
      <c r="Z242" s="67"/>
      <c r="AA242" s="67"/>
      <c r="AB242" s="17">
        <v>1</v>
      </c>
      <c r="AC242" s="18">
        <v>3</v>
      </c>
      <c r="AD242" s="241" t="s">
        <v>1471</v>
      </c>
      <c r="AE242" s="242" t="s">
        <v>1507</v>
      </c>
      <c r="AF242" s="242" t="s">
        <v>1472</v>
      </c>
      <c r="AG242" s="349" t="s">
        <v>1508</v>
      </c>
    </row>
    <row r="243" spans="1:16113" ht="20.149999999999999" customHeight="1" x14ac:dyDescent="0.35">
      <c r="A243" s="110" t="s">
        <v>1460</v>
      </c>
      <c r="B243" s="9" t="s">
        <v>36</v>
      </c>
      <c r="C243" s="10" t="s">
        <v>37</v>
      </c>
      <c r="D243" s="51" t="s">
        <v>38</v>
      </c>
      <c r="E243" s="217" t="s">
        <v>1461</v>
      </c>
      <c r="F243" s="217" t="s">
        <v>1462</v>
      </c>
      <c r="G243" s="12" t="s">
        <v>1502</v>
      </c>
      <c r="H243" s="14" t="s">
        <v>1464</v>
      </c>
      <c r="I243" s="148" t="s">
        <v>1465</v>
      </c>
      <c r="J243" s="247" t="s">
        <v>1509</v>
      </c>
      <c r="K243" s="16" t="s">
        <v>1510</v>
      </c>
      <c r="L243" s="12" t="s">
        <v>1511</v>
      </c>
      <c r="M243" s="12" t="s">
        <v>1512</v>
      </c>
      <c r="N243" s="12" t="s">
        <v>1486</v>
      </c>
      <c r="O243" s="14" t="s">
        <v>816</v>
      </c>
      <c r="P243" s="246"/>
      <c r="Q243" s="246"/>
      <c r="R243" s="246"/>
      <c r="S243" s="67"/>
      <c r="T243" s="67"/>
      <c r="U243" s="240">
        <f>4/4</f>
        <v>1</v>
      </c>
      <c r="V243" s="67"/>
      <c r="W243" s="67"/>
      <c r="X243" s="67"/>
      <c r="Y243" s="67"/>
      <c r="Z243" s="67"/>
      <c r="AA243" s="240"/>
      <c r="AB243" s="17">
        <v>1</v>
      </c>
      <c r="AC243" s="18">
        <v>2</v>
      </c>
      <c r="AD243" s="241" t="s">
        <v>1471</v>
      </c>
      <c r="AE243" s="242" t="s">
        <v>1507</v>
      </c>
      <c r="AF243" s="242" t="s">
        <v>1472</v>
      </c>
      <c r="AG243" s="349" t="s">
        <v>1508</v>
      </c>
    </row>
    <row r="244" spans="1:16113" ht="20.149999999999999" customHeight="1" x14ac:dyDescent="0.35">
      <c r="A244" s="110" t="s">
        <v>1460</v>
      </c>
      <c r="B244" s="9" t="s">
        <v>36</v>
      </c>
      <c r="C244" s="10" t="s">
        <v>37</v>
      </c>
      <c r="D244" s="51" t="s">
        <v>38</v>
      </c>
      <c r="E244" s="217" t="s">
        <v>1461</v>
      </c>
      <c r="F244" s="217" t="s">
        <v>1462</v>
      </c>
      <c r="G244" s="12" t="s">
        <v>1502</v>
      </c>
      <c r="H244" s="14" t="s">
        <v>1464</v>
      </c>
      <c r="I244" s="148" t="s">
        <v>1465</v>
      </c>
      <c r="J244" s="166" t="s">
        <v>1513</v>
      </c>
      <c r="K244" s="16" t="s">
        <v>1514</v>
      </c>
      <c r="L244" s="12" t="s">
        <v>1515</v>
      </c>
      <c r="M244" s="12" t="s">
        <v>1516</v>
      </c>
      <c r="N244" s="12" t="s">
        <v>1486</v>
      </c>
      <c r="O244" s="14" t="s">
        <v>75</v>
      </c>
      <c r="P244" s="240">
        <f>1483/1483</f>
        <v>1</v>
      </c>
      <c r="Q244" s="240">
        <f>1684/1684</f>
        <v>1</v>
      </c>
      <c r="R244" s="240">
        <f>1888/1888</f>
        <v>1</v>
      </c>
      <c r="S244" s="240">
        <f>1593/1493</f>
        <v>1.0669792364367046</v>
      </c>
      <c r="T244" s="240">
        <f>1778/1393</f>
        <v>1.2763819095477387</v>
      </c>
      <c r="U244" s="240">
        <f>1389/1389</f>
        <v>1</v>
      </c>
      <c r="V244" s="240"/>
      <c r="W244" s="240"/>
      <c r="X244" s="240"/>
      <c r="Y244" s="240"/>
      <c r="Z244" s="240"/>
      <c r="AA244" s="240"/>
      <c r="AB244" s="234">
        <v>1</v>
      </c>
      <c r="AC244" s="18">
        <v>12</v>
      </c>
      <c r="AD244" s="241" t="s">
        <v>1471</v>
      </c>
      <c r="AE244" s="242" t="s">
        <v>1472</v>
      </c>
      <c r="AF244" s="242" t="s">
        <v>1472</v>
      </c>
      <c r="AG244" s="349" t="s">
        <v>1508</v>
      </c>
    </row>
    <row r="245" spans="1:16113" ht="20.149999999999999" customHeight="1" x14ac:dyDescent="0.35">
      <c r="A245" s="110" t="s">
        <v>1460</v>
      </c>
      <c r="B245" s="9" t="s">
        <v>36</v>
      </c>
      <c r="C245" s="10" t="s">
        <v>37</v>
      </c>
      <c r="D245" s="51" t="s">
        <v>38</v>
      </c>
      <c r="E245" s="217" t="s">
        <v>1461</v>
      </c>
      <c r="F245" s="243" t="s">
        <v>1517</v>
      </c>
      <c r="G245" s="12" t="s">
        <v>1502</v>
      </c>
      <c r="H245" s="14" t="s">
        <v>1464</v>
      </c>
      <c r="I245" s="14" t="s">
        <v>1518</v>
      </c>
      <c r="J245" s="247" t="s">
        <v>1519</v>
      </c>
      <c r="K245" s="12" t="s">
        <v>1520</v>
      </c>
      <c r="L245" s="12" t="s">
        <v>1521</v>
      </c>
      <c r="M245" s="12" t="s">
        <v>1506</v>
      </c>
      <c r="N245" s="12" t="s">
        <v>1522</v>
      </c>
      <c r="O245" s="14" t="s">
        <v>789</v>
      </c>
      <c r="P245" s="246"/>
      <c r="Q245" s="246"/>
      <c r="R245" s="246"/>
      <c r="S245" s="240">
        <f>167/156</f>
        <v>1.0705128205128205</v>
      </c>
      <c r="T245" s="67"/>
      <c r="U245" s="67"/>
      <c r="V245" s="67"/>
      <c r="W245" s="67"/>
      <c r="X245" s="67"/>
      <c r="Y245" s="67"/>
      <c r="Z245" s="67"/>
      <c r="AA245" s="240"/>
      <c r="AB245" s="17">
        <v>0.9</v>
      </c>
      <c r="AC245" s="18">
        <v>2</v>
      </c>
      <c r="AD245" s="241" t="s">
        <v>1471</v>
      </c>
      <c r="AE245" s="248" t="s">
        <v>1507</v>
      </c>
      <c r="AF245" s="248" t="s">
        <v>1472</v>
      </c>
      <c r="AG245" s="349" t="s">
        <v>1508</v>
      </c>
    </row>
    <row r="246" spans="1:16113" ht="20.149999999999999" customHeight="1" x14ac:dyDescent="0.35">
      <c r="A246" s="110" t="s">
        <v>1460</v>
      </c>
      <c r="B246" s="9" t="s">
        <v>36</v>
      </c>
      <c r="C246" s="10" t="s">
        <v>37</v>
      </c>
      <c r="D246" s="51" t="s">
        <v>38</v>
      </c>
      <c r="E246" s="217" t="s">
        <v>1523</v>
      </c>
      <c r="F246" s="243" t="s">
        <v>1524</v>
      </c>
      <c r="G246" s="40" t="s">
        <v>1525</v>
      </c>
      <c r="H246" s="12" t="s">
        <v>1526</v>
      </c>
      <c r="I246" s="11" t="s">
        <v>1527</v>
      </c>
      <c r="J246" s="249" t="s">
        <v>1528</v>
      </c>
      <c r="K246" s="12" t="s">
        <v>1529</v>
      </c>
      <c r="L246" s="12" t="s">
        <v>1530</v>
      </c>
      <c r="M246" s="12" t="s">
        <v>1531</v>
      </c>
      <c r="N246" s="12" t="s">
        <v>1532</v>
      </c>
      <c r="O246" s="14" t="s">
        <v>66</v>
      </c>
      <c r="P246" s="246"/>
      <c r="Q246" s="246"/>
      <c r="R246" s="246"/>
      <c r="S246" s="67"/>
      <c r="T246" s="67"/>
      <c r="U246" s="67"/>
      <c r="V246" s="67"/>
      <c r="W246" s="67"/>
      <c r="Y246" s="67"/>
      <c r="Z246" s="67"/>
      <c r="AA246" s="250"/>
      <c r="AB246" s="234">
        <v>1</v>
      </c>
      <c r="AC246" s="18">
        <v>1</v>
      </c>
      <c r="AD246" s="241" t="s">
        <v>1471</v>
      </c>
      <c r="AE246" s="251" t="s">
        <v>1472</v>
      </c>
      <c r="AF246" s="251" t="s">
        <v>1472</v>
      </c>
      <c r="AG246" s="349" t="s">
        <v>1508</v>
      </c>
    </row>
    <row r="247" spans="1:16113" ht="20.149999999999999" customHeight="1" thickBot="1" x14ac:dyDescent="0.4">
      <c r="A247" s="110" t="s">
        <v>1460</v>
      </c>
      <c r="B247" s="9" t="s">
        <v>36</v>
      </c>
      <c r="C247" s="10" t="s">
        <v>37</v>
      </c>
      <c r="D247" s="51" t="s">
        <v>38</v>
      </c>
      <c r="E247" s="217" t="s">
        <v>1523</v>
      </c>
      <c r="F247" s="243" t="s">
        <v>1524</v>
      </c>
      <c r="G247" s="40" t="s">
        <v>1525</v>
      </c>
      <c r="H247" s="12" t="s">
        <v>1526</v>
      </c>
      <c r="I247" s="11" t="s">
        <v>1527</v>
      </c>
      <c r="J247" s="252" t="s">
        <v>1533</v>
      </c>
      <c r="K247" s="12" t="s">
        <v>1534</v>
      </c>
      <c r="L247" s="12" t="s">
        <v>1535</v>
      </c>
      <c r="M247" s="12" t="s">
        <v>1536</v>
      </c>
      <c r="N247" s="12" t="s">
        <v>1537</v>
      </c>
      <c r="O247" s="14" t="s">
        <v>91</v>
      </c>
      <c r="P247" s="246"/>
      <c r="Q247" s="240">
        <f>1/1</f>
        <v>1</v>
      </c>
      <c r="R247" s="246"/>
      <c r="S247" s="67"/>
      <c r="T247" s="67"/>
      <c r="U247" s="67"/>
      <c r="V247" s="67"/>
      <c r="W247" s="67"/>
      <c r="X247" s="67"/>
      <c r="Y247" s="67"/>
      <c r="Z247" s="67"/>
      <c r="AA247" s="250"/>
      <c r="AB247" s="234">
        <v>1</v>
      </c>
      <c r="AC247" s="18">
        <v>2</v>
      </c>
      <c r="AD247" s="241" t="s">
        <v>1471</v>
      </c>
      <c r="AE247" s="251" t="s">
        <v>1472</v>
      </c>
      <c r="AF247" s="251" t="s">
        <v>1472</v>
      </c>
      <c r="AG247" s="349" t="s">
        <v>1508</v>
      </c>
    </row>
    <row r="248" spans="1:16113" ht="20.149999999999999" customHeight="1" thickBot="1" x14ac:dyDescent="0.4">
      <c r="A248" s="110" t="s">
        <v>1460</v>
      </c>
      <c r="B248" s="9" t="s">
        <v>36</v>
      </c>
      <c r="C248" s="10" t="s">
        <v>37</v>
      </c>
      <c r="D248" s="51" t="s">
        <v>38</v>
      </c>
      <c r="E248" s="217" t="s">
        <v>1523</v>
      </c>
      <c r="F248" s="243" t="s">
        <v>1524</v>
      </c>
      <c r="G248" s="40" t="s">
        <v>1525</v>
      </c>
      <c r="H248" s="12" t="s">
        <v>1526</v>
      </c>
      <c r="I248" s="11" t="s">
        <v>1527</v>
      </c>
      <c r="J248" s="252" t="s">
        <v>1538</v>
      </c>
      <c r="K248" s="12" t="s">
        <v>1539</v>
      </c>
      <c r="L248" s="12" t="s">
        <v>1540</v>
      </c>
      <c r="M248" s="12" t="s">
        <v>1541</v>
      </c>
      <c r="N248" s="12" t="s">
        <v>1542</v>
      </c>
      <c r="O248" s="14" t="s">
        <v>338</v>
      </c>
      <c r="P248" s="246"/>
      <c r="Q248" s="246"/>
      <c r="R248" s="246"/>
      <c r="S248" s="67"/>
      <c r="T248" s="67"/>
      <c r="U248" s="240">
        <f>8/6</f>
        <v>1.3333333333333333</v>
      </c>
      <c r="V248" s="67"/>
      <c r="W248" s="67"/>
      <c r="X248" s="67"/>
      <c r="Y248" s="67"/>
      <c r="Z248" s="67"/>
      <c r="AA248" s="250"/>
      <c r="AB248" s="234">
        <v>1</v>
      </c>
      <c r="AC248" s="18">
        <v>2</v>
      </c>
      <c r="AD248" s="241" t="s">
        <v>1471</v>
      </c>
      <c r="AE248" s="251" t="s">
        <v>1472</v>
      </c>
      <c r="AF248" s="251" t="s">
        <v>1472</v>
      </c>
      <c r="AG248" s="349" t="s">
        <v>1508</v>
      </c>
    </row>
    <row r="249" spans="1:16113" ht="20.149999999999999" customHeight="1" thickBot="1" x14ac:dyDescent="0.4">
      <c r="A249" s="110" t="s">
        <v>1460</v>
      </c>
      <c r="B249" s="20" t="s">
        <v>53</v>
      </c>
      <c r="C249" s="10" t="s">
        <v>54</v>
      </c>
      <c r="D249" s="9" t="s">
        <v>55</v>
      </c>
      <c r="E249" s="9" t="s">
        <v>56</v>
      </c>
      <c r="F249" s="9" t="s">
        <v>358</v>
      </c>
      <c r="G249" s="21" t="s">
        <v>1066</v>
      </c>
      <c r="H249" s="22" t="s">
        <v>59</v>
      </c>
      <c r="I249" s="10" t="s">
        <v>229</v>
      </c>
      <c r="J249" s="245" t="s">
        <v>1543</v>
      </c>
      <c r="K249" s="12" t="s">
        <v>1544</v>
      </c>
      <c r="L249" s="12" t="s">
        <v>1545</v>
      </c>
      <c r="M249" s="12" t="s">
        <v>1546</v>
      </c>
      <c r="N249" s="12" t="s">
        <v>1547</v>
      </c>
      <c r="O249" s="14" t="s">
        <v>338</v>
      </c>
      <c r="P249" s="246"/>
      <c r="Q249" s="246"/>
      <c r="R249" s="246"/>
      <c r="S249" s="250">
        <f>1/1</f>
        <v>1</v>
      </c>
      <c r="T249" s="67"/>
      <c r="U249" s="67"/>
      <c r="V249" s="67"/>
      <c r="W249" s="250"/>
      <c r="X249" s="67"/>
      <c r="Y249" s="67"/>
      <c r="Z249" s="67"/>
      <c r="AA249" s="250"/>
      <c r="AB249" s="234">
        <v>1</v>
      </c>
      <c r="AC249" s="18">
        <v>3</v>
      </c>
      <c r="AD249" s="241" t="s">
        <v>1471</v>
      </c>
      <c r="AE249" s="251" t="s">
        <v>1472</v>
      </c>
      <c r="AF249" s="251" t="s">
        <v>1472</v>
      </c>
      <c r="AG249" s="350" t="s">
        <v>1548</v>
      </c>
    </row>
    <row r="250" spans="1:16113" ht="20.149999999999999" customHeight="1" thickBot="1" x14ac:dyDescent="0.4">
      <c r="A250" s="110" t="s">
        <v>1460</v>
      </c>
      <c r="B250" s="20" t="s">
        <v>53</v>
      </c>
      <c r="C250" s="10" t="s">
        <v>54</v>
      </c>
      <c r="D250" s="9" t="s">
        <v>55</v>
      </c>
      <c r="E250" s="9" t="s">
        <v>56</v>
      </c>
      <c r="F250" s="9" t="s">
        <v>358</v>
      </c>
      <c r="G250" s="21" t="s">
        <v>1066</v>
      </c>
      <c r="H250" s="22" t="s">
        <v>59</v>
      </c>
      <c r="I250" s="10" t="s">
        <v>229</v>
      </c>
      <c r="J250" s="245" t="s">
        <v>1549</v>
      </c>
      <c r="K250" s="12" t="s">
        <v>1550</v>
      </c>
      <c r="L250" s="12" t="s">
        <v>1551</v>
      </c>
      <c r="M250" s="12" t="s">
        <v>1552</v>
      </c>
      <c r="N250" s="12" t="s">
        <v>1553</v>
      </c>
      <c r="O250" s="14" t="s">
        <v>66</v>
      </c>
      <c r="P250" s="246"/>
      <c r="Q250" s="246"/>
      <c r="R250" s="250">
        <f>1/1</f>
        <v>1</v>
      </c>
      <c r="S250" s="67"/>
      <c r="T250" s="67"/>
      <c r="U250" s="67"/>
      <c r="W250" s="67"/>
      <c r="X250" s="67"/>
      <c r="Y250" s="67"/>
      <c r="Z250" s="67"/>
      <c r="AA250" s="67"/>
      <c r="AB250" s="234">
        <v>1</v>
      </c>
      <c r="AC250" s="18">
        <v>1</v>
      </c>
      <c r="AD250" s="241" t="s">
        <v>1471</v>
      </c>
      <c r="AE250" s="251" t="s">
        <v>1472</v>
      </c>
      <c r="AF250" s="251" t="s">
        <v>1472</v>
      </c>
      <c r="AG250" s="350" t="s">
        <v>1554</v>
      </c>
    </row>
    <row r="251" spans="1:16113" ht="20.149999999999999" customHeight="1" thickBot="1" x14ac:dyDescent="0.4">
      <c r="A251" s="110" t="s">
        <v>1460</v>
      </c>
      <c r="B251" s="20" t="s">
        <v>53</v>
      </c>
      <c r="C251" s="10" t="s">
        <v>54</v>
      </c>
      <c r="D251" s="9" t="s">
        <v>55</v>
      </c>
      <c r="E251" s="9" t="s">
        <v>56</v>
      </c>
      <c r="F251" s="9" t="s">
        <v>358</v>
      </c>
      <c r="G251" s="21" t="s">
        <v>1066</v>
      </c>
      <c r="H251" s="22" t="s">
        <v>59</v>
      </c>
      <c r="I251" s="10" t="s">
        <v>229</v>
      </c>
      <c r="J251" s="245" t="s">
        <v>1555</v>
      </c>
      <c r="K251" s="12" t="s">
        <v>1556</v>
      </c>
      <c r="L251" s="12" t="s">
        <v>1557</v>
      </c>
      <c r="M251" s="12" t="s">
        <v>1558</v>
      </c>
      <c r="N251" s="12" t="s">
        <v>1559</v>
      </c>
      <c r="O251" s="14" t="s">
        <v>816</v>
      </c>
      <c r="P251" s="246"/>
      <c r="Q251" s="250">
        <f>1/1</f>
        <v>1</v>
      </c>
      <c r="R251" s="250">
        <f t="shared" ref="R251:U253" si="20">1/1</f>
        <v>1</v>
      </c>
      <c r="S251" s="250">
        <f t="shared" si="20"/>
        <v>1</v>
      </c>
      <c r="T251" s="250">
        <f t="shared" si="20"/>
        <v>1</v>
      </c>
      <c r="U251" s="250">
        <f t="shared" si="20"/>
        <v>1</v>
      </c>
      <c r="V251" s="67"/>
      <c r="W251" s="67"/>
      <c r="X251" s="67"/>
      <c r="Y251" s="67"/>
      <c r="Z251" s="67"/>
      <c r="AA251" s="250"/>
      <c r="AB251" s="234">
        <v>1</v>
      </c>
      <c r="AC251" s="18">
        <v>6</v>
      </c>
      <c r="AD251" s="241" t="s">
        <v>1471</v>
      </c>
      <c r="AE251" s="251" t="s">
        <v>1472</v>
      </c>
      <c r="AF251" s="251" t="s">
        <v>1472</v>
      </c>
      <c r="AG251" s="350" t="s">
        <v>1508</v>
      </c>
    </row>
    <row r="252" spans="1:16113" ht="20.149999999999999" customHeight="1" thickBot="1" x14ac:dyDescent="0.4">
      <c r="A252" s="110" t="s">
        <v>1460</v>
      </c>
      <c r="B252" s="20" t="s">
        <v>53</v>
      </c>
      <c r="C252" s="10" t="s">
        <v>54</v>
      </c>
      <c r="D252" s="9" t="s">
        <v>55</v>
      </c>
      <c r="E252" s="9" t="s">
        <v>56</v>
      </c>
      <c r="F252" s="9" t="s">
        <v>358</v>
      </c>
      <c r="G252" s="21" t="s">
        <v>1066</v>
      </c>
      <c r="H252" s="22" t="s">
        <v>59</v>
      </c>
      <c r="I252" s="10" t="s">
        <v>229</v>
      </c>
      <c r="J252" s="245" t="s">
        <v>1560</v>
      </c>
      <c r="K252" s="12" t="s">
        <v>1561</v>
      </c>
      <c r="L252" s="12" t="s">
        <v>1562</v>
      </c>
      <c r="M252" s="12" t="s">
        <v>1563</v>
      </c>
      <c r="N252" s="12" t="s">
        <v>1564</v>
      </c>
      <c r="O252" s="14" t="s">
        <v>816</v>
      </c>
      <c r="P252" s="246"/>
      <c r="Q252" s="246"/>
      <c r="R252" s="246"/>
      <c r="S252" s="67"/>
      <c r="T252" s="67"/>
      <c r="U252" s="250">
        <f t="shared" si="20"/>
        <v>1</v>
      </c>
      <c r="V252" s="67"/>
      <c r="W252" s="67"/>
      <c r="X252" s="67"/>
      <c r="Y252" s="67"/>
      <c r="Z252" s="67"/>
      <c r="AA252" s="250"/>
      <c r="AB252" s="234">
        <v>1</v>
      </c>
      <c r="AC252" s="18">
        <v>2</v>
      </c>
      <c r="AD252" s="241" t="s">
        <v>1471</v>
      </c>
      <c r="AE252" s="251" t="s">
        <v>1472</v>
      </c>
      <c r="AF252" s="251" t="s">
        <v>1472</v>
      </c>
      <c r="AG252" s="350" t="s">
        <v>1565</v>
      </c>
    </row>
    <row r="253" spans="1:16113" ht="20.149999999999999" customHeight="1" thickBot="1" x14ac:dyDescent="0.4">
      <c r="A253" s="110" t="s">
        <v>1460</v>
      </c>
      <c r="B253" s="20" t="s">
        <v>53</v>
      </c>
      <c r="C253" s="10" t="s">
        <v>54</v>
      </c>
      <c r="D253" s="20" t="s">
        <v>55</v>
      </c>
      <c r="E253" s="20" t="s">
        <v>56</v>
      </c>
      <c r="F253" s="20" t="s">
        <v>358</v>
      </c>
      <c r="G253" s="21" t="s">
        <v>1066</v>
      </c>
      <c r="H253" s="22" t="s">
        <v>59</v>
      </c>
      <c r="I253" s="10" t="s">
        <v>229</v>
      </c>
      <c r="J253" s="245" t="s">
        <v>1566</v>
      </c>
      <c r="K253" s="12" t="s">
        <v>1567</v>
      </c>
      <c r="L253" s="12" t="s">
        <v>1568</v>
      </c>
      <c r="M253" s="12" t="s">
        <v>1569</v>
      </c>
      <c r="N253" s="12" t="s">
        <v>1570</v>
      </c>
      <c r="O253" s="14" t="s">
        <v>816</v>
      </c>
      <c r="P253" s="246"/>
      <c r="Q253" s="246"/>
      <c r="R253" s="246"/>
      <c r="S253" s="67"/>
      <c r="T253" s="67"/>
      <c r="U253" s="250">
        <f t="shared" si="20"/>
        <v>1</v>
      </c>
      <c r="V253" s="67"/>
      <c r="W253" s="67"/>
      <c r="X253" s="67"/>
      <c r="Y253" s="67"/>
      <c r="Z253" s="67"/>
      <c r="AA253" s="250"/>
      <c r="AB253" s="234">
        <v>1</v>
      </c>
      <c r="AC253" s="18">
        <v>2</v>
      </c>
      <c r="AD253" s="241" t="s">
        <v>1471</v>
      </c>
      <c r="AE253" s="251" t="s">
        <v>1571</v>
      </c>
      <c r="AF253" s="251" t="s">
        <v>1572</v>
      </c>
      <c r="AG253" s="350" t="s">
        <v>274</v>
      </c>
    </row>
    <row r="254" spans="1:16113" ht="20.149999999999999" customHeight="1" x14ac:dyDescent="0.35">
      <c r="A254" s="110" t="s">
        <v>1460</v>
      </c>
      <c r="B254" s="20" t="s">
        <v>53</v>
      </c>
      <c r="C254" s="10" t="s">
        <v>54</v>
      </c>
      <c r="D254" s="20" t="s">
        <v>55</v>
      </c>
      <c r="E254" s="20" t="s">
        <v>56</v>
      </c>
      <c r="F254" s="20" t="s">
        <v>358</v>
      </c>
      <c r="G254" s="10" t="s">
        <v>820</v>
      </c>
      <c r="H254" s="22" t="s">
        <v>59</v>
      </c>
      <c r="I254" s="10" t="s">
        <v>229</v>
      </c>
      <c r="J254" s="253" t="s">
        <v>1573</v>
      </c>
      <c r="K254" s="254" t="s">
        <v>1574</v>
      </c>
      <c r="L254" s="254" t="s">
        <v>1575</v>
      </c>
      <c r="M254" s="254" t="s">
        <v>1575</v>
      </c>
      <c r="N254" s="12" t="s">
        <v>1570</v>
      </c>
      <c r="O254" s="255" t="s">
        <v>816</v>
      </c>
      <c r="P254" s="246"/>
      <c r="Q254" s="250">
        <f>1/1</f>
        <v>1</v>
      </c>
      <c r="R254" s="250">
        <f t="shared" ref="R254:U254" si="21">1/1</f>
        <v>1</v>
      </c>
      <c r="S254" s="250">
        <f t="shared" si="21"/>
        <v>1</v>
      </c>
      <c r="T254" s="250">
        <f t="shared" si="21"/>
        <v>1</v>
      </c>
      <c r="U254" s="250">
        <f t="shared" si="21"/>
        <v>1</v>
      </c>
      <c r="V254" s="67"/>
      <c r="W254" s="67"/>
      <c r="X254" s="67"/>
      <c r="Y254" s="67"/>
      <c r="Z254" s="67"/>
      <c r="AA254" s="250"/>
      <c r="AB254" s="234">
        <v>1</v>
      </c>
      <c r="AC254" s="18">
        <v>6</v>
      </c>
      <c r="AD254" s="241" t="s">
        <v>1471</v>
      </c>
      <c r="AE254" s="251" t="s">
        <v>1472</v>
      </c>
      <c r="AF254" s="251" t="s">
        <v>1472</v>
      </c>
      <c r="AG254" s="350" t="s">
        <v>274</v>
      </c>
    </row>
    <row r="255" spans="1:16113" ht="20.149999999999999" customHeight="1" thickBot="1" x14ac:dyDescent="0.4">
      <c r="A255" s="110" t="s">
        <v>676</v>
      </c>
      <c r="B255" s="21" t="s">
        <v>134</v>
      </c>
      <c r="C255" s="10" t="s">
        <v>135</v>
      </c>
      <c r="D255" s="10" t="s">
        <v>1576</v>
      </c>
      <c r="E255" s="10" t="s">
        <v>1577</v>
      </c>
      <c r="F255" s="148" t="s">
        <v>1578</v>
      </c>
      <c r="G255" s="148" t="s">
        <v>1579</v>
      </c>
      <c r="H255" s="148" t="s">
        <v>1580</v>
      </c>
      <c r="I255" s="13" t="s">
        <v>1581</v>
      </c>
      <c r="J255" s="10" t="s">
        <v>1582</v>
      </c>
      <c r="K255" s="14" t="s">
        <v>1583</v>
      </c>
      <c r="L255" s="16" t="s">
        <v>1584</v>
      </c>
      <c r="M255" s="12" t="s">
        <v>1585</v>
      </c>
      <c r="N255" s="12" t="s">
        <v>1586</v>
      </c>
      <c r="O255" s="12" t="s">
        <v>66</v>
      </c>
      <c r="P255" s="56"/>
      <c r="Q255" s="56"/>
      <c r="R255" s="112"/>
      <c r="S255" s="167"/>
      <c r="T255" s="167"/>
      <c r="U255" s="167"/>
      <c r="V255" s="167"/>
      <c r="W255" s="167"/>
      <c r="X255" s="167"/>
      <c r="Y255" s="167"/>
      <c r="Z255" s="256"/>
      <c r="AA255" s="167"/>
      <c r="AB255" s="234">
        <v>1</v>
      </c>
      <c r="AC255" s="58">
        <v>1</v>
      </c>
      <c r="AD255" s="35" t="s">
        <v>1587</v>
      </c>
      <c r="AE255" s="12" t="s">
        <v>1588</v>
      </c>
      <c r="AF255" s="12" t="s">
        <v>273</v>
      </c>
      <c r="AG255" s="328"/>
    </row>
    <row r="256" spans="1:16113" customFormat="1" ht="20.149999999999999" customHeight="1" thickBot="1" x14ac:dyDescent="0.5">
      <c r="A256" s="110" t="s">
        <v>676</v>
      </c>
      <c r="B256" s="20" t="s">
        <v>53</v>
      </c>
      <c r="C256" s="10" t="s">
        <v>54</v>
      </c>
      <c r="D256" s="12" t="s">
        <v>55</v>
      </c>
      <c r="E256" s="21" t="s">
        <v>56</v>
      </c>
      <c r="F256" s="243" t="s">
        <v>358</v>
      </c>
      <c r="G256" s="41" t="s">
        <v>228</v>
      </c>
      <c r="H256" s="22" t="s">
        <v>59</v>
      </c>
      <c r="I256" s="10" t="s">
        <v>229</v>
      </c>
      <c r="J256" s="120" t="s">
        <v>1589</v>
      </c>
      <c r="K256" s="257" t="s">
        <v>1590</v>
      </c>
      <c r="L256" s="258" t="s">
        <v>1591</v>
      </c>
      <c r="M256" s="258" t="s">
        <v>1592</v>
      </c>
      <c r="N256" s="258" t="s">
        <v>1593</v>
      </c>
      <c r="O256" s="259" t="s">
        <v>91</v>
      </c>
      <c r="P256" s="260"/>
      <c r="Q256" s="220">
        <v>1</v>
      </c>
      <c r="R256" s="260"/>
      <c r="S256" s="261"/>
      <c r="T256" s="260"/>
      <c r="U256" s="260"/>
      <c r="V256" s="261"/>
      <c r="W256" s="260"/>
      <c r="X256" s="260"/>
      <c r="Y256" s="260"/>
      <c r="Z256" s="261"/>
      <c r="AA256" s="261"/>
      <c r="AB256" s="17">
        <v>1</v>
      </c>
      <c r="AC256" s="262">
        <v>1</v>
      </c>
      <c r="AD256" s="263" t="s">
        <v>1594</v>
      </c>
      <c r="AE256" s="259" t="s">
        <v>250</v>
      </c>
      <c r="AF256" s="259" t="s">
        <v>1595</v>
      </c>
      <c r="AG256" s="351" t="s">
        <v>1595</v>
      </c>
      <c r="AH256" s="29"/>
      <c r="AI256" s="29"/>
      <c r="AJ256" s="29"/>
      <c r="AK256" s="29"/>
      <c r="AL256" s="29"/>
      <c r="AM256" s="29"/>
      <c r="AN256" s="29"/>
      <c r="AO256" s="29"/>
      <c r="AP256" s="29"/>
      <c r="AQ256" s="29"/>
      <c r="AR256" s="29"/>
      <c r="AS256" s="29"/>
      <c r="AT256" s="29"/>
      <c r="AU256" s="29"/>
      <c r="AV256" s="29"/>
      <c r="AW256" s="29"/>
      <c r="AX256" s="29"/>
      <c r="AY256" s="29"/>
      <c r="AZ256" s="29"/>
      <c r="BA256" s="29"/>
      <c r="BB256" s="29"/>
      <c r="BC256" s="29"/>
      <c r="BD256" s="29"/>
      <c r="BE256" s="29"/>
      <c r="BF256" s="29"/>
      <c r="BG256" s="29"/>
      <c r="BH256" s="29"/>
      <c r="BI256" s="29"/>
      <c r="BJ256" s="29"/>
      <c r="BK256" s="29"/>
      <c r="BL256" s="29"/>
      <c r="BM256" s="29"/>
      <c r="BN256" s="29"/>
      <c r="BO256" s="29"/>
      <c r="BP256" s="29"/>
      <c r="BQ256" s="29"/>
      <c r="BR256" s="29"/>
      <c r="BS256" s="29"/>
      <c r="BT256" s="29"/>
      <c r="BU256" s="29"/>
      <c r="BV256" s="29"/>
      <c r="BW256" s="29"/>
      <c r="BX256" s="29"/>
      <c r="BY256" s="29"/>
      <c r="BZ256" s="29"/>
      <c r="CA256" s="29"/>
      <c r="CB256" s="29"/>
      <c r="CC256" s="29"/>
      <c r="CD256" s="29"/>
      <c r="CE256" s="29"/>
      <c r="CF256" s="29"/>
      <c r="CG256" s="29"/>
      <c r="CH256" s="29"/>
      <c r="CI256" s="29"/>
      <c r="CJ256" s="29"/>
      <c r="CK256" s="29"/>
      <c r="CL256" s="29"/>
      <c r="CM256" s="29"/>
      <c r="CN256" s="29"/>
      <c r="CO256" s="29"/>
      <c r="CP256" s="29"/>
      <c r="CQ256" s="29"/>
      <c r="CR256" s="29"/>
      <c r="CS256" s="29"/>
      <c r="CT256" s="29"/>
      <c r="CU256" s="29"/>
      <c r="CV256" s="29"/>
      <c r="CW256" s="29"/>
      <c r="CX256" s="29"/>
      <c r="CY256" s="29"/>
      <c r="CZ256" s="29"/>
      <c r="DA256" s="29"/>
      <c r="DB256" s="29"/>
      <c r="DC256" s="29"/>
      <c r="DD256" s="29"/>
      <c r="DE256" s="29"/>
      <c r="DF256" s="29"/>
      <c r="DG256" s="29"/>
      <c r="DH256" s="29"/>
      <c r="DI256" s="29"/>
      <c r="DJ256" s="29"/>
      <c r="DK256" s="29"/>
      <c r="DL256" s="29"/>
      <c r="DM256" s="29"/>
      <c r="DN256" s="29"/>
      <c r="DO256" s="29"/>
      <c r="DP256" s="29"/>
      <c r="DQ256" s="29"/>
      <c r="DR256" s="29"/>
      <c r="DS256" s="29"/>
      <c r="DT256" s="29"/>
      <c r="DU256" s="29"/>
      <c r="DV256" s="29"/>
      <c r="DW256" s="29"/>
      <c r="DX256" s="29"/>
      <c r="DY256" s="29"/>
      <c r="DZ256" s="29"/>
      <c r="EA256" s="29"/>
      <c r="EB256" s="29"/>
      <c r="EC256" s="29"/>
      <c r="ED256" s="29"/>
      <c r="EE256" s="29"/>
      <c r="EF256" s="29"/>
      <c r="EG256" s="29"/>
      <c r="EH256" s="29"/>
      <c r="EI256" s="29"/>
      <c r="EJ256" s="29"/>
      <c r="EK256" s="29"/>
      <c r="EL256" s="29"/>
      <c r="EM256" s="29"/>
      <c r="EN256" s="29"/>
      <c r="EO256" s="29"/>
      <c r="EP256" s="29"/>
      <c r="EQ256" s="29"/>
      <c r="ER256" s="29"/>
      <c r="ES256" s="29"/>
      <c r="ET256" s="29"/>
      <c r="EU256" s="29"/>
      <c r="EV256" s="29"/>
      <c r="EW256" s="29"/>
      <c r="EX256" s="29"/>
      <c r="EY256" s="29"/>
      <c r="EZ256" s="29"/>
      <c r="FA256" s="29"/>
      <c r="FB256" s="29"/>
      <c r="FC256" s="29"/>
      <c r="FD256" s="29"/>
      <c r="FE256" s="29"/>
      <c r="FF256" s="29"/>
      <c r="FG256" s="29"/>
      <c r="FH256" s="29"/>
      <c r="FI256" s="29"/>
      <c r="FJ256" s="29"/>
      <c r="FK256" s="29"/>
      <c r="FL256" s="29"/>
      <c r="FM256" s="29"/>
      <c r="FN256" s="29"/>
      <c r="FO256" s="29"/>
      <c r="FP256" s="29"/>
      <c r="FQ256" s="29"/>
      <c r="FR256" s="29"/>
      <c r="FS256" s="29"/>
      <c r="FT256" s="29"/>
      <c r="FU256" s="29"/>
      <c r="FV256" s="29"/>
      <c r="FW256" s="29"/>
      <c r="FX256" s="29"/>
      <c r="FY256" s="29"/>
      <c r="FZ256" s="29"/>
      <c r="GA256" s="29"/>
      <c r="GB256" s="29"/>
      <c r="GC256" s="29"/>
      <c r="GD256" s="29"/>
      <c r="GE256" s="29"/>
      <c r="GF256" s="29"/>
      <c r="GG256" s="29"/>
      <c r="GH256" s="29"/>
      <c r="GI256" s="29"/>
      <c r="GJ256" s="29"/>
      <c r="GK256" s="29"/>
      <c r="GL256" s="29"/>
      <c r="GM256" s="29"/>
      <c r="GN256" s="29"/>
      <c r="GO256" s="29"/>
      <c r="GP256" s="29"/>
      <c r="GQ256" s="29"/>
      <c r="GR256" s="29"/>
      <c r="GS256" s="29"/>
      <c r="GT256" s="29"/>
      <c r="GU256" s="29"/>
      <c r="GV256" s="29"/>
      <c r="GW256" s="29"/>
      <c r="GX256" s="29"/>
      <c r="GY256" s="29"/>
      <c r="GZ256" s="29"/>
      <c r="HA256" s="29"/>
      <c r="HB256" s="29"/>
      <c r="HC256" s="29"/>
      <c r="HD256" s="29"/>
      <c r="HE256" s="29"/>
      <c r="HF256" s="29"/>
      <c r="HG256" s="29"/>
      <c r="HH256" s="29"/>
      <c r="HI256" s="29"/>
      <c r="HJ256" s="29"/>
      <c r="HK256" s="29"/>
      <c r="HL256" s="29"/>
      <c r="HM256" s="29"/>
      <c r="HN256" s="29"/>
      <c r="HO256" s="29"/>
      <c r="HP256" s="29"/>
      <c r="HQ256" s="29"/>
      <c r="HR256" s="29"/>
      <c r="HS256" s="29"/>
      <c r="HT256" s="29"/>
      <c r="HU256" s="29"/>
      <c r="HV256" s="29"/>
      <c r="HW256" s="29"/>
      <c r="HX256" s="29"/>
      <c r="HY256" s="29"/>
      <c r="HZ256" s="29"/>
      <c r="IA256" s="29"/>
      <c r="IB256" s="29"/>
      <c r="IC256" s="29"/>
      <c r="ID256" s="29"/>
      <c r="IE256" s="29"/>
      <c r="IF256" s="29"/>
      <c r="IG256" s="29"/>
      <c r="IH256" s="29"/>
      <c r="II256" s="29"/>
      <c r="IJ256" s="29"/>
      <c r="IK256" s="29"/>
      <c r="IL256" s="29"/>
      <c r="IM256" s="29"/>
      <c r="IN256" s="29"/>
      <c r="IO256" s="29"/>
      <c r="IP256" s="29"/>
      <c r="IQ256" s="29"/>
      <c r="IR256" s="29"/>
      <c r="IS256" s="29"/>
      <c r="IT256" s="29"/>
      <c r="IU256" s="29"/>
      <c r="IV256" s="29"/>
      <c r="IW256" s="29"/>
      <c r="IX256" s="29"/>
      <c r="IY256" s="29"/>
      <c r="IZ256" s="29"/>
      <c r="JA256" s="29"/>
      <c r="JB256" s="29"/>
      <c r="JC256" s="29"/>
      <c r="JD256" s="29"/>
      <c r="JE256" s="29"/>
      <c r="JF256" s="29"/>
      <c r="JG256" s="29"/>
      <c r="JH256" s="29"/>
      <c r="JI256" s="29"/>
      <c r="JJ256" s="29"/>
      <c r="JK256" s="29"/>
      <c r="JL256" s="29"/>
      <c r="JM256" s="29"/>
      <c r="JN256" s="29"/>
      <c r="JO256" s="29"/>
      <c r="JP256" s="29"/>
      <c r="JQ256" s="29"/>
      <c r="JR256" s="29"/>
      <c r="JS256" s="29"/>
      <c r="JT256" s="29"/>
      <c r="JU256" s="29"/>
      <c r="JV256" s="29"/>
      <c r="JW256" s="29"/>
      <c r="JX256" s="29"/>
      <c r="JY256" s="29"/>
      <c r="JZ256" s="29"/>
      <c r="KA256" s="29"/>
      <c r="KB256" s="29"/>
      <c r="KC256" s="29"/>
      <c r="KD256" s="29"/>
      <c r="KE256" s="29"/>
      <c r="KF256" s="29"/>
      <c r="KG256" s="29"/>
      <c r="KH256" s="29"/>
      <c r="KI256" s="29"/>
      <c r="KJ256" s="29"/>
      <c r="KK256" s="29"/>
      <c r="KL256" s="29"/>
      <c r="KM256" s="29"/>
      <c r="KN256" s="29"/>
      <c r="KO256" s="29"/>
      <c r="KP256" s="29"/>
      <c r="KQ256" s="29"/>
      <c r="KR256" s="29"/>
      <c r="KS256" s="29"/>
      <c r="KT256" s="29"/>
      <c r="KU256" s="29"/>
      <c r="KV256" s="29"/>
      <c r="KW256" s="29"/>
      <c r="KX256" s="29"/>
      <c r="KY256" s="29"/>
      <c r="KZ256" s="29"/>
      <c r="LA256" s="29"/>
      <c r="LB256" s="29"/>
      <c r="LC256" s="29"/>
      <c r="LD256" s="29"/>
      <c r="LE256" s="29"/>
      <c r="LF256" s="29"/>
      <c r="LG256" s="29"/>
      <c r="LH256" s="29"/>
      <c r="LI256" s="29"/>
      <c r="LJ256" s="29"/>
      <c r="LK256" s="29"/>
      <c r="LL256" s="29"/>
      <c r="LM256" s="29"/>
      <c r="LN256" s="29"/>
      <c r="LO256" s="29"/>
      <c r="LP256" s="29"/>
      <c r="LQ256" s="29"/>
      <c r="LR256" s="29"/>
      <c r="LS256" s="29"/>
      <c r="LT256" s="29"/>
      <c r="LU256" s="29"/>
      <c r="LV256" s="29"/>
      <c r="LW256" s="29"/>
      <c r="LX256" s="29"/>
      <c r="LY256" s="29"/>
      <c r="LZ256" s="29"/>
      <c r="MA256" s="29"/>
      <c r="MB256" s="29"/>
      <c r="MC256" s="29"/>
      <c r="MD256" s="29"/>
      <c r="ME256" s="29"/>
      <c r="MF256" s="29"/>
      <c r="MG256" s="29"/>
      <c r="MH256" s="29"/>
      <c r="MI256" s="29"/>
      <c r="MJ256" s="29"/>
      <c r="MK256" s="29"/>
      <c r="ML256" s="29"/>
      <c r="MM256" s="29"/>
      <c r="MN256" s="29"/>
      <c r="MO256" s="29"/>
      <c r="MP256" s="29"/>
      <c r="MQ256" s="29"/>
      <c r="MR256" s="29"/>
      <c r="MS256" s="29"/>
      <c r="MT256" s="29"/>
      <c r="MU256" s="29"/>
      <c r="MV256" s="29"/>
      <c r="MW256" s="29"/>
      <c r="MX256" s="29"/>
      <c r="MY256" s="29"/>
      <c r="MZ256" s="29"/>
      <c r="NA256" s="29"/>
      <c r="NB256" s="29"/>
      <c r="NC256" s="29"/>
      <c r="ND256" s="29"/>
      <c r="NE256" s="29"/>
      <c r="NF256" s="29"/>
      <c r="NG256" s="29"/>
      <c r="NH256" s="29"/>
      <c r="NI256" s="29"/>
      <c r="NJ256" s="29"/>
      <c r="NK256" s="29"/>
      <c r="NL256" s="29"/>
      <c r="NM256" s="29"/>
      <c r="NN256" s="29"/>
      <c r="NO256" s="29"/>
      <c r="NP256" s="29"/>
      <c r="NQ256" s="29"/>
      <c r="NR256" s="29"/>
      <c r="NS256" s="29"/>
      <c r="NT256" s="29"/>
      <c r="NU256" s="29"/>
      <c r="NV256" s="29"/>
      <c r="NW256" s="29"/>
      <c r="NX256" s="29"/>
      <c r="NY256" s="29"/>
      <c r="NZ256" s="29"/>
      <c r="OA256" s="29"/>
      <c r="OB256" s="29"/>
      <c r="OC256" s="29"/>
      <c r="OD256" s="29"/>
      <c r="OE256" s="29"/>
      <c r="OF256" s="29"/>
      <c r="OG256" s="29"/>
      <c r="OH256" s="29"/>
      <c r="OI256" s="29"/>
      <c r="OJ256" s="29"/>
      <c r="OK256" s="29"/>
      <c r="OL256" s="29"/>
      <c r="OM256" s="29"/>
      <c r="ON256" s="29"/>
      <c r="OO256" s="29"/>
      <c r="OP256" s="29"/>
      <c r="OQ256" s="29"/>
      <c r="OR256" s="29"/>
      <c r="OS256" s="29"/>
      <c r="OT256" s="29"/>
      <c r="OU256" s="29"/>
      <c r="OV256" s="29"/>
      <c r="OW256" s="29"/>
      <c r="OX256" s="29"/>
      <c r="OY256" s="29"/>
      <c r="OZ256" s="29"/>
      <c r="PA256" s="29"/>
      <c r="PB256" s="29"/>
      <c r="PC256" s="29"/>
      <c r="PD256" s="29"/>
      <c r="PE256" s="29"/>
      <c r="PF256" s="29"/>
      <c r="PG256" s="29"/>
      <c r="PH256" s="29"/>
      <c r="PI256" s="29"/>
      <c r="PJ256" s="29"/>
      <c r="PK256" s="29"/>
      <c r="PL256" s="29"/>
      <c r="PM256" s="29"/>
      <c r="PN256" s="29"/>
      <c r="PO256" s="29"/>
      <c r="PP256" s="29"/>
      <c r="PQ256" s="29"/>
      <c r="PR256" s="29"/>
      <c r="PS256" s="29"/>
      <c r="PT256" s="29"/>
      <c r="PU256" s="29"/>
      <c r="PV256" s="29"/>
      <c r="PW256" s="29"/>
      <c r="PX256" s="29"/>
      <c r="PY256" s="29"/>
      <c r="PZ256" s="29"/>
      <c r="QA256" s="29"/>
      <c r="QB256" s="29"/>
      <c r="QC256" s="29"/>
      <c r="QD256" s="29"/>
      <c r="QE256" s="29"/>
      <c r="QF256" s="29"/>
      <c r="QG256" s="29"/>
      <c r="QH256" s="29"/>
      <c r="QI256" s="29"/>
      <c r="QJ256" s="29"/>
      <c r="QK256" s="29"/>
      <c r="QL256" s="29"/>
      <c r="QM256" s="29"/>
      <c r="QN256" s="29"/>
      <c r="QO256" s="29"/>
      <c r="QP256" s="29"/>
      <c r="QQ256" s="29"/>
      <c r="QR256" s="29"/>
      <c r="QS256" s="29"/>
      <c r="QT256" s="29"/>
      <c r="QU256" s="29"/>
      <c r="QV256" s="29"/>
      <c r="QW256" s="29"/>
      <c r="QX256" s="29"/>
      <c r="QY256" s="29"/>
      <c r="QZ256" s="29"/>
      <c r="RA256" s="29"/>
      <c r="RB256" s="29"/>
      <c r="RC256" s="29"/>
      <c r="RD256" s="29"/>
      <c r="RE256" s="29"/>
      <c r="RF256" s="29"/>
      <c r="RG256" s="29"/>
      <c r="RH256" s="29"/>
      <c r="RI256" s="29"/>
      <c r="RJ256" s="29"/>
      <c r="RK256" s="29"/>
      <c r="RL256" s="29"/>
      <c r="RM256" s="29"/>
      <c r="RN256" s="29"/>
      <c r="RO256" s="29"/>
      <c r="RP256" s="29"/>
      <c r="RQ256" s="29"/>
      <c r="RR256" s="29"/>
      <c r="RS256" s="29"/>
      <c r="RT256" s="29"/>
      <c r="RU256" s="29"/>
      <c r="RV256" s="29"/>
      <c r="RW256" s="29"/>
      <c r="RX256" s="29"/>
      <c r="RY256" s="29"/>
      <c r="RZ256" s="29"/>
      <c r="SA256" s="29"/>
      <c r="SB256" s="29"/>
      <c r="SC256" s="29"/>
      <c r="SD256" s="29"/>
      <c r="SE256" s="29"/>
      <c r="SF256" s="29"/>
      <c r="SG256" s="29"/>
      <c r="SH256" s="29"/>
      <c r="SI256" s="29"/>
      <c r="SJ256" s="29"/>
      <c r="SK256" s="29"/>
      <c r="SL256" s="29"/>
      <c r="SM256" s="29"/>
      <c r="SN256" s="29"/>
      <c r="SO256" s="29"/>
      <c r="SP256" s="29"/>
      <c r="SQ256" s="29"/>
      <c r="SR256" s="29"/>
      <c r="SS256" s="29"/>
      <c r="ST256" s="29"/>
      <c r="SU256" s="29"/>
      <c r="SV256" s="29"/>
      <c r="SW256" s="29"/>
      <c r="SX256" s="29"/>
      <c r="SY256" s="29"/>
      <c r="SZ256" s="29"/>
      <c r="TA256" s="29"/>
      <c r="TB256" s="29"/>
      <c r="TC256" s="29"/>
      <c r="TD256" s="29"/>
      <c r="TE256" s="29"/>
      <c r="TF256" s="29"/>
      <c r="TG256" s="29"/>
      <c r="TH256" s="29"/>
      <c r="TI256" s="29"/>
      <c r="TJ256" s="29"/>
      <c r="TK256" s="29"/>
      <c r="TL256" s="29"/>
      <c r="TM256" s="29"/>
      <c r="TN256" s="29"/>
      <c r="TO256" s="29"/>
      <c r="TP256" s="29"/>
      <c r="TQ256" s="29"/>
      <c r="TR256" s="29"/>
      <c r="TS256" s="29"/>
      <c r="TT256" s="29"/>
      <c r="TU256" s="29"/>
      <c r="TV256" s="29"/>
      <c r="TW256" s="29"/>
      <c r="TX256" s="29"/>
      <c r="TY256" s="29"/>
      <c r="TZ256" s="29"/>
      <c r="UA256" s="29"/>
      <c r="UB256" s="29"/>
      <c r="UC256" s="29"/>
      <c r="UD256" s="29"/>
      <c r="UE256" s="29"/>
      <c r="UF256" s="29"/>
      <c r="UG256" s="29"/>
      <c r="UH256" s="29"/>
      <c r="UI256" s="29"/>
      <c r="UJ256" s="29"/>
      <c r="UK256" s="29"/>
      <c r="UL256" s="29"/>
      <c r="UM256" s="29"/>
      <c r="UN256" s="29"/>
      <c r="UO256" s="29"/>
      <c r="UP256" s="29"/>
      <c r="UQ256" s="29"/>
      <c r="UR256" s="29"/>
      <c r="US256" s="29"/>
      <c r="UT256" s="29"/>
      <c r="UU256" s="29"/>
      <c r="UV256" s="29"/>
      <c r="UW256" s="29"/>
      <c r="UX256" s="29"/>
      <c r="UY256" s="29"/>
      <c r="UZ256" s="29"/>
      <c r="VA256" s="29"/>
      <c r="VB256" s="29"/>
      <c r="VC256" s="29"/>
      <c r="VD256" s="29"/>
      <c r="VE256" s="29"/>
      <c r="VF256" s="29"/>
      <c r="VG256" s="29"/>
      <c r="VH256" s="29"/>
      <c r="VI256" s="29"/>
      <c r="VJ256" s="29"/>
      <c r="VK256" s="29"/>
      <c r="VL256" s="29"/>
      <c r="VM256" s="29"/>
      <c r="VN256" s="29"/>
      <c r="VO256" s="29"/>
      <c r="VP256" s="29"/>
      <c r="VQ256" s="29"/>
      <c r="VR256" s="29"/>
      <c r="VS256" s="29"/>
      <c r="VT256" s="29"/>
      <c r="VU256" s="29"/>
      <c r="VV256" s="29"/>
      <c r="VW256" s="29"/>
      <c r="VX256" s="29"/>
      <c r="VY256" s="29"/>
      <c r="VZ256" s="29"/>
      <c r="WA256" s="29"/>
      <c r="WB256" s="29"/>
      <c r="WC256" s="29"/>
      <c r="WD256" s="29"/>
      <c r="WE256" s="29"/>
      <c r="WF256" s="29"/>
      <c r="WG256" s="29"/>
      <c r="WH256" s="29"/>
      <c r="WI256" s="29"/>
      <c r="WJ256" s="29"/>
      <c r="WK256" s="29"/>
      <c r="WL256" s="29"/>
      <c r="WM256" s="29"/>
      <c r="WN256" s="29"/>
      <c r="WO256" s="29"/>
      <c r="WP256" s="29"/>
      <c r="WQ256" s="29"/>
      <c r="WR256" s="29"/>
      <c r="WS256" s="29"/>
      <c r="WT256" s="29"/>
      <c r="WU256" s="29"/>
      <c r="WV256" s="29"/>
      <c r="WW256" s="29"/>
      <c r="WX256" s="29"/>
      <c r="WY256" s="29"/>
      <c r="WZ256" s="29"/>
      <c r="XA256" s="29"/>
      <c r="XB256" s="29"/>
      <c r="XC256" s="29"/>
      <c r="XD256" s="29"/>
      <c r="XE256" s="29"/>
      <c r="XF256" s="29"/>
      <c r="XG256" s="29"/>
      <c r="XH256" s="29"/>
      <c r="XI256" s="29"/>
      <c r="XJ256" s="29"/>
      <c r="XK256" s="29"/>
      <c r="XL256" s="29"/>
      <c r="XM256" s="29"/>
      <c r="XN256" s="29"/>
      <c r="XO256" s="29"/>
      <c r="XP256" s="29"/>
      <c r="XQ256" s="29"/>
      <c r="XR256" s="29"/>
      <c r="XS256" s="29"/>
      <c r="XT256" s="29"/>
      <c r="XU256" s="29"/>
      <c r="XV256" s="29"/>
      <c r="XW256" s="29"/>
      <c r="XX256" s="29"/>
      <c r="XY256" s="29"/>
      <c r="XZ256" s="29"/>
      <c r="YA256" s="29"/>
      <c r="YB256" s="29"/>
      <c r="YC256" s="29"/>
      <c r="YD256" s="29"/>
      <c r="YE256" s="29"/>
      <c r="YF256" s="29"/>
      <c r="YG256" s="29"/>
      <c r="YH256" s="29"/>
      <c r="YI256" s="29"/>
      <c r="YJ256" s="29"/>
      <c r="YK256" s="29"/>
      <c r="YL256" s="29"/>
      <c r="YM256" s="29"/>
      <c r="YN256" s="29"/>
      <c r="YO256" s="29"/>
      <c r="YP256" s="29"/>
      <c r="YQ256" s="29"/>
      <c r="YR256" s="29"/>
      <c r="YS256" s="29"/>
      <c r="YT256" s="29"/>
      <c r="YU256" s="29"/>
      <c r="YV256" s="29"/>
      <c r="YW256" s="29"/>
      <c r="YX256" s="29"/>
      <c r="YY256" s="29"/>
      <c r="YZ256" s="29"/>
      <c r="ZA256" s="29"/>
      <c r="ZB256" s="29"/>
      <c r="ZC256" s="29"/>
      <c r="ZD256" s="29"/>
      <c r="ZE256" s="29"/>
      <c r="ZF256" s="29"/>
      <c r="ZG256" s="29"/>
      <c r="ZH256" s="29"/>
      <c r="ZI256" s="29"/>
      <c r="ZJ256" s="29"/>
      <c r="ZK256" s="29"/>
      <c r="ZL256" s="29"/>
      <c r="ZM256" s="29"/>
      <c r="ZN256" s="29"/>
      <c r="ZO256" s="29"/>
      <c r="ZP256" s="29"/>
      <c r="ZQ256" s="29"/>
      <c r="ZR256" s="29"/>
      <c r="ZS256" s="29"/>
      <c r="ZT256" s="29"/>
      <c r="ZU256" s="29"/>
      <c r="ZV256" s="29"/>
      <c r="ZW256" s="29"/>
      <c r="ZX256" s="29"/>
      <c r="ZY256" s="29"/>
      <c r="ZZ256" s="29"/>
      <c r="AAA256" s="29"/>
      <c r="AAB256" s="29"/>
      <c r="AAC256" s="29"/>
      <c r="AAD256" s="29"/>
      <c r="AAE256" s="29"/>
      <c r="AAF256" s="29"/>
      <c r="AAG256" s="29"/>
      <c r="AAH256" s="29"/>
      <c r="AAI256" s="29"/>
      <c r="AAJ256" s="29"/>
      <c r="AAK256" s="29"/>
      <c r="AAL256" s="29"/>
      <c r="AAM256" s="29"/>
      <c r="AAN256" s="29"/>
      <c r="AAO256" s="29"/>
      <c r="AAP256" s="29"/>
      <c r="AAQ256" s="29"/>
      <c r="AAR256" s="29"/>
      <c r="AAS256" s="29"/>
      <c r="AAT256" s="29"/>
      <c r="AAU256" s="29"/>
      <c r="AAV256" s="29"/>
      <c r="AAW256" s="29"/>
      <c r="AAX256" s="29"/>
      <c r="AAY256" s="29"/>
      <c r="AAZ256" s="29"/>
      <c r="ABA256" s="29"/>
      <c r="ABB256" s="29"/>
      <c r="ABC256" s="29"/>
      <c r="ABD256" s="29"/>
      <c r="ABE256" s="29"/>
      <c r="ABF256" s="29"/>
      <c r="ABG256" s="29"/>
      <c r="ABH256" s="29"/>
      <c r="ABI256" s="29"/>
      <c r="ABJ256" s="29"/>
      <c r="ABK256" s="29"/>
      <c r="ABL256" s="29"/>
      <c r="ABM256" s="29"/>
      <c r="ABN256" s="29"/>
      <c r="ABO256" s="29"/>
      <c r="ABP256" s="29"/>
      <c r="ABQ256" s="29"/>
      <c r="ABR256" s="29"/>
      <c r="ABS256" s="29"/>
      <c r="ABT256" s="29"/>
      <c r="ABU256" s="29"/>
      <c r="ABV256" s="29"/>
      <c r="ABW256" s="29"/>
      <c r="ABX256" s="29"/>
      <c r="ABY256" s="29"/>
      <c r="ABZ256" s="29"/>
      <c r="ACA256" s="29"/>
      <c r="ACB256" s="29"/>
      <c r="ACC256" s="29"/>
      <c r="ACD256" s="29"/>
      <c r="ACE256" s="29"/>
      <c r="ACF256" s="29"/>
      <c r="ACG256" s="29"/>
      <c r="ACH256" s="29"/>
      <c r="ACI256" s="29"/>
      <c r="ACJ256" s="29"/>
      <c r="ACK256" s="29"/>
      <c r="ACL256" s="29"/>
      <c r="ACM256" s="29"/>
      <c r="ACN256" s="29"/>
      <c r="ACO256" s="29"/>
      <c r="ACP256" s="29"/>
      <c r="ACQ256" s="29"/>
      <c r="ACR256" s="29"/>
      <c r="ACS256" s="29"/>
      <c r="ACT256" s="29"/>
      <c r="ACU256" s="29"/>
      <c r="ACV256" s="29"/>
      <c r="ACW256" s="29"/>
      <c r="ACX256" s="29"/>
      <c r="ACY256" s="29"/>
      <c r="ACZ256" s="29"/>
      <c r="ADA256" s="29"/>
      <c r="ADB256" s="29"/>
      <c r="ADC256" s="29"/>
      <c r="ADD256" s="29"/>
      <c r="ADE256" s="29"/>
      <c r="ADF256" s="29"/>
      <c r="ADG256" s="29"/>
      <c r="ADH256" s="29"/>
      <c r="ADI256" s="29"/>
      <c r="ADJ256" s="29"/>
      <c r="ADK256" s="29"/>
      <c r="ADL256" s="29"/>
      <c r="ADM256" s="29"/>
      <c r="ADN256" s="29"/>
      <c r="ADO256" s="29"/>
      <c r="ADP256" s="29"/>
      <c r="ADQ256" s="29"/>
      <c r="ADR256" s="29"/>
      <c r="ADS256" s="29"/>
      <c r="ADT256" s="29"/>
      <c r="ADU256" s="29"/>
      <c r="ADV256" s="29"/>
      <c r="ADW256" s="29"/>
      <c r="ADX256" s="29"/>
      <c r="ADY256" s="29"/>
      <c r="ADZ256" s="29"/>
      <c r="AEA256" s="29"/>
      <c r="AEB256" s="29"/>
      <c r="AEC256" s="29"/>
      <c r="AED256" s="29"/>
      <c r="AEE256" s="29"/>
      <c r="AEF256" s="29"/>
      <c r="AEG256" s="29"/>
      <c r="AEH256" s="29"/>
      <c r="AEI256" s="29"/>
      <c r="AEJ256" s="29"/>
      <c r="AEK256" s="29"/>
      <c r="AEL256" s="29"/>
      <c r="AEM256" s="29"/>
      <c r="AEN256" s="29"/>
      <c r="AEO256" s="29"/>
      <c r="AEP256" s="29"/>
      <c r="AEQ256" s="29"/>
      <c r="AER256" s="29"/>
      <c r="AES256" s="29"/>
      <c r="AET256" s="29"/>
      <c r="AEU256" s="29"/>
      <c r="AEV256" s="29"/>
      <c r="AEW256" s="29"/>
      <c r="AEX256" s="29"/>
      <c r="AEY256" s="29"/>
      <c r="AEZ256" s="29"/>
      <c r="AFA256" s="29"/>
      <c r="AFB256" s="29"/>
      <c r="AFC256" s="29"/>
      <c r="AFD256" s="29"/>
      <c r="AFE256" s="29"/>
      <c r="AFF256" s="29"/>
      <c r="AFG256" s="29"/>
      <c r="AFH256" s="29"/>
      <c r="AFI256" s="29"/>
      <c r="AFJ256" s="29"/>
      <c r="AFK256" s="29"/>
      <c r="AFL256" s="29"/>
      <c r="AFM256" s="29"/>
      <c r="AFN256" s="29"/>
      <c r="AFO256" s="29"/>
      <c r="AFP256" s="29"/>
      <c r="AFQ256" s="29"/>
      <c r="AFR256" s="29"/>
      <c r="AFS256" s="29"/>
      <c r="AFT256" s="29"/>
      <c r="AFU256" s="29"/>
      <c r="AFV256" s="29"/>
      <c r="AFW256" s="29"/>
      <c r="AFX256" s="29"/>
      <c r="AFY256" s="29"/>
      <c r="AFZ256" s="29"/>
      <c r="AGA256" s="29"/>
      <c r="AGB256" s="29"/>
      <c r="AGC256" s="29"/>
      <c r="AGD256" s="29"/>
      <c r="AGE256" s="29"/>
      <c r="AGF256" s="29"/>
      <c r="AGG256" s="29"/>
      <c r="AGH256" s="29"/>
      <c r="AGI256" s="29"/>
      <c r="AGJ256" s="29"/>
      <c r="AGK256" s="29"/>
      <c r="AGL256" s="29"/>
      <c r="AGM256" s="29"/>
      <c r="AGN256" s="29"/>
      <c r="AGO256" s="29"/>
      <c r="AGP256" s="29"/>
      <c r="AGQ256" s="29"/>
      <c r="AGR256" s="29"/>
      <c r="AGS256" s="29"/>
      <c r="AGT256" s="29"/>
      <c r="AGU256" s="29"/>
      <c r="AGV256" s="29"/>
      <c r="AGW256" s="29"/>
      <c r="AGX256" s="29"/>
      <c r="AGY256" s="29"/>
      <c r="AGZ256" s="29"/>
      <c r="AHA256" s="29"/>
      <c r="AHB256" s="29"/>
      <c r="AHC256" s="29"/>
      <c r="AHD256" s="29"/>
      <c r="AHE256" s="29"/>
      <c r="AHF256" s="29"/>
      <c r="AHG256" s="29"/>
      <c r="AHH256" s="29"/>
      <c r="AHI256" s="29"/>
      <c r="AHJ256" s="29"/>
      <c r="AHK256" s="29"/>
      <c r="AHL256" s="29"/>
      <c r="AHM256" s="29"/>
      <c r="AHN256" s="29"/>
      <c r="AHO256" s="29"/>
      <c r="AHP256" s="29"/>
      <c r="AHQ256" s="29"/>
      <c r="AHR256" s="29"/>
      <c r="AHS256" s="29"/>
      <c r="AHT256" s="29"/>
      <c r="AHU256" s="29"/>
      <c r="AHV256" s="29"/>
      <c r="AHW256" s="29"/>
      <c r="AHX256" s="29"/>
      <c r="AHY256" s="29"/>
      <c r="AHZ256" s="29"/>
      <c r="AIA256" s="29"/>
      <c r="AIB256" s="29"/>
      <c r="AIC256" s="29"/>
      <c r="AID256" s="29"/>
      <c r="AIE256" s="29"/>
      <c r="AIF256" s="29"/>
      <c r="AIG256" s="29"/>
      <c r="AIH256" s="29"/>
      <c r="AII256" s="29"/>
      <c r="AIJ256" s="29"/>
      <c r="AIK256" s="29"/>
      <c r="AIL256" s="29"/>
      <c r="AIM256" s="29"/>
      <c r="AIN256" s="29"/>
      <c r="AIO256" s="29"/>
      <c r="AIP256" s="29"/>
      <c r="AIQ256" s="29"/>
      <c r="AIR256" s="29"/>
      <c r="AIS256" s="29"/>
      <c r="AIT256" s="29"/>
      <c r="AIU256" s="29"/>
      <c r="AIV256" s="29"/>
      <c r="AIW256" s="29"/>
      <c r="AIX256" s="29"/>
      <c r="AIY256" s="29"/>
      <c r="AIZ256" s="29"/>
      <c r="AJA256" s="29"/>
      <c r="AJB256" s="29"/>
      <c r="AJC256" s="29"/>
      <c r="AJD256" s="29"/>
      <c r="AJE256" s="29"/>
      <c r="AJF256" s="29"/>
      <c r="AJG256" s="29"/>
      <c r="AJH256" s="29"/>
      <c r="AJI256" s="29"/>
      <c r="AJJ256" s="29"/>
      <c r="AJK256" s="29"/>
      <c r="AJL256" s="29"/>
      <c r="AJM256" s="29"/>
      <c r="AJN256" s="29"/>
      <c r="AJO256" s="29"/>
      <c r="AJP256" s="29"/>
      <c r="AJQ256" s="29"/>
      <c r="AJR256" s="29"/>
      <c r="AJS256" s="29"/>
      <c r="AJT256" s="29"/>
      <c r="AJU256" s="29"/>
      <c r="AJV256" s="29"/>
      <c r="AJW256" s="29"/>
      <c r="AJX256" s="29"/>
      <c r="AJY256" s="29"/>
      <c r="AJZ256" s="29"/>
      <c r="AKA256" s="29"/>
      <c r="AKB256" s="29"/>
      <c r="AKC256" s="29"/>
      <c r="AKD256" s="29"/>
      <c r="AKE256" s="29"/>
      <c r="AKF256" s="29"/>
      <c r="AKG256" s="29"/>
      <c r="AKH256" s="29"/>
      <c r="AKI256" s="29"/>
      <c r="AKJ256" s="29"/>
      <c r="AKK256" s="29"/>
      <c r="AKL256" s="29"/>
      <c r="AKM256" s="29"/>
      <c r="AKN256" s="29"/>
      <c r="AKO256" s="29"/>
      <c r="AKP256" s="29"/>
      <c r="AKQ256" s="29"/>
      <c r="AKR256" s="29"/>
      <c r="AKS256" s="29"/>
      <c r="AKT256" s="29"/>
      <c r="AKU256" s="29"/>
      <c r="AKV256" s="29"/>
      <c r="AKW256" s="29"/>
      <c r="AKX256" s="29"/>
      <c r="AKY256" s="29"/>
      <c r="AKZ256" s="29"/>
      <c r="ALA256" s="29"/>
      <c r="ALB256" s="29"/>
      <c r="ALC256" s="29"/>
      <c r="ALD256" s="29"/>
      <c r="ALE256" s="29"/>
      <c r="ALF256" s="29"/>
      <c r="ALG256" s="29"/>
      <c r="ALH256" s="29"/>
      <c r="ALI256" s="29"/>
      <c r="ALJ256" s="29"/>
      <c r="ALK256" s="29"/>
      <c r="ALL256" s="29"/>
      <c r="ALM256" s="29"/>
      <c r="ALN256" s="29"/>
      <c r="ALO256" s="29"/>
      <c r="ALP256" s="29"/>
      <c r="ALQ256" s="29"/>
      <c r="ALR256" s="29"/>
      <c r="ALS256" s="29"/>
      <c r="ALT256" s="29"/>
      <c r="ALU256" s="29"/>
      <c r="ALV256" s="29"/>
      <c r="ALW256" s="29"/>
      <c r="ALX256" s="29"/>
      <c r="ALY256" s="29"/>
      <c r="ALZ256" s="29"/>
      <c r="AMA256" s="29"/>
      <c r="AMB256" s="29"/>
      <c r="AMC256" s="29"/>
      <c r="AMD256" s="29"/>
      <c r="AME256" s="29"/>
      <c r="AMF256" s="29"/>
      <c r="AMG256" s="29"/>
      <c r="AMH256" s="29"/>
      <c r="AMI256" s="29"/>
      <c r="AMJ256" s="29"/>
      <c r="AMK256" s="29"/>
      <c r="AML256" s="29"/>
      <c r="AMM256" s="29"/>
      <c r="AMN256" s="29"/>
      <c r="AMO256" s="29"/>
      <c r="AMP256" s="29"/>
      <c r="AMQ256" s="29"/>
      <c r="AMR256" s="29"/>
      <c r="AMS256" s="29"/>
      <c r="AMT256" s="29"/>
      <c r="AMU256" s="29"/>
      <c r="AMV256" s="29"/>
      <c r="AMW256" s="29"/>
      <c r="AMX256" s="29"/>
      <c r="AMY256" s="29"/>
      <c r="AMZ256" s="29"/>
      <c r="ANA256" s="29"/>
      <c r="ANB256" s="29"/>
      <c r="ANC256" s="29"/>
      <c r="AND256" s="29"/>
      <c r="ANE256" s="29"/>
      <c r="ANF256" s="29"/>
      <c r="ANG256" s="29"/>
      <c r="ANH256" s="29"/>
      <c r="ANI256" s="29"/>
      <c r="ANJ256" s="29"/>
      <c r="ANK256" s="29"/>
      <c r="ANL256" s="29"/>
      <c r="ANM256" s="29"/>
      <c r="ANN256" s="29"/>
      <c r="ANO256" s="29"/>
      <c r="ANP256" s="29"/>
      <c r="ANQ256" s="29"/>
      <c r="ANR256" s="29"/>
      <c r="ANS256" s="29"/>
      <c r="ANT256" s="29"/>
      <c r="ANU256" s="29"/>
      <c r="ANV256" s="29"/>
      <c r="ANW256" s="29"/>
      <c r="ANX256" s="29"/>
      <c r="ANY256" s="29"/>
      <c r="ANZ256" s="29"/>
      <c r="AOA256" s="29"/>
      <c r="AOB256" s="29"/>
      <c r="AOC256" s="29"/>
      <c r="AOD256" s="29"/>
      <c r="AOE256" s="29"/>
      <c r="AOF256" s="29"/>
      <c r="AOG256" s="29"/>
      <c r="AOH256" s="29"/>
      <c r="AOI256" s="29"/>
      <c r="AOJ256" s="29"/>
      <c r="AOK256" s="29"/>
      <c r="AOL256" s="29"/>
      <c r="AOM256" s="29"/>
      <c r="AON256" s="29"/>
      <c r="AOO256" s="29"/>
      <c r="AOP256" s="29"/>
      <c r="AOQ256" s="29"/>
      <c r="AOR256" s="29"/>
      <c r="AOS256" s="29"/>
      <c r="AOT256" s="29"/>
      <c r="AOU256" s="29"/>
      <c r="AOV256" s="29"/>
      <c r="AOW256" s="29"/>
      <c r="AOX256" s="29"/>
      <c r="AOY256" s="29"/>
      <c r="AOZ256" s="29"/>
      <c r="APA256" s="29"/>
      <c r="APB256" s="29"/>
      <c r="APC256" s="29"/>
      <c r="APD256" s="29"/>
      <c r="APE256" s="29"/>
      <c r="APF256" s="29"/>
      <c r="APG256" s="29"/>
      <c r="APH256" s="29"/>
      <c r="API256" s="29"/>
      <c r="APJ256" s="29"/>
      <c r="APK256" s="29"/>
      <c r="APL256" s="29"/>
      <c r="APM256" s="29"/>
      <c r="APN256" s="29"/>
      <c r="APO256" s="29"/>
      <c r="APP256" s="29"/>
      <c r="APQ256" s="29"/>
      <c r="APR256" s="29"/>
      <c r="APS256" s="29"/>
      <c r="APT256" s="29"/>
      <c r="APU256" s="29"/>
      <c r="APV256" s="29"/>
      <c r="APW256" s="29"/>
      <c r="APX256" s="29"/>
      <c r="APY256" s="29"/>
      <c r="APZ256" s="29"/>
      <c r="AQA256" s="29"/>
      <c r="AQB256" s="29"/>
      <c r="AQC256" s="29"/>
      <c r="AQD256" s="29"/>
      <c r="AQE256" s="29"/>
      <c r="AQF256" s="29"/>
      <c r="AQG256" s="29"/>
      <c r="AQH256" s="29"/>
      <c r="AQI256" s="29"/>
      <c r="AQJ256" s="29"/>
      <c r="AQK256" s="29"/>
      <c r="AQL256" s="29"/>
      <c r="AQM256" s="29"/>
      <c r="AQN256" s="29"/>
      <c r="AQO256" s="29"/>
      <c r="AQP256" s="29"/>
      <c r="AQQ256" s="29"/>
      <c r="AQR256" s="29"/>
      <c r="AQS256" s="29"/>
      <c r="AQT256" s="29"/>
      <c r="AQU256" s="29"/>
      <c r="AQV256" s="29"/>
      <c r="AQW256" s="29"/>
      <c r="AQX256" s="29"/>
      <c r="AQY256" s="29"/>
      <c r="AQZ256" s="29"/>
      <c r="ARA256" s="29"/>
      <c r="ARB256" s="29"/>
      <c r="ARC256" s="29"/>
      <c r="ARD256" s="29"/>
      <c r="ARE256" s="29"/>
      <c r="ARF256" s="29"/>
      <c r="ARG256" s="29"/>
      <c r="ARH256" s="29"/>
      <c r="ARI256" s="29"/>
      <c r="ARJ256" s="29"/>
      <c r="ARK256" s="29"/>
      <c r="ARL256" s="29"/>
      <c r="ARM256" s="29"/>
      <c r="ARN256" s="29"/>
      <c r="ARO256" s="29"/>
      <c r="ARP256" s="29"/>
      <c r="ARQ256" s="29"/>
      <c r="ARR256" s="29"/>
      <c r="ARS256" s="29"/>
      <c r="ART256" s="29"/>
      <c r="ARU256" s="29"/>
      <c r="ARV256" s="29"/>
      <c r="ARW256" s="29"/>
      <c r="ARX256" s="29"/>
      <c r="ARY256" s="29"/>
      <c r="ARZ256" s="29"/>
      <c r="ASA256" s="29"/>
      <c r="ASB256" s="29"/>
      <c r="ASC256" s="29"/>
      <c r="ASD256" s="29"/>
      <c r="ASE256" s="29"/>
      <c r="ASF256" s="29"/>
      <c r="ASG256" s="29"/>
      <c r="ASH256" s="29"/>
      <c r="ASI256" s="29"/>
      <c r="ASJ256" s="29"/>
      <c r="ASK256" s="29"/>
      <c r="ASL256" s="29"/>
      <c r="ASM256" s="29"/>
      <c r="ASN256" s="29"/>
      <c r="ASO256" s="29"/>
      <c r="ASP256" s="29"/>
      <c r="ASQ256" s="29"/>
      <c r="ASR256" s="29"/>
      <c r="ASS256" s="29"/>
      <c r="AST256" s="29"/>
      <c r="ASU256" s="29"/>
      <c r="ASV256" s="29"/>
      <c r="ASW256" s="29"/>
      <c r="ASX256" s="29"/>
      <c r="ASY256" s="29"/>
      <c r="ASZ256" s="29"/>
      <c r="ATA256" s="29"/>
      <c r="ATB256" s="29"/>
      <c r="ATC256" s="29"/>
      <c r="ATD256" s="29"/>
      <c r="ATE256" s="29"/>
      <c r="ATF256" s="29"/>
      <c r="ATG256" s="29"/>
      <c r="ATH256" s="29"/>
      <c r="ATI256" s="29"/>
      <c r="ATJ256" s="29"/>
      <c r="ATK256" s="29"/>
      <c r="ATL256" s="29"/>
      <c r="ATM256" s="29"/>
      <c r="ATN256" s="29"/>
      <c r="ATO256" s="29"/>
      <c r="ATP256" s="29"/>
      <c r="ATQ256" s="29"/>
      <c r="ATR256" s="29"/>
      <c r="ATS256" s="29"/>
      <c r="ATT256" s="29"/>
      <c r="ATU256" s="29"/>
      <c r="ATV256" s="29"/>
      <c r="ATW256" s="29"/>
      <c r="ATX256" s="29"/>
      <c r="ATY256" s="29"/>
      <c r="ATZ256" s="29"/>
      <c r="AUA256" s="29"/>
      <c r="AUB256" s="29"/>
      <c r="AUC256" s="29"/>
      <c r="AUD256" s="29"/>
      <c r="AUE256" s="29"/>
      <c r="AUF256" s="29"/>
      <c r="AUG256" s="29"/>
      <c r="AUH256" s="29"/>
      <c r="AUI256" s="29"/>
      <c r="AUJ256" s="29"/>
      <c r="AUK256" s="29"/>
      <c r="AUL256" s="29"/>
      <c r="AUM256" s="29"/>
      <c r="AUN256" s="29"/>
      <c r="AUO256" s="29"/>
      <c r="AUP256" s="29"/>
      <c r="AUQ256" s="29"/>
      <c r="AUR256" s="29"/>
      <c r="AUS256" s="29"/>
      <c r="AUT256" s="29"/>
      <c r="AUU256" s="29"/>
      <c r="AUV256" s="29"/>
      <c r="AUW256" s="29"/>
      <c r="AUX256" s="29"/>
      <c r="AUY256" s="29"/>
      <c r="AUZ256" s="29"/>
      <c r="AVA256" s="29"/>
      <c r="AVB256" s="29"/>
      <c r="AVC256" s="29"/>
      <c r="AVD256" s="29"/>
      <c r="AVE256" s="29"/>
      <c r="AVF256" s="29"/>
      <c r="AVG256" s="29"/>
      <c r="AVH256" s="29"/>
      <c r="AVI256" s="29"/>
      <c r="AVJ256" s="29"/>
      <c r="AVK256" s="29"/>
      <c r="AVL256" s="29"/>
      <c r="AVM256" s="29"/>
      <c r="AVN256" s="29"/>
      <c r="AVO256" s="29"/>
      <c r="AVP256" s="29"/>
      <c r="AVQ256" s="29"/>
      <c r="AVR256" s="29"/>
      <c r="AVS256" s="29"/>
      <c r="AVT256" s="29"/>
      <c r="AVU256" s="29"/>
      <c r="AVV256" s="29"/>
      <c r="AVW256" s="29"/>
      <c r="AVX256" s="29"/>
      <c r="AVY256" s="29"/>
      <c r="AVZ256" s="29"/>
      <c r="AWA256" s="29"/>
      <c r="AWB256" s="29"/>
      <c r="AWC256" s="29"/>
      <c r="AWD256" s="29"/>
      <c r="AWE256" s="29"/>
      <c r="AWF256" s="29"/>
      <c r="AWG256" s="29"/>
      <c r="AWH256" s="29"/>
      <c r="AWI256" s="29"/>
      <c r="AWJ256" s="29"/>
      <c r="AWK256" s="29"/>
      <c r="AWL256" s="29"/>
      <c r="AWM256" s="29"/>
      <c r="AWN256" s="29"/>
      <c r="AWO256" s="29"/>
      <c r="AWP256" s="29"/>
      <c r="AWQ256" s="29"/>
      <c r="AWR256" s="29"/>
      <c r="AWS256" s="29"/>
      <c r="AWT256" s="29"/>
      <c r="AWU256" s="29"/>
      <c r="AWV256" s="29"/>
      <c r="AWW256" s="29"/>
      <c r="AWX256" s="29"/>
      <c r="AWY256" s="29"/>
      <c r="AWZ256" s="29"/>
      <c r="AXA256" s="29"/>
      <c r="AXB256" s="29"/>
      <c r="AXC256" s="29"/>
      <c r="AXD256" s="29"/>
      <c r="AXE256" s="29"/>
      <c r="AXF256" s="29"/>
      <c r="AXG256" s="29"/>
      <c r="AXH256" s="29"/>
      <c r="AXI256" s="29"/>
      <c r="AXJ256" s="29"/>
      <c r="AXK256" s="29"/>
      <c r="AXL256" s="29"/>
      <c r="AXM256" s="29"/>
      <c r="AXN256" s="29"/>
      <c r="AXO256" s="29"/>
      <c r="AXP256" s="29"/>
      <c r="AXQ256" s="29"/>
      <c r="AXR256" s="29"/>
      <c r="AXS256" s="29"/>
      <c r="AXT256" s="29"/>
      <c r="AXU256" s="29"/>
      <c r="AXV256" s="29"/>
      <c r="AXW256" s="29"/>
      <c r="AXX256" s="29"/>
      <c r="AXY256" s="29"/>
      <c r="AXZ256" s="29"/>
      <c r="AYA256" s="29"/>
      <c r="AYB256" s="29"/>
      <c r="AYC256" s="29"/>
      <c r="AYD256" s="29"/>
      <c r="AYE256" s="29"/>
      <c r="AYF256" s="29"/>
      <c r="AYG256" s="29"/>
      <c r="AYH256" s="29"/>
      <c r="AYI256" s="29"/>
      <c r="AYJ256" s="29"/>
      <c r="AYK256" s="29"/>
      <c r="AYL256" s="29"/>
      <c r="AYM256" s="29"/>
      <c r="AYN256" s="29"/>
      <c r="AYO256" s="29"/>
      <c r="AYP256" s="29"/>
      <c r="AYQ256" s="29"/>
      <c r="AYR256" s="29"/>
      <c r="AYS256" s="29"/>
      <c r="AYT256" s="29"/>
      <c r="AYU256" s="29"/>
      <c r="AYV256" s="29"/>
      <c r="AYW256" s="29"/>
      <c r="AYX256" s="29"/>
      <c r="AYY256" s="29"/>
      <c r="AYZ256" s="29"/>
      <c r="AZA256" s="29"/>
      <c r="AZB256" s="29"/>
      <c r="AZC256" s="29"/>
      <c r="AZD256" s="29"/>
      <c r="AZE256" s="29"/>
      <c r="AZF256" s="29"/>
      <c r="AZG256" s="29"/>
      <c r="AZH256" s="29"/>
      <c r="AZI256" s="29"/>
      <c r="AZJ256" s="29"/>
      <c r="AZK256" s="29"/>
      <c r="AZL256" s="29"/>
      <c r="AZM256" s="29"/>
      <c r="AZN256" s="29"/>
      <c r="AZO256" s="29"/>
      <c r="AZP256" s="29"/>
      <c r="AZQ256" s="29"/>
      <c r="AZR256" s="29"/>
      <c r="AZS256" s="29"/>
      <c r="AZT256" s="29"/>
      <c r="AZU256" s="29"/>
      <c r="AZV256" s="29"/>
      <c r="AZW256" s="29"/>
      <c r="AZX256" s="29"/>
      <c r="AZY256" s="29"/>
      <c r="AZZ256" s="29"/>
      <c r="BAA256" s="29"/>
      <c r="BAB256" s="29"/>
      <c r="BAC256" s="29"/>
      <c r="BAD256" s="29"/>
      <c r="BAE256" s="29"/>
      <c r="BAF256" s="29"/>
      <c r="BAG256" s="29"/>
      <c r="BAH256" s="29"/>
      <c r="BAI256" s="29"/>
      <c r="BAJ256" s="29"/>
      <c r="BAK256" s="29"/>
      <c r="BAL256" s="29"/>
      <c r="BAM256" s="29"/>
      <c r="BAN256" s="29"/>
      <c r="BAO256" s="29"/>
      <c r="BAP256" s="29"/>
      <c r="BAQ256" s="29"/>
      <c r="BAR256" s="29"/>
      <c r="BAS256" s="29"/>
      <c r="BAT256" s="29"/>
      <c r="BAU256" s="29"/>
      <c r="BAV256" s="29"/>
      <c r="BAW256" s="29"/>
      <c r="BAX256" s="29"/>
      <c r="BAY256" s="29"/>
      <c r="BAZ256" s="29"/>
      <c r="BBA256" s="29"/>
      <c r="BBB256" s="29"/>
      <c r="BBC256" s="29"/>
      <c r="BBD256" s="29"/>
      <c r="BBE256" s="29"/>
      <c r="BBF256" s="29"/>
      <c r="BBG256" s="29"/>
      <c r="BBH256" s="29"/>
      <c r="BBI256" s="29"/>
      <c r="BBJ256" s="29"/>
      <c r="BBK256" s="29"/>
      <c r="BBL256" s="29"/>
      <c r="BBM256" s="29"/>
      <c r="BBN256" s="29"/>
      <c r="BBO256" s="29"/>
      <c r="BBP256" s="29"/>
      <c r="BBQ256" s="29"/>
      <c r="BBR256" s="29"/>
      <c r="BBS256" s="29"/>
      <c r="BBT256" s="29"/>
      <c r="BBU256" s="29"/>
      <c r="BBV256" s="29"/>
      <c r="BBW256" s="29"/>
      <c r="BBX256" s="29"/>
      <c r="BBY256" s="29"/>
      <c r="BBZ256" s="29"/>
      <c r="BCA256" s="29"/>
      <c r="BCB256" s="29"/>
      <c r="BCC256" s="29"/>
      <c r="BCD256" s="29"/>
      <c r="BCE256" s="29"/>
      <c r="BCF256" s="29"/>
      <c r="BCG256" s="29"/>
      <c r="BCH256" s="29"/>
      <c r="BCI256" s="29"/>
      <c r="BCJ256" s="29"/>
      <c r="BCK256" s="29"/>
      <c r="BCL256" s="29"/>
      <c r="BCM256" s="29"/>
      <c r="BCN256" s="29"/>
      <c r="BCO256" s="29"/>
      <c r="BCP256" s="29"/>
      <c r="BCQ256" s="29"/>
      <c r="BCR256" s="29"/>
      <c r="BCS256" s="29"/>
      <c r="BCT256" s="29"/>
      <c r="BCU256" s="29"/>
      <c r="BCV256" s="29"/>
      <c r="BCW256" s="29"/>
      <c r="BCX256" s="29"/>
      <c r="BCY256" s="29"/>
      <c r="BCZ256" s="29"/>
      <c r="BDA256" s="29"/>
      <c r="BDB256" s="29"/>
      <c r="BDC256" s="29"/>
      <c r="BDD256" s="29"/>
      <c r="BDE256" s="29"/>
      <c r="BDF256" s="29"/>
      <c r="BDG256" s="29"/>
      <c r="BDH256" s="29"/>
      <c r="BDI256" s="29"/>
      <c r="BDJ256" s="29"/>
      <c r="BDK256" s="29"/>
      <c r="BDL256" s="29"/>
      <c r="BDM256" s="29"/>
      <c r="BDN256" s="29"/>
      <c r="BDO256" s="29"/>
      <c r="BDP256" s="29"/>
      <c r="BDQ256" s="29"/>
      <c r="BDR256" s="29"/>
      <c r="BDS256" s="29"/>
      <c r="BDT256" s="29"/>
      <c r="BDU256" s="29"/>
      <c r="BDV256" s="29"/>
      <c r="BDW256" s="29"/>
      <c r="BDX256" s="29"/>
      <c r="BDY256" s="29"/>
      <c r="BDZ256" s="29"/>
      <c r="BEA256" s="29"/>
      <c r="BEB256" s="29"/>
      <c r="BEC256" s="29"/>
      <c r="BED256" s="29"/>
      <c r="BEE256" s="29"/>
      <c r="BEF256" s="29"/>
      <c r="BEG256" s="29"/>
      <c r="BEH256" s="29"/>
      <c r="BEI256" s="29"/>
      <c r="BEJ256" s="29"/>
      <c r="BEK256" s="29"/>
      <c r="BEL256" s="29"/>
      <c r="BEM256" s="29"/>
      <c r="BEN256" s="29"/>
      <c r="BEO256" s="29"/>
      <c r="BEP256" s="29"/>
      <c r="BEQ256" s="29"/>
      <c r="BER256" s="29"/>
      <c r="BES256" s="29"/>
      <c r="BET256" s="29"/>
      <c r="BEU256" s="29"/>
      <c r="BEV256" s="29"/>
      <c r="BEW256" s="29"/>
      <c r="BEX256" s="29"/>
      <c r="BEY256" s="29"/>
      <c r="BEZ256" s="29"/>
      <c r="BFA256" s="29"/>
      <c r="BFB256" s="29"/>
      <c r="BFC256" s="29"/>
      <c r="BFD256" s="29"/>
      <c r="BFE256" s="29"/>
      <c r="BFF256" s="29"/>
      <c r="BFG256" s="29"/>
      <c r="BFH256" s="29"/>
      <c r="BFI256" s="29"/>
      <c r="BFJ256" s="29"/>
      <c r="BFK256" s="29"/>
      <c r="BFL256" s="29"/>
      <c r="BFM256" s="29"/>
      <c r="BFN256" s="29"/>
      <c r="BFO256" s="29"/>
      <c r="BFP256" s="29"/>
      <c r="BFQ256" s="29"/>
      <c r="BFR256" s="29"/>
      <c r="BFS256" s="29"/>
      <c r="BFT256" s="29"/>
      <c r="BFU256" s="29"/>
      <c r="BFV256" s="29"/>
      <c r="BFW256" s="29"/>
      <c r="BFX256" s="29"/>
      <c r="BFY256" s="29"/>
      <c r="BFZ256" s="29"/>
      <c r="BGA256" s="29"/>
      <c r="BGB256" s="29"/>
      <c r="BGC256" s="29"/>
      <c r="BGD256" s="29"/>
      <c r="BGE256" s="29"/>
      <c r="BGF256" s="29"/>
      <c r="BGG256" s="29"/>
      <c r="BGH256" s="29"/>
      <c r="BGI256" s="29"/>
      <c r="BGJ256" s="29"/>
      <c r="BGK256" s="29"/>
      <c r="BGL256" s="29"/>
      <c r="BGM256" s="29"/>
      <c r="BGN256" s="29"/>
      <c r="BGO256" s="29"/>
      <c r="BGP256" s="29"/>
      <c r="BGQ256" s="29"/>
      <c r="BGR256" s="29"/>
      <c r="BGS256" s="29"/>
      <c r="BGT256" s="29"/>
      <c r="BGU256" s="29"/>
      <c r="BGV256" s="29"/>
      <c r="BGW256" s="29"/>
      <c r="BGX256" s="29"/>
      <c r="BGY256" s="29"/>
      <c r="BGZ256" s="29"/>
      <c r="BHA256" s="29"/>
      <c r="BHB256" s="29"/>
      <c r="BHC256" s="29"/>
      <c r="BHD256" s="29"/>
      <c r="BHE256" s="29"/>
      <c r="BHF256" s="29"/>
      <c r="BHG256" s="29"/>
      <c r="BHH256" s="29"/>
      <c r="BHI256" s="29"/>
      <c r="BHJ256" s="29"/>
      <c r="BHK256" s="29"/>
      <c r="BHL256" s="29"/>
      <c r="BHM256" s="29"/>
      <c r="BHN256" s="29"/>
      <c r="BHO256" s="29"/>
      <c r="BHP256" s="29"/>
      <c r="BHQ256" s="29"/>
      <c r="BHR256" s="29"/>
      <c r="BHS256" s="29"/>
      <c r="BHT256" s="29"/>
      <c r="BHU256" s="29"/>
      <c r="BHV256" s="29"/>
      <c r="BHW256" s="29"/>
      <c r="BHX256" s="29"/>
      <c r="BHY256" s="29"/>
      <c r="BHZ256" s="29"/>
      <c r="BIA256" s="29"/>
      <c r="BIB256" s="29"/>
      <c r="BIC256" s="29"/>
      <c r="BID256" s="29"/>
      <c r="BIE256" s="29"/>
      <c r="BIF256" s="29"/>
      <c r="BIG256" s="29"/>
      <c r="BIH256" s="29"/>
      <c r="BII256" s="29"/>
      <c r="BIJ256" s="29"/>
      <c r="BIK256" s="29"/>
      <c r="BIL256" s="29"/>
      <c r="BIM256" s="29"/>
      <c r="BIN256" s="29"/>
      <c r="BIO256" s="29"/>
      <c r="BIP256" s="29"/>
      <c r="BIQ256" s="29"/>
      <c r="BIR256" s="29"/>
      <c r="BIS256" s="29"/>
      <c r="BIT256" s="29"/>
      <c r="BIU256" s="29"/>
      <c r="BIV256" s="29"/>
      <c r="BIW256" s="29"/>
      <c r="BIX256" s="29"/>
      <c r="BIY256" s="29"/>
      <c r="BIZ256" s="29"/>
      <c r="BJA256" s="29"/>
      <c r="BJB256" s="29"/>
      <c r="BJC256" s="29"/>
      <c r="BJD256" s="29"/>
      <c r="BJE256" s="29"/>
      <c r="BJF256" s="29"/>
      <c r="BJG256" s="29"/>
      <c r="BJH256" s="29"/>
      <c r="BJI256" s="29"/>
      <c r="BJJ256" s="29"/>
      <c r="BJK256" s="29"/>
      <c r="BJL256" s="29"/>
      <c r="BJM256" s="29"/>
      <c r="BJN256" s="29"/>
      <c r="BJO256" s="29"/>
      <c r="BJP256" s="29"/>
      <c r="BJQ256" s="29"/>
      <c r="BJR256" s="29"/>
      <c r="BJS256" s="29"/>
      <c r="BJT256" s="29"/>
      <c r="BJU256" s="29"/>
      <c r="BJV256" s="29"/>
      <c r="BJW256" s="29"/>
      <c r="BJX256" s="29"/>
      <c r="BJY256" s="29"/>
      <c r="BJZ256" s="29"/>
      <c r="BKA256" s="29"/>
      <c r="BKB256" s="29"/>
      <c r="BKC256" s="29"/>
      <c r="BKD256" s="29"/>
      <c r="BKE256" s="29"/>
      <c r="BKF256" s="29"/>
      <c r="BKG256" s="29"/>
      <c r="BKH256" s="29"/>
      <c r="BKI256" s="29"/>
      <c r="BKJ256" s="29"/>
      <c r="BKK256" s="29"/>
      <c r="BKL256" s="29"/>
      <c r="BKM256" s="29"/>
      <c r="BKN256" s="29"/>
      <c r="BKO256" s="29"/>
      <c r="BKP256" s="29"/>
      <c r="BKQ256" s="29"/>
      <c r="BKR256" s="29"/>
      <c r="BKS256" s="29"/>
      <c r="BKT256" s="29"/>
      <c r="BKU256" s="29"/>
      <c r="BKV256" s="29"/>
      <c r="BKW256" s="29"/>
      <c r="BKX256" s="29"/>
      <c r="BKY256" s="29"/>
      <c r="BKZ256" s="29"/>
      <c r="BLA256" s="29"/>
      <c r="BLB256" s="29"/>
      <c r="BLC256" s="29"/>
      <c r="BLD256" s="29"/>
      <c r="BLE256" s="29"/>
      <c r="BLF256" s="29"/>
      <c r="BLG256" s="29"/>
      <c r="BLH256" s="29"/>
      <c r="BLI256" s="29"/>
      <c r="BLJ256" s="29"/>
      <c r="BLK256" s="29"/>
      <c r="BLL256" s="29"/>
      <c r="BLM256" s="29"/>
      <c r="BLN256" s="29"/>
      <c r="BLO256" s="29"/>
      <c r="BLP256" s="29"/>
      <c r="BLQ256" s="29"/>
      <c r="BLR256" s="29"/>
      <c r="BLS256" s="29"/>
      <c r="BLT256" s="29"/>
      <c r="BLU256" s="29"/>
      <c r="BLV256" s="29"/>
      <c r="BLW256" s="29"/>
      <c r="BLX256" s="29"/>
      <c r="BLY256" s="29"/>
      <c r="BLZ256" s="29"/>
      <c r="BMA256" s="29"/>
      <c r="BMB256" s="29"/>
      <c r="BMC256" s="29"/>
      <c r="BMD256" s="29"/>
      <c r="BME256" s="29"/>
      <c r="BMF256" s="29"/>
      <c r="BMG256" s="29"/>
      <c r="BMH256" s="29"/>
      <c r="BMI256" s="29"/>
      <c r="BMJ256" s="29"/>
      <c r="BMK256" s="29"/>
      <c r="BML256" s="29"/>
      <c r="BMM256" s="29"/>
      <c r="BMN256" s="29"/>
      <c r="BMO256" s="29"/>
      <c r="BMP256" s="29"/>
      <c r="BMQ256" s="29"/>
      <c r="BMR256" s="29"/>
      <c r="BMS256" s="29"/>
      <c r="BMT256" s="29"/>
      <c r="BMU256" s="29"/>
      <c r="BMV256" s="29"/>
      <c r="BMW256" s="29"/>
      <c r="BMX256" s="29"/>
      <c r="BMY256" s="29"/>
      <c r="BMZ256" s="29"/>
      <c r="BNA256" s="29"/>
      <c r="BNB256" s="29"/>
      <c r="BNC256" s="29"/>
      <c r="BND256" s="29"/>
      <c r="BNE256" s="29"/>
      <c r="BNF256" s="29"/>
      <c r="BNG256" s="29"/>
      <c r="BNH256" s="29"/>
      <c r="BNI256" s="29"/>
      <c r="BNJ256" s="29"/>
      <c r="BNK256" s="29"/>
      <c r="BNL256" s="29"/>
      <c r="BNM256" s="29"/>
      <c r="BNN256" s="29"/>
      <c r="BNO256" s="29"/>
      <c r="BNP256" s="29"/>
      <c r="BNQ256" s="29"/>
      <c r="BNR256" s="29"/>
      <c r="BNS256" s="29"/>
      <c r="BNT256" s="29"/>
      <c r="BNU256" s="29"/>
      <c r="BNV256" s="29"/>
      <c r="BNW256" s="29"/>
      <c r="BNX256" s="29"/>
      <c r="BNY256" s="29"/>
      <c r="BNZ256" s="29"/>
      <c r="BOA256" s="29"/>
      <c r="BOB256" s="29"/>
      <c r="BOC256" s="29"/>
      <c r="BOD256" s="29"/>
      <c r="BOE256" s="29"/>
      <c r="BOF256" s="29"/>
      <c r="BOG256" s="29"/>
      <c r="BOH256" s="29"/>
      <c r="BOI256" s="29"/>
      <c r="BOJ256" s="29"/>
      <c r="BOK256" s="29"/>
      <c r="BOL256" s="29"/>
      <c r="BOM256" s="29"/>
      <c r="BON256" s="29"/>
      <c r="BOO256" s="29"/>
      <c r="BOP256" s="29"/>
      <c r="BOQ256" s="29"/>
      <c r="BOR256" s="29"/>
      <c r="BOS256" s="29"/>
      <c r="BOT256" s="29"/>
      <c r="BOU256" s="29"/>
      <c r="BOV256" s="29"/>
      <c r="BOW256" s="29"/>
      <c r="BOX256" s="29"/>
      <c r="BOY256" s="29"/>
      <c r="BOZ256" s="29"/>
      <c r="BPA256" s="29"/>
      <c r="BPB256" s="29"/>
      <c r="BPC256" s="29"/>
      <c r="BPD256" s="29"/>
      <c r="BPE256" s="29"/>
      <c r="BPF256" s="29"/>
      <c r="BPG256" s="29"/>
      <c r="BPH256" s="29"/>
      <c r="BPI256" s="29"/>
      <c r="BPJ256" s="29"/>
      <c r="BPK256" s="29"/>
      <c r="BPL256" s="29"/>
      <c r="BPM256" s="29"/>
      <c r="BPN256" s="29"/>
      <c r="BPO256" s="29"/>
      <c r="BPP256" s="29"/>
      <c r="BPQ256" s="29"/>
      <c r="BPR256" s="29"/>
      <c r="BPS256" s="29"/>
      <c r="BPT256" s="29"/>
      <c r="BPU256" s="29"/>
      <c r="BPV256" s="29"/>
      <c r="BPW256" s="29"/>
      <c r="BPX256" s="29"/>
      <c r="BPY256" s="29"/>
      <c r="BPZ256" s="29"/>
      <c r="BQA256" s="29"/>
      <c r="BQB256" s="29"/>
      <c r="BQC256" s="29"/>
      <c r="BQD256" s="29"/>
      <c r="BQE256" s="29"/>
      <c r="BQF256" s="29"/>
      <c r="BQG256" s="29"/>
      <c r="BQH256" s="29"/>
      <c r="BQI256" s="29"/>
      <c r="BQJ256" s="29"/>
      <c r="BQK256" s="29"/>
      <c r="BQL256" s="29"/>
      <c r="BQM256" s="29"/>
      <c r="BQN256" s="29"/>
      <c r="BQO256" s="29"/>
      <c r="BQP256" s="29"/>
      <c r="BQQ256" s="29"/>
      <c r="BQR256" s="29"/>
      <c r="BQS256" s="29"/>
      <c r="BQT256" s="29"/>
      <c r="BQU256" s="29"/>
      <c r="BQV256" s="29"/>
      <c r="BQW256" s="29"/>
      <c r="BQX256" s="29"/>
      <c r="BQY256" s="29"/>
      <c r="BQZ256" s="29"/>
      <c r="BRA256" s="29"/>
      <c r="BRB256" s="29"/>
      <c r="BRC256" s="29"/>
      <c r="BRD256" s="29"/>
      <c r="BRE256" s="29"/>
      <c r="BRF256" s="29"/>
      <c r="BRG256" s="29"/>
      <c r="BRH256" s="29"/>
      <c r="BRI256" s="29"/>
      <c r="BRJ256" s="29"/>
      <c r="BRK256" s="29"/>
      <c r="BRL256" s="29"/>
      <c r="BRM256" s="29"/>
      <c r="BRN256" s="29"/>
      <c r="BRO256" s="29"/>
      <c r="BRP256" s="29"/>
      <c r="BRQ256" s="29"/>
      <c r="BRR256" s="29"/>
      <c r="BRS256" s="29"/>
      <c r="BRT256" s="29"/>
      <c r="BRU256" s="29"/>
      <c r="BRV256" s="29"/>
      <c r="BRW256" s="29"/>
      <c r="BRX256" s="29"/>
      <c r="BRY256" s="29"/>
      <c r="BRZ256" s="29"/>
      <c r="BSA256" s="29"/>
      <c r="BSB256" s="29"/>
      <c r="BSC256" s="29"/>
      <c r="BSD256" s="29"/>
      <c r="BSE256" s="29"/>
      <c r="BSF256" s="29"/>
      <c r="BSG256" s="29"/>
      <c r="BSH256" s="29"/>
      <c r="BSI256" s="29"/>
      <c r="BSJ256" s="29"/>
      <c r="BSK256" s="29"/>
      <c r="BSL256" s="29"/>
      <c r="BSM256" s="29"/>
      <c r="BSN256" s="29"/>
      <c r="BSO256" s="29"/>
      <c r="BSP256" s="29"/>
      <c r="BSQ256" s="29"/>
      <c r="BSR256" s="29"/>
      <c r="BSS256" s="29"/>
      <c r="BST256" s="29"/>
      <c r="BSU256" s="29"/>
      <c r="BSV256" s="29"/>
      <c r="BSW256" s="29"/>
      <c r="BSX256" s="29"/>
      <c r="BSY256" s="29"/>
      <c r="BSZ256" s="29"/>
      <c r="BTA256" s="29"/>
      <c r="BTB256" s="29"/>
      <c r="BTC256" s="29"/>
      <c r="BTD256" s="29"/>
      <c r="BTE256" s="29"/>
      <c r="BTF256" s="29"/>
      <c r="BTG256" s="29"/>
      <c r="BTH256" s="29"/>
      <c r="BTI256" s="29"/>
      <c r="BTJ256" s="29"/>
      <c r="BTK256" s="29"/>
      <c r="BTL256" s="29"/>
      <c r="BTM256" s="29"/>
      <c r="BTN256" s="29"/>
      <c r="BTO256" s="29"/>
      <c r="BTP256" s="29"/>
      <c r="BTQ256" s="29"/>
      <c r="BTR256" s="29"/>
      <c r="BTS256" s="29"/>
      <c r="BTT256" s="29"/>
      <c r="BTU256" s="29"/>
      <c r="BTV256" s="29"/>
      <c r="BTW256" s="29"/>
      <c r="BTX256" s="29"/>
      <c r="BTY256" s="29"/>
      <c r="BTZ256" s="29"/>
      <c r="BUA256" s="29"/>
      <c r="BUB256" s="29"/>
      <c r="BUC256" s="29"/>
      <c r="BUD256" s="29"/>
      <c r="BUE256" s="29"/>
      <c r="BUF256" s="29"/>
      <c r="BUG256" s="29"/>
      <c r="BUH256" s="29"/>
      <c r="BUI256" s="29"/>
      <c r="BUJ256" s="29"/>
      <c r="BUK256" s="29"/>
      <c r="BUL256" s="29"/>
      <c r="BUM256" s="29"/>
      <c r="BUN256" s="29"/>
      <c r="BUO256" s="29"/>
      <c r="BUP256" s="29"/>
      <c r="BUQ256" s="29"/>
      <c r="BUR256" s="29"/>
      <c r="BUS256" s="29"/>
      <c r="BUT256" s="29"/>
      <c r="BUU256" s="29"/>
      <c r="BUV256" s="29"/>
      <c r="BUW256" s="29"/>
      <c r="BUX256" s="29"/>
      <c r="BUY256" s="29"/>
      <c r="BUZ256" s="29"/>
      <c r="BVA256" s="29"/>
      <c r="BVB256" s="29"/>
      <c r="BVC256" s="29"/>
      <c r="BVD256" s="29"/>
      <c r="BVE256" s="29"/>
      <c r="BVF256" s="29"/>
      <c r="BVG256" s="29"/>
      <c r="BVH256" s="29"/>
      <c r="BVI256" s="29"/>
      <c r="BVJ256" s="29"/>
      <c r="BVK256" s="29"/>
      <c r="BVL256" s="29"/>
      <c r="BVM256" s="29"/>
      <c r="BVN256" s="29"/>
      <c r="BVO256" s="29"/>
      <c r="BVP256" s="29"/>
      <c r="BVQ256" s="29"/>
      <c r="BVR256" s="29"/>
      <c r="BVS256" s="29"/>
      <c r="BVT256" s="29"/>
      <c r="BVU256" s="29"/>
      <c r="BVV256" s="29"/>
      <c r="BVW256" s="29"/>
      <c r="BVX256" s="29"/>
      <c r="BVY256" s="29"/>
      <c r="BVZ256" s="29"/>
      <c r="BWA256" s="29"/>
      <c r="BWB256" s="29"/>
      <c r="BWC256" s="29"/>
      <c r="BWD256" s="29"/>
      <c r="BWE256" s="29"/>
      <c r="BWF256" s="29"/>
      <c r="BWG256" s="29"/>
      <c r="BWH256" s="29"/>
      <c r="BWI256" s="29"/>
      <c r="BWJ256" s="29"/>
      <c r="BWK256" s="29"/>
      <c r="BWL256" s="29"/>
      <c r="BWM256" s="29"/>
      <c r="BWN256" s="29"/>
      <c r="BWO256" s="29"/>
      <c r="BWP256" s="29"/>
      <c r="BWQ256" s="29"/>
      <c r="BWR256" s="29"/>
      <c r="BWS256" s="29"/>
      <c r="BWT256" s="29"/>
      <c r="BWU256" s="29"/>
      <c r="BWV256" s="29"/>
      <c r="BWW256" s="29"/>
      <c r="BWX256" s="29"/>
      <c r="BWY256" s="29"/>
      <c r="BWZ256" s="29"/>
      <c r="BXA256" s="29"/>
      <c r="BXB256" s="29"/>
      <c r="BXC256" s="29"/>
      <c r="BXD256" s="29"/>
      <c r="BXE256" s="29"/>
      <c r="BXF256" s="29"/>
      <c r="BXG256" s="29"/>
      <c r="BXH256" s="29"/>
      <c r="BXI256" s="29"/>
      <c r="BXJ256" s="29"/>
      <c r="BXK256" s="29"/>
      <c r="BXL256" s="29"/>
      <c r="BXM256" s="29"/>
      <c r="BXN256" s="29"/>
      <c r="BXO256" s="29"/>
      <c r="BXP256" s="29"/>
      <c r="BXQ256" s="29"/>
      <c r="BXR256" s="29"/>
      <c r="BXS256" s="29"/>
      <c r="BXT256" s="29"/>
      <c r="BXU256" s="29"/>
      <c r="BXV256" s="29"/>
      <c r="BXW256" s="29"/>
      <c r="BXX256" s="29"/>
      <c r="BXY256" s="29"/>
      <c r="BXZ256" s="29"/>
      <c r="BYA256" s="29"/>
      <c r="BYB256" s="29"/>
      <c r="BYC256" s="29"/>
      <c r="BYD256" s="29"/>
      <c r="BYE256" s="29"/>
      <c r="BYF256" s="29"/>
      <c r="BYG256" s="29"/>
      <c r="BYH256" s="29"/>
      <c r="BYI256" s="29"/>
      <c r="BYJ256" s="29"/>
      <c r="BYK256" s="29"/>
      <c r="BYL256" s="29"/>
      <c r="BYM256" s="29"/>
      <c r="BYN256" s="29"/>
      <c r="BYO256" s="29"/>
      <c r="BYP256" s="29"/>
      <c r="BYQ256" s="29"/>
      <c r="BYR256" s="29"/>
      <c r="BYS256" s="29"/>
      <c r="BYT256" s="29"/>
      <c r="BYU256" s="29"/>
      <c r="BYV256" s="29"/>
      <c r="BYW256" s="29"/>
      <c r="BYX256" s="29"/>
      <c r="BYY256" s="29"/>
      <c r="BYZ256" s="29"/>
      <c r="BZA256" s="29"/>
      <c r="BZB256" s="29"/>
      <c r="BZC256" s="29"/>
      <c r="BZD256" s="29"/>
      <c r="BZE256" s="29"/>
      <c r="BZF256" s="29"/>
      <c r="BZG256" s="29"/>
      <c r="BZH256" s="29"/>
      <c r="BZI256" s="29"/>
      <c r="BZJ256" s="29"/>
      <c r="BZK256" s="29"/>
      <c r="BZL256" s="29"/>
      <c r="BZM256" s="29"/>
      <c r="BZN256" s="29"/>
      <c r="BZO256" s="29"/>
      <c r="BZP256" s="29"/>
      <c r="BZQ256" s="29"/>
      <c r="BZR256" s="29"/>
      <c r="BZS256" s="29"/>
      <c r="BZT256" s="29"/>
      <c r="BZU256" s="29"/>
      <c r="BZV256" s="29"/>
      <c r="BZW256" s="29"/>
      <c r="BZX256" s="29"/>
      <c r="BZY256" s="29"/>
      <c r="BZZ256" s="29"/>
      <c r="CAA256" s="29"/>
      <c r="CAB256" s="29"/>
      <c r="CAC256" s="29"/>
      <c r="CAD256" s="29"/>
      <c r="CAE256" s="29"/>
      <c r="CAF256" s="29"/>
      <c r="CAG256" s="29"/>
      <c r="CAH256" s="29"/>
      <c r="CAI256" s="29"/>
      <c r="CAJ256" s="29"/>
      <c r="CAK256" s="29"/>
      <c r="CAL256" s="29"/>
      <c r="CAM256" s="29"/>
      <c r="CAN256" s="29"/>
      <c r="CAO256" s="29"/>
      <c r="CAP256" s="29"/>
      <c r="CAQ256" s="29"/>
      <c r="CAR256" s="29"/>
      <c r="CAS256" s="29"/>
      <c r="CAT256" s="29"/>
      <c r="CAU256" s="29"/>
      <c r="CAV256" s="29"/>
      <c r="CAW256" s="29"/>
      <c r="CAX256" s="29"/>
      <c r="CAY256" s="29"/>
      <c r="CAZ256" s="29"/>
      <c r="CBA256" s="29"/>
      <c r="CBB256" s="29"/>
      <c r="CBC256" s="29"/>
      <c r="CBD256" s="29"/>
      <c r="CBE256" s="29"/>
      <c r="CBF256" s="29"/>
      <c r="CBG256" s="29"/>
      <c r="CBH256" s="29"/>
      <c r="CBI256" s="29"/>
      <c r="CBJ256" s="29"/>
      <c r="CBK256" s="29"/>
      <c r="CBL256" s="29"/>
      <c r="CBM256" s="29"/>
      <c r="CBN256" s="29"/>
      <c r="CBO256" s="29"/>
      <c r="CBP256" s="29"/>
      <c r="CBQ256" s="29"/>
      <c r="CBR256" s="29"/>
      <c r="CBS256" s="29"/>
      <c r="CBT256" s="29"/>
      <c r="CBU256" s="29"/>
      <c r="CBV256" s="29"/>
      <c r="CBW256" s="29"/>
      <c r="CBX256" s="29"/>
      <c r="CBY256" s="29"/>
      <c r="CBZ256" s="29"/>
      <c r="CCA256" s="29"/>
      <c r="CCB256" s="29"/>
      <c r="CCC256" s="29"/>
      <c r="CCD256" s="29"/>
      <c r="CCE256" s="29"/>
      <c r="CCF256" s="29"/>
      <c r="CCG256" s="29"/>
      <c r="CCH256" s="29"/>
      <c r="CCI256" s="29"/>
      <c r="CCJ256" s="29"/>
      <c r="CCK256" s="29"/>
      <c r="CCL256" s="29"/>
      <c r="CCM256" s="29"/>
      <c r="CCN256" s="29"/>
      <c r="CCO256" s="29"/>
      <c r="CCP256" s="29"/>
      <c r="CCQ256" s="29"/>
      <c r="CCR256" s="29"/>
      <c r="CCS256" s="29"/>
      <c r="CCT256" s="29"/>
      <c r="CCU256" s="29"/>
      <c r="CCV256" s="29"/>
      <c r="CCW256" s="29"/>
      <c r="CCX256" s="29"/>
      <c r="CCY256" s="29"/>
      <c r="CCZ256" s="29"/>
      <c r="CDA256" s="29"/>
      <c r="CDB256" s="29"/>
      <c r="CDC256" s="29"/>
      <c r="CDD256" s="29"/>
      <c r="CDE256" s="29"/>
      <c r="CDF256" s="29"/>
      <c r="CDG256" s="29"/>
      <c r="CDH256" s="29"/>
      <c r="CDI256" s="29"/>
      <c r="CDJ256" s="29"/>
      <c r="CDK256" s="29"/>
      <c r="CDL256" s="29"/>
      <c r="CDM256" s="29"/>
      <c r="CDN256" s="29"/>
      <c r="CDO256" s="29"/>
      <c r="CDP256" s="29"/>
      <c r="CDQ256" s="29"/>
      <c r="CDR256" s="29"/>
      <c r="CDS256" s="29"/>
      <c r="CDT256" s="29"/>
      <c r="CDU256" s="29"/>
      <c r="CDV256" s="29"/>
      <c r="CDW256" s="29"/>
      <c r="CDX256" s="29"/>
      <c r="CDY256" s="29"/>
      <c r="CDZ256" s="29"/>
      <c r="CEA256" s="29"/>
      <c r="CEB256" s="29"/>
      <c r="CEC256" s="29"/>
      <c r="CED256" s="29"/>
      <c r="CEE256" s="29"/>
      <c r="CEF256" s="29"/>
      <c r="CEG256" s="29"/>
      <c r="CEH256" s="29"/>
      <c r="CEI256" s="29"/>
      <c r="CEJ256" s="29"/>
      <c r="CEK256" s="29"/>
      <c r="CEL256" s="29"/>
      <c r="CEM256" s="29"/>
      <c r="CEN256" s="29"/>
      <c r="CEO256" s="29"/>
      <c r="CEP256" s="29"/>
      <c r="CEQ256" s="29"/>
      <c r="CER256" s="29"/>
      <c r="CES256" s="29"/>
      <c r="CET256" s="29"/>
      <c r="CEU256" s="29"/>
      <c r="CEV256" s="29"/>
      <c r="CEW256" s="29"/>
      <c r="CEX256" s="29"/>
      <c r="CEY256" s="29"/>
      <c r="CEZ256" s="29"/>
      <c r="CFA256" s="29"/>
      <c r="CFB256" s="29"/>
      <c r="CFC256" s="29"/>
      <c r="CFD256" s="29"/>
      <c r="CFE256" s="29"/>
      <c r="CFF256" s="29"/>
      <c r="CFG256" s="29"/>
      <c r="CFH256" s="29"/>
      <c r="CFI256" s="29"/>
      <c r="CFJ256" s="29"/>
      <c r="CFK256" s="29"/>
      <c r="CFL256" s="29"/>
      <c r="CFM256" s="29"/>
      <c r="CFN256" s="29"/>
      <c r="CFO256" s="29"/>
      <c r="CFP256" s="29"/>
      <c r="CFQ256" s="29"/>
      <c r="CFR256" s="29"/>
      <c r="CFS256" s="29"/>
      <c r="CFT256" s="29"/>
      <c r="CFU256" s="29"/>
      <c r="CFV256" s="29"/>
      <c r="CFW256" s="29"/>
      <c r="CFX256" s="29"/>
      <c r="CFY256" s="29"/>
      <c r="CFZ256" s="29"/>
      <c r="CGA256" s="29"/>
      <c r="CGB256" s="29"/>
      <c r="CGC256" s="29"/>
      <c r="CGD256" s="29"/>
      <c r="CGE256" s="29"/>
      <c r="CGF256" s="29"/>
      <c r="CGG256" s="29"/>
      <c r="CGH256" s="29"/>
      <c r="CGI256" s="29"/>
      <c r="CGJ256" s="29"/>
      <c r="CGK256" s="29"/>
      <c r="CGL256" s="29"/>
      <c r="CGM256" s="29"/>
      <c r="CGN256" s="29"/>
      <c r="CGO256" s="29"/>
      <c r="CGP256" s="29"/>
      <c r="CGQ256" s="29"/>
      <c r="CGR256" s="29"/>
      <c r="CGS256" s="29"/>
      <c r="CGT256" s="29"/>
      <c r="CGU256" s="29"/>
      <c r="CGV256" s="29"/>
      <c r="CGW256" s="29"/>
      <c r="CGX256" s="29"/>
      <c r="CGY256" s="29"/>
      <c r="CGZ256" s="29"/>
      <c r="CHA256" s="29"/>
      <c r="CHB256" s="29"/>
      <c r="CHC256" s="29"/>
      <c r="CHD256" s="29"/>
      <c r="CHE256" s="29"/>
      <c r="CHF256" s="29"/>
      <c r="CHG256" s="29"/>
      <c r="CHH256" s="29"/>
      <c r="CHI256" s="29"/>
      <c r="CHJ256" s="29"/>
      <c r="CHK256" s="29"/>
      <c r="CHL256" s="29"/>
      <c r="CHM256" s="29"/>
      <c r="CHN256" s="29"/>
      <c r="CHO256" s="29"/>
      <c r="CHP256" s="29"/>
      <c r="CHQ256" s="29"/>
      <c r="CHR256" s="29"/>
      <c r="CHS256" s="29"/>
      <c r="CHT256" s="29"/>
      <c r="CHU256" s="29"/>
      <c r="CHV256" s="29"/>
      <c r="CHW256" s="29"/>
      <c r="CHX256" s="29"/>
      <c r="CHY256" s="29"/>
      <c r="CHZ256" s="29"/>
      <c r="CIA256" s="29"/>
      <c r="CIB256" s="29"/>
      <c r="CIC256" s="29"/>
      <c r="CID256" s="29"/>
      <c r="CIE256" s="29"/>
      <c r="CIF256" s="29"/>
      <c r="CIG256" s="29"/>
      <c r="CIH256" s="29"/>
      <c r="CII256" s="29"/>
      <c r="CIJ256" s="29"/>
      <c r="CIK256" s="29"/>
      <c r="CIL256" s="29"/>
      <c r="CIM256" s="29"/>
      <c r="CIN256" s="29"/>
      <c r="CIO256" s="29"/>
      <c r="CIP256" s="29"/>
      <c r="CIQ256" s="29"/>
      <c r="CIR256" s="29"/>
      <c r="CIS256" s="29"/>
      <c r="CIT256" s="29"/>
      <c r="CIU256" s="29"/>
      <c r="CIV256" s="29"/>
      <c r="CIW256" s="29"/>
      <c r="CIX256" s="29"/>
      <c r="CIY256" s="29"/>
      <c r="CIZ256" s="29"/>
      <c r="CJA256" s="29"/>
      <c r="CJB256" s="29"/>
      <c r="CJC256" s="29"/>
      <c r="CJD256" s="29"/>
      <c r="CJE256" s="29"/>
      <c r="CJF256" s="29"/>
      <c r="CJG256" s="29"/>
      <c r="CJH256" s="29"/>
      <c r="CJI256" s="29"/>
      <c r="CJJ256" s="29"/>
      <c r="CJK256" s="29"/>
      <c r="CJL256" s="29"/>
      <c r="CJM256" s="29"/>
      <c r="CJN256" s="29"/>
      <c r="CJO256" s="29"/>
      <c r="CJP256" s="29"/>
      <c r="CJQ256" s="29"/>
      <c r="CJR256" s="29"/>
      <c r="CJS256" s="29"/>
      <c r="CJT256" s="29"/>
      <c r="CJU256" s="29"/>
      <c r="CJV256" s="29"/>
      <c r="CJW256" s="29"/>
      <c r="CJX256" s="29"/>
      <c r="CJY256" s="29"/>
      <c r="CJZ256" s="29"/>
      <c r="CKA256" s="29"/>
      <c r="CKB256" s="29"/>
      <c r="CKC256" s="29"/>
      <c r="CKD256" s="29"/>
      <c r="CKE256" s="29"/>
      <c r="CKF256" s="29"/>
      <c r="CKG256" s="29"/>
      <c r="CKH256" s="29"/>
      <c r="CKI256" s="29"/>
      <c r="CKJ256" s="29"/>
      <c r="CKK256" s="29"/>
      <c r="CKL256" s="29"/>
      <c r="CKM256" s="29"/>
      <c r="CKN256" s="29"/>
      <c r="CKO256" s="29"/>
      <c r="CKP256" s="29"/>
      <c r="CKQ256" s="29"/>
      <c r="CKR256" s="29"/>
      <c r="CKS256" s="29"/>
      <c r="CKT256" s="29"/>
      <c r="CKU256" s="29"/>
      <c r="CKV256" s="29"/>
      <c r="CKW256" s="29"/>
      <c r="CKX256" s="29"/>
      <c r="CKY256" s="29"/>
      <c r="CKZ256" s="29"/>
      <c r="CLA256" s="29"/>
      <c r="CLB256" s="29"/>
      <c r="CLC256" s="29"/>
      <c r="CLD256" s="29"/>
      <c r="CLE256" s="29"/>
      <c r="CLF256" s="29"/>
      <c r="CLG256" s="29"/>
      <c r="CLH256" s="29"/>
      <c r="CLI256" s="29"/>
      <c r="CLJ256" s="29"/>
      <c r="CLK256" s="29"/>
      <c r="CLL256" s="29"/>
      <c r="CLM256" s="29"/>
      <c r="CLN256" s="29"/>
      <c r="CLO256" s="29"/>
      <c r="CLP256" s="29"/>
      <c r="CLQ256" s="29"/>
      <c r="CLR256" s="29"/>
      <c r="CLS256" s="29"/>
      <c r="CLT256" s="29"/>
      <c r="CLU256" s="29"/>
      <c r="CLV256" s="29"/>
      <c r="CLW256" s="29"/>
      <c r="CLX256" s="29"/>
      <c r="CLY256" s="29"/>
      <c r="CLZ256" s="29"/>
      <c r="CMA256" s="29"/>
      <c r="CMB256" s="29"/>
      <c r="CMC256" s="29"/>
      <c r="CMD256" s="29"/>
      <c r="CME256" s="29"/>
      <c r="CMF256" s="29"/>
      <c r="CMG256" s="29"/>
      <c r="CMH256" s="29"/>
      <c r="CMI256" s="29"/>
      <c r="CMJ256" s="29"/>
      <c r="CMK256" s="29"/>
      <c r="CML256" s="29"/>
      <c r="CMM256" s="29"/>
      <c r="CMN256" s="29"/>
      <c r="CMO256" s="29"/>
      <c r="CMP256" s="29"/>
      <c r="CMQ256" s="29"/>
      <c r="CMR256" s="29"/>
      <c r="CMS256" s="29"/>
      <c r="CMT256" s="29"/>
      <c r="CMU256" s="29"/>
      <c r="CMV256" s="29"/>
      <c r="CMW256" s="29"/>
      <c r="CMX256" s="29"/>
      <c r="CMY256" s="29"/>
      <c r="CMZ256" s="29"/>
      <c r="CNA256" s="29"/>
      <c r="CNB256" s="29"/>
      <c r="CNC256" s="29"/>
      <c r="CND256" s="29"/>
      <c r="CNE256" s="29"/>
      <c r="CNF256" s="29"/>
      <c r="CNG256" s="29"/>
      <c r="CNH256" s="29"/>
      <c r="CNI256" s="29"/>
      <c r="CNJ256" s="29"/>
      <c r="CNK256" s="29"/>
      <c r="CNL256" s="29"/>
      <c r="CNM256" s="29"/>
      <c r="CNN256" s="29"/>
      <c r="CNO256" s="29"/>
      <c r="CNP256" s="29"/>
      <c r="CNQ256" s="29"/>
      <c r="CNR256" s="29"/>
      <c r="CNS256" s="29"/>
      <c r="CNT256" s="29"/>
      <c r="CNU256" s="29"/>
      <c r="CNV256" s="29"/>
      <c r="CNW256" s="29"/>
      <c r="CNX256" s="29"/>
      <c r="CNY256" s="29"/>
      <c r="CNZ256" s="29"/>
      <c r="COA256" s="29"/>
      <c r="COB256" s="29"/>
      <c r="COC256" s="29"/>
      <c r="COD256" s="29"/>
      <c r="COE256" s="29"/>
      <c r="COF256" s="29"/>
      <c r="COG256" s="29"/>
      <c r="COH256" s="29"/>
      <c r="COI256" s="29"/>
      <c r="COJ256" s="29"/>
      <c r="COK256" s="29"/>
      <c r="COL256" s="29"/>
      <c r="COM256" s="29"/>
      <c r="CON256" s="29"/>
      <c r="COO256" s="29"/>
      <c r="COP256" s="29"/>
      <c r="COQ256" s="29"/>
      <c r="COR256" s="29"/>
      <c r="COS256" s="29"/>
      <c r="COT256" s="29"/>
      <c r="COU256" s="29"/>
      <c r="COV256" s="29"/>
      <c r="COW256" s="29"/>
      <c r="COX256" s="29"/>
      <c r="COY256" s="29"/>
      <c r="COZ256" s="29"/>
      <c r="CPA256" s="29"/>
      <c r="CPB256" s="29"/>
      <c r="CPC256" s="29"/>
      <c r="CPD256" s="29"/>
      <c r="CPE256" s="29"/>
      <c r="CPF256" s="29"/>
      <c r="CPG256" s="29"/>
      <c r="CPH256" s="29"/>
      <c r="CPI256" s="29"/>
      <c r="CPJ256" s="29"/>
      <c r="CPK256" s="29"/>
      <c r="CPL256" s="29"/>
      <c r="CPM256" s="29"/>
      <c r="CPN256" s="29"/>
      <c r="CPO256" s="29"/>
      <c r="CPP256" s="29"/>
      <c r="CPQ256" s="29"/>
      <c r="CPR256" s="29"/>
      <c r="CPS256" s="29"/>
      <c r="CPT256" s="29"/>
      <c r="CPU256" s="29"/>
      <c r="CPV256" s="29"/>
      <c r="CPW256" s="29"/>
      <c r="CPX256" s="29"/>
      <c r="CPY256" s="29"/>
      <c r="CPZ256" s="29"/>
      <c r="CQA256" s="29"/>
      <c r="CQB256" s="29"/>
      <c r="CQC256" s="29"/>
      <c r="CQD256" s="29"/>
      <c r="CQE256" s="29"/>
      <c r="CQF256" s="29"/>
      <c r="CQG256" s="29"/>
      <c r="CQH256" s="29"/>
      <c r="CQI256" s="29"/>
      <c r="CQJ256" s="29"/>
      <c r="CQK256" s="29"/>
      <c r="CQL256" s="29"/>
      <c r="CQM256" s="29"/>
      <c r="CQN256" s="29"/>
      <c r="CQO256" s="29"/>
      <c r="CQP256" s="29"/>
      <c r="CQQ256" s="29"/>
      <c r="CQR256" s="29"/>
      <c r="CQS256" s="29"/>
      <c r="CQT256" s="29"/>
      <c r="CQU256" s="29"/>
      <c r="CQV256" s="29"/>
      <c r="CQW256" s="29"/>
      <c r="CQX256" s="29"/>
      <c r="CQY256" s="29"/>
      <c r="CQZ256" s="29"/>
      <c r="CRA256" s="29"/>
      <c r="CRB256" s="29"/>
      <c r="CRC256" s="29"/>
      <c r="CRD256" s="29"/>
      <c r="CRE256" s="29"/>
      <c r="CRF256" s="29"/>
      <c r="CRG256" s="29"/>
      <c r="CRH256" s="29"/>
      <c r="CRI256" s="29"/>
      <c r="CRJ256" s="29"/>
      <c r="CRK256" s="29"/>
      <c r="CRL256" s="29"/>
      <c r="CRM256" s="29"/>
      <c r="CRN256" s="29"/>
      <c r="CRO256" s="29"/>
      <c r="CRP256" s="29"/>
      <c r="CRQ256" s="29"/>
      <c r="CRR256" s="29"/>
      <c r="CRS256" s="29"/>
      <c r="CRT256" s="29"/>
      <c r="CRU256" s="29"/>
      <c r="CRV256" s="29"/>
      <c r="CRW256" s="29"/>
      <c r="CRX256" s="29"/>
      <c r="CRY256" s="29"/>
      <c r="CRZ256" s="29"/>
      <c r="CSA256" s="29"/>
      <c r="CSB256" s="29"/>
      <c r="CSC256" s="29"/>
      <c r="CSD256" s="29"/>
      <c r="CSE256" s="29"/>
      <c r="CSF256" s="29"/>
      <c r="CSG256" s="29"/>
      <c r="CSH256" s="29"/>
      <c r="CSI256" s="29"/>
      <c r="CSJ256" s="29"/>
      <c r="CSK256" s="29"/>
      <c r="CSL256" s="29"/>
      <c r="CSM256" s="29"/>
      <c r="CSN256" s="29"/>
      <c r="CSO256" s="29"/>
      <c r="CSP256" s="29"/>
      <c r="CSQ256" s="29"/>
      <c r="CSR256" s="29"/>
      <c r="CSS256" s="29"/>
      <c r="CST256" s="29"/>
      <c r="CSU256" s="29"/>
      <c r="CSV256" s="29"/>
      <c r="CSW256" s="29"/>
      <c r="CSX256" s="29"/>
      <c r="CSY256" s="29"/>
      <c r="CSZ256" s="29"/>
      <c r="CTA256" s="29"/>
      <c r="CTB256" s="29"/>
      <c r="CTC256" s="29"/>
      <c r="CTD256" s="29"/>
      <c r="CTE256" s="29"/>
      <c r="CTF256" s="29"/>
      <c r="CTG256" s="29"/>
      <c r="CTH256" s="29"/>
      <c r="CTI256" s="29"/>
      <c r="CTJ256" s="29"/>
      <c r="CTK256" s="29"/>
      <c r="CTL256" s="29"/>
      <c r="CTM256" s="29"/>
      <c r="CTN256" s="29"/>
      <c r="CTO256" s="29"/>
      <c r="CTP256" s="29"/>
      <c r="CTQ256" s="29"/>
      <c r="CTR256" s="29"/>
      <c r="CTS256" s="29"/>
      <c r="CTT256" s="29"/>
      <c r="CTU256" s="29"/>
      <c r="CTV256" s="29"/>
      <c r="CTW256" s="29"/>
      <c r="CTX256" s="29"/>
      <c r="CTY256" s="29"/>
      <c r="CTZ256" s="29"/>
      <c r="CUA256" s="29"/>
      <c r="CUB256" s="29"/>
      <c r="CUC256" s="29"/>
      <c r="CUD256" s="29"/>
      <c r="CUE256" s="29"/>
      <c r="CUF256" s="29"/>
      <c r="CUG256" s="29"/>
      <c r="CUH256" s="29"/>
      <c r="CUI256" s="29"/>
      <c r="CUJ256" s="29"/>
      <c r="CUK256" s="29"/>
      <c r="CUL256" s="29"/>
      <c r="CUM256" s="29"/>
      <c r="CUN256" s="29"/>
      <c r="CUO256" s="29"/>
      <c r="CUP256" s="29"/>
      <c r="CUQ256" s="29"/>
      <c r="CUR256" s="29"/>
      <c r="CUS256" s="29"/>
      <c r="CUT256" s="29"/>
      <c r="CUU256" s="29"/>
      <c r="CUV256" s="29"/>
      <c r="CUW256" s="29"/>
      <c r="CUX256" s="29"/>
      <c r="CUY256" s="29"/>
      <c r="CUZ256" s="29"/>
      <c r="CVA256" s="29"/>
      <c r="CVB256" s="29"/>
      <c r="CVC256" s="29"/>
      <c r="CVD256" s="29"/>
      <c r="CVE256" s="29"/>
      <c r="CVF256" s="29"/>
      <c r="CVG256" s="29"/>
      <c r="CVH256" s="29"/>
      <c r="CVI256" s="29"/>
      <c r="CVJ256" s="29"/>
      <c r="CVK256" s="29"/>
      <c r="CVL256" s="29"/>
      <c r="CVM256" s="29"/>
      <c r="CVN256" s="29"/>
      <c r="CVO256" s="29"/>
      <c r="CVP256" s="29"/>
      <c r="CVQ256" s="29"/>
      <c r="CVR256" s="29"/>
      <c r="CVS256" s="29"/>
      <c r="CVT256" s="29"/>
      <c r="CVU256" s="29"/>
      <c r="CVV256" s="29"/>
      <c r="CVW256" s="29"/>
      <c r="CVX256" s="29"/>
      <c r="CVY256" s="29"/>
      <c r="CVZ256" s="29"/>
      <c r="CWA256" s="29"/>
      <c r="CWB256" s="29"/>
      <c r="CWC256" s="29"/>
      <c r="CWD256" s="29"/>
      <c r="CWE256" s="29"/>
      <c r="CWF256" s="29"/>
      <c r="CWG256" s="29"/>
      <c r="CWH256" s="29"/>
      <c r="CWI256" s="29"/>
      <c r="CWJ256" s="29"/>
      <c r="CWK256" s="29"/>
      <c r="CWL256" s="29"/>
      <c r="CWM256" s="29"/>
      <c r="CWN256" s="29"/>
      <c r="CWO256" s="29"/>
      <c r="CWP256" s="29"/>
      <c r="CWQ256" s="29"/>
      <c r="CWR256" s="29"/>
      <c r="CWS256" s="29"/>
      <c r="CWT256" s="29"/>
      <c r="CWU256" s="29"/>
      <c r="CWV256" s="29"/>
      <c r="CWW256" s="29"/>
      <c r="CWX256" s="29"/>
      <c r="CWY256" s="29"/>
      <c r="CWZ256" s="29"/>
      <c r="CXA256" s="29"/>
      <c r="CXB256" s="29"/>
      <c r="CXC256" s="29"/>
      <c r="CXD256" s="29"/>
      <c r="CXE256" s="29"/>
      <c r="CXF256" s="29"/>
      <c r="CXG256" s="29"/>
      <c r="CXH256" s="29"/>
      <c r="CXI256" s="29"/>
      <c r="CXJ256" s="29"/>
      <c r="CXK256" s="29"/>
      <c r="CXL256" s="29"/>
      <c r="CXM256" s="29"/>
      <c r="CXN256" s="29"/>
      <c r="CXO256" s="29"/>
      <c r="CXP256" s="29"/>
      <c r="CXQ256" s="29"/>
      <c r="CXR256" s="29"/>
      <c r="CXS256" s="29"/>
      <c r="CXT256" s="29"/>
      <c r="CXU256" s="29"/>
      <c r="CXV256" s="29"/>
      <c r="CXW256" s="29"/>
      <c r="CXX256" s="29"/>
      <c r="CXY256" s="29"/>
      <c r="CXZ256" s="29"/>
      <c r="CYA256" s="29"/>
      <c r="CYB256" s="29"/>
      <c r="CYC256" s="29"/>
      <c r="CYD256" s="29"/>
      <c r="CYE256" s="29"/>
      <c r="CYF256" s="29"/>
      <c r="CYG256" s="29"/>
      <c r="CYH256" s="29"/>
      <c r="CYI256" s="29"/>
      <c r="CYJ256" s="29"/>
      <c r="CYK256" s="29"/>
      <c r="CYL256" s="29"/>
      <c r="CYM256" s="29"/>
      <c r="CYN256" s="29"/>
      <c r="CYO256" s="29"/>
      <c r="CYP256" s="29"/>
      <c r="CYQ256" s="29"/>
      <c r="CYR256" s="29"/>
      <c r="CYS256" s="29"/>
      <c r="CYT256" s="29"/>
      <c r="CYU256" s="29"/>
      <c r="CYV256" s="29"/>
      <c r="CYW256" s="29"/>
      <c r="CYX256" s="29"/>
      <c r="CYY256" s="29"/>
      <c r="CYZ256" s="29"/>
      <c r="CZA256" s="29"/>
      <c r="CZB256" s="29"/>
      <c r="CZC256" s="29"/>
      <c r="CZD256" s="29"/>
      <c r="CZE256" s="29"/>
      <c r="CZF256" s="29"/>
      <c r="CZG256" s="29"/>
      <c r="CZH256" s="29"/>
      <c r="CZI256" s="29"/>
      <c r="CZJ256" s="29"/>
      <c r="CZK256" s="29"/>
      <c r="CZL256" s="29"/>
      <c r="CZM256" s="29"/>
      <c r="CZN256" s="29"/>
      <c r="CZO256" s="29"/>
      <c r="CZP256" s="29"/>
      <c r="CZQ256" s="29"/>
      <c r="CZR256" s="29"/>
      <c r="CZS256" s="29"/>
      <c r="CZT256" s="29"/>
      <c r="CZU256" s="29"/>
      <c r="CZV256" s="29"/>
      <c r="CZW256" s="29"/>
      <c r="CZX256" s="29"/>
      <c r="CZY256" s="29"/>
      <c r="CZZ256" s="29"/>
      <c r="DAA256" s="29"/>
      <c r="DAB256" s="29"/>
      <c r="DAC256" s="29"/>
      <c r="DAD256" s="29"/>
      <c r="DAE256" s="29"/>
      <c r="DAF256" s="29"/>
      <c r="DAG256" s="29"/>
      <c r="DAH256" s="29"/>
      <c r="DAI256" s="29"/>
      <c r="DAJ256" s="29"/>
      <c r="DAK256" s="29"/>
      <c r="DAL256" s="29"/>
      <c r="DAM256" s="29"/>
      <c r="DAN256" s="29"/>
      <c r="DAO256" s="29"/>
      <c r="DAP256" s="29"/>
      <c r="DAQ256" s="29"/>
      <c r="DAR256" s="29"/>
      <c r="DAS256" s="29"/>
      <c r="DAT256" s="29"/>
      <c r="DAU256" s="29"/>
      <c r="DAV256" s="29"/>
      <c r="DAW256" s="29"/>
      <c r="DAX256" s="29"/>
      <c r="DAY256" s="29"/>
      <c r="DAZ256" s="29"/>
      <c r="DBA256" s="29"/>
      <c r="DBB256" s="29"/>
      <c r="DBC256" s="29"/>
      <c r="DBD256" s="29"/>
      <c r="DBE256" s="29"/>
      <c r="DBF256" s="29"/>
      <c r="DBG256" s="29"/>
      <c r="DBH256" s="29"/>
      <c r="DBI256" s="29"/>
      <c r="DBJ256" s="29"/>
      <c r="DBK256" s="29"/>
      <c r="DBL256" s="29"/>
      <c r="DBM256" s="29"/>
      <c r="DBN256" s="29"/>
      <c r="DBO256" s="29"/>
      <c r="DBP256" s="29"/>
      <c r="DBQ256" s="29"/>
      <c r="DBR256" s="29"/>
      <c r="DBS256" s="29"/>
      <c r="DBT256" s="29"/>
      <c r="DBU256" s="29"/>
      <c r="DBV256" s="29"/>
      <c r="DBW256" s="29"/>
      <c r="DBX256" s="29"/>
      <c r="DBY256" s="29"/>
      <c r="DBZ256" s="29"/>
      <c r="DCA256" s="29"/>
      <c r="DCB256" s="29"/>
      <c r="DCC256" s="29"/>
      <c r="DCD256" s="29"/>
      <c r="DCE256" s="29"/>
      <c r="DCF256" s="29"/>
      <c r="DCG256" s="29"/>
      <c r="DCH256" s="29"/>
      <c r="DCI256" s="29"/>
      <c r="DCJ256" s="29"/>
      <c r="DCK256" s="29"/>
      <c r="DCL256" s="29"/>
      <c r="DCM256" s="29"/>
      <c r="DCN256" s="29"/>
      <c r="DCO256" s="29"/>
      <c r="DCP256" s="29"/>
      <c r="DCQ256" s="29"/>
      <c r="DCR256" s="29"/>
      <c r="DCS256" s="29"/>
      <c r="DCT256" s="29"/>
      <c r="DCU256" s="29"/>
      <c r="DCV256" s="29"/>
      <c r="DCW256" s="29"/>
      <c r="DCX256" s="29"/>
      <c r="DCY256" s="29"/>
      <c r="DCZ256" s="29"/>
      <c r="DDA256" s="29"/>
      <c r="DDB256" s="29"/>
      <c r="DDC256" s="29"/>
      <c r="DDD256" s="29"/>
      <c r="DDE256" s="29"/>
      <c r="DDF256" s="29"/>
      <c r="DDG256" s="29"/>
      <c r="DDH256" s="29"/>
      <c r="DDI256" s="29"/>
      <c r="DDJ256" s="29"/>
      <c r="DDK256" s="29"/>
      <c r="DDL256" s="29"/>
      <c r="DDM256" s="29"/>
      <c r="DDN256" s="29"/>
      <c r="DDO256" s="29"/>
      <c r="DDP256" s="29"/>
      <c r="DDQ256" s="29"/>
      <c r="DDR256" s="29"/>
      <c r="DDS256" s="29"/>
      <c r="DDT256" s="29"/>
      <c r="DDU256" s="29"/>
      <c r="DDV256" s="29"/>
      <c r="DDW256" s="29"/>
      <c r="DDX256" s="29"/>
      <c r="DDY256" s="29"/>
      <c r="DDZ256" s="29"/>
      <c r="DEA256" s="29"/>
      <c r="DEB256" s="29"/>
      <c r="DEC256" s="29"/>
      <c r="DED256" s="29"/>
      <c r="DEE256" s="29"/>
      <c r="DEF256" s="29"/>
      <c r="DEG256" s="29"/>
      <c r="DEH256" s="29"/>
      <c r="DEI256" s="29"/>
      <c r="DEJ256" s="29"/>
      <c r="DEK256" s="29"/>
      <c r="DEL256" s="29"/>
      <c r="DEM256" s="29"/>
      <c r="DEN256" s="29"/>
      <c r="DEO256" s="29"/>
      <c r="DEP256" s="29"/>
      <c r="DEQ256" s="29"/>
      <c r="DER256" s="29"/>
      <c r="DES256" s="29"/>
      <c r="DET256" s="29"/>
      <c r="DEU256" s="29"/>
      <c r="DEV256" s="29"/>
      <c r="DEW256" s="29"/>
      <c r="DEX256" s="29"/>
      <c r="DEY256" s="29"/>
      <c r="DEZ256" s="29"/>
      <c r="DFA256" s="29"/>
      <c r="DFB256" s="29"/>
      <c r="DFC256" s="29"/>
      <c r="DFD256" s="29"/>
      <c r="DFE256" s="29"/>
      <c r="DFF256" s="29"/>
      <c r="DFG256" s="29"/>
      <c r="DFH256" s="29"/>
      <c r="DFI256" s="29"/>
      <c r="DFJ256" s="29"/>
      <c r="DFK256" s="29"/>
      <c r="DFL256" s="29"/>
      <c r="DFM256" s="29"/>
      <c r="DFN256" s="29"/>
      <c r="DFO256" s="29"/>
      <c r="DFP256" s="29"/>
      <c r="DFQ256" s="29"/>
      <c r="DFR256" s="29"/>
      <c r="DFS256" s="29"/>
      <c r="DFT256" s="29"/>
      <c r="DFU256" s="29"/>
      <c r="DFV256" s="29"/>
      <c r="DFW256" s="29"/>
      <c r="DFX256" s="29"/>
      <c r="DFY256" s="29"/>
      <c r="DFZ256" s="29"/>
      <c r="DGA256" s="29"/>
      <c r="DGB256" s="29"/>
      <c r="DGC256" s="29"/>
      <c r="DGD256" s="29"/>
      <c r="DGE256" s="29"/>
      <c r="DGF256" s="29"/>
      <c r="DGG256" s="29"/>
      <c r="DGH256" s="29"/>
      <c r="DGI256" s="29"/>
      <c r="DGJ256" s="29"/>
      <c r="DGK256" s="29"/>
      <c r="DGL256" s="29"/>
      <c r="DGM256" s="29"/>
      <c r="DGN256" s="29"/>
      <c r="DGO256" s="29"/>
      <c r="DGP256" s="29"/>
      <c r="DGQ256" s="29"/>
      <c r="DGR256" s="29"/>
      <c r="DGS256" s="29"/>
      <c r="DGT256" s="29"/>
      <c r="DGU256" s="29"/>
      <c r="DGV256" s="29"/>
      <c r="DGW256" s="29"/>
      <c r="DGX256" s="29"/>
      <c r="DGY256" s="29"/>
      <c r="DGZ256" s="29"/>
      <c r="DHA256" s="29"/>
      <c r="DHB256" s="29"/>
      <c r="DHC256" s="29"/>
      <c r="DHD256" s="29"/>
      <c r="DHE256" s="29"/>
      <c r="DHF256" s="29"/>
      <c r="DHG256" s="29"/>
      <c r="DHH256" s="29"/>
      <c r="DHI256" s="29"/>
      <c r="DHJ256" s="29"/>
      <c r="DHK256" s="29"/>
      <c r="DHL256" s="29"/>
      <c r="DHM256" s="29"/>
      <c r="DHN256" s="29"/>
      <c r="DHO256" s="29"/>
      <c r="DHP256" s="29"/>
      <c r="DHQ256" s="29"/>
      <c r="DHR256" s="29"/>
      <c r="DHS256" s="29"/>
      <c r="DHT256" s="29"/>
      <c r="DHU256" s="29"/>
      <c r="DHV256" s="29"/>
      <c r="DHW256" s="29"/>
      <c r="DHX256" s="29"/>
      <c r="DHY256" s="29"/>
      <c r="DHZ256" s="29"/>
      <c r="DIA256" s="29"/>
      <c r="DIB256" s="29"/>
      <c r="DIC256" s="29"/>
      <c r="DID256" s="29"/>
      <c r="DIE256" s="29"/>
      <c r="DIF256" s="29"/>
      <c r="DIG256" s="29"/>
      <c r="DIH256" s="29"/>
      <c r="DII256" s="29"/>
      <c r="DIJ256" s="29"/>
      <c r="DIK256" s="29"/>
      <c r="DIL256" s="29"/>
      <c r="DIM256" s="29"/>
      <c r="DIN256" s="29"/>
      <c r="DIO256" s="29"/>
      <c r="DIP256" s="29"/>
      <c r="DIQ256" s="29"/>
      <c r="DIR256" s="29"/>
      <c r="DIS256" s="29"/>
      <c r="DIT256" s="29"/>
      <c r="DIU256" s="29"/>
      <c r="DIV256" s="29"/>
      <c r="DIW256" s="29"/>
      <c r="DIX256" s="29"/>
      <c r="DIY256" s="29"/>
      <c r="DIZ256" s="29"/>
      <c r="DJA256" s="29"/>
      <c r="DJB256" s="29"/>
      <c r="DJC256" s="29"/>
      <c r="DJD256" s="29"/>
      <c r="DJE256" s="29"/>
      <c r="DJF256" s="29"/>
      <c r="DJG256" s="29"/>
      <c r="DJH256" s="29"/>
      <c r="DJI256" s="29"/>
      <c r="DJJ256" s="29"/>
      <c r="DJK256" s="29"/>
      <c r="DJL256" s="29"/>
      <c r="DJM256" s="29"/>
      <c r="DJN256" s="29"/>
      <c r="DJO256" s="29"/>
      <c r="DJP256" s="29"/>
      <c r="DJQ256" s="29"/>
      <c r="DJR256" s="29"/>
      <c r="DJS256" s="29"/>
      <c r="DJT256" s="29"/>
      <c r="DJU256" s="29"/>
      <c r="DJV256" s="29"/>
      <c r="DJW256" s="29"/>
      <c r="DJX256" s="29"/>
      <c r="DJY256" s="29"/>
      <c r="DJZ256" s="29"/>
      <c r="DKA256" s="29"/>
      <c r="DKB256" s="29"/>
      <c r="DKC256" s="29"/>
      <c r="DKD256" s="29"/>
      <c r="DKE256" s="29"/>
      <c r="DKF256" s="29"/>
      <c r="DKG256" s="29"/>
      <c r="DKH256" s="29"/>
      <c r="DKI256" s="29"/>
      <c r="DKJ256" s="29"/>
      <c r="DKK256" s="29"/>
      <c r="DKL256" s="29"/>
      <c r="DKM256" s="29"/>
      <c r="DKN256" s="29"/>
      <c r="DKO256" s="29"/>
      <c r="DKP256" s="29"/>
      <c r="DKQ256" s="29"/>
      <c r="DKR256" s="29"/>
      <c r="DKS256" s="29"/>
      <c r="DKT256" s="29"/>
      <c r="DKU256" s="29"/>
      <c r="DKV256" s="29"/>
      <c r="DKW256" s="29"/>
      <c r="DKX256" s="29"/>
      <c r="DKY256" s="29"/>
      <c r="DKZ256" s="29"/>
      <c r="DLA256" s="29"/>
      <c r="DLB256" s="29"/>
      <c r="DLC256" s="29"/>
      <c r="DLD256" s="29"/>
      <c r="DLE256" s="29"/>
      <c r="DLF256" s="29"/>
      <c r="DLG256" s="29"/>
      <c r="DLH256" s="29"/>
      <c r="DLI256" s="29"/>
      <c r="DLJ256" s="29"/>
      <c r="DLK256" s="29"/>
      <c r="DLL256" s="29"/>
      <c r="DLM256" s="29"/>
      <c r="DLN256" s="29"/>
      <c r="DLO256" s="29"/>
      <c r="DLP256" s="29"/>
      <c r="DLQ256" s="29"/>
      <c r="DLR256" s="29"/>
      <c r="DLS256" s="29"/>
      <c r="DLT256" s="29"/>
      <c r="DLU256" s="29"/>
      <c r="DLV256" s="29"/>
      <c r="DLW256" s="29"/>
      <c r="DLX256" s="29"/>
      <c r="DLY256" s="29"/>
      <c r="DLZ256" s="29"/>
      <c r="DMA256" s="29"/>
      <c r="DMB256" s="29"/>
      <c r="DMC256" s="29"/>
      <c r="DMD256" s="29"/>
      <c r="DME256" s="29"/>
      <c r="DMF256" s="29"/>
      <c r="DMG256" s="29"/>
      <c r="DMH256" s="29"/>
      <c r="DMI256" s="29"/>
      <c r="DMJ256" s="29"/>
      <c r="DMK256" s="29"/>
      <c r="DML256" s="29"/>
      <c r="DMM256" s="29"/>
      <c r="DMN256" s="29"/>
      <c r="DMO256" s="29"/>
      <c r="DMP256" s="29"/>
      <c r="DMQ256" s="29"/>
      <c r="DMR256" s="29"/>
      <c r="DMS256" s="29"/>
      <c r="DMT256" s="29"/>
      <c r="DMU256" s="29"/>
      <c r="DMV256" s="29"/>
      <c r="DMW256" s="29"/>
      <c r="DMX256" s="29"/>
      <c r="DMY256" s="29"/>
      <c r="DMZ256" s="29"/>
      <c r="DNA256" s="29"/>
      <c r="DNB256" s="29"/>
      <c r="DNC256" s="29"/>
      <c r="DND256" s="29"/>
      <c r="DNE256" s="29"/>
      <c r="DNF256" s="29"/>
      <c r="DNG256" s="29"/>
      <c r="DNH256" s="29"/>
      <c r="DNI256" s="29"/>
      <c r="DNJ256" s="29"/>
      <c r="DNK256" s="29"/>
      <c r="DNL256" s="29"/>
      <c r="DNM256" s="29"/>
      <c r="DNN256" s="29"/>
      <c r="DNO256" s="29"/>
      <c r="DNP256" s="29"/>
      <c r="DNQ256" s="29"/>
      <c r="DNR256" s="29"/>
      <c r="DNS256" s="29"/>
      <c r="DNT256" s="29"/>
      <c r="DNU256" s="29"/>
      <c r="DNV256" s="29"/>
      <c r="DNW256" s="29"/>
      <c r="DNX256" s="29"/>
      <c r="DNY256" s="29"/>
      <c r="DNZ256" s="29"/>
      <c r="DOA256" s="29"/>
      <c r="DOB256" s="29"/>
      <c r="DOC256" s="29"/>
      <c r="DOD256" s="29"/>
      <c r="DOE256" s="29"/>
      <c r="DOF256" s="29"/>
      <c r="DOG256" s="29"/>
      <c r="DOH256" s="29"/>
      <c r="DOI256" s="29"/>
      <c r="DOJ256" s="29"/>
      <c r="DOK256" s="29"/>
      <c r="DOL256" s="29"/>
      <c r="DOM256" s="29"/>
      <c r="DON256" s="29"/>
      <c r="DOO256" s="29"/>
      <c r="DOP256" s="29"/>
      <c r="DOQ256" s="29"/>
      <c r="DOR256" s="29"/>
      <c r="DOS256" s="29"/>
      <c r="DOT256" s="29"/>
      <c r="DOU256" s="29"/>
      <c r="DOV256" s="29"/>
      <c r="DOW256" s="29"/>
      <c r="DOX256" s="29"/>
      <c r="DOY256" s="29"/>
      <c r="DOZ256" s="29"/>
      <c r="DPA256" s="29"/>
      <c r="DPB256" s="29"/>
      <c r="DPC256" s="29"/>
      <c r="DPD256" s="29"/>
      <c r="DPE256" s="29"/>
      <c r="DPF256" s="29"/>
      <c r="DPG256" s="29"/>
      <c r="DPH256" s="29"/>
      <c r="DPI256" s="29"/>
      <c r="DPJ256" s="29"/>
      <c r="DPK256" s="29"/>
      <c r="DPL256" s="29"/>
      <c r="DPM256" s="29"/>
      <c r="DPN256" s="29"/>
      <c r="DPO256" s="29"/>
      <c r="DPP256" s="29"/>
      <c r="DPQ256" s="29"/>
      <c r="DPR256" s="29"/>
      <c r="DPS256" s="29"/>
      <c r="DPT256" s="29"/>
      <c r="DPU256" s="29"/>
      <c r="DPV256" s="29"/>
      <c r="DPW256" s="29"/>
      <c r="DPX256" s="29"/>
      <c r="DPY256" s="29"/>
      <c r="DPZ256" s="29"/>
      <c r="DQA256" s="29"/>
      <c r="DQB256" s="29"/>
      <c r="DQC256" s="29"/>
      <c r="DQD256" s="29"/>
      <c r="DQE256" s="29"/>
      <c r="DQF256" s="29"/>
      <c r="DQG256" s="29"/>
      <c r="DQH256" s="29"/>
      <c r="DQI256" s="29"/>
      <c r="DQJ256" s="29"/>
      <c r="DQK256" s="29"/>
      <c r="DQL256" s="29"/>
      <c r="DQM256" s="29"/>
      <c r="DQN256" s="29"/>
      <c r="DQO256" s="29"/>
      <c r="DQP256" s="29"/>
      <c r="DQQ256" s="29"/>
      <c r="DQR256" s="29"/>
      <c r="DQS256" s="29"/>
      <c r="DQT256" s="29"/>
      <c r="DQU256" s="29"/>
      <c r="DQV256" s="29"/>
      <c r="DQW256" s="29"/>
      <c r="DQX256" s="29"/>
      <c r="DQY256" s="29"/>
      <c r="DQZ256" s="29"/>
      <c r="DRA256" s="29"/>
      <c r="DRB256" s="29"/>
      <c r="DRC256" s="29"/>
      <c r="DRD256" s="29"/>
      <c r="DRE256" s="29"/>
      <c r="DRF256" s="29"/>
      <c r="DRG256" s="29"/>
      <c r="DRH256" s="29"/>
      <c r="DRI256" s="29"/>
      <c r="DRJ256" s="29"/>
      <c r="DRK256" s="29"/>
      <c r="DRL256" s="29"/>
      <c r="DRM256" s="29"/>
      <c r="DRN256" s="29"/>
      <c r="DRO256" s="29"/>
      <c r="DRP256" s="29"/>
      <c r="DRQ256" s="29"/>
      <c r="DRR256" s="29"/>
      <c r="DRS256" s="29"/>
      <c r="DRT256" s="29"/>
      <c r="DRU256" s="29"/>
      <c r="DRV256" s="29"/>
      <c r="DRW256" s="29"/>
      <c r="DRX256" s="29"/>
      <c r="DRY256" s="29"/>
      <c r="DRZ256" s="29"/>
      <c r="DSA256" s="29"/>
      <c r="DSB256" s="29"/>
      <c r="DSC256" s="29"/>
      <c r="DSD256" s="29"/>
      <c r="DSE256" s="29"/>
      <c r="DSF256" s="29"/>
      <c r="DSG256" s="29"/>
      <c r="DSH256" s="29"/>
      <c r="DSI256" s="29"/>
      <c r="DSJ256" s="29"/>
      <c r="DSK256" s="29"/>
      <c r="DSL256" s="29"/>
      <c r="DSM256" s="29"/>
      <c r="DSN256" s="29"/>
      <c r="DSO256" s="29"/>
      <c r="DSP256" s="29"/>
      <c r="DSQ256" s="29"/>
      <c r="DSR256" s="29"/>
      <c r="DSS256" s="29"/>
      <c r="DST256" s="29"/>
      <c r="DSU256" s="29"/>
      <c r="DSV256" s="29"/>
      <c r="DSW256" s="29"/>
      <c r="DSX256" s="29"/>
      <c r="DSY256" s="29"/>
      <c r="DSZ256" s="29"/>
      <c r="DTA256" s="29"/>
      <c r="DTB256" s="29"/>
      <c r="DTC256" s="29"/>
      <c r="DTD256" s="29"/>
      <c r="DTE256" s="29"/>
      <c r="DTF256" s="29"/>
      <c r="DTG256" s="29"/>
      <c r="DTH256" s="29"/>
      <c r="DTI256" s="29"/>
      <c r="DTJ256" s="29"/>
      <c r="DTK256" s="29"/>
      <c r="DTL256" s="29"/>
      <c r="DTM256" s="29"/>
      <c r="DTN256" s="29"/>
      <c r="DTO256" s="29"/>
      <c r="DTP256" s="29"/>
      <c r="DTQ256" s="29"/>
      <c r="DTR256" s="29"/>
      <c r="DTS256" s="29"/>
      <c r="DTT256" s="29"/>
      <c r="DTU256" s="29"/>
      <c r="DTV256" s="29"/>
      <c r="DTW256" s="29"/>
      <c r="DTX256" s="29"/>
      <c r="DTY256" s="29"/>
      <c r="DTZ256" s="29"/>
      <c r="DUA256" s="29"/>
      <c r="DUB256" s="29"/>
      <c r="DUC256" s="29"/>
      <c r="DUD256" s="29"/>
      <c r="DUE256" s="29"/>
      <c r="DUF256" s="29"/>
      <c r="DUG256" s="29"/>
      <c r="DUH256" s="29"/>
      <c r="DUI256" s="29"/>
      <c r="DUJ256" s="29"/>
      <c r="DUK256" s="29"/>
      <c r="DUL256" s="29"/>
      <c r="DUM256" s="29"/>
      <c r="DUN256" s="29"/>
      <c r="DUO256" s="29"/>
      <c r="DUP256" s="29"/>
      <c r="DUQ256" s="29"/>
      <c r="DUR256" s="29"/>
      <c r="DUS256" s="29"/>
      <c r="DUT256" s="29"/>
      <c r="DUU256" s="29"/>
      <c r="DUV256" s="29"/>
      <c r="DUW256" s="29"/>
      <c r="DUX256" s="29"/>
      <c r="DUY256" s="29"/>
      <c r="DUZ256" s="29"/>
      <c r="DVA256" s="29"/>
      <c r="DVB256" s="29"/>
      <c r="DVC256" s="29"/>
      <c r="DVD256" s="29"/>
      <c r="DVE256" s="29"/>
      <c r="DVF256" s="29"/>
      <c r="DVG256" s="29"/>
      <c r="DVH256" s="29"/>
      <c r="DVI256" s="29"/>
      <c r="DVJ256" s="29"/>
      <c r="DVK256" s="29"/>
      <c r="DVL256" s="29"/>
      <c r="DVM256" s="29"/>
      <c r="DVN256" s="29"/>
      <c r="DVO256" s="29"/>
      <c r="DVP256" s="29"/>
      <c r="DVQ256" s="29"/>
      <c r="DVR256" s="29"/>
      <c r="DVS256" s="29"/>
      <c r="DVT256" s="29"/>
      <c r="DVU256" s="29"/>
      <c r="DVV256" s="29"/>
      <c r="DVW256" s="29"/>
      <c r="DVX256" s="29"/>
      <c r="DVY256" s="29"/>
      <c r="DVZ256" s="29"/>
      <c r="DWA256" s="29"/>
      <c r="DWB256" s="29"/>
      <c r="DWC256" s="29"/>
      <c r="DWD256" s="29"/>
      <c r="DWE256" s="29"/>
      <c r="DWF256" s="29"/>
      <c r="DWG256" s="29"/>
      <c r="DWH256" s="29"/>
      <c r="DWI256" s="29"/>
      <c r="DWJ256" s="29"/>
      <c r="DWK256" s="29"/>
      <c r="DWL256" s="29"/>
      <c r="DWM256" s="29"/>
      <c r="DWN256" s="29"/>
      <c r="DWO256" s="29"/>
      <c r="DWP256" s="29"/>
      <c r="DWQ256" s="29"/>
      <c r="DWR256" s="29"/>
      <c r="DWS256" s="29"/>
      <c r="DWT256" s="29"/>
      <c r="DWU256" s="29"/>
      <c r="DWV256" s="29"/>
      <c r="DWW256" s="29"/>
      <c r="DWX256" s="29"/>
      <c r="DWY256" s="29"/>
      <c r="DWZ256" s="29"/>
      <c r="DXA256" s="29"/>
      <c r="DXB256" s="29"/>
      <c r="DXC256" s="29"/>
      <c r="DXD256" s="29"/>
      <c r="DXE256" s="29"/>
      <c r="DXF256" s="29"/>
      <c r="DXG256" s="29"/>
      <c r="DXH256" s="29"/>
      <c r="DXI256" s="29"/>
      <c r="DXJ256" s="29"/>
      <c r="DXK256" s="29"/>
      <c r="DXL256" s="29"/>
      <c r="DXM256" s="29"/>
      <c r="DXN256" s="29"/>
      <c r="DXO256" s="29"/>
      <c r="DXP256" s="29"/>
      <c r="DXQ256" s="29"/>
      <c r="DXR256" s="29"/>
      <c r="DXS256" s="29"/>
      <c r="DXT256" s="29"/>
      <c r="DXU256" s="29"/>
      <c r="DXV256" s="29"/>
      <c r="DXW256" s="29"/>
      <c r="DXX256" s="29"/>
      <c r="DXY256" s="29"/>
      <c r="DXZ256" s="29"/>
      <c r="DYA256" s="29"/>
      <c r="DYB256" s="29"/>
      <c r="DYC256" s="29"/>
      <c r="DYD256" s="29"/>
      <c r="DYE256" s="29"/>
      <c r="DYF256" s="29"/>
      <c r="DYG256" s="29"/>
      <c r="DYH256" s="29"/>
      <c r="DYI256" s="29"/>
      <c r="DYJ256" s="29"/>
      <c r="DYK256" s="29"/>
      <c r="DYL256" s="29"/>
      <c r="DYM256" s="29"/>
      <c r="DYN256" s="29"/>
      <c r="DYO256" s="29"/>
      <c r="DYP256" s="29"/>
      <c r="DYQ256" s="29"/>
      <c r="DYR256" s="29"/>
      <c r="DYS256" s="29"/>
      <c r="DYT256" s="29"/>
      <c r="DYU256" s="29"/>
      <c r="DYV256" s="29"/>
      <c r="DYW256" s="29"/>
      <c r="DYX256" s="29"/>
      <c r="DYY256" s="29"/>
      <c r="DYZ256" s="29"/>
      <c r="DZA256" s="29"/>
      <c r="DZB256" s="29"/>
      <c r="DZC256" s="29"/>
      <c r="DZD256" s="29"/>
      <c r="DZE256" s="29"/>
      <c r="DZF256" s="29"/>
      <c r="DZG256" s="29"/>
      <c r="DZH256" s="29"/>
      <c r="DZI256" s="29"/>
      <c r="DZJ256" s="29"/>
      <c r="DZK256" s="29"/>
      <c r="DZL256" s="29"/>
      <c r="DZM256" s="29"/>
      <c r="DZN256" s="29"/>
      <c r="DZO256" s="29"/>
      <c r="DZP256" s="29"/>
      <c r="DZQ256" s="29"/>
      <c r="DZR256" s="29"/>
      <c r="DZS256" s="29"/>
      <c r="DZT256" s="29"/>
      <c r="DZU256" s="29"/>
      <c r="DZV256" s="29"/>
      <c r="DZW256" s="29"/>
      <c r="DZX256" s="29"/>
      <c r="DZY256" s="29"/>
      <c r="DZZ256" s="29"/>
      <c r="EAA256" s="29"/>
      <c r="EAB256" s="29"/>
      <c r="EAC256" s="29"/>
      <c r="EAD256" s="29"/>
      <c r="EAE256" s="29"/>
      <c r="EAF256" s="29"/>
      <c r="EAG256" s="29"/>
      <c r="EAH256" s="29"/>
      <c r="EAI256" s="29"/>
      <c r="EAJ256" s="29"/>
      <c r="EAK256" s="29"/>
      <c r="EAL256" s="29"/>
      <c r="EAM256" s="29"/>
      <c r="EAN256" s="29"/>
      <c r="EAO256" s="29"/>
      <c r="EAP256" s="29"/>
      <c r="EAQ256" s="29"/>
      <c r="EAR256" s="29"/>
      <c r="EAS256" s="29"/>
      <c r="EAT256" s="29"/>
      <c r="EAU256" s="29"/>
      <c r="EAV256" s="29"/>
      <c r="EAW256" s="29"/>
      <c r="EAX256" s="29"/>
      <c r="EAY256" s="29"/>
      <c r="EAZ256" s="29"/>
      <c r="EBA256" s="29"/>
      <c r="EBB256" s="29"/>
      <c r="EBC256" s="29"/>
      <c r="EBD256" s="29"/>
      <c r="EBE256" s="29"/>
      <c r="EBF256" s="29"/>
      <c r="EBG256" s="29"/>
      <c r="EBH256" s="29"/>
      <c r="EBI256" s="29"/>
      <c r="EBJ256" s="29"/>
      <c r="EBK256" s="29"/>
      <c r="EBL256" s="29"/>
      <c r="EBM256" s="29"/>
      <c r="EBN256" s="29"/>
      <c r="EBO256" s="29"/>
      <c r="EBP256" s="29"/>
      <c r="EBQ256" s="29"/>
      <c r="EBR256" s="29"/>
      <c r="EBS256" s="29"/>
      <c r="EBT256" s="29"/>
      <c r="EBU256" s="29"/>
      <c r="EBV256" s="29"/>
      <c r="EBW256" s="29"/>
      <c r="EBX256" s="29"/>
      <c r="EBY256" s="29"/>
      <c r="EBZ256" s="29"/>
      <c r="ECA256" s="29"/>
      <c r="ECB256" s="29"/>
      <c r="ECC256" s="29"/>
      <c r="ECD256" s="29"/>
      <c r="ECE256" s="29"/>
      <c r="ECF256" s="29"/>
      <c r="ECG256" s="29"/>
      <c r="ECH256" s="29"/>
      <c r="ECI256" s="29"/>
      <c r="ECJ256" s="29"/>
      <c r="ECK256" s="29"/>
      <c r="ECL256" s="29"/>
      <c r="ECM256" s="29"/>
      <c r="ECN256" s="29"/>
      <c r="ECO256" s="29"/>
      <c r="ECP256" s="29"/>
      <c r="ECQ256" s="29"/>
      <c r="ECR256" s="29"/>
      <c r="ECS256" s="29"/>
      <c r="ECT256" s="29"/>
      <c r="ECU256" s="29"/>
      <c r="ECV256" s="29"/>
      <c r="ECW256" s="29"/>
      <c r="ECX256" s="29"/>
      <c r="ECY256" s="29"/>
      <c r="ECZ256" s="29"/>
      <c r="EDA256" s="29"/>
      <c r="EDB256" s="29"/>
      <c r="EDC256" s="29"/>
      <c r="EDD256" s="29"/>
      <c r="EDE256" s="29"/>
      <c r="EDF256" s="29"/>
      <c r="EDG256" s="29"/>
      <c r="EDH256" s="29"/>
      <c r="EDI256" s="29"/>
      <c r="EDJ256" s="29"/>
      <c r="EDK256" s="29"/>
      <c r="EDL256" s="29"/>
      <c r="EDM256" s="29"/>
      <c r="EDN256" s="29"/>
      <c r="EDO256" s="29"/>
      <c r="EDP256" s="29"/>
      <c r="EDQ256" s="29"/>
      <c r="EDR256" s="29"/>
      <c r="EDS256" s="29"/>
      <c r="EDT256" s="29"/>
      <c r="EDU256" s="29"/>
      <c r="EDV256" s="29"/>
      <c r="EDW256" s="29"/>
      <c r="EDX256" s="29"/>
      <c r="EDY256" s="29"/>
      <c r="EDZ256" s="29"/>
      <c r="EEA256" s="29"/>
      <c r="EEB256" s="29"/>
      <c r="EEC256" s="29"/>
      <c r="EED256" s="29"/>
      <c r="EEE256" s="29"/>
      <c r="EEF256" s="29"/>
      <c r="EEG256" s="29"/>
      <c r="EEH256" s="29"/>
      <c r="EEI256" s="29"/>
      <c r="EEJ256" s="29"/>
      <c r="EEK256" s="29"/>
      <c r="EEL256" s="29"/>
      <c r="EEM256" s="29"/>
      <c r="EEN256" s="29"/>
      <c r="EEO256" s="29"/>
      <c r="EEP256" s="29"/>
      <c r="EEQ256" s="29"/>
      <c r="EER256" s="29"/>
      <c r="EES256" s="29"/>
      <c r="EET256" s="29"/>
      <c r="EEU256" s="29"/>
      <c r="EEV256" s="29"/>
      <c r="EEW256" s="29"/>
      <c r="EEX256" s="29"/>
      <c r="EEY256" s="29"/>
      <c r="EEZ256" s="29"/>
      <c r="EFA256" s="29"/>
      <c r="EFB256" s="29"/>
      <c r="EFC256" s="29"/>
      <c r="EFD256" s="29"/>
      <c r="EFE256" s="29"/>
      <c r="EFF256" s="29"/>
      <c r="EFG256" s="29"/>
      <c r="EFH256" s="29"/>
      <c r="EFI256" s="29"/>
      <c r="EFJ256" s="29"/>
      <c r="EFK256" s="29"/>
      <c r="EFL256" s="29"/>
      <c r="EFM256" s="29"/>
      <c r="EFN256" s="29"/>
      <c r="EFO256" s="29"/>
      <c r="EFP256" s="29"/>
      <c r="EFQ256" s="29"/>
      <c r="EFR256" s="29"/>
      <c r="EFS256" s="29"/>
      <c r="EFT256" s="29"/>
      <c r="EFU256" s="29"/>
      <c r="EFV256" s="29"/>
      <c r="EFW256" s="29"/>
      <c r="EFX256" s="29"/>
      <c r="EFY256" s="29"/>
      <c r="EFZ256" s="29"/>
      <c r="EGA256" s="29"/>
      <c r="EGB256" s="29"/>
      <c r="EGC256" s="29"/>
      <c r="EGD256" s="29"/>
      <c r="EGE256" s="29"/>
      <c r="EGF256" s="29"/>
      <c r="EGG256" s="29"/>
      <c r="EGH256" s="29"/>
      <c r="EGI256" s="29"/>
      <c r="EGJ256" s="29"/>
      <c r="EGK256" s="29"/>
      <c r="EGL256" s="29"/>
      <c r="EGM256" s="29"/>
      <c r="EGN256" s="29"/>
      <c r="EGO256" s="29"/>
      <c r="EGP256" s="29"/>
      <c r="EGQ256" s="29"/>
      <c r="EGR256" s="29"/>
      <c r="EGS256" s="29"/>
      <c r="EGT256" s="29"/>
      <c r="EGU256" s="29"/>
      <c r="EGV256" s="29"/>
      <c r="EGW256" s="29"/>
      <c r="EGX256" s="29"/>
      <c r="EGY256" s="29"/>
      <c r="EGZ256" s="29"/>
      <c r="EHA256" s="29"/>
      <c r="EHB256" s="29"/>
      <c r="EHC256" s="29"/>
      <c r="EHD256" s="29"/>
      <c r="EHE256" s="29"/>
      <c r="EHF256" s="29"/>
      <c r="EHG256" s="29"/>
      <c r="EHH256" s="29"/>
      <c r="EHI256" s="29"/>
      <c r="EHJ256" s="29"/>
      <c r="EHK256" s="29"/>
      <c r="EHL256" s="29"/>
      <c r="EHM256" s="29"/>
      <c r="EHN256" s="29"/>
      <c r="EHO256" s="29"/>
      <c r="EHP256" s="29"/>
      <c r="EHQ256" s="29"/>
      <c r="EHR256" s="29"/>
      <c r="EHS256" s="29"/>
      <c r="EHT256" s="29"/>
      <c r="EHU256" s="29"/>
      <c r="EHV256" s="29"/>
      <c r="EHW256" s="29"/>
      <c r="EHX256" s="29"/>
      <c r="EHY256" s="29"/>
      <c r="EHZ256" s="29"/>
      <c r="EIA256" s="29"/>
      <c r="EIB256" s="29"/>
      <c r="EIC256" s="29"/>
      <c r="EID256" s="29"/>
      <c r="EIE256" s="29"/>
      <c r="EIF256" s="29"/>
      <c r="EIG256" s="29"/>
      <c r="EIH256" s="29"/>
      <c r="EII256" s="29"/>
      <c r="EIJ256" s="29"/>
      <c r="EIK256" s="29"/>
      <c r="EIL256" s="29"/>
      <c r="EIM256" s="29"/>
      <c r="EIN256" s="29"/>
      <c r="EIO256" s="29"/>
      <c r="EIP256" s="29"/>
      <c r="EIQ256" s="29"/>
      <c r="EIR256" s="29"/>
      <c r="EIS256" s="29"/>
      <c r="EIT256" s="29"/>
      <c r="EIU256" s="29"/>
      <c r="EIV256" s="29"/>
      <c r="EIW256" s="29"/>
      <c r="EIX256" s="29"/>
      <c r="EIY256" s="29"/>
      <c r="EIZ256" s="29"/>
      <c r="EJA256" s="29"/>
      <c r="EJB256" s="29"/>
      <c r="EJC256" s="29"/>
      <c r="EJD256" s="29"/>
      <c r="EJE256" s="29"/>
      <c r="EJF256" s="29"/>
      <c r="EJG256" s="29"/>
      <c r="EJH256" s="29"/>
      <c r="EJI256" s="29"/>
      <c r="EJJ256" s="29"/>
      <c r="EJK256" s="29"/>
      <c r="EJL256" s="29"/>
      <c r="EJM256" s="29"/>
      <c r="EJN256" s="29"/>
      <c r="EJO256" s="29"/>
      <c r="EJP256" s="29"/>
      <c r="EJQ256" s="29"/>
      <c r="EJR256" s="29"/>
      <c r="EJS256" s="29"/>
      <c r="EJT256" s="29"/>
      <c r="EJU256" s="29"/>
      <c r="EJV256" s="29"/>
      <c r="EJW256" s="29"/>
      <c r="EJX256" s="29"/>
      <c r="EJY256" s="29"/>
      <c r="EJZ256" s="29"/>
      <c r="EKA256" s="29"/>
      <c r="EKB256" s="29"/>
      <c r="EKC256" s="29"/>
      <c r="EKD256" s="29"/>
      <c r="EKE256" s="29"/>
      <c r="EKF256" s="29"/>
      <c r="EKG256" s="29"/>
      <c r="EKH256" s="29"/>
      <c r="EKI256" s="29"/>
      <c r="EKJ256" s="29"/>
      <c r="EKK256" s="29"/>
      <c r="EKL256" s="29"/>
      <c r="EKM256" s="29"/>
      <c r="EKN256" s="29"/>
      <c r="EKO256" s="29"/>
      <c r="EKP256" s="29"/>
      <c r="EKQ256" s="29"/>
      <c r="EKR256" s="29"/>
      <c r="EKS256" s="29"/>
      <c r="EKT256" s="29"/>
      <c r="EKU256" s="29"/>
      <c r="EKV256" s="29"/>
      <c r="EKW256" s="29"/>
      <c r="EKX256" s="29"/>
      <c r="EKY256" s="29"/>
      <c r="EKZ256" s="29"/>
      <c r="ELA256" s="29"/>
      <c r="ELB256" s="29"/>
      <c r="ELC256" s="29"/>
      <c r="ELD256" s="29"/>
      <c r="ELE256" s="29"/>
      <c r="ELF256" s="29"/>
      <c r="ELG256" s="29"/>
      <c r="ELH256" s="29"/>
      <c r="ELI256" s="29"/>
      <c r="ELJ256" s="29"/>
      <c r="ELK256" s="29"/>
      <c r="ELL256" s="29"/>
      <c r="ELM256" s="29"/>
      <c r="ELN256" s="29"/>
      <c r="ELO256" s="29"/>
      <c r="ELP256" s="29"/>
      <c r="ELQ256" s="29"/>
      <c r="ELR256" s="29"/>
      <c r="ELS256" s="29"/>
      <c r="ELT256" s="29"/>
      <c r="ELU256" s="29"/>
      <c r="ELV256" s="29"/>
      <c r="ELW256" s="29"/>
      <c r="ELX256" s="29"/>
      <c r="ELY256" s="29"/>
      <c r="ELZ256" s="29"/>
      <c r="EMA256" s="29"/>
      <c r="EMB256" s="29"/>
      <c r="EMC256" s="29"/>
      <c r="EMD256" s="29"/>
      <c r="EME256" s="29"/>
      <c r="EMF256" s="29"/>
      <c r="EMG256" s="29"/>
      <c r="EMH256" s="29"/>
      <c r="EMI256" s="29"/>
      <c r="EMJ256" s="29"/>
      <c r="EMK256" s="29"/>
      <c r="EML256" s="29"/>
      <c r="EMM256" s="29"/>
      <c r="EMN256" s="29"/>
      <c r="EMO256" s="29"/>
      <c r="EMP256" s="29"/>
      <c r="EMQ256" s="29"/>
      <c r="EMR256" s="29"/>
      <c r="EMS256" s="29"/>
      <c r="EMT256" s="29"/>
      <c r="EMU256" s="29"/>
      <c r="EMV256" s="29"/>
      <c r="EMW256" s="29"/>
      <c r="EMX256" s="29"/>
      <c r="EMY256" s="29"/>
      <c r="EMZ256" s="29"/>
      <c r="ENA256" s="29"/>
      <c r="ENB256" s="29"/>
      <c r="ENC256" s="29"/>
      <c r="END256" s="29"/>
      <c r="ENE256" s="29"/>
      <c r="ENF256" s="29"/>
      <c r="ENG256" s="29"/>
      <c r="ENH256" s="29"/>
      <c r="ENI256" s="29"/>
      <c r="ENJ256" s="29"/>
      <c r="ENK256" s="29"/>
      <c r="ENL256" s="29"/>
      <c r="ENM256" s="29"/>
      <c r="ENN256" s="29"/>
      <c r="ENO256" s="29"/>
      <c r="ENP256" s="29"/>
      <c r="ENQ256" s="29"/>
      <c r="ENR256" s="29"/>
      <c r="ENS256" s="29"/>
      <c r="ENT256" s="29"/>
      <c r="ENU256" s="29"/>
      <c r="ENV256" s="29"/>
      <c r="ENW256" s="29"/>
      <c r="ENX256" s="29"/>
      <c r="ENY256" s="29"/>
      <c r="ENZ256" s="29"/>
      <c r="EOA256" s="29"/>
      <c r="EOB256" s="29"/>
      <c r="EOC256" s="29"/>
      <c r="EOD256" s="29"/>
      <c r="EOE256" s="29"/>
      <c r="EOF256" s="29"/>
      <c r="EOG256" s="29"/>
      <c r="EOH256" s="29"/>
      <c r="EOI256" s="29"/>
      <c r="EOJ256" s="29"/>
      <c r="EOK256" s="29"/>
      <c r="EOL256" s="29"/>
      <c r="EOM256" s="29"/>
      <c r="EON256" s="29"/>
      <c r="EOO256" s="29"/>
      <c r="EOP256" s="29"/>
      <c r="EOQ256" s="29"/>
      <c r="EOR256" s="29"/>
      <c r="EOS256" s="29"/>
      <c r="EOT256" s="29"/>
      <c r="EOU256" s="29"/>
      <c r="EOV256" s="29"/>
      <c r="EOW256" s="29"/>
      <c r="EOX256" s="29"/>
      <c r="EOY256" s="29"/>
      <c r="EOZ256" s="29"/>
      <c r="EPA256" s="29"/>
      <c r="EPB256" s="29"/>
      <c r="EPC256" s="29"/>
      <c r="EPD256" s="29"/>
      <c r="EPE256" s="29"/>
      <c r="EPF256" s="29"/>
      <c r="EPG256" s="29"/>
      <c r="EPH256" s="29"/>
      <c r="EPI256" s="29"/>
      <c r="EPJ256" s="29"/>
      <c r="EPK256" s="29"/>
      <c r="EPL256" s="29"/>
      <c r="EPM256" s="29"/>
      <c r="EPN256" s="29"/>
      <c r="EPO256" s="29"/>
      <c r="EPP256" s="29"/>
      <c r="EPQ256" s="29"/>
      <c r="EPR256" s="29"/>
      <c r="EPS256" s="29"/>
      <c r="EPT256" s="29"/>
      <c r="EPU256" s="29"/>
      <c r="EPV256" s="29"/>
      <c r="EPW256" s="29"/>
      <c r="EPX256" s="29"/>
      <c r="EPY256" s="29"/>
      <c r="EPZ256" s="29"/>
      <c r="EQA256" s="29"/>
      <c r="EQB256" s="29"/>
      <c r="EQC256" s="29"/>
      <c r="EQD256" s="29"/>
      <c r="EQE256" s="29"/>
      <c r="EQF256" s="29"/>
      <c r="EQG256" s="29"/>
      <c r="EQH256" s="29"/>
      <c r="EQI256" s="29"/>
      <c r="EQJ256" s="29"/>
      <c r="EQK256" s="29"/>
      <c r="EQL256" s="29"/>
      <c r="EQM256" s="29"/>
      <c r="EQN256" s="29"/>
      <c r="EQO256" s="29"/>
      <c r="EQP256" s="29"/>
      <c r="EQQ256" s="29"/>
      <c r="EQR256" s="29"/>
      <c r="EQS256" s="29"/>
      <c r="EQT256" s="29"/>
      <c r="EQU256" s="29"/>
      <c r="EQV256" s="29"/>
      <c r="EQW256" s="29"/>
      <c r="EQX256" s="29"/>
      <c r="EQY256" s="29"/>
      <c r="EQZ256" s="29"/>
      <c r="ERA256" s="29"/>
      <c r="ERB256" s="29"/>
      <c r="ERC256" s="29"/>
      <c r="ERD256" s="29"/>
      <c r="ERE256" s="29"/>
      <c r="ERF256" s="29"/>
      <c r="ERG256" s="29"/>
      <c r="ERH256" s="29"/>
      <c r="ERI256" s="29"/>
      <c r="ERJ256" s="29"/>
      <c r="ERK256" s="29"/>
      <c r="ERL256" s="29"/>
      <c r="ERM256" s="29"/>
      <c r="ERN256" s="29"/>
      <c r="ERO256" s="29"/>
      <c r="ERP256" s="29"/>
      <c r="ERQ256" s="29"/>
      <c r="ERR256" s="29"/>
      <c r="ERS256" s="29"/>
      <c r="ERT256" s="29"/>
      <c r="ERU256" s="29"/>
      <c r="ERV256" s="29"/>
      <c r="ERW256" s="29"/>
      <c r="ERX256" s="29"/>
      <c r="ERY256" s="29"/>
      <c r="ERZ256" s="29"/>
      <c r="ESA256" s="29"/>
      <c r="ESB256" s="29"/>
      <c r="ESC256" s="29"/>
      <c r="ESD256" s="29"/>
      <c r="ESE256" s="29"/>
      <c r="ESF256" s="29"/>
      <c r="ESG256" s="29"/>
      <c r="ESH256" s="29"/>
      <c r="ESI256" s="29"/>
      <c r="ESJ256" s="29"/>
      <c r="ESK256" s="29"/>
      <c r="ESL256" s="29"/>
      <c r="ESM256" s="29"/>
      <c r="ESN256" s="29"/>
      <c r="ESO256" s="29"/>
      <c r="ESP256" s="29"/>
      <c r="ESQ256" s="29"/>
      <c r="ESR256" s="29"/>
      <c r="ESS256" s="29"/>
      <c r="EST256" s="29"/>
      <c r="ESU256" s="29"/>
      <c r="ESV256" s="29"/>
      <c r="ESW256" s="29"/>
      <c r="ESX256" s="29"/>
      <c r="ESY256" s="29"/>
      <c r="ESZ256" s="29"/>
      <c r="ETA256" s="29"/>
      <c r="ETB256" s="29"/>
      <c r="ETC256" s="29"/>
      <c r="ETD256" s="29"/>
      <c r="ETE256" s="29"/>
      <c r="ETF256" s="29"/>
      <c r="ETG256" s="29"/>
      <c r="ETH256" s="29"/>
      <c r="ETI256" s="29"/>
      <c r="ETJ256" s="29"/>
      <c r="ETK256" s="29"/>
      <c r="ETL256" s="29"/>
      <c r="ETM256" s="29"/>
      <c r="ETN256" s="29"/>
      <c r="ETO256" s="29"/>
      <c r="ETP256" s="29"/>
      <c r="ETQ256" s="29"/>
      <c r="ETR256" s="29"/>
      <c r="ETS256" s="29"/>
      <c r="ETT256" s="29"/>
      <c r="ETU256" s="29"/>
      <c r="ETV256" s="29"/>
      <c r="ETW256" s="29"/>
      <c r="ETX256" s="29"/>
      <c r="ETY256" s="29"/>
      <c r="ETZ256" s="29"/>
      <c r="EUA256" s="29"/>
      <c r="EUB256" s="29"/>
      <c r="EUC256" s="29"/>
      <c r="EUD256" s="29"/>
      <c r="EUE256" s="29"/>
      <c r="EUF256" s="29"/>
      <c r="EUG256" s="29"/>
      <c r="EUH256" s="29"/>
      <c r="EUI256" s="29"/>
      <c r="EUJ256" s="29"/>
      <c r="EUK256" s="29"/>
      <c r="EUL256" s="29"/>
      <c r="EUM256" s="29"/>
      <c r="EUN256" s="29"/>
      <c r="EUO256" s="29"/>
      <c r="EUP256" s="29"/>
      <c r="EUQ256" s="29"/>
      <c r="EUR256" s="29"/>
      <c r="EUS256" s="29"/>
      <c r="EUT256" s="29"/>
      <c r="EUU256" s="29"/>
      <c r="EUV256" s="29"/>
      <c r="EUW256" s="29"/>
      <c r="EUX256" s="29"/>
      <c r="EUY256" s="29"/>
      <c r="EUZ256" s="29"/>
      <c r="EVA256" s="29"/>
      <c r="EVB256" s="29"/>
      <c r="EVC256" s="29"/>
      <c r="EVD256" s="29"/>
      <c r="EVE256" s="29"/>
      <c r="EVF256" s="29"/>
      <c r="EVG256" s="29"/>
      <c r="EVH256" s="29"/>
      <c r="EVI256" s="29"/>
      <c r="EVJ256" s="29"/>
      <c r="EVK256" s="29"/>
      <c r="EVL256" s="29"/>
      <c r="EVM256" s="29"/>
      <c r="EVN256" s="29"/>
      <c r="EVO256" s="29"/>
      <c r="EVP256" s="29"/>
      <c r="EVQ256" s="29"/>
      <c r="EVR256" s="29"/>
      <c r="EVS256" s="29"/>
      <c r="EVT256" s="29"/>
      <c r="EVU256" s="29"/>
      <c r="EVV256" s="29"/>
      <c r="EVW256" s="29"/>
      <c r="EVX256" s="29"/>
      <c r="EVY256" s="29"/>
      <c r="EVZ256" s="29"/>
      <c r="EWA256" s="29"/>
      <c r="EWB256" s="29"/>
      <c r="EWC256" s="29"/>
      <c r="EWD256" s="29"/>
      <c r="EWE256" s="29"/>
      <c r="EWF256" s="29"/>
      <c r="EWG256" s="29"/>
      <c r="EWH256" s="29"/>
      <c r="EWI256" s="29"/>
      <c r="EWJ256" s="29"/>
      <c r="EWK256" s="29"/>
      <c r="EWL256" s="29"/>
      <c r="EWM256" s="29"/>
      <c r="EWN256" s="29"/>
      <c r="EWO256" s="29"/>
      <c r="EWP256" s="29"/>
      <c r="EWQ256" s="29"/>
      <c r="EWR256" s="29"/>
      <c r="EWS256" s="29"/>
      <c r="EWT256" s="29"/>
      <c r="EWU256" s="29"/>
      <c r="EWV256" s="29"/>
      <c r="EWW256" s="29"/>
      <c r="EWX256" s="29"/>
      <c r="EWY256" s="29"/>
      <c r="EWZ256" s="29"/>
      <c r="EXA256" s="29"/>
      <c r="EXB256" s="29"/>
      <c r="EXC256" s="29"/>
      <c r="EXD256" s="29"/>
      <c r="EXE256" s="29"/>
      <c r="EXF256" s="29"/>
      <c r="EXG256" s="29"/>
      <c r="EXH256" s="29"/>
      <c r="EXI256" s="29"/>
      <c r="EXJ256" s="29"/>
      <c r="EXK256" s="29"/>
      <c r="EXL256" s="29"/>
      <c r="EXM256" s="29"/>
      <c r="EXN256" s="29"/>
      <c r="EXO256" s="29"/>
      <c r="EXP256" s="29"/>
      <c r="EXQ256" s="29"/>
      <c r="EXR256" s="29"/>
      <c r="EXS256" s="29"/>
      <c r="EXT256" s="29"/>
      <c r="EXU256" s="29"/>
      <c r="EXV256" s="29"/>
      <c r="EXW256" s="29"/>
      <c r="EXX256" s="29"/>
      <c r="EXY256" s="29"/>
      <c r="EXZ256" s="29"/>
      <c r="EYA256" s="29"/>
      <c r="EYB256" s="29"/>
      <c r="EYC256" s="29"/>
      <c r="EYD256" s="29"/>
      <c r="EYE256" s="29"/>
      <c r="EYF256" s="29"/>
      <c r="EYG256" s="29"/>
      <c r="EYH256" s="29"/>
      <c r="EYI256" s="29"/>
      <c r="EYJ256" s="29"/>
      <c r="EYK256" s="29"/>
      <c r="EYL256" s="29"/>
      <c r="EYM256" s="29"/>
      <c r="EYN256" s="29"/>
      <c r="EYO256" s="29"/>
      <c r="EYP256" s="29"/>
      <c r="EYQ256" s="29"/>
      <c r="EYR256" s="29"/>
      <c r="EYS256" s="29"/>
      <c r="EYT256" s="29"/>
      <c r="EYU256" s="29"/>
      <c r="EYV256" s="29"/>
      <c r="EYW256" s="29"/>
      <c r="EYX256" s="29"/>
      <c r="EYY256" s="29"/>
      <c r="EYZ256" s="29"/>
      <c r="EZA256" s="29"/>
      <c r="EZB256" s="29"/>
      <c r="EZC256" s="29"/>
      <c r="EZD256" s="29"/>
      <c r="EZE256" s="29"/>
      <c r="EZF256" s="29"/>
      <c r="EZG256" s="29"/>
      <c r="EZH256" s="29"/>
      <c r="EZI256" s="29"/>
      <c r="EZJ256" s="29"/>
      <c r="EZK256" s="29"/>
      <c r="EZL256" s="29"/>
      <c r="EZM256" s="29"/>
      <c r="EZN256" s="29"/>
      <c r="EZO256" s="29"/>
      <c r="EZP256" s="29"/>
      <c r="EZQ256" s="29"/>
      <c r="EZR256" s="29"/>
      <c r="EZS256" s="29"/>
      <c r="EZT256" s="29"/>
      <c r="EZU256" s="29"/>
      <c r="EZV256" s="29"/>
      <c r="EZW256" s="29"/>
      <c r="EZX256" s="29"/>
      <c r="EZY256" s="29"/>
      <c r="EZZ256" s="29"/>
      <c r="FAA256" s="29"/>
      <c r="FAB256" s="29"/>
      <c r="FAC256" s="29"/>
      <c r="FAD256" s="29"/>
      <c r="FAE256" s="29"/>
      <c r="FAF256" s="29"/>
      <c r="FAG256" s="29"/>
      <c r="FAH256" s="29"/>
      <c r="FAI256" s="29"/>
      <c r="FAJ256" s="29"/>
      <c r="FAK256" s="29"/>
      <c r="FAL256" s="29"/>
      <c r="FAM256" s="29"/>
      <c r="FAN256" s="29"/>
      <c r="FAO256" s="29"/>
      <c r="FAP256" s="29"/>
      <c r="FAQ256" s="29"/>
      <c r="FAR256" s="29"/>
      <c r="FAS256" s="29"/>
      <c r="FAT256" s="29"/>
      <c r="FAU256" s="29"/>
      <c r="FAV256" s="29"/>
      <c r="FAW256" s="29"/>
      <c r="FAX256" s="29"/>
      <c r="FAY256" s="29"/>
      <c r="FAZ256" s="29"/>
      <c r="FBA256" s="29"/>
      <c r="FBB256" s="29"/>
      <c r="FBC256" s="29"/>
      <c r="FBD256" s="29"/>
      <c r="FBE256" s="29"/>
      <c r="FBF256" s="29"/>
      <c r="FBG256" s="29"/>
      <c r="FBH256" s="29"/>
      <c r="FBI256" s="29"/>
      <c r="FBJ256" s="29"/>
      <c r="FBK256" s="29"/>
      <c r="FBL256" s="29"/>
      <c r="FBM256" s="29"/>
      <c r="FBN256" s="29"/>
      <c r="FBO256" s="29"/>
      <c r="FBP256" s="29"/>
      <c r="FBQ256" s="29"/>
      <c r="FBR256" s="29"/>
      <c r="FBS256" s="29"/>
      <c r="FBT256" s="29"/>
      <c r="FBU256" s="29"/>
      <c r="FBV256" s="29"/>
      <c r="FBW256" s="29"/>
      <c r="FBX256" s="29"/>
      <c r="FBY256" s="29"/>
      <c r="FBZ256" s="29"/>
      <c r="FCA256" s="29"/>
      <c r="FCB256" s="29"/>
      <c r="FCC256" s="29"/>
      <c r="FCD256" s="29"/>
      <c r="FCE256" s="29"/>
      <c r="FCF256" s="29"/>
      <c r="FCG256" s="29"/>
      <c r="FCH256" s="29"/>
      <c r="FCI256" s="29"/>
      <c r="FCJ256" s="29"/>
      <c r="FCK256" s="29"/>
      <c r="FCL256" s="29"/>
      <c r="FCM256" s="29"/>
      <c r="FCN256" s="29"/>
      <c r="FCO256" s="29"/>
      <c r="FCP256" s="29"/>
      <c r="FCQ256" s="29"/>
      <c r="FCR256" s="29"/>
      <c r="FCS256" s="29"/>
      <c r="FCT256" s="29"/>
      <c r="FCU256" s="29"/>
      <c r="FCV256" s="29"/>
      <c r="FCW256" s="29"/>
      <c r="FCX256" s="29"/>
      <c r="FCY256" s="29"/>
      <c r="FCZ256" s="29"/>
      <c r="FDA256" s="29"/>
      <c r="FDB256" s="29"/>
      <c r="FDC256" s="29"/>
      <c r="FDD256" s="29"/>
      <c r="FDE256" s="29"/>
      <c r="FDF256" s="29"/>
      <c r="FDG256" s="29"/>
      <c r="FDH256" s="29"/>
      <c r="FDI256" s="29"/>
      <c r="FDJ256" s="29"/>
      <c r="FDK256" s="29"/>
      <c r="FDL256" s="29"/>
      <c r="FDM256" s="29"/>
      <c r="FDN256" s="29"/>
      <c r="FDO256" s="29"/>
      <c r="FDP256" s="29"/>
      <c r="FDQ256" s="29"/>
      <c r="FDR256" s="29"/>
      <c r="FDS256" s="29"/>
      <c r="FDT256" s="29"/>
      <c r="FDU256" s="29"/>
      <c r="FDV256" s="29"/>
      <c r="FDW256" s="29"/>
      <c r="FDX256" s="29"/>
      <c r="FDY256" s="29"/>
      <c r="FDZ256" s="29"/>
      <c r="FEA256" s="29"/>
      <c r="FEB256" s="29"/>
      <c r="FEC256" s="29"/>
      <c r="FED256" s="29"/>
      <c r="FEE256" s="29"/>
      <c r="FEF256" s="29"/>
      <c r="FEG256" s="29"/>
      <c r="FEH256" s="29"/>
      <c r="FEI256" s="29"/>
      <c r="FEJ256" s="29"/>
      <c r="FEK256" s="29"/>
      <c r="FEL256" s="29"/>
      <c r="FEM256" s="29"/>
      <c r="FEN256" s="29"/>
      <c r="FEO256" s="29"/>
      <c r="FEP256" s="29"/>
      <c r="FEQ256" s="29"/>
      <c r="FER256" s="29"/>
      <c r="FES256" s="29"/>
      <c r="FET256" s="29"/>
      <c r="FEU256" s="29"/>
      <c r="FEV256" s="29"/>
      <c r="FEW256" s="29"/>
      <c r="FEX256" s="29"/>
      <c r="FEY256" s="29"/>
      <c r="FEZ256" s="29"/>
      <c r="FFA256" s="29"/>
      <c r="FFB256" s="29"/>
      <c r="FFC256" s="29"/>
      <c r="FFD256" s="29"/>
      <c r="FFE256" s="29"/>
      <c r="FFF256" s="29"/>
      <c r="FFG256" s="29"/>
      <c r="FFH256" s="29"/>
      <c r="FFI256" s="29"/>
      <c r="FFJ256" s="29"/>
      <c r="FFK256" s="29"/>
      <c r="FFL256" s="29"/>
      <c r="FFM256" s="29"/>
      <c r="FFN256" s="29"/>
      <c r="FFO256" s="29"/>
      <c r="FFP256" s="29"/>
      <c r="FFQ256" s="29"/>
      <c r="FFR256" s="29"/>
      <c r="FFS256" s="29"/>
      <c r="FFT256" s="29"/>
      <c r="FFU256" s="29"/>
      <c r="FFV256" s="29"/>
      <c r="FFW256" s="29"/>
      <c r="FFX256" s="29"/>
      <c r="FFY256" s="29"/>
      <c r="FFZ256" s="29"/>
      <c r="FGA256" s="29"/>
      <c r="FGB256" s="29"/>
      <c r="FGC256" s="29"/>
      <c r="FGD256" s="29"/>
      <c r="FGE256" s="29"/>
      <c r="FGF256" s="29"/>
      <c r="FGG256" s="29"/>
      <c r="FGH256" s="29"/>
      <c r="FGI256" s="29"/>
      <c r="FGJ256" s="29"/>
      <c r="FGK256" s="29"/>
      <c r="FGL256" s="29"/>
      <c r="FGM256" s="29"/>
      <c r="FGN256" s="29"/>
      <c r="FGO256" s="29"/>
      <c r="FGP256" s="29"/>
      <c r="FGQ256" s="29"/>
      <c r="FGR256" s="29"/>
      <c r="FGS256" s="29"/>
      <c r="FGT256" s="29"/>
      <c r="FGU256" s="29"/>
      <c r="FGV256" s="29"/>
      <c r="FGW256" s="29"/>
      <c r="FGX256" s="29"/>
      <c r="FGY256" s="29"/>
      <c r="FGZ256" s="29"/>
      <c r="FHA256" s="29"/>
      <c r="FHB256" s="29"/>
      <c r="FHC256" s="29"/>
      <c r="FHD256" s="29"/>
      <c r="FHE256" s="29"/>
      <c r="FHF256" s="29"/>
      <c r="FHG256" s="29"/>
      <c r="FHH256" s="29"/>
      <c r="FHI256" s="29"/>
      <c r="FHJ256" s="29"/>
      <c r="FHK256" s="29"/>
      <c r="FHL256" s="29"/>
      <c r="FHM256" s="29"/>
      <c r="FHN256" s="29"/>
      <c r="FHO256" s="29"/>
      <c r="FHP256" s="29"/>
      <c r="FHQ256" s="29"/>
      <c r="FHR256" s="29"/>
      <c r="FHS256" s="29"/>
      <c r="FHT256" s="29"/>
      <c r="FHU256" s="29"/>
      <c r="FHV256" s="29"/>
      <c r="FHW256" s="29"/>
      <c r="FHX256" s="29"/>
      <c r="FHY256" s="29"/>
      <c r="FHZ256" s="29"/>
      <c r="FIA256" s="29"/>
      <c r="FIB256" s="29"/>
      <c r="FIC256" s="29"/>
      <c r="FID256" s="29"/>
      <c r="FIE256" s="29"/>
      <c r="FIF256" s="29"/>
      <c r="FIG256" s="29"/>
      <c r="FIH256" s="29"/>
      <c r="FII256" s="29"/>
      <c r="FIJ256" s="29"/>
      <c r="FIK256" s="29"/>
      <c r="FIL256" s="29"/>
      <c r="FIM256" s="29"/>
      <c r="FIN256" s="29"/>
      <c r="FIO256" s="29"/>
      <c r="FIP256" s="29"/>
      <c r="FIQ256" s="29"/>
      <c r="FIR256" s="29"/>
      <c r="FIS256" s="29"/>
      <c r="FIT256" s="29"/>
      <c r="FIU256" s="29"/>
      <c r="FIV256" s="29"/>
      <c r="FIW256" s="29"/>
      <c r="FIX256" s="29"/>
      <c r="FIY256" s="29"/>
      <c r="FIZ256" s="29"/>
      <c r="FJA256" s="29"/>
      <c r="FJB256" s="29"/>
      <c r="FJC256" s="29"/>
      <c r="FJD256" s="29"/>
      <c r="FJE256" s="29"/>
      <c r="FJF256" s="29"/>
      <c r="FJG256" s="29"/>
      <c r="FJH256" s="29"/>
      <c r="FJI256" s="29"/>
      <c r="FJJ256" s="29"/>
      <c r="FJK256" s="29"/>
      <c r="FJL256" s="29"/>
      <c r="FJM256" s="29"/>
      <c r="FJN256" s="29"/>
      <c r="FJO256" s="29"/>
      <c r="FJP256" s="29"/>
      <c r="FJQ256" s="29"/>
      <c r="FJR256" s="29"/>
      <c r="FJS256" s="29"/>
      <c r="FJT256" s="29"/>
      <c r="FJU256" s="29"/>
      <c r="FJV256" s="29"/>
      <c r="FJW256" s="29"/>
      <c r="FJX256" s="29"/>
      <c r="FJY256" s="29"/>
      <c r="FJZ256" s="29"/>
      <c r="FKA256" s="29"/>
      <c r="FKB256" s="29"/>
      <c r="FKC256" s="29"/>
      <c r="FKD256" s="29"/>
      <c r="FKE256" s="29"/>
      <c r="FKF256" s="29"/>
      <c r="FKG256" s="29"/>
      <c r="FKH256" s="29"/>
      <c r="FKI256" s="29"/>
      <c r="FKJ256" s="29"/>
      <c r="FKK256" s="29"/>
      <c r="FKL256" s="29"/>
      <c r="FKM256" s="29"/>
      <c r="FKN256" s="29"/>
      <c r="FKO256" s="29"/>
      <c r="FKP256" s="29"/>
      <c r="FKQ256" s="29"/>
      <c r="FKR256" s="29"/>
      <c r="FKS256" s="29"/>
      <c r="FKT256" s="29"/>
      <c r="FKU256" s="29"/>
      <c r="FKV256" s="29"/>
      <c r="FKW256" s="29"/>
      <c r="FKX256" s="29"/>
      <c r="FKY256" s="29"/>
      <c r="FKZ256" s="29"/>
      <c r="FLA256" s="29"/>
      <c r="FLB256" s="29"/>
      <c r="FLC256" s="29"/>
      <c r="FLD256" s="29"/>
      <c r="FLE256" s="29"/>
      <c r="FLF256" s="29"/>
      <c r="FLG256" s="29"/>
      <c r="FLH256" s="29"/>
      <c r="FLI256" s="29"/>
      <c r="FLJ256" s="29"/>
      <c r="FLK256" s="29"/>
      <c r="FLL256" s="29"/>
      <c r="FLM256" s="29"/>
      <c r="FLN256" s="29"/>
      <c r="FLO256" s="29"/>
      <c r="FLP256" s="29"/>
      <c r="FLQ256" s="29"/>
      <c r="FLR256" s="29"/>
      <c r="FLS256" s="29"/>
      <c r="FLT256" s="29"/>
      <c r="FLU256" s="29"/>
      <c r="FLV256" s="29"/>
      <c r="FLW256" s="29"/>
      <c r="FLX256" s="29"/>
      <c r="FLY256" s="29"/>
      <c r="FLZ256" s="29"/>
      <c r="FMA256" s="29"/>
      <c r="FMB256" s="29"/>
      <c r="FMC256" s="29"/>
      <c r="FMD256" s="29"/>
      <c r="FME256" s="29"/>
      <c r="FMF256" s="29"/>
      <c r="FMG256" s="29"/>
      <c r="FMH256" s="29"/>
      <c r="FMI256" s="29"/>
      <c r="FMJ256" s="29"/>
      <c r="FMK256" s="29"/>
      <c r="FML256" s="29"/>
      <c r="FMM256" s="29"/>
      <c r="FMN256" s="29"/>
      <c r="FMO256" s="29"/>
      <c r="FMP256" s="29"/>
      <c r="FMQ256" s="29"/>
      <c r="FMR256" s="29"/>
      <c r="FMS256" s="29"/>
      <c r="FMT256" s="29"/>
      <c r="FMU256" s="29"/>
      <c r="FMV256" s="29"/>
      <c r="FMW256" s="29"/>
      <c r="FMX256" s="29"/>
      <c r="FMY256" s="29"/>
      <c r="FMZ256" s="29"/>
      <c r="FNA256" s="29"/>
      <c r="FNB256" s="29"/>
      <c r="FNC256" s="29"/>
      <c r="FND256" s="29"/>
      <c r="FNE256" s="29"/>
      <c r="FNF256" s="29"/>
      <c r="FNG256" s="29"/>
      <c r="FNH256" s="29"/>
      <c r="FNI256" s="29"/>
      <c r="FNJ256" s="29"/>
      <c r="FNK256" s="29"/>
      <c r="FNL256" s="29"/>
      <c r="FNM256" s="29"/>
      <c r="FNN256" s="29"/>
      <c r="FNO256" s="29"/>
      <c r="FNP256" s="29"/>
      <c r="FNQ256" s="29"/>
      <c r="FNR256" s="29"/>
      <c r="FNS256" s="29"/>
      <c r="FNT256" s="29"/>
      <c r="FNU256" s="29"/>
      <c r="FNV256" s="29"/>
      <c r="FNW256" s="29"/>
      <c r="FNX256" s="29"/>
      <c r="FNY256" s="29"/>
      <c r="FNZ256" s="29"/>
      <c r="FOA256" s="29"/>
      <c r="FOB256" s="29"/>
      <c r="FOC256" s="29"/>
      <c r="FOD256" s="29"/>
      <c r="FOE256" s="29"/>
      <c r="FOF256" s="29"/>
      <c r="FOG256" s="29"/>
      <c r="FOH256" s="29"/>
      <c r="FOI256" s="29"/>
      <c r="FOJ256" s="29"/>
      <c r="FOK256" s="29"/>
      <c r="FOL256" s="29"/>
      <c r="FOM256" s="29"/>
      <c r="FON256" s="29"/>
      <c r="FOO256" s="29"/>
      <c r="FOP256" s="29"/>
      <c r="FOQ256" s="29"/>
      <c r="FOR256" s="29"/>
      <c r="FOS256" s="29"/>
      <c r="FOT256" s="29"/>
      <c r="FOU256" s="29"/>
      <c r="FOV256" s="29"/>
      <c r="FOW256" s="29"/>
      <c r="FOX256" s="29"/>
      <c r="FOY256" s="29"/>
      <c r="FOZ256" s="29"/>
      <c r="FPA256" s="29"/>
      <c r="FPB256" s="29"/>
      <c r="FPC256" s="29"/>
      <c r="FPD256" s="29"/>
      <c r="FPE256" s="29"/>
      <c r="FPF256" s="29"/>
      <c r="FPG256" s="29"/>
      <c r="FPH256" s="29"/>
      <c r="FPI256" s="29"/>
      <c r="FPJ256" s="29"/>
      <c r="FPK256" s="29"/>
      <c r="FPL256" s="29"/>
      <c r="FPM256" s="29"/>
      <c r="FPN256" s="29"/>
      <c r="FPO256" s="29"/>
      <c r="FPP256" s="29"/>
      <c r="FPQ256" s="29"/>
      <c r="FPR256" s="29"/>
      <c r="FPS256" s="29"/>
      <c r="FPT256" s="29"/>
      <c r="FPU256" s="29"/>
      <c r="FPV256" s="29"/>
      <c r="FPW256" s="29"/>
      <c r="FPX256" s="29"/>
      <c r="FPY256" s="29"/>
      <c r="FPZ256" s="29"/>
      <c r="FQA256" s="29"/>
      <c r="FQB256" s="29"/>
      <c r="FQC256" s="29"/>
      <c r="FQD256" s="29"/>
      <c r="FQE256" s="29"/>
      <c r="FQF256" s="29"/>
      <c r="FQG256" s="29"/>
      <c r="FQH256" s="29"/>
      <c r="FQI256" s="29"/>
      <c r="FQJ256" s="29"/>
      <c r="FQK256" s="29"/>
      <c r="FQL256" s="29"/>
      <c r="FQM256" s="29"/>
      <c r="FQN256" s="29"/>
      <c r="FQO256" s="29"/>
      <c r="FQP256" s="29"/>
      <c r="FQQ256" s="29"/>
      <c r="FQR256" s="29"/>
      <c r="FQS256" s="29"/>
      <c r="FQT256" s="29"/>
      <c r="FQU256" s="29"/>
      <c r="FQV256" s="29"/>
      <c r="FQW256" s="29"/>
      <c r="FQX256" s="29"/>
      <c r="FQY256" s="29"/>
      <c r="FQZ256" s="29"/>
      <c r="FRA256" s="29"/>
      <c r="FRB256" s="29"/>
      <c r="FRC256" s="29"/>
      <c r="FRD256" s="29"/>
      <c r="FRE256" s="29"/>
      <c r="FRF256" s="29"/>
      <c r="FRG256" s="29"/>
      <c r="FRH256" s="29"/>
      <c r="FRI256" s="29"/>
      <c r="FRJ256" s="29"/>
      <c r="FRK256" s="29"/>
      <c r="FRL256" s="29"/>
      <c r="FRM256" s="29"/>
      <c r="FRN256" s="29"/>
      <c r="FRO256" s="29"/>
      <c r="FRP256" s="29"/>
      <c r="FRQ256" s="29"/>
      <c r="FRR256" s="29"/>
      <c r="FRS256" s="29"/>
      <c r="FRT256" s="29"/>
      <c r="FRU256" s="29"/>
      <c r="FRV256" s="29"/>
      <c r="FRW256" s="29"/>
      <c r="FRX256" s="29"/>
      <c r="FRY256" s="29"/>
      <c r="FRZ256" s="29"/>
      <c r="FSA256" s="29"/>
      <c r="FSB256" s="29"/>
      <c r="FSC256" s="29"/>
      <c r="FSD256" s="29"/>
      <c r="FSE256" s="29"/>
      <c r="FSF256" s="29"/>
      <c r="FSG256" s="29"/>
      <c r="FSH256" s="29"/>
      <c r="FSI256" s="29"/>
      <c r="FSJ256" s="29"/>
      <c r="FSK256" s="29"/>
      <c r="FSL256" s="29"/>
      <c r="FSM256" s="29"/>
      <c r="FSN256" s="29"/>
      <c r="FSO256" s="29"/>
      <c r="FSP256" s="29"/>
      <c r="FSQ256" s="29"/>
      <c r="FSR256" s="29"/>
      <c r="FSS256" s="29"/>
      <c r="FST256" s="29"/>
      <c r="FSU256" s="29"/>
      <c r="FSV256" s="29"/>
      <c r="FSW256" s="29"/>
      <c r="FSX256" s="29"/>
      <c r="FSY256" s="29"/>
      <c r="FSZ256" s="29"/>
      <c r="FTA256" s="29"/>
      <c r="FTB256" s="29"/>
      <c r="FTC256" s="29"/>
      <c r="FTD256" s="29"/>
      <c r="FTE256" s="29"/>
      <c r="FTF256" s="29"/>
      <c r="FTG256" s="29"/>
      <c r="FTH256" s="29"/>
      <c r="FTI256" s="29"/>
      <c r="FTJ256" s="29"/>
      <c r="FTK256" s="29"/>
      <c r="FTL256" s="29"/>
      <c r="FTM256" s="29"/>
      <c r="FTN256" s="29"/>
      <c r="FTO256" s="29"/>
      <c r="FTP256" s="29"/>
      <c r="FTQ256" s="29"/>
      <c r="FTR256" s="29"/>
      <c r="FTS256" s="29"/>
      <c r="FTT256" s="29"/>
      <c r="FTU256" s="29"/>
      <c r="FTV256" s="29"/>
      <c r="FTW256" s="29"/>
      <c r="FTX256" s="29"/>
      <c r="FTY256" s="29"/>
      <c r="FTZ256" s="29"/>
      <c r="FUA256" s="29"/>
      <c r="FUB256" s="29"/>
      <c r="FUC256" s="29"/>
      <c r="FUD256" s="29"/>
      <c r="FUE256" s="29"/>
      <c r="FUF256" s="29"/>
      <c r="FUG256" s="29"/>
      <c r="FUH256" s="29"/>
      <c r="FUI256" s="29"/>
      <c r="FUJ256" s="29"/>
      <c r="FUK256" s="29"/>
      <c r="FUL256" s="29"/>
      <c r="FUM256" s="29"/>
      <c r="FUN256" s="29"/>
      <c r="FUO256" s="29"/>
      <c r="FUP256" s="29"/>
      <c r="FUQ256" s="29"/>
      <c r="FUR256" s="29"/>
      <c r="FUS256" s="29"/>
      <c r="FUT256" s="29"/>
      <c r="FUU256" s="29"/>
      <c r="FUV256" s="29"/>
      <c r="FUW256" s="29"/>
      <c r="FUX256" s="29"/>
      <c r="FUY256" s="29"/>
      <c r="FUZ256" s="29"/>
      <c r="FVA256" s="29"/>
      <c r="FVB256" s="29"/>
      <c r="FVC256" s="29"/>
      <c r="FVD256" s="29"/>
      <c r="FVE256" s="29"/>
      <c r="FVF256" s="29"/>
      <c r="FVG256" s="29"/>
      <c r="FVH256" s="29"/>
      <c r="FVI256" s="29"/>
      <c r="FVJ256" s="29"/>
      <c r="FVK256" s="29"/>
      <c r="FVL256" s="29"/>
      <c r="FVM256" s="29"/>
      <c r="FVN256" s="29"/>
      <c r="FVO256" s="29"/>
      <c r="FVP256" s="29"/>
      <c r="FVQ256" s="29"/>
      <c r="FVR256" s="29"/>
      <c r="FVS256" s="29"/>
      <c r="FVT256" s="29"/>
      <c r="FVU256" s="29"/>
      <c r="FVV256" s="29"/>
      <c r="FVW256" s="29"/>
      <c r="FVX256" s="29"/>
      <c r="FVY256" s="29"/>
      <c r="FVZ256" s="29"/>
      <c r="FWA256" s="29"/>
      <c r="FWB256" s="29"/>
      <c r="FWC256" s="29"/>
      <c r="FWD256" s="29"/>
      <c r="FWE256" s="29"/>
      <c r="FWF256" s="29"/>
      <c r="FWG256" s="29"/>
      <c r="FWH256" s="29"/>
      <c r="FWI256" s="29"/>
      <c r="FWJ256" s="29"/>
      <c r="FWK256" s="29"/>
      <c r="FWL256" s="29"/>
      <c r="FWM256" s="29"/>
      <c r="FWN256" s="29"/>
      <c r="FWO256" s="29"/>
      <c r="FWP256" s="29"/>
      <c r="FWQ256" s="29"/>
      <c r="FWR256" s="29"/>
      <c r="FWS256" s="29"/>
      <c r="FWT256" s="29"/>
      <c r="FWU256" s="29"/>
      <c r="FWV256" s="29"/>
      <c r="FWW256" s="29"/>
      <c r="FWX256" s="29"/>
      <c r="FWY256" s="29"/>
      <c r="FWZ256" s="29"/>
      <c r="FXA256" s="29"/>
      <c r="FXB256" s="29"/>
      <c r="FXC256" s="29"/>
      <c r="FXD256" s="29"/>
      <c r="FXE256" s="29"/>
      <c r="FXF256" s="29"/>
      <c r="FXG256" s="29"/>
      <c r="FXH256" s="29"/>
      <c r="FXI256" s="29"/>
      <c r="FXJ256" s="29"/>
      <c r="FXK256" s="29"/>
      <c r="FXL256" s="29"/>
      <c r="FXM256" s="29"/>
      <c r="FXN256" s="29"/>
      <c r="FXO256" s="29"/>
      <c r="FXP256" s="29"/>
      <c r="FXQ256" s="29"/>
      <c r="FXR256" s="29"/>
      <c r="FXS256" s="29"/>
      <c r="FXT256" s="29"/>
      <c r="FXU256" s="29"/>
      <c r="FXV256" s="29"/>
      <c r="FXW256" s="29"/>
      <c r="FXX256" s="29"/>
      <c r="FXY256" s="29"/>
      <c r="FXZ256" s="29"/>
      <c r="FYA256" s="29"/>
      <c r="FYB256" s="29"/>
      <c r="FYC256" s="29"/>
      <c r="FYD256" s="29"/>
      <c r="FYE256" s="29"/>
      <c r="FYF256" s="29"/>
      <c r="FYG256" s="29"/>
      <c r="FYH256" s="29"/>
      <c r="FYI256" s="29"/>
      <c r="FYJ256" s="29"/>
      <c r="FYK256" s="29"/>
      <c r="FYL256" s="29"/>
      <c r="FYM256" s="29"/>
      <c r="FYN256" s="29"/>
      <c r="FYO256" s="29"/>
      <c r="FYP256" s="29"/>
      <c r="FYQ256" s="29"/>
      <c r="FYR256" s="29"/>
      <c r="FYS256" s="29"/>
      <c r="FYT256" s="29"/>
      <c r="FYU256" s="29"/>
      <c r="FYV256" s="29"/>
      <c r="FYW256" s="29"/>
      <c r="FYX256" s="29"/>
      <c r="FYY256" s="29"/>
      <c r="FYZ256" s="29"/>
      <c r="FZA256" s="29"/>
      <c r="FZB256" s="29"/>
      <c r="FZC256" s="29"/>
      <c r="FZD256" s="29"/>
      <c r="FZE256" s="29"/>
      <c r="FZF256" s="29"/>
      <c r="FZG256" s="29"/>
      <c r="FZH256" s="29"/>
      <c r="FZI256" s="29"/>
      <c r="FZJ256" s="29"/>
      <c r="FZK256" s="29"/>
      <c r="FZL256" s="29"/>
      <c r="FZM256" s="29"/>
      <c r="FZN256" s="29"/>
      <c r="FZO256" s="29"/>
      <c r="FZP256" s="29"/>
      <c r="FZQ256" s="29"/>
      <c r="FZR256" s="29"/>
      <c r="FZS256" s="29"/>
      <c r="FZT256" s="29"/>
      <c r="FZU256" s="29"/>
      <c r="FZV256" s="29"/>
      <c r="FZW256" s="29"/>
      <c r="FZX256" s="29"/>
      <c r="FZY256" s="29"/>
      <c r="FZZ256" s="29"/>
      <c r="GAA256" s="29"/>
      <c r="GAB256" s="29"/>
      <c r="GAC256" s="29"/>
      <c r="GAD256" s="29"/>
      <c r="GAE256" s="29"/>
      <c r="GAF256" s="29"/>
      <c r="GAG256" s="29"/>
      <c r="GAH256" s="29"/>
      <c r="GAI256" s="29"/>
      <c r="GAJ256" s="29"/>
      <c r="GAK256" s="29"/>
      <c r="GAL256" s="29"/>
      <c r="GAM256" s="29"/>
      <c r="GAN256" s="29"/>
      <c r="GAO256" s="29"/>
      <c r="GAP256" s="29"/>
      <c r="GAQ256" s="29"/>
      <c r="GAR256" s="29"/>
      <c r="GAS256" s="29"/>
      <c r="GAT256" s="29"/>
      <c r="GAU256" s="29"/>
      <c r="GAV256" s="29"/>
      <c r="GAW256" s="29"/>
      <c r="GAX256" s="29"/>
      <c r="GAY256" s="29"/>
      <c r="GAZ256" s="29"/>
      <c r="GBA256" s="29"/>
      <c r="GBB256" s="29"/>
      <c r="GBC256" s="29"/>
      <c r="GBD256" s="29"/>
      <c r="GBE256" s="29"/>
      <c r="GBF256" s="29"/>
      <c r="GBG256" s="29"/>
      <c r="GBH256" s="29"/>
      <c r="GBI256" s="29"/>
      <c r="GBJ256" s="29"/>
      <c r="GBK256" s="29"/>
      <c r="GBL256" s="29"/>
      <c r="GBM256" s="29"/>
      <c r="GBN256" s="29"/>
      <c r="GBO256" s="29"/>
      <c r="GBP256" s="29"/>
      <c r="GBQ256" s="29"/>
      <c r="GBR256" s="29"/>
      <c r="GBS256" s="29"/>
      <c r="GBT256" s="29"/>
      <c r="GBU256" s="29"/>
      <c r="GBV256" s="29"/>
      <c r="GBW256" s="29"/>
      <c r="GBX256" s="29"/>
      <c r="GBY256" s="29"/>
      <c r="GBZ256" s="29"/>
      <c r="GCA256" s="29"/>
      <c r="GCB256" s="29"/>
      <c r="GCC256" s="29"/>
      <c r="GCD256" s="29"/>
      <c r="GCE256" s="29"/>
      <c r="GCF256" s="29"/>
      <c r="GCG256" s="29"/>
      <c r="GCH256" s="29"/>
      <c r="GCI256" s="29"/>
      <c r="GCJ256" s="29"/>
      <c r="GCK256" s="29"/>
      <c r="GCL256" s="29"/>
      <c r="GCM256" s="29"/>
      <c r="GCN256" s="29"/>
      <c r="GCO256" s="29"/>
      <c r="GCP256" s="29"/>
      <c r="GCQ256" s="29"/>
      <c r="GCR256" s="29"/>
      <c r="GCS256" s="29"/>
      <c r="GCT256" s="29"/>
      <c r="GCU256" s="29"/>
      <c r="GCV256" s="29"/>
      <c r="GCW256" s="29"/>
      <c r="GCX256" s="29"/>
      <c r="GCY256" s="29"/>
      <c r="GCZ256" s="29"/>
      <c r="GDA256" s="29"/>
      <c r="GDB256" s="29"/>
      <c r="GDC256" s="29"/>
      <c r="GDD256" s="29"/>
      <c r="GDE256" s="29"/>
      <c r="GDF256" s="29"/>
      <c r="GDG256" s="29"/>
      <c r="GDH256" s="29"/>
      <c r="GDI256" s="29"/>
      <c r="GDJ256" s="29"/>
      <c r="GDK256" s="29"/>
      <c r="GDL256" s="29"/>
      <c r="GDM256" s="29"/>
      <c r="GDN256" s="29"/>
      <c r="GDO256" s="29"/>
      <c r="GDP256" s="29"/>
      <c r="GDQ256" s="29"/>
      <c r="GDR256" s="29"/>
      <c r="GDS256" s="29"/>
      <c r="GDT256" s="29"/>
      <c r="GDU256" s="29"/>
      <c r="GDV256" s="29"/>
      <c r="GDW256" s="29"/>
      <c r="GDX256" s="29"/>
      <c r="GDY256" s="29"/>
      <c r="GDZ256" s="29"/>
      <c r="GEA256" s="29"/>
      <c r="GEB256" s="29"/>
      <c r="GEC256" s="29"/>
      <c r="GED256" s="29"/>
      <c r="GEE256" s="29"/>
      <c r="GEF256" s="29"/>
      <c r="GEG256" s="29"/>
      <c r="GEH256" s="29"/>
      <c r="GEI256" s="29"/>
      <c r="GEJ256" s="29"/>
      <c r="GEK256" s="29"/>
      <c r="GEL256" s="29"/>
      <c r="GEM256" s="29"/>
      <c r="GEN256" s="29"/>
      <c r="GEO256" s="29"/>
      <c r="GEP256" s="29"/>
      <c r="GEQ256" s="29"/>
      <c r="GER256" s="29"/>
      <c r="GES256" s="29"/>
      <c r="GET256" s="29"/>
      <c r="GEU256" s="29"/>
      <c r="GEV256" s="29"/>
      <c r="GEW256" s="29"/>
      <c r="GEX256" s="29"/>
      <c r="GEY256" s="29"/>
      <c r="GEZ256" s="29"/>
      <c r="GFA256" s="29"/>
      <c r="GFB256" s="29"/>
      <c r="GFC256" s="29"/>
      <c r="GFD256" s="29"/>
      <c r="GFE256" s="29"/>
      <c r="GFF256" s="29"/>
      <c r="GFG256" s="29"/>
      <c r="GFH256" s="29"/>
      <c r="GFI256" s="29"/>
      <c r="GFJ256" s="29"/>
      <c r="GFK256" s="29"/>
      <c r="GFL256" s="29"/>
      <c r="GFM256" s="29"/>
      <c r="GFN256" s="29"/>
      <c r="GFO256" s="29"/>
      <c r="GFP256" s="29"/>
      <c r="GFQ256" s="29"/>
      <c r="GFR256" s="29"/>
      <c r="GFS256" s="29"/>
      <c r="GFT256" s="29"/>
      <c r="GFU256" s="29"/>
      <c r="GFV256" s="29"/>
      <c r="GFW256" s="29"/>
      <c r="GFX256" s="29"/>
      <c r="GFY256" s="29"/>
      <c r="GFZ256" s="29"/>
      <c r="GGA256" s="29"/>
      <c r="GGB256" s="29"/>
      <c r="GGC256" s="29"/>
      <c r="GGD256" s="29"/>
      <c r="GGE256" s="29"/>
      <c r="GGF256" s="29"/>
      <c r="GGG256" s="29"/>
      <c r="GGH256" s="29"/>
      <c r="GGI256" s="29"/>
      <c r="GGJ256" s="29"/>
      <c r="GGK256" s="29"/>
      <c r="GGL256" s="29"/>
      <c r="GGM256" s="29"/>
      <c r="GGN256" s="29"/>
      <c r="GGO256" s="29"/>
      <c r="GGP256" s="29"/>
      <c r="GGQ256" s="29"/>
      <c r="GGR256" s="29"/>
      <c r="GGS256" s="29"/>
      <c r="GGT256" s="29"/>
      <c r="GGU256" s="29"/>
      <c r="GGV256" s="29"/>
      <c r="GGW256" s="29"/>
      <c r="GGX256" s="29"/>
      <c r="GGY256" s="29"/>
      <c r="GGZ256" s="29"/>
      <c r="GHA256" s="29"/>
      <c r="GHB256" s="29"/>
      <c r="GHC256" s="29"/>
      <c r="GHD256" s="29"/>
      <c r="GHE256" s="29"/>
      <c r="GHF256" s="29"/>
      <c r="GHG256" s="29"/>
      <c r="GHH256" s="29"/>
      <c r="GHI256" s="29"/>
      <c r="GHJ256" s="29"/>
      <c r="GHK256" s="29"/>
      <c r="GHL256" s="29"/>
      <c r="GHM256" s="29"/>
      <c r="GHN256" s="29"/>
      <c r="GHO256" s="29"/>
      <c r="GHP256" s="29"/>
      <c r="GHQ256" s="29"/>
      <c r="GHR256" s="29"/>
      <c r="GHS256" s="29"/>
      <c r="GHT256" s="29"/>
      <c r="GHU256" s="29"/>
      <c r="GHV256" s="29"/>
      <c r="GHW256" s="29"/>
      <c r="GHX256" s="29"/>
      <c r="GHY256" s="29"/>
      <c r="GHZ256" s="29"/>
      <c r="GIA256" s="29"/>
      <c r="GIB256" s="29"/>
      <c r="GIC256" s="29"/>
      <c r="GID256" s="29"/>
      <c r="GIE256" s="29"/>
      <c r="GIF256" s="29"/>
      <c r="GIG256" s="29"/>
      <c r="GIH256" s="29"/>
      <c r="GII256" s="29"/>
      <c r="GIJ256" s="29"/>
      <c r="GIK256" s="29"/>
      <c r="GIL256" s="29"/>
      <c r="GIM256" s="29"/>
      <c r="GIN256" s="29"/>
      <c r="GIO256" s="29"/>
      <c r="GIP256" s="29"/>
      <c r="GIQ256" s="29"/>
      <c r="GIR256" s="29"/>
      <c r="GIS256" s="29"/>
      <c r="GIT256" s="29"/>
      <c r="GIU256" s="29"/>
      <c r="GIV256" s="29"/>
      <c r="GIW256" s="29"/>
      <c r="GIX256" s="29"/>
      <c r="GIY256" s="29"/>
      <c r="GIZ256" s="29"/>
      <c r="GJA256" s="29"/>
      <c r="GJB256" s="29"/>
      <c r="GJC256" s="29"/>
      <c r="GJD256" s="29"/>
      <c r="GJE256" s="29"/>
      <c r="GJF256" s="29"/>
      <c r="GJG256" s="29"/>
      <c r="GJH256" s="29"/>
      <c r="GJI256" s="29"/>
      <c r="GJJ256" s="29"/>
      <c r="GJK256" s="29"/>
      <c r="GJL256" s="29"/>
      <c r="GJM256" s="29"/>
      <c r="GJN256" s="29"/>
      <c r="GJO256" s="29"/>
      <c r="GJP256" s="29"/>
      <c r="GJQ256" s="29"/>
      <c r="GJR256" s="29"/>
      <c r="GJS256" s="29"/>
      <c r="GJT256" s="29"/>
      <c r="GJU256" s="29"/>
      <c r="GJV256" s="29"/>
      <c r="GJW256" s="29"/>
      <c r="GJX256" s="29"/>
      <c r="GJY256" s="29"/>
      <c r="GJZ256" s="29"/>
      <c r="GKA256" s="29"/>
      <c r="GKB256" s="29"/>
      <c r="GKC256" s="29"/>
      <c r="GKD256" s="29"/>
      <c r="GKE256" s="29"/>
      <c r="GKF256" s="29"/>
      <c r="GKG256" s="29"/>
      <c r="GKH256" s="29"/>
      <c r="GKI256" s="29"/>
      <c r="GKJ256" s="29"/>
      <c r="GKK256" s="29"/>
      <c r="GKL256" s="29"/>
      <c r="GKM256" s="29"/>
      <c r="GKN256" s="29"/>
      <c r="GKO256" s="29"/>
      <c r="GKP256" s="29"/>
      <c r="GKQ256" s="29"/>
      <c r="GKR256" s="29"/>
      <c r="GKS256" s="29"/>
      <c r="GKT256" s="29"/>
      <c r="GKU256" s="29"/>
      <c r="GKV256" s="29"/>
      <c r="GKW256" s="29"/>
      <c r="GKX256" s="29"/>
      <c r="GKY256" s="29"/>
      <c r="GKZ256" s="29"/>
      <c r="GLA256" s="29"/>
      <c r="GLB256" s="29"/>
      <c r="GLC256" s="29"/>
      <c r="GLD256" s="29"/>
      <c r="GLE256" s="29"/>
      <c r="GLF256" s="29"/>
      <c r="GLG256" s="29"/>
      <c r="GLH256" s="29"/>
      <c r="GLI256" s="29"/>
      <c r="GLJ256" s="29"/>
      <c r="GLK256" s="29"/>
      <c r="GLL256" s="29"/>
      <c r="GLM256" s="29"/>
      <c r="GLN256" s="29"/>
      <c r="GLO256" s="29"/>
      <c r="GLP256" s="29"/>
      <c r="GLQ256" s="29"/>
      <c r="GLR256" s="29"/>
      <c r="GLS256" s="29"/>
      <c r="GLT256" s="29"/>
      <c r="GLU256" s="29"/>
      <c r="GLV256" s="29"/>
      <c r="GLW256" s="29"/>
      <c r="GLX256" s="29"/>
      <c r="GLY256" s="29"/>
      <c r="GLZ256" s="29"/>
      <c r="GMA256" s="29"/>
      <c r="GMB256" s="29"/>
      <c r="GMC256" s="29"/>
      <c r="GMD256" s="29"/>
      <c r="GME256" s="29"/>
      <c r="GMF256" s="29"/>
      <c r="GMG256" s="29"/>
      <c r="GMH256" s="29"/>
      <c r="GMI256" s="29"/>
      <c r="GMJ256" s="29"/>
      <c r="GMK256" s="29"/>
      <c r="GML256" s="29"/>
      <c r="GMM256" s="29"/>
      <c r="GMN256" s="29"/>
      <c r="GMO256" s="29"/>
      <c r="GMP256" s="29"/>
      <c r="GMQ256" s="29"/>
      <c r="GMR256" s="29"/>
      <c r="GMS256" s="29"/>
      <c r="GMT256" s="29"/>
      <c r="GMU256" s="29"/>
      <c r="GMV256" s="29"/>
      <c r="GMW256" s="29"/>
      <c r="GMX256" s="29"/>
      <c r="GMY256" s="29"/>
      <c r="GMZ256" s="29"/>
      <c r="GNA256" s="29"/>
      <c r="GNB256" s="29"/>
      <c r="GNC256" s="29"/>
      <c r="GND256" s="29"/>
      <c r="GNE256" s="29"/>
      <c r="GNF256" s="29"/>
      <c r="GNG256" s="29"/>
      <c r="GNH256" s="29"/>
      <c r="GNI256" s="29"/>
      <c r="GNJ256" s="29"/>
      <c r="GNK256" s="29"/>
      <c r="GNL256" s="29"/>
      <c r="GNM256" s="29"/>
      <c r="GNN256" s="29"/>
      <c r="GNO256" s="29"/>
      <c r="GNP256" s="29"/>
      <c r="GNQ256" s="29"/>
      <c r="GNR256" s="29"/>
      <c r="GNS256" s="29"/>
      <c r="GNT256" s="29"/>
      <c r="GNU256" s="29"/>
      <c r="GNV256" s="29"/>
      <c r="GNW256" s="29"/>
      <c r="GNX256" s="29"/>
      <c r="GNY256" s="29"/>
      <c r="GNZ256" s="29"/>
      <c r="GOA256" s="29"/>
      <c r="GOB256" s="29"/>
      <c r="GOC256" s="29"/>
      <c r="GOD256" s="29"/>
      <c r="GOE256" s="29"/>
      <c r="GOF256" s="29"/>
      <c r="GOG256" s="29"/>
      <c r="GOH256" s="29"/>
      <c r="GOI256" s="29"/>
      <c r="GOJ256" s="29"/>
      <c r="GOK256" s="29"/>
      <c r="GOL256" s="29"/>
      <c r="GOM256" s="29"/>
      <c r="GON256" s="29"/>
      <c r="GOO256" s="29"/>
      <c r="GOP256" s="29"/>
      <c r="GOQ256" s="29"/>
      <c r="GOR256" s="29"/>
      <c r="GOS256" s="29"/>
      <c r="GOT256" s="29"/>
      <c r="GOU256" s="29"/>
      <c r="GOV256" s="29"/>
      <c r="GOW256" s="29"/>
      <c r="GOX256" s="29"/>
      <c r="GOY256" s="29"/>
      <c r="GOZ256" s="29"/>
      <c r="GPA256" s="29"/>
      <c r="GPB256" s="29"/>
      <c r="GPC256" s="29"/>
      <c r="GPD256" s="29"/>
      <c r="GPE256" s="29"/>
      <c r="GPF256" s="29"/>
      <c r="GPG256" s="29"/>
      <c r="GPH256" s="29"/>
      <c r="GPI256" s="29"/>
      <c r="GPJ256" s="29"/>
      <c r="GPK256" s="29"/>
      <c r="GPL256" s="29"/>
      <c r="GPM256" s="29"/>
      <c r="GPN256" s="29"/>
      <c r="GPO256" s="29"/>
      <c r="GPP256" s="29"/>
      <c r="GPQ256" s="29"/>
      <c r="GPR256" s="29"/>
      <c r="GPS256" s="29"/>
      <c r="GPT256" s="29"/>
      <c r="GPU256" s="29"/>
      <c r="GPV256" s="29"/>
      <c r="GPW256" s="29"/>
      <c r="GPX256" s="29"/>
      <c r="GPY256" s="29"/>
      <c r="GPZ256" s="29"/>
      <c r="GQA256" s="29"/>
      <c r="GQB256" s="29"/>
      <c r="GQC256" s="29"/>
      <c r="GQD256" s="29"/>
      <c r="GQE256" s="29"/>
      <c r="GQF256" s="29"/>
      <c r="GQG256" s="29"/>
      <c r="GQH256" s="29"/>
      <c r="GQI256" s="29"/>
      <c r="GQJ256" s="29"/>
      <c r="GQK256" s="29"/>
      <c r="GQL256" s="29"/>
      <c r="GQM256" s="29"/>
      <c r="GQN256" s="29"/>
      <c r="GQO256" s="29"/>
      <c r="GQP256" s="29"/>
      <c r="GQQ256" s="29"/>
      <c r="GQR256" s="29"/>
      <c r="GQS256" s="29"/>
      <c r="GQT256" s="29"/>
      <c r="GQU256" s="29"/>
      <c r="GQV256" s="29"/>
      <c r="GQW256" s="29"/>
      <c r="GQX256" s="29"/>
      <c r="GQY256" s="29"/>
      <c r="GQZ256" s="29"/>
      <c r="GRA256" s="29"/>
      <c r="GRB256" s="29"/>
      <c r="GRC256" s="29"/>
      <c r="GRD256" s="29"/>
      <c r="GRE256" s="29"/>
      <c r="GRF256" s="29"/>
      <c r="GRG256" s="29"/>
      <c r="GRH256" s="29"/>
      <c r="GRI256" s="29"/>
      <c r="GRJ256" s="29"/>
      <c r="GRK256" s="29"/>
      <c r="GRL256" s="29"/>
      <c r="GRM256" s="29"/>
      <c r="GRN256" s="29"/>
      <c r="GRO256" s="29"/>
      <c r="GRP256" s="29"/>
      <c r="GRQ256" s="29"/>
      <c r="GRR256" s="29"/>
      <c r="GRS256" s="29"/>
      <c r="GRT256" s="29"/>
      <c r="GRU256" s="29"/>
      <c r="GRV256" s="29"/>
      <c r="GRW256" s="29"/>
      <c r="GRX256" s="29"/>
      <c r="GRY256" s="29"/>
      <c r="GRZ256" s="29"/>
      <c r="GSA256" s="29"/>
      <c r="GSB256" s="29"/>
      <c r="GSC256" s="29"/>
      <c r="GSD256" s="29"/>
      <c r="GSE256" s="29"/>
      <c r="GSF256" s="29"/>
      <c r="GSG256" s="29"/>
      <c r="GSH256" s="29"/>
      <c r="GSI256" s="29"/>
      <c r="GSJ256" s="29"/>
      <c r="GSK256" s="29"/>
      <c r="GSL256" s="29"/>
      <c r="GSM256" s="29"/>
      <c r="GSN256" s="29"/>
      <c r="GSO256" s="29"/>
      <c r="GSP256" s="29"/>
      <c r="GSQ256" s="29"/>
      <c r="GSR256" s="29"/>
      <c r="GSS256" s="29"/>
      <c r="GST256" s="29"/>
      <c r="GSU256" s="29"/>
      <c r="GSV256" s="29"/>
      <c r="GSW256" s="29"/>
      <c r="GSX256" s="29"/>
      <c r="GSY256" s="29"/>
      <c r="GSZ256" s="29"/>
      <c r="GTA256" s="29"/>
      <c r="GTB256" s="29"/>
      <c r="GTC256" s="29"/>
      <c r="GTD256" s="29"/>
      <c r="GTE256" s="29"/>
      <c r="GTF256" s="29"/>
      <c r="GTG256" s="29"/>
      <c r="GTH256" s="29"/>
      <c r="GTI256" s="29"/>
      <c r="GTJ256" s="29"/>
      <c r="GTK256" s="29"/>
      <c r="GTL256" s="29"/>
      <c r="GTM256" s="29"/>
      <c r="GTN256" s="29"/>
      <c r="GTO256" s="29"/>
      <c r="GTP256" s="29"/>
      <c r="GTQ256" s="29"/>
      <c r="GTR256" s="29"/>
      <c r="GTS256" s="29"/>
      <c r="GTT256" s="29"/>
      <c r="GTU256" s="29"/>
      <c r="GTV256" s="29"/>
      <c r="GTW256" s="29"/>
      <c r="GTX256" s="29"/>
      <c r="GTY256" s="29"/>
      <c r="GTZ256" s="29"/>
      <c r="GUA256" s="29"/>
      <c r="GUB256" s="29"/>
      <c r="GUC256" s="29"/>
      <c r="GUD256" s="29"/>
      <c r="GUE256" s="29"/>
      <c r="GUF256" s="29"/>
      <c r="GUG256" s="29"/>
      <c r="GUH256" s="29"/>
      <c r="GUI256" s="29"/>
      <c r="GUJ256" s="29"/>
      <c r="GUK256" s="29"/>
      <c r="GUL256" s="29"/>
      <c r="GUM256" s="29"/>
      <c r="GUN256" s="29"/>
      <c r="GUO256" s="29"/>
      <c r="GUP256" s="29"/>
      <c r="GUQ256" s="29"/>
      <c r="GUR256" s="29"/>
      <c r="GUS256" s="29"/>
      <c r="GUT256" s="29"/>
      <c r="GUU256" s="29"/>
      <c r="GUV256" s="29"/>
      <c r="GUW256" s="29"/>
      <c r="GUX256" s="29"/>
      <c r="GUY256" s="29"/>
      <c r="GUZ256" s="29"/>
      <c r="GVA256" s="29"/>
      <c r="GVB256" s="29"/>
      <c r="GVC256" s="29"/>
      <c r="GVD256" s="29"/>
      <c r="GVE256" s="29"/>
      <c r="GVF256" s="29"/>
      <c r="GVG256" s="29"/>
      <c r="GVH256" s="29"/>
      <c r="GVI256" s="29"/>
      <c r="GVJ256" s="29"/>
      <c r="GVK256" s="29"/>
      <c r="GVL256" s="29"/>
      <c r="GVM256" s="29"/>
      <c r="GVN256" s="29"/>
      <c r="GVO256" s="29"/>
      <c r="GVP256" s="29"/>
      <c r="GVQ256" s="29"/>
      <c r="GVR256" s="29"/>
      <c r="GVS256" s="29"/>
      <c r="GVT256" s="29"/>
      <c r="GVU256" s="29"/>
      <c r="GVV256" s="29"/>
      <c r="GVW256" s="29"/>
      <c r="GVX256" s="29"/>
      <c r="GVY256" s="29"/>
      <c r="GVZ256" s="29"/>
      <c r="GWA256" s="29"/>
      <c r="GWB256" s="29"/>
      <c r="GWC256" s="29"/>
      <c r="GWD256" s="29"/>
      <c r="GWE256" s="29"/>
      <c r="GWF256" s="29"/>
      <c r="GWG256" s="29"/>
      <c r="GWH256" s="29"/>
      <c r="GWI256" s="29"/>
      <c r="GWJ256" s="29"/>
      <c r="GWK256" s="29"/>
      <c r="GWL256" s="29"/>
      <c r="GWM256" s="29"/>
      <c r="GWN256" s="29"/>
      <c r="GWO256" s="29"/>
      <c r="GWP256" s="29"/>
      <c r="GWQ256" s="29"/>
      <c r="GWR256" s="29"/>
      <c r="GWS256" s="29"/>
      <c r="GWT256" s="29"/>
      <c r="GWU256" s="29"/>
      <c r="GWV256" s="29"/>
      <c r="GWW256" s="29"/>
      <c r="GWX256" s="29"/>
      <c r="GWY256" s="29"/>
      <c r="GWZ256" s="29"/>
      <c r="GXA256" s="29"/>
      <c r="GXB256" s="29"/>
      <c r="GXC256" s="29"/>
      <c r="GXD256" s="29"/>
      <c r="GXE256" s="29"/>
      <c r="GXF256" s="29"/>
      <c r="GXG256" s="29"/>
      <c r="GXH256" s="29"/>
      <c r="GXI256" s="29"/>
      <c r="GXJ256" s="29"/>
      <c r="GXK256" s="29"/>
      <c r="GXL256" s="29"/>
      <c r="GXM256" s="29"/>
      <c r="GXN256" s="29"/>
      <c r="GXO256" s="29"/>
      <c r="GXP256" s="29"/>
      <c r="GXQ256" s="29"/>
      <c r="GXR256" s="29"/>
      <c r="GXS256" s="29"/>
      <c r="GXT256" s="29"/>
      <c r="GXU256" s="29"/>
      <c r="GXV256" s="29"/>
      <c r="GXW256" s="29"/>
      <c r="GXX256" s="29"/>
      <c r="GXY256" s="29"/>
      <c r="GXZ256" s="29"/>
      <c r="GYA256" s="29"/>
      <c r="GYB256" s="29"/>
      <c r="GYC256" s="29"/>
      <c r="GYD256" s="29"/>
      <c r="GYE256" s="29"/>
      <c r="GYF256" s="29"/>
      <c r="GYG256" s="29"/>
      <c r="GYH256" s="29"/>
      <c r="GYI256" s="29"/>
      <c r="GYJ256" s="29"/>
      <c r="GYK256" s="29"/>
      <c r="GYL256" s="29"/>
      <c r="GYM256" s="29"/>
      <c r="GYN256" s="29"/>
      <c r="GYO256" s="29"/>
      <c r="GYP256" s="29"/>
      <c r="GYQ256" s="29"/>
      <c r="GYR256" s="29"/>
      <c r="GYS256" s="29"/>
      <c r="GYT256" s="29"/>
      <c r="GYU256" s="29"/>
      <c r="GYV256" s="29"/>
      <c r="GYW256" s="29"/>
      <c r="GYX256" s="29"/>
      <c r="GYY256" s="29"/>
      <c r="GYZ256" s="29"/>
      <c r="GZA256" s="29"/>
      <c r="GZB256" s="29"/>
      <c r="GZC256" s="29"/>
      <c r="GZD256" s="29"/>
      <c r="GZE256" s="29"/>
      <c r="GZF256" s="29"/>
      <c r="GZG256" s="29"/>
      <c r="GZH256" s="29"/>
      <c r="GZI256" s="29"/>
      <c r="GZJ256" s="29"/>
      <c r="GZK256" s="29"/>
      <c r="GZL256" s="29"/>
      <c r="GZM256" s="29"/>
      <c r="GZN256" s="29"/>
      <c r="GZO256" s="29"/>
      <c r="GZP256" s="29"/>
      <c r="GZQ256" s="29"/>
      <c r="GZR256" s="29"/>
      <c r="GZS256" s="29"/>
      <c r="GZT256" s="29"/>
      <c r="GZU256" s="29"/>
      <c r="GZV256" s="29"/>
      <c r="GZW256" s="29"/>
      <c r="GZX256" s="29"/>
      <c r="GZY256" s="29"/>
      <c r="GZZ256" s="29"/>
      <c r="HAA256" s="29"/>
      <c r="HAB256" s="29"/>
      <c r="HAC256" s="29"/>
      <c r="HAD256" s="29"/>
      <c r="HAE256" s="29"/>
      <c r="HAF256" s="29"/>
      <c r="HAG256" s="29"/>
      <c r="HAH256" s="29"/>
      <c r="HAI256" s="29"/>
      <c r="HAJ256" s="29"/>
      <c r="HAK256" s="29"/>
      <c r="HAL256" s="29"/>
      <c r="HAM256" s="29"/>
      <c r="HAN256" s="29"/>
      <c r="HAO256" s="29"/>
      <c r="HAP256" s="29"/>
      <c r="HAQ256" s="29"/>
      <c r="HAR256" s="29"/>
      <c r="HAS256" s="29"/>
      <c r="HAT256" s="29"/>
      <c r="HAU256" s="29"/>
      <c r="HAV256" s="29"/>
      <c r="HAW256" s="29"/>
      <c r="HAX256" s="29"/>
      <c r="HAY256" s="29"/>
      <c r="HAZ256" s="29"/>
      <c r="HBA256" s="29"/>
      <c r="HBB256" s="29"/>
      <c r="HBC256" s="29"/>
      <c r="HBD256" s="29"/>
      <c r="HBE256" s="29"/>
      <c r="HBF256" s="29"/>
      <c r="HBG256" s="29"/>
      <c r="HBH256" s="29"/>
      <c r="HBI256" s="29"/>
      <c r="HBJ256" s="29"/>
      <c r="HBK256" s="29"/>
      <c r="HBL256" s="29"/>
      <c r="HBM256" s="29"/>
      <c r="HBN256" s="29"/>
      <c r="HBO256" s="29"/>
      <c r="HBP256" s="29"/>
      <c r="HBQ256" s="29"/>
      <c r="HBR256" s="29"/>
      <c r="HBS256" s="29"/>
      <c r="HBT256" s="29"/>
      <c r="HBU256" s="29"/>
      <c r="HBV256" s="29"/>
      <c r="HBW256" s="29"/>
      <c r="HBX256" s="29"/>
      <c r="HBY256" s="29"/>
      <c r="HBZ256" s="29"/>
      <c r="HCA256" s="29"/>
      <c r="HCB256" s="29"/>
      <c r="HCC256" s="29"/>
      <c r="HCD256" s="29"/>
      <c r="HCE256" s="29"/>
      <c r="HCF256" s="29"/>
      <c r="HCG256" s="29"/>
      <c r="HCH256" s="29"/>
      <c r="HCI256" s="29"/>
      <c r="HCJ256" s="29"/>
      <c r="HCK256" s="29"/>
      <c r="HCL256" s="29"/>
      <c r="HCM256" s="29"/>
      <c r="HCN256" s="29"/>
      <c r="HCO256" s="29"/>
      <c r="HCP256" s="29"/>
      <c r="HCQ256" s="29"/>
      <c r="HCR256" s="29"/>
      <c r="HCS256" s="29"/>
      <c r="HCT256" s="29"/>
      <c r="HCU256" s="29"/>
      <c r="HCV256" s="29"/>
      <c r="HCW256" s="29"/>
      <c r="HCX256" s="29"/>
      <c r="HCY256" s="29"/>
      <c r="HCZ256" s="29"/>
      <c r="HDA256" s="29"/>
      <c r="HDB256" s="29"/>
      <c r="HDC256" s="29"/>
      <c r="HDD256" s="29"/>
      <c r="HDE256" s="29"/>
      <c r="HDF256" s="29"/>
      <c r="HDG256" s="29"/>
      <c r="HDH256" s="29"/>
      <c r="HDI256" s="29"/>
      <c r="HDJ256" s="29"/>
      <c r="HDK256" s="29"/>
      <c r="HDL256" s="29"/>
      <c r="HDM256" s="29"/>
      <c r="HDN256" s="29"/>
      <c r="HDO256" s="29"/>
      <c r="HDP256" s="29"/>
      <c r="HDQ256" s="29"/>
      <c r="HDR256" s="29"/>
      <c r="HDS256" s="29"/>
      <c r="HDT256" s="29"/>
      <c r="HDU256" s="29"/>
      <c r="HDV256" s="29"/>
      <c r="HDW256" s="29"/>
      <c r="HDX256" s="29"/>
      <c r="HDY256" s="29"/>
      <c r="HDZ256" s="29"/>
      <c r="HEA256" s="29"/>
      <c r="HEB256" s="29"/>
      <c r="HEC256" s="29"/>
      <c r="HED256" s="29"/>
      <c r="HEE256" s="29"/>
      <c r="HEF256" s="29"/>
      <c r="HEG256" s="29"/>
      <c r="HEH256" s="29"/>
      <c r="HEI256" s="29"/>
      <c r="HEJ256" s="29"/>
      <c r="HEK256" s="29"/>
      <c r="HEL256" s="29"/>
      <c r="HEM256" s="29"/>
      <c r="HEN256" s="29"/>
      <c r="HEO256" s="29"/>
      <c r="HEP256" s="29"/>
      <c r="HEQ256" s="29"/>
      <c r="HER256" s="29"/>
      <c r="HES256" s="29"/>
      <c r="HET256" s="29"/>
      <c r="HEU256" s="29"/>
      <c r="HEV256" s="29"/>
      <c r="HEW256" s="29"/>
      <c r="HEX256" s="29"/>
      <c r="HEY256" s="29"/>
      <c r="HEZ256" s="29"/>
      <c r="HFA256" s="29"/>
      <c r="HFB256" s="29"/>
      <c r="HFC256" s="29"/>
      <c r="HFD256" s="29"/>
      <c r="HFE256" s="29"/>
      <c r="HFF256" s="29"/>
      <c r="HFG256" s="29"/>
      <c r="HFH256" s="29"/>
      <c r="HFI256" s="29"/>
      <c r="HFJ256" s="29"/>
      <c r="HFK256" s="29"/>
      <c r="HFL256" s="29"/>
      <c r="HFM256" s="29"/>
      <c r="HFN256" s="29"/>
      <c r="HFO256" s="29"/>
      <c r="HFP256" s="29"/>
      <c r="HFQ256" s="29"/>
      <c r="HFR256" s="29"/>
      <c r="HFS256" s="29"/>
      <c r="HFT256" s="29"/>
      <c r="HFU256" s="29"/>
      <c r="HFV256" s="29"/>
      <c r="HFW256" s="29"/>
      <c r="HFX256" s="29"/>
      <c r="HFY256" s="29"/>
      <c r="HFZ256" s="29"/>
      <c r="HGA256" s="29"/>
      <c r="HGB256" s="29"/>
      <c r="HGC256" s="29"/>
      <c r="HGD256" s="29"/>
      <c r="HGE256" s="29"/>
      <c r="HGF256" s="29"/>
      <c r="HGG256" s="29"/>
      <c r="HGH256" s="29"/>
      <c r="HGI256" s="29"/>
      <c r="HGJ256" s="29"/>
      <c r="HGK256" s="29"/>
      <c r="HGL256" s="29"/>
      <c r="HGM256" s="29"/>
      <c r="HGN256" s="29"/>
      <c r="HGO256" s="29"/>
      <c r="HGP256" s="29"/>
      <c r="HGQ256" s="29"/>
      <c r="HGR256" s="29"/>
      <c r="HGS256" s="29"/>
      <c r="HGT256" s="29"/>
      <c r="HGU256" s="29"/>
      <c r="HGV256" s="29"/>
      <c r="HGW256" s="29"/>
      <c r="HGX256" s="29"/>
      <c r="HGY256" s="29"/>
      <c r="HGZ256" s="29"/>
      <c r="HHA256" s="29"/>
      <c r="HHB256" s="29"/>
      <c r="HHC256" s="29"/>
      <c r="HHD256" s="29"/>
      <c r="HHE256" s="29"/>
      <c r="HHF256" s="29"/>
      <c r="HHG256" s="29"/>
      <c r="HHH256" s="29"/>
      <c r="HHI256" s="29"/>
      <c r="HHJ256" s="29"/>
      <c r="HHK256" s="29"/>
      <c r="HHL256" s="29"/>
      <c r="HHM256" s="29"/>
      <c r="HHN256" s="29"/>
      <c r="HHO256" s="29"/>
      <c r="HHP256" s="29"/>
      <c r="HHQ256" s="29"/>
      <c r="HHR256" s="29"/>
      <c r="HHS256" s="29"/>
      <c r="HHT256" s="29"/>
      <c r="HHU256" s="29"/>
      <c r="HHV256" s="29"/>
      <c r="HHW256" s="29"/>
      <c r="HHX256" s="29"/>
      <c r="HHY256" s="29"/>
      <c r="HHZ256" s="29"/>
      <c r="HIA256" s="29"/>
      <c r="HIB256" s="29"/>
      <c r="HIC256" s="29"/>
      <c r="HID256" s="29"/>
      <c r="HIE256" s="29"/>
      <c r="HIF256" s="29"/>
      <c r="HIG256" s="29"/>
      <c r="HIH256" s="29"/>
      <c r="HII256" s="29"/>
      <c r="HIJ256" s="29"/>
      <c r="HIK256" s="29"/>
      <c r="HIL256" s="29"/>
      <c r="HIM256" s="29"/>
      <c r="HIN256" s="29"/>
      <c r="HIO256" s="29"/>
      <c r="HIP256" s="29"/>
      <c r="HIQ256" s="29"/>
      <c r="HIR256" s="29"/>
      <c r="HIS256" s="29"/>
      <c r="HIT256" s="29"/>
      <c r="HIU256" s="29"/>
      <c r="HIV256" s="29"/>
      <c r="HIW256" s="29"/>
      <c r="HIX256" s="29"/>
      <c r="HIY256" s="29"/>
      <c r="HIZ256" s="29"/>
      <c r="HJA256" s="29"/>
      <c r="HJB256" s="29"/>
      <c r="HJC256" s="29"/>
      <c r="HJD256" s="29"/>
      <c r="HJE256" s="29"/>
      <c r="HJF256" s="29"/>
      <c r="HJG256" s="29"/>
      <c r="HJH256" s="29"/>
      <c r="HJI256" s="29"/>
      <c r="HJJ256" s="29"/>
      <c r="HJK256" s="29"/>
      <c r="HJL256" s="29"/>
      <c r="HJM256" s="29"/>
      <c r="HJN256" s="29"/>
      <c r="HJO256" s="29"/>
      <c r="HJP256" s="29"/>
      <c r="HJQ256" s="29"/>
      <c r="HJR256" s="29"/>
      <c r="HJS256" s="29"/>
      <c r="HJT256" s="29"/>
      <c r="HJU256" s="29"/>
      <c r="HJV256" s="29"/>
      <c r="HJW256" s="29"/>
      <c r="HJX256" s="29"/>
      <c r="HJY256" s="29"/>
      <c r="HJZ256" s="29"/>
      <c r="HKA256" s="29"/>
      <c r="HKB256" s="29"/>
      <c r="HKC256" s="29"/>
      <c r="HKD256" s="29"/>
      <c r="HKE256" s="29"/>
      <c r="HKF256" s="29"/>
      <c r="HKG256" s="29"/>
      <c r="HKH256" s="29"/>
      <c r="HKI256" s="29"/>
      <c r="HKJ256" s="29"/>
      <c r="HKK256" s="29"/>
      <c r="HKL256" s="29"/>
      <c r="HKM256" s="29"/>
      <c r="HKN256" s="29"/>
      <c r="HKO256" s="29"/>
      <c r="HKP256" s="29"/>
      <c r="HKQ256" s="29"/>
      <c r="HKR256" s="29"/>
      <c r="HKS256" s="29"/>
      <c r="HKT256" s="29"/>
      <c r="HKU256" s="29"/>
      <c r="HKV256" s="29"/>
      <c r="HKW256" s="29"/>
      <c r="HKX256" s="29"/>
      <c r="HKY256" s="29"/>
      <c r="HKZ256" s="29"/>
      <c r="HLA256" s="29"/>
      <c r="HLB256" s="29"/>
      <c r="HLC256" s="29"/>
      <c r="HLD256" s="29"/>
      <c r="HLE256" s="29"/>
      <c r="HLF256" s="29"/>
      <c r="HLG256" s="29"/>
      <c r="HLH256" s="29"/>
      <c r="HLI256" s="29"/>
      <c r="HLJ256" s="29"/>
      <c r="HLK256" s="29"/>
      <c r="HLL256" s="29"/>
      <c r="HLM256" s="29"/>
      <c r="HLN256" s="29"/>
      <c r="HLO256" s="29"/>
      <c r="HLP256" s="29"/>
      <c r="HLQ256" s="29"/>
      <c r="HLR256" s="29"/>
      <c r="HLS256" s="29"/>
      <c r="HLT256" s="29"/>
      <c r="HLU256" s="29"/>
      <c r="HLV256" s="29"/>
      <c r="HLW256" s="29"/>
      <c r="HLX256" s="29"/>
      <c r="HLY256" s="29"/>
      <c r="HLZ256" s="29"/>
      <c r="HMA256" s="29"/>
      <c r="HMB256" s="29"/>
      <c r="HMC256" s="29"/>
      <c r="HMD256" s="29"/>
      <c r="HME256" s="29"/>
      <c r="HMF256" s="29"/>
      <c r="HMG256" s="29"/>
      <c r="HMH256" s="29"/>
      <c r="HMI256" s="29"/>
      <c r="HMJ256" s="29"/>
      <c r="HMK256" s="29"/>
      <c r="HML256" s="29"/>
      <c r="HMM256" s="29"/>
      <c r="HMN256" s="29"/>
      <c r="HMO256" s="29"/>
      <c r="HMP256" s="29"/>
      <c r="HMQ256" s="29"/>
      <c r="HMR256" s="29"/>
      <c r="HMS256" s="29"/>
      <c r="HMT256" s="29"/>
      <c r="HMU256" s="29"/>
      <c r="HMV256" s="29"/>
      <c r="HMW256" s="29"/>
      <c r="HMX256" s="29"/>
      <c r="HMY256" s="29"/>
      <c r="HMZ256" s="29"/>
      <c r="HNA256" s="29"/>
      <c r="HNB256" s="29"/>
      <c r="HNC256" s="29"/>
      <c r="HND256" s="29"/>
      <c r="HNE256" s="29"/>
      <c r="HNF256" s="29"/>
      <c r="HNG256" s="29"/>
      <c r="HNH256" s="29"/>
      <c r="HNI256" s="29"/>
      <c r="HNJ256" s="29"/>
      <c r="HNK256" s="29"/>
      <c r="HNL256" s="29"/>
      <c r="HNM256" s="29"/>
      <c r="HNN256" s="29"/>
      <c r="HNO256" s="29"/>
      <c r="HNP256" s="29"/>
      <c r="HNQ256" s="29"/>
      <c r="HNR256" s="29"/>
      <c r="HNS256" s="29"/>
      <c r="HNT256" s="29"/>
      <c r="HNU256" s="29"/>
      <c r="HNV256" s="29"/>
      <c r="HNW256" s="29"/>
      <c r="HNX256" s="29"/>
      <c r="HNY256" s="29"/>
      <c r="HNZ256" s="29"/>
      <c r="HOA256" s="29"/>
      <c r="HOB256" s="29"/>
      <c r="HOC256" s="29"/>
      <c r="HOD256" s="29"/>
      <c r="HOE256" s="29"/>
      <c r="HOF256" s="29"/>
      <c r="HOG256" s="29"/>
      <c r="HOH256" s="29"/>
      <c r="HOI256" s="29"/>
      <c r="HOJ256" s="29"/>
      <c r="HOK256" s="29"/>
      <c r="HOL256" s="29"/>
      <c r="HOM256" s="29"/>
      <c r="HON256" s="29"/>
      <c r="HOO256" s="29"/>
      <c r="HOP256" s="29"/>
      <c r="HOQ256" s="29"/>
      <c r="HOR256" s="29"/>
      <c r="HOS256" s="29"/>
      <c r="HOT256" s="29"/>
      <c r="HOU256" s="29"/>
      <c r="HOV256" s="29"/>
      <c r="HOW256" s="29"/>
      <c r="HOX256" s="29"/>
      <c r="HOY256" s="29"/>
      <c r="HOZ256" s="29"/>
      <c r="HPA256" s="29"/>
      <c r="HPB256" s="29"/>
      <c r="HPC256" s="29"/>
      <c r="HPD256" s="29"/>
      <c r="HPE256" s="29"/>
      <c r="HPF256" s="29"/>
      <c r="HPG256" s="29"/>
      <c r="HPH256" s="29"/>
      <c r="HPI256" s="29"/>
      <c r="HPJ256" s="29"/>
      <c r="HPK256" s="29"/>
      <c r="HPL256" s="29"/>
      <c r="HPM256" s="29"/>
      <c r="HPN256" s="29"/>
      <c r="HPO256" s="29"/>
      <c r="HPP256" s="29"/>
      <c r="HPQ256" s="29"/>
      <c r="HPR256" s="29"/>
      <c r="HPS256" s="29"/>
      <c r="HPT256" s="29"/>
      <c r="HPU256" s="29"/>
      <c r="HPV256" s="29"/>
      <c r="HPW256" s="29"/>
      <c r="HPX256" s="29"/>
      <c r="HPY256" s="29"/>
      <c r="HPZ256" s="29"/>
      <c r="HQA256" s="29"/>
      <c r="HQB256" s="29"/>
      <c r="HQC256" s="29"/>
      <c r="HQD256" s="29"/>
      <c r="HQE256" s="29"/>
      <c r="HQF256" s="29"/>
      <c r="HQG256" s="29"/>
      <c r="HQH256" s="29"/>
      <c r="HQI256" s="29"/>
      <c r="HQJ256" s="29"/>
      <c r="HQK256" s="29"/>
      <c r="HQL256" s="29"/>
      <c r="HQM256" s="29"/>
      <c r="HQN256" s="29"/>
      <c r="HQO256" s="29"/>
      <c r="HQP256" s="29"/>
      <c r="HQQ256" s="29"/>
      <c r="HQR256" s="29"/>
      <c r="HQS256" s="29"/>
      <c r="HQT256" s="29"/>
      <c r="HQU256" s="29"/>
      <c r="HQV256" s="29"/>
      <c r="HQW256" s="29"/>
      <c r="HQX256" s="29"/>
      <c r="HQY256" s="29"/>
      <c r="HQZ256" s="29"/>
      <c r="HRA256" s="29"/>
      <c r="HRB256" s="29"/>
      <c r="HRC256" s="29"/>
      <c r="HRD256" s="29"/>
      <c r="HRE256" s="29"/>
      <c r="HRF256" s="29"/>
      <c r="HRG256" s="29"/>
      <c r="HRH256" s="29"/>
      <c r="HRI256" s="29"/>
      <c r="HRJ256" s="29"/>
      <c r="HRK256" s="29"/>
      <c r="HRL256" s="29"/>
      <c r="HRM256" s="29"/>
      <c r="HRN256" s="29"/>
      <c r="HRO256" s="29"/>
      <c r="HRP256" s="29"/>
      <c r="HRQ256" s="29"/>
      <c r="HRR256" s="29"/>
      <c r="HRS256" s="29"/>
      <c r="HRT256" s="29"/>
      <c r="HRU256" s="29"/>
      <c r="HRV256" s="29"/>
      <c r="HRW256" s="29"/>
      <c r="HRX256" s="29"/>
      <c r="HRY256" s="29"/>
      <c r="HRZ256" s="29"/>
      <c r="HSA256" s="29"/>
      <c r="HSB256" s="29"/>
      <c r="HSC256" s="29"/>
      <c r="HSD256" s="29"/>
      <c r="HSE256" s="29"/>
      <c r="HSF256" s="29"/>
      <c r="HSG256" s="29"/>
      <c r="HSH256" s="29"/>
      <c r="HSI256" s="29"/>
      <c r="HSJ256" s="29"/>
      <c r="HSK256" s="29"/>
      <c r="HSL256" s="29"/>
      <c r="HSM256" s="29"/>
      <c r="HSN256" s="29"/>
      <c r="HSO256" s="29"/>
      <c r="HSP256" s="29"/>
      <c r="HSQ256" s="29"/>
      <c r="HSR256" s="29"/>
      <c r="HSS256" s="29"/>
      <c r="HST256" s="29"/>
      <c r="HSU256" s="29"/>
      <c r="HSV256" s="29"/>
      <c r="HSW256" s="29"/>
      <c r="HSX256" s="29"/>
      <c r="HSY256" s="29"/>
      <c r="HSZ256" s="29"/>
      <c r="HTA256" s="29"/>
      <c r="HTB256" s="29"/>
      <c r="HTC256" s="29"/>
      <c r="HTD256" s="29"/>
      <c r="HTE256" s="29"/>
      <c r="HTF256" s="29"/>
      <c r="HTG256" s="29"/>
      <c r="HTH256" s="29"/>
      <c r="HTI256" s="29"/>
      <c r="HTJ256" s="29"/>
      <c r="HTK256" s="29"/>
      <c r="HTL256" s="29"/>
      <c r="HTM256" s="29"/>
      <c r="HTN256" s="29"/>
      <c r="HTO256" s="29"/>
      <c r="HTP256" s="29"/>
      <c r="HTQ256" s="29"/>
      <c r="HTR256" s="29"/>
      <c r="HTS256" s="29"/>
      <c r="HTT256" s="29"/>
      <c r="HTU256" s="29"/>
      <c r="HTV256" s="29"/>
      <c r="HTW256" s="29"/>
      <c r="HTX256" s="29"/>
      <c r="HTY256" s="29"/>
      <c r="HTZ256" s="29"/>
      <c r="HUA256" s="29"/>
      <c r="HUB256" s="29"/>
      <c r="HUC256" s="29"/>
      <c r="HUD256" s="29"/>
      <c r="HUE256" s="29"/>
      <c r="HUF256" s="29"/>
      <c r="HUG256" s="29"/>
      <c r="HUH256" s="29"/>
      <c r="HUI256" s="29"/>
      <c r="HUJ256" s="29"/>
      <c r="HUK256" s="29"/>
      <c r="HUL256" s="29"/>
      <c r="HUM256" s="29"/>
      <c r="HUN256" s="29"/>
      <c r="HUO256" s="29"/>
      <c r="HUP256" s="29"/>
      <c r="HUQ256" s="29"/>
      <c r="HUR256" s="29"/>
      <c r="HUS256" s="29"/>
      <c r="HUT256" s="29"/>
      <c r="HUU256" s="29"/>
      <c r="HUV256" s="29"/>
      <c r="HUW256" s="29"/>
      <c r="HUX256" s="29"/>
      <c r="HUY256" s="29"/>
      <c r="HUZ256" s="29"/>
      <c r="HVA256" s="29"/>
      <c r="HVB256" s="29"/>
      <c r="HVC256" s="29"/>
      <c r="HVD256" s="29"/>
      <c r="HVE256" s="29"/>
      <c r="HVF256" s="29"/>
      <c r="HVG256" s="29"/>
      <c r="HVH256" s="29"/>
      <c r="HVI256" s="29"/>
      <c r="HVJ256" s="29"/>
      <c r="HVK256" s="29"/>
      <c r="HVL256" s="29"/>
      <c r="HVM256" s="29"/>
      <c r="HVN256" s="29"/>
      <c r="HVO256" s="29"/>
      <c r="HVP256" s="29"/>
      <c r="HVQ256" s="29"/>
      <c r="HVR256" s="29"/>
      <c r="HVS256" s="29"/>
      <c r="HVT256" s="29"/>
      <c r="HVU256" s="29"/>
      <c r="HVV256" s="29"/>
      <c r="HVW256" s="29"/>
      <c r="HVX256" s="29"/>
      <c r="HVY256" s="29"/>
      <c r="HVZ256" s="29"/>
      <c r="HWA256" s="29"/>
      <c r="HWB256" s="29"/>
      <c r="HWC256" s="29"/>
      <c r="HWD256" s="29"/>
      <c r="HWE256" s="29"/>
      <c r="HWF256" s="29"/>
      <c r="HWG256" s="29"/>
      <c r="HWH256" s="29"/>
      <c r="HWI256" s="29"/>
      <c r="HWJ256" s="29"/>
      <c r="HWK256" s="29"/>
      <c r="HWL256" s="29"/>
      <c r="HWM256" s="29"/>
      <c r="HWN256" s="29"/>
      <c r="HWO256" s="29"/>
      <c r="HWP256" s="29"/>
      <c r="HWQ256" s="29"/>
      <c r="HWR256" s="29"/>
      <c r="HWS256" s="29"/>
      <c r="HWT256" s="29"/>
      <c r="HWU256" s="29"/>
      <c r="HWV256" s="29"/>
      <c r="HWW256" s="29"/>
      <c r="HWX256" s="29"/>
      <c r="HWY256" s="29"/>
      <c r="HWZ256" s="29"/>
      <c r="HXA256" s="29"/>
      <c r="HXB256" s="29"/>
      <c r="HXC256" s="29"/>
      <c r="HXD256" s="29"/>
      <c r="HXE256" s="29"/>
      <c r="HXF256" s="29"/>
      <c r="HXG256" s="29"/>
      <c r="HXH256" s="29"/>
      <c r="HXI256" s="29"/>
      <c r="HXJ256" s="29"/>
      <c r="HXK256" s="29"/>
      <c r="HXL256" s="29"/>
      <c r="HXM256" s="29"/>
      <c r="HXN256" s="29"/>
      <c r="HXO256" s="29"/>
      <c r="HXP256" s="29"/>
      <c r="HXQ256" s="29"/>
      <c r="HXR256" s="29"/>
      <c r="HXS256" s="29"/>
      <c r="HXT256" s="29"/>
      <c r="HXU256" s="29"/>
      <c r="HXV256" s="29"/>
      <c r="HXW256" s="29"/>
      <c r="HXX256" s="29"/>
      <c r="HXY256" s="29"/>
      <c r="HXZ256" s="29"/>
      <c r="HYA256" s="29"/>
      <c r="HYB256" s="29"/>
      <c r="HYC256" s="29"/>
      <c r="HYD256" s="29"/>
      <c r="HYE256" s="29"/>
      <c r="HYF256" s="29"/>
      <c r="HYG256" s="29"/>
      <c r="HYH256" s="29"/>
      <c r="HYI256" s="29"/>
      <c r="HYJ256" s="29"/>
      <c r="HYK256" s="29"/>
      <c r="HYL256" s="29"/>
      <c r="HYM256" s="29"/>
      <c r="HYN256" s="29"/>
      <c r="HYO256" s="29"/>
      <c r="HYP256" s="29"/>
      <c r="HYQ256" s="29"/>
      <c r="HYR256" s="29"/>
      <c r="HYS256" s="29"/>
      <c r="HYT256" s="29"/>
      <c r="HYU256" s="29"/>
      <c r="HYV256" s="29"/>
      <c r="HYW256" s="29"/>
      <c r="HYX256" s="29"/>
      <c r="HYY256" s="29"/>
      <c r="HYZ256" s="29"/>
      <c r="HZA256" s="29"/>
      <c r="HZB256" s="29"/>
      <c r="HZC256" s="29"/>
      <c r="HZD256" s="29"/>
      <c r="HZE256" s="29"/>
      <c r="HZF256" s="29"/>
      <c r="HZG256" s="29"/>
      <c r="HZH256" s="29"/>
      <c r="HZI256" s="29"/>
      <c r="HZJ256" s="29"/>
      <c r="HZK256" s="29"/>
      <c r="HZL256" s="29"/>
      <c r="HZM256" s="29"/>
      <c r="HZN256" s="29"/>
      <c r="HZO256" s="29"/>
      <c r="HZP256" s="29"/>
      <c r="HZQ256" s="29"/>
      <c r="HZR256" s="29"/>
      <c r="HZS256" s="29"/>
      <c r="HZT256" s="29"/>
      <c r="HZU256" s="29"/>
      <c r="HZV256" s="29"/>
      <c r="HZW256" s="29"/>
      <c r="HZX256" s="29"/>
      <c r="HZY256" s="29"/>
      <c r="HZZ256" s="29"/>
      <c r="IAA256" s="29"/>
      <c r="IAB256" s="29"/>
      <c r="IAC256" s="29"/>
      <c r="IAD256" s="29"/>
      <c r="IAE256" s="29"/>
      <c r="IAF256" s="29"/>
      <c r="IAG256" s="29"/>
      <c r="IAH256" s="29"/>
      <c r="IAI256" s="29"/>
      <c r="IAJ256" s="29"/>
      <c r="IAK256" s="29"/>
      <c r="IAL256" s="29"/>
      <c r="IAM256" s="29"/>
      <c r="IAN256" s="29"/>
      <c r="IAO256" s="29"/>
      <c r="IAP256" s="29"/>
      <c r="IAQ256" s="29"/>
      <c r="IAR256" s="29"/>
      <c r="IAS256" s="29"/>
      <c r="IAT256" s="29"/>
      <c r="IAU256" s="29"/>
      <c r="IAV256" s="29"/>
      <c r="IAW256" s="29"/>
      <c r="IAX256" s="29"/>
      <c r="IAY256" s="29"/>
      <c r="IAZ256" s="29"/>
      <c r="IBA256" s="29"/>
      <c r="IBB256" s="29"/>
      <c r="IBC256" s="29"/>
      <c r="IBD256" s="29"/>
      <c r="IBE256" s="29"/>
      <c r="IBF256" s="29"/>
      <c r="IBG256" s="29"/>
      <c r="IBH256" s="29"/>
      <c r="IBI256" s="29"/>
      <c r="IBJ256" s="29"/>
      <c r="IBK256" s="29"/>
      <c r="IBL256" s="29"/>
      <c r="IBM256" s="29"/>
      <c r="IBN256" s="29"/>
      <c r="IBO256" s="29"/>
      <c r="IBP256" s="29"/>
      <c r="IBQ256" s="29"/>
      <c r="IBR256" s="29"/>
      <c r="IBS256" s="29"/>
      <c r="IBT256" s="29"/>
      <c r="IBU256" s="29"/>
      <c r="IBV256" s="29"/>
      <c r="IBW256" s="29"/>
      <c r="IBX256" s="29"/>
      <c r="IBY256" s="29"/>
      <c r="IBZ256" s="29"/>
      <c r="ICA256" s="29"/>
      <c r="ICB256" s="29"/>
      <c r="ICC256" s="29"/>
      <c r="ICD256" s="29"/>
      <c r="ICE256" s="29"/>
      <c r="ICF256" s="29"/>
      <c r="ICG256" s="29"/>
      <c r="ICH256" s="29"/>
      <c r="ICI256" s="29"/>
      <c r="ICJ256" s="29"/>
      <c r="ICK256" s="29"/>
      <c r="ICL256" s="29"/>
      <c r="ICM256" s="29"/>
      <c r="ICN256" s="29"/>
      <c r="ICO256" s="29"/>
      <c r="ICP256" s="29"/>
      <c r="ICQ256" s="29"/>
      <c r="ICR256" s="29"/>
      <c r="ICS256" s="29"/>
      <c r="ICT256" s="29"/>
      <c r="ICU256" s="29"/>
      <c r="ICV256" s="29"/>
      <c r="ICW256" s="29"/>
      <c r="ICX256" s="29"/>
      <c r="ICY256" s="29"/>
      <c r="ICZ256" s="29"/>
      <c r="IDA256" s="29"/>
      <c r="IDB256" s="29"/>
      <c r="IDC256" s="29"/>
      <c r="IDD256" s="29"/>
      <c r="IDE256" s="29"/>
      <c r="IDF256" s="29"/>
      <c r="IDG256" s="29"/>
      <c r="IDH256" s="29"/>
      <c r="IDI256" s="29"/>
      <c r="IDJ256" s="29"/>
      <c r="IDK256" s="29"/>
      <c r="IDL256" s="29"/>
      <c r="IDM256" s="29"/>
      <c r="IDN256" s="29"/>
      <c r="IDO256" s="29"/>
      <c r="IDP256" s="29"/>
      <c r="IDQ256" s="29"/>
      <c r="IDR256" s="29"/>
      <c r="IDS256" s="29"/>
      <c r="IDT256" s="29"/>
      <c r="IDU256" s="29"/>
      <c r="IDV256" s="29"/>
      <c r="IDW256" s="29"/>
      <c r="IDX256" s="29"/>
      <c r="IDY256" s="29"/>
      <c r="IDZ256" s="29"/>
      <c r="IEA256" s="29"/>
      <c r="IEB256" s="29"/>
      <c r="IEC256" s="29"/>
      <c r="IED256" s="29"/>
      <c r="IEE256" s="29"/>
      <c r="IEF256" s="29"/>
      <c r="IEG256" s="29"/>
      <c r="IEH256" s="29"/>
      <c r="IEI256" s="29"/>
      <c r="IEJ256" s="29"/>
      <c r="IEK256" s="29"/>
      <c r="IEL256" s="29"/>
      <c r="IEM256" s="29"/>
      <c r="IEN256" s="29"/>
      <c r="IEO256" s="29"/>
      <c r="IEP256" s="29"/>
      <c r="IEQ256" s="29"/>
      <c r="IER256" s="29"/>
      <c r="IES256" s="29"/>
      <c r="IET256" s="29"/>
      <c r="IEU256" s="29"/>
      <c r="IEV256" s="29"/>
      <c r="IEW256" s="29"/>
      <c r="IEX256" s="29"/>
      <c r="IEY256" s="29"/>
      <c r="IEZ256" s="29"/>
      <c r="IFA256" s="29"/>
      <c r="IFB256" s="29"/>
      <c r="IFC256" s="29"/>
      <c r="IFD256" s="29"/>
      <c r="IFE256" s="29"/>
      <c r="IFF256" s="29"/>
      <c r="IFG256" s="29"/>
      <c r="IFH256" s="29"/>
      <c r="IFI256" s="29"/>
      <c r="IFJ256" s="29"/>
      <c r="IFK256" s="29"/>
      <c r="IFL256" s="29"/>
      <c r="IFM256" s="29"/>
      <c r="IFN256" s="29"/>
      <c r="IFO256" s="29"/>
      <c r="IFP256" s="29"/>
      <c r="IFQ256" s="29"/>
      <c r="IFR256" s="29"/>
      <c r="IFS256" s="29"/>
      <c r="IFT256" s="29"/>
      <c r="IFU256" s="29"/>
      <c r="IFV256" s="29"/>
      <c r="IFW256" s="29"/>
      <c r="IFX256" s="29"/>
      <c r="IFY256" s="29"/>
      <c r="IFZ256" s="29"/>
      <c r="IGA256" s="29"/>
      <c r="IGB256" s="29"/>
      <c r="IGC256" s="29"/>
      <c r="IGD256" s="29"/>
      <c r="IGE256" s="29"/>
      <c r="IGF256" s="29"/>
      <c r="IGG256" s="29"/>
      <c r="IGH256" s="29"/>
      <c r="IGI256" s="29"/>
      <c r="IGJ256" s="29"/>
      <c r="IGK256" s="29"/>
      <c r="IGL256" s="29"/>
      <c r="IGM256" s="29"/>
      <c r="IGN256" s="29"/>
      <c r="IGO256" s="29"/>
      <c r="IGP256" s="29"/>
      <c r="IGQ256" s="29"/>
      <c r="IGR256" s="29"/>
      <c r="IGS256" s="29"/>
      <c r="IGT256" s="29"/>
      <c r="IGU256" s="29"/>
      <c r="IGV256" s="29"/>
      <c r="IGW256" s="29"/>
      <c r="IGX256" s="29"/>
      <c r="IGY256" s="29"/>
      <c r="IGZ256" s="29"/>
      <c r="IHA256" s="29"/>
      <c r="IHB256" s="29"/>
      <c r="IHC256" s="29"/>
      <c r="IHD256" s="29"/>
      <c r="IHE256" s="29"/>
      <c r="IHF256" s="29"/>
      <c r="IHG256" s="29"/>
      <c r="IHH256" s="29"/>
      <c r="IHI256" s="29"/>
      <c r="IHJ256" s="29"/>
      <c r="IHK256" s="29"/>
      <c r="IHL256" s="29"/>
      <c r="IHM256" s="29"/>
      <c r="IHN256" s="29"/>
      <c r="IHO256" s="29"/>
      <c r="IHP256" s="29"/>
      <c r="IHQ256" s="29"/>
      <c r="IHR256" s="29"/>
      <c r="IHS256" s="29"/>
      <c r="IHT256" s="29"/>
      <c r="IHU256" s="29"/>
      <c r="IHV256" s="29"/>
      <c r="IHW256" s="29"/>
      <c r="IHX256" s="29"/>
      <c r="IHY256" s="29"/>
      <c r="IHZ256" s="29"/>
      <c r="IIA256" s="29"/>
      <c r="IIB256" s="29"/>
      <c r="IIC256" s="29"/>
      <c r="IID256" s="29"/>
      <c r="IIE256" s="29"/>
      <c r="IIF256" s="29"/>
      <c r="IIG256" s="29"/>
      <c r="IIH256" s="29"/>
      <c r="III256" s="29"/>
      <c r="IIJ256" s="29"/>
      <c r="IIK256" s="29"/>
      <c r="IIL256" s="29"/>
      <c r="IIM256" s="29"/>
      <c r="IIN256" s="29"/>
      <c r="IIO256" s="29"/>
      <c r="IIP256" s="29"/>
      <c r="IIQ256" s="29"/>
      <c r="IIR256" s="29"/>
      <c r="IIS256" s="29"/>
      <c r="IIT256" s="29"/>
      <c r="IIU256" s="29"/>
      <c r="IIV256" s="29"/>
      <c r="IIW256" s="29"/>
      <c r="IIX256" s="29"/>
      <c r="IIY256" s="29"/>
      <c r="IIZ256" s="29"/>
      <c r="IJA256" s="29"/>
      <c r="IJB256" s="29"/>
      <c r="IJC256" s="29"/>
      <c r="IJD256" s="29"/>
      <c r="IJE256" s="29"/>
      <c r="IJF256" s="29"/>
      <c r="IJG256" s="29"/>
      <c r="IJH256" s="29"/>
      <c r="IJI256" s="29"/>
      <c r="IJJ256" s="29"/>
      <c r="IJK256" s="29"/>
      <c r="IJL256" s="29"/>
      <c r="IJM256" s="29"/>
      <c r="IJN256" s="29"/>
      <c r="IJO256" s="29"/>
      <c r="IJP256" s="29"/>
      <c r="IJQ256" s="29"/>
      <c r="IJR256" s="29"/>
      <c r="IJS256" s="29"/>
      <c r="IJT256" s="29"/>
      <c r="IJU256" s="29"/>
      <c r="IJV256" s="29"/>
      <c r="IJW256" s="29"/>
      <c r="IJX256" s="29"/>
      <c r="IJY256" s="29"/>
      <c r="IJZ256" s="29"/>
      <c r="IKA256" s="29"/>
      <c r="IKB256" s="29"/>
      <c r="IKC256" s="29"/>
      <c r="IKD256" s="29"/>
      <c r="IKE256" s="29"/>
      <c r="IKF256" s="29"/>
      <c r="IKG256" s="29"/>
      <c r="IKH256" s="29"/>
      <c r="IKI256" s="29"/>
      <c r="IKJ256" s="29"/>
      <c r="IKK256" s="29"/>
      <c r="IKL256" s="29"/>
      <c r="IKM256" s="29"/>
      <c r="IKN256" s="29"/>
      <c r="IKO256" s="29"/>
      <c r="IKP256" s="29"/>
      <c r="IKQ256" s="29"/>
      <c r="IKR256" s="29"/>
      <c r="IKS256" s="29"/>
      <c r="IKT256" s="29"/>
      <c r="IKU256" s="29"/>
      <c r="IKV256" s="29"/>
      <c r="IKW256" s="29"/>
      <c r="IKX256" s="29"/>
      <c r="IKY256" s="29"/>
      <c r="IKZ256" s="29"/>
      <c r="ILA256" s="29"/>
      <c r="ILB256" s="29"/>
      <c r="ILC256" s="29"/>
      <c r="ILD256" s="29"/>
      <c r="ILE256" s="29"/>
      <c r="ILF256" s="29"/>
      <c r="ILG256" s="29"/>
      <c r="ILH256" s="29"/>
      <c r="ILI256" s="29"/>
      <c r="ILJ256" s="29"/>
      <c r="ILK256" s="29"/>
      <c r="ILL256" s="29"/>
      <c r="ILM256" s="29"/>
      <c r="ILN256" s="29"/>
      <c r="ILO256" s="29"/>
      <c r="ILP256" s="29"/>
      <c r="ILQ256" s="29"/>
      <c r="ILR256" s="29"/>
      <c r="ILS256" s="29"/>
      <c r="ILT256" s="29"/>
      <c r="ILU256" s="29"/>
      <c r="ILV256" s="29"/>
      <c r="ILW256" s="29"/>
      <c r="ILX256" s="29"/>
      <c r="ILY256" s="29"/>
      <c r="ILZ256" s="29"/>
      <c r="IMA256" s="29"/>
      <c r="IMB256" s="29"/>
      <c r="IMC256" s="29"/>
      <c r="IMD256" s="29"/>
      <c r="IME256" s="29"/>
      <c r="IMF256" s="29"/>
      <c r="IMG256" s="29"/>
      <c r="IMH256" s="29"/>
      <c r="IMI256" s="29"/>
      <c r="IMJ256" s="29"/>
      <c r="IMK256" s="29"/>
      <c r="IML256" s="29"/>
      <c r="IMM256" s="29"/>
      <c r="IMN256" s="29"/>
      <c r="IMO256" s="29"/>
      <c r="IMP256" s="29"/>
      <c r="IMQ256" s="29"/>
      <c r="IMR256" s="29"/>
      <c r="IMS256" s="29"/>
      <c r="IMT256" s="29"/>
      <c r="IMU256" s="29"/>
      <c r="IMV256" s="29"/>
      <c r="IMW256" s="29"/>
      <c r="IMX256" s="29"/>
      <c r="IMY256" s="29"/>
      <c r="IMZ256" s="29"/>
      <c r="INA256" s="29"/>
      <c r="INB256" s="29"/>
      <c r="INC256" s="29"/>
      <c r="IND256" s="29"/>
      <c r="INE256" s="29"/>
      <c r="INF256" s="29"/>
      <c r="ING256" s="29"/>
      <c r="INH256" s="29"/>
      <c r="INI256" s="29"/>
      <c r="INJ256" s="29"/>
      <c r="INK256" s="29"/>
      <c r="INL256" s="29"/>
      <c r="INM256" s="29"/>
      <c r="INN256" s="29"/>
      <c r="INO256" s="29"/>
      <c r="INP256" s="29"/>
      <c r="INQ256" s="29"/>
      <c r="INR256" s="29"/>
      <c r="INS256" s="29"/>
      <c r="INT256" s="29"/>
      <c r="INU256" s="29"/>
      <c r="INV256" s="29"/>
      <c r="INW256" s="29"/>
      <c r="INX256" s="29"/>
      <c r="INY256" s="29"/>
      <c r="INZ256" s="29"/>
      <c r="IOA256" s="29"/>
      <c r="IOB256" s="29"/>
      <c r="IOC256" s="29"/>
      <c r="IOD256" s="29"/>
      <c r="IOE256" s="29"/>
      <c r="IOF256" s="29"/>
      <c r="IOG256" s="29"/>
      <c r="IOH256" s="29"/>
      <c r="IOI256" s="29"/>
      <c r="IOJ256" s="29"/>
      <c r="IOK256" s="29"/>
      <c r="IOL256" s="29"/>
      <c r="IOM256" s="29"/>
      <c r="ION256" s="29"/>
      <c r="IOO256" s="29"/>
      <c r="IOP256" s="29"/>
      <c r="IOQ256" s="29"/>
      <c r="IOR256" s="29"/>
      <c r="IOS256" s="29"/>
      <c r="IOT256" s="29"/>
      <c r="IOU256" s="29"/>
      <c r="IOV256" s="29"/>
      <c r="IOW256" s="29"/>
      <c r="IOX256" s="29"/>
      <c r="IOY256" s="29"/>
      <c r="IOZ256" s="29"/>
      <c r="IPA256" s="29"/>
      <c r="IPB256" s="29"/>
      <c r="IPC256" s="29"/>
      <c r="IPD256" s="29"/>
      <c r="IPE256" s="29"/>
      <c r="IPF256" s="29"/>
      <c r="IPG256" s="29"/>
      <c r="IPH256" s="29"/>
      <c r="IPI256" s="29"/>
      <c r="IPJ256" s="29"/>
      <c r="IPK256" s="29"/>
      <c r="IPL256" s="29"/>
      <c r="IPM256" s="29"/>
      <c r="IPN256" s="29"/>
      <c r="IPO256" s="29"/>
      <c r="IPP256" s="29"/>
      <c r="IPQ256" s="29"/>
      <c r="IPR256" s="29"/>
      <c r="IPS256" s="29"/>
      <c r="IPT256" s="29"/>
      <c r="IPU256" s="29"/>
      <c r="IPV256" s="29"/>
      <c r="IPW256" s="29"/>
      <c r="IPX256" s="29"/>
      <c r="IPY256" s="29"/>
      <c r="IPZ256" s="29"/>
      <c r="IQA256" s="29"/>
      <c r="IQB256" s="29"/>
      <c r="IQC256" s="29"/>
      <c r="IQD256" s="29"/>
      <c r="IQE256" s="29"/>
      <c r="IQF256" s="29"/>
      <c r="IQG256" s="29"/>
      <c r="IQH256" s="29"/>
      <c r="IQI256" s="29"/>
      <c r="IQJ256" s="29"/>
      <c r="IQK256" s="29"/>
      <c r="IQL256" s="29"/>
      <c r="IQM256" s="29"/>
      <c r="IQN256" s="29"/>
      <c r="IQO256" s="29"/>
      <c r="IQP256" s="29"/>
      <c r="IQQ256" s="29"/>
      <c r="IQR256" s="29"/>
      <c r="IQS256" s="29"/>
      <c r="IQT256" s="29"/>
      <c r="IQU256" s="29"/>
      <c r="IQV256" s="29"/>
      <c r="IQW256" s="29"/>
      <c r="IQX256" s="29"/>
      <c r="IQY256" s="29"/>
      <c r="IQZ256" s="29"/>
      <c r="IRA256" s="29"/>
      <c r="IRB256" s="29"/>
      <c r="IRC256" s="29"/>
      <c r="IRD256" s="29"/>
      <c r="IRE256" s="29"/>
      <c r="IRF256" s="29"/>
      <c r="IRG256" s="29"/>
      <c r="IRH256" s="29"/>
      <c r="IRI256" s="29"/>
      <c r="IRJ256" s="29"/>
      <c r="IRK256" s="29"/>
      <c r="IRL256" s="29"/>
      <c r="IRM256" s="29"/>
      <c r="IRN256" s="29"/>
      <c r="IRO256" s="29"/>
      <c r="IRP256" s="29"/>
      <c r="IRQ256" s="29"/>
      <c r="IRR256" s="29"/>
      <c r="IRS256" s="29"/>
      <c r="IRT256" s="29"/>
      <c r="IRU256" s="29"/>
      <c r="IRV256" s="29"/>
      <c r="IRW256" s="29"/>
      <c r="IRX256" s="29"/>
      <c r="IRY256" s="29"/>
      <c r="IRZ256" s="29"/>
      <c r="ISA256" s="29"/>
      <c r="ISB256" s="29"/>
      <c r="ISC256" s="29"/>
      <c r="ISD256" s="29"/>
      <c r="ISE256" s="29"/>
      <c r="ISF256" s="29"/>
      <c r="ISG256" s="29"/>
      <c r="ISH256" s="29"/>
      <c r="ISI256" s="29"/>
      <c r="ISJ256" s="29"/>
      <c r="ISK256" s="29"/>
      <c r="ISL256" s="29"/>
      <c r="ISM256" s="29"/>
      <c r="ISN256" s="29"/>
      <c r="ISO256" s="29"/>
      <c r="ISP256" s="29"/>
      <c r="ISQ256" s="29"/>
      <c r="ISR256" s="29"/>
      <c r="ISS256" s="29"/>
      <c r="IST256" s="29"/>
      <c r="ISU256" s="29"/>
      <c r="ISV256" s="29"/>
      <c r="ISW256" s="29"/>
      <c r="ISX256" s="29"/>
      <c r="ISY256" s="29"/>
      <c r="ISZ256" s="29"/>
      <c r="ITA256" s="29"/>
      <c r="ITB256" s="29"/>
      <c r="ITC256" s="29"/>
      <c r="ITD256" s="29"/>
      <c r="ITE256" s="29"/>
      <c r="ITF256" s="29"/>
      <c r="ITG256" s="29"/>
      <c r="ITH256" s="29"/>
      <c r="ITI256" s="29"/>
      <c r="ITJ256" s="29"/>
      <c r="ITK256" s="29"/>
      <c r="ITL256" s="29"/>
      <c r="ITM256" s="29"/>
      <c r="ITN256" s="29"/>
      <c r="ITO256" s="29"/>
      <c r="ITP256" s="29"/>
      <c r="ITQ256" s="29"/>
      <c r="ITR256" s="29"/>
      <c r="ITS256" s="29"/>
      <c r="ITT256" s="29"/>
      <c r="ITU256" s="29"/>
      <c r="ITV256" s="29"/>
      <c r="ITW256" s="29"/>
      <c r="ITX256" s="29"/>
      <c r="ITY256" s="29"/>
      <c r="ITZ256" s="29"/>
      <c r="IUA256" s="29"/>
      <c r="IUB256" s="29"/>
      <c r="IUC256" s="29"/>
      <c r="IUD256" s="29"/>
      <c r="IUE256" s="29"/>
      <c r="IUF256" s="29"/>
      <c r="IUG256" s="29"/>
      <c r="IUH256" s="29"/>
      <c r="IUI256" s="29"/>
      <c r="IUJ256" s="29"/>
      <c r="IUK256" s="29"/>
      <c r="IUL256" s="29"/>
      <c r="IUM256" s="29"/>
      <c r="IUN256" s="29"/>
      <c r="IUO256" s="29"/>
      <c r="IUP256" s="29"/>
      <c r="IUQ256" s="29"/>
      <c r="IUR256" s="29"/>
      <c r="IUS256" s="29"/>
      <c r="IUT256" s="29"/>
      <c r="IUU256" s="29"/>
      <c r="IUV256" s="29"/>
      <c r="IUW256" s="29"/>
      <c r="IUX256" s="29"/>
      <c r="IUY256" s="29"/>
      <c r="IUZ256" s="29"/>
      <c r="IVA256" s="29"/>
      <c r="IVB256" s="29"/>
      <c r="IVC256" s="29"/>
      <c r="IVD256" s="29"/>
      <c r="IVE256" s="29"/>
      <c r="IVF256" s="29"/>
      <c r="IVG256" s="29"/>
      <c r="IVH256" s="29"/>
      <c r="IVI256" s="29"/>
      <c r="IVJ256" s="29"/>
      <c r="IVK256" s="29"/>
      <c r="IVL256" s="29"/>
      <c r="IVM256" s="29"/>
      <c r="IVN256" s="29"/>
      <c r="IVO256" s="29"/>
      <c r="IVP256" s="29"/>
      <c r="IVQ256" s="29"/>
      <c r="IVR256" s="29"/>
      <c r="IVS256" s="29"/>
      <c r="IVT256" s="29"/>
      <c r="IVU256" s="29"/>
      <c r="IVV256" s="29"/>
      <c r="IVW256" s="29"/>
      <c r="IVX256" s="29"/>
      <c r="IVY256" s="29"/>
      <c r="IVZ256" s="29"/>
      <c r="IWA256" s="29"/>
      <c r="IWB256" s="29"/>
      <c r="IWC256" s="29"/>
      <c r="IWD256" s="29"/>
      <c r="IWE256" s="29"/>
      <c r="IWF256" s="29"/>
      <c r="IWG256" s="29"/>
      <c r="IWH256" s="29"/>
      <c r="IWI256" s="29"/>
      <c r="IWJ256" s="29"/>
      <c r="IWK256" s="29"/>
      <c r="IWL256" s="29"/>
      <c r="IWM256" s="29"/>
      <c r="IWN256" s="29"/>
      <c r="IWO256" s="29"/>
      <c r="IWP256" s="29"/>
      <c r="IWQ256" s="29"/>
      <c r="IWR256" s="29"/>
      <c r="IWS256" s="29"/>
      <c r="IWT256" s="29"/>
      <c r="IWU256" s="29"/>
      <c r="IWV256" s="29"/>
      <c r="IWW256" s="29"/>
      <c r="IWX256" s="29"/>
      <c r="IWY256" s="29"/>
      <c r="IWZ256" s="29"/>
      <c r="IXA256" s="29"/>
      <c r="IXB256" s="29"/>
      <c r="IXC256" s="29"/>
      <c r="IXD256" s="29"/>
      <c r="IXE256" s="29"/>
      <c r="IXF256" s="29"/>
      <c r="IXG256" s="29"/>
      <c r="IXH256" s="29"/>
      <c r="IXI256" s="29"/>
      <c r="IXJ256" s="29"/>
      <c r="IXK256" s="29"/>
      <c r="IXL256" s="29"/>
      <c r="IXM256" s="29"/>
      <c r="IXN256" s="29"/>
      <c r="IXO256" s="29"/>
      <c r="IXP256" s="29"/>
      <c r="IXQ256" s="29"/>
      <c r="IXR256" s="29"/>
      <c r="IXS256" s="29"/>
      <c r="IXT256" s="29"/>
      <c r="IXU256" s="29"/>
      <c r="IXV256" s="29"/>
      <c r="IXW256" s="29"/>
      <c r="IXX256" s="29"/>
      <c r="IXY256" s="29"/>
      <c r="IXZ256" s="29"/>
      <c r="IYA256" s="29"/>
      <c r="IYB256" s="29"/>
      <c r="IYC256" s="29"/>
      <c r="IYD256" s="29"/>
      <c r="IYE256" s="29"/>
      <c r="IYF256" s="29"/>
      <c r="IYG256" s="29"/>
      <c r="IYH256" s="29"/>
      <c r="IYI256" s="29"/>
      <c r="IYJ256" s="29"/>
      <c r="IYK256" s="29"/>
      <c r="IYL256" s="29"/>
      <c r="IYM256" s="29"/>
      <c r="IYN256" s="29"/>
      <c r="IYO256" s="29"/>
      <c r="IYP256" s="29"/>
      <c r="IYQ256" s="29"/>
      <c r="IYR256" s="29"/>
      <c r="IYS256" s="29"/>
      <c r="IYT256" s="29"/>
      <c r="IYU256" s="29"/>
      <c r="IYV256" s="29"/>
      <c r="IYW256" s="29"/>
      <c r="IYX256" s="29"/>
      <c r="IYY256" s="29"/>
      <c r="IYZ256" s="29"/>
      <c r="IZA256" s="29"/>
      <c r="IZB256" s="29"/>
      <c r="IZC256" s="29"/>
      <c r="IZD256" s="29"/>
      <c r="IZE256" s="29"/>
      <c r="IZF256" s="29"/>
      <c r="IZG256" s="29"/>
      <c r="IZH256" s="29"/>
      <c r="IZI256" s="29"/>
      <c r="IZJ256" s="29"/>
      <c r="IZK256" s="29"/>
      <c r="IZL256" s="29"/>
      <c r="IZM256" s="29"/>
      <c r="IZN256" s="29"/>
      <c r="IZO256" s="29"/>
      <c r="IZP256" s="29"/>
      <c r="IZQ256" s="29"/>
      <c r="IZR256" s="29"/>
      <c r="IZS256" s="29"/>
      <c r="IZT256" s="29"/>
      <c r="IZU256" s="29"/>
      <c r="IZV256" s="29"/>
      <c r="IZW256" s="29"/>
      <c r="IZX256" s="29"/>
      <c r="IZY256" s="29"/>
      <c r="IZZ256" s="29"/>
      <c r="JAA256" s="29"/>
      <c r="JAB256" s="29"/>
      <c r="JAC256" s="29"/>
      <c r="JAD256" s="29"/>
      <c r="JAE256" s="29"/>
      <c r="JAF256" s="29"/>
      <c r="JAG256" s="29"/>
      <c r="JAH256" s="29"/>
      <c r="JAI256" s="29"/>
      <c r="JAJ256" s="29"/>
      <c r="JAK256" s="29"/>
      <c r="JAL256" s="29"/>
      <c r="JAM256" s="29"/>
      <c r="JAN256" s="29"/>
      <c r="JAO256" s="29"/>
      <c r="JAP256" s="29"/>
      <c r="JAQ256" s="29"/>
      <c r="JAR256" s="29"/>
      <c r="JAS256" s="29"/>
      <c r="JAT256" s="29"/>
      <c r="JAU256" s="29"/>
      <c r="JAV256" s="29"/>
      <c r="JAW256" s="29"/>
      <c r="JAX256" s="29"/>
      <c r="JAY256" s="29"/>
      <c r="JAZ256" s="29"/>
      <c r="JBA256" s="29"/>
      <c r="JBB256" s="29"/>
      <c r="JBC256" s="29"/>
      <c r="JBD256" s="29"/>
      <c r="JBE256" s="29"/>
      <c r="JBF256" s="29"/>
      <c r="JBG256" s="29"/>
      <c r="JBH256" s="29"/>
      <c r="JBI256" s="29"/>
      <c r="JBJ256" s="29"/>
      <c r="JBK256" s="29"/>
      <c r="JBL256" s="29"/>
      <c r="JBM256" s="29"/>
      <c r="JBN256" s="29"/>
      <c r="JBO256" s="29"/>
      <c r="JBP256" s="29"/>
      <c r="JBQ256" s="29"/>
      <c r="JBR256" s="29"/>
      <c r="JBS256" s="29"/>
      <c r="JBT256" s="29"/>
      <c r="JBU256" s="29"/>
      <c r="JBV256" s="29"/>
      <c r="JBW256" s="29"/>
      <c r="JBX256" s="29"/>
      <c r="JBY256" s="29"/>
      <c r="JBZ256" s="29"/>
      <c r="JCA256" s="29"/>
      <c r="JCB256" s="29"/>
      <c r="JCC256" s="29"/>
      <c r="JCD256" s="29"/>
      <c r="JCE256" s="29"/>
      <c r="JCF256" s="29"/>
      <c r="JCG256" s="29"/>
      <c r="JCH256" s="29"/>
      <c r="JCI256" s="29"/>
      <c r="JCJ256" s="29"/>
      <c r="JCK256" s="29"/>
      <c r="JCL256" s="29"/>
      <c r="JCM256" s="29"/>
      <c r="JCN256" s="29"/>
      <c r="JCO256" s="29"/>
      <c r="JCP256" s="29"/>
      <c r="JCQ256" s="29"/>
      <c r="JCR256" s="29"/>
      <c r="JCS256" s="29"/>
      <c r="JCT256" s="29"/>
      <c r="JCU256" s="29"/>
      <c r="JCV256" s="29"/>
      <c r="JCW256" s="29"/>
      <c r="JCX256" s="29"/>
      <c r="JCY256" s="29"/>
      <c r="JCZ256" s="29"/>
      <c r="JDA256" s="29"/>
      <c r="JDB256" s="29"/>
      <c r="JDC256" s="29"/>
      <c r="JDD256" s="29"/>
      <c r="JDE256" s="29"/>
      <c r="JDF256" s="29"/>
      <c r="JDG256" s="29"/>
      <c r="JDH256" s="29"/>
      <c r="JDI256" s="29"/>
      <c r="JDJ256" s="29"/>
      <c r="JDK256" s="29"/>
      <c r="JDL256" s="29"/>
      <c r="JDM256" s="29"/>
      <c r="JDN256" s="29"/>
      <c r="JDO256" s="29"/>
      <c r="JDP256" s="29"/>
      <c r="JDQ256" s="29"/>
      <c r="JDR256" s="29"/>
      <c r="JDS256" s="29"/>
      <c r="JDT256" s="29"/>
      <c r="JDU256" s="29"/>
      <c r="JDV256" s="29"/>
      <c r="JDW256" s="29"/>
      <c r="JDX256" s="29"/>
      <c r="JDY256" s="29"/>
      <c r="JDZ256" s="29"/>
      <c r="JEA256" s="29"/>
      <c r="JEB256" s="29"/>
      <c r="JEC256" s="29"/>
      <c r="JED256" s="29"/>
      <c r="JEE256" s="29"/>
      <c r="JEF256" s="29"/>
      <c r="JEG256" s="29"/>
      <c r="JEH256" s="29"/>
      <c r="JEI256" s="29"/>
      <c r="JEJ256" s="29"/>
      <c r="JEK256" s="29"/>
      <c r="JEL256" s="29"/>
      <c r="JEM256" s="29"/>
      <c r="JEN256" s="29"/>
      <c r="JEO256" s="29"/>
      <c r="JEP256" s="29"/>
      <c r="JEQ256" s="29"/>
      <c r="JER256" s="29"/>
      <c r="JES256" s="29"/>
      <c r="JET256" s="29"/>
      <c r="JEU256" s="29"/>
      <c r="JEV256" s="29"/>
      <c r="JEW256" s="29"/>
      <c r="JEX256" s="29"/>
      <c r="JEY256" s="29"/>
      <c r="JEZ256" s="29"/>
      <c r="JFA256" s="29"/>
      <c r="JFB256" s="29"/>
      <c r="JFC256" s="29"/>
      <c r="JFD256" s="29"/>
      <c r="JFE256" s="29"/>
      <c r="JFF256" s="29"/>
      <c r="JFG256" s="29"/>
      <c r="JFH256" s="29"/>
      <c r="JFI256" s="29"/>
      <c r="JFJ256" s="29"/>
      <c r="JFK256" s="29"/>
      <c r="JFL256" s="29"/>
      <c r="JFM256" s="29"/>
      <c r="JFN256" s="29"/>
      <c r="JFO256" s="29"/>
      <c r="JFP256" s="29"/>
      <c r="JFQ256" s="29"/>
      <c r="JFR256" s="29"/>
      <c r="JFS256" s="29"/>
      <c r="JFT256" s="29"/>
      <c r="JFU256" s="29"/>
      <c r="JFV256" s="29"/>
      <c r="JFW256" s="29"/>
      <c r="JFX256" s="29"/>
      <c r="JFY256" s="29"/>
      <c r="JFZ256" s="29"/>
      <c r="JGA256" s="29"/>
      <c r="JGB256" s="29"/>
      <c r="JGC256" s="29"/>
      <c r="JGD256" s="29"/>
      <c r="JGE256" s="29"/>
      <c r="JGF256" s="29"/>
      <c r="JGG256" s="29"/>
      <c r="JGH256" s="29"/>
      <c r="JGI256" s="29"/>
      <c r="JGJ256" s="29"/>
      <c r="JGK256" s="29"/>
      <c r="JGL256" s="29"/>
      <c r="JGM256" s="29"/>
      <c r="JGN256" s="29"/>
      <c r="JGO256" s="29"/>
      <c r="JGP256" s="29"/>
      <c r="JGQ256" s="29"/>
      <c r="JGR256" s="29"/>
      <c r="JGS256" s="29"/>
      <c r="JGT256" s="29"/>
      <c r="JGU256" s="29"/>
      <c r="JGV256" s="29"/>
      <c r="JGW256" s="29"/>
      <c r="JGX256" s="29"/>
      <c r="JGY256" s="29"/>
      <c r="JGZ256" s="29"/>
      <c r="JHA256" s="29"/>
      <c r="JHB256" s="29"/>
      <c r="JHC256" s="29"/>
      <c r="JHD256" s="29"/>
      <c r="JHE256" s="29"/>
      <c r="JHF256" s="29"/>
      <c r="JHG256" s="29"/>
      <c r="JHH256" s="29"/>
      <c r="JHI256" s="29"/>
      <c r="JHJ256" s="29"/>
      <c r="JHK256" s="29"/>
      <c r="JHL256" s="29"/>
      <c r="JHM256" s="29"/>
      <c r="JHN256" s="29"/>
      <c r="JHO256" s="29"/>
      <c r="JHP256" s="29"/>
      <c r="JHQ256" s="29"/>
      <c r="JHR256" s="29"/>
      <c r="JHS256" s="29"/>
      <c r="JHT256" s="29"/>
      <c r="JHU256" s="29"/>
      <c r="JHV256" s="29"/>
      <c r="JHW256" s="29"/>
      <c r="JHX256" s="29"/>
      <c r="JHY256" s="29"/>
      <c r="JHZ256" s="29"/>
      <c r="JIA256" s="29"/>
      <c r="JIB256" s="29"/>
      <c r="JIC256" s="29"/>
      <c r="JID256" s="29"/>
      <c r="JIE256" s="29"/>
      <c r="JIF256" s="29"/>
      <c r="JIG256" s="29"/>
      <c r="JIH256" s="29"/>
      <c r="JII256" s="29"/>
      <c r="JIJ256" s="29"/>
      <c r="JIK256" s="29"/>
      <c r="JIL256" s="29"/>
      <c r="JIM256" s="29"/>
      <c r="JIN256" s="29"/>
      <c r="JIO256" s="29"/>
      <c r="JIP256" s="29"/>
      <c r="JIQ256" s="29"/>
      <c r="JIR256" s="29"/>
      <c r="JIS256" s="29"/>
      <c r="JIT256" s="29"/>
      <c r="JIU256" s="29"/>
      <c r="JIV256" s="29"/>
      <c r="JIW256" s="29"/>
      <c r="JIX256" s="29"/>
      <c r="JIY256" s="29"/>
      <c r="JIZ256" s="29"/>
      <c r="JJA256" s="29"/>
      <c r="JJB256" s="29"/>
      <c r="JJC256" s="29"/>
      <c r="JJD256" s="29"/>
      <c r="JJE256" s="29"/>
      <c r="JJF256" s="29"/>
      <c r="JJG256" s="29"/>
      <c r="JJH256" s="29"/>
      <c r="JJI256" s="29"/>
      <c r="JJJ256" s="29"/>
      <c r="JJK256" s="29"/>
      <c r="JJL256" s="29"/>
      <c r="JJM256" s="29"/>
      <c r="JJN256" s="29"/>
      <c r="JJO256" s="29"/>
      <c r="JJP256" s="29"/>
      <c r="JJQ256" s="29"/>
      <c r="JJR256" s="29"/>
      <c r="JJS256" s="29"/>
      <c r="JJT256" s="29"/>
      <c r="JJU256" s="29"/>
      <c r="JJV256" s="29"/>
      <c r="JJW256" s="29"/>
      <c r="JJX256" s="29"/>
      <c r="JJY256" s="29"/>
      <c r="JJZ256" s="29"/>
      <c r="JKA256" s="29"/>
      <c r="JKB256" s="29"/>
      <c r="JKC256" s="29"/>
      <c r="JKD256" s="29"/>
      <c r="JKE256" s="29"/>
      <c r="JKF256" s="29"/>
      <c r="JKG256" s="29"/>
      <c r="JKH256" s="29"/>
      <c r="JKI256" s="29"/>
      <c r="JKJ256" s="29"/>
      <c r="JKK256" s="29"/>
      <c r="JKL256" s="29"/>
      <c r="JKM256" s="29"/>
      <c r="JKN256" s="29"/>
      <c r="JKO256" s="29"/>
      <c r="JKP256" s="29"/>
      <c r="JKQ256" s="29"/>
      <c r="JKR256" s="29"/>
      <c r="JKS256" s="29"/>
      <c r="JKT256" s="29"/>
      <c r="JKU256" s="29"/>
      <c r="JKV256" s="29"/>
      <c r="JKW256" s="29"/>
      <c r="JKX256" s="29"/>
      <c r="JKY256" s="29"/>
      <c r="JKZ256" s="29"/>
      <c r="JLA256" s="29"/>
      <c r="JLB256" s="29"/>
      <c r="JLC256" s="29"/>
      <c r="JLD256" s="29"/>
      <c r="JLE256" s="29"/>
      <c r="JLF256" s="29"/>
      <c r="JLG256" s="29"/>
      <c r="JLH256" s="29"/>
      <c r="JLI256" s="29"/>
      <c r="JLJ256" s="29"/>
      <c r="JLK256" s="29"/>
      <c r="JLL256" s="29"/>
      <c r="JLM256" s="29"/>
      <c r="JLN256" s="29"/>
      <c r="JLO256" s="29"/>
      <c r="JLP256" s="29"/>
      <c r="JLQ256" s="29"/>
      <c r="JLR256" s="29"/>
      <c r="JLS256" s="29"/>
      <c r="JLT256" s="29"/>
      <c r="JLU256" s="29"/>
      <c r="JLV256" s="29"/>
      <c r="JLW256" s="29"/>
      <c r="JLX256" s="29"/>
      <c r="JLY256" s="29"/>
      <c r="JLZ256" s="29"/>
      <c r="JMA256" s="29"/>
      <c r="JMB256" s="29"/>
      <c r="JMC256" s="29"/>
      <c r="JMD256" s="29"/>
      <c r="JME256" s="29"/>
      <c r="JMF256" s="29"/>
      <c r="JMG256" s="29"/>
      <c r="JMH256" s="29"/>
      <c r="JMI256" s="29"/>
      <c r="JMJ256" s="29"/>
      <c r="JMK256" s="29"/>
      <c r="JML256" s="29"/>
      <c r="JMM256" s="29"/>
      <c r="JMN256" s="29"/>
      <c r="JMO256" s="29"/>
      <c r="JMP256" s="29"/>
      <c r="JMQ256" s="29"/>
      <c r="JMR256" s="29"/>
      <c r="JMS256" s="29"/>
      <c r="JMT256" s="29"/>
      <c r="JMU256" s="29"/>
      <c r="JMV256" s="29"/>
      <c r="JMW256" s="29"/>
      <c r="JMX256" s="29"/>
      <c r="JMY256" s="29"/>
      <c r="JMZ256" s="29"/>
      <c r="JNA256" s="29"/>
      <c r="JNB256" s="29"/>
      <c r="JNC256" s="29"/>
      <c r="JND256" s="29"/>
      <c r="JNE256" s="29"/>
      <c r="JNF256" s="29"/>
      <c r="JNG256" s="29"/>
      <c r="JNH256" s="29"/>
      <c r="JNI256" s="29"/>
      <c r="JNJ256" s="29"/>
      <c r="JNK256" s="29"/>
      <c r="JNL256" s="29"/>
      <c r="JNM256" s="29"/>
      <c r="JNN256" s="29"/>
      <c r="JNO256" s="29"/>
      <c r="JNP256" s="29"/>
      <c r="JNQ256" s="29"/>
      <c r="JNR256" s="29"/>
      <c r="JNS256" s="29"/>
      <c r="JNT256" s="29"/>
      <c r="JNU256" s="29"/>
      <c r="JNV256" s="29"/>
      <c r="JNW256" s="29"/>
      <c r="JNX256" s="29"/>
      <c r="JNY256" s="29"/>
      <c r="JNZ256" s="29"/>
      <c r="JOA256" s="29"/>
      <c r="JOB256" s="29"/>
      <c r="JOC256" s="29"/>
      <c r="JOD256" s="29"/>
      <c r="JOE256" s="29"/>
      <c r="JOF256" s="29"/>
      <c r="JOG256" s="29"/>
      <c r="JOH256" s="29"/>
      <c r="JOI256" s="29"/>
      <c r="JOJ256" s="29"/>
      <c r="JOK256" s="29"/>
      <c r="JOL256" s="29"/>
      <c r="JOM256" s="29"/>
      <c r="JON256" s="29"/>
      <c r="JOO256" s="29"/>
      <c r="JOP256" s="29"/>
      <c r="JOQ256" s="29"/>
      <c r="JOR256" s="29"/>
      <c r="JOS256" s="29"/>
      <c r="JOT256" s="29"/>
      <c r="JOU256" s="29"/>
      <c r="JOV256" s="29"/>
      <c r="JOW256" s="29"/>
      <c r="JOX256" s="29"/>
      <c r="JOY256" s="29"/>
      <c r="JOZ256" s="29"/>
      <c r="JPA256" s="29"/>
      <c r="JPB256" s="29"/>
      <c r="JPC256" s="29"/>
      <c r="JPD256" s="29"/>
      <c r="JPE256" s="29"/>
      <c r="JPF256" s="29"/>
      <c r="JPG256" s="29"/>
      <c r="JPH256" s="29"/>
      <c r="JPI256" s="29"/>
      <c r="JPJ256" s="29"/>
      <c r="JPK256" s="29"/>
      <c r="JPL256" s="29"/>
      <c r="JPM256" s="29"/>
      <c r="JPN256" s="29"/>
      <c r="JPO256" s="29"/>
      <c r="JPP256" s="29"/>
      <c r="JPQ256" s="29"/>
      <c r="JPR256" s="29"/>
      <c r="JPS256" s="29"/>
      <c r="JPT256" s="29"/>
      <c r="JPU256" s="29"/>
      <c r="JPV256" s="29"/>
      <c r="JPW256" s="29"/>
      <c r="JPX256" s="29"/>
      <c r="JPY256" s="29"/>
      <c r="JPZ256" s="29"/>
      <c r="JQA256" s="29"/>
      <c r="JQB256" s="29"/>
      <c r="JQC256" s="29"/>
      <c r="JQD256" s="29"/>
      <c r="JQE256" s="29"/>
      <c r="JQF256" s="29"/>
      <c r="JQG256" s="29"/>
      <c r="JQH256" s="29"/>
      <c r="JQI256" s="29"/>
      <c r="JQJ256" s="29"/>
      <c r="JQK256" s="29"/>
      <c r="JQL256" s="29"/>
      <c r="JQM256" s="29"/>
      <c r="JQN256" s="29"/>
      <c r="JQO256" s="29"/>
      <c r="JQP256" s="29"/>
      <c r="JQQ256" s="29"/>
      <c r="JQR256" s="29"/>
      <c r="JQS256" s="29"/>
      <c r="JQT256" s="29"/>
      <c r="JQU256" s="29"/>
      <c r="JQV256" s="29"/>
      <c r="JQW256" s="29"/>
      <c r="JQX256" s="29"/>
      <c r="JQY256" s="29"/>
      <c r="JQZ256" s="29"/>
      <c r="JRA256" s="29"/>
      <c r="JRB256" s="29"/>
      <c r="JRC256" s="29"/>
      <c r="JRD256" s="29"/>
      <c r="JRE256" s="29"/>
      <c r="JRF256" s="29"/>
      <c r="JRG256" s="29"/>
      <c r="JRH256" s="29"/>
      <c r="JRI256" s="29"/>
      <c r="JRJ256" s="29"/>
      <c r="JRK256" s="29"/>
      <c r="JRL256" s="29"/>
      <c r="JRM256" s="29"/>
      <c r="JRN256" s="29"/>
      <c r="JRO256" s="29"/>
      <c r="JRP256" s="29"/>
      <c r="JRQ256" s="29"/>
      <c r="JRR256" s="29"/>
      <c r="JRS256" s="29"/>
      <c r="JRT256" s="29"/>
      <c r="JRU256" s="29"/>
      <c r="JRV256" s="29"/>
      <c r="JRW256" s="29"/>
      <c r="JRX256" s="29"/>
      <c r="JRY256" s="29"/>
      <c r="JRZ256" s="29"/>
      <c r="JSA256" s="29"/>
      <c r="JSB256" s="29"/>
      <c r="JSC256" s="29"/>
      <c r="JSD256" s="29"/>
      <c r="JSE256" s="29"/>
      <c r="JSF256" s="29"/>
      <c r="JSG256" s="29"/>
      <c r="JSH256" s="29"/>
      <c r="JSI256" s="29"/>
      <c r="JSJ256" s="29"/>
      <c r="JSK256" s="29"/>
      <c r="JSL256" s="29"/>
      <c r="JSM256" s="29"/>
      <c r="JSN256" s="29"/>
      <c r="JSO256" s="29"/>
      <c r="JSP256" s="29"/>
      <c r="JSQ256" s="29"/>
      <c r="JSR256" s="29"/>
      <c r="JSS256" s="29"/>
      <c r="JST256" s="29"/>
      <c r="JSU256" s="29"/>
      <c r="JSV256" s="29"/>
      <c r="JSW256" s="29"/>
      <c r="JSX256" s="29"/>
      <c r="JSY256" s="29"/>
      <c r="JSZ256" s="29"/>
      <c r="JTA256" s="29"/>
      <c r="JTB256" s="29"/>
      <c r="JTC256" s="29"/>
      <c r="JTD256" s="29"/>
      <c r="JTE256" s="29"/>
      <c r="JTF256" s="29"/>
      <c r="JTG256" s="29"/>
      <c r="JTH256" s="29"/>
      <c r="JTI256" s="29"/>
      <c r="JTJ256" s="29"/>
      <c r="JTK256" s="29"/>
      <c r="JTL256" s="29"/>
      <c r="JTM256" s="29"/>
      <c r="JTN256" s="29"/>
      <c r="JTO256" s="29"/>
      <c r="JTP256" s="29"/>
      <c r="JTQ256" s="29"/>
      <c r="JTR256" s="29"/>
      <c r="JTS256" s="29"/>
      <c r="JTT256" s="29"/>
      <c r="JTU256" s="29"/>
      <c r="JTV256" s="29"/>
      <c r="JTW256" s="29"/>
      <c r="JTX256" s="29"/>
      <c r="JTY256" s="29"/>
      <c r="JTZ256" s="29"/>
      <c r="JUA256" s="29"/>
      <c r="JUB256" s="29"/>
      <c r="JUC256" s="29"/>
      <c r="JUD256" s="29"/>
      <c r="JUE256" s="29"/>
      <c r="JUF256" s="29"/>
      <c r="JUG256" s="29"/>
      <c r="JUH256" s="29"/>
      <c r="JUI256" s="29"/>
      <c r="JUJ256" s="29"/>
      <c r="JUK256" s="29"/>
      <c r="JUL256" s="29"/>
      <c r="JUM256" s="29"/>
      <c r="JUN256" s="29"/>
      <c r="JUO256" s="29"/>
      <c r="JUP256" s="29"/>
      <c r="JUQ256" s="29"/>
      <c r="JUR256" s="29"/>
      <c r="JUS256" s="29"/>
      <c r="JUT256" s="29"/>
      <c r="JUU256" s="29"/>
      <c r="JUV256" s="29"/>
      <c r="JUW256" s="29"/>
      <c r="JUX256" s="29"/>
      <c r="JUY256" s="29"/>
      <c r="JUZ256" s="29"/>
      <c r="JVA256" s="29"/>
      <c r="JVB256" s="29"/>
      <c r="JVC256" s="29"/>
      <c r="JVD256" s="29"/>
      <c r="JVE256" s="29"/>
      <c r="JVF256" s="29"/>
      <c r="JVG256" s="29"/>
      <c r="JVH256" s="29"/>
      <c r="JVI256" s="29"/>
      <c r="JVJ256" s="29"/>
      <c r="JVK256" s="29"/>
      <c r="JVL256" s="29"/>
      <c r="JVM256" s="29"/>
      <c r="JVN256" s="29"/>
      <c r="JVO256" s="29"/>
      <c r="JVP256" s="29"/>
      <c r="JVQ256" s="29"/>
      <c r="JVR256" s="29"/>
      <c r="JVS256" s="29"/>
      <c r="JVT256" s="29"/>
      <c r="JVU256" s="29"/>
      <c r="JVV256" s="29"/>
      <c r="JVW256" s="29"/>
      <c r="JVX256" s="29"/>
      <c r="JVY256" s="29"/>
      <c r="JVZ256" s="29"/>
      <c r="JWA256" s="29"/>
      <c r="JWB256" s="29"/>
      <c r="JWC256" s="29"/>
      <c r="JWD256" s="29"/>
      <c r="JWE256" s="29"/>
      <c r="JWF256" s="29"/>
      <c r="JWG256" s="29"/>
      <c r="JWH256" s="29"/>
      <c r="JWI256" s="29"/>
      <c r="JWJ256" s="29"/>
      <c r="JWK256" s="29"/>
      <c r="JWL256" s="29"/>
      <c r="JWM256" s="29"/>
      <c r="JWN256" s="29"/>
      <c r="JWO256" s="29"/>
      <c r="JWP256" s="29"/>
      <c r="JWQ256" s="29"/>
      <c r="JWR256" s="29"/>
      <c r="JWS256" s="29"/>
      <c r="JWT256" s="29"/>
      <c r="JWU256" s="29"/>
      <c r="JWV256" s="29"/>
      <c r="JWW256" s="29"/>
      <c r="JWX256" s="29"/>
      <c r="JWY256" s="29"/>
      <c r="JWZ256" s="29"/>
      <c r="JXA256" s="29"/>
      <c r="JXB256" s="29"/>
      <c r="JXC256" s="29"/>
      <c r="JXD256" s="29"/>
      <c r="JXE256" s="29"/>
      <c r="JXF256" s="29"/>
      <c r="JXG256" s="29"/>
      <c r="JXH256" s="29"/>
      <c r="JXI256" s="29"/>
      <c r="JXJ256" s="29"/>
      <c r="JXK256" s="29"/>
      <c r="JXL256" s="29"/>
      <c r="JXM256" s="29"/>
      <c r="JXN256" s="29"/>
      <c r="JXO256" s="29"/>
      <c r="JXP256" s="29"/>
      <c r="JXQ256" s="29"/>
      <c r="JXR256" s="29"/>
      <c r="JXS256" s="29"/>
      <c r="JXT256" s="29"/>
      <c r="JXU256" s="29"/>
      <c r="JXV256" s="29"/>
      <c r="JXW256" s="29"/>
      <c r="JXX256" s="29"/>
      <c r="JXY256" s="29"/>
      <c r="JXZ256" s="29"/>
      <c r="JYA256" s="29"/>
      <c r="JYB256" s="29"/>
      <c r="JYC256" s="29"/>
      <c r="JYD256" s="29"/>
      <c r="JYE256" s="29"/>
      <c r="JYF256" s="29"/>
      <c r="JYG256" s="29"/>
      <c r="JYH256" s="29"/>
      <c r="JYI256" s="29"/>
      <c r="JYJ256" s="29"/>
      <c r="JYK256" s="29"/>
      <c r="JYL256" s="29"/>
      <c r="JYM256" s="29"/>
      <c r="JYN256" s="29"/>
      <c r="JYO256" s="29"/>
      <c r="JYP256" s="29"/>
      <c r="JYQ256" s="29"/>
      <c r="JYR256" s="29"/>
      <c r="JYS256" s="29"/>
      <c r="JYT256" s="29"/>
      <c r="JYU256" s="29"/>
      <c r="JYV256" s="29"/>
      <c r="JYW256" s="29"/>
      <c r="JYX256" s="29"/>
      <c r="JYY256" s="29"/>
      <c r="JYZ256" s="29"/>
      <c r="JZA256" s="29"/>
      <c r="JZB256" s="29"/>
      <c r="JZC256" s="29"/>
      <c r="JZD256" s="29"/>
      <c r="JZE256" s="29"/>
      <c r="JZF256" s="29"/>
      <c r="JZG256" s="29"/>
      <c r="JZH256" s="29"/>
      <c r="JZI256" s="29"/>
      <c r="JZJ256" s="29"/>
      <c r="JZK256" s="29"/>
      <c r="JZL256" s="29"/>
      <c r="JZM256" s="29"/>
      <c r="JZN256" s="29"/>
      <c r="JZO256" s="29"/>
      <c r="JZP256" s="29"/>
      <c r="JZQ256" s="29"/>
      <c r="JZR256" s="29"/>
      <c r="JZS256" s="29"/>
      <c r="JZT256" s="29"/>
      <c r="JZU256" s="29"/>
      <c r="JZV256" s="29"/>
      <c r="JZW256" s="29"/>
      <c r="JZX256" s="29"/>
      <c r="JZY256" s="29"/>
      <c r="JZZ256" s="29"/>
      <c r="KAA256" s="29"/>
      <c r="KAB256" s="29"/>
      <c r="KAC256" s="29"/>
      <c r="KAD256" s="29"/>
      <c r="KAE256" s="29"/>
      <c r="KAF256" s="29"/>
      <c r="KAG256" s="29"/>
      <c r="KAH256" s="29"/>
      <c r="KAI256" s="29"/>
      <c r="KAJ256" s="29"/>
      <c r="KAK256" s="29"/>
      <c r="KAL256" s="29"/>
      <c r="KAM256" s="29"/>
      <c r="KAN256" s="29"/>
      <c r="KAO256" s="29"/>
      <c r="KAP256" s="29"/>
      <c r="KAQ256" s="29"/>
      <c r="KAR256" s="29"/>
      <c r="KAS256" s="29"/>
      <c r="KAT256" s="29"/>
      <c r="KAU256" s="29"/>
      <c r="KAV256" s="29"/>
      <c r="KAW256" s="29"/>
      <c r="KAX256" s="29"/>
      <c r="KAY256" s="29"/>
      <c r="KAZ256" s="29"/>
      <c r="KBA256" s="29"/>
      <c r="KBB256" s="29"/>
      <c r="KBC256" s="29"/>
      <c r="KBD256" s="29"/>
      <c r="KBE256" s="29"/>
      <c r="KBF256" s="29"/>
      <c r="KBG256" s="29"/>
      <c r="KBH256" s="29"/>
      <c r="KBI256" s="29"/>
      <c r="KBJ256" s="29"/>
      <c r="KBK256" s="29"/>
      <c r="KBL256" s="29"/>
      <c r="KBM256" s="29"/>
      <c r="KBN256" s="29"/>
      <c r="KBO256" s="29"/>
      <c r="KBP256" s="29"/>
      <c r="KBQ256" s="29"/>
      <c r="KBR256" s="29"/>
      <c r="KBS256" s="29"/>
      <c r="KBT256" s="29"/>
      <c r="KBU256" s="29"/>
      <c r="KBV256" s="29"/>
      <c r="KBW256" s="29"/>
      <c r="KBX256" s="29"/>
      <c r="KBY256" s="29"/>
      <c r="KBZ256" s="29"/>
      <c r="KCA256" s="29"/>
      <c r="KCB256" s="29"/>
      <c r="KCC256" s="29"/>
      <c r="KCD256" s="29"/>
      <c r="KCE256" s="29"/>
      <c r="KCF256" s="29"/>
      <c r="KCG256" s="29"/>
      <c r="KCH256" s="29"/>
      <c r="KCI256" s="29"/>
      <c r="KCJ256" s="29"/>
      <c r="KCK256" s="29"/>
      <c r="KCL256" s="29"/>
      <c r="KCM256" s="29"/>
      <c r="KCN256" s="29"/>
      <c r="KCO256" s="29"/>
      <c r="KCP256" s="29"/>
      <c r="KCQ256" s="29"/>
      <c r="KCR256" s="29"/>
      <c r="KCS256" s="29"/>
      <c r="KCT256" s="29"/>
      <c r="KCU256" s="29"/>
      <c r="KCV256" s="29"/>
      <c r="KCW256" s="29"/>
      <c r="KCX256" s="29"/>
      <c r="KCY256" s="29"/>
      <c r="KCZ256" s="29"/>
      <c r="KDA256" s="29"/>
      <c r="KDB256" s="29"/>
      <c r="KDC256" s="29"/>
      <c r="KDD256" s="29"/>
      <c r="KDE256" s="29"/>
      <c r="KDF256" s="29"/>
      <c r="KDG256" s="29"/>
      <c r="KDH256" s="29"/>
      <c r="KDI256" s="29"/>
      <c r="KDJ256" s="29"/>
      <c r="KDK256" s="29"/>
      <c r="KDL256" s="29"/>
      <c r="KDM256" s="29"/>
      <c r="KDN256" s="29"/>
      <c r="KDO256" s="29"/>
      <c r="KDP256" s="29"/>
      <c r="KDQ256" s="29"/>
      <c r="KDR256" s="29"/>
      <c r="KDS256" s="29"/>
      <c r="KDT256" s="29"/>
      <c r="KDU256" s="29"/>
      <c r="KDV256" s="29"/>
      <c r="KDW256" s="29"/>
      <c r="KDX256" s="29"/>
      <c r="KDY256" s="29"/>
      <c r="KDZ256" s="29"/>
      <c r="KEA256" s="29"/>
      <c r="KEB256" s="29"/>
      <c r="KEC256" s="29"/>
      <c r="KED256" s="29"/>
      <c r="KEE256" s="29"/>
      <c r="KEF256" s="29"/>
      <c r="KEG256" s="29"/>
      <c r="KEH256" s="29"/>
      <c r="KEI256" s="29"/>
      <c r="KEJ256" s="29"/>
      <c r="KEK256" s="29"/>
      <c r="KEL256" s="29"/>
      <c r="KEM256" s="29"/>
      <c r="KEN256" s="29"/>
      <c r="KEO256" s="29"/>
      <c r="KEP256" s="29"/>
      <c r="KEQ256" s="29"/>
      <c r="KER256" s="29"/>
      <c r="KES256" s="29"/>
      <c r="KET256" s="29"/>
      <c r="KEU256" s="29"/>
      <c r="KEV256" s="29"/>
      <c r="KEW256" s="29"/>
      <c r="KEX256" s="29"/>
      <c r="KEY256" s="29"/>
      <c r="KEZ256" s="29"/>
      <c r="KFA256" s="29"/>
      <c r="KFB256" s="29"/>
      <c r="KFC256" s="29"/>
      <c r="KFD256" s="29"/>
      <c r="KFE256" s="29"/>
      <c r="KFF256" s="29"/>
      <c r="KFG256" s="29"/>
      <c r="KFH256" s="29"/>
      <c r="KFI256" s="29"/>
      <c r="KFJ256" s="29"/>
      <c r="KFK256" s="29"/>
      <c r="KFL256" s="29"/>
      <c r="KFM256" s="29"/>
      <c r="KFN256" s="29"/>
      <c r="KFO256" s="29"/>
      <c r="KFP256" s="29"/>
      <c r="KFQ256" s="29"/>
      <c r="KFR256" s="29"/>
      <c r="KFS256" s="29"/>
      <c r="KFT256" s="29"/>
      <c r="KFU256" s="29"/>
      <c r="KFV256" s="29"/>
      <c r="KFW256" s="29"/>
      <c r="KFX256" s="29"/>
      <c r="KFY256" s="29"/>
      <c r="KFZ256" s="29"/>
      <c r="KGA256" s="29"/>
      <c r="KGB256" s="29"/>
      <c r="KGC256" s="29"/>
      <c r="KGD256" s="29"/>
      <c r="KGE256" s="29"/>
      <c r="KGF256" s="29"/>
      <c r="KGG256" s="29"/>
      <c r="KGH256" s="29"/>
      <c r="KGI256" s="29"/>
      <c r="KGJ256" s="29"/>
      <c r="KGK256" s="29"/>
      <c r="KGL256" s="29"/>
      <c r="KGM256" s="29"/>
      <c r="KGN256" s="29"/>
      <c r="KGO256" s="29"/>
      <c r="KGP256" s="29"/>
      <c r="KGQ256" s="29"/>
      <c r="KGR256" s="29"/>
      <c r="KGS256" s="29"/>
      <c r="KGT256" s="29"/>
      <c r="KGU256" s="29"/>
      <c r="KGV256" s="29"/>
      <c r="KGW256" s="29"/>
      <c r="KGX256" s="29"/>
      <c r="KGY256" s="29"/>
      <c r="KGZ256" s="29"/>
      <c r="KHA256" s="29"/>
      <c r="KHB256" s="29"/>
      <c r="KHC256" s="29"/>
      <c r="KHD256" s="29"/>
      <c r="KHE256" s="29"/>
      <c r="KHF256" s="29"/>
      <c r="KHG256" s="29"/>
      <c r="KHH256" s="29"/>
      <c r="KHI256" s="29"/>
      <c r="KHJ256" s="29"/>
      <c r="KHK256" s="29"/>
      <c r="KHL256" s="29"/>
      <c r="KHM256" s="29"/>
      <c r="KHN256" s="29"/>
      <c r="KHO256" s="29"/>
      <c r="KHP256" s="29"/>
      <c r="KHQ256" s="29"/>
      <c r="KHR256" s="29"/>
      <c r="KHS256" s="29"/>
      <c r="KHT256" s="29"/>
      <c r="KHU256" s="29"/>
      <c r="KHV256" s="29"/>
      <c r="KHW256" s="29"/>
      <c r="KHX256" s="29"/>
      <c r="KHY256" s="29"/>
      <c r="KHZ256" s="29"/>
      <c r="KIA256" s="29"/>
      <c r="KIB256" s="29"/>
      <c r="KIC256" s="29"/>
      <c r="KID256" s="29"/>
      <c r="KIE256" s="29"/>
      <c r="KIF256" s="29"/>
      <c r="KIG256" s="29"/>
      <c r="KIH256" s="29"/>
      <c r="KII256" s="29"/>
      <c r="KIJ256" s="29"/>
      <c r="KIK256" s="29"/>
      <c r="KIL256" s="29"/>
      <c r="KIM256" s="29"/>
      <c r="KIN256" s="29"/>
      <c r="KIO256" s="29"/>
      <c r="KIP256" s="29"/>
      <c r="KIQ256" s="29"/>
      <c r="KIR256" s="29"/>
      <c r="KIS256" s="29"/>
      <c r="KIT256" s="29"/>
      <c r="KIU256" s="29"/>
      <c r="KIV256" s="29"/>
      <c r="KIW256" s="29"/>
      <c r="KIX256" s="29"/>
      <c r="KIY256" s="29"/>
      <c r="KIZ256" s="29"/>
      <c r="KJA256" s="29"/>
      <c r="KJB256" s="29"/>
      <c r="KJC256" s="29"/>
      <c r="KJD256" s="29"/>
      <c r="KJE256" s="29"/>
      <c r="KJF256" s="29"/>
      <c r="KJG256" s="29"/>
      <c r="KJH256" s="29"/>
      <c r="KJI256" s="29"/>
      <c r="KJJ256" s="29"/>
      <c r="KJK256" s="29"/>
      <c r="KJL256" s="29"/>
      <c r="KJM256" s="29"/>
      <c r="KJN256" s="29"/>
      <c r="KJO256" s="29"/>
      <c r="KJP256" s="29"/>
      <c r="KJQ256" s="29"/>
      <c r="KJR256" s="29"/>
      <c r="KJS256" s="29"/>
      <c r="KJT256" s="29"/>
      <c r="KJU256" s="29"/>
      <c r="KJV256" s="29"/>
      <c r="KJW256" s="29"/>
      <c r="KJX256" s="29"/>
      <c r="KJY256" s="29"/>
      <c r="KJZ256" s="29"/>
      <c r="KKA256" s="29"/>
      <c r="KKB256" s="29"/>
      <c r="KKC256" s="29"/>
      <c r="KKD256" s="29"/>
      <c r="KKE256" s="29"/>
      <c r="KKF256" s="29"/>
      <c r="KKG256" s="29"/>
      <c r="KKH256" s="29"/>
      <c r="KKI256" s="29"/>
      <c r="KKJ256" s="29"/>
      <c r="KKK256" s="29"/>
      <c r="KKL256" s="29"/>
      <c r="KKM256" s="29"/>
      <c r="KKN256" s="29"/>
      <c r="KKO256" s="29"/>
      <c r="KKP256" s="29"/>
      <c r="KKQ256" s="29"/>
      <c r="KKR256" s="29"/>
      <c r="KKS256" s="29"/>
      <c r="KKT256" s="29"/>
      <c r="KKU256" s="29"/>
      <c r="KKV256" s="29"/>
      <c r="KKW256" s="29"/>
      <c r="KKX256" s="29"/>
      <c r="KKY256" s="29"/>
      <c r="KKZ256" s="29"/>
      <c r="KLA256" s="29"/>
      <c r="KLB256" s="29"/>
      <c r="KLC256" s="29"/>
      <c r="KLD256" s="29"/>
      <c r="KLE256" s="29"/>
      <c r="KLF256" s="29"/>
      <c r="KLG256" s="29"/>
      <c r="KLH256" s="29"/>
      <c r="KLI256" s="29"/>
      <c r="KLJ256" s="29"/>
      <c r="KLK256" s="29"/>
      <c r="KLL256" s="29"/>
      <c r="KLM256" s="29"/>
      <c r="KLN256" s="29"/>
      <c r="KLO256" s="29"/>
      <c r="KLP256" s="29"/>
      <c r="KLQ256" s="29"/>
      <c r="KLR256" s="29"/>
      <c r="KLS256" s="29"/>
      <c r="KLT256" s="29"/>
      <c r="KLU256" s="29"/>
      <c r="KLV256" s="29"/>
      <c r="KLW256" s="29"/>
      <c r="KLX256" s="29"/>
      <c r="KLY256" s="29"/>
      <c r="KLZ256" s="29"/>
      <c r="KMA256" s="29"/>
      <c r="KMB256" s="29"/>
      <c r="KMC256" s="29"/>
      <c r="KMD256" s="29"/>
      <c r="KME256" s="29"/>
      <c r="KMF256" s="29"/>
      <c r="KMG256" s="29"/>
      <c r="KMH256" s="29"/>
      <c r="KMI256" s="29"/>
      <c r="KMJ256" s="29"/>
      <c r="KMK256" s="29"/>
      <c r="KML256" s="29"/>
      <c r="KMM256" s="29"/>
      <c r="KMN256" s="29"/>
      <c r="KMO256" s="29"/>
      <c r="KMP256" s="29"/>
      <c r="KMQ256" s="29"/>
      <c r="KMR256" s="29"/>
      <c r="KMS256" s="29"/>
      <c r="KMT256" s="29"/>
      <c r="KMU256" s="29"/>
      <c r="KMV256" s="29"/>
      <c r="KMW256" s="29"/>
      <c r="KMX256" s="29"/>
      <c r="KMY256" s="29"/>
      <c r="KMZ256" s="29"/>
      <c r="KNA256" s="29"/>
      <c r="KNB256" s="29"/>
      <c r="KNC256" s="29"/>
      <c r="KND256" s="29"/>
      <c r="KNE256" s="29"/>
      <c r="KNF256" s="29"/>
      <c r="KNG256" s="29"/>
      <c r="KNH256" s="29"/>
      <c r="KNI256" s="29"/>
      <c r="KNJ256" s="29"/>
      <c r="KNK256" s="29"/>
      <c r="KNL256" s="29"/>
      <c r="KNM256" s="29"/>
      <c r="KNN256" s="29"/>
      <c r="KNO256" s="29"/>
      <c r="KNP256" s="29"/>
      <c r="KNQ256" s="29"/>
      <c r="KNR256" s="29"/>
      <c r="KNS256" s="29"/>
      <c r="KNT256" s="29"/>
      <c r="KNU256" s="29"/>
      <c r="KNV256" s="29"/>
      <c r="KNW256" s="29"/>
      <c r="KNX256" s="29"/>
      <c r="KNY256" s="29"/>
      <c r="KNZ256" s="29"/>
      <c r="KOA256" s="29"/>
      <c r="KOB256" s="29"/>
      <c r="KOC256" s="29"/>
      <c r="KOD256" s="29"/>
      <c r="KOE256" s="29"/>
      <c r="KOF256" s="29"/>
      <c r="KOG256" s="29"/>
      <c r="KOH256" s="29"/>
      <c r="KOI256" s="29"/>
      <c r="KOJ256" s="29"/>
      <c r="KOK256" s="29"/>
      <c r="KOL256" s="29"/>
      <c r="KOM256" s="29"/>
      <c r="KON256" s="29"/>
      <c r="KOO256" s="29"/>
      <c r="KOP256" s="29"/>
      <c r="KOQ256" s="29"/>
      <c r="KOR256" s="29"/>
      <c r="KOS256" s="29"/>
      <c r="KOT256" s="29"/>
      <c r="KOU256" s="29"/>
      <c r="KOV256" s="29"/>
      <c r="KOW256" s="29"/>
      <c r="KOX256" s="29"/>
      <c r="KOY256" s="29"/>
      <c r="KOZ256" s="29"/>
      <c r="KPA256" s="29"/>
      <c r="KPB256" s="29"/>
      <c r="KPC256" s="29"/>
      <c r="KPD256" s="29"/>
      <c r="KPE256" s="29"/>
      <c r="KPF256" s="29"/>
      <c r="KPG256" s="29"/>
      <c r="KPH256" s="29"/>
      <c r="KPI256" s="29"/>
      <c r="KPJ256" s="29"/>
      <c r="KPK256" s="29"/>
      <c r="KPL256" s="29"/>
      <c r="KPM256" s="29"/>
      <c r="KPN256" s="29"/>
      <c r="KPO256" s="29"/>
      <c r="KPP256" s="29"/>
      <c r="KPQ256" s="29"/>
      <c r="KPR256" s="29"/>
      <c r="KPS256" s="29"/>
      <c r="KPT256" s="29"/>
      <c r="KPU256" s="29"/>
      <c r="KPV256" s="29"/>
      <c r="KPW256" s="29"/>
      <c r="KPX256" s="29"/>
      <c r="KPY256" s="29"/>
      <c r="KPZ256" s="29"/>
      <c r="KQA256" s="29"/>
      <c r="KQB256" s="29"/>
      <c r="KQC256" s="29"/>
      <c r="KQD256" s="29"/>
      <c r="KQE256" s="29"/>
      <c r="KQF256" s="29"/>
      <c r="KQG256" s="29"/>
      <c r="KQH256" s="29"/>
      <c r="KQI256" s="29"/>
      <c r="KQJ256" s="29"/>
      <c r="KQK256" s="29"/>
      <c r="KQL256" s="29"/>
      <c r="KQM256" s="29"/>
      <c r="KQN256" s="29"/>
      <c r="KQO256" s="29"/>
      <c r="KQP256" s="29"/>
      <c r="KQQ256" s="29"/>
      <c r="KQR256" s="29"/>
      <c r="KQS256" s="29"/>
      <c r="KQT256" s="29"/>
      <c r="KQU256" s="29"/>
      <c r="KQV256" s="29"/>
      <c r="KQW256" s="29"/>
      <c r="KQX256" s="29"/>
      <c r="KQY256" s="29"/>
      <c r="KQZ256" s="29"/>
      <c r="KRA256" s="29"/>
      <c r="KRB256" s="29"/>
      <c r="KRC256" s="29"/>
      <c r="KRD256" s="29"/>
      <c r="KRE256" s="29"/>
      <c r="KRF256" s="29"/>
      <c r="KRG256" s="29"/>
      <c r="KRH256" s="29"/>
      <c r="KRI256" s="29"/>
      <c r="KRJ256" s="29"/>
      <c r="KRK256" s="29"/>
      <c r="KRL256" s="29"/>
      <c r="KRM256" s="29"/>
      <c r="KRN256" s="29"/>
      <c r="KRO256" s="29"/>
      <c r="KRP256" s="29"/>
      <c r="KRQ256" s="29"/>
      <c r="KRR256" s="29"/>
      <c r="KRS256" s="29"/>
      <c r="KRT256" s="29"/>
      <c r="KRU256" s="29"/>
      <c r="KRV256" s="29"/>
      <c r="KRW256" s="29"/>
      <c r="KRX256" s="29"/>
      <c r="KRY256" s="29"/>
      <c r="KRZ256" s="29"/>
      <c r="KSA256" s="29"/>
      <c r="KSB256" s="29"/>
      <c r="KSC256" s="29"/>
      <c r="KSD256" s="29"/>
      <c r="KSE256" s="29"/>
      <c r="KSF256" s="29"/>
      <c r="KSG256" s="29"/>
      <c r="KSH256" s="29"/>
      <c r="KSI256" s="29"/>
      <c r="KSJ256" s="29"/>
      <c r="KSK256" s="29"/>
      <c r="KSL256" s="29"/>
      <c r="KSM256" s="29"/>
      <c r="KSN256" s="29"/>
      <c r="KSO256" s="29"/>
      <c r="KSP256" s="29"/>
      <c r="KSQ256" s="29"/>
      <c r="KSR256" s="29"/>
      <c r="KSS256" s="29"/>
      <c r="KST256" s="29"/>
      <c r="KSU256" s="29"/>
      <c r="KSV256" s="29"/>
      <c r="KSW256" s="29"/>
      <c r="KSX256" s="29"/>
      <c r="KSY256" s="29"/>
      <c r="KSZ256" s="29"/>
      <c r="KTA256" s="29"/>
      <c r="KTB256" s="29"/>
      <c r="KTC256" s="29"/>
      <c r="KTD256" s="29"/>
      <c r="KTE256" s="29"/>
      <c r="KTF256" s="29"/>
      <c r="KTG256" s="29"/>
      <c r="KTH256" s="29"/>
      <c r="KTI256" s="29"/>
      <c r="KTJ256" s="29"/>
      <c r="KTK256" s="29"/>
      <c r="KTL256" s="29"/>
      <c r="KTM256" s="29"/>
      <c r="KTN256" s="29"/>
      <c r="KTO256" s="29"/>
      <c r="KTP256" s="29"/>
      <c r="KTQ256" s="29"/>
      <c r="KTR256" s="29"/>
      <c r="KTS256" s="29"/>
      <c r="KTT256" s="29"/>
      <c r="KTU256" s="29"/>
      <c r="KTV256" s="29"/>
      <c r="KTW256" s="29"/>
      <c r="KTX256" s="29"/>
      <c r="KTY256" s="29"/>
      <c r="KTZ256" s="29"/>
      <c r="KUA256" s="29"/>
      <c r="KUB256" s="29"/>
      <c r="KUC256" s="29"/>
      <c r="KUD256" s="29"/>
      <c r="KUE256" s="29"/>
      <c r="KUF256" s="29"/>
      <c r="KUG256" s="29"/>
      <c r="KUH256" s="29"/>
      <c r="KUI256" s="29"/>
      <c r="KUJ256" s="29"/>
      <c r="KUK256" s="29"/>
      <c r="KUL256" s="29"/>
      <c r="KUM256" s="29"/>
      <c r="KUN256" s="29"/>
      <c r="KUO256" s="29"/>
      <c r="KUP256" s="29"/>
      <c r="KUQ256" s="29"/>
      <c r="KUR256" s="29"/>
      <c r="KUS256" s="29"/>
      <c r="KUT256" s="29"/>
      <c r="KUU256" s="29"/>
      <c r="KUV256" s="29"/>
      <c r="KUW256" s="29"/>
      <c r="KUX256" s="29"/>
      <c r="KUY256" s="29"/>
      <c r="KUZ256" s="29"/>
      <c r="KVA256" s="29"/>
      <c r="KVB256" s="29"/>
      <c r="KVC256" s="29"/>
      <c r="KVD256" s="29"/>
      <c r="KVE256" s="29"/>
      <c r="KVF256" s="29"/>
      <c r="KVG256" s="29"/>
      <c r="KVH256" s="29"/>
      <c r="KVI256" s="29"/>
      <c r="KVJ256" s="29"/>
      <c r="KVK256" s="29"/>
      <c r="KVL256" s="29"/>
      <c r="KVM256" s="29"/>
      <c r="KVN256" s="29"/>
      <c r="KVO256" s="29"/>
      <c r="KVP256" s="29"/>
      <c r="KVQ256" s="29"/>
      <c r="KVR256" s="29"/>
      <c r="KVS256" s="29"/>
      <c r="KVT256" s="29"/>
      <c r="KVU256" s="29"/>
      <c r="KVV256" s="29"/>
      <c r="KVW256" s="29"/>
      <c r="KVX256" s="29"/>
      <c r="KVY256" s="29"/>
      <c r="KVZ256" s="29"/>
      <c r="KWA256" s="29"/>
      <c r="KWB256" s="29"/>
      <c r="KWC256" s="29"/>
      <c r="KWD256" s="29"/>
      <c r="KWE256" s="29"/>
      <c r="KWF256" s="29"/>
      <c r="KWG256" s="29"/>
      <c r="KWH256" s="29"/>
      <c r="KWI256" s="29"/>
      <c r="KWJ256" s="29"/>
      <c r="KWK256" s="29"/>
      <c r="KWL256" s="29"/>
      <c r="KWM256" s="29"/>
      <c r="KWN256" s="29"/>
      <c r="KWO256" s="29"/>
      <c r="KWP256" s="29"/>
      <c r="KWQ256" s="29"/>
      <c r="KWR256" s="29"/>
      <c r="KWS256" s="29"/>
      <c r="KWT256" s="29"/>
      <c r="KWU256" s="29"/>
      <c r="KWV256" s="29"/>
      <c r="KWW256" s="29"/>
      <c r="KWX256" s="29"/>
      <c r="KWY256" s="29"/>
      <c r="KWZ256" s="29"/>
      <c r="KXA256" s="29"/>
      <c r="KXB256" s="29"/>
      <c r="KXC256" s="29"/>
      <c r="KXD256" s="29"/>
      <c r="KXE256" s="29"/>
      <c r="KXF256" s="29"/>
      <c r="KXG256" s="29"/>
      <c r="KXH256" s="29"/>
      <c r="KXI256" s="29"/>
      <c r="KXJ256" s="29"/>
      <c r="KXK256" s="29"/>
      <c r="KXL256" s="29"/>
      <c r="KXM256" s="29"/>
      <c r="KXN256" s="29"/>
      <c r="KXO256" s="29"/>
      <c r="KXP256" s="29"/>
      <c r="KXQ256" s="29"/>
      <c r="KXR256" s="29"/>
      <c r="KXS256" s="29"/>
      <c r="KXT256" s="29"/>
      <c r="KXU256" s="29"/>
      <c r="KXV256" s="29"/>
      <c r="KXW256" s="29"/>
      <c r="KXX256" s="29"/>
      <c r="KXY256" s="29"/>
      <c r="KXZ256" s="29"/>
      <c r="KYA256" s="29"/>
      <c r="KYB256" s="29"/>
      <c r="KYC256" s="29"/>
      <c r="KYD256" s="29"/>
      <c r="KYE256" s="29"/>
      <c r="KYF256" s="29"/>
      <c r="KYG256" s="29"/>
      <c r="KYH256" s="29"/>
      <c r="KYI256" s="29"/>
      <c r="KYJ256" s="29"/>
      <c r="KYK256" s="29"/>
      <c r="KYL256" s="29"/>
      <c r="KYM256" s="29"/>
      <c r="KYN256" s="29"/>
      <c r="KYO256" s="29"/>
      <c r="KYP256" s="29"/>
      <c r="KYQ256" s="29"/>
      <c r="KYR256" s="29"/>
      <c r="KYS256" s="29"/>
      <c r="KYT256" s="29"/>
      <c r="KYU256" s="29"/>
      <c r="KYV256" s="29"/>
      <c r="KYW256" s="29"/>
      <c r="KYX256" s="29"/>
      <c r="KYY256" s="29"/>
      <c r="KYZ256" s="29"/>
      <c r="KZA256" s="29"/>
      <c r="KZB256" s="29"/>
      <c r="KZC256" s="29"/>
      <c r="KZD256" s="29"/>
      <c r="KZE256" s="29"/>
      <c r="KZF256" s="29"/>
      <c r="KZG256" s="29"/>
      <c r="KZH256" s="29"/>
      <c r="KZI256" s="29"/>
      <c r="KZJ256" s="29"/>
      <c r="KZK256" s="29"/>
      <c r="KZL256" s="29"/>
      <c r="KZM256" s="29"/>
      <c r="KZN256" s="29"/>
      <c r="KZO256" s="29"/>
      <c r="KZP256" s="29"/>
      <c r="KZQ256" s="29"/>
      <c r="KZR256" s="29"/>
      <c r="KZS256" s="29"/>
      <c r="KZT256" s="29"/>
      <c r="KZU256" s="29"/>
      <c r="KZV256" s="29"/>
      <c r="KZW256" s="29"/>
      <c r="KZX256" s="29"/>
      <c r="KZY256" s="29"/>
      <c r="KZZ256" s="29"/>
      <c r="LAA256" s="29"/>
      <c r="LAB256" s="29"/>
      <c r="LAC256" s="29"/>
      <c r="LAD256" s="29"/>
      <c r="LAE256" s="29"/>
      <c r="LAF256" s="29"/>
      <c r="LAG256" s="29"/>
      <c r="LAH256" s="29"/>
      <c r="LAI256" s="29"/>
      <c r="LAJ256" s="29"/>
      <c r="LAK256" s="29"/>
      <c r="LAL256" s="29"/>
      <c r="LAM256" s="29"/>
      <c r="LAN256" s="29"/>
      <c r="LAO256" s="29"/>
      <c r="LAP256" s="29"/>
      <c r="LAQ256" s="29"/>
      <c r="LAR256" s="29"/>
      <c r="LAS256" s="29"/>
      <c r="LAT256" s="29"/>
      <c r="LAU256" s="29"/>
      <c r="LAV256" s="29"/>
      <c r="LAW256" s="29"/>
      <c r="LAX256" s="29"/>
      <c r="LAY256" s="29"/>
      <c r="LAZ256" s="29"/>
      <c r="LBA256" s="29"/>
      <c r="LBB256" s="29"/>
      <c r="LBC256" s="29"/>
      <c r="LBD256" s="29"/>
      <c r="LBE256" s="29"/>
      <c r="LBF256" s="29"/>
      <c r="LBG256" s="29"/>
      <c r="LBH256" s="29"/>
      <c r="LBI256" s="29"/>
      <c r="LBJ256" s="29"/>
      <c r="LBK256" s="29"/>
      <c r="LBL256" s="29"/>
      <c r="LBM256" s="29"/>
      <c r="LBN256" s="29"/>
      <c r="LBO256" s="29"/>
      <c r="LBP256" s="29"/>
      <c r="LBQ256" s="29"/>
      <c r="LBR256" s="29"/>
      <c r="LBS256" s="29"/>
      <c r="LBT256" s="29"/>
      <c r="LBU256" s="29"/>
      <c r="LBV256" s="29"/>
      <c r="LBW256" s="29"/>
      <c r="LBX256" s="29"/>
      <c r="LBY256" s="29"/>
      <c r="LBZ256" s="29"/>
      <c r="LCA256" s="29"/>
      <c r="LCB256" s="29"/>
      <c r="LCC256" s="29"/>
      <c r="LCD256" s="29"/>
      <c r="LCE256" s="29"/>
      <c r="LCF256" s="29"/>
      <c r="LCG256" s="29"/>
      <c r="LCH256" s="29"/>
      <c r="LCI256" s="29"/>
      <c r="LCJ256" s="29"/>
      <c r="LCK256" s="29"/>
      <c r="LCL256" s="29"/>
      <c r="LCM256" s="29"/>
      <c r="LCN256" s="29"/>
      <c r="LCO256" s="29"/>
      <c r="LCP256" s="29"/>
      <c r="LCQ256" s="29"/>
      <c r="LCR256" s="29"/>
      <c r="LCS256" s="29"/>
      <c r="LCT256" s="29"/>
      <c r="LCU256" s="29"/>
      <c r="LCV256" s="29"/>
      <c r="LCW256" s="29"/>
      <c r="LCX256" s="29"/>
      <c r="LCY256" s="29"/>
      <c r="LCZ256" s="29"/>
      <c r="LDA256" s="29"/>
      <c r="LDB256" s="29"/>
      <c r="LDC256" s="29"/>
      <c r="LDD256" s="29"/>
      <c r="LDE256" s="29"/>
      <c r="LDF256" s="29"/>
      <c r="LDG256" s="29"/>
      <c r="LDH256" s="29"/>
      <c r="LDI256" s="29"/>
      <c r="LDJ256" s="29"/>
      <c r="LDK256" s="29"/>
      <c r="LDL256" s="29"/>
      <c r="LDM256" s="29"/>
      <c r="LDN256" s="29"/>
      <c r="LDO256" s="29"/>
      <c r="LDP256" s="29"/>
      <c r="LDQ256" s="29"/>
      <c r="LDR256" s="29"/>
      <c r="LDS256" s="29"/>
      <c r="LDT256" s="29"/>
      <c r="LDU256" s="29"/>
      <c r="LDV256" s="29"/>
      <c r="LDW256" s="29"/>
      <c r="LDX256" s="29"/>
      <c r="LDY256" s="29"/>
      <c r="LDZ256" s="29"/>
      <c r="LEA256" s="29"/>
      <c r="LEB256" s="29"/>
      <c r="LEC256" s="29"/>
      <c r="LED256" s="29"/>
      <c r="LEE256" s="29"/>
      <c r="LEF256" s="29"/>
      <c r="LEG256" s="29"/>
      <c r="LEH256" s="29"/>
      <c r="LEI256" s="29"/>
      <c r="LEJ256" s="29"/>
      <c r="LEK256" s="29"/>
      <c r="LEL256" s="29"/>
      <c r="LEM256" s="29"/>
      <c r="LEN256" s="29"/>
      <c r="LEO256" s="29"/>
      <c r="LEP256" s="29"/>
      <c r="LEQ256" s="29"/>
      <c r="LER256" s="29"/>
      <c r="LES256" s="29"/>
      <c r="LET256" s="29"/>
      <c r="LEU256" s="29"/>
      <c r="LEV256" s="29"/>
      <c r="LEW256" s="29"/>
      <c r="LEX256" s="29"/>
      <c r="LEY256" s="29"/>
      <c r="LEZ256" s="29"/>
      <c r="LFA256" s="29"/>
      <c r="LFB256" s="29"/>
      <c r="LFC256" s="29"/>
      <c r="LFD256" s="29"/>
      <c r="LFE256" s="29"/>
      <c r="LFF256" s="29"/>
      <c r="LFG256" s="29"/>
      <c r="LFH256" s="29"/>
      <c r="LFI256" s="29"/>
      <c r="LFJ256" s="29"/>
      <c r="LFK256" s="29"/>
      <c r="LFL256" s="29"/>
      <c r="LFM256" s="29"/>
      <c r="LFN256" s="29"/>
      <c r="LFO256" s="29"/>
      <c r="LFP256" s="29"/>
      <c r="LFQ256" s="29"/>
      <c r="LFR256" s="29"/>
      <c r="LFS256" s="29"/>
      <c r="LFT256" s="29"/>
      <c r="LFU256" s="29"/>
      <c r="LFV256" s="29"/>
      <c r="LFW256" s="29"/>
      <c r="LFX256" s="29"/>
      <c r="LFY256" s="29"/>
      <c r="LFZ256" s="29"/>
      <c r="LGA256" s="29"/>
      <c r="LGB256" s="29"/>
      <c r="LGC256" s="29"/>
      <c r="LGD256" s="29"/>
      <c r="LGE256" s="29"/>
      <c r="LGF256" s="29"/>
      <c r="LGG256" s="29"/>
      <c r="LGH256" s="29"/>
      <c r="LGI256" s="29"/>
      <c r="LGJ256" s="29"/>
      <c r="LGK256" s="29"/>
      <c r="LGL256" s="29"/>
      <c r="LGM256" s="29"/>
      <c r="LGN256" s="29"/>
      <c r="LGO256" s="29"/>
      <c r="LGP256" s="29"/>
      <c r="LGQ256" s="29"/>
      <c r="LGR256" s="29"/>
      <c r="LGS256" s="29"/>
      <c r="LGT256" s="29"/>
      <c r="LGU256" s="29"/>
      <c r="LGV256" s="29"/>
      <c r="LGW256" s="29"/>
      <c r="LGX256" s="29"/>
      <c r="LGY256" s="29"/>
      <c r="LGZ256" s="29"/>
      <c r="LHA256" s="29"/>
      <c r="LHB256" s="29"/>
      <c r="LHC256" s="29"/>
      <c r="LHD256" s="29"/>
      <c r="LHE256" s="29"/>
      <c r="LHF256" s="29"/>
      <c r="LHG256" s="29"/>
      <c r="LHH256" s="29"/>
      <c r="LHI256" s="29"/>
      <c r="LHJ256" s="29"/>
      <c r="LHK256" s="29"/>
      <c r="LHL256" s="29"/>
      <c r="LHM256" s="29"/>
      <c r="LHN256" s="29"/>
      <c r="LHO256" s="29"/>
      <c r="LHP256" s="29"/>
      <c r="LHQ256" s="29"/>
      <c r="LHR256" s="29"/>
      <c r="LHS256" s="29"/>
      <c r="LHT256" s="29"/>
      <c r="LHU256" s="29"/>
      <c r="LHV256" s="29"/>
      <c r="LHW256" s="29"/>
      <c r="LHX256" s="29"/>
      <c r="LHY256" s="29"/>
      <c r="LHZ256" s="29"/>
      <c r="LIA256" s="29"/>
      <c r="LIB256" s="29"/>
      <c r="LIC256" s="29"/>
      <c r="LID256" s="29"/>
      <c r="LIE256" s="29"/>
      <c r="LIF256" s="29"/>
      <c r="LIG256" s="29"/>
      <c r="LIH256" s="29"/>
      <c r="LII256" s="29"/>
      <c r="LIJ256" s="29"/>
      <c r="LIK256" s="29"/>
      <c r="LIL256" s="29"/>
      <c r="LIM256" s="29"/>
      <c r="LIN256" s="29"/>
      <c r="LIO256" s="29"/>
      <c r="LIP256" s="29"/>
      <c r="LIQ256" s="29"/>
      <c r="LIR256" s="29"/>
      <c r="LIS256" s="29"/>
      <c r="LIT256" s="29"/>
      <c r="LIU256" s="29"/>
      <c r="LIV256" s="29"/>
      <c r="LIW256" s="29"/>
      <c r="LIX256" s="29"/>
      <c r="LIY256" s="29"/>
      <c r="LIZ256" s="29"/>
      <c r="LJA256" s="29"/>
      <c r="LJB256" s="29"/>
      <c r="LJC256" s="29"/>
      <c r="LJD256" s="29"/>
      <c r="LJE256" s="29"/>
      <c r="LJF256" s="29"/>
      <c r="LJG256" s="29"/>
      <c r="LJH256" s="29"/>
      <c r="LJI256" s="29"/>
      <c r="LJJ256" s="29"/>
      <c r="LJK256" s="29"/>
      <c r="LJL256" s="29"/>
      <c r="LJM256" s="29"/>
      <c r="LJN256" s="29"/>
      <c r="LJO256" s="29"/>
      <c r="LJP256" s="29"/>
      <c r="LJQ256" s="29"/>
      <c r="LJR256" s="29"/>
      <c r="LJS256" s="29"/>
      <c r="LJT256" s="29"/>
      <c r="LJU256" s="29"/>
      <c r="LJV256" s="29"/>
      <c r="LJW256" s="29"/>
      <c r="LJX256" s="29"/>
      <c r="LJY256" s="29"/>
      <c r="LJZ256" s="29"/>
      <c r="LKA256" s="29"/>
      <c r="LKB256" s="29"/>
      <c r="LKC256" s="29"/>
      <c r="LKD256" s="29"/>
      <c r="LKE256" s="29"/>
      <c r="LKF256" s="29"/>
      <c r="LKG256" s="29"/>
      <c r="LKH256" s="29"/>
      <c r="LKI256" s="29"/>
      <c r="LKJ256" s="29"/>
      <c r="LKK256" s="29"/>
      <c r="LKL256" s="29"/>
      <c r="LKM256" s="29"/>
      <c r="LKN256" s="29"/>
      <c r="LKO256" s="29"/>
      <c r="LKP256" s="29"/>
      <c r="LKQ256" s="29"/>
      <c r="LKR256" s="29"/>
      <c r="LKS256" s="29"/>
      <c r="LKT256" s="29"/>
      <c r="LKU256" s="29"/>
      <c r="LKV256" s="29"/>
      <c r="LKW256" s="29"/>
      <c r="LKX256" s="29"/>
      <c r="LKY256" s="29"/>
      <c r="LKZ256" s="29"/>
      <c r="LLA256" s="29"/>
      <c r="LLB256" s="29"/>
      <c r="LLC256" s="29"/>
      <c r="LLD256" s="29"/>
      <c r="LLE256" s="29"/>
      <c r="LLF256" s="29"/>
      <c r="LLG256" s="29"/>
      <c r="LLH256" s="29"/>
      <c r="LLI256" s="29"/>
      <c r="LLJ256" s="29"/>
      <c r="LLK256" s="29"/>
      <c r="LLL256" s="29"/>
      <c r="LLM256" s="29"/>
      <c r="LLN256" s="29"/>
      <c r="LLO256" s="29"/>
      <c r="LLP256" s="29"/>
      <c r="LLQ256" s="29"/>
      <c r="LLR256" s="29"/>
      <c r="LLS256" s="29"/>
      <c r="LLT256" s="29"/>
      <c r="LLU256" s="29"/>
      <c r="LLV256" s="29"/>
      <c r="LLW256" s="29"/>
      <c r="LLX256" s="29"/>
      <c r="LLY256" s="29"/>
      <c r="LLZ256" s="29"/>
      <c r="LMA256" s="29"/>
      <c r="LMB256" s="29"/>
      <c r="LMC256" s="29"/>
      <c r="LMD256" s="29"/>
      <c r="LME256" s="29"/>
      <c r="LMF256" s="29"/>
      <c r="LMG256" s="29"/>
      <c r="LMH256" s="29"/>
      <c r="LMI256" s="29"/>
      <c r="LMJ256" s="29"/>
      <c r="LMK256" s="29"/>
      <c r="LML256" s="29"/>
      <c r="LMM256" s="29"/>
      <c r="LMN256" s="29"/>
      <c r="LMO256" s="29"/>
      <c r="LMP256" s="29"/>
      <c r="LMQ256" s="29"/>
      <c r="LMR256" s="29"/>
      <c r="LMS256" s="29"/>
      <c r="LMT256" s="29"/>
      <c r="LMU256" s="29"/>
      <c r="LMV256" s="29"/>
      <c r="LMW256" s="29"/>
      <c r="LMX256" s="29"/>
      <c r="LMY256" s="29"/>
      <c r="LMZ256" s="29"/>
      <c r="LNA256" s="29"/>
      <c r="LNB256" s="29"/>
      <c r="LNC256" s="29"/>
      <c r="LND256" s="29"/>
      <c r="LNE256" s="29"/>
      <c r="LNF256" s="29"/>
      <c r="LNG256" s="29"/>
      <c r="LNH256" s="29"/>
      <c r="LNI256" s="29"/>
      <c r="LNJ256" s="29"/>
      <c r="LNK256" s="29"/>
      <c r="LNL256" s="29"/>
      <c r="LNM256" s="29"/>
      <c r="LNN256" s="29"/>
      <c r="LNO256" s="29"/>
      <c r="LNP256" s="29"/>
      <c r="LNQ256" s="29"/>
      <c r="LNR256" s="29"/>
      <c r="LNS256" s="29"/>
      <c r="LNT256" s="29"/>
      <c r="LNU256" s="29"/>
      <c r="LNV256" s="29"/>
      <c r="LNW256" s="29"/>
      <c r="LNX256" s="29"/>
      <c r="LNY256" s="29"/>
      <c r="LNZ256" s="29"/>
      <c r="LOA256" s="29"/>
      <c r="LOB256" s="29"/>
      <c r="LOC256" s="29"/>
      <c r="LOD256" s="29"/>
      <c r="LOE256" s="29"/>
      <c r="LOF256" s="29"/>
      <c r="LOG256" s="29"/>
      <c r="LOH256" s="29"/>
      <c r="LOI256" s="29"/>
      <c r="LOJ256" s="29"/>
      <c r="LOK256" s="29"/>
      <c r="LOL256" s="29"/>
      <c r="LOM256" s="29"/>
      <c r="LON256" s="29"/>
      <c r="LOO256" s="29"/>
      <c r="LOP256" s="29"/>
      <c r="LOQ256" s="29"/>
      <c r="LOR256" s="29"/>
      <c r="LOS256" s="29"/>
      <c r="LOT256" s="29"/>
      <c r="LOU256" s="29"/>
      <c r="LOV256" s="29"/>
      <c r="LOW256" s="29"/>
      <c r="LOX256" s="29"/>
      <c r="LOY256" s="29"/>
      <c r="LOZ256" s="29"/>
      <c r="LPA256" s="29"/>
      <c r="LPB256" s="29"/>
      <c r="LPC256" s="29"/>
      <c r="LPD256" s="29"/>
      <c r="LPE256" s="29"/>
      <c r="LPF256" s="29"/>
      <c r="LPG256" s="29"/>
      <c r="LPH256" s="29"/>
      <c r="LPI256" s="29"/>
      <c r="LPJ256" s="29"/>
      <c r="LPK256" s="29"/>
      <c r="LPL256" s="29"/>
      <c r="LPM256" s="29"/>
      <c r="LPN256" s="29"/>
      <c r="LPO256" s="29"/>
      <c r="LPP256" s="29"/>
      <c r="LPQ256" s="29"/>
      <c r="LPR256" s="29"/>
      <c r="LPS256" s="29"/>
      <c r="LPT256" s="29"/>
      <c r="LPU256" s="29"/>
      <c r="LPV256" s="29"/>
      <c r="LPW256" s="29"/>
      <c r="LPX256" s="29"/>
      <c r="LPY256" s="29"/>
      <c r="LPZ256" s="29"/>
      <c r="LQA256" s="29"/>
      <c r="LQB256" s="29"/>
      <c r="LQC256" s="29"/>
      <c r="LQD256" s="29"/>
      <c r="LQE256" s="29"/>
      <c r="LQF256" s="29"/>
      <c r="LQG256" s="29"/>
      <c r="LQH256" s="29"/>
      <c r="LQI256" s="29"/>
      <c r="LQJ256" s="29"/>
      <c r="LQK256" s="29"/>
      <c r="LQL256" s="29"/>
      <c r="LQM256" s="29"/>
      <c r="LQN256" s="29"/>
      <c r="LQO256" s="29"/>
      <c r="LQP256" s="29"/>
      <c r="LQQ256" s="29"/>
      <c r="LQR256" s="29"/>
      <c r="LQS256" s="29"/>
      <c r="LQT256" s="29"/>
      <c r="LQU256" s="29"/>
      <c r="LQV256" s="29"/>
      <c r="LQW256" s="29"/>
      <c r="LQX256" s="29"/>
      <c r="LQY256" s="29"/>
      <c r="LQZ256" s="29"/>
      <c r="LRA256" s="29"/>
      <c r="LRB256" s="29"/>
      <c r="LRC256" s="29"/>
      <c r="LRD256" s="29"/>
      <c r="LRE256" s="29"/>
      <c r="LRF256" s="29"/>
      <c r="LRG256" s="29"/>
      <c r="LRH256" s="29"/>
      <c r="LRI256" s="29"/>
      <c r="LRJ256" s="29"/>
      <c r="LRK256" s="29"/>
      <c r="LRL256" s="29"/>
      <c r="LRM256" s="29"/>
      <c r="LRN256" s="29"/>
      <c r="LRO256" s="29"/>
      <c r="LRP256" s="29"/>
      <c r="LRQ256" s="29"/>
      <c r="LRR256" s="29"/>
      <c r="LRS256" s="29"/>
      <c r="LRT256" s="29"/>
      <c r="LRU256" s="29"/>
      <c r="LRV256" s="29"/>
      <c r="LRW256" s="29"/>
      <c r="LRX256" s="29"/>
      <c r="LRY256" s="29"/>
      <c r="LRZ256" s="29"/>
      <c r="LSA256" s="29"/>
      <c r="LSB256" s="29"/>
      <c r="LSC256" s="29"/>
      <c r="LSD256" s="29"/>
      <c r="LSE256" s="29"/>
      <c r="LSF256" s="29"/>
      <c r="LSG256" s="29"/>
      <c r="LSH256" s="29"/>
      <c r="LSI256" s="29"/>
      <c r="LSJ256" s="29"/>
      <c r="LSK256" s="29"/>
      <c r="LSL256" s="29"/>
      <c r="LSM256" s="29"/>
      <c r="LSN256" s="29"/>
      <c r="LSO256" s="29"/>
      <c r="LSP256" s="29"/>
      <c r="LSQ256" s="29"/>
      <c r="LSR256" s="29"/>
      <c r="LSS256" s="29"/>
      <c r="LST256" s="29"/>
      <c r="LSU256" s="29"/>
      <c r="LSV256" s="29"/>
      <c r="LSW256" s="29"/>
      <c r="LSX256" s="29"/>
      <c r="LSY256" s="29"/>
      <c r="LSZ256" s="29"/>
      <c r="LTA256" s="29"/>
      <c r="LTB256" s="29"/>
      <c r="LTC256" s="29"/>
      <c r="LTD256" s="29"/>
      <c r="LTE256" s="29"/>
      <c r="LTF256" s="29"/>
      <c r="LTG256" s="29"/>
      <c r="LTH256" s="29"/>
      <c r="LTI256" s="29"/>
      <c r="LTJ256" s="29"/>
      <c r="LTK256" s="29"/>
      <c r="LTL256" s="29"/>
      <c r="LTM256" s="29"/>
      <c r="LTN256" s="29"/>
      <c r="LTO256" s="29"/>
      <c r="LTP256" s="29"/>
      <c r="LTQ256" s="29"/>
      <c r="LTR256" s="29"/>
      <c r="LTS256" s="29"/>
      <c r="LTT256" s="29"/>
      <c r="LTU256" s="29"/>
      <c r="LTV256" s="29"/>
      <c r="LTW256" s="29"/>
      <c r="LTX256" s="29"/>
      <c r="LTY256" s="29"/>
      <c r="LTZ256" s="29"/>
      <c r="LUA256" s="29"/>
      <c r="LUB256" s="29"/>
      <c r="LUC256" s="29"/>
      <c r="LUD256" s="29"/>
      <c r="LUE256" s="29"/>
      <c r="LUF256" s="29"/>
      <c r="LUG256" s="29"/>
      <c r="LUH256" s="29"/>
      <c r="LUI256" s="29"/>
      <c r="LUJ256" s="29"/>
      <c r="LUK256" s="29"/>
      <c r="LUL256" s="29"/>
      <c r="LUM256" s="29"/>
      <c r="LUN256" s="29"/>
      <c r="LUO256" s="29"/>
      <c r="LUP256" s="29"/>
      <c r="LUQ256" s="29"/>
      <c r="LUR256" s="29"/>
      <c r="LUS256" s="29"/>
      <c r="LUT256" s="29"/>
      <c r="LUU256" s="29"/>
      <c r="LUV256" s="29"/>
      <c r="LUW256" s="29"/>
      <c r="LUX256" s="29"/>
      <c r="LUY256" s="29"/>
      <c r="LUZ256" s="29"/>
      <c r="LVA256" s="29"/>
      <c r="LVB256" s="29"/>
      <c r="LVC256" s="29"/>
      <c r="LVD256" s="29"/>
      <c r="LVE256" s="29"/>
      <c r="LVF256" s="29"/>
      <c r="LVG256" s="29"/>
      <c r="LVH256" s="29"/>
      <c r="LVI256" s="29"/>
      <c r="LVJ256" s="29"/>
      <c r="LVK256" s="29"/>
      <c r="LVL256" s="29"/>
      <c r="LVM256" s="29"/>
      <c r="LVN256" s="29"/>
      <c r="LVO256" s="29"/>
      <c r="LVP256" s="29"/>
      <c r="LVQ256" s="29"/>
      <c r="LVR256" s="29"/>
      <c r="LVS256" s="29"/>
      <c r="LVT256" s="29"/>
      <c r="LVU256" s="29"/>
      <c r="LVV256" s="29"/>
      <c r="LVW256" s="29"/>
      <c r="LVX256" s="29"/>
      <c r="LVY256" s="29"/>
      <c r="LVZ256" s="29"/>
      <c r="LWA256" s="29"/>
      <c r="LWB256" s="29"/>
      <c r="LWC256" s="29"/>
      <c r="LWD256" s="29"/>
      <c r="LWE256" s="29"/>
      <c r="LWF256" s="29"/>
      <c r="LWG256" s="29"/>
      <c r="LWH256" s="29"/>
      <c r="LWI256" s="29"/>
      <c r="LWJ256" s="29"/>
      <c r="LWK256" s="29"/>
      <c r="LWL256" s="29"/>
      <c r="LWM256" s="29"/>
      <c r="LWN256" s="29"/>
      <c r="LWO256" s="29"/>
      <c r="LWP256" s="29"/>
      <c r="LWQ256" s="29"/>
      <c r="LWR256" s="29"/>
      <c r="LWS256" s="29"/>
      <c r="LWT256" s="29"/>
      <c r="LWU256" s="29"/>
      <c r="LWV256" s="29"/>
      <c r="LWW256" s="29"/>
      <c r="LWX256" s="29"/>
      <c r="LWY256" s="29"/>
      <c r="LWZ256" s="29"/>
      <c r="LXA256" s="29"/>
      <c r="LXB256" s="29"/>
      <c r="LXC256" s="29"/>
      <c r="LXD256" s="29"/>
      <c r="LXE256" s="29"/>
      <c r="LXF256" s="29"/>
      <c r="LXG256" s="29"/>
      <c r="LXH256" s="29"/>
      <c r="LXI256" s="29"/>
      <c r="LXJ256" s="29"/>
      <c r="LXK256" s="29"/>
      <c r="LXL256" s="29"/>
      <c r="LXM256" s="29"/>
      <c r="LXN256" s="29"/>
      <c r="LXO256" s="29"/>
      <c r="LXP256" s="29"/>
      <c r="LXQ256" s="29"/>
      <c r="LXR256" s="29"/>
      <c r="LXS256" s="29"/>
      <c r="LXT256" s="29"/>
      <c r="LXU256" s="29"/>
      <c r="LXV256" s="29"/>
      <c r="LXW256" s="29"/>
      <c r="LXX256" s="29"/>
      <c r="LXY256" s="29"/>
      <c r="LXZ256" s="29"/>
      <c r="LYA256" s="29"/>
      <c r="LYB256" s="29"/>
      <c r="LYC256" s="29"/>
      <c r="LYD256" s="29"/>
      <c r="LYE256" s="29"/>
      <c r="LYF256" s="29"/>
      <c r="LYG256" s="29"/>
      <c r="LYH256" s="29"/>
      <c r="LYI256" s="29"/>
      <c r="LYJ256" s="29"/>
      <c r="LYK256" s="29"/>
      <c r="LYL256" s="29"/>
      <c r="LYM256" s="29"/>
      <c r="LYN256" s="29"/>
      <c r="LYO256" s="29"/>
      <c r="LYP256" s="29"/>
      <c r="LYQ256" s="29"/>
      <c r="LYR256" s="29"/>
      <c r="LYS256" s="29"/>
      <c r="LYT256" s="29"/>
      <c r="LYU256" s="29"/>
      <c r="LYV256" s="29"/>
      <c r="LYW256" s="29"/>
      <c r="LYX256" s="29"/>
      <c r="LYY256" s="29"/>
      <c r="LYZ256" s="29"/>
      <c r="LZA256" s="29"/>
      <c r="LZB256" s="29"/>
      <c r="LZC256" s="29"/>
      <c r="LZD256" s="29"/>
      <c r="LZE256" s="29"/>
      <c r="LZF256" s="29"/>
      <c r="LZG256" s="29"/>
      <c r="LZH256" s="29"/>
      <c r="LZI256" s="29"/>
      <c r="LZJ256" s="29"/>
      <c r="LZK256" s="29"/>
      <c r="LZL256" s="29"/>
      <c r="LZM256" s="29"/>
      <c r="LZN256" s="29"/>
      <c r="LZO256" s="29"/>
      <c r="LZP256" s="29"/>
      <c r="LZQ256" s="29"/>
      <c r="LZR256" s="29"/>
      <c r="LZS256" s="29"/>
      <c r="LZT256" s="29"/>
      <c r="LZU256" s="29"/>
      <c r="LZV256" s="29"/>
      <c r="LZW256" s="29"/>
      <c r="LZX256" s="29"/>
      <c r="LZY256" s="29"/>
      <c r="LZZ256" s="29"/>
      <c r="MAA256" s="29"/>
      <c r="MAB256" s="29"/>
      <c r="MAC256" s="29"/>
      <c r="MAD256" s="29"/>
      <c r="MAE256" s="29"/>
      <c r="MAF256" s="29"/>
      <c r="MAG256" s="29"/>
      <c r="MAH256" s="29"/>
      <c r="MAI256" s="29"/>
      <c r="MAJ256" s="29"/>
      <c r="MAK256" s="29"/>
      <c r="MAL256" s="29"/>
      <c r="MAM256" s="29"/>
      <c r="MAN256" s="29"/>
      <c r="MAO256" s="29"/>
      <c r="MAP256" s="29"/>
      <c r="MAQ256" s="29"/>
      <c r="MAR256" s="29"/>
      <c r="MAS256" s="29"/>
      <c r="MAT256" s="29"/>
      <c r="MAU256" s="29"/>
      <c r="MAV256" s="29"/>
      <c r="MAW256" s="29"/>
      <c r="MAX256" s="29"/>
      <c r="MAY256" s="29"/>
      <c r="MAZ256" s="29"/>
      <c r="MBA256" s="29"/>
      <c r="MBB256" s="29"/>
      <c r="MBC256" s="29"/>
      <c r="MBD256" s="29"/>
      <c r="MBE256" s="29"/>
      <c r="MBF256" s="29"/>
      <c r="MBG256" s="29"/>
      <c r="MBH256" s="29"/>
      <c r="MBI256" s="29"/>
      <c r="MBJ256" s="29"/>
      <c r="MBK256" s="29"/>
      <c r="MBL256" s="29"/>
      <c r="MBM256" s="29"/>
      <c r="MBN256" s="29"/>
      <c r="MBO256" s="29"/>
      <c r="MBP256" s="29"/>
      <c r="MBQ256" s="29"/>
      <c r="MBR256" s="29"/>
      <c r="MBS256" s="29"/>
      <c r="MBT256" s="29"/>
      <c r="MBU256" s="29"/>
      <c r="MBV256" s="29"/>
      <c r="MBW256" s="29"/>
      <c r="MBX256" s="29"/>
      <c r="MBY256" s="29"/>
      <c r="MBZ256" s="29"/>
      <c r="MCA256" s="29"/>
      <c r="MCB256" s="29"/>
      <c r="MCC256" s="29"/>
      <c r="MCD256" s="29"/>
      <c r="MCE256" s="29"/>
      <c r="MCF256" s="29"/>
      <c r="MCG256" s="29"/>
      <c r="MCH256" s="29"/>
      <c r="MCI256" s="29"/>
      <c r="MCJ256" s="29"/>
      <c r="MCK256" s="29"/>
      <c r="MCL256" s="29"/>
      <c r="MCM256" s="29"/>
      <c r="MCN256" s="29"/>
      <c r="MCO256" s="29"/>
      <c r="MCP256" s="29"/>
      <c r="MCQ256" s="29"/>
      <c r="MCR256" s="29"/>
      <c r="MCS256" s="29"/>
      <c r="MCT256" s="29"/>
      <c r="MCU256" s="29"/>
      <c r="MCV256" s="29"/>
      <c r="MCW256" s="29"/>
      <c r="MCX256" s="29"/>
      <c r="MCY256" s="29"/>
      <c r="MCZ256" s="29"/>
      <c r="MDA256" s="29"/>
      <c r="MDB256" s="29"/>
      <c r="MDC256" s="29"/>
      <c r="MDD256" s="29"/>
      <c r="MDE256" s="29"/>
      <c r="MDF256" s="29"/>
      <c r="MDG256" s="29"/>
      <c r="MDH256" s="29"/>
      <c r="MDI256" s="29"/>
      <c r="MDJ256" s="29"/>
      <c r="MDK256" s="29"/>
      <c r="MDL256" s="29"/>
      <c r="MDM256" s="29"/>
      <c r="MDN256" s="29"/>
      <c r="MDO256" s="29"/>
      <c r="MDP256" s="29"/>
      <c r="MDQ256" s="29"/>
      <c r="MDR256" s="29"/>
      <c r="MDS256" s="29"/>
      <c r="MDT256" s="29"/>
      <c r="MDU256" s="29"/>
      <c r="MDV256" s="29"/>
      <c r="MDW256" s="29"/>
      <c r="MDX256" s="29"/>
      <c r="MDY256" s="29"/>
      <c r="MDZ256" s="29"/>
      <c r="MEA256" s="29"/>
      <c r="MEB256" s="29"/>
      <c r="MEC256" s="29"/>
      <c r="MED256" s="29"/>
      <c r="MEE256" s="29"/>
      <c r="MEF256" s="29"/>
      <c r="MEG256" s="29"/>
      <c r="MEH256" s="29"/>
      <c r="MEI256" s="29"/>
      <c r="MEJ256" s="29"/>
      <c r="MEK256" s="29"/>
      <c r="MEL256" s="29"/>
      <c r="MEM256" s="29"/>
      <c r="MEN256" s="29"/>
      <c r="MEO256" s="29"/>
      <c r="MEP256" s="29"/>
      <c r="MEQ256" s="29"/>
      <c r="MER256" s="29"/>
      <c r="MES256" s="29"/>
      <c r="MET256" s="29"/>
      <c r="MEU256" s="29"/>
      <c r="MEV256" s="29"/>
      <c r="MEW256" s="29"/>
      <c r="MEX256" s="29"/>
      <c r="MEY256" s="29"/>
      <c r="MEZ256" s="29"/>
      <c r="MFA256" s="29"/>
      <c r="MFB256" s="29"/>
      <c r="MFC256" s="29"/>
      <c r="MFD256" s="29"/>
      <c r="MFE256" s="29"/>
      <c r="MFF256" s="29"/>
      <c r="MFG256" s="29"/>
      <c r="MFH256" s="29"/>
      <c r="MFI256" s="29"/>
      <c r="MFJ256" s="29"/>
      <c r="MFK256" s="29"/>
      <c r="MFL256" s="29"/>
      <c r="MFM256" s="29"/>
      <c r="MFN256" s="29"/>
      <c r="MFO256" s="29"/>
      <c r="MFP256" s="29"/>
      <c r="MFQ256" s="29"/>
      <c r="MFR256" s="29"/>
      <c r="MFS256" s="29"/>
      <c r="MFT256" s="29"/>
      <c r="MFU256" s="29"/>
      <c r="MFV256" s="29"/>
      <c r="MFW256" s="29"/>
      <c r="MFX256" s="29"/>
      <c r="MFY256" s="29"/>
      <c r="MFZ256" s="29"/>
      <c r="MGA256" s="29"/>
      <c r="MGB256" s="29"/>
      <c r="MGC256" s="29"/>
      <c r="MGD256" s="29"/>
      <c r="MGE256" s="29"/>
      <c r="MGF256" s="29"/>
      <c r="MGG256" s="29"/>
      <c r="MGH256" s="29"/>
      <c r="MGI256" s="29"/>
      <c r="MGJ256" s="29"/>
      <c r="MGK256" s="29"/>
      <c r="MGL256" s="29"/>
      <c r="MGM256" s="29"/>
      <c r="MGN256" s="29"/>
      <c r="MGO256" s="29"/>
      <c r="MGP256" s="29"/>
      <c r="MGQ256" s="29"/>
      <c r="MGR256" s="29"/>
      <c r="MGS256" s="29"/>
      <c r="MGT256" s="29"/>
      <c r="MGU256" s="29"/>
      <c r="MGV256" s="29"/>
      <c r="MGW256" s="29"/>
      <c r="MGX256" s="29"/>
      <c r="MGY256" s="29"/>
      <c r="MGZ256" s="29"/>
      <c r="MHA256" s="29"/>
      <c r="MHB256" s="29"/>
      <c r="MHC256" s="29"/>
      <c r="MHD256" s="29"/>
      <c r="MHE256" s="29"/>
      <c r="MHF256" s="29"/>
      <c r="MHG256" s="29"/>
      <c r="MHH256" s="29"/>
      <c r="MHI256" s="29"/>
      <c r="MHJ256" s="29"/>
      <c r="MHK256" s="29"/>
      <c r="MHL256" s="29"/>
      <c r="MHM256" s="29"/>
      <c r="MHN256" s="29"/>
      <c r="MHO256" s="29"/>
      <c r="MHP256" s="29"/>
      <c r="MHQ256" s="29"/>
      <c r="MHR256" s="29"/>
      <c r="MHS256" s="29"/>
      <c r="MHT256" s="29"/>
      <c r="MHU256" s="29"/>
      <c r="MHV256" s="29"/>
      <c r="MHW256" s="29"/>
      <c r="MHX256" s="29"/>
      <c r="MHY256" s="29"/>
      <c r="MHZ256" s="29"/>
      <c r="MIA256" s="29"/>
      <c r="MIB256" s="29"/>
      <c r="MIC256" s="29"/>
      <c r="MID256" s="29"/>
      <c r="MIE256" s="29"/>
      <c r="MIF256" s="29"/>
      <c r="MIG256" s="29"/>
      <c r="MIH256" s="29"/>
      <c r="MII256" s="29"/>
      <c r="MIJ256" s="29"/>
      <c r="MIK256" s="29"/>
      <c r="MIL256" s="29"/>
      <c r="MIM256" s="29"/>
      <c r="MIN256" s="29"/>
      <c r="MIO256" s="29"/>
      <c r="MIP256" s="29"/>
      <c r="MIQ256" s="29"/>
      <c r="MIR256" s="29"/>
      <c r="MIS256" s="29"/>
      <c r="MIT256" s="29"/>
      <c r="MIU256" s="29"/>
      <c r="MIV256" s="29"/>
      <c r="MIW256" s="29"/>
      <c r="MIX256" s="29"/>
      <c r="MIY256" s="29"/>
      <c r="MIZ256" s="29"/>
      <c r="MJA256" s="29"/>
      <c r="MJB256" s="29"/>
      <c r="MJC256" s="29"/>
      <c r="MJD256" s="29"/>
      <c r="MJE256" s="29"/>
      <c r="MJF256" s="29"/>
      <c r="MJG256" s="29"/>
      <c r="MJH256" s="29"/>
      <c r="MJI256" s="29"/>
      <c r="MJJ256" s="29"/>
      <c r="MJK256" s="29"/>
      <c r="MJL256" s="29"/>
      <c r="MJM256" s="29"/>
      <c r="MJN256" s="29"/>
      <c r="MJO256" s="29"/>
      <c r="MJP256" s="29"/>
      <c r="MJQ256" s="29"/>
      <c r="MJR256" s="29"/>
      <c r="MJS256" s="29"/>
      <c r="MJT256" s="29"/>
      <c r="MJU256" s="29"/>
      <c r="MJV256" s="29"/>
      <c r="MJW256" s="29"/>
      <c r="MJX256" s="29"/>
      <c r="MJY256" s="29"/>
      <c r="MJZ256" s="29"/>
      <c r="MKA256" s="29"/>
      <c r="MKB256" s="29"/>
      <c r="MKC256" s="29"/>
      <c r="MKD256" s="29"/>
      <c r="MKE256" s="29"/>
      <c r="MKF256" s="29"/>
      <c r="MKG256" s="29"/>
      <c r="MKH256" s="29"/>
      <c r="MKI256" s="29"/>
      <c r="MKJ256" s="29"/>
      <c r="MKK256" s="29"/>
      <c r="MKL256" s="29"/>
      <c r="MKM256" s="29"/>
      <c r="MKN256" s="29"/>
      <c r="MKO256" s="29"/>
      <c r="MKP256" s="29"/>
      <c r="MKQ256" s="29"/>
      <c r="MKR256" s="29"/>
      <c r="MKS256" s="29"/>
      <c r="MKT256" s="29"/>
      <c r="MKU256" s="29"/>
      <c r="MKV256" s="29"/>
      <c r="MKW256" s="29"/>
      <c r="MKX256" s="29"/>
      <c r="MKY256" s="29"/>
      <c r="MKZ256" s="29"/>
      <c r="MLA256" s="29"/>
      <c r="MLB256" s="29"/>
      <c r="MLC256" s="29"/>
      <c r="MLD256" s="29"/>
      <c r="MLE256" s="29"/>
      <c r="MLF256" s="29"/>
      <c r="MLG256" s="29"/>
      <c r="MLH256" s="29"/>
      <c r="MLI256" s="29"/>
      <c r="MLJ256" s="29"/>
      <c r="MLK256" s="29"/>
      <c r="MLL256" s="29"/>
      <c r="MLM256" s="29"/>
      <c r="MLN256" s="29"/>
      <c r="MLO256" s="29"/>
      <c r="MLP256" s="29"/>
      <c r="MLQ256" s="29"/>
      <c r="MLR256" s="29"/>
      <c r="MLS256" s="29"/>
      <c r="MLT256" s="29"/>
      <c r="MLU256" s="29"/>
      <c r="MLV256" s="29"/>
      <c r="MLW256" s="29"/>
      <c r="MLX256" s="29"/>
      <c r="MLY256" s="29"/>
      <c r="MLZ256" s="29"/>
      <c r="MMA256" s="29"/>
      <c r="MMB256" s="29"/>
      <c r="MMC256" s="29"/>
      <c r="MMD256" s="29"/>
      <c r="MME256" s="29"/>
      <c r="MMF256" s="29"/>
      <c r="MMG256" s="29"/>
      <c r="MMH256" s="29"/>
      <c r="MMI256" s="29"/>
      <c r="MMJ256" s="29"/>
      <c r="MMK256" s="29"/>
      <c r="MML256" s="29"/>
      <c r="MMM256" s="29"/>
      <c r="MMN256" s="29"/>
      <c r="MMO256" s="29"/>
      <c r="MMP256" s="29"/>
      <c r="MMQ256" s="29"/>
      <c r="MMR256" s="29"/>
      <c r="MMS256" s="29"/>
      <c r="MMT256" s="29"/>
      <c r="MMU256" s="29"/>
      <c r="MMV256" s="29"/>
      <c r="MMW256" s="29"/>
      <c r="MMX256" s="29"/>
      <c r="MMY256" s="29"/>
      <c r="MMZ256" s="29"/>
      <c r="MNA256" s="29"/>
      <c r="MNB256" s="29"/>
      <c r="MNC256" s="29"/>
      <c r="MND256" s="29"/>
      <c r="MNE256" s="29"/>
      <c r="MNF256" s="29"/>
      <c r="MNG256" s="29"/>
      <c r="MNH256" s="29"/>
      <c r="MNI256" s="29"/>
      <c r="MNJ256" s="29"/>
      <c r="MNK256" s="29"/>
      <c r="MNL256" s="29"/>
      <c r="MNM256" s="29"/>
      <c r="MNN256" s="29"/>
      <c r="MNO256" s="29"/>
      <c r="MNP256" s="29"/>
      <c r="MNQ256" s="29"/>
      <c r="MNR256" s="29"/>
      <c r="MNS256" s="29"/>
      <c r="MNT256" s="29"/>
      <c r="MNU256" s="29"/>
      <c r="MNV256" s="29"/>
      <c r="MNW256" s="29"/>
      <c r="MNX256" s="29"/>
      <c r="MNY256" s="29"/>
      <c r="MNZ256" s="29"/>
      <c r="MOA256" s="29"/>
      <c r="MOB256" s="29"/>
      <c r="MOC256" s="29"/>
      <c r="MOD256" s="29"/>
      <c r="MOE256" s="29"/>
      <c r="MOF256" s="29"/>
      <c r="MOG256" s="29"/>
      <c r="MOH256" s="29"/>
      <c r="MOI256" s="29"/>
      <c r="MOJ256" s="29"/>
      <c r="MOK256" s="29"/>
      <c r="MOL256" s="29"/>
      <c r="MOM256" s="29"/>
      <c r="MON256" s="29"/>
      <c r="MOO256" s="29"/>
      <c r="MOP256" s="29"/>
      <c r="MOQ256" s="29"/>
      <c r="MOR256" s="29"/>
      <c r="MOS256" s="29"/>
      <c r="MOT256" s="29"/>
      <c r="MOU256" s="29"/>
      <c r="MOV256" s="29"/>
      <c r="MOW256" s="29"/>
      <c r="MOX256" s="29"/>
      <c r="MOY256" s="29"/>
      <c r="MOZ256" s="29"/>
      <c r="MPA256" s="29"/>
      <c r="MPB256" s="29"/>
      <c r="MPC256" s="29"/>
      <c r="MPD256" s="29"/>
      <c r="MPE256" s="29"/>
      <c r="MPF256" s="29"/>
      <c r="MPG256" s="29"/>
      <c r="MPH256" s="29"/>
      <c r="MPI256" s="29"/>
      <c r="MPJ256" s="29"/>
      <c r="MPK256" s="29"/>
      <c r="MPL256" s="29"/>
      <c r="MPM256" s="29"/>
      <c r="MPN256" s="29"/>
      <c r="MPO256" s="29"/>
      <c r="MPP256" s="29"/>
      <c r="MPQ256" s="29"/>
      <c r="MPR256" s="29"/>
      <c r="MPS256" s="29"/>
      <c r="MPT256" s="29"/>
      <c r="MPU256" s="29"/>
      <c r="MPV256" s="29"/>
      <c r="MPW256" s="29"/>
      <c r="MPX256" s="29"/>
      <c r="MPY256" s="29"/>
      <c r="MPZ256" s="29"/>
      <c r="MQA256" s="29"/>
      <c r="MQB256" s="29"/>
      <c r="MQC256" s="29"/>
      <c r="MQD256" s="29"/>
      <c r="MQE256" s="29"/>
      <c r="MQF256" s="29"/>
      <c r="MQG256" s="29"/>
      <c r="MQH256" s="29"/>
      <c r="MQI256" s="29"/>
      <c r="MQJ256" s="29"/>
      <c r="MQK256" s="29"/>
      <c r="MQL256" s="29"/>
      <c r="MQM256" s="29"/>
      <c r="MQN256" s="29"/>
      <c r="MQO256" s="29"/>
      <c r="MQP256" s="29"/>
      <c r="MQQ256" s="29"/>
      <c r="MQR256" s="29"/>
      <c r="MQS256" s="29"/>
      <c r="MQT256" s="29"/>
      <c r="MQU256" s="29"/>
      <c r="MQV256" s="29"/>
      <c r="MQW256" s="29"/>
      <c r="MQX256" s="29"/>
      <c r="MQY256" s="29"/>
      <c r="MQZ256" s="29"/>
      <c r="MRA256" s="29"/>
      <c r="MRB256" s="29"/>
      <c r="MRC256" s="29"/>
      <c r="MRD256" s="29"/>
      <c r="MRE256" s="29"/>
      <c r="MRF256" s="29"/>
      <c r="MRG256" s="29"/>
      <c r="MRH256" s="29"/>
      <c r="MRI256" s="29"/>
      <c r="MRJ256" s="29"/>
      <c r="MRK256" s="29"/>
      <c r="MRL256" s="29"/>
      <c r="MRM256" s="29"/>
      <c r="MRN256" s="29"/>
      <c r="MRO256" s="29"/>
      <c r="MRP256" s="29"/>
      <c r="MRQ256" s="29"/>
      <c r="MRR256" s="29"/>
      <c r="MRS256" s="29"/>
      <c r="MRT256" s="29"/>
      <c r="MRU256" s="29"/>
      <c r="MRV256" s="29"/>
      <c r="MRW256" s="29"/>
      <c r="MRX256" s="29"/>
      <c r="MRY256" s="29"/>
      <c r="MRZ256" s="29"/>
      <c r="MSA256" s="29"/>
      <c r="MSB256" s="29"/>
      <c r="MSC256" s="29"/>
      <c r="MSD256" s="29"/>
      <c r="MSE256" s="29"/>
      <c r="MSF256" s="29"/>
      <c r="MSG256" s="29"/>
      <c r="MSH256" s="29"/>
      <c r="MSI256" s="29"/>
      <c r="MSJ256" s="29"/>
      <c r="MSK256" s="29"/>
      <c r="MSL256" s="29"/>
      <c r="MSM256" s="29"/>
      <c r="MSN256" s="29"/>
      <c r="MSO256" s="29"/>
      <c r="MSP256" s="29"/>
      <c r="MSQ256" s="29"/>
      <c r="MSR256" s="29"/>
      <c r="MSS256" s="29"/>
      <c r="MST256" s="29"/>
      <c r="MSU256" s="29"/>
      <c r="MSV256" s="29"/>
      <c r="MSW256" s="29"/>
      <c r="MSX256" s="29"/>
      <c r="MSY256" s="29"/>
      <c r="MSZ256" s="29"/>
      <c r="MTA256" s="29"/>
      <c r="MTB256" s="29"/>
      <c r="MTC256" s="29"/>
      <c r="MTD256" s="29"/>
      <c r="MTE256" s="29"/>
      <c r="MTF256" s="29"/>
      <c r="MTG256" s="29"/>
      <c r="MTH256" s="29"/>
      <c r="MTI256" s="29"/>
      <c r="MTJ256" s="29"/>
      <c r="MTK256" s="29"/>
      <c r="MTL256" s="29"/>
      <c r="MTM256" s="29"/>
      <c r="MTN256" s="29"/>
      <c r="MTO256" s="29"/>
      <c r="MTP256" s="29"/>
      <c r="MTQ256" s="29"/>
      <c r="MTR256" s="29"/>
      <c r="MTS256" s="29"/>
      <c r="MTT256" s="29"/>
      <c r="MTU256" s="29"/>
      <c r="MTV256" s="29"/>
      <c r="MTW256" s="29"/>
      <c r="MTX256" s="29"/>
      <c r="MTY256" s="29"/>
      <c r="MTZ256" s="29"/>
      <c r="MUA256" s="29"/>
      <c r="MUB256" s="29"/>
      <c r="MUC256" s="29"/>
      <c r="MUD256" s="29"/>
      <c r="MUE256" s="29"/>
      <c r="MUF256" s="29"/>
      <c r="MUG256" s="29"/>
      <c r="MUH256" s="29"/>
      <c r="MUI256" s="29"/>
      <c r="MUJ256" s="29"/>
      <c r="MUK256" s="29"/>
      <c r="MUL256" s="29"/>
      <c r="MUM256" s="29"/>
      <c r="MUN256" s="29"/>
      <c r="MUO256" s="29"/>
      <c r="MUP256" s="29"/>
      <c r="MUQ256" s="29"/>
      <c r="MUR256" s="29"/>
      <c r="MUS256" s="29"/>
      <c r="MUT256" s="29"/>
      <c r="MUU256" s="29"/>
      <c r="MUV256" s="29"/>
      <c r="MUW256" s="29"/>
      <c r="MUX256" s="29"/>
      <c r="MUY256" s="29"/>
      <c r="MUZ256" s="29"/>
      <c r="MVA256" s="29"/>
      <c r="MVB256" s="29"/>
      <c r="MVC256" s="29"/>
      <c r="MVD256" s="29"/>
      <c r="MVE256" s="29"/>
      <c r="MVF256" s="29"/>
      <c r="MVG256" s="29"/>
      <c r="MVH256" s="29"/>
      <c r="MVI256" s="29"/>
      <c r="MVJ256" s="29"/>
      <c r="MVK256" s="29"/>
      <c r="MVL256" s="29"/>
      <c r="MVM256" s="29"/>
      <c r="MVN256" s="29"/>
      <c r="MVO256" s="29"/>
      <c r="MVP256" s="29"/>
      <c r="MVQ256" s="29"/>
      <c r="MVR256" s="29"/>
      <c r="MVS256" s="29"/>
      <c r="MVT256" s="29"/>
      <c r="MVU256" s="29"/>
      <c r="MVV256" s="29"/>
      <c r="MVW256" s="29"/>
      <c r="MVX256" s="29"/>
      <c r="MVY256" s="29"/>
      <c r="MVZ256" s="29"/>
      <c r="MWA256" s="29"/>
      <c r="MWB256" s="29"/>
      <c r="MWC256" s="29"/>
      <c r="MWD256" s="29"/>
      <c r="MWE256" s="29"/>
      <c r="MWF256" s="29"/>
      <c r="MWG256" s="29"/>
      <c r="MWH256" s="29"/>
      <c r="MWI256" s="29"/>
      <c r="MWJ256" s="29"/>
      <c r="MWK256" s="29"/>
      <c r="MWL256" s="29"/>
      <c r="MWM256" s="29"/>
      <c r="MWN256" s="29"/>
      <c r="MWO256" s="29"/>
      <c r="MWP256" s="29"/>
      <c r="MWQ256" s="29"/>
      <c r="MWR256" s="29"/>
      <c r="MWS256" s="29"/>
      <c r="MWT256" s="29"/>
      <c r="MWU256" s="29"/>
      <c r="MWV256" s="29"/>
      <c r="MWW256" s="29"/>
      <c r="MWX256" s="29"/>
      <c r="MWY256" s="29"/>
      <c r="MWZ256" s="29"/>
      <c r="MXA256" s="29"/>
      <c r="MXB256" s="29"/>
      <c r="MXC256" s="29"/>
      <c r="MXD256" s="29"/>
      <c r="MXE256" s="29"/>
      <c r="MXF256" s="29"/>
      <c r="MXG256" s="29"/>
      <c r="MXH256" s="29"/>
      <c r="MXI256" s="29"/>
      <c r="MXJ256" s="29"/>
      <c r="MXK256" s="29"/>
      <c r="MXL256" s="29"/>
      <c r="MXM256" s="29"/>
      <c r="MXN256" s="29"/>
      <c r="MXO256" s="29"/>
      <c r="MXP256" s="29"/>
      <c r="MXQ256" s="29"/>
      <c r="MXR256" s="29"/>
      <c r="MXS256" s="29"/>
      <c r="MXT256" s="29"/>
      <c r="MXU256" s="29"/>
      <c r="MXV256" s="29"/>
      <c r="MXW256" s="29"/>
      <c r="MXX256" s="29"/>
      <c r="MXY256" s="29"/>
      <c r="MXZ256" s="29"/>
      <c r="MYA256" s="29"/>
      <c r="MYB256" s="29"/>
      <c r="MYC256" s="29"/>
      <c r="MYD256" s="29"/>
      <c r="MYE256" s="29"/>
      <c r="MYF256" s="29"/>
      <c r="MYG256" s="29"/>
      <c r="MYH256" s="29"/>
      <c r="MYI256" s="29"/>
      <c r="MYJ256" s="29"/>
      <c r="MYK256" s="29"/>
      <c r="MYL256" s="29"/>
      <c r="MYM256" s="29"/>
      <c r="MYN256" s="29"/>
      <c r="MYO256" s="29"/>
      <c r="MYP256" s="29"/>
      <c r="MYQ256" s="29"/>
      <c r="MYR256" s="29"/>
      <c r="MYS256" s="29"/>
      <c r="MYT256" s="29"/>
      <c r="MYU256" s="29"/>
      <c r="MYV256" s="29"/>
      <c r="MYW256" s="29"/>
      <c r="MYX256" s="29"/>
      <c r="MYY256" s="29"/>
      <c r="MYZ256" s="29"/>
      <c r="MZA256" s="29"/>
      <c r="MZB256" s="29"/>
      <c r="MZC256" s="29"/>
      <c r="MZD256" s="29"/>
      <c r="MZE256" s="29"/>
      <c r="MZF256" s="29"/>
      <c r="MZG256" s="29"/>
      <c r="MZH256" s="29"/>
      <c r="MZI256" s="29"/>
      <c r="MZJ256" s="29"/>
      <c r="MZK256" s="29"/>
      <c r="MZL256" s="29"/>
      <c r="MZM256" s="29"/>
      <c r="MZN256" s="29"/>
      <c r="MZO256" s="29"/>
      <c r="MZP256" s="29"/>
      <c r="MZQ256" s="29"/>
      <c r="MZR256" s="29"/>
      <c r="MZS256" s="29"/>
      <c r="MZT256" s="29"/>
      <c r="MZU256" s="29"/>
      <c r="MZV256" s="29"/>
      <c r="MZW256" s="29"/>
      <c r="MZX256" s="29"/>
      <c r="MZY256" s="29"/>
      <c r="MZZ256" s="29"/>
      <c r="NAA256" s="29"/>
      <c r="NAB256" s="29"/>
      <c r="NAC256" s="29"/>
      <c r="NAD256" s="29"/>
      <c r="NAE256" s="29"/>
      <c r="NAF256" s="29"/>
      <c r="NAG256" s="29"/>
      <c r="NAH256" s="29"/>
      <c r="NAI256" s="29"/>
      <c r="NAJ256" s="29"/>
      <c r="NAK256" s="29"/>
      <c r="NAL256" s="29"/>
      <c r="NAM256" s="29"/>
      <c r="NAN256" s="29"/>
      <c r="NAO256" s="29"/>
      <c r="NAP256" s="29"/>
      <c r="NAQ256" s="29"/>
      <c r="NAR256" s="29"/>
      <c r="NAS256" s="29"/>
      <c r="NAT256" s="29"/>
      <c r="NAU256" s="29"/>
      <c r="NAV256" s="29"/>
      <c r="NAW256" s="29"/>
      <c r="NAX256" s="29"/>
      <c r="NAY256" s="29"/>
      <c r="NAZ256" s="29"/>
      <c r="NBA256" s="29"/>
      <c r="NBB256" s="29"/>
      <c r="NBC256" s="29"/>
      <c r="NBD256" s="29"/>
      <c r="NBE256" s="29"/>
      <c r="NBF256" s="29"/>
      <c r="NBG256" s="29"/>
      <c r="NBH256" s="29"/>
      <c r="NBI256" s="29"/>
      <c r="NBJ256" s="29"/>
      <c r="NBK256" s="29"/>
      <c r="NBL256" s="29"/>
      <c r="NBM256" s="29"/>
      <c r="NBN256" s="29"/>
      <c r="NBO256" s="29"/>
      <c r="NBP256" s="29"/>
      <c r="NBQ256" s="29"/>
      <c r="NBR256" s="29"/>
      <c r="NBS256" s="29"/>
      <c r="NBT256" s="29"/>
      <c r="NBU256" s="29"/>
      <c r="NBV256" s="29"/>
      <c r="NBW256" s="29"/>
      <c r="NBX256" s="29"/>
      <c r="NBY256" s="29"/>
      <c r="NBZ256" s="29"/>
      <c r="NCA256" s="29"/>
      <c r="NCB256" s="29"/>
      <c r="NCC256" s="29"/>
      <c r="NCD256" s="29"/>
      <c r="NCE256" s="29"/>
      <c r="NCF256" s="29"/>
      <c r="NCG256" s="29"/>
      <c r="NCH256" s="29"/>
      <c r="NCI256" s="29"/>
      <c r="NCJ256" s="29"/>
      <c r="NCK256" s="29"/>
      <c r="NCL256" s="29"/>
      <c r="NCM256" s="29"/>
      <c r="NCN256" s="29"/>
      <c r="NCO256" s="29"/>
      <c r="NCP256" s="29"/>
      <c r="NCQ256" s="29"/>
      <c r="NCR256" s="29"/>
      <c r="NCS256" s="29"/>
      <c r="NCT256" s="29"/>
      <c r="NCU256" s="29"/>
      <c r="NCV256" s="29"/>
      <c r="NCW256" s="29"/>
      <c r="NCX256" s="29"/>
      <c r="NCY256" s="29"/>
      <c r="NCZ256" s="29"/>
      <c r="NDA256" s="29"/>
      <c r="NDB256" s="29"/>
      <c r="NDC256" s="29"/>
      <c r="NDD256" s="29"/>
      <c r="NDE256" s="29"/>
      <c r="NDF256" s="29"/>
      <c r="NDG256" s="29"/>
      <c r="NDH256" s="29"/>
      <c r="NDI256" s="29"/>
      <c r="NDJ256" s="29"/>
      <c r="NDK256" s="29"/>
      <c r="NDL256" s="29"/>
      <c r="NDM256" s="29"/>
      <c r="NDN256" s="29"/>
      <c r="NDO256" s="29"/>
      <c r="NDP256" s="29"/>
      <c r="NDQ256" s="29"/>
      <c r="NDR256" s="29"/>
      <c r="NDS256" s="29"/>
      <c r="NDT256" s="29"/>
      <c r="NDU256" s="29"/>
      <c r="NDV256" s="29"/>
      <c r="NDW256" s="29"/>
      <c r="NDX256" s="29"/>
      <c r="NDY256" s="29"/>
      <c r="NDZ256" s="29"/>
      <c r="NEA256" s="29"/>
      <c r="NEB256" s="29"/>
      <c r="NEC256" s="29"/>
      <c r="NED256" s="29"/>
      <c r="NEE256" s="29"/>
      <c r="NEF256" s="29"/>
      <c r="NEG256" s="29"/>
      <c r="NEH256" s="29"/>
      <c r="NEI256" s="29"/>
      <c r="NEJ256" s="29"/>
      <c r="NEK256" s="29"/>
      <c r="NEL256" s="29"/>
      <c r="NEM256" s="29"/>
      <c r="NEN256" s="29"/>
      <c r="NEO256" s="29"/>
      <c r="NEP256" s="29"/>
      <c r="NEQ256" s="29"/>
      <c r="NER256" s="29"/>
      <c r="NES256" s="29"/>
      <c r="NET256" s="29"/>
      <c r="NEU256" s="29"/>
      <c r="NEV256" s="29"/>
      <c r="NEW256" s="29"/>
      <c r="NEX256" s="29"/>
      <c r="NEY256" s="29"/>
      <c r="NEZ256" s="29"/>
      <c r="NFA256" s="29"/>
      <c r="NFB256" s="29"/>
      <c r="NFC256" s="29"/>
      <c r="NFD256" s="29"/>
      <c r="NFE256" s="29"/>
      <c r="NFF256" s="29"/>
      <c r="NFG256" s="29"/>
      <c r="NFH256" s="29"/>
      <c r="NFI256" s="29"/>
      <c r="NFJ256" s="29"/>
      <c r="NFK256" s="29"/>
      <c r="NFL256" s="29"/>
      <c r="NFM256" s="29"/>
      <c r="NFN256" s="29"/>
      <c r="NFO256" s="29"/>
      <c r="NFP256" s="29"/>
      <c r="NFQ256" s="29"/>
      <c r="NFR256" s="29"/>
      <c r="NFS256" s="29"/>
      <c r="NFT256" s="29"/>
      <c r="NFU256" s="29"/>
      <c r="NFV256" s="29"/>
      <c r="NFW256" s="29"/>
      <c r="NFX256" s="29"/>
      <c r="NFY256" s="29"/>
      <c r="NFZ256" s="29"/>
      <c r="NGA256" s="29"/>
      <c r="NGB256" s="29"/>
      <c r="NGC256" s="29"/>
      <c r="NGD256" s="29"/>
      <c r="NGE256" s="29"/>
      <c r="NGF256" s="29"/>
      <c r="NGG256" s="29"/>
      <c r="NGH256" s="29"/>
      <c r="NGI256" s="29"/>
      <c r="NGJ256" s="29"/>
      <c r="NGK256" s="29"/>
      <c r="NGL256" s="29"/>
      <c r="NGM256" s="29"/>
      <c r="NGN256" s="29"/>
      <c r="NGO256" s="29"/>
      <c r="NGP256" s="29"/>
      <c r="NGQ256" s="29"/>
      <c r="NGR256" s="29"/>
      <c r="NGS256" s="29"/>
      <c r="NGT256" s="29"/>
      <c r="NGU256" s="29"/>
      <c r="NGV256" s="29"/>
      <c r="NGW256" s="29"/>
      <c r="NGX256" s="29"/>
      <c r="NGY256" s="29"/>
      <c r="NGZ256" s="29"/>
      <c r="NHA256" s="29"/>
      <c r="NHB256" s="29"/>
      <c r="NHC256" s="29"/>
      <c r="NHD256" s="29"/>
      <c r="NHE256" s="29"/>
      <c r="NHF256" s="29"/>
      <c r="NHG256" s="29"/>
      <c r="NHH256" s="29"/>
      <c r="NHI256" s="29"/>
      <c r="NHJ256" s="29"/>
      <c r="NHK256" s="29"/>
      <c r="NHL256" s="29"/>
      <c r="NHM256" s="29"/>
      <c r="NHN256" s="29"/>
      <c r="NHO256" s="29"/>
      <c r="NHP256" s="29"/>
      <c r="NHQ256" s="29"/>
      <c r="NHR256" s="29"/>
      <c r="NHS256" s="29"/>
      <c r="NHT256" s="29"/>
      <c r="NHU256" s="29"/>
      <c r="NHV256" s="29"/>
      <c r="NHW256" s="29"/>
      <c r="NHX256" s="29"/>
      <c r="NHY256" s="29"/>
      <c r="NHZ256" s="29"/>
      <c r="NIA256" s="29"/>
      <c r="NIB256" s="29"/>
      <c r="NIC256" s="29"/>
      <c r="NID256" s="29"/>
      <c r="NIE256" s="29"/>
      <c r="NIF256" s="29"/>
      <c r="NIG256" s="29"/>
      <c r="NIH256" s="29"/>
      <c r="NII256" s="29"/>
      <c r="NIJ256" s="29"/>
      <c r="NIK256" s="29"/>
      <c r="NIL256" s="29"/>
      <c r="NIM256" s="29"/>
      <c r="NIN256" s="29"/>
      <c r="NIO256" s="29"/>
      <c r="NIP256" s="29"/>
      <c r="NIQ256" s="29"/>
      <c r="NIR256" s="29"/>
      <c r="NIS256" s="29"/>
      <c r="NIT256" s="29"/>
      <c r="NIU256" s="29"/>
      <c r="NIV256" s="29"/>
      <c r="NIW256" s="29"/>
      <c r="NIX256" s="29"/>
      <c r="NIY256" s="29"/>
      <c r="NIZ256" s="29"/>
      <c r="NJA256" s="29"/>
      <c r="NJB256" s="29"/>
      <c r="NJC256" s="29"/>
      <c r="NJD256" s="29"/>
      <c r="NJE256" s="29"/>
      <c r="NJF256" s="29"/>
      <c r="NJG256" s="29"/>
      <c r="NJH256" s="29"/>
      <c r="NJI256" s="29"/>
      <c r="NJJ256" s="29"/>
      <c r="NJK256" s="29"/>
      <c r="NJL256" s="29"/>
      <c r="NJM256" s="29"/>
      <c r="NJN256" s="29"/>
      <c r="NJO256" s="29"/>
      <c r="NJP256" s="29"/>
      <c r="NJQ256" s="29"/>
      <c r="NJR256" s="29"/>
      <c r="NJS256" s="29"/>
      <c r="NJT256" s="29"/>
      <c r="NJU256" s="29"/>
      <c r="NJV256" s="29"/>
      <c r="NJW256" s="29"/>
      <c r="NJX256" s="29"/>
      <c r="NJY256" s="29"/>
      <c r="NJZ256" s="29"/>
      <c r="NKA256" s="29"/>
      <c r="NKB256" s="29"/>
      <c r="NKC256" s="29"/>
      <c r="NKD256" s="29"/>
      <c r="NKE256" s="29"/>
      <c r="NKF256" s="29"/>
      <c r="NKG256" s="29"/>
      <c r="NKH256" s="29"/>
      <c r="NKI256" s="29"/>
      <c r="NKJ256" s="29"/>
      <c r="NKK256" s="29"/>
      <c r="NKL256" s="29"/>
      <c r="NKM256" s="29"/>
      <c r="NKN256" s="29"/>
      <c r="NKO256" s="29"/>
      <c r="NKP256" s="29"/>
      <c r="NKQ256" s="29"/>
      <c r="NKR256" s="29"/>
      <c r="NKS256" s="29"/>
      <c r="NKT256" s="29"/>
      <c r="NKU256" s="29"/>
      <c r="NKV256" s="29"/>
      <c r="NKW256" s="29"/>
      <c r="NKX256" s="29"/>
      <c r="NKY256" s="29"/>
      <c r="NKZ256" s="29"/>
      <c r="NLA256" s="29"/>
      <c r="NLB256" s="29"/>
      <c r="NLC256" s="29"/>
      <c r="NLD256" s="29"/>
      <c r="NLE256" s="29"/>
      <c r="NLF256" s="29"/>
      <c r="NLG256" s="29"/>
      <c r="NLH256" s="29"/>
      <c r="NLI256" s="29"/>
      <c r="NLJ256" s="29"/>
      <c r="NLK256" s="29"/>
      <c r="NLL256" s="29"/>
      <c r="NLM256" s="29"/>
      <c r="NLN256" s="29"/>
      <c r="NLO256" s="29"/>
      <c r="NLP256" s="29"/>
      <c r="NLQ256" s="29"/>
      <c r="NLR256" s="29"/>
      <c r="NLS256" s="29"/>
      <c r="NLT256" s="29"/>
      <c r="NLU256" s="29"/>
      <c r="NLV256" s="29"/>
      <c r="NLW256" s="29"/>
      <c r="NLX256" s="29"/>
      <c r="NLY256" s="29"/>
      <c r="NLZ256" s="29"/>
      <c r="NMA256" s="29"/>
      <c r="NMB256" s="29"/>
      <c r="NMC256" s="29"/>
      <c r="NMD256" s="29"/>
      <c r="NME256" s="29"/>
      <c r="NMF256" s="29"/>
      <c r="NMG256" s="29"/>
      <c r="NMH256" s="29"/>
      <c r="NMI256" s="29"/>
      <c r="NMJ256" s="29"/>
      <c r="NMK256" s="29"/>
      <c r="NML256" s="29"/>
      <c r="NMM256" s="29"/>
      <c r="NMN256" s="29"/>
      <c r="NMO256" s="29"/>
      <c r="NMP256" s="29"/>
      <c r="NMQ256" s="29"/>
      <c r="NMR256" s="29"/>
      <c r="NMS256" s="29"/>
      <c r="NMT256" s="29"/>
      <c r="NMU256" s="29"/>
      <c r="NMV256" s="29"/>
      <c r="NMW256" s="29"/>
      <c r="NMX256" s="29"/>
      <c r="NMY256" s="29"/>
      <c r="NMZ256" s="29"/>
      <c r="NNA256" s="29"/>
      <c r="NNB256" s="29"/>
      <c r="NNC256" s="29"/>
      <c r="NND256" s="29"/>
      <c r="NNE256" s="29"/>
      <c r="NNF256" s="29"/>
      <c r="NNG256" s="29"/>
      <c r="NNH256" s="29"/>
      <c r="NNI256" s="29"/>
      <c r="NNJ256" s="29"/>
      <c r="NNK256" s="29"/>
      <c r="NNL256" s="29"/>
      <c r="NNM256" s="29"/>
      <c r="NNN256" s="29"/>
      <c r="NNO256" s="29"/>
      <c r="NNP256" s="29"/>
      <c r="NNQ256" s="29"/>
      <c r="NNR256" s="29"/>
      <c r="NNS256" s="29"/>
      <c r="NNT256" s="29"/>
      <c r="NNU256" s="29"/>
      <c r="NNV256" s="29"/>
      <c r="NNW256" s="29"/>
      <c r="NNX256" s="29"/>
      <c r="NNY256" s="29"/>
      <c r="NNZ256" s="29"/>
      <c r="NOA256" s="29"/>
      <c r="NOB256" s="29"/>
      <c r="NOC256" s="29"/>
      <c r="NOD256" s="29"/>
      <c r="NOE256" s="29"/>
      <c r="NOF256" s="29"/>
      <c r="NOG256" s="29"/>
      <c r="NOH256" s="29"/>
      <c r="NOI256" s="29"/>
      <c r="NOJ256" s="29"/>
      <c r="NOK256" s="29"/>
      <c r="NOL256" s="29"/>
      <c r="NOM256" s="29"/>
      <c r="NON256" s="29"/>
      <c r="NOO256" s="29"/>
      <c r="NOP256" s="29"/>
      <c r="NOQ256" s="29"/>
      <c r="NOR256" s="29"/>
      <c r="NOS256" s="29"/>
      <c r="NOT256" s="29"/>
      <c r="NOU256" s="29"/>
      <c r="NOV256" s="29"/>
      <c r="NOW256" s="29"/>
      <c r="NOX256" s="29"/>
      <c r="NOY256" s="29"/>
      <c r="NOZ256" s="29"/>
      <c r="NPA256" s="29"/>
      <c r="NPB256" s="29"/>
      <c r="NPC256" s="29"/>
      <c r="NPD256" s="29"/>
      <c r="NPE256" s="29"/>
      <c r="NPF256" s="29"/>
      <c r="NPG256" s="29"/>
      <c r="NPH256" s="29"/>
      <c r="NPI256" s="29"/>
      <c r="NPJ256" s="29"/>
      <c r="NPK256" s="29"/>
      <c r="NPL256" s="29"/>
      <c r="NPM256" s="29"/>
      <c r="NPN256" s="29"/>
      <c r="NPO256" s="29"/>
      <c r="NPP256" s="29"/>
      <c r="NPQ256" s="29"/>
      <c r="NPR256" s="29"/>
      <c r="NPS256" s="29"/>
      <c r="NPT256" s="29"/>
      <c r="NPU256" s="29"/>
      <c r="NPV256" s="29"/>
      <c r="NPW256" s="29"/>
      <c r="NPX256" s="29"/>
      <c r="NPY256" s="29"/>
      <c r="NPZ256" s="29"/>
      <c r="NQA256" s="29"/>
      <c r="NQB256" s="29"/>
      <c r="NQC256" s="29"/>
      <c r="NQD256" s="29"/>
      <c r="NQE256" s="29"/>
      <c r="NQF256" s="29"/>
      <c r="NQG256" s="29"/>
      <c r="NQH256" s="29"/>
      <c r="NQI256" s="29"/>
      <c r="NQJ256" s="29"/>
      <c r="NQK256" s="29"/>
      <c r="NQL256" s="29"/>
      <c r="NQM256" s="29"/>
      <c r="NQN256" s="29"/>
      <c r="NQO256" s="29"/>
      <c r="NQP256" s="29"/>
      <c r="NQQ256" s="29"/>
      <c r="NQR256" s="29"/>
      <c r="NQS256" s="29"/>
      <c r="NQT256" s="29"/>
      <c r="NQU256" s="29"/>
      <c r="NQV256" s="29"/>
      <c r="NQW256" s="29"/>
      <c r="NQX256" s="29"/>
      <c r="NQY256" s="29"/>
      <c r="NQZ256" s="29"/>
      <c r="NRA256" s="29"/>
      <c r="NRB256" s="29"/>
      <c r="NRC256" s="29"/>
      <c r="NRD256" s="29"/>
      <c r="NRE256" s="29"/>
      <c r="NRF256" s="29"/>
      <c r="NRG256" s="29"/>
      <c r="NRH256" s="29"/>
      <c r="NRI256" s="29"/>
      <c r="NRJ256" s="29"/>
      <c r="NRK256" s="29"/>
      <c r="NRL256" s="29"/>
      <c r="NRM256" s="29"/>
      <c r="NRN256" s="29"/>
      <c r="NRO256" s="29"/>
      <c r="NRP256" s="29"/>
      <c r="NRQ256" s="29"/>
      <c r="NRR256" s="29"/>
      <c r="NRS256" s="29"/>
      <c r="NRT256" s="29"/>
      <c r="NRU256" s="29"/>
      <c r="NRV256" s="29"/>
      <c r="NRW256" s="29"/>
      <c r="NRX256" s="29"/>
      <c r="NRY256" s="29"/>
      <c r="NRZ256" s="29"/>
      <c r="NSA256" s="29"/>
      <c r="NSB256" s="29"/>
      <c r="NSC256" s="29"/>
      <c r="NSD256" s="29"/>
      <c r="NSE256" s="29"/>
      <c r="NSF256" s="29"/>
      <c r="NSG256" s="29"/>
      <c r="NSH256" s="29"/>
      <c r="NSI256" s="29"/>
      <c r="NSJ256" s="29"/>
      <c r="NSK256" s="29"/>
      <c r="NSL256" s="29"/>
      <c r="NSM256" s="29"/>
      <c r="NSN256" s="29"/>
      <c r="NSO256" s="29"/>
      <c r="NSP256" s="29"/>
      <c r="NSQ256" s="29"/>
      <c r="NSR256" s="29"/>
      <c r="NSS256" s="29"/>
      <c r="NST256" s="29"/>
      <c r="NSU256" s="29"/>
      <c r="NSV256" s="29"/>
      <c r="NSW256" s="29"/>
      <c r="NSX256" s="29"/>
      <c r="NSY256" s="29"/>
      <c r="NSZ256" s="29"/>
      <c r="NTA256" s="29"/>
      <c r="NTB256" s="29"/>
      <c r="NTC256" s="29"/>
      <c r="NTD256" s="29"/>
      <c r="NTE256" s="29"/>
      <c r="NTF256" s="29"/>
      <c r="NTG256" s="29"/>
      <c r="NTH256" s="29"/>
      <c r="NTI256" s="29"/>
      <c r="NTJ256" s="29"/>
      <c r="NTK256" s="29"/>
      <c r="NTL256" s="29"/>
      <c r="NTM256" s="29"/>
      <c r="NTN256" s="29"/>
      <c r="NTO256" s="29"/>
      <c r="NTP256" s="29"/>
      <c r="NTQ256" s="29"/>
      <c r="NTR256" s="29"/>
      <c r="NTS256" s="29"/>
      <c r="NTT256" s="29"/>
      <c r="NTU256" s="29"/>
      <c r="NTV256" s="29"/>
      <c r="NTW256" s="29"/>
      <c r="NTX256" s="29"/>
      <c r="NTY256" s="29"/>
      <c r="NTZ256" s="29"/>
      <c r="NUA256" s="29"/>
      <c r="NUB256" s="29"/>
      <c r="NUC256" s="29"/>
      <c r="NUD256" s="29"/>
      <c r="NUE256" s="29"/>
      <c r="NUF256" s="29"/>
      <c r="NUG256" s="29"/>
      <c r="NUH256" s="29"/>
      <c r="NUI256" s="29"/>
      <c r="NUJ256" s="29"/>
      <c r="NUK256" s="29"/>
      <c r="NUL256" s="29"/>
      <c r="NUM256" s="29"/>
      <c r="NUN256" s="29"/>
      <c r="NUO256" s="29"/>
      <c r="NUP256" s="29"/>
      <c r="NUQ256" s="29"/>
      <c r="NUR256" s="29"/>
      <c r="NUS256" s="29"/>
      <c r="NUT256" s="29"/>
      <c r="NUU256" s="29"/>
      <c r="NUV256" s="29"/>
      <c r="NUW256" s="29"/>
      <c r="NUX256" s="29"/>
      <c r="NUY256" s="29"/>
      <c r="NUZ256" s="29"/>
      <c r="NVA256" s="29"/>
      <c r="NVB256" s="29"/>
      <c r="NVC256" s="29"/>
      <c r="NVD256" s="29"/>
      <c r="NVE256" s="29"/>
      <c r="NVF256" s="29"/>
      <c r="NVG256" s="29"/>
      <c r="NVH256" s="29"/>
      <c r="NVI256" s="29"/>
      <c r="NVJ256" s="29"/>
      <c r="NVK256" s="29"/>
      <c r="NVL256" s="29"/>
      <c r="NVM256" s="29"/>
      <c r="NVN256" s="29"/>
      <c r="NVO256" s="29"/>
      <c r="NVP256" s="29"/>
      <c r="NVQ256" s="29"/>
      <c r="NVR256" s="29"/>
      <c r="NVS256" s="29"/>
      <c r="NVT256" s="29"/>
      <c r="NVU256" s="29"/>
      <c r="NVV256" s="29"/>
      <c r="NVW256" s="29"/>
      <c r="NVX256" s="29"/>
      <c r="NVY256" s="29"/>
      <c r="NVZ256" s="29"/>
      <c r="NWA256" s="29"/>
      <c r="NWB256" s="29"/>
      <c r="NWC256" s="29"/>
      <c r="NWD256" s="29"/>
      <c r="NWE256" s="29"/>
      <c r="NWF256" s="29"/>
      <c r="NWG256" s="29"/>
      <c r="NWH256" s="29"/>
      <c r="NWI256" s="29"/>
      <c r="NWJ256" s="29"/>
      <c r="NWK256" s="29"/>
      <c r="NWL256" s="29"/>
      <c r="NWM256" s="29"/>
      <c r="NWN256" s="29"/>
      <c r="NWO256" s="29"/>
      <c r="NWP256" s="29"/>
      <c r="NWQ256" s="29"/>
      <c r="NWR256" s="29"/>
      <c r="NWS256" s="29"/>
      <c r="NWT256" s="29"/>
      <c r="NWU256" s="29"/>
      <c r="NWV256" s="29"/>
      <c r="NWW256" s="29"/>
      <c r="NWX256" s="29"/>
      <c r="NWY256" s="29"/>
      <c r="NWZ256" s="29"/>
      <c r="NXA256" s="29"/>
      <c r="NXB256" s="29"/>
      <c r="NXC256" s="29"/>
      <c r="NXD256" s="29"/>
      <c r="NXE256" s="29"/>
      <c r="NXF256" s="29"/>
      <c r="NXG256" s="29"/>
      <c r="NXH256" s="29"/>
      <c r="NXI256" s="29"/>
      <c r="NXJ256" s="29"/>
      <c r="NXK256" s="29"/>
      <c r="NXL256" s="29"/>
      <c r="NXM256" s="29"/>
      <c r="NXN256" s="29"/>
      <c r="NXO256" s="29"/>
      <c r="NXP256" s="29"/>
      <c r="NXQ256" s="29"/>
      <c r="NXR256" s="29"/>
      <c r="NXS256" s="29"/>
      <c r="NXT256" s="29"/>
      <c r="NXU256" s="29"/>
      <c r="NXV256" s="29"/>
      <c r="NXW256" s="29"/>
      <c r="NXX256" s="29"/>
      <c r="NXY256" s="29"/>
      <c r="NXZ256" s="29"/>
      <c r="NYA256" s="29"/>
      <c r="NYB256" s="29"/>
      <c r="NYC256" s="29"/>
      <c r="NYD256" s="29"/>
      <c r="NYE256" s="29"/>
      <c r="NYF256" s="29"/>
      <c r="NYG256" s="29"/>
      <c r="NYH256" s="29"/>
      <c r="NYI256" s="29"/>
      <c r="NYJ256" s="29"/>
      <c r="NYK256" s="29"/>
      <c r="NYL256" s="29"/>
      <c r="NYM256" s="29"/>
      <c r="NYN256" s="29"/>
      <c r="NYO256" s="29"/>
      <c r="NYP256" s="29"/>
      <c r="NYQ256" s="29"/>
      <c r="NYR256" s="29"/>
      <c r="NYS256" s="29"/>
      <c r="NYT256" s="29"/>
      <c r="NYU256" s="29"/>
      <c r="NYV256" s="29"/>
      <c r="NYW256" s="29"/>
      <c r="NYX256" s="29"/>
      <c r="NYY256" s="29"/>
      <c r="NYZ256" s="29"/>
      <c r="NZA256" s="29"/>
      <c r="NZB256" s="29"/>
      <c r="NZC256" s="29"/>
      <c r="NZD256" s="29"/>
      <c r="NZE256" s="29"/>
      <c r="NZF256" s="29"/>
      <c r="NZG256" s="29"/>
      <c r="NZH256" s="29"/>
      <c r="NZI256" s="29"/>
      <c r="NZJ256" s="29"/>
      <c r="NZK256" s="29"/>
      <c r="NZL256" s="29"/>
      <c r="NZM256" s="29"/>
      <c r="NZN256" s="29"/>
      <c r="NZO256" s="29"/>
      <c r="NZP256" s="29"/>
      <c r="NZQ256" s="29"/>
      <c r="NZR256" s="29"/>
      <c r="NZS256" s="29"/>
      <c r="NZT256" s="29"/>
      <c r="NZU256" s="29"/>
      <c r="NZV256" s="29"/>
      <c r="NZW256" s="29"/>
      <c r="NZX256" s="29"/>
      <c r="NZY256" s="29"/>
      <c r="NZZ256" s="29"/>
      <c r="OAA256" s="29"/>
      <c r="OAB256" s="29"/>
      <c r="OAC256" s="29"/>
      <c r="OAD256" s="29"/>
      <c r="OAE256" s="29"/>
      <c r="OAF256" s="29"/>
      <c r="OAG256" s="29"/>
      <c r="OAH256" s="29"/>
      <c r="OAI256" s="29"/>
      <c r="OAJ256" s="29"/>
      <c r="OAK256" s="29"/>
      <c r="OAL256" s="29"/>
      <c r="OAM256" s="29"/>
      <c r="OAN256" s="29"/>
      <c r="OAO256" s="29"/>
      <c r="OAP256" s="29"/>
      <c r="OAQ256" s="29"/>
      <c r="OAR256" s="29"/>
      <c r="OAS256" s="29"/>
      <c r="OAT256" s="29"/>
      <c r="OAU256" s="29"/>
      <c r="OAV256" s="29"/>
      <c r="OAW256" s="29"/>
      <c r="OAX256" s="29"/>
      <c r="OAY256" s="29"/>
      <c r="OAZ256" s="29"/>
      <c r="OBA256" s="29"/>
      <c r="OBB256" s="29"/>
      <c r="OBC256" s="29"/>
      <c r="OBD256" s="29"/>
      <c r="OBE256" s="29"/>
      <c r="OBF256" s="29"/>
      <c r="OBG256" s="29"/>
      <c r="OBH256" s="29"/>
      <c r="OBI256" s="29"/>
      <c r="OBJ256" s="29"/>
      <c r="OBK256" s="29"/>
      <c r="OBL256" s="29"/>
      <c r="OBM256" s="29"/>
      <c r="OBN256" s="29"/>
      <c r="OBO256" s="29"/>
      <c r="OBP256" s="29"/>
      <c r="OBQ256" s="29"/>
      <c r="OBR256" s="29"/>
      <c r="OBS256" s="29"/>
      <c r="OBT256" s="29"/>
      <c r="OBU256" s="29"/>
      <c r="OBV256" s="29"/>
      <c r="OBW256" s="29"/>
      <c r="OBX256" s="29"/>
      <c r="OBY256" s="29"/>
      <c r="OBZ256" s="29"/>
      <c r="OCA256" s="29"/>
      <c r="OCB256" s="29"/>
      <c r="OCC256" s="29"/>
      <c r="OCD256" s="29"/>
      <c r="OCE256" s="29"/>
      <c r="OCF256" s="29"/>
      <c r="OCG256" s="29"/>
      <c r="OCH256" s="29"/>
      <c r="OCI256" s="29"/>
      <c r="OCJ256" s="29"/>
      <c r="OCK256" s="29"/>
      <c r="OCL256" s="29"/>
      <c r="OCM256" s="29"/>
      <c r="OCN256" s="29"/>
      <c r="OCO256" s="29"/>
      <c r="OCP256" s="29"/>
      <c r="OCQ256" s="29"/>
      <c r="OCR256" s="29"/>
      <c r="OCS256" s="29"/>
      <c r="OCT256" s="29"/>
      <c r="OCU256" s="29"/>
      <c r="OCV256" s="29"/>
      <c r="OCW256" s="29"/>
      <c r="OCX256" s="29"/>
      <c r="OCY256" s="29"/>
      <c r="OCZ256" s="29"/>
      <c r="ODA256" s="29"/>
      <c r="ODB256" s="29"/>
      <c r="ODC256" s="29"/>
      <c r="ODD256" s="29"/>
      <c r="ODE256" s="29"/>
      <c r="ODF256" s="29"/>
      <c r="ODG256" s="29"/>
      <c r="ODH256" s="29"/>
      <c r="ODI256" s="29"/>
      <c r="ODJ256" s="29"/>
      <c r="ODK256" s="29"/>
      <c r="ODL256" s="29"/>
      <c r="ODM256" s="29"/>
      <c r="ODN256" s="29"/>
      <c r="ODO256" s="29"/>
      <c r="ODP256" s="29"/>
      <c r="ODQ256" s="29"/>
      <c r="ODR256" s="29"/>
      <c r="ODS256" s="29"/>
      <c r="ODT256" s="29"/>
      <c r="ODU256" s="29"/>
      <c r="ODV256" s="29"/>
      <c r="ODW256" s="29"/>
      <c r="ODX256" s="29"/>
      <c r="ODY256" s="29"/>
      <c r="ODZ256" s="29"/>
      <c r="OEA256" s="29"/>
      <c r="OEB256" s="29"/>
      <c r="OEC256" s="29"/>
      <c r="OED256" s="29"/>
      <c r="OEE256" s="29"/>
      <c r="OEF256" s="29"/>
      <c r="OEG256" s="29"/>
      <c r="OEH256" s="29"/>
      <c r="OEI256" s="29"/>
      <c r="OEJ256" s="29"/>
      <c r="OEK256" s="29"/>
      <c r="OEL256" s="29"/>
      <c r="OEM256" s="29"/>
      <c r="OEN256" s="29"/>
      <c r="OEO256" s="29"/>
      <c r="OEP256" s="29"/>
      <c r="OEQ256" s="29"/>
      <c r="OER256" s="29"/>
      <c r="OES256" s="29"/>
      <c r="OET256" s="29"/>
      <c r="OEU256" s="29"/>
      <c r="OEV256" s="29"/>
      <c r="OEW256" s="29"/>
      <c r="OEX256" s="29"/>
      <c r="OEY256" s="29"/>
      <c r="OEZ256" s="29"/>
      <c r="OFA256" s="29"/>
      <c r="OFB256" s="29"/>
      <c r="OFC256" s="29"/>
      <c r="OFD256" s="29"/>
      <c r="OFE256" s="29"/>
      <c r="OFF256" s="29"/>
      <c r="OFG256" s="29"/>
      <c r="OFH256" s="29"/>
      <c r="OFI256" s="29"/>
      <c r="OFJ256" s="29"/>
      <c r="OFK256" s="29"/>
      <c r="OFL256" s="29"/>
      <c r="OFM256" s="29"/>
      <c r="OFN256" s="29"/>
      <c r="OFO256" s="29"/>
      <c r="OFP256" s="29"/>
      <c r="OFQ256" s="29"/>
      <c r="OFR256" s="29"/>
      <c r="OFS256" s="29"/>
      <c r="OFT256" s="29"/>
      <c r="OFU256" s="29"/>
      <c r="OFV256" s="29"/>
      <c r="OFW256" s="29"/>
      <c r="OFX256" s="29"/>
      <c r="OFY256" s="29"/>
      <c r="OFZ256" s="29"/>
      <c r="OGA256" s="29"/>
      <c r="OGB256" s="29"/>
      <c r="OGC256" s="29"/>
      <c r="OGD256" s="29"/>
      <c r="OGE256" s="29"/>
      <c r="OGF256" s="29"/>
      <c r="OGG256" s="29"/>
      <c r="OGH256" s="29"/>
      <c r="OGI256" s="29"/>
      <c r="OGJ256" s="29"/>
      <c r="OGK256" s="29"/>
      <c r="OGL256" s="29"/>
      <c r="OGM256" s="29"/>
      <c r="OGN256" s="29"/>
      <c r="OGO256" s="29"/>
      <c r="OGP256" s="29"/>
      <c r="OGQ256" s="29"/>
      <c r="OGR256" s="29"/>
      <c r="OGS256" s="29"/>
      <c r="OGT256" s="29"/>
      <c r="OGU256" s="29"/>
      <c r="OGV256" s="29"/>
      <c r="OGW256" s="29"/>
      <c r="OGX256" s="29"/>
      <c r="OGY256" s="29"/>
      <c r="OGZ256" s="29"/>
      <c r="OHA256" s="29"/>
      <c r="OHB256" s="29"/>
      <c r="OHC256" s="29"/>
      <c r="OHD256" s="29"/>
      <c r="OHE256" s="29"/>
      <c r="OHF256" s="29"/>
      <c r="OHG256" s="29"/>
      <c r="OHH256" s="29"/>
      <c r="OHI256" s="29"/>
      <c r="OHJ256" s="29"/>
      <c r="OHK256" s="29"/>
      <c r="OHL256" s="29"/>
      <c r="OHM256" s="29"/>
      <c r="OHN256" s="29"/>
      <c r="OHO256" s="29"/>
      <c r="OHP256" s="29"/>
      <c r="OHQ256" s="29"/>
      <c r="OHR256" s="29"/>
      <c r="OHS256" s="29"/>
      <c r="OHT256" s="29"/>
      <c r="OHU256" s="29"/>
      <c r="OHV256" s="29"/>
      <c r="OHW256" s="29"/>
      <c r="OHX256" s="29"/>
      <c r="OHY256" s="29"/>
      <c r="OHZ256" s="29"/>
      <c r="OIA256" s="29"/>
      <c r="OIB256" s="29"/>
      <c r="OIC256" s="29"/>
      <c r="OID256" s="29"/>
      <c r="OIE256" s="29"/>
      <c r="OIF256" s="29"/>
      <c r="OIG256" s="29"/>
      <c r="OIH256" s="29"/>
      <c r="OII256" s="29"/>
      <c r="OIJ256" s="29"/>
      <c r="OIK256" s="29"/>
      <c r="OIL256" s="29"/>
      <c r="OIM256" s="29"/>
      <c r="OIN256" s="29"/>
      <c r="OIO256" s="29"/>
      <c r="OIP256" s="29"/>
      <c r="OIQ256" s="29"/>
      <c r="OIR256" s="29"/>
      <c r="OIS256" s="29"/>
      <c r="OIT256" s="29"/>
      <c r="OIU256" s="29"/>
      <c r="OIV256" s="29"/>
      <c r="OIW256" s="29"/>
      <c r="OIX256" s="29"/>
      <c r="OIY256" s="29"/>
      <c r="OIZ256" s="29"/>
      <c r="OJA256" s="29"/>
      <c r="OJB256" s="29"/>
      <c r="OJC256" s="29"/>
      <c r="OJD256" s="29"/>
      <c r="OJE256" s="29"/>
      <c r="OJF256" s="29"/>
      <c r="OJG256" s="29"/>
      <c r="OJH256" s="29"/>
      <c r="OJI256" s="29"/>
      <c r="OJJ256" s="29"/>
      <c r="OJK256" s="29"/>
      <c r="OJL256" s="29"/>
      <c r="OJM256" s="29"/>
      <c r="OJN256" s="29"/>
      <c r="OJO256" s="29"/>
      <c r="OJP256" s="29"/>
      <c r="OJQ256" s="29"/>
      <c r="OJR256" s="29"/>
      <c r="OJS256" s="29"/>
      <c r="OJT256" s="29"/>
      <c r="OJU256" s="29"/>
      <c r="OJV256" s="29"/>
      <c r="OJW256" s="29"/>
      <c r="OJX256" s="29"/>
      <c r="OJY256" s="29"/>
      <c r="OJZ256" s="29"/>
      <c r="OKA256" s="29"/>
      <c r="OKB256" s="29"/>
      <c r="OKC256" s="29"/>
      <c r="OKD256" s="29"/>
      <c r="OKE256" s="29"/>
      <c r="OKF256" s="29"/>
      <c r="OKG256" s="29"/>
      <c r="OKH256" s="29"/>
      <c r="OKI256" s="29"/>
      <c r="OKJ256" s="29"/>
      <c r="OKK256" s="29"/>
      <c r="OKL256" s="29"/>
      <c r="OKM256" s="29"/>
      <c r="OKN256" s="29"/>
      <c r="OKO256" s="29"/>
      <c r="OKP256" s="29"/>
      <c r="OKQ256" s="29"/>
      <c r="OKR256" s="29"/>
      <c r="OKS256" s="29"/>
      <c r="OKT256" s="29"/>
      <c r="OKU256" s="29"/>
      <c r="OKV256" s="29"/>
      <c r="OKW256" s="29"/>
      <c r="OKX256" s="29"/>
      <c r="OKY256" s="29"/>
      <c r="OKZ256" s="29"/>
      <c r="OLA256" s="29"/>
      <c r="OLB256" s="29"/>
      <c r="OLC256" s="29"/>
      <c r="OLD256" s="29"/>
      <c r="OLE256" s="29"/>
      <c r="OLF256" s="29"/>
      <c r="OLG256" s="29"/>
      <c r="OLH256" s="29"/>
      <c r="OLI256" s="29"/>
      <c r="OLJ256" s="29"/>
      <c r="OLK256" s="29"/>
      <c r="OLL256" s="29"/>
      <c r="OLM256" s="29"/>
      <c r="OLN256" s="29"/>
      <c r="OLO256" s="29"/>
      <c r="OLP256" s="29"/>
      <c r="OLQ256" s="29"/>
      <c r="OLR256" s="29"/>
      <c r="OLS256" s="29"/>
      <c r="OLT256" s="29"/>
      <c r="OLU256" s="29"/>
      <c r="OLV256" s="29"/>
      <c r="OLW256" s="29"/>
      <c r="OLX256" s="29"/>
      <c r="OLY256" s="29"/>
      <c r="OLZ256" s="29"/>
      <c r="OMA256" s="29"/>
      <c r="OMB256" s="29"/>
      <c r="OMC256" s="29"/>
      <c r="OMD256" s="29"/>
      <c r="OME256" s="29"/>
      <c r="OMF256" s="29"/>
      <c r="OMG256" s="29"/>
      <c r="OMH256" s="29"/>
      <c r="OMI256" s="29"/>
      <c r="OMJ256" s="29"/>
      <c r="OMK256" s="29"/>
      <c r="OML256" s="29"/>
      <c r="OMM256" s="29"/>
      <c r="OMN256" s="29"/>
      <c r="OMO256" s="29"/>
      <c r="OMP256" s="29"/>
      <c r="OMQ256" s="29"/>
      <c r="OMR256" s="29"/>
      <c r="OMS256" s="29"/>
      <c r="OMT256" s="29"/>
      <c r="OMU256" s="29"/>
      <c r="OMV256" s="29"/>
      <c r="OMW256" s="29"/>
      <c r="OMX256" s="29"/>
      <c r="OMY256" s="29"/>
      <c r="OMZ256" s="29"/>
      <c r="ONA256" s="29"/>
      <c r="ONB256" s="29"/>
      <c r="ONC256" s="29"/>
      <c r="OND256" s="29"/>
      <c r="ONE256" s="29"/>
      <c r="ONF256" s="29"/>
      <c r="ONG256" s="29"/>
      <c r="ONH256" s="29"/>
      <c r="ONI256" s="29"/>
      <c r="ONJ256" s="29"/>
      <c r="ONK256" s="29"/>
      <c r="ONL256" s="29"/>
      <c r="ONM256" s="29"/>
      <c r="ONN256" s="29"/>
      <c r="ONO256" s="29"/>
      <c r="ONP256" s="29"/>
      <c r="ONQ256" s="29"/>
      <c r="ONR256" s="29"/>
      <c r="ONS256" s="29"/>
      <c r="ONT256" s="29"/>
      <c r="ONU256" s="29"/>
      <c r="ONV256" s="29"/>
      <c r="ONW256" s="29"/>
      <c r="ONX256" s="29"/>
      <c r="ONY256" s="29"/>
      <c r="ONZ256" s="29"/>
      <c r="OOA256" s="29"/>
      <c r="OOB256" s="29"/>
      <c r="OOC256" s="29"/>
      <c r="OOD256" s="29"/>
      <c r="OOE256" s="29"/>
      <c r="OOF256" s="29"/>
      <c r="OOG256" s="29"/>
      <c r="OOH256" s="29"/>
      <c r="OOI256" s="29"/>
      <c r="OOJ256" s="29"/>
      <c r="OOK256" s="29"/>
      <c r="OOL256" s="29"/>
      <c r="OOM256" s="29"/>
      <c r="OON256" s="29"/>
      <c r="OOO256" s="29"/>
      <c r="OOP256" s="29"/>
      <c r="OOQ256" s="29"/>
      <c r="OOR256" s="29"/>
      <c r="OOS256" s="29"/>
      <c r="OOT256" s="29"/>
      <c r="OOU256" s="29"/>
      <c r="OOV256" s="29"/>
      <c r="OOW256" s="29"/>
      <c r="OOX256" s="29"/>
      <c r="OOY256" s="29"/>
      <c r="OOZ256" s="29"/>
      <c r="OPA256" s="29"/>
      <c r="OPB256" s="29"/>
      <c r="OPC256" s="29"/>
      <c r="OPD256" s="29"/>
      <c r="OPE256" s="29"/>
      <c r="OPF256" s="29"/>
      <c r="OPG256" s="29"/>
      <c r="OPH256" s="29"/>
      <c r="OPI256" s="29"/>
      <c r="OPJ256" s="29"/>
      <c r="OPK256" s="29"/>
      <c r="OPL256" s="29"/>
      <c r="OPM256" s="29"/>
      <c r="OPN256" s="29"/>
      <c r="OPO256" s="29"/>
      <c r="OPP256" s="29"/>
      <c r="OPQ256" s="29"/>
      <c r="OPR256" s="29"/>
      <c r="OPS256" s="29"/>
      <c r="OPT256" s="29"/>
      <c r="OPU256" s="29"/>
      <c r="OPV256" s="29"/>
      <c r="OPW256" s="29"/>
      <c r="OPX256" s="29"/>
      <c r="OPY256" s="29"/>
      <c r="OPZ256" s="29"/>
      <c r="OQA256" s="29"/>
      <c r="OQB256" s="29"/>
      <c r="OQC256" s="29"/>
      <c r="OQD256" s="29"/>
      <c r="OQE256" s="29"/>
      <c r="OQF256" s="29"/>
      <c r="OQG256" s="29"/>
      <c r="OQH256" s="29"/>
      <c r="OQI256" s="29"/>
      <c r="OQJ256" s="29"/>
      <c r="OQK256" s="29"/>
      <c r="OQL256" s="29"/>
      <c r="OQM256" s="29"/>
      <c r="OQN256" s="29"/>
      <c r="OQO256" s="29"/>
      <c r="OQP256" s="29"/>
      <c r="OQQ256" s="29"/>
      <c r="OQR256" s="29"/>
      <c r="OQS256" s="29"/>
      <c r="OQT256" s="29"/>
      <c r="OQU256" s="29"/>
      <c r="OQV256" s="29"/>
      <c r="OQW256" s="29"/>
      <c r="OQX256" s="29"/>
      <c r="OQY256" s="29"/>
      <c r="OQZ256" s="29"/>
      <c r="ORA256" s="29"/>
      <c r="ORB256" s="29"/>
      <c r="ORC256" s="29"/>
      <c r="ORD256" s="29"/>
      <c r="ORE256" s="29"/>
      <c r="ORF256" s="29"/>
      <c r="ORG256" s="29"/>
      <c r="ORH256" s="29"/>
      <c r="ORI256" s="29"/>
      <c r="ORJ256" s="29"/>
      <c r="ORK256" s="29"/>
      <c r="ORL256" s="29"/>
      <c r="ORM256" s="29"/>
      <c r="ORN256" s="29"/>
      <c r="ORO256" s="29"/>
      <c r="ORP256" s="29"/>
      <c r="ORQ256" s="29"/>
      <c r="ORR256" s="29"/>
      <c r="ORS256" s="29"/>
      <c r="ORT256" s="29"/>
      <c r="ORU256" s="29"/>
      <c r="ORV256" s="29"/>
      <c r="ORW256" s="29"/>
      <c r="ORX256" s="29"/>
      <c r="ORY256" s="29"/>
      <c r="ORZ256" s="29"/>
      <c r="OSA256" s="29"/>
      <c r="OSB256" s="29"/>
      <c r="OSC256" s="29"/>
      <c r="OSD256" s="29"/>
      <c r="OSE256" s="29"/>
      <c r="OSF256" s="29"/>
      <c r="OSG256" s="29"/>
      <c r="OSH256" s="29"/>
      <c r="OSI256" s="29"/>
      <c r="OSJ256" s="29"/>
      <c r="OSK256" s="29"/>
      <c r="OSL256" s="29"/>
      <c r="OSM256" s="29"/>
      <c r="OSN256" s="29"/>
      <c r="OSO256" s="29"/>
      <c r="OSP256" s="29"/>
      <c r="OSQ256" s="29"/>
      <c r="OSR256" s="29"/>
      <c r="OSS256" s="29"/>
      <c r="OST256" s="29"/>
      <c r="OSU256" s="29"/>
      <c r="OSV256" s="29"/>
      <c r="OSW256" s="29"/>
      <c r="OSX256" s="29"/>
      <c r="OSY256" s="29"/>
      <c r="OSZ256" s="29"/>
      <c r="OTA256" s="29"/>
      <c r="OTB256" s="29"/>
      <c r="OTC256" s="29"/>
      <c r="OTD256" s="29"/>
      <c r="OTE256" s="29"/>
      <c r="OTF256" s="29"/>
      <c r="OTG256" s="29"/>
      <c r="OTH256" s="29"/>
      <c r="OTI256" s="29"/>
      <c r="OTJ256" s="29"/>
      <c r="OTK256" s="29"/>
      <c r="OTL256" s="29"/>
      <c r="OTM256" s="29"/>
      <c r="OTN256" s="29"/>
      <c r="OTO256" s="29"/>
      <c r="OTP256" s="29"/>
      <c r="OTQ256" s="29"/>
      <c r="OTR256" s="29"/>
      <c r="OTS256" s="29"/>
      <c r="OTT256" s="29"/>
      <c r="OTU256" s="29"/>
      <c r="OTV256" s="29"/>
      <c r="OTW256" s="29"/>
      <c r="OTX256" s="29"/>
      <c r="OTY256" s="29"/>
      <c r="OTZ256" s="29"/>
      <c r="OUA256" s="29"/>
      <c r="OUB256" s="29"/>
      <c r="OUC256" s="29"/>
      <c r="OUD256" s="29"/>
      <c r="OUE256" s="29"/>
      <c r="OUF256" s="29"/>
      <c r="OUG256" s="29"/>
      <c r="OUH256" s="29"/>
      <c r="OUI256" s="29"/>
      <c r="OUJ256" s="29"/>
      <c r="OUK256" s="29"/>
      <c r="OUL256" s="29"/>
      <c r="OUM256" s="29"/>
      <c r="OUN256" s="29"/>
      <c r="OUO256" s="29"/>
      <c r="OUP256" s="29"/>
      <c r="OUQ256" s="29"/>
      <c r="OUR256" s="29"/>
      <c r="OUS256" s="29"/>
      <c r="OUT256" s="29"/>
      <c r="OUU256" s="29"/>
      <c r="OUV256" s="29"/>
      <c r="OUW256" s="29"/>
      <c r="OUX256" s="29"/>
      <c r="OUY256" s="29"/>
      <c r="OUZ256" s="29"/>
      <c r="OVA256" s="29"/>
      <c r="OVB256" s="29"/>
      <c r="OVC256" s="29"/>
      <c r="OVD256" s="29"/>
      <c r="OVE256" s="29"/>
      <c r="OVF256" s="29"/>
      <c r="OVG256" s="29"/>
      <c r="OVH256" s="29"/>
      <c r="OVI256" s="29"/>
      <c r="OVJ256" s="29"/>
      <c r="OVK256" s="29"/>
      <c r="OVL256" s="29"/>
      <c r="OVM256" s="29"/>
      <c r="OVN256" s="29"/>
      <c r="OVO256" s="29"/>
      <c r="OVP256" s="29"/>
      <c r="OVQ256" s="29"/>
      <c r="OVR256" s="29"/>
      <c r="OVS256" s="29"/>
      <c r="OVT256" s="29"/>
      <c r="OVU256" s="29"/>
      <c r="OVV256" s="29"/>
      <c r="OVW256" s="29"/>
      <c r="OVX256" s="29"/>
      <c r="OVY256" s="29"/>
      <c r="OVZ256" s="29"/>
      <c r="OWA256" s="29"/>
      <c r="OWB256" s="29"/>
      <c r="OWC256" s="29"/>
      <c r="OWD256" s="29"/>
      <c r="OWE256" s="29"/>
      <c r="OWF256" s="29"/>
      <c r="OWG256" s="29"/>
      <c r="OWH256" s="29"/>
      <c r="OWI256" s="29"/>
      <c r="OWJ256" s="29"/>
      <c r="OWK256" s="29"/>
      <c r="OWL256" s="29"/>
      <c r="OWM256" s="29"/>
      <c r="OWN256" s="29"/>
      <c r="OWO256" s="29"/>
      <c r="OWP256" s="29"/>
      <c r="OWQ256" s="29"/>
      <c r="OWR256" s="29"/>
      <c r="OWS256" s="29"/>
      <c r="OWT256" s="29"/>
      <c r="OWU256" s="29"/>
      <c r="OWV256" s="29"/>
      <c r="OWW256" s="29"/>
      <c r="OWX256" s="29"/>
      <c r="OWY256" s="29"/>
      <c r="OWZ256" s="29"/>
      <c r="OXA256" s="29"/>
      <c r="OXB256" s="29"/>
      <c r="OXC256" s="29"/>
      <c r="OXD256" s="29"/>
      <c r="OXE256" s="29"/>
      <c r="OXF256" s="29"/>
      <c r="OXG256" s="29"/>
      <c r="OXH256" s="29"/>
      <c r="OXI256" s="29"/>
      <c r="OXJ256" s="29"/>
      <c r="OXK256" s="29"/>
      <c r="OXL256" s="29"/>
      <c r="OXM256" s="29"/>
      <c r="OXN256" s="29"/>
      <c r="OXO256" s="29"/>
      <c r="OXP256" s="29"/>
      <c r="OXQ256" s="29"/>
      <c r="OXR256" s="29"/>
      <c r="OXS256" s="29"/>
      <c r="OXT256" s="29"/>
      <c r="OXU256" s="29"/>
      <c r="OXV256" s="29"/>
      <c r="OXW256" s="29"/>
      <c r="OXX256" s="29"/>
      <c r="OXY256" s="29"/>
      <c r="OXZ256" s="29"/>
      <c r="OYA256" s="29"/>
      <c r="OYB256" s="29"/>
      <c r="OYC256" s="29"/>
      <c r="OYD256" s="29"/>
      <c r="OYE256" s="29"/>
      <c r="OYF256" s="29"/>
      <c r="OYG256" s="29"/>
      <c r="OYH256" s="29"/>
      <c r="OYI256" s="29"/>
      <c r="OYJ256" s="29"/>
      <c r="OYK256" s="29"/>
      <c r="OYL256" s="29"/>
      <c r="OYM256" s="29"/>
      <c r="OYN256" s="29"/>
      <c r="OYO256" s="29"/>
      <c r="OYP256" s="29"/>
      <c r="OYQ256" s="29"/>
      <c r="OYR256" s="29"/>
      <c r="OYS256" s="29"/>
      <c r="OYT256" s="29"/>
      <c r="OYU256" s="29"/>
      <c r="OYV256" s="29"/>
      <c r="OYW256" s="29"/>
      <c r="OYX256" s="29"/>
      <c r="OYY256" s="29"/>
      <c r="OYZ256" s="29"/>
      <c r="OZA256" s="29"/>
      <c r="OZB256" s="29"/>
      <c r="OZC256" s="29"/>
      <c r="OZD256" s="29"/>
      <c r="OZE256" s="29"/>
      <c r="OZF256" s="29"/>
      <c r="OZG256" s="29"/>
      <c r="OZH256" s="29"/>
      <c r="OZI256" s="29"/>
      <c r="OZJ256" s="29"/>
      <c r="OZK256" s="29"/>
      <c r="OZL256" s="29"/>
      <c r="OZM256" s="29"/>
      <c r="OZN256" s="29"/>
      <c r="OZO256" s="29"/>
      <c r="OZP256" s="29"/>
      <c r="OZQ256" s="29"/>
      <c r="OZR256" s="29"/>
      <c r="OZS256" s="29"/>
      <c r="OZT256" s="29"/>
      <c r="OZU256" s="29"/>
      <c r="OZV256" s="29"/>
      <c r="OZW256" s="29"/>
      <c r="OZX256" s="29"/>
      <c r="OZY256" s="29"/>
      <c r="OZZ256" s="29"/>
      <c r="PAA256" s="29"/>
      <c r="PAB256" s="29"/>
      <c r="PAC256" s="29"/>
      <c r="PAD256" s="29"/>
      <c r="PAE256" s="29"/>
      <c r="PAF256" s="29"/>
      <c r="PAG256" s="29"/>
      <c r="PAH256" s="29"/>
      <c r="PAI256" s="29"/>
      <c r="PAJ256" s="29"/>
      <c r="PAK256" s="29"/>
      <c r="PAL256" s="29"/>
      <c r="PAM256" s="29"/>
      <c r="PAN256" s="29"/>
      <c r="PAO256" s="29"/>
      <c r="PAP256" s="29"/>
      <c r="PAQ256" s="29"/>
      <c r="PAR256" s="29"/>
      <c r="PAS256" s="29"/>
      <c r="PAT256" s="29"/>
      <c r="PAU256" s="29"/>
      <c r="PAV256" s="29"/>
      <c r="PAW256" s="29"/>
      <c r="PAX256" s="29"/>
      <c r="PAY256" s="29"/>
      <c r="PAZ256" s="29"/>
      <c r="PBA256" s="29"/>
      <c r="PBB256" s="29"/>
      <c r="PBC256" s="29"/>
      <c r="PBD256" s="29"/>
      <c r="PBE256" s="29"/>
      <c r="PBF256" s="29"/>
      <c r="PBG256" s="29"/>
      <c r="PBH256" s="29"/>
      <c r="PBI256" s="29"/>
      <c r="PBJ256" s="29"/>
      <c r="PBK256" s="29"/>
      <c r="PBL256" s="29"/>
      <c r="PBM256" s="29"/>
      <c r="PBN256" s="29"/>
      <c r="PBO256" s="29"/>
      <c r="PBP256" s="29"/>
      <c r="PBQ256" s="29"/>
      <c r="PBR256" s="29"/>
      <c r="PBS256" s="29"/>
      <c r="PBT256" s="29"/>
      <c r="PBU256" s="29"/>
      <c r="PBV256" s="29"/>
      <c r="PBW256" s="29"/>
      <c r="PBX256" s="29"/>
      <c r="PBY256" s="29"/>
      <c r="PBZ256" s="29"/>
      <c r="PCA256" s="29"/>
      <c r="PCB256" s="29"/>
      <c r="PCC256" s="29"/>
      <c r="PCD256" s="29"/>
      <c r="PCE256" s="29"/>
      <c r="PCF256" s="29"/>
      <c r="PCG256" s="29"/>
      <c r="PCH256" s="29"/>
      <c r="PCI256" s="29"/>
      <c r="PCJ256" s="29"/>
      <c r="PCK256" s="29"/>
      <c r="PCL256" s="29"/>
      <c r="PCM256" s="29"/>
      <c r="PCN256" s="29"/>
      <c r="PCO256" s="29"/>
      <c r="PCP256" s="29"/>
      <c r="PCQ256" s="29"/>
      <c r="PCR256" s="29"/>
      <c r="PCS256" s="29"/>
      <c r="PCT256" s="29"/>
      <c r="PCU256" s="29"/>
      <c r="PCV256" s="29"/>
      <c r="PCW256" s="29"/>
      <c r="PCX256" s="29"/>
      <c r="PCY256" s="29"/>
      <c r="PCZ256" s="29"/>
      <c r="PDA256" s="29"/>
      <c r="PDB256" s="29"/>
      <c r="PDC256" s="29"/>
      <c r="PDD256" s="29"/>
      <c r="PDE256" s="29"/>
      <c r="PDF256" s="29"/>
      <c r="PDG256" s="29"/>
      <c r="PDH256" s="29"/>
      <c r="PDI256" s="29"/>
      <c r="PDJ256" s="29"/>
      <c r="PDK256" s="29"/>
      <c r="PDL256" s="29"/>
      <c r="PDM256" s="29"/>
      <c r="PDN256" s="29"/>
      <c r="PDO256" s="29"/>
      <c r="PDP256" s="29"/>
      <c r="PDQ256" s="29"/>
      <c r="PDR256" s="29"/>
      <c r="PDS256" s="29"/>
      <c r="PDT256" s="29"/>
      <c r="PDU256" s="29"/>
      <c r="PDV256" s="29"/>
      <c r="PDW256" s="29"/>
      <c r="PDX256" s="29"/>
      <c r="PDY256" s="29"/>
      <c r="PDZ256" s="29"/>
      <c r="PEA256" s="29"/>
      <c r="PEB256" s="29"/>
      <c r="PEC256" s="29"/>
      <c r="PED256" s="29"/>
      <c r="PEE256" s="29"/>
      <c r="PEF256" s="29"/>
      <c r="PEG256" s="29"/>
      <c r="PEH256" s="29"/>
      <c r="PEI256" s="29"/>
      <c r="PEJ256" s="29"/>
      <c r="PEK256" s="29"/>
      <c r="PEL256" s="29"/>
      <c r="PEM256" s="29"/>
      <c r="PEN256" s="29"/>
      <c r="PEO256" s="29"/>
      <c r="PEP256" s="29"/>
      <c r="PEQ256" s="29"/>
      <c r="PER256" s="29"/>
      <c r="PES256" s="29"/>
      <c r="PET256" s="29"/>
      <c r="PEU256" s="29"/>
      <c r="PEV256" s="29"/>
      <c r="PEW256" s="29"/>
      <c r="PEX256" s="29"/>
      <c r="PEY256" s="29"/>
      <c r="PEZ256" s="29"/>
      <c r="PFA256" s="29"/>
      <c r="PFB256" s="29"/>
      <c r="PFC256" s="29"/>
      <c r="PFD256" s="29"/>
      <c r="PFE256" s="29"/>
      <c r="PFF256" s="29"/>
      <c r="PFG256" s="29"/>
      <c r="PFH256" s="29"/>
      <c r="PFI256" s="29"/>
      <c r="PFJ256" s="29"/>
      <c r="PFK256" s="29"/>
      <c r="PFL256" s="29"/>
      <c r="PFM256" s="29"/>
      <c r="PFN256" s="29"/>
      <c r="PFO256" s="29"/>
      <c r="PFP256" s="29"/>
      <c r="PFQ256" s="29"/>
      <c r="PFR256" s="29"/>
      <c r="PFS256" s="29"/>
      <c r="PFT256" s="29"/>
      <c r="PFU256" s="29"/>
      <c r="PFV256" s="29"/>
      <c r="PFW256" s="29"/>
      <c r="PFX256" s="29"/>
      <c r="PFY256" s="29"/>
      <c r="PFZ256" s="29"/>
      <c r="PGA256" s="29"/>
      <c r="PGB256" s="29"/>
      <c r="PGC256" s="29"/>
      <c r="PGD256" s="29"/>
      <c r="PGE256" s="29"/>
      <c r="PGF256" s="29"/>
      <c r="PGG256" s="29"/>
      <c r="PGH256" s="29"/>
      <c r="PGI256" s="29"/>
      <c r="PGJ256" s="29"/>
      <c r="PGK256" s="29"/>
      <c r="PGL256" s="29"/>
      <c r="PGM256" s="29"/>
      <c r="PGN256" s="29"/>
      <c r="PGO256" s="29"/>
      <c r="PGP256" s="29"/>
      <c r="PGQ256" s="29"/>
      <c r="PGR256" s="29"/>
      <c r="PGS256" s="29"/>
      <c r="PGT256" s="29"/>
      <c r="PGU256" s="29"/>
      <c r="PGV256" s="29"/>
      <c r="PGW256" s="29"/>
      <c r="PGX256" s="29"/>
      <c r="PGY256" s="29"/>
      <c r="PGZ256" s="29"/>
      <c r="PHA256" s="29"/>
      <c r="PHB256" s="29"/>
      <c r="PHC256" s="29"/>
      <c r="PHD256" s="29"/>
      <c r="PHE256" s="29"/>
      <c r="PHF256" s="29"/>
      <c r="PHG256" s="29"/>
      <c r="PHH256" s="29"/>
      <c r="PHI256" s="29"/>
      <c r="PHJ256" s="29"/>
      <c r="PHK256" s="29"/>
      <c r="PHL256" s="29"/>
      <c r="PHM256" s="29"/>
      <c r="PHN256" s="29"/>
      <c r="PHO256" s="29"/>
      <c r="PHP256" s="29"/>
      <c r="PHQ256" s="29"/>
      <c r="PHR256" s="29"/>
      <c r="PHS256" s="29"/>
      <c r="PHT256" s="29"/>
      <c r="PHU256" s="29"/>
      <c r="PHV256" s="29"/>
      <c r="PHW256" s="29"/>
      <c r="PHX256" s="29"/>
      <c r="PHY256" s="29"/>
      <c r="PHZ256" s="29"/>
      <c r="PIA256" s="29"/>
      <c r="PIB256" s="29"/>
      <c r="PIC256" s="29"/>
      <c r="PID256" s="29"/>
      <c r="PIE256" s="29"/>
      <c r="PIF256" s="29"/>
      <c r="PIG256" s="29"/>
      <c r="PIH256" s="29"/>
      <c r="PII256" s="29"/>
      <c r="PIJ256" s="29"/>
      <c r="PIK256" s="29"/>
      <c r="PIL256" s="29"/>
      <c r="PIM256" s="29"/>
      <c r="PIN256" s="29"/>
      <c r="PIO256" s="29"/>
      <c r="PIP256" s="29"/>
      <c r="PIQ256" s="29"/>
      <c r="PIR256" s="29"/>
      <c r="PIS256" s="29"/>
      <c r="PIT256" s="29"/>
      <c r="PIU256" s="29"/>
      <c r="PIV256" s="29"/>
      <c r="PIW256" s="29"/>
      <c r="PIX256" s="29"/>
      <c r="PIY256" s="29"/>
      <c r="PIZ256" s="29"/>
      <c r="PJA256" s="29"/>
      <c r="PJB256" s="29"/>
      <c r="PJC256" s="29"/>
      <c r="PJD256" s="29"/>
      <c r="PJE256" s="29"/>
      <c r="PJF256" s="29"/>
      <c r="PJG256" s="29"/>
      <c r="PJH256" s="29"/>
      <c r="PJI256" s="29"/>
      <c r="PJJ256" s="29"/>
      <c r="PJK256" s="29"/>
      <c r="PJL256" s="29"/>
      <c r="PJM256" s="29"/>
      <c r="PJN256" s="29"/>
      <c r="PJO256" s="29"/>
      <c r="PJP256" s="29"/>
      <c r="PJQ256" s="29"/>
      <c r="PJR256" s="29"/>
      <c r="PJS256" s="29"/>
      <c r="PJT256" s="29"/>
      <c r="PJU256" s="29"/>
      <c r="PJV256" s="29"/>
      <c r="PJW256" s="29"/>
      <c r="PJX256" s="29"/>
      <c r="PJY256" s="29"/>
      <c r="PJZ256" s="29"/>
      <c r="PKA256" s="29"/>
      <c r="PKB256" s="29"/>
      <c r="PKC256" s="29"/>
      <c r="PKD256" s="29"/>
      <c r="PKE256" s="29"/>
      <c r="PKF256" s="29"/>
      <c r="PKG256" s="29"/>
      <c r="PKH256" s="29"/>
      <c r="PKI256" s="29"/>
      <c r="PKJ256" s="29"/>
      <c r="PKK256" s="29"/>
      <c r="PKL256" s="29"/>
      <c r="PKM256" s="29"/>
      <c r="PKN256" s="29"/>
      <c r="PKO256" s="29"/>
      <c r="PKP256" s="29"/>
      <c r="PKQ256" s="29"/>
      <c r="PKR256" s="29"/>
      <c r="PKS256" s="29"/>
      <c r="PKT256" s="29"/>
      <c r="PKU256" s="29"/>
      <c r="PKV256" s="29"/>
      <c r="PKW256" s="29"/>
      <c r="PKX256" s="29"/>
      <c r="PKY256" s="29"/>
      <c r="PKZ256" s="29"/>
      <c r="PLA256" s="29"/>
      <c r="PLB256" s="29"/>
      <c r="PLC256" s="29"/>
      <c r="PLD256" s="29"/>
      <c r="PLE256" s="29"/>
      <c r="PLF256" s="29"/>
      <c r="PLG256" s="29"/>
      <c r="PLH256" s="29"/>
      <c r="PLI256" s="29"/>
      <c r="PLJ256" s="29"/>
      <c r="PLK256" s="29"/>
      <c r="PLL256" s="29"/>
      <c r="PLM256" s="29"/>
      <c r="PLN256" s="29"/>
      <c r="PLO256" s="29"/>
      <c r="PLP256" s="29"/>
      <c r="PLQ256" s="29"/>
      <c r="PLR256" s="29"/>
      <c r="PLS256" s="29"/>
      <c r="PLT256" s="29"/>
      <c r="PLU256" s="29"/>
      <c r="PLV256" s="29"/>
      <c r="PLW256" s="29"/>
      <c r="PLX256" s="29"/>
      <c r="PLY256" s="29"/>
      <c r="PLZ256" s="29"/>
      <c r="PMA256" s="29"/>
      <c r="PMB256" s="29"/>
      <c r="PMC256" s="29"/>
      <c r="PMD256" s="29"/>
      <c r="PME256" s="29"/>
      <c r="PMF256" s="29"/>
      <c r="PMG256" s="29"/>
      <c r="PMH256" s="29"/>
      <c r="PMI256" s="29"/>
      <c r="PMJ256" s="29"/>
      <c r="PMK256" s="29"/>
      <c r="PML256" s="29"/>
      <c r="PMM256" s="29"/>
      <c r="PMN256" s="29"/>
      <c r="PMO256" s="29"/>
      <c r="PMP256" s="29"/>
      <c r="PMQ256" s="29"/>
      <c r="PMR256" s="29"/>
      <c r="PMS256" s="29"/>
      <c r="PMT256" s="29"/>
      <c r="PMU256" s="29"/>
      <c r="PMV256" s="29"/>
      <c r="PMW256" s="29"/>
      <c r="PMX256" s="29"/>
      <c r="PMY256" s="29"/>
      <c r="PMZ256" s="29"/>
      <c r="PNA256" s="29"/>
      <c r="PNB256" s="29"/>
      <c r="PNC256" s="29"/>
      <c r="PND256" s="29"/>
      <c r="PNE256" s="29"/>
      <c r="PNF256" s="29"/>
      <c r="PNG256" s="29"/>
      <c r="PNH256" s="29"/>
      <c r="PNI256" s="29"/>
      <c r="PNJ256" s="29"/>
      <c r="PNK256" s="29"/>
      <c r="PNL256" s="29"/>
      <c r="PNM256" s="29"/>
      <c r="PNN256" s="29"/>
      <c r="PNO256" s="29"/>
      <c r="PNP256" s="29"/>
      <c r="PNQ256" s="29"/>
      <c r="PNR256" s="29"/>
      <c r="PNS256" s="29"/>
      <c r="PNT256" s="29"/>
      <c r="PNU256" s="29"/>
      <c r="PNV256" s="29"/>
      <c r="PNW256" s="29"/>
      <c r="PNX256" s="29"/>
      <c r="PNY256" s="29"/>
      <c r="PNZ256" s="29"/>
      <c r="POA256" s="29"/>
      <c r="POB256" s="29"/>
      <c r="POC256" s="29"/>
      <c r="POD256" s="29"/>
      <c r="POE256" s="29"/>
      <c r="POF256" s="29"/>
      <c r="POG256" s="29"/>
      <c r="POH256" s="29"/>
      <c r="POI256" s="29"/>
      <c r="POJ256" s="29"/>
      <c r="POK256" s="29"/>
      <c r="POL256" s="29"/>
      <c r="POM256" s="29"/>
      <c r="PON256" s="29"/>
      <c r="POO256" s="29"/>
      <c r="POP256" s="29"/>
      <c r="POQ256" s="29"/>
      <c r="POR256" s="29"/>
      <c r="POS256" s="29"/>
      <c r="POT256" s="29"/>
      <c r="POU256" s="29"/>
      <c r="POV256" s="29"/>
      <c r="POW256" s="29"/>
      <c r="POX256" s="29"/>
      <c r="POY256" s="29"/>
      <c r="POZ256" s="29"/>
      <c r="PPA256" s="29"/>
      <c r="PPB256" s="29"/>
      <c r="PPC256" s="29"/>
      <c r="PPD256" s="29"/>
      <c r="PPE256" s="29"/>
      <c r="PPF256" s="29"/>
      <c r="PPG256" s="29"/>
      <c r="PPH256" s="29"/>
      <c r="PPI256" s="29"/>
      <c r="PPJ256" s="29"/>
      <c r="PPK256" s="29"/>
      <c r="PPL256" s="29"/>
      <c r="PPM256" s="29"/>
      <c r="PPN256" s="29"/>
      <c r="PPO256" s="29"/>
      <c r="PPP256" s="29"/>
      <c r="PPQ256" s="29"/>
      <c r="PPR256" s="29"/>
      <c r="PPS256" s="29"/>
      <c r="PPT256" s="29"/>
      <c r="PPU256" s="29"/>
      <c r="PPV256" s="29"/>
      <c r="PPW256" s="29"/>
      <c r="PPX256" s="29"/>
      <c r="PPY256" s="29"/>
      <c r="PPZ256" s="29"/>
      <c r="PQA256" s="29"/>
      <c r="PQB256" s="29"/>
      <c r="PQC256" s="29"/>
      <c r="PQD256" s="29"/>
      <c r="PQE256" s="29"/>
      <c r="PQF256" s="29"/>
      <c r="PQG256" s="29"/>
      <c r="PQH256" s="29"/>
      <c r="PQI256" s="29"/>
      <c r="PQJ256" s="29"/>
      <c r="PQK256" s="29"/>
      <c r="PQL256" s="29"/>
      <c r="PQM256" s="29"/>
      <c r="PQN256" s="29"/>
      <c r="PQO256" s="29"/>
      <c r="PQP256" s="29"/>
      <c r="PQQ256" s="29"/>
      <c r="PQR256" s="29"/>
      <c r="PQS256" s="29"/>
      <c r="PQT256" s="29"/>
      <c r="PQU256" s="29"/>
      <c r="PQV256" s="29"/>
      <c r="PQW256" s="29"/>
      <c r="PQX256" s="29"/>
      <c r="PQY256" s="29"/>
      <c r="PQZ256" s="29"/>
      <c r="PRA256" s="29"/>
      <c r="PRB256" s="29"/>
      <c r="PRC256" s="29"/>
      <c r="PRD256" s="29"/>
      <c r="PRE256" s="29"/>
      <c r="PRF256" s="29"/>
      <c r="PRG256" s="29"/>
      <c r="PRH256" s="29"/>
      <c r="PRI256" s="29"/>
      <c r="PRJ256" s="29"/>
      <c r="PRK256" s="29"/>
      <c r="PRL256" s="29"/>
      <c r="PRM256" s="29"/>
      <c r="PRN256" s="29"/>
      <c r="PRO256" s="29"/>
      <c r="PRP256" s="29"/>
      <c r="PRQ256" s="29"/>
      <c r="PRR256" s="29"/>
      <c r="PRS256" s="29"/>
      <c r="PRT256" s="29"/>
      <c r="PRU256" s="29"/>
      <c r="PRV256" s="29"/>
      <c r="PRW256" s="29"/>
      <c r="PRX256" s="29"/>
      <c r="PRY256" s="29"/>
      <c r="PRZ256" s="29"/>
      <c r="PSA256" s="29"/>
      <c r="PSB256" s="29"/>
      <c r="PSC256" s="29"/>
      <c r="PSD256" s="29"/>
      <c r="PSE256" s="29"/>
      <c r="PSF256" s="29"/>
      <c r="PSG256" s="29"/>
      <c r="PSH256" s="29"/>
      <c r="PSI256" s="29"/>
      <c r="PSJ256" s="29"/>
      <c r="PSK256" s="29"/>
      <c r="PSL256" s="29"/>
      <c r="PSM256" s="29"/>
      <c r="PSN256" s="29"/>
      <c r="PSO256" s="29"/>
      <c r="PSP256" s="29"/>
      <c r="PSQ256" s="29"/>
      <c r="PSR256" s="29"/>
      <c r="PSS256" s="29"/>
      <c r="PST256" s="29"/>
      <c r="PSU256" s="29"/>
      <c r="PSV256" s="29"/>
      <c r="PSW256" s="29"/>
      <c r="PSX256" s="29"/>
      <c r="PSY256" s="29"/>
      <c r="PSZ256" s="29"/>
      <c r="PTA256" s="29"/>
      <c r="PTB256" s="29"/>
      <c r="PTC256" s="29"/>
      <c r="PTD256" s="29"/>
      <c r="PTE256" s="29"/>
      <c r="PTF256" s="29"/>
      <c r="PTG256" s="29"/>
      <c r="PTH256" s="29"/>
      <c r="PTI256" s="29"/>
      <c r="PTJ256" s="29"/>
      <c r="PTK256" s="29"/>
      <c r="PTL256" s="29"/>
      <c r="PTM256" s="29"/>
      <c r="PTN256" s="29"/>
      <c r="PTO256" s="29"/>
      <c r="PTP256" s="29"/>
      <c r="PTQ256" s="29"/>
      <c r="PTR256" s="29"/>
      <c r="PTS256" s="29"/>
      <c r="PTT256" s="29"/>
      <c r="PTU256" s="29"/>
      <c r="PTV256" s="29"/>
      <c r="PTW256" s="29"/>
      <c r="PTX256" s="29"/>
      <c r="PTY256" s="29"/>
      <c r="PTZ256" s="29"/>
      <c r="PUA256" s="29"/>
      <c r="PUB256" s="29"/>
      <c r="PUC256" s="29"/>
      <c r="PUD256" s="29"/>
      <c r="PUE256" s="29"/>
      <c r="PUF256" s="29"/>
      <c r="PUG256" s="29"/>
      <c r="PUH256" s="29"/>
      <c r="PUI256" s="29"/>
      <c r="PUJ256" s="29"/>
      <c r="PUK256" s="29"/>
      <c r="PUL256" s="29"/>
      <c r="PUM256" s="29"/>
      <c r="PUN256" s="29"/>
      <c r="PUO256" s="29"/>
      <c r="PUP256" s="29"/>
      <c r="PUQ256" s="29"/>
      <c r="PUR256" s="29"/>
      <c r="PUS256" s="29"/>
      <c r="PUT256" s="29"/>
      <c r="PUU256" s="29"/>
      <c r="PUV256" s="29"/>
      <c r="PUW256" s="29"/>
      <c r="PUX256" s="29"/>
      <c r="PUY256" s="29"/>
      <c r="PUZ256" s="29"/>
      <c r="PVA256" s="29"/>
      <c r="PVB256" s="29"/>
      <c r="PVC256" s="29"/>
      <c r="PVD256" s="29"/>
      <c r="PVE256" s="29"/>
      <c r="PVF256" s="29"/>
      <c r="PVG256" s="29"/>
      <c r="PVH256" s="29"/>
      <c r="PVI256" s="29"/>
      <c r="PVJ256" s="29"/>
      <c r="PVK256" s="29"/>
      <c r="PVL256" s="29"/>
      <c r="PVM256" s="29"/>
      <c r="PVN256" s="29"/>
      <c r="PVO256" s="29"/>
      <c r="PVP256" s="29"/>
      <c r="PVQ256" s="29"/>
      <c r="PVR256" s="29"/>
      <c r="PVS256" s="29"/>
      <c r="PVT256" s="29"/>
      <c r="PVU256" s="29"/>
      <c r="PVV256" s="29"/>
      <c r="PVW256" s="29"/>
      <c r="PVX256" s="29"/>
      <c r="PVY256" s="29"/>
      <c r="PVZ256" s="29"/>
      <c r="PWA256" s="29"/>
      <c r="PWB256" s="29"/>
      <c r="PWC256" s="29"/>
      <c r="PWD256" s="29"/>
      <c r="PWE256" s="29"/>
      <c r="PWF256" s="29"/>
      <c r="PWG256" s="29"/>
      <c r="PWH256" s="29"/>
      <c r="PWI256" s="29"/>
      <c r="PWJ256" s="29"/>
      <c r="PWK256" s="29"/>
      <c r="PWL256" s="29"/>
      <c r="PWM256" s="29"/>
      <c r="PWN256" s="29"/>
      <c r="PWO256" s="29"/>
      <c r="PWP256" s="29"/>
      <c r="PWQ256" s="29"/>
      <c r="PWR256" s="29"/>
      <c r="PWS256" s="29"/>
      <c r="PWT256" s="29"/>
      <c r="PWU256" s="29"/>
      <c r="PWV256" s="29"/>
      <c r="PWW256" s="29"/>
      <c r="PWX256" s="29"/>
      <c r="PWY256" s="29"/>
      <c r="PWZ256" s="29"/>
      <c r="PXA256" s="29"/>
      <c r="PXB256" s="29"/>
      <c r="PXC256" s="29"/>
      <c r="PXD256" s="29"/>
      <c r="PXE256" s="29"/>
      <c r="PXF256" s="29"/>
      <c r="PXG256" s="29"/>
      <c r="PXH256" s="29"/>
      <c r="PXI256" s="29"/>
      <c r="PXJ256" s="29"/>
      <c r="PXK256" s="29"/>
      <c r="PXL256" s="29"/>
      <c r="PXM256" s="29"/>
      <c r="PXN256" s="29"/>
      <c r="PXO256" s="29"/>
      <c r="PXP256" s="29"/>
      <c r="PXQ256" s="29"/>
      <c r="PXR256" s="29"/>
      <c r="PXS256" s="29"/>
      <c r="PXT256" s="29"/>
      <c r="PXU256" s="29"/>
      <c r="PXV256" s="29"/>
      <c r="PXW256" s="29"/>
      <c r="PXX256" s="29"/>
      <c r="PXY256" s="29"/>
      <c r="PXZ256" s="29"/>
      <c r="PYA256" s="29"/>
      <c r="PYB256" s="29"/>
      <c r="PYC256" s="29"/>
      <c r="PYD256" s="29"/>
      <c r="PYE256" s="29"/>
      <c r="PYF256" s="29"/>
      <c r="PYG256" s="29"/>
      <c r="PYH256" s="29"/>
      <c r="PYI256" s="29"/>
      <c r="PYJ256" s="29"/>
      <c r="PYK256" s="29"/>
      <c r="PYL256" s="29"/>
      <c r="PYM256" s="29"/>
      <c r="PYN256" s="29"/>
      <c r="PYO256" s="29"/>
      <c r="PYP256" s="29"/>
      <c r="PYQ256" s="29"/>
      <c r="PYR256" s="29"/>
      <c r="PYS256" s="29"/>
      <c r="PYT256" s="29"/>
      <c r="PYU256" s="29"/>
      <c r="PYV256" s="29"/>
      <c r="PYW256" s="29"/>
      <c r="PYX256" s="29"/>
      <c r="PYY256" s="29"/>
      <c r="PYZ256" s="29"/>
      <c r="PZA256" s="29"/>
      <c r="PZB256" s="29"/>
      <c r="PZC256" s="29"/>
      <c r="PZD256" s="29"/>
      <c r="PZE256" s="29"/>
      <c r="PZF256" s="29"/>
      <c r="PZG256" s="29"/>
      <c r="PZH256" s="29"/>
      <c r="PZI256" s="29"/>
      <c r="PZJ256" s="29"/>
      <c r="PZK256" s="29"/>
      <c r="PZL256" s="29"/>
      <c r="PZM256" s="29"/>
      <c r="PZN256" s="29"/>
      <c r="PZO256" s="29"/>
      <c r="PZP256" s="29"/>
      <c r="PZQ256" s="29"/>
      <c r="PZR256" s="29"/>
      <c r="PZS256" s="29"/>
      <c r="PZT256" s="29"/>
      <c r="PZU256" s="29"/>
      <c r="PZV256" s="29"/>
      <c r="PZW256" s="29"/>
      <c r="PZX256" s="29"/>
      <c r="PZY256" s="29"/>
      <c r="PZZ256" s="29"/>
      <c r="QAA256" s="29"/>
      <c r="QAB256" s="29"/>
      <c r="QAC256" s="29"/>
      <c r="QAD256" s="29"/>
      <c r="QAE256" s="29"/>
      <c r="QAF256" s="29"/>
      <c r="QAG256" s="29"/>
      <c r="QAH256" s="29"/>
      <c r="QAI256" s="29"/>
      <c r="QAJ256" s="29"/>
      <c r="QAK256" s="29"/>
      <c r="QAL256" s="29"/>
      <c r="QAM256" s="29"/>
      <c r="QAN256" s="29"/>
      <c r="QAO256" s="29"/>
      <c r="QAP256" s="29"/>
      <c r="QAQ256" s="29"/>
      <c r="QAR256" s="29"/>
      <c r="QAS256" s="29"/>
      <c r="QAT256" s="29"/>
      <c r="QAU256" s="29"/>
      <c r="QAV256" s="29"/>
      <c r="QAW256" s="29"/>
      <c r="QAX256" s="29"/>
      <c r="QAY256" s="29"/>
      <c r="QAZ256" s="29"/>
      <c r="QBA256" s="29"/>
      <c r="QBB256" s="29"/>
      <c r="QBC256" s="29"/>
      <c r="QBD256" s="29"/>
      <c r="QBE256" s="29"/>
      <c r="QBF256" s="29"/>
      <c r="QBG256" s="29"/>
      <c r="QBH256" s="29"/>
      <c r="QBI256" s="29"/>
      <c r="QBJ256" s="29"/>
      <c r="QBK256" s="29"/>
      <c r="QBL256" s="29"/>
      <c r="QBM256" s="29"/>
      <c r="QBN256" s="29"/>
      <c r="QBO256" s="29"/>
      <c r="QBP256" s="29"/>
      <c r="QBQ256" s="29"/>
      <c r="QBR256" s="29"/>
      <c r="QBS256" s="29"/>
      <c r="QBT256" s="29"/>
      <c r="QBU256" s="29"/>
      <c r="QBV256" s="29"/>
      <c r="QBW256" s="29"/>
      <c r="QBX256" s="29"/>
      <c r="QBY256" s="29"/>
      <c r="QBZ256" s="29"/>
      <c r="QCA256" s="29"/>
      <c r="QCB256" s="29"/>
      <c r="QCC256" s="29"/>
      <c r="QCD256" s="29"/>
      <c r="QCE256" s="29"/>
      <c r="QCF256" s="29"/>
      <c r="QCG256" s="29"/>
      <c r="QCH256" s="29"/>
      <c r="QCI256" s="29"/>
      <c r="QCJ256" s="29"/>
      <c r="QCK256" s="29"/>
      <c r="QCL256" s="29"/>
      <c r="QCM256" s="29"/>
      <c r="QCN256" s="29"/>
      <c r="QCO256" s="29"/>
      <c r="QCP256" s="29"/>
      <c r="QCQ256" s="29"/>
      <c r="QCR256" s="29"/>
      <c r="QCS256" s="29"/>
      <c r="QCT256" s="29"/>
      <c r="QCU256" s="29"/>
      <c r="QCV256" s="29"/>
      <c r="QCW256" s="29"/>
      <c r="QCX256" s="29"/>
      <c r="QCY256" s="29"/>
      <c r="QCZ256" s="29"/>
      <c r="QDA256" s="29"/>
      <c r="QDB256" s="29"/>
      <c r="QDC256" s="29"/>
      <c r="QDD256" s="29"/>
      <c r="QDE256" s="29"/>
      <c r="QDF256" s="29"/>
      <c r="QDG256" s="29"/>
      <c r="QDH256" s="29"/>
      <c r="QDI256" s="29"/>
      <c r="QDJ256" s="29"/>
      <c r="QDK256" s="29"/>
      <c r="QDL256" s="29"/>
      <c r="QDM256" s="29"/>
      <c r="QDN256" s="29"/>
      <c r="QDO256" s="29"/>
      <c r="QDP256" s="29"/>
      <c r="QDQ256" s="29"/>
      <c r="QDR256" s="29"/>
      <c r="QDS256" s="29"/>
      <c r="QDT256" s="29"/>
      <c r="QDU256" s="29"/>
      <c r="QDV256" s="29"/>
      <c r="QDW256" s="29"/>
      <c r="QDX256" s="29"/>
      <c r="QDY256" s="29"/>
      <c r="QDZ256" s="29"/>
      <c r="QEA256" s="29"/>
      <c r="QEB256" s="29"/>
      <c r="QEC256" s="29"/>
      <c r="QED256" s="29"/>
      <c r="QEE256" s="29"/>
      <c r="QEF256" s="29"/>
      <c r="QEG256" s="29"/>
      <c r="QEH256" s="29"/>
      <c r="QEI256" s="29"/>
      <c r="QEJ256" s="29"/>
      <c r="QEK256" s="29"/>
      <c r="QEL256" s="29"/>
      <c r="QEM256" s="29"/>
      <c r="QEN256" s="29"/>
      <c r="QEO256" s="29"/>
      <c r="QEP256" s="29"/>
      <c r="QEQ256" s="29"/>
      <c r="QER256" s="29"/>
      <c r="QES256" s="29"/>
      <c r="QET256" s="29"/>
      <c r="QEU256" s="29"/>
      <c r="QEV256" s="29"/>
      <c r="QEW256" s="29"/>
      <c r="QEX256" s="29"/>
      <c r="QEY256" s="29"/>
      <c r="QEZ256" s="29"/>
      <c r="QFA256" s="29"/>
      <c r="QFB256" s="29"/>
      <c r="QFC256" s="29"/>
      <c r="QFD256" s="29"/>
      <c r="QFE256" s="29"/>
      <c r="QFF256" s="29"/>
      <c r="QFG256" s="29"/>
      <c r="QFH256" s="29"/>
      <c r="QFI256" s="29"/>
      <c r="QFJ256" s="29"/>
      <c r="QFK256" s="29"/>
      <c r="QFL256" s="29"/>
      <c r="QFM256" s="29"/>
      <c r="QFN256" s="29"/>
      <c r="QFO256" s="29"/>
      <c r="QFP256" s="29"/>
      <c r="QFQ256" s="29"/>
      <c r="QFR256" s="29"/>
      <c r="QFS256" s="29"/>
      <c r="QFT256" s="29"/>
      <c r="QFU256" s="29"/>
      <c r="QFV256" s="29"/>
      <c r="QFW256" s="29"/>
      <c r="QFX256" s="29"/>
      <c r="QFY256" s="29"/>
      <c r="QFZ256" s="29"/>
      <c r="QGA256" s="29"/>
      <c r="QGB256" s="29"/>
      <c r="QGC256" s="29"/>
      <c r="QGD256" s="29"/>
      <c r="QGE256" s="29"/>
      <c r="QGF256" s="29"/>
      <c r="QGG256" s="29"/>
      <c r="QGH256" s="29"/>
      <c r="QGI256" s="29"/>
      <c r="QGJ256" s="29"/>
      <c r="QGK256" s="29"/>
      <c r="QGL256" s="29"/>
      <c r="QGM256" s="29"/>
      <c r="QGN256" s="29"/>
      <c r="QGO256" s="29"/>
      <c r="QGP256" s="29"/>
      <c r="QGQ256" s="29"/>
      <c r="QGR256" s="29"/>
      <c r="QGS256" s="29"/>
      <c r="QGT256" s="29"/>
      <c r="QGU256" s="29"/>
      <c r="QGV256" s="29"/>
      <c r="QGW256" s="29"/>
      <c r="QGX256" s="29"/>
      <c r="QGY256" s="29"/>
      <c r="QGZ256" s="29"/>
      <c r="QHA256" s="29"/>
      <c r="QHB256" s="29"/>
      <c r="QHC256" s="29"/>
      <c r="QHD256" s="29"/>
      <c r="QHE256" s="29"/>
      <c r="QHF256" s="29"/>
      <c r="QHG256" s="29"/>
      <c r="QHH256" s="29"/>
      <c r="QHI256" s="29"/>
      <c r="QHJ256" s="29"/>
      <c r="QHK256" s="29"/>
      <c r="QHL256" s="29"/>
      <c r="QHM256" s="29"/>
      <c r="QHN256" s="29"/>
      <c r="QHO256" s="29"/>
      <c r="QHP256" s="29"/>
      <c r="QHQ256" s="29"/>
      <c r="QHR256" s="29"/>
      <c r="QHS256" s="29"/>
      <c r="QHT256" s="29"/>
      <c r="QHU256" s="29"/>
      <c r="QHV256" s="29"/>
      <c r="QHW256" s="29"/>
      <c r="QHX256" s="29"/>
      <c r="QHY256" s="29"/>
      <c r="QHZ256" s="29"/>
      <c r="QIA256" s="29"/>
      <c r="QIB256" s="29"/>
      <c r="QIC256" s="29"/>
      <c r="QID256" s="29"/>
      <c r="QIE256" s="29"/>
      <c r="QIF256" s="29"/>
      <c r="QIG256" s="29"/>
      <c r="QIH256" s="29"/>
      <c r="QII256" s="29"/>
      <c r="QIJ256" s="29"/>
      <c r="QIK256" s="29"/>
      <c r="QIL256" s="29"/>
      <c r="QIM256" s="29"/>
      <c r="QIN256" s="29"/>
      <c r="QIO256" s="29"/>
      <c r="QIP256" s="29"/>
      <c r="QIQ256" s="29"/>
      <c r="QIR256" s="29"/>
      <c r="QIS256" s="29"/>
      <c r="QIT256" s="29"/>
      <c r="QIU256" s="29"/>
      <c r="QIV256" s="29"/>
      <c r="QIW256" s="29"/>
      <c r="QIX256" s="29"/>
      <c r="QIY256" s="29"/>
      <c r="QIZ256" s="29"/>
      <c r="QJA256" s="29"/>
      <c r="QJB256" s="29"/>
      <c r="QJC256" s="29"/>
      <c r="QJD256" s="29"/>
      <c r="QJE256" s="29"/>
      <c r="QJF256" s="29"/>
      <c r="QJG256" s="29"/>
      <c r="QJH256" s="29"/>
      <c r="QJI256" s="29"/>
      <c r="QJJ256" s="29"/>
      <c r="QJK256" s="29"/>
      <c r="QJL256" s="29"/>
      <c r="QJM256" s="29"/>
      <c r="QJN256" s="29"/>
      <c r="QJO256" s="29"/>
      <c r="QJP256" s="29"/>
      <c r="QJQ256" s="29"/>
      <c r="QJR256" s="29"/>
      <c r="QJS256" s="29"/>
      <c r="QJT256" s="29"/>
      <c r="QJU256" s="29"/>
      <c r="QJV256" s="29"/>
      <c r="QJW256" s="29"/>
      <c r="QJX256" s="29"/>
      <c r="QJY256" s="29"/>
      <c r="QJZ256" s="29"/>
      <c r="QKA256" s="29"/>
      <c r="QKB256" s="29"/>
      <c r="QKC256" s="29"/>
      <c r="QKD256" s="29"/>
      <c r="QKE256" s="29"/>
      <c r="QKF256" s="29"/>
      <c r="QKG256" s="29"/>
      <c r="QKH256" s="29"/>
      <c r="QKI256" s="29"/>
      <c r="QKJ256" s="29"/>
      <c r="QKK256" s="29"/>
      <c r="QKL256" s="29"/>
      <c r="QKM256" s="29"/>
      <c r="QKN256" s="29"/>
      <c r="QKO256" s="29"/>
      <c r="QKP256" s="29"/>
      <c r="QKQ256" s="29"/>
      <c r="QKR256" s="29"/>
      <c r="QKS256" s="29"/>
      <c r="QKT256" s="29"/>
      <c r="QKU256" s="29"/>
      <c r="QKV256" s="29"/>
      <c r="QKW256" s="29"/>
      <c r="QKX256" s="29"/>
      <c r="QKY256" s="29"/>
      <c r="QKZ256" s="29"/>
      <c r="QLA256" s="29"/>
      <c r="QLB256" s="29"/>
      <c r="QLC256" s="29"/>
      <c r="QLD256" s="29"/>
      <c r="QLE256" s="29"/>
      <c r="QLF256" s="29"/>
      <c r="QLG256" s="29"/>
      <c r="QLH256" s="29"/>
      <c r="QLI256" s="29"/>
      <c r="QLJ256" s="29"/>
      <c r="QLK256" s="29"/>
      <c r="QLL256" s="29"/>
      <c r="QLM256" s="29"/>
      <c r="QLN256" s="29"/>
      <c r="QLO256" s="29"/>
      <c r="QLP256" s="29"/>
      <c r="QLQ256" s="29"/>
      <c r="QLR256" s="29"/>
      <c r="QLS256" s="29"/>
      <c r="QLT256" s="29"/>
      <c r="QLU256" s="29"/>
      <c r="QLV256" s="29"/>
      <c r="QLW256" s="29"/>
      <c r="QLX256" s="29"/>
      <c r="QLY256" s="29"/>
      <c r="QLZ256" s="29"/>
      <c r="QMA256" s="29"/>
      <c r="QMB256" s="29"/>
      <c r="QMC256" s="29"/>
      <c r="QMD256" s="29"/>
      <c r="QME256" s="29"/>
      <c r="QMF256" s="29"/>
      <c r="QMG256" s="29"/>
      <c r="QMH256" s="29"/>
      <c r="QMI256" s="29"/>
      <c r="QMJ256" s="29"/>
      <c r="QMK256" s="29"/>
      <c r="QML256" s="29"/>
      <c r="QMM256" s="29"/>
      <c r="QMN256" s="29"/>
      <c r="QMO256" s="29"/>
      <c r="QMP256" s="29"/>
      <c r="QMQ256" s="29"/>
      <c r="QMR256" s="29"/>
      <c r="QMS256" s="29"/>
      <c r="QMT256" s="29"/>
      <c r="QMU256" s="29"/>
      <c r="QMV256" s="29"/>
      <c r="QMW256" s="29"/>
      <c r="QMX256" s="29"/>
      <c r="QMY256" s="29"/>
      <c r="QMZ256" s="29"/>
      <c r="QNA256" s="29"/>
      <c r="QNB256" s="29"/>
      <c r="QNC256" s="29"/>
      <c r="QND256" s="29"/>
      <c r="QNE256" s="29"/>
      <c r="QNF256" s="29"/>
      <c r="QNG256" s="29"/>
      <c r="QNH256" s="29"/>
      <c r="QNI256" s="29"/>
      <c r="QNJ256" s="29"/>
      <c r="QNK256" s="29"/>
      <c r="QNL256" s="29"/>
      <c r="QNM256" s="29"/>
      <c r="QNN256" s="29"/>
      <c r="QNO256" s="29"/>
      <c r="QNP256" s="29"/>
      <c r="QNQ256" s="29"/>
      <c r="QNR256" s="29"/>
      <c r="QNS256" s="29"/>
      <c r="QNT256" s="29"/>
      <c r="QNU256" s="29"/>
      <c r="QNV256" s="29"/>
      <c r="QNW256" s="29"/>
      <c r="QNX256" s="29"/>
      <c r="QNY256" s="29"/>
      <c r="QNZ256" s="29"/>
      <c r="QOA256" s="29"/>
      <c r="QOB256" s="29"/>
      <c r="QOC256" s="29"/>
      <c r="QOD256" s="29"/>
      <c r="QOE256" s="29"/>
      <c r="QOF256" s="29"/>
      <c r="QOG256" s="29"/>
      <c r="QOH256" s="29"/>
      <c r="QOI256" s="29"/>
      <c r="QOJ256" s="29"/>
      <c r="QOK256" s="29"/>
      <c r="QOL256" s="29"/>
      <c r="QOM256" s="29"/>
      <c r="QON256" s="29"/>
      <c r="QOO256" s="29"/>
      <c r="QOP256" s="29"/>
      <c r="QOQ256" s="29"/>
      <c r="QOR256" s="29"/>
      <c r="QOS256" s="29"/>
      <c r="QOT256" s="29"/>
      <c r="QOU256" s="29"/>
      <c r="QOV256" s="29"/>
      <c r="QOW256" s="29"/>
      <c r="QOX256" s="29"/>
      <c r="QOY256" s="29"/>
      <c r="QOZ256" s="29"/>
      <c r="QPA256" s="29"/>
      <c r="QPB256" s="29"/>
      <c r="QPC256" s="29"/>
      <c r="QPD256" s="29"/>
      <c r="QPE256" s="29"/>
      <c r="QPF256" s="29"/>
      <c r="QPG256" s="29"/>
      <c r="QPH256" s="29"/>
      <c r="QPI256" s="29"/>
      <c r="QPJ256" s="29"/>
      <c r="QPK256" s="29"/>
      <c r="QPL256" s="29"/>
      <c r="QPM256" s="29"/>
      <c r="QPN256" s="29"/>
      <c r="QPO256" s="29"/>
      <c r="QPP256" s="29"/>
      <c r="QPQ256" s="29"/>
      <c r="QPR256" s="29"/>
      <c r="QPS256" s="29"/>
      <c r="QPT256" s="29"/>
      <c r="QPU256" s="29"/>
      <c r="QPV256" s="29"/>
      <c r="QPW256" s="29"/>
      <c r="QPX256" s="29"/>
      <c r="QPY256" s="29"/>
      <c r="QPZ256" s="29"/>
      <c r="QQA256" s="29"/>
      <c r="QQB256" s="29"/>
      <c r="QQC256" s="29"/>
      <c r="QQD256" s="29"/>
      <c r="QQE256" s="29"/>
      <c r="QQF256" s="29"/>
      <c r="QQG256" s="29"/>
      <c r="QQH256" s="29"/>
      <c r="QQI256" s="29"/>
      <c r="QQJ256" s="29"/>
      <c r="QQK256" s="29"/>
      <c r="QQL256" s="29"/>
      <c r="QQM256" s="29"/>
      <c r="QQN256" s="29"/>
      <c r="QQO256" s="29"/>
      <c r="QQP256" s="29"/>
      <c r="QQQ256" s="29"/>
      <c r="QQR256" s="29"/>
      <c r="QQS256" s="29"/>
      <c r="QQT256" s="29"/>
      <c r="QQU256" s="29"/>
      <c r="QQV256" s="29"/>
      <c r="QQW256" s="29"/>
      <c r="QQX256" s="29"/>
      <c r="QQY256" s="29"/>
      <c r="QQZ256" s="29"/>
      <c r="QRA256" s="29"/>
      <c r="QRB256" s="29"/>
      <c r="QRC256" s="29"/>
      <c r="QRD256" s="29"/>
      <c r="QRE256" s="29"/>
      <c r="QRF256" s="29"/>
      <c r="QRG256" s="29"/>
      <c r="QRH256" s="29"/>
      <c r="QRI256" s="29"/>
      <c r="QRJ256" s="29"/>
      <c r="QRK256" s="29"/>
      <c r="QRL256" s="29"/>
      <c r="QRM256" s="29"/>
      <c r="QRN256" s="29"/>
      <c r="QRO256" s="29"/>
      <c r="QRP256" s="29"/>
      <c r="QRQ256" s="29"/>
      <c r="QRR256" s="29"/>
      <c r="QRS256" s="29"/>
      <c r="QRT256" s="29"/>
      <c r="QRU256" s="29"/>
      <c r="QRV256" s="29"/>
      <c r="QRW256" s="29"/>
      <c r="QRX256" s="29"/>
      <c r="QRY256" s="29"/>
      <c r="QRZ256" s="29"/>
      <c r="QSA256" s="29"/>
      <c r="QSB256" s="29"/>
      <c r="QSC256" s="29"/>
      <c r="QSD256" s="29"/>
      <c r="QSE256" s="29"/>
      <c r="QSF256" s="29"/>
      <c r="QSG256" s="29"/>
      <c r="QSH256" s="29"/>
      <c r="QSI256" s="29"/>
      <c r="QSJ256" s="29"/>
      <c r="QSK256" s="29"/>
      <c r="QSL256" s="29"/>
      <c r="QSM256" s="29"/>
      <c r="QSN256" s="29"/>
      <c r="QSO256" s="29"/>
      <c r="QSP256" s="29"/>
      <c r="QSQ256" s="29"/>
      <c r="QSR256" s="29"/>
      <c r="QSS256" s="29"/>
      <c r="QST256" s="29"/>
      <c r="QSU256" s="29"/>
      <c r="QSV256" s="29"/>
      <c r="QSW256" s="29"/>
      <c r="QSX256" s="29"/>
      <c r="QSY256" s="29"/>
      <c r="QSZ256" s="29"/>
      <c r="QTA256" s="29"/>
      <c r="QTB256" s="29"/>
      <c r="QTC256" s="29"/>
      <c r="QTD256" s="29"/>
      <c r="QTE256" s="29"/>
      <c r="QTF256" s="29"/>
      <c r="QTG256" s="29"/>
      <c r="QTH256" s="29"/>
      <c r="QTI256" s="29"/>
      <c r="QTJ256" s="29"/>
      <c r="QTK256" s="29"/>
      <c r="QTL256" s="29"/>
      <c r="QTM256" s="29"/>
      <c r="QTN256" s="29"/>
      <c r="QTO256" s="29"/>
      <c r="QTP256" s="29"/>
      <c r="QTQ256" s="29"/>
      <c r="QTR256" s="29"/>
      <c r="QTS256" s="29"/>
      <c r="QTT256" s="29"/>
      <c r="QTU256" s="29"/>
      <c r="QTV256" s="29"/>
      <c r="QTW256" s="29"/>
      <c r="QTX256" s="29"/>
      <c r="QTY256" s="29"/>
      <c r="QTZ256" s="29"/>
      <c r="QUA256" s="29"/>
      <c r="QUB256" s="29"/>
      <c r="QUC256" s="29"/>
      <c r="QUD256" s="29"/>
      <c r="QUE256" s="29"/>
      <c r="QUF256" s="29"/>
      <c r="QUG256" s="29"/>
      <c r="QUH256" s="29"/>
      <c r="QUI256" s="29"/>
      <c r="QUJ256" s="29"/>
      <c r="QUK256" s="29"/>
      <c r="QUL256" s="29"/>
      <c r="QUM256" s="29"/>
      <c r="QUN256" s="29"/>
      <c r="QUO256" s="29"/>
      <c r="QUP256" s="29"/>
      <c r="QUQ256" s="29"/>
      <c r="QUR256" s="29"/>
      <c r="QUS256" s="29"/>
      <c r="QUT256" s="29"/>
      <c r="QUU256" s="29"/>
      <c r="QUV256" s="29"/>
      <c r="QUW256" s="29"/>
      <c r="QUX256" s="29"/>
      <c r="QUY256" s="29"/>
      <c r="QUZ256" s="29"/>
      <c r="QVA256" s="29"/>
      <c r="QVB256" s="29"/>
      <c r="QVC256" s="29"/>
      <c r="QVD256" s="29"/>
      <c r="QVE256" s="29"/>
      <c r="QVF256" s="29"/>
      <c r="QVG256" s="29"/>
      <c r="QVH256" s="29"/>
      <c r="QVI256" s="29"/>
      <c r="QVJ256" s="29"/>
      <c r="QVK256" s="29"/>
      <c r="QVL256" s="29"/>
      <c r="QVM256" s="29"/>
      <c r="QVN256" s="29"/>
      <c r="QVO256" s="29"/>
      <c r="QVP256" s="29"/>
      <c r="QVQ256" s="29"/>
      <c r="QVR256" s="29"/>
      <c r="QVS256" s="29"/>
      <c r="QVT256" s="29"/>
      <c r="QVU256" s="29"/>
      <c r="QVV256" s="29"/>
      <c r="QVW256" s="29"/>
      <c r="QVX256" s="29"/>
      <c r="QVY256" s="29"/>
      <c r="QVZ256" s="29"/>
      <c r="QWA256" s="29"/>
      <c r="QWB256" s="29"/>
      <c r="QWC256" s="29"/>
      <c r="QWD256" s="29"/>
      <c r="QWE256" s="29"/>
      <c r="QWF256" s="29"/>
      <c r="QWG256" s="29"/>
      <c r="QWH256" s="29"/>
      <c r="QWI256" s="29"/>
      <c r="QWJ256" s="29"/>
      <c r="QWK256" s="29"/>
      <c r="QWL256" s="29"/>
      <c r="QWM256" s="29"/>
      <c r="QWN256" s="29"/>
      <c r="QWO256" s="29"/>
      <c r="QWP256" s="29"/>
      <c r="QWQ256" s="29"/>
      <c r="QWR256" s="29"/>
      <c r="QWS256" s="29"/>
      <c r="QWT256" s="29"/>
      <c r="QWU256" s="29"/>
      <c r="QWV256" s="29"/>
      <c r="QWW256" s="29"/>
      <c r="QWX256" s="29"/>
      <c r="QWY256" s="29"/>
      <c r="QWZ256" s="29"/>
      <c r="QXA256" s="29"/>
      <c r="QXB256" s="29"/>
      <c r="QXC256" s="29"/>
      <c r="QXD256" s="29"/>
      <c r="QXE256" s="29"/>
      <c r="QXF256" s="29"/>
      <c r="QXG256" s="29"/>
      <c r="QXH256" s="29"/>
      <c r="QXI256" s="29"/>
      <c r="QXJ256" s="29"/>
      <c r="QXK256" s="29"/>
      <c r="QXL256" s="29"/>
      <c r="QXM256" s="29"/>
      <c r="QXN256" s="29"/>
      <c r="QXO256" s="29"/>
      <c r="QXP256" s="29"/>
      <c r="QXQ256" s="29"/>
      <c r="QXR256" s="29"/>
      <c r="QXS256" s="29"/>
      <c r="QXT256" s="29"/>
      <c r="QXU256" s="29"/>
      <c r="QXV256" s="29"/>
      <c r="QXW256" s="29"/>
      <c r="QXX256" s="29"/>
      <c r="QXY256" s="29"/>
      <c r="QXZ256" s="29"/>
      <c r="QYA256" s="29"/>
      <c r="QYB256" s="29"/>
      <c r="QYC256" s="29"/>
      <c r="QYD256" s="29"/>
      <c r="QYE256" s="29"/>
      <c r="QYF256" s="29"/>
      <c r="QYG256" s="29"/>
      <c r="QYH256" s="29"/>
      <c r="QYI256" s="29"/>
      <c r="QYJ256" s="29"/>
      <c r="QYK256" s="29"/>
      <c r="QYL256" s="29"/>
      <c r="QYM256" s="29"/>
      <c r="QYN256" s="29"/>
      <c r="QYO256" s="29"/>
      <c r="QYP256" s="29"/>
      <c r="QYQ256" s="29"/>
      <c r="QYR256" s="29"/>
      <c r="QYS256" s="29"/>
      <c r="QYT256" s="29"/>
      <c r="QYU256" s="29"/>
      <c r="QYV256" s="29"/>
      <c r="QYW256" s="29"/>
      <c r="QYX256" s="29"/>
      <c r="QYY256" s="29"/>
      <c r="QYZ256" s="29"/>
      <c r="QZA256" s="29"/>
      <c r="QZB256" s="29"/>
      <c r="QZC256" s="29"/>
      <c r="QZD256" s="29"/>
      <c r="QZE256" s="29"/>
      <c r="QZF256" s="29"/>
      <c r="QZG256" s="29"/>
      <c r="QZH256" s="29"/>
      <c r="QZI256" s="29"/>
      <c r="QZJ256" s="29"/>
      <c r="QZK256" s="29"/>
      <c r="QZL256" s="29"/>
      <c r="QZM256" s="29"/>
      <c r="QZN256" s="29"/>
      <c r="QZO256" s="29"/>
      <c r="QZP256" s="29"/>
      <c r="QZQ256" s="29"/>
      <c r="QZR256" s="29"/>
      <c r="QZS256" s="29"/>
      <c r="QZT256" s="29"/>
      <c r="QZU256" s="29"/>
      <c r="QZV256" s="29"/>
      <c r="QZW256" s="29"/>
      <c r="QZX256" s="29"/>
      <c r="QZY256" s="29"/>
      <c r="QZZ256" s="29"/>
      <c r="RAA256" s="29"/>
      <c r="RAB256" s="29"/>
      <c r="RAC256" s="29"/>
      <c r="RAD256" s="29"/>
      <c r="RAE256" s="29"/>
      <c r="RAF256" s="29"/>
      <c r="RAG256" s="29"/>
      <c r="RAH256" s="29"/>
      <c r="RAI256" s="29"/>
      <c r="RAJ256" s="29"/>
      <c r="RAK256" s="29"/>
      <c r="RAL256" s="29"/>
      <c r="RAM256" s="29"/>
      <c r="RAN256" s="29"/>
      <c r="RAO256" s="29"/>
      <c r="RAP256" s="29"/>
      <c r="RAQ256" s="29"/>
      <c r="RAR256" s="29"/>
      <c r="RAS256" s="29"/>
      <c r="RAT256" s="29"/>
      <c r="RAU256" s="29"/>
      <c r="RAV256" s="29"/>
      <c r="RAW256" s="29"/>
      <c r="RAX256" s="29"/>
      <c r="RAY256" s="29"/>
      <c r="RAZ256" s="29"/>
      <c r="RBA256" s="29"/>
      <c r="RBB256" s="29"/>
      <c r="RBC256" s="29"/>
      <c r="RBD256" s="29"/>
      <c r="RBE256" s="29"/>
      <c r="RBF256" s="29"/>
      <c r="RBG256" s="29"/>
      <c r="RBH256" s="29"/>
      <c r="RBI256" s="29"/>
      <c r="RBJ256" s="29"/>
      <c r="RBK256" s="29"/>
      <c r="RBL256" s="29"/>
      <c r="RBM256" s="29"/>
      <c r="RBN256" s="29"/>
      <c r="RBO256" s="29"/>
      <c r="RBP256" s="29"/>
      <c r="RBQ256" s="29"/>
      <c r="RBR256" s="29"/>
      <c r="RBS256" s="29"/>
      <c r="RBT256" s="29"/>
      <c r="RBU256" s="29"/>
      <c r="RBV256" s="29"/>
      <c r="RBW256" s="29"/>
      <c r="RBX256" s="29"/>
      <c r="RBY256" s="29"/>
      <c r="RBZ256" s="29"/>
      <c r="RCA256" s="29"/>
      <c r="RCB256" s="29"/>
      <c r="RCC256" s="29"/>
      <c r="RCD256" s="29"/>
      <c r="RCE256" s="29"/>
      <c r="RCF256" s="29"/>
      <c r="RCG256" s="29"/>
      <c r="RCH256" s="29"/>
      <c r="RCI256" s="29"/>
      <c r="RCJ256" s="29"/>
      <c r="RCK256" s="29"/>
      <c r="RCL256" s="29"/>
      <c r="RCM256" s="29"/>
      <c r="RCN256" s="29"/>
      <c r="RCO256" s="29"/>
      <c r="RCP256" s="29"/>
      <c r="RCQ256" s="29"/>
      <c r="RCR256" s="29"/>
      <c r="RCS256" s="29"/>
      <c r="RCT256" s="29"/>
      <c r="RCU256" s="29"/>
      <c r="RCV256" s="29"/>
      <c r="RCW256" s="29"/>
      <c r="RCX256" s="29"/>
      <c r="RCY256" s="29"/>
      <c r="RCZ256" s="29"/>
      <c r="RDA256" s="29"/>
      <c r="RDB256" s="29"/>
      <c r="RDC256" s="29"/>
      <c r="RDD256" s="29"/>
      <c r="RDE256" s="29"/>
      <c r="RDF256" s="29"/>
      <c r="RDG256" s="29"/>
      <c r="RDH256" s="29"/>
      <c r="RDI256" s="29"/>
      <c r="RDJ256" s="29"/>
      <c r="RDK256" s="29"/>
      <c r="RDL256" s="29"/>
      <c r="RDM256" s="29"/>
      <c r="RDN256" s="29"/>
      <c r="RDO256" s="29"/>
      <c r="RDP256" s="29"/>
      <c r="RDQ256" s="29"/>
      <c r="RDR256" s="29"/>
      <c r="RDS256" s="29"/>
      <c r="RDT256" s="29"/>
      <c r="RDU256" s="29"/>
      <c r="RDV256" s="29"/>
      <c r="RDW256" s="29"/>
      <c r="RDX256" s="29"/>
      <c r="RDY256" s="29"/>
      <c r="RDZ256" s="29"/>
      <c r="REA256" s="29"/>
      <c r="REB256" s="29"/>
      <c r="REC256" s="29"/>
      <c r="RED256" s="29"/>
      <c r="REE256" s="29"/>
      <c r="REF256" s="29"/>
      <c r="REG256" s="29"/>
      <c r="REH256" s="29"/>
      <c r="REI256" s="29"/>
      <c r="REJ256" s="29"/>
      <c r="REK256" s="29"/>
      <c r="REL256" s="29"/>
      <c r="REM256" s="29"/>
      <c r="REN256" s="29"/>
      <c r="REO256" s="29"/>
      <c r="REP256" s="29"/>
      <c r="REQ256" s="29"/>
      <c r="RER256" s="29"/>
      <c r="RES256" s="29"/>
      <c r="RET256" s="29"/>
      <c r="REU256" s="29"/>
      <c r="REV256" s="29"/>
      <c r="REW256" s="29"/>
      <c r="REX256" s="29"/>
      <c r="REY256" s="29"/>
      <c r="REZ256" s="29"/>
      <c r="RFA256" s="29"/>
      <c r="RFB256" s="29"/>
      <c r="RFC256" s="29"/>
      <c r="RFD256" s="29"/>
      <c r="RFE256" s="29"/>
      <c r="RFF256" s="29"/>
      <c r="RFG256" s="29"/>
      <c r="RFH256" s="29"/>
      <c r="RFI256" s="29"/>
      <c r="RFJ256" s="29"/>
      <c r="RFK256" s="29"/>
      <c r="RFL256" s="29"/>
      <c r="RFM256" s="29"/>
      <c r="RFN256" s="29"/>
      <c r="RFO256" s="29"/>
      <c r="RFP256" s="29"/>
      <c r="RFQ256" s="29"/>
      <c r="RFR256" s="29"/>
      <c r="RFS256" s="29"/>
      <c r="RFT256" s="29"/>
      <c r="RFU256" s="29"/>
      <c r="RFV256" s="29"/>
      <c r="RFW256" s="29"/>
      <c r="RFX256" s="29"/>
      <c r="RFY256" s="29"/>
      <c r="RFZ256" s="29"/>
      <c r="RGA256" s="29"/>
      <c r="RGB256" s="29"/>
      <c r="RGC256" s="29"/>
      <c r="RGD256" s="29"/>
      <c r="RGE256" s="29"/>
      <c r="RGF256" s="29"/>
      <c r="RGG256" s="29"/>
      <c r="RGH256" s="29"/>
      <c r="RGI256" s="29"/>
      <c r="RGJ256" s="29"/>
      <c r="RGK256" s="29"/>
      <c r="RGL256" s="29"/>
      <c r="RGM256" s="29"/>
      <c r="RGN256" s="29"/>
      <c r="RGO256" s="29"/>
      <c r="RGP256" s="29"/>
      <c r="RGQ256" s="29"/>
      <c r="RGR256" s="29"/>
      <c r="RGS256" s="29"/>
      <c r="RGT256" s="29"/>
      <c r="RGU256" s="29"/>
      <c r="RGV256" s="29"/>
      <c r="RGW256" s="29"/>
      <c r="RGX256" s="29"/>
      <c r="RGY256" s="29"/>
      <c r="RGZ256" s="29"/>
      <c r="RHA256" s="29"/>
      <c r="RHB256" s="29"/>
      <c r="RHC256" s="29"/>
      <c r="RHD256" s="29"/>
      <c r="RHE256" s="29"/>
      <c r="RHF256" s="29"/>
      <c r="RHG256" s="29"/>
      <c r="RHH256" s="29"/>
      <c r="RHI256" s="29"/>
      <c r="RHJ256" s="29"/>
      <c r="RHK256" s="29"/>
      <c r="RHL256" s="29"/>
      <c r="RHM256" s="29"/>
      <c r="RHN256" s="29"/>
      <c r="RHO256" s="29"/>
      <c r="RHP256" s="29"/>
      <c r="RHQ256" s="29"/>
      <c r="RHR256" s="29"/>
      <c r="RHS256" s="29"/>
      <c r="RHT256" s="29"/>
      <c r="RHU256" s="29"/>
      <c r="RHV256" s="29"/>
      <c r="RHW256" s="29"/>
      <c r="RHX256" s="29"/>
      <c r="RHY256" s="29"/>
      <c r="RHZ256" s="29"/>
      <c r="RIA256" s="29"/>
      <c r="RIB256" s="29"/>
      <c r="RIC256" s="29"/>
      <c r="RID256" s="29"/>
      <c r="RIE256" s="29"/>
      <c r="RIF256" s="29"/>
      <c r="RIG256" s="29"/>
      <c r="RIH256" s="29"/>
      <c r="RII256" s="29"/>
      <c r="RIJ256" s="29"/>
      <c r="RIK256" s="29"/>
      <c r="RIL256" s="29"/>
      <c r="RIM256" s="29"/>
      <c r="RIN256" s="29"/>
      <c r="RIO256" s="29"/>
      <c r="RIP256" s="29"/>
      <c r="RIQ256" s="29"/>
      <c r="RIR256" s="29"/>
      <c r="RIS256" s="29"/>
      <c r="RIT256" s="29"/>
      <c r="RIU256" s="29"/>
      <c r="RIV256" s="29"/>
      <c r="RIW256" s="29"/>
      <c r="RIX256" s="29"/>
      <c r="RIY256" s="29"/>
      <c r="RIZ256" s="29"/>
      <c r="RJA256" s="29"/>
      <c r="RJB256" s="29"/>
      <c r="RJC256" s="29"/>
      <c r="RJD256" s="29"/>
      <c r="RJE256" s="29"/>
      <c r="RJF256" s="29"/>
      <c r="RJG256" s="29"/>
      <c r="RJH256" s="29"/>
      <c r="RJI256" s="29"/>
      <c r="RJJ256" s="29"/>
      <c r="RJK256" s="29"/>
      <c r="RJL256" s="29"/>
      <c r="RJM256" s="29"/>
      <c r="RJN256" s="29"/>
      <c r="RJO256" s="29"/>
      <c r="RJP256" s="29"/>
      <c r="RJQ256" s="29"/>
      <c r="RJR256" s="29"/>
      <c r="RJS256" s="29"/>
      <c r="RJT256" s="29"/>
      <c r="RJU256" s="29"/>
      <c r="RJV256" s="29"/>
      <c r="RJW256" s="29"/>
      <c r="RJX256" s="29"/>
      <c r="RJY256" s="29"/>
      <c r="RJZ256" s="29"/>
      <c r="RKA256" s="29"/>
      <c r="RKB256" s="29"/>
      <c r="RKC256" s="29"/>
      <c r="RKD256" s="29"/>
      <c r="RKE256" s="29"/>
      <c r="RKF256" s="29"/>
      <c r="RKG256" s="29"/>
      <c r="RKH256" s="29"/>
      <c r="RKI256" s="29"/>
      <c r="RKJ256" s="29"/>
      <c r="RKK256" s="29"/>
      <c r="RKL256" s="29"/>
      <c r="RKM256" s="29"/>
      <c r="RKN256" s="29"/>
      <c r="RKO256" s="29"/>
      <c r="RKP256" s="29"/>
      <c r="RKQ256" s="29"/>
      <c r="RKR256" s="29"/>
      <c r="RKS256" s="29"/>
      <c r="RKT256" s="29"/>
      <c r="RKU256" s="29"/>
      <c r="RKV256" s="29"/>
      <c r="RKW256" s="29"/>
      <c r="RKX256" s="29"/>
      <c r="RKY256" s="29"/>
      <c r="RKZ256" s="29"/>
      <c r="RLA256" s="29"/>
      <c r="RLB256" s="29"/>
      <c r="RLC256" s="29"/>
      <c r="RLD256" s="29"/>
      <c r="RLE256" s="29"/>
      <c r="RLF256" s="29"/>
      <c r="RLG256" s="29"/>
      <c r="RLH256" s="29"/>
      <c r="RLI256" s="29"/>
      <c r="RLJ256" s="29"/>
      <c r="RLK256" s="29"/>
      <c r="RLL256" s="29"/>
      <c r="RLM256" s="29"/>
      <c r="RLN256" s="29"/>
      <c r="RLO256" s="29"/>
      <c r="RLP256" s="29"/>
      <c r="RLQ256" s="29"/>
      <c r="RLR256" s="29"/>
      <c r="RLS256" s="29"/>
      <c r="RLT256" s="29"/>
      <c r="RLU256" s="29"/>
      <c r="RLV256" s="29"/>
      <c r="RLW256" s="29"/>
      <c r="RLX256" s="29"/>
      <c r="RLY256" s="29"/>
      <c r="RLZ256" s="29"/>
      <c r="RMA256" s="29"/>
      <c r="RMB256" s="29"/>
      <c r="RMC256" s="29"/>
      <c r="RMD256" s="29"/>
      <c r="RME256" s="29"/>
      <c r="RMF256" s="29"/>
      <c r="RMG256" s="29"/>
      <c r="RMH256" s="29"/>
      <c r="RMI256" s="29"/>
      <c r="RMJ256" s="29"/>
      <c r="RMK256" s="29"/>
      <c r="RML256" s="29"/>
      <c r="RMM256" s="29"/>
      <c r="RMN256" s="29"/>
      <c r="RMO256" s="29"/>
      <c r="RMP256" s="29"/>
      <c r="RMQ256" s="29"/>
      <c r="RMR256" s="29"/>
      <c r="RMS256" s="29"/>
      <c r="RMT256" s="29"/>
      <c r="RMU256" s="29"/>
      <c r="RMV256" s="29"/>
      <c r="RMW256" s="29"/>
      <c r="RMX256" s="29"/>
      <c r="RMY256" s="29"/>
      <c r="RMZ256" s="29"/>
      <c r="RNA256" s="29"/>
      <c r="RNB256" s="29"/>
      <c r="RNC256" s="29"/>
      <c r="RND256" s="29"/>
      <c r="RNE256" s="29"/>
      <c r="RNF256" s="29"/>
      <c r="RNG256" s="29"/>
      <c r="RNH256" s="29"/>
      <c r="RNI256" s="29"/>
      <c r="RNJ256" s="29"/>
      <c r="RNK256" s="29"/>
      <c r="RNL256" s="29"/>
      <c r="RNM256" s="29"/>
      <c r="RNN256" s="29"/>
      <c r="RNO256" s="29"/>
      <c r="RNP256" s="29"/>
      <c r="RNQ256" s="29"/>
      <c r="RNR256" s="29"/>
      <c r="RNS256" s="29"/>
      <c r="RNT256" s="29"/>
      <c r="RNU256" s="29"/>
      <c r="RNV256" s="29"/>
      <c r="RNW256" s="29"/>
      <c r="RNX256" s="29"/>
      <c r="RNY256" s="29"/>
      <c r="RNZ256" s="29"/>
      <c r="ROA256" s="29"/>
      <c r="ROB256" s="29"/>
      <c r="ROC256" s="29"/>
      <c r="ROD256" s="29"/>
      <c r="ROE256" s="29"/>
      <c r="ROF256" s="29"/>
      <c r="ROG256" s="29"/>
      <c r="ROH256" s="29"/>
      <c r="ROI256" s="29"/>
      <c r="ROJ256" s="29"/>
      <c r="ROK256" s="29"/>
      <c r="ROL256" s="29"/>
      <c r="ROM256" s="29"/>
      <c r="RON256" s="29"/>
      <c r="ROO256" s="29"/>
      <c r="ROP256" s="29"/>
      <c r="ROQ256" s="29"/>
      <c r="ROR256" s="29"/>
      <c r="ROS256" s="29"/>
      <c r="ROT256" s="29"/>
      <c r="ROU256" s="29"/>
      <c r="ROV256" s="29"/>
      <c r="ROW256" s="29"/>
      <c r="ROX256" s="29"/>
      <c r="ROY256" s="29"/>
      <c r="ROZ256" s="29"/>
      <c r="RPA256" s="29"/>
      <c r="RPB256" s="29"/>
      <c r="RPC256" s="29"/>
      <c r="RPD256" s="29"/>
      <c r="RPE256" s="29"/>
      <c r="RPF256" s="29"/>
      <c r="RPG256" s="29"/>
      <c r="RPH256" s="29"/>
      <c r="RPI256" s="29"/>
      <c r="RPJ256" s="29"/>
      <c r="RPK256" s="29"/>
      <c r="RPL256" s="29"/>
      <c r="RPM256" s="29"/>
      <c r="RPN256" s="29"/>
      <c r="RPO256" s="29"/>
      <c r="RPP256" s="29"/>
      <c r="RPQ256" s="29"/>
      <c r="RPR256" s="29"/>
      <c r="RPS256" s="29"/>
      <c r="RPT256" s="29"/>
      <c r="RPU256" s="29"/>
      <c r="RPV256" s="29"/>
      <c r="RPW256" s="29"/>
      <c r="RPX256" s="29"/>
      <c r="RPY256" s="29"/>
      <c r="RPZ256" s="29"/>
      <c r="RQA256" s="29"/>
      <c r="RQB256" s="29"/>
      <c r="RQC256" s="29"/>
      <c r="RQD256" s="29"/>
      <c r="RQE256" s="29"/>
      <c r="RQF256" s="29"/>
      <c r="RQG256" s="29"/>
      <c r="RQH256" s="29"/>
      <c r="RQI256" s="29"/>
      <c r="RQJ256" s="29"/>
      <c r="RQK256" s="29"/>
      <c r="RQL256" s="29"/>
      <c r="RQM256" s="29"/>
      <c r="RQN256" s="29"/>
      <c r="RQO256" s="29"/>
      <c r="RQP256" s="29"/>
      <c r="RQQ256" s="29"/>
      <c r="RQR256" s="29"/>
      <c r="RQS256" s="29"/>
      <c r="RQT256" s="29"/>
      <c r="RQU256" s="29"/>
      <c r="RQV256" s="29"/>
      <c r="RQW256" s="29"/>
      <c r="RQX256" s="29"/>
      <c r="RQY256" s="29"/>
      <c r="RQZ256" s="29"/>
      <c r="RRA256" s="29"/>
      <c r="RRB256" s="29"/>
      <c r="RRC256" s="29"/>
      <c r="RRD256" s="29"/>
      <c r="RRE256" s="29"/>
      <c r="RRF256" s="29"/>
      <c r="RRG256" s="29"/>
      <c r="RRH256" s="29"/>
      <c r="RRI256" s="29"/>
      <c r="RRJ256" s="29"/>
      <c r="RRK256" s="29"/>
      <c r="RRL256" s="29"/>
      <c r="RRM256" s="29"/>
      <c r="RRN256" s="29"/>
      <c r="RRO256" s="29"/>
      <c r="RRP256" s="29"/>
      <c r="RRQ256" s="29"/>
      <c r="RRR256" s="29"/>
      <c r="RRS256" s="29"/>
      <c r="RRT256" s="29"/>
      <c r="RRU256" s="29"/>
      <c r="RRV256" s="29"/>
      <c r="RRW256" s="29"/>
      <c r="RRX256" s="29"/>
      <c r="RRY256" s="29"/>
      <c r="RRZ256" s="29"/>
      <c r="RSA256" s="29"/>
      <c r="RSB256" s="29"/>
      <c r="RSC256" s="29"/>
      <c r="RSD256" s="29"/>
      <c r="RSE256" s="29"/>
      <c r="RSF256" s="29"/>
      <c r="RSG256" s="29"/>
      <c r="RSH256" s="29"/>
      <c r="RSI256" s="29"/>
      <c r="RSJ256" s="29"/>
      <c r="RSK256" s="29"/>
      <c r="RSL256" s="29"/>
      <c r="RSM256" s="29"/>
      <c r="RSN256" s="29"/>
      <c r="RSO256" s="29"/>
      <c r="RSP256" s="29"/>
      <c r="RSQ256" s="29"/>
      <c r="RSR256" s="29"/>
      <c r="RSS256" s="29"/>
      <c r="RST256" s="29"/>
      <c r="RSU256" s="29"/>
      <c r="RSV256" s="29"/>
      <c r="RSW256" s="29"/>
      <c r="RSX256" s="29"/>
      <c r="RSY256" s="29"/>
      <c r="RSZ256" s="29"/>
      <c r="RTA256" s="29"/>
      <c r="RTB256" s="29"/>
      <c r="RTC256" s="29"/>
      <c r="RTD256" s="29"/>
      <c r="RTE256" s="29"/>
      <c r="RTF256" s="29"/>
      <c r="RTG256" s="29"/>
      <c r="RTH256" s="29"/>
      <c r="RTI256" s="29"/>
      <c r="RTJ256" s="29"/>
      <c r="RTK256" s="29"/>
      <c r="RTL256" s="29"/>
      <c r="RTM256" s="29"/>
      <c r="RTN256" s="29"/>
      <c r="RTO256" s="29"/>
      <c r="RTP256" s="29"/>
      <c r="RTQ256" s="29"/>
      <c r="RTR256" s="29"/>
      <c r="RTS256" s="29"/>
      <c r="RTT256" s="29"/>
      <c r="RTU256" s="29"/>
      <c r="RTV256" s="29"/>
      <c r="RTW256" s="29"/>
      <c r="RTX256" s="29"/>
      <c r="RTY256" s="29"/>
      <c r="RTZ256" s="29"/>
      <c r="RUA256" s="29"/>
      <c r="RUB256" s="29"/>
      <c r="RUC256" s="29"/>
      <c r="RUD256" s="29"/>
      <c r="RUE256" s="29"/>
      <c r="RUF256" s="29"/>
      <c r="RUG256" s="29"/>
      <c r="RUH256" s="29"/>
      <c r="RUI256" s="29"/>
      <c r="RUJ256" s="29"/>
      <c r="RUK256" s="29"/>
      <c r="RUL256" s="29"/>
      <c r="RUM256" s="29"/>
      <c r="RUN256" s="29"/>
      <c r="RUO256" s="29"/>
      <c r="RUP256" s="29"/>
      <c r="RUQ256" s="29"/>
      <c r="RUR256" s="29"/>
      <c r="RUS256" s="29"/>
      <c r="RUT256" s="29"/>
      <c r="RUU256" s="29"/>
      <c r="RUV256" s="29"/>
      <c r="RUW256" s="29"/>
      <c r="RUX256" s="29"/>
      <c r="RUY256" s="29"/>
      <c r="RUZ256" s="29"/>
      <c r="RVA256" s="29"/>
      <c r="RVB256" s="29"/>
      <c r="RVC256" s="29"/>
      <c r="RVD256" s="29"/>
      <c r="RVE256" s="29"/>
      <c r="RVF256" s="29"/>
      <c r="RVG256" s="29"/>
      <c r="RVH256" s="29"/>
      <c r="RVI256" s="29"/>
      <c r="RVJ256" s="29"/>
      <c r="RVK256" s="29"/>
      <c r="RVL256" s="29"/>
      <c r="RVM256" s="29"/>
      <c r="RVN256" s="29"/>
      <c r="RVO256" s="29"/>
      <c r="RVP256" s="29"/>
      <c r="RVQ256" s="29"/>
      <c r="RVR256" s="29"/>
      <c r="RVS256" s="29"/>
      <c r="RVT256" s="29"/>
      <c r="RVU256" s="29"/>
      <c r="RVV256" s="29"/>
      <c r="RVW256" s="29"/>
      <c r="RVX256" s="29"/>
      <c r="RVY256" s="29"/>
      <c r="RVZ256" s="29"/>
      <c r="RWA256" s="29"/>
      <c r="RWB256" s="29"/>
      <c r="RWC256" s="29"/>
      <c r="RWD256" s="29"/>
      <c r="RWE256" s="29"/>
      <c r="RWF256" s="29"/>
      <c r="RWG256" s="29"/>
      <c r="RWH256" s="29"/>
      <c r="RWI256" s="29"/>
      <c r="RWJ256" s="29"/>
      <c r="RWK256" s="29"/>
      <c r="RWL256" s="29"/>
      <c r="RWM256" s="29"/>
      <c r="RWN256" s="29"/>
      <c r="RWO256" s="29"/>
      <c r="RWP256" s="29"/>
      <c r="RWQ256" s="29"/>
      <c r="RWR256" s="29"/>
      <c r="RWS256" s="29"/>
      <c r="RWT256" s="29"/>
      <c r="RWU256" s="29"/>
      <c r="RWV256" s="29"/>
      <c r="RWW256" s="29"/>
      <c r="RWX256" s="29"/>
      <c r="RWY256" s="29"/>
      <c r="RWZ256" s="29"/>
      <c r="RXA256" s="29"/>
      <c r="RXB256" s="29"/>
      <c r="RXC256" s="29"/>
      <c r="RXD256" s="29"/>
      <c r="RXE256" s="29"/>
      <c r="RXF256" s="29"/>
      <c r="RXG256" s="29"/>
      <c r="RXH256" s="29"/>
      <c r="RXI256" s="29"/>
      <c r="RXJ256" s="29"/>
      <c r="RXK256" s="29"/>
      <c r="RXL256" s="29"/>
      <c r="RXM256" s="29"/>
      <c r="RXN256" s="29"/>
      <c r="RXO256" s="29"/>
      <c r="RXP256" s="29"/>
      <c r="RXQ256" s="29"/>
      <c r="RXR256" s="29"/>
      <c r="RXS256" s="29"/>
      <c r="RXT256" s="29"/>
      <c r="RXU256" s="29"/>
      <c r="RXV256" s="29"/>
      <c r="RXW256" s="29"/>
      <c r="RXX256" s="29"/>
      <c r="RXY256" s="29"/>
      <c r="RXZ256" s="29"/>
      <c r="RYA256" s="29"/>
      <c r="RYB256" s="29"/>
      <c r="RYC256" s="29"/>
      <c r="RYD256" s="29"/>
      <c r="RYE256" s="29"/>
      <c r="RYF256" s="29"/>
      <c r="RYG256" s="29"/>
      <c r="RYH256" s="29"/>
      <c r="RYI256" s="29"/>
      <c r="RYJ256" s="29"/>
      <c r="RYK256" s="29"/>
      <c r="RYL256" s="29"/>
      <c r="RYM256" s="29"/>
      <c r="RYN256" s="29"/>
      <c r="RYO256" s="29"/>
      <c r="RYP256" s="29"/>
      <c r="RYQ256" s="29"/>
      <c r="RYR256" s="29"/>
      <c r="RYS256" s="29"/>
      <c r="RYT256" s="29"/>
      <c r="RYU256" s="29"/>
      <c r="RYV256" s="29"/>
      <c r="RYW256" s="29"/>
      <c r="RYX256" s="29"/>
      <c r="RYY256" s="29"/>
      <c r="RYZ256" s="29"/>
      <c r="RZA256" s="29"/>
      <c r="RZB256" s="29"/>
      <c r="RZC256" s="29"/>
      <c r="RZD256" s="29"/>
      <c r="RZE256" s="29"/>
      <c r="RZF256" s="29"/>
      <c r="RZG256" s="29"/>
      <c r="RZH256" s="29"/>
      <c r="RZI256" s="29"/>
      <c r="RZJ256" s="29"/>
      <c r="RZK256" s="29"/>
      <c r="RZL256" s="29"/>
      <c r="RZM256" s="29"/>
      <c r="RZN256" s="29"/>
      <c r="RZO256" s="29"/>
      <c r="RZP256" s="29"/>
      <c r="RZQ256" s="29"/>
      <c r="RZR256" s="29"/>
      <c r="RZS256" s="29"/>
      <c r="RZT256" s="29"/>
      <c r="RZU256" s="29"/>
      <c r="RZV256" s="29"/>
      <c r="RZW256" s="29"/>
      <c r="RZX256" s="29"/>
      <c r="RZY256" s="29"/>
      <c r="RZZ256" s="29"/>
      <c r="SAA256" s="29"/>
      <c r="SAB256" s="29"/>
      <c r="SAC256" s="29"/>
      <c r="SAD256" s="29"/>
      <c r="SAE256" s="29"/>
      <c r="SAF256" s="29"/>
      <c r="SAG256" s="29"/>
      <c r="SAH256" s="29"/>
      <c r="SAI256" s="29"/>
      <c r="SAJ256" s="29"/>
      <c r="SAK256" s="29"/>
      <c r="SAL256" s="29"/>
      <c r="SAM256" s="29"/>
      <c r="SAN256" s="29"/>
      <c r="SAO256" s="29"/>
      <c r="SAP256" s="29"/>
      <c r="SAQ256" s="29"/>
      <c r="SAR256" s="29"/>
      <c r="SAS256" s="29"/>
      <c r="SAT256" s="29"/>
      <c r="SAU256" s="29"/>
      <c r="SAV256" s="29"/>
      <c r="SAW256" s="29"/>
      <c r="SAX256" s="29"/>
      <c r="SAY256" s="29"/>
      <c r="SAZ256" s="29"/>
      <c r="SBA256" s="29"/>
      <c r="SBB256" s="29"/>
      <c r="SBC256" s="29"/>
      <c r="SBD256" s="29"/>
      <c r="SBE256" s="29"/>
      <c r="SBF256" s="29"/>
      <c r="SBG256" s="29"/>
      <c r="SBH256" s="29"/>
      <c r="SBI256" s="29"/>
      <c r="SBJ256" s="29"/>
      <c r="SBK256" s="29"/>
      <c r="SBL256" s="29"/>
      <c r="SBM256" s="29"/>
      <c r="SBN256" s="29"/>
      <c r="SBO256" s="29"/>
      <c r="SBP256" s="29"/>
      <c r="SBQ256" s="29"/>
      <c r="SBR256" s="29"/>
      <c r="SBS256" s="29"/>
      <c r="SBT256" s="29"/>
      <c r="SBU256" s="29"/>
      <c r="SBV256" s="29"/>
      <c r="SBW256" s="29"/>
      <c r="SBX256" s="29"/>
      <c r="SBY256" s="29"/>
      <c r="SBZ256" s="29"/>
      <c r="SCA256" s="29"/>
      <c r="SCB256" s="29"/>
      <c r="SCC256" s="29"/>
      <c r="SCD256" s="29"/>
      <c r="SCE256" s="29"/>
      <c r="SCF256" s="29"/>
      <c r="SCG256" s="29"/>
      <c r="SCH256" s="29"/>
      <c r="SCI256" s="29"/>
      <c r="SCJ256" s="29"/>
      <c r="SCK256" s="29"/>
      <c r="SCL256" s="29"/>
      <c r="SCM256" s="29"/>
      <c r="SCN256" s="29"/>
      <c r="SCO256" s="29"/>
      <c r="SCP256" s="29"/>
      <c r="SCQ256" s="29"/>
      <c r="SCR256" s="29"/>
      <c r="SCS256" s="29"/>
      <c r="SCT256" s="29"/>
      <c r="SCU256" s="29"/>
      <c r="SCV256" s="29"/>
      <c r="SCW256" s="29"/>
      <c r="SCX256" s="29"/>
      <c r="SCY256" s="29"/>
      <c r="SCZ256" s="29"/>
      <c r="SDA256" s="29"/>
      <c r="SDB256" s="29"/>
      <c r="SDC256" s="29"/>
      <c r="SDD256" s="29"/>
      <c r="SDE256" s="29"/>
      <c r="SDF256" s="29"/>
      <c r="SDG256" s="29"/>
      <c r="SDH256" s="29"/>
      <c r="SDI256" s="29"/>
      <c r="SDJ256" s="29"/>
      <c r="SDK256" s="29"/>
      <c r="SDL256" s="29"/>
      <c r="SDM256" s="29"/>
      <c r="SDN256" s="29"/>
      <c r="SDO256" s="29"/>
      <c r="SDP256" s="29"/>
      <c r="SDQ256" s="29"/>
      <c r="SDR256" s="29"/>
      <c r="SDS256" s="29"/>
      <c r="SDT256" s="29"/>
      <c r="SDU256" s="29"/>
      <c r="SDV256" s="29"/>
      <c r="SDW256" s="29"/>
      <c r="SDX256" s="29"/>
      <c r="SDY256" s="29"/>
      <c r="SDZ256" s="29"/>
      <c r="SEA256" s="29"/>
      <c r="SEB256" s="29"/>
      <c r="SEC256" s="29"/>
      <c r="SED256" s="29"/>
      <c r="SEE256" s="29"/>
      <c r="SEF256" s="29"/>
      <c r="SEG256" s="29"/>
      <c r="SEH256" s="29"/>
      <c r="SEI256" s="29"/>
      <c r="SEJ256" s="29"/>
      <c r="SEK256" s="29"/>
      <c r="SEL256" s="29"/>
      <c r="SEM256" s="29"/>
      <c r="SEN256" s="29"/>
      <c r="SEO256" s="29"/>
      <c r="SEP256" s="29"/>
      <c r="SEQ256" s="29"/>
      <c r="SER256" s="29"/>
      <c r="SES256" s="29"/>
      <c r="SET256" s="29"/>
      <c r="SEU256" s="29"/>
      <c r="SEV256" s="29"/>
      <c r="SEW256" s="29"/>
      <c r="SEX256" s="29"/>
      <c r="SEY256" s="29"/>
      <c r="SEZ256" s="29"/>
      <c r="SFA256" s="29"/>
      <c r="SFB256" s="29"/>
      <c r="SFC256" s="29"/>
      <c r="SFD256" s="29"/>
      <c r="SFE256" s="29"/>
      <c r="SFF256" s="29"/>
      <c r="SFG256" s="29"/>
      <c r="SFH256" s="29"/>
      <c r="SFI256" s="29"/>
      <c r="SFJ256" s="29"/>
      <c r="SFK256" s="29"/>
      <c r="SFL256" s="29"/>
      <c r="SFM256" s="29"/>
      <c r="SFN256" s="29"/>
      <c r="SFO256" s="29"/>
      <c r="SFP256" s="29"/>
      <c r="SFQ256" s="29"/>
      <c r="SFR256" s="29"/>
      <c r="SFS256" s="29"/>
      <c r="SFT256" s="29"/>
      <c r="SFU256" s="29"/>
      <c r="SFV256" s="29"/>
      <c r="SFW256" s="29"/>
      <c r="SFX256" s="29"/>
      <c r="SFY256" s="29"/>
      <c r="SFZ256" s="29"/>
      <c r="SGA256" s="29"/>
      <c r="SGB256" s="29"/>
      <c r="SGC256" s="29"/>
      <c r="SGD256" s="29"/>
      <c r="SGE256" s="29"/>
      <c r="SGF256" s="29"/>
      <c r="SGG256" s="29"/>
      <c r="SGH256" s="29"/>
      <c r="SGI256" s="29"/>
      <c r="SGJ256" s="29"/>
      <c r="SGK256" s="29"/>
      <c r="SGL256" s="29"/>
      <c r="SGM256" s="29"/>
      <c r="SGN256" s="29"/>
      <c r="SGO256" s="29"/>
      <c r="SGP256" s="29"/>
      <c r="SGQ256" s="29"/>
      <c r="SGR256" s="29"/>
      <c r="SGS256" s="29"/>
      <c r="SGT256" s="29"/>
      <c r="SGU256" s="29"/>
      <c r="SGV256" s="29"/>
      <c r="SGW256" s="29"/>
      <c r="SGX256" s="29"/>
      <c r="SGY256" s="29"/>
      <c r="SGZ256" s="29"/>
      <c r="SHA256" s="29"/>
      <c r="SHB256" s="29"/>
      <c r="SHC256" s="29"/>
      <c r="SHD256" s="29"/>
      <c r="SHE256" s="29"/>
      <c r="SHF256" s="29"/>
      <c r="SHG256" s="29"/>
      <c r="SHH256" s="29"/>
      <c r="SHI256" s="29"/>
      <c r="SHJ256" s="29"/>
      <c r="SHK256" s="29"/>
      <c r="SHL256" s="29"/>
      <c r="SHM256" s="29"/>
      <c r="SHN256" s="29"/>
      <c r="SHO256" s="29"/>
      <c r="SHP256" s="29"/>
      <c r="SHQ256" s="29"/>
      <c r="SHR256" s="29"/>
      <c r="SHS256" s="29"/>
      <c r="SHT256" s="29"/>
      <c r="SHU256" s="29"/>
      <c r="SHV256" s="29"/>
      <c r="SHW256" s="29"/>
      <c r="SHX256" s="29"/>
      <c r="SHY256" s="29"/>
      <c r="SHZ256" s="29"/>
      <c r="SIA256" s="29"/>
      <c r="SIB256" s="29"/>
      <c r="SIC256" s="29"/>
      <c r="SID256" s="29"/>
      <c r="SIE256" s="29"/>
      <c r="SIF256" s="29"/>
      <c r="SIG256" s="29"/>
      <c r="SIH256" s="29"/>
      <c r="SII256" s="29"/>
      <c r="SIJ256" s="29"/>
      <c r="SIK256" s="29"/>
      <c r="SIL256" s="29"/>
      <c r="SIM256" s="29"/>
      <c r="SIN256" s="29"/>
      <c r="SIO256" s="29"/>
      <c r="SIP256" s="29"/>
      <c r="SIQ256" s="29"/>
      <c r="SIR256" s="29"/>
      <c r="SIS256" s="29"/>
      <c r="SIT256" s="29"/>
      <c r="SIU256" s="29"/>
      <c r="SIV256" s="29"/>
      <c r="SIW256" s="29"/>
      <c r="SIX256" s="29"/>
      <c r="SIY256" s="29"/>
      <c r="SIZ256" s="29"/>
      <c r="SJA256" s="29"/>
      <c r="SJB256" s="29"/>
      <c r="SJC256" s="29"/>
      <c r="SJD256" s="29"/>
      <c r="SJE256" s="29"/>
      <c r="SJF256" s="29"/>
      <c r="SJG256" s="29"/>
      <c r="SJH256" s="29"/>
      <c r="SJI256" s="29"/>
      <c r="SJJ256" s="29"/>
      <c r="SJK256" s="29"/>
      <c r="SJL256" s="29"/>
      <c r="SJM256" s="29"/>
      <c r="SJN256" s="29"/>
      <c r="SJO256" s="29"/>
      <c r="SJP256" s="29"/>
      <c r="SJQ256" s="29"/>
      <c r="SJR256" s="29"/>
      <c r="SJS256" s="29"/>
      <c r="SJT256" s="29"/>
      <c r="SJU256" s="29"/>
      <c r="SJV256" s="29"/>
      <c r="SJW256" s="29"/>
      <c r="SJX256" s="29"/>
      <c r="SJY256" s="29"/>
      <c r="SJZ256" s="29"/>
      <c r="SKA256" s="29"/>
      <c r="SKB256" s="29"/>
      <c r="SKC256" s="29"/>
      <c r="SKD256" s="29"/>
      <c r="SKE256" s="29"/>
      <c r="SKF256" s="29"/>
      <c r="SKG256" s="29"/>
      <c r="SKH256" s="29"/>
      <c r="SKI256" s="29"/>
      <c r="SKJ256" s="29"/>
      <c r="SKK256" s="29"/>
      <c r="SKL256" s="29"/>
      <c r="SKM256" s="29"/>
      <c r="SKN256" s="29"/>
      <c r="SKO256" s="29"/>
      <c r="SKP256" s="29"/>
      <c r="SKQ256" s="29"/>
      <c r="SKR256" s="29"/>
      <c r="SKS256" s="29"/>
      <c r="SKT256" s="29"/>
      <c r="SKU256" s="29"/>
      <c r="SKV256" s="29"/>
      <c r="SKW256" s="29"/>
      <c r="SKX256" s="29"/>
      <c r="SKY256" s="29"/>
      <c r="SKZ256" s="29"/>
      <c r="SLA256" s="29"/>
      <c r="SLB256" s="29"/>
      <c r="SLC256" s="29"/>
      <c r="SLD256" s="29"/>
      <c r="SLE256" s="29"/>
      <c r="SLF256" s="29"/>
      <c r="SLG256" s="29"/>
      <c r="SLH256" s="29"/>
      <c r="SLI256" s="29"/>
      <c r="SLJ256" s="29"/>
      <c r="SLK256" s="29"/>
      <c r="SLL256" s="29"/>
      <c r="SLM256" s="29"/>
      <c r="SLN256" s="29"/>
      <c r="SLO256" s="29"/>
      <c r="SLP256" s="29"/>
      <c r="SLQ256" s="29"/>
      <c r="SLR256" s="29"/>
      <c r="SLS256" s="29"/>
      <c r="SLT256" s="29"/>
      <c r="SLU256" s="29"/>
      <c r="SLV256" s="29"/>
      <c r="SLW256" s="29"/>
      <c r="SLX256" s="29"/>
      <c r="SLY256" s="29"/>
      <c r="SLZ256" s="29"/>
      <c r="SMA256" s="29"/>
      <c r="SMB256" s="29"/>
      <c r="SMC256" s="29"/>
      <c r="SMD256" s="29"/>
      <c r="SME256" s="29"/>
      <c r="SMF256" s="29"/>
      <c r="SMG256" s="29"/>
      <c r="SMH256" s="29"/>
      <c r="SMI256" s="29"/>
      <c r="SMJ256" s="29"/>
      <c r="SMK256" s="29"/>
      <c r="SML256" s="29"/>
      <c r="SMM256" s="29"/>
      <c r="SMN256" s="29"/>
      <c r="SMO256" s="29"/>
      <c r="SMP256" s="29"/>
      <c r="SMQ256" s="29"/>
      <c r="SMR256" s="29"/>
      <c r="SMS256" s="29"/>
      <c r="SMT256" s="29"/>
      <c r="SMU256" s="29"/>
      <c r="SMV256" s="29"/>
      <c r="SMW256" s="29"/>
      <c r="SMX256" s="29"/>
      <c r="SMY256" s="29"/>
      <c r="SMZ256" s="29"/>
      <c r="SNA256" s="29"/>
      <c r="SNB256" s="29"/>
      <c r="SNC256" s="29"/>
      <c r="SND256" s="29"/>
      <c r="SNE256" s="29"/>
      <c r="SNF256" s="29"/>
      <c r="SNG256" s="29"/>
      <c r="SNH256" s="29"/>
      <c r="SNI256" s="29"/>
      <c r="SNJ256" s="29"/>
      <c r="SNK256" s="29"/>
      <c r="SNL256" s="29"/>
      <c r="SNM256" s="29"/>
      <c r="SNN256" s="29"/>
      <c r="SNO256" s="29"/>
      <c r="SNP256" s="29"/>
      <c r="SNQ256" s="29"/>
      <c r="SNR256" s="29"/>
      <c r="SNS256" s="29"/>
      <c r="SNT256" s="29"/>
      <c r="SNU256" s="29"/>
      <c r="SNV256" s="29"/>
      <c r="SNW256" s="29"/>
      <c r="SNX256" s="29"/>
      <c r="SNY256" s="29"/>
      <c r="SNZ256" s="29"/>
      <c r="SOA256" s="29"/>
      <c r="SOB256" s="29"/>
      <c r="SOC256" s="29"/>
      <c r="SOD256" s="29"/>
      <c r="SOE256" s="29"/>
      <c r="SOF256" s="29"/>
      <c r="SOG256" s="29"/>
      <c r="SOH256" s="29"/>
      <c r="SOI256" s="29"/>
      <c r="SOJ256" s="29"/>
      <c r="SOK256" s="29"/>
      <c r="SOL256" s="29"/>
      <c r="SOM256" s="29"/>
      <c r="SON256" s="29"/>
      <c r="SOO256" s="29"/>
      <c r="SOP256" s="29"/>
      <c r="SOQ256" s="29"/>
      <c r="SOR256" s="29"/>
      <c r="SOS256" s="29"/>
      <c r="SOT256" s="29"/>
      <c r="SOU256" s="29"/>
      <c r="SOV256" s="29"/>
      <c r="SOW256" s="29"/>
      <c r="SOX256" s="29"/>
      <c r="SOY256" s="29"/>
      <c r="SOZ256" s="29"/>
      <c r="SPA256" s="29"/>
      <c r="SPB256" s="29"/>
      <c r="SPC256" s="29"/>
      <c r="SPD256" s="29"/>
      <c r="SPE256" s="29"/>
      <c r="SPF256" s="29"/>
      <c r="SPG256" s="29"/>
      <c r="SPH256" s="29"/>
      <c r="SPI256" s="29"/>
      <c r="SPJ256" s="29"/>
      <c r="SPK256" s="29"/>
      <c r="SPL256" s="29"/>
      <c r="SPM256" s="29"/>
      <c r="SPN256" s="29"/>
      <c r="SPO256" s="29"/>
      <c r="SPP256" s="29"/>
      <c r="SPQ256" s="29"/>
      <c r="SPR256" s="29"/>
      <c r="SPS256" s="29"/>
      <c r="SPT256" s="29"/>
      <c r="SPU256" s="29"/>
      <c r="SPV256" s="29"/>
      <c r="SPW256" s="29"/>
      <c r="SPX256" s="29"/>
      <c r="SPY256" s="29"/>
      <c r="SPZ256" s="29"/>
      <c r="SQA256" s="29"/>
      <c r="SQB256" s="29"/>
      <c r="SQC256" s="29"/>
      <c r="SQD256" s="29"/>
      <c r="SQE256" s="29"/>
      <c r="SQF256" s="29"/>
      <c r="SQG256" s="29"/>
      <c r="SQH256" s="29"/>
      <c r="SQI256" s="29"/>
      <c r="SQJ256" s="29"/>
      <c r="SQK256" s="29"/>
      <c r="SQL256" s="29"/>
      <c r="SQM256" s="29"/>
      <c r="SQN256" s="29"/>
      <c r="SQO256" s="29"/>
      <c r="SQP256" s="29"/>
      <c r="SQQ256" s="29"/>
      <c r="SQR256" s="29"/>
      <c r="SQS256" s="29"/>
      <c r="SQT256" s="29"/>
      <c r="SQU256" s="29"/>
      <c r="SQV256" s="29"/>
      <c r="SQW256" s="29"/>
      <c r="SQX256" s="29"/>
      <c r="SQY256" s="29"/>
      <c r="SQZ256" s="29"/>
      <c r="SRA256" s="29"/>
      <c r="SRB256" s="29"/>
      <c r="SRC256" s="29"/>
      <c r="SRD256" s="29"/>
      <c r="SRE256" s="29"/>
      <c r="SRF256" s="29"/>
      <c r="SRG256" s="29"/>
      <c r="SRH256" s="29"/>
      <c r="SRI256" s="29"/>
      <c r="SRJ256" s="29"/>
      <c r="SRK256" s="29"/>
      <c r="SRL256" s="29"/>
      <c r="SRM256" s="29"/>
      <c r="SRN256" s="29"/>
      <c r="SRO256" s="29"/>
      <c r="SRP256" s="29"/>
      <c r="SRQ256" s="29"/>
      <c r="SRR256" s="29"/>
      <c r="SRS256" s="29"/>
      <c r="SRT256" s="29"/>
      <c r="SRU256" s="29"/>
      <c r="SRV256" s="29"/>
      <c r="SRW256" s="29"/>
      <c r="SRX256" s="29"/>
      <c r="SRY256" s="29"/>
      <c r="SRZ256" s="29"/>
      <c r="SSA256" s="29"/>
      <c r="SSB256" s="29"/>
      <c r="SSC256" s="29"/>
      <c r="SSD256" s="29"/>
      <c r="SSE256" s="29"/>
      <c r="SSF256" s="29"/>
      <c r="SSG256" s="29"/>
      <c r="SSH256" s="29"/>
      <c r="SSI256" s="29"/>
      <c r="SSJ256" s="29"/>
      <c r="SSK256" s="29"/>
      <c r="SSL256" s="29"/>
      <c r="SSM256" s="29"/>
      <c r="SSN256" s="29"/>
      <c r="SSO256" s="29"/>
      <c r="SSP256" s="29"/>
      <c r="SSQ256" s="29"/>
      <c r="SSR256" s="29"/>
      <c r="SSS256" s="29"/>
      <c r="SST256" s="29"/>
      <c r="SSU256" s="29"/>
      <c r="SSV256" s="29"/>
      <c r="SSW256" s="29"/>
      <c r="SSX256" s="29"/>
      <c r="SSY256" s="29"/>
      <c r="SSZ256" s="29"/>
      <c r="STA256" s="29"/>
      <c r="STB256" s="29"/>
      <c r="STC256" s="29"/>
      <c r="STD256" s="29"/>
      <c r="STE256" s="29"/>
      <c r="STF256" s="29"/>
      <c r="STG256" s="29"/>
      <c r="STH256" s="29"/>
      <c r="STI256" s="29"/>
      <c r="STJ256" s="29"/>
      <c r="STK256" s="29"/>
      <c r="STL256" s="29"/>
      <c r="STM256" s="29"/>
      <c r="STN256" s="29"/>
      <c r="STO256" s="29"/>
      <c r="STP256" s="29"/>
      <c r="STQ256" s="29"/>
      <c r="STR256" s="29"/>
      <c r="STS256" s="29"/>
      <c r="STT256" s="29"/>
      <c r="STU256" s="29"/>
      <c r="STV256" s="29"/>
      <c r="STW256" s="29"/>
      <c r="STX256" s="29"/>
      <c r="STY256" s="29"/>
      <c r="STZ256" s="29"/>
      <c r="SUA256" s="29"/>
      <c r="SUB256" s="29"/>
      <c r="SUC256" s="29"/>
      <c r="SUD256" s="29"/>
      <c r="SUE256" s="29"/>
      <c r="SUF256" s="29"/>
      <c r="SUG256" s="29"/>
      <c r="SUH256" s="29"/>
      <c r="SUI256" s="29"/>
      <c r="SUJ256" s="29"/>
      <c r="SUK256" s="29"/>
      <c r="SUL256" s="29"/>
      <c r="SUM256" s="29"/>
      <c r="SUN256" s="29"/>
      <c r="SUO256" s="29"/>
      <c r="SUP256" s="29"/>
      <c r="SUQ256" s="29"/>
      <c r="SUR256" s="29"/>
      <c r="SUS256" s="29"/>
      <c r="SUT256" s="29"/>
      <c r="SUU256" s="29"/>
      <c r="SUV256" s="29"/>
      <c r="SUW256" s="29"/>
      <c r="SUX256" s="29"/>
      <c r="SUY256" s="29"/>
      <c r="SUZ256" s="29"/>
      <c r="SVA256" s="29"/>
      <c r="SVB256" s="29"/>
      <c r="SVC256" s="29"/>
      <c r="SVD256" s="29"/>
      <c r="SVE256" s="29"/>
      <c r="SVF256" s="29"/>
      <c r="SVG256" s="29"/>
      <c r="SVH256" s="29"/>
      <c r="SVI256" s="29"/>
      <c r="SVJ256" s="29"/>
      <c r="SVK256" s="29"/>
      <c r="SVL256" s="29"/>
      <c r="SVM256" s="29"/>
      <c r="SVN256" s="29"/>
      <c r="SVO256" s="29"/>
      <c r="SVP256" s="29"/>
      <c r="SVQ256" s="29"/>
      <c r="SVR256" s="29"/>
      <c r="SVS256" s="29"/>
      <c r="SVT256" s="29"/>
      <c r="SVU256" s="29"/>
      <c r="SVV256" s="29"/>
      <c r="SVW256" s="29"/>
      <c r="SVX256" s="29"/>
      <c r="SVY256" s="29"/>
      <c r="SVZ256" s="29"/>
      <c r="SWA256" s="29"/>
      <c r="SWB256" s="29"/>
      <c r="SWC256" s="29"/>
      <c r="SWD256" s="29"/>
      <c r="SWE256" s="29"/>
      <c r="SWF256" s="29"/>
      <c r="SWG256" s="29"/>
      <c r="SWH256" s="29"/>
      <c r="SWI256" s="29"/>
      <c r="SWJ256" s="29"/>
      <c r="SWK256" s="29"/>
      <c r="SWL256" s="29"/>
      <c r="SWM256" s="29"/>
      <c r="SWN256" s="29"/>
      <c r="SWO256" s="29"/>
      <c r="SWP256" s="29"/>
      <c r="SWQ256" s="29"/>
      <c r="SWR256" s="29"/>
      <c r="SWS256" s="29"/>
      <c r="SWT256" s="29"/>
      <c r="SWU256" s="29"/>
      <c r="SWV256" s="29"/>
      <c r="SWW256" s="29"/>
      <c r="SWX256" s="29"/>
      <c r="SWY256" s="29"/>
      <c r="SWZ256" s="29"/>
      <c r="SXA256" s="29"/>
      <c r="SXB256" s="29"/>
      <c r="SXC256" s="29"/>
      <c r="SXD256" s="29"/>
      <c r="SXE256" s="29"/>
      <c r="SXF256" s="29"/>
      <c r="SXG256" s="29"/>
      <c r="SXH256" s="29"/>
      <c r="SXI256" s="29"/>
      <c r="SXJ256" s="29"/>
      <c r="SXK256" s="29"/>
      <c r="SXL256" s="29"/>
      <c r="SXM256" s="29"/>
      <c r="SXN256" s="29"/>
      <c r="SXO256" s="29"/>
      <c r="SXP256" s="29"/>
      <c r="SXQ256" s="29"/>
      <c r="SXR256" s="29"/>
      <c r="SXS256" s="29"/>
      <c r="SXT256" s="29"/>
      <c r="SXU256" s="29"/>
      <c r="SXV256" s="29"/>
      <c r="SXW256" s="29"/>
      <c r="SXX256" s="29"/>
      <c r="SXY256" s="29"/>
      <c r="SXZ256" s="29"/>
      <c r="SYA256" s="29"/>
      <c r="SYB256" s="29"/>
      <c r="SYC256" s="29"/>
      <c r="SYD256" s="29"/>
      <c r="SYE256" s="29"/>
      <c r="SYF256" s="29"/>
      <c r="SYG256" s="29"/>
      <c r="SYH256" s="29"/>
      <c r="SYI256" s="29"/>
      <c r="SYJ256" s="29"/>
      <c r="SYK256" s="29"/>
      <c r="SYL256" s="29"/>
      <c r="SYM256" s="29"/>
      <c r="SYN256" s="29"/>
      <c r="SYO256" s="29"/>
      <c r="SYP256" s="29"/>
      <c r="SYQ256" s="29"/>
      <c r="SYR256" s="29"/>
      <c r="SYS256" s="29"/>
      <c r="SYT256" s="29"/>
      <c r="SYU256" s="29"/>
      <c r="SYV256" s="29"/>
      <c r="SYW256" s="29"/>
      <c r="SYX256" s="29"/>
      <c r="SYY256" s="29"/>
      <c r="SYZ256" s="29"/>
      <c r="SZA256" s="29"/>
      <c r="SZB256" s="29"/>
      <c r="SZC256" s="29"/>
      <c r="SZD256" s="29"/>
      <c r="SZE256" s="29"/>
      <c r="SZF256" s="29"/>
      <c r="SZG256" s="29"/>
      <c r="SZH256" s="29"/>
      <c r="SZI256" s="29"/>
      <c r="SZJ256" s="29"/>
      <c r="SZK256" s="29"/>
      <c r="SZL256" s="29"/>
      <c r="SZM256" s="29"/>
      <c r="SZN256" s="29"/>
      <c r="SZO256" s="29"/>
      <c r="SZP256" s="29"/>
      <c r="SZQ256" s="29"/>
      <c r="SZR256" s="29"/>
      <c r="SZS256" s="29"/>
      <c r="SZT256" s="29"/>
      <c r="SZU256" s="29"/>
      <c r="SZV256" s="29"/>
      <c r="SZW256" s="29"/>
      <c r="SZX256" s="29"/>
      <c r="SZY256" s="29"/>
      <c r="SZZ256" s="29"/>
      <c r="TAA256" s="29"/>
      <c r="TAB256" s="29"/>
      <c r="TAC256" s="29"/>
      <c r="TAD256" s="29"/>
      <c r="TAE256" s="29"/>
      <c r="TAF256" s="29"/>
      <c r="TAG256" s="29"/>
      <c r="TAH256" s="29"/>
      <c r="TAI256" s="29"/>
      <c r="TAJ256" s="29"/>
      <c r="TAK256" s="29"/>
      <c r="TAL256" s="29"/>
      <c r="TAM256" s="29"/>
      <c r="TAN256" s="29"/>
      <c r="TAO256" s="29"/>
      <c r="TAP256" s="29"/>
      <c r="TAQ256" s="29"/>
      <c r="TAR256" s="29"/>
      <c r="TAS256" s="29"/>
      <c r="TAT256" s="29"/>
      <c r="TAU256" s="29"/>
      <c r="TAV256" s="29"/>
      <c r="TAW256" s="29"/>
      <c r="TAX256" s="29"/>
      <c r="TAY256" s="29"/>
      <c r="TAZ256" s="29"/>
      <c r="TBA256" s="29"/>
      <c r="TBB256" s="29"/>
      <c r="TBC256" s="29"/>
      <c r="TBD256" s="29"/>
      <c r="TBE256" s="29"/>
      <c r="TBF256" s="29"/>
      <c r="TBG256" s="29"/>
      <c r="TBH256" s="29"/>
      <c r="TBI256" s="29"/>
      <c r="TBJ256" s="29"/>
      <c r="TBK256" s="29"/>
      <c r="TBL256" s="29"/>
      <c r="TBM256" s="29"/>
      <c r="TBN256" s="29"/>
      <c r="TBO256" s="29"/>
      <c r="TBP256" s="29"/>
      <c r="TBQ256" s="29"/>
      <c r="TBR256" s="29"/>
      <c r="TBS256" s="29"/>
      <c r="TBT256" s="29"/>
      <c r="TBU256" s="29"/>
      <c r="TBV256" s="29"/>
      <c r="TBW256" s="29"/>
      <c r="TBX256" s="29"/>
      <c r="TBY256" s="29"/>
      <c r="TBZ256" s="29"/>
      <c r="TCA256" s="29"/>
      <c r="TCB256" s="29"/>
      <c r="TCC256" s="29"/>
      <c r="TCD256" s="29"/>
      <c r="TCE256" s="29"/>
      <c r="TCF256" s="29"/>
      <c r="TCG256" s="29"/>
      <c r="TCH256" s="29"/>
      <c r="TCI256" s="29"/>
      <c r="TCJ256" s="29"/>
      <c r="TCK256" s="29"/>
      <c r="TCL256" s="29"/>
      <c r="TCM256" s="29"/>
      <c r="TCN256" s="29"/>
      <c r="TCO256" s="29"/>
      <c r="TCP256" s="29"/>
      <c r="TCQ256" s="29"/>
      <c r="TCR256" s="29"/>
      <c r="TCS256" s="29"/>
      <c r="TCT256" s="29"/>
      <c r="TCU256" s="29"/>
      <c r="TCV256" s="29"/>
      <c r="TCW256" s="29"/>
      <c r="TCX256" s="29"/>
      <c r="TCY256" s="29"/>
      <c r="TCZ256" s="29"/>
      <c r="TDA256" s="29"/>
      <c r="TDB256" s="29"/>
      <c r="TDC256" s="29"/>
      <c r="TDD256" s="29"/>
      <c r="TDE256" s="29"/>
      <c r="TDF256" s="29"/>
      <c r="TDG256" s="29"/>
      <c r="TDH256" s="29"/>
      <c r="TDI256" s="29"/>
      <c r="TDJ256" s="29"/>
      <c r="TDK256" s="29"/>
      <c r="TDL256" s="29"/>
      <c r="TDM256" s="29"/>
      <c r="TDN256" s="29"/>
      <c r="TDO256" s="29"/>
      <c r="TDP256" s="29"/>
      <c r="TDQ256" s="29"/>
      <c r="TDR256" s="29"/>
      <c r="TDS256" s="29"/>
      <c r="TDT256" s="29"/>
      <c r="TDU256" s="29"/>
      <c r="TDV256" s="29"/>
      <c r="TDW256" s="29"/>
      <c r="TDX256" s="29"/>
      <c r="TDY256" s="29"/>
      <c r="TDZ256" s="29"/>
      <c r="TEA256" s="29"/>
      <c r="TEB256" s="29"/>
      <c r="TEC256" s="29"/>
      <c r="TED256" s="29"/>
      <c r="TEE256" s="29"/>
      <c r="TEF256" s="29"/>
      <c r="TEG256" s="29"/>
      <c r="TEH256" s="29"/>
      <c r="TEI256" s="29"/>
      <c r="TEJ256" s="29"/>
      <c r="TEK256" s="29"/>
      <c r="TEL256" s="29"/>
      <c r="TEM256" s="29"/>
      <c r="TEN256" s="29"/>
      <c r="TEO256" s="29"/>
      <c r="TEP256" s="29"/>
      <c r="TEQ256" s="29"/>
      <c r="TER256" s="29"/>
      <c r="TES256" s="29"/>
      <c r="TET256" s="29"/>
      <c r="TEU256" s="29"/>
      <c r="TEV256" s="29"/>
      <c r="TEW256" s="29"/>
      <c r="TEX256" s="29"/>
      <c r="TEY256" s="29"/>
      <c r="TEZ256" s="29"/>
      <c r="TFA256" s="29"/>
      <c r="TFB256" s="29"/>
      <c r="TFC256" s="29"/>
      <c r="TFD256" s="29"/>
      <c r="TFE256" s="29"/>
      <c r="TFF256" s="29"/>
      <c r="TFG256" s="29"/>
      <c r="TFH256" s="29"/>
      <c r="TFI256" s="29"/>
      <c r="TFJ256" s="29"/>
      <c r="TFK256" s="29"/>
      <c r="TFL256" s="29"/>
      <c r="TFM256" s="29"/>
      <c r="TFN256" s="29"/>
      <c r="TFO256" s="29"/>
      <c r="TFP256" s="29"/>
      <c r="TFQ256" s="29"/>
      <c r="TFR256" s="29"/>
      <c r="TFS256" s="29"/>
      <c r="TFT256" s="29"/>
      <c r="TFU256" s="29"/>
      <c r="TFV256" s="29"/>
      <c r="TFW256" s="29"/>
      <c r="TFX256" s="29"/>
      <c r="TFY256" s="29"/>
      <c r="TFZ256" s="29"/>
      <c r="TGA256" s="29"/>
      <c r="TGB256" s="29"/>
      <c r="TGC256" s="29"/>
      <c r="TGD256" s="29"/>
      <c r="TGE256" s="29"/>
      <c r="TGF256" s="29"/>
      <c r="TGG256" s="29"/>
      <c r="TGH256" s="29"/>
      <c r="TGI256" s="29"/>
      <c r="TGJ256" s="29"/>
      <c r="TGK256" s="29"/>
      <c r="TGL256" s="29"/>
      <c r="TGM256" s="29"/>
      <c r="TGN256" s="29"/>
      <c r="TGO256" s="29"/>
      <c r="TGP256" s="29"/>
      <c r="TGQ256" s="29"/>
      <c r="TGR256" s="29"/>
      <c r="TGS256" s="29"/>
      <c r="TGT256" s="29"/>
      <c r="TGU256" s="29"/>
      <c r="TGV256" s="29"/>
      <c r="TGW256" s="29"/>
      <c r="TGX256" s="29"/>
      <c r="TGY256" s="29"/>
      <c r="TGZ256" s="29"/>
      <c r="THA256" s="29"/>
      <c r="THB256" s="29"/>
      <c r="THC256" s="29"/>
      <c r="THD256" s="29"/>
      <c r="THE256" s="29"/>
      <c r="THF256" s="29"/>
      <c r="THG256" s="29"/>
      <c r="THH256" s="29"/>
      <c r="THI256" s="29"/>
      <c r="THJ256" s="29"/>
      <c r="THK256" s="29"/>
      <c r="THL256" s="29"/>
      <c r="THM256" s="29"/>
      <c r="THN256" s="29"/>
      <c r="THO256" s="29"/>
      <c r="THP256" s="29"/>
      <c r="THQ256" s="29"/>
      <c r="THR256" s="29"/>
      <c r="THS256" s="29"/>
      <c r="THT256" s="29"/>
      <c r="THU256" s="29"/>
      <c r="THV256" s="29"/>
      <c r="THW256" s="29"/>
      <c r="THX256" s="29"/>
      <c r="THY256" s="29"/>
      <c r="THZ256" s="29"/>
      <c r="TIA256" s="29"/>
      <c r="TIB256" s="29"/>
      <c r="TIC256" s="29"/>
      <c r="TID256" s="29"/>
      <c r="TIE256" s="29"/>
      <c r="TIF256" s="29"/>
      <c r="TIG256" s="29"/>
      <c r="TIH256" s="29"/>
      <c r="TII256" s="29"/>
      <c r="TIJ256" s="29"/>
      <c r="TIK256" s="29"/>
      <c r="TIL256" s="29"/>
      <c r="TIM256" s="29"/>
      <c r="TIN256" s="29"/>
      <c r="TIO256" s="29"/>
      <c r="TIP256" s="29"/>
      <c r="TIQ256" s="29"/>
      <c r="TIR256" s="29"/>
      <c r="TIS256" s="29"/>
      <c r="TIT256" s="29"/>
      <c r="TIU256" s="29"/>
      <c r="TIV256" s="29"/>
      <c r="TIW256" s="29"/>
      <c r="TIX256" s="29"/>
      <c r="TIY256" s="29"/>
      <c r="TIZ256" s="29"/>
      <c r="TJA256" s="29"/>
      <c r="TJB256" s="29"/>
      <c r="TJC256" s="29"/>
      <c r="TJD256" s="29"/>
      <c r="TJE256" s="29"/>
      <c r="TJF256" s="29"/>
      <c r="TJG256" s="29"/>
      <c r="TJH256" s="29"/>
      <c r="TJI256" s="29"/>
      <c r="TJJ256" s="29"/>
      <c r="TJK256" s="29"/>
      <c r="TJL256" s="29"/>
      <c r="TJM256" s="29"/>
      <c r="TJN256" s="29"/>
      <c r="TJO256" s="29"/>
      <c r="TJP256" s="29"/>
      <c r="TJQ256" s="29"/>
      <c r="TJR256" s="29"/>
      <c r="TJS256" s="29"/>
      <c r="TJT256" s="29"/>
      <c r="TJU256" s="29"/>
      <c r="TJV256" s="29"/>
      <c r="TJW256" s="29"/>
      <c r="TJX256" s="29"/>
      <c r="TJY256" s="29"/>
      <c r="TJZ256" s="29"/>
      <c r="TKA256" s="29"/>
      <c r="TKB256" s="29"/>
      <c r="TKC256" s="29"/>
      <c r="TKD256" s="29"/>
      <c r="TKE256" s="29"/>
      <c r="TKF256" s="29"/>
      <c r="TKG256" s="29"/>
      <c r="TKH256" s="29"/>
      <c r="TKI256" s="29"/>
      <c r="TKJ256" s="29"/>
      <c r="TKK256" s="29"/>
      <c r="TKL256" s="29"/>
      <c r="TKM256" s="29"/>
      <c r="TKN256" s="29"/>
      <c r="TKO256" s="29"/>
      <c r="TKP256" s="29"/>
      <c r="TKQ256" s="29"/>
      <c r="TKR256" s="29"/>
      <c r="TKS256" s="29"/>
      <c r="TKT256" s="29"/>
      <c r="TKU256" s="29"/>
      <c r="TKV256" s="29"/>
      <c r="TKW256" s="29"/>
      <c r="TKX256" s="29"/>
      <c r="TKY256" s="29"/>
      <c r="TKZ256" s="29"/>
      <c r="TLA256" s="29"/>
      <c r="TLB256" s="29"/>
      <c r="TLC256" s="29"/>
      <c r="TLD256" s="29"/>
      <c r="TLE256" s="29"/>
      <c r="TLF256" s="29"/>
      <c r="TLG256" s="29"/>
      <c r="TLH256" s="29"/>
      <c r="TLI256" s="29"/>
      <c r="TLJ256" s="29"/>
      <c r="TLK256" s="29"/>
      <c r="TLL256" s="29"/>
      <c r="TLM256" s="29"/>
      <c r="TLN256" s="29"/>
      <c r="TLO256" s="29"/>
      <c r="TLP256" s="29"/>
      <c r="TLQ256" s="29"/>
      <c r="TLR256" s="29"/>
      <c r="TLS256" s="29"/>
      <c r="TLT256" s="29"/>
      <c r="TLU256" s="29"/>
      <c r="TLV256" s="29"/>
      <c r="TLW256" s="29"/>
      <c r="TLX256" s="29"/>
      <c r="TLY256" s="29"/>
      <c r="TLZ256" s="29"/>
      <c r="TMA256" s="29"/>
      <c r="TMB256" s="29"/>
      <c r="TMC256" s="29"/>
      <c r="TMD256" s="29"/>
      <c r="TME256" s="29"/>
      <c r="TMF256" s="29"/>
      <c r="TMG256" s="29"/>
      <c r="TMH256" s="29"/>
      <c r="TMI256" s="29"/>
      <c r="TMJ256" s="29"/>
      <c r="TMK256" s="29"/>
      <c r="TML256" s="29"/>
      <c r="TMM256" s="29"/>
      <c r="TMN256" s="29"/>
      <c r="TMO256" s="29"/>
      <c r="TMP256" s="29"/>
      <c r="TMQ256" s="29"/>
      <c r="TMR256" s="29"/>
      <c r="TMS256" s="29"/>
      <c r="TMT256" s="29"/>
      <c r="TMU256" s="29"/>
      <c r="TMV256" s="29"/>
      <c r="TMW256" s="29"/>
      <c r="TMX256" s="29"/>
      <c r="TMY256" s="29"/>
      <c r="TMZ256" s="29"/>
      <c r="TNA256" s="29"/>
      <c r="TNB256" s="29"/>
      <c r="TNC256" s="29"/>
      <c r="TND256" s="29"/>
      <c r="TNE256" s="29"/>
      <c r="TNF256" s="29"/>
      <c r="TNG256" s="29"/>
      <c r="TNH256" s="29"/>
      <c r="TNI256" s="29"/>
      <c r="TNJ256" s="29"/>
      <c r="TNK256" s="29"/>
      <c r="TNL256" s="29"/>
      <c r="TNM256" s="29"/>
      <c r="TNN256" s="29"/>
      <c r="TNO256" s="29"/>
      <c r="TNP256" s="29"/>
      <c r="TNQ256" s="29"/>
      <c r="TNR256" s="29"/>
      <c r="TNS256" s="29"/>
      <c r="TNT256" s="29"/>
      <c r="TNU256" s="29"/>
      <c r="TNV256" s="29"/>
      <c r="TNW256" s="29"/>
      <c r="TNX256" s="29"/>
      <c r="TNY256" s="29"/>
      <c r="TNZ256" s="29"/>
      <c r="TOA256" s="29"/>
      <c r="TOB256" s="29"/>
      <c r="TOC256" s="29"/>
      <c r="TOD256" s="29"/>
      <c r="TOE256" s="29"/>
      <c r="TOF256" s="29"/>
      <c r="TOG256" s="29"/>
      <c r="TOH256" s="29"/>
      <c r="TOI256" s="29"/>
      <c r="TOJ256" s="29"/>
      <c r="TOK256" s="29"/>
      <c r="TOL256" s="29"/>
      <c r="TOM256" s="29"/>
      <c r="TON256" s="29"/>
      <c r="TOO256" s="29"/>
      <c r="TOP256" s="29"/>
      <c r="TOQ256" s="29"/>
      <c r="TOR256" s="29"/>
      <c r="TOS256" s="29"/>
      <c r="TOT256" s="29"/>
      <c r="TOU256" s="29"/>
      <c r="TOV256" s="29"/>
      <c r="TOW256" s="29"/>
      <c r="TOX256" s="29"/>
      <c r="TOY256" s="29"/>
      <c r="TOZ256" s="29"/>
      <c r="TPA256" s="29"/>
      <c r="TPB256" s="29"/>
      <c r="TPC256" s="29"/>
      <c r="TPD256" s="29"/>
      <c r="TPE256" s="29"/>
      <c r="TPF256" s="29"/>
      <c r="TPG256" s="29"/>
      <c r="TPH256" s="29"/>
      <c r="TPI256" s="29"/>
      <c r="TPJ256" s="29"/>
      <c r="TPK256" s="29"/>
      <c r="TPL256" s="29"/>
      <c r="TPM256" s="29"/>
      <c r="TPN256" s="29"/>
      <c r="TPO256" s="29"/>
      <c r="TPP256" s="29"/>
      <c r="TPQ256" s="29"/>
      <c r="TPR256" s="29"/>
      <c r="TPS256" s="29"/>
      <c r="TPT256" s="29"/>
      <c r="TPU256" s="29"/>
      <c r="TPV256" s="29"/>
      <c r="TPW256" s="29"/>
      <c r="TPX256" s="29"/>
      <c r="TPY256" s="29"/>
      <c r="TPZ256" s="29"/>
      <c r="TQA256" s="29"/>
      <c r="TQB256" s="29"/>
      <c r="TQC256" s="29"/>
      <c r="TQD256" s="29"/>
      <c r="TQE256" s="29"/>
      <c r="TQF256" s="29"/>
      <c r="TQG256" s="29"/>
      <c r="TQH256" s="29"/>
      <c r="TQI256" s="29"/>
      <c r="TQJ256" s="29"/>
      <c r="TQK256" s="29"/>
      <c r="TQL256" s="29"/>
      <c r="TQM256" s="29"/>
      <c r="TQN256" s="29"/>
      <c r="TQO256" s="29"/>
      <c r="TQP256" s="29"/>
      <c r="TQQ256" s="29"/>
      <c r="TQR256" s="29"/>
      <c r="TQS256" s="29"/>
      <c r="TQT256" s="29"/>
      <c r="TQU256" s="29"/>
      <c r="TQV256" s="29"/>
      <c r="TQW256" s="29"/>
      <c r="TQX256" s="29"/>
      <c r="TQY256" s="29"/>
      <c r="TQZ256" s="29"/>
      <c r="TRA256" s="29"/>
      <c r="TRB256" s="29"/>
      <c r="TRC256" s="29"/>
      <c r="TRD256" s="29"/>
      <c r="TRE256" s="29"/>
      <c r="TRF256" s="29"/>
      <c r="TRG256" s="29"/>
      <c r="TRH256" s="29"/>
      <c r="TRI256" s="29"/>
      <c r="TRJ256" s="29"/>
      <c r="TRK256" s="29"/>
      <c r="TRL256" s="29"/>
      <c r="TRM256" s="29"/>
      <c r="TRN256" s="29"/>
      <c r="TRO256" s="29"/>
      <c r="TRP256" s="29"/>
      <c r="TRQ256" s="29"/>
      <c r="TRR256" s="29"/>
      <c r="TRS256" s="29"/>
      <c r="TRT256" s="29"/>
      <c r="TRU256" s="29"/>
      <c r="TRV256" s="29"/>
      <c r="TRW256" s="29"/>
      <c r="TRX256" s="29"/>
      <c r="TRY256" s="29"/>
      <c r="TRZ256" s="29"/>
      <c r="TSA256" s="29"/>
      <c r="TSB256" s="29"/>
      <c r="TSC256" s="29"/>
      <c r="TSD256" s="29"/>
      <c r="TSE256" s="29"/>
      <c r="TSF256" s="29"/>
      <c r="TSG256" s="29"/>
      <c r="TSH256" s="29"/>
      <c r="TSI256" s="29"/>
      <c r="TSJ256" s="29"/>
      <c r="TSK256" s="29"/>
      <c r="TSL256" s="29"/>
      <c r="TSM256" s="29"/>
      <c r="TSN256" s="29"/>
      <c r="TSO256" s="29"/>
      <c r="TSP256" s="29"/>
      <c r="TSQ256" s="29"/>
      <c r="TSR256" s="29"/>
      <c r="TSS256" s="29"/>
      <c r="TST256" s="29"/>
      <c r="TSU256" s="29"/>
      <c r="TSV256" s="29"/>
      <c r="TSW256" s="29"/>
      <c r="TSX256" s="29"/>
      <c r="TSY256" s="29"/>
      <c r="TSZ256" s="29"/>
      <c r="TTA256" s="29"/>
      <c r="TTB256" s="29"/>
      <c r="TTC256" s="29"/>
      <c r="TTD256" s="29"/>
      <c r="TTE256" s="29"/>
      <c r="TTF256" s="29"/>
      <c r="TTG256" s="29"/>
      <c r="TTH256" s="29"/>
      <c r="TTI256" s="29"/>
      <c r="TTJ256" s="29"/>
      <c r="TTK256" s="29"/>
      <c r="TTL256" s="29"/>
      <c r="TTM256" s="29"/>
      <c r="TTN256" s="29"/>
      <c r="TTO256" s="29"/>
      <c r="TTP256" s="29"/>
      <c r="TTQ256" s="29"/>
      <c r="TTR256" s="29"/>
      <c r="TTS256" s="29"/>
      <c r="TTT256" s="29"/>
      <c r="TTU256" s="29"/>
      <c r="TTV256" s="29"/>
      <c r="TTW256" s="29"/>
      <c r="TTX256" s="29"/>
      <c r="TTY256" s="29"/>
      <c r="TTZ256" s="29"/>
      <c r="TUA256" s="29"/>
      <c r="TUB256" s="29"/>
      <c r="TUC256" s="29"/>
      <c r="TUD256" s="29"/>
      <c r="TUE256" s="29"/>
      <c r="TUF256" s="29"/>
      <c r="TUG256" s="29"/>
      <c r="TUH256" s="29"/>
      <c r="TUI256" s="29"/>
      <c r="TUJ256" s="29"/>
      <c r="TUK256" s="29"/>
      <c r="TUL256" s="29"/>
      <c r="TUM256" s="29"/>
      <c r="TUN256" s="29"/>
      <c r="TUO256" s="29"/>
      <c r="TUP256" s="29"/>
      <c r="TUQ256" s="29"/>
      <c r="TUR256" s="29"/>
      <c r="TUS256" s="29"/>
      <c r="TUT256" s="29"/>
      <c r="TUU256" s="29"/>
      <c r="TUV256" s="29"/>
      <c r="TUW256" s="29"/>
      <c r="TUX256" s="29"/>
      <c r="TUY256" s="29"/>
      <c r="TUZ256" s="29"/>
      <c r="TVA256" s="29"/>
      <c r="TVB256" s="29"/>
      <c r="TVC256" s="29"/>
      <c r="TVD256" s="29"/>
      <c r="TVE256" s="29"/>
      <c r="TVF256" s="29"/>
      <c r="TVG256" s="29"/>
      <c r="TVH256" s="29"/>
      <c r="TVI256" s="29"/>
      <c r="TVJ256" s="29"/>
      <c r="TVK256" s="29"/>
      <c r="TVL256" s="29"/>
      <c r="TVM256" s="29"/>
      <c r="TVN256" s="29"/>
      <c r="TVO256" s="29"/>
      <c r="TVP256" s="29"/>
      <c r="TVQ256" s="29"/>
      <c r="TVR256" s="29"/>
      <c r="TVS256" s="29"/>
      <c r="TVT256" s="29"/>
      <c r="TVU256" s="29"/>
      <c r="TVV256" s="29"/>
      <c r="TVW256" s="29"/>
      <c r="TVX256" s="29"/>
      <c r="TVY256" s="29"/>
      <c r="TVZ256" s="29"/>
      <c r="TWA256" s="29"/>
      <c r="TWB256" s="29"/>
      <c r="TWC256" s="29"/>
      <c r="TWD256" s="29"/>
      <c r="TWE256" s="29"/>
      <c r="TWF256" s="29"/>
      <c r="TWG256" s="29"/>
      <c r="TWH256" s="29"/>
      <c r="TWI256" s="29"/>
      <c r="TWJ256" s="29"/>
      <c r="TWK256" s="29"/>
      <c r="TWL256" s="29"/>
      <c r="TWM256" s="29"/>
      <c r="TWN256" s="29"/>
      <c r="TWO256" s="29"/>
      <c r="TWP256" s="29"/>
      <c r="TWQ256" s="29"/>
      <c r="TWR256" s="29"/>
      <c r="TWS256" s="29"/>
      <c r="TWT256" s="29"/>
      <c r="TWU256" s="29"/>
      <c r="TWV256" s="29"/>
      <c r="TWW256" s="29"/>
      <c r="TWX256" s="29"/>
      <c r="TWY256" s="29"/>
      <c r="TWZ256" s="29"/>
      <c r="TXA256" s="29"/>
      <c r="TXB256" s="29"/>
      <c r="TXC256" s="29"/>
      <c r="TXD256" s="29"/>
      <c r="TXE256" s="29"/>
      <c r="TXF256" s="29"/>
      <c r="TXG256" s="29"/>
      <c r="TXH256" s="29"/>
      <c r="TXI256" s="29"/>
      <c r="TXJ256" s="29"/>
      <c r="TXK256" s="29"/>
      <c r="TXL256" s="29"/>
      <c r="TXM256" s="29"/>
      <c r="TXN256" s="29"/>
      <c r="TXO256" s="29"/>
      <c r="TXP256" s="29"/>
      <c r="TXQ256" s="29"/>
      <c r="TXR256" s="29"/>
      <c r="TXS256" s="29"/>
      <c r="TXT256" s="29"/>
      <c r="TXU256" s="29"/>
      <c r="TXV256" s="29"/>
      <c r="TXW256" s="29"/>
      <c r="TXX256" s="29"/>
      <c r="TXY256" s="29"/>
      <c r="TXZ256" s="29"/>
      <c r="TYA256" s="29"/>
      <c r="TYB256" s="29"/>
      <c r="TYC256" s="29"/>
      <c r="TYD256" s="29"/>
      <c r="TYE256" s="29"/>
      <c r="TYF256" s="29"/>
      <c r="TYG256" s="29"/>
      <c r="TYH256" s="29"/>
      <c r="TYI256" s="29"/>
      <c r="TYJ256" s="29"/>
      <c r="TYK256" s="29"/>
      <c r="TYL256" s="29"/>
      <c r="TYM256" s="29"/>
      <c r="TYN256" s="29"/>
      <c r="TYO256" s="29"/>
      <c r="TYP256" s="29"/>
      <c r="TYQ256" s="29"/>
      <c r="TYR256" s="29"/>
      <c r="TYS256" s="29"/>
      <c r="TYT256" s="29"/>
      <c r="TYU256" s="29"/>
      <c r="TYV256" s="29"/>
      <c r="TYW256" s="29"/>
      <c r="TYX256" s="29"/>
      <c r="TYY256" s="29"/>
      <c r="TYZ256" s="29"/>
      <c r="TZA256" s="29"/>
      <c r="TZB256" s="29"/>
      <c r="TZC256" s="29"/>
      <c r="TZD256" s="29"/>
      <c r="TZE256" s="29"/>
      <c r="TZF256" s="29"/>
      <c r="TZG256" s="29"/>
      <c r="TZH256" s="29"/>
      <c r="TZI256" s="29"/>
      <c r="TZJ256" s="29"/>
      <c r="TZK256" s="29"/>
      <c r="TZL256" s="29"/>
      <c r="TZM256" s="29"/>
      <c r="TZN256" s="29"/>
      <c r="TZO256" s="29"/>
      <c r="TZP256" s="29"/>
      <c r="TZQ256" s="29"/>
      <c r="TZR256" s="29"/>
      <c r="TZS256" s="29"/>
      <c r="TZT256" s="29"/>
      <c r="TZU256" s="29"/>
      <c r="TZV256" s="29"/>
      <c r="TZW256" s="29"/>
      <c r="TZX256" s="29"/>
      <c r="TZY256" s="29"/>
      <c r="TZZ256" s="29"/>
      <c r="UAA256" s="29"/>
      <c r="UAB256" s="29"/>
      <c r="UAC256" s="29"/>
      <c r="UAD256" s="29"/>
      <c r="UAE256" s="29"/>
      <c r="UAF256" s="29"/>
      <c r="UAG256" s="29"/>
      <c r="UAH256" s="29"/>
      <c r="UAI256" s="29"/>
      <c r="UAJ256" s="29"/>
      <c r="UAK256" s="29"/>
      <c r="UAL256" s="29"/>
      <c r="UAM256" s="29"/>
      <c r="UAN256" s="29"/>
      <c r="UAO256" s="29"/>
      <c r="UAP256" s="29"/>
      <c r="UAQ256" s="29"/>
      <c r="UAR256" s="29"/>
      <c r="UAS256" s="29"/>
      <c r="UAT256" s="29"/>
      <c r="UAU256" s="29"/>
      <c r="UAV256" s="29"/>
      <c r="UAW256" s="29"/>
      <c r="UAX256" s="29"/>
      <c r="UAY256" s="29"/>
      <c r="UAZ256" s="29"/>
      <c r="UBA256" s="29"/>
      <c r="UBB256" s="29"/>
      <c r="UBC256" s="29"/>
      <c r="UBD256" s="29"/>
      <c r="UBE256" s="29"/>
      <c r="UBF256" s="29"/>
      <c r="UBG256" s="29"/>
      <c r="UBH256" s="29"/>
      <c r="UBI256" s="29"/>
      <c r="UBJ256" s="29"/>
      <c r="UBK256" s="29"/>
      <c r="UBL256" s="29"/>
      <c r="UBM256" s="29"/>
      <c r="UBN256" s="29"/>
      <c r="UBO256" s="29"/>
      <c r="UBP256" s="29"/>
      <c r="UBQ256" s="29"/>
      <c r="UBR256" s="29"/>
      <c r="UBS256" s="29"/>
      <c r="UBT256" s="29"/>
      <c r="UBU256" s="29"/>
      <c r="UBV256" s="29"/>
      <c r="UBW256" s="29"/>
      <c r="UBX256" s="29"/>
      <c r="UBY256" s="29"/>
      <c r="UBZ256" s="29"/>
      <c r="UCA256" s="29"/>
      <c r="UCB256" s="29"/>
      <c r="UCC256" s="29"/>
      <c r="UCD256" s="29"/>
      <c r="UCE256" s="29"/>
      <c r="UCF256" s="29"/>
      <c r="UCG256" s="29"/>
      <c r="UCH256" s="29"/>
      <c r="UCI256" s="29"/>
      <c r="UCJ256" s="29"/>
      <c r="UCK256" s="29"/>
      <c r="UCL256" s="29"/>
      <c r="UCM256" s="29"/>
      <c r="UCN256" s="29"/>
      <c r="UCO256" s="29"/>
      <c r="UCP256" s="29"/>
      <c r="UCQ256" s="29"/>
      <c r="UCR256" s="29"/>
      <c r="UCS256" s="29"/>
      <c r="UCT256" s="29"/>
      <c r="UCU256" s="29"/>
      <c r="UCV256" s="29"/>
      <c r="UCW256" s="29"/>
      <c r="UCX256" s="29"/>
      <c r="UCY256" s="29"/>
      <c r="UCZ256" s="29"/>
      <c r="UDA256" s="29"/>
      <c r="UDB256" s="29"/>
      <c r="UDC256" s="29"/>
      <c r="UDD256" s="29"/>
      <c r="UDE256" s="29"/>
      <c r="UDF256" s="29"/>
      <c r="UDG256" s="29"/>
      <c r="UDH256" s="29"/>
      <c r="UDI256" s="29"/>
      <c r="UDJ256" s="29"/>
      <c r="UDK256" s="29"/>
      <c r="UDL256" s="29"/>
      <c r="UDM256" s="29"/>
      <c r="UDN256" s="29"/>
      <c r="UDO256" s="29"/>
      <c r="UDP256" s="29"/>
      <c r="UDQ256" s="29"/>
      <c r="UDR256" s="29"/>
      <c r="UDS256" s="29"/>
      <c r="UDT256" s="29"/>
      <c r="UDU256" s="29"/>
      <c r="UDV256" s="29"/>
      <c r="UDW256" s="29"/>
      <c r="UDX256" s="29"/>
      <c r="UDY256" s="29"/>
      <c r="UDZ256" s="29"/>
      <c r="UEA256" s="29"/>
      <c r="UEB256" s="29"/>
      <c r="UEC256" s="29"/>
      <c r="UED256" s="29"/>
      <c r="UEE256" s="29"/>
      <c r="UEF256" s="29"/>
      <c r="UEG256" s="29"/>
      <c r="UEH256" s="29"/>
      <c r="UEI256" s="29"/>
      <c r="UEJ256" s="29"/>
      <c r="UEK256" s="29"/>
      <c r="UEL256" s="29"/>
      <c r="UEM256" s="29"/>
      <c r="UEN256" s="29"/>
      <c r="UEO256" s="29"/>
      <c r="UEP256" s="29"/>
      <c r="UEQ256" s="29"/>
      <c r="UER256" s="29"/>
      <c r="UES256" s="29"/>
      <c r="UET256" s="29"/>
      <c r="UEU256" s="29"/>
      <c r="UEV256" s="29"/>
      <c r="UEW256" s="29"/>
      <c r="UEX256" s="29"/>
      <c r="UEY256" s="29"/>
      <c r="UEZ256" s="29"/>
      <c r="UFA256" s="29"/>
      <c r="UFB256" s="29"/>
      <c r="UFC256" s="29"/>
      <c r="UFD256" s="29"/>
      <c r="UFE256" s="29"/>
      <c r="UFF256" s="29"/>
      <c r="UFG256" s="29"/>
      <c r="UFH256" s="29"/>
      <c r="UFI256" s="29"/>
      <c r="UFJ256" s="29"/>
      <c r="UFK256" s="29"/>
      <c r="UFL256" s="29"/>
      <c r="UFM256" s="29"/>
      <c r="UFN256" s="29"/>
      <c r="UFO256" s="29"/>
      <c r="UFP256" s="29"/>
      <c r="UFQ256" s="29"/>
      <c r="UFR256" s="29"/>
      <c r="UFS256" s="29"/>
      <c r="UFT256" s="29"/>
      <c r="UFU256" s="29"/>
      <c r="UFV256" s="29"/>
      <c r="UFW256" s="29"/>
      <c r="UFX256" s="29"/>
      <c r="UFY256" s="29"/>
      <c r="UFZ256" s="29"/>
      <c r="UGA256" s="29"/>
      <c r="UGB256" s="29"/>
      <c r="UGC256" s="29"/>
      <c r="UGD256" s="29"/>
      <c r="UGE256" s="29"/>
      <c r="UGF256" s="29"/>
      <c r="UGG256" s="29"/>
      <c r="UGH256" s="29"/>
      <c r="UGI256" s="29"/>
      <c r="UGJ256" s="29"/>
      <c r="UGK256" s="29"/>
      <c r="UGL256" s="29"/>
      <c r="UGM256" s="29"/>
      <c r="UGN256" s="29"/>
      <c r="UGO256" s="29"/>
      <c r="UGP256" s="29"/>
      <c r="UGQ256" s="29"/>
      <c r="UGR256" s="29"/>
      <c r="UGS256" s="29"/>
      <c r="UGT256" s="29"/>
      <c r="UGU256" s="29"/>
      <c r="UGV256" s="29"/>
      <c r="UGW256" s="29"/>
      <c r="UGX256" s="29"/>
      <c r="UGY256" s="29"/>
      <c r="UGZ256" s="29"/>
      <c r="UHA256" s="29"/>
      <c r="UHB256" s="29"/>
      <c r="UHC256" s="29"/>
      <c r="UHD256" s="29"/>
      <c r="UHE256" s="29"/>
      <c r="UHF256" s="29"/>
      <c r="UHG256" s="29"/>
      <c r="UHH256" s="29"/>
      <c r="UHI256" s="29"/>
      <c r="UHJ256" s="29"/>
      <c r="UHK256" s="29"/>
      <c r="UHL256" s="29"/>
      <c r="UHM256" s="29"/>
      <c r="UHN256" s="29"/>
      <c r="UHO256" s="29"/>
      <c r="UHP256" s="29"/>
      <c r="UHQ256" s="29"/>
      <c r="UHR256" s="29"/>
      <c r="UHS256" s="29"/>
      <c r="UHT256" s="29"/>
      <c r="UHU256" s="29"/>
      <c r="UHV256" s="29"/>
      <c r="UHW256" s="29"/>
      <c r="UHX256" s="29"/>
      <c r="UHY256" s="29"/>
      <c r="UHZ256" s="29"/>
      <c r="UIA256" s="29"/>
      <c r="UIB256" s="29"/>
      <c r="UIC256" s="29"/>
      <c r="UID256" s="29"/>
      <c r="UIE256" s="29"/>
      <c r="UIF256" s="29"/>
      <c r="UIG256" s="29"/>
      <c r="UIH256" s="29"/>
      <c r="UII256" s="29"/>
      <c r="UIJ256" s="29"/>
      <c r="UIK256" s="29"/>
      <c r="UIL256" s="29"/>
      <c r="UIM256" s="29"/>
      <c r="UIN256" s="29"/>
      <c r="UIO256" s="29"/>
      <c r="UIP256" s="29"/>
      <c r="UIQ256" s="29"/>
      <c r="UIR256" s="29"/>
      <c r="UIS256" s="29"/>
      <c r="UIT256" s="29"/>
      <c r="UIU256" s="29"/>
      <c r="UIV256" s="29"/>
      <c r="UIW256" s="29"/>
      <c r="UIX256" s="29"/>
      <c r="UIY256" s="29"/>
      <c r="UIZ256" s="29"/>
      <c r="UJA256" s="29"/>
      <c r="UJB256" s="29"/>
      <c r="UJC256" s="29"/>
      <c r="UJD256" s="29"/>
      <c r="UJE256" s="29"/>
      <c r="UJF256" s="29"/>
      <c r="UJG256" s="29"/>
      <c r="UJH256" s="29"/>
      <c r="UJI256" s="29"/>
      <c r="UJJ256" s="29"/>
      <c r="UJK256" s="29"/>
      <c r="UJL256" s="29"/>
      <c r="UJM256" s="29"/>
      <c r="UJN256" s="29"/>
      <c r="UJO256" s="29"/>
      <c r="UJP256" s="29"/>
      <c r="UJQ256" s="29"/>
      <c r="UJR256" s="29"/>
      <c r="UJS256" s="29"/>
      <c r="UJT256" s="29"/>
      <c r="UJU256" s="29"/>
      <c r="UJV256" s="29"/>
      <c r="UJW256" s="29"/>
      <c r="UJX256" s="29"/>
      <c r="UJY256" s="29"/>
      <c r="UJZ256" s="29"/>
      <c r="UKA256" s="29"/>
      <c r="UKB256" s="29"/>
      <c r="UKC256" s="29"/>
      <c r="UKD256" s="29"/>
      <c r="UKE256" s="29"/>
      <c r="UKF256" s="29"/>
      <c r="UKG256" s="29"/>
      <c r="UKH256" s="29"/>
      <c r="UKI256" s="29"/>
      <c r="UKJ256" s="29"/>
      <c r="UKK256" s="29"/>
      <c r="UKL256" s="29"/>
      <c r="UKM256" s="29"/>
      <c r="UKN256" s="29"/>
      <c r="UKO256" s="29"/>
      <c r="UKP256" s="29"/>
      <c r="UKQ256" s="29"/>
      <c r="UKR256" s="29"/>
      <c r="UKS256" s="29"/>
      <c r="UKT256" s="29"/>
      <c r="UKU256" s="29"/>
      <c r="UKV256" s="29"/>
      <c r="UKW256" s="29"/>
      <c r="UKX256" s="29"/>
      <c r="UKY256" s="29"/>
      <c r="UKZ256" s="29"/>
      <c r="ULA256" s="29"/>
      <c r="ULB256" s="29"/>
      <c r="ULC256" s="29"/>
      <c r="ULD256" s="29"/>
      <c r="ULE256" s="29"/>
      <c r="ULF256" s="29"/>
      <c r="ULG256" s="29"/>
      <c r="ULH256" s="29"/>
      <c r="ULI256" s="29"/>
      <c r="ULJ256" s="29"/>
      <c r="ULK256" s="29"/>
      <c r="ULL256" s="29"/>
      <c r="ULM256" s="29"/>
      <c r="ULN256" s="29"/>
      <c r="ULO256" s="29"/>
      <c r="ULP256" s="29"/>
      <c r="ULQ256" s="29"/>
      <c r="ULR256" s="29"/>
      <c r="ULS256" s="29"/>
      <c r="ULT256" s="29"/>
      <c r="ULU256" s="29"/>
      <c r="ULV256" s="29"/>
      <c r="ULW256" s="29"/>
      <c r="ULX256" s="29"/>
      <c r="ULY256" s="29"/>
      <c r="ULZ256" s="29"/>
      <c r="UMA256" s="29"/>
      <c r="UMB256" s="29"/>
      <c r="UMC256" s="29"/>
      <c r="UMD256" s="29"/>
      <c r="UME256" s="29"/>
      <c r="UMF256" s="29"/>
      <c r="UMG256" s="29"/>
      <c r="UMH256" s="29"/>
      <c r="UMI256" s="29"/>
      <c r="UMJ256" s="29"/>
      <c r="UMK256" s="29"/>
      <c r="UML256" s="29"/>
      <c r="UMM256" s="29"/>
      <c r="UMN256" s="29"/>
      <c r="UMO256" s="29"/>
      <c r="UMP256" s="29"/>
      <c r="UMQ256" s="29"/>
      <c r="UMR256" s="29"/>
      <c r="UMS256" s="29"/>
      <c r="UMT256" s="29"/>
      <c r="UMU256" s="29"/>
      <c r="UMV256" s="29"/>
      <c r="UMW256" s="29"/>
      <c r="UMX256" s="29"/>
      <c r="UMY256" s="29"/>
      <c r="UMZ256" s="29"/>
      <c r="UNA256" s="29"/>
      <c r="UNB256" s="29"/>
      <c r="UNC256" s="29"/>
      <c r="UND256" s="29"/>
      <c r="UNE256" s="29"/>
      <c r="UNF256" s="29"/>
      <c r="UNG256" s="29"/>
      <c r="UNH256" s="29"/>
      <c r="UNI256" s="29"/>
      <c r="UNJ256" s="29"/>
      <c r="UNK256" s="29"/>
      <c r="UNL256" s="29"/>
      <c r="UNM256" s="29"/>
      <c r="UNN256" s="29"/>
      <c r="UNO256" s="29"/>
      <c r="UNP256" s="29"/>
      <c r="UNQ256" s="29"/>
      <c r="UNR256" s="29"/>
      <c r="UNS256" s="29"/>
      <c r="UNT256" s="29"/>
      <c r="UNU256" s="29"/>
      <c r="UNV256" s="29"/>
      <c r="UNW256" s="29"/>
      <c r="UNX256" s="29"/>
      <c r="UNY256" s="29"/>
      <c r="UNZ256" s="29"/>
      <c r="UOA256" s="29"/>
      <c r="UOB256" s="29"/>
      <c r="UOC256" s="29"/>
      <c r="UOD256" s="29"/>
      <c r="UOE256" s="29"/>
      <c r="UOF256" s="29"/>
      <c r="UOG256" s="29"/>
      <c r="UOH256" s="29"/>
      <c r="UOI256" s="29"/>
      <c r="UOJ256" s="29"/>
      <c r="UOK256" s="29"/>
      <c r="UOL256" s="29"/>
      <c r="UOM256" s="29"/>
      <c r="UON256" s="29"/>
      <c r="UOO256" s="29"/>
      <c r="UOP256" s="29"/>
      <c r="UOQ256" s="29"/>
      <c r="UOR256" s="29"/>
      <c r="UOS256" s="29"/>
      <c r="UOT256" s="29"/>
      <c r="UOU256" s="29"/>
      <c r="UOV256" s="29"/>
      <c r="UOW256" s="29"/>
      <c r="UOX256" s="29"/>
      <c r="UOY256" s="29"/>
      <c r="UOZ256" s="29"/>
      <c r="UPA256" s="29"/>
      <c r="UPB256" s="29"/>
      <c r="UPC256" s="29"/>
      <c r="UPD256" s="29"/>
      <c r="UPE256" s="29"/>
      <c r="UPF256" s="29"/>
      <c r="UPG256" s="29"/>
      <c r="UPH256" s="29"/>
      <c r="UPI256" s="29"/>
      <c r="UPJ256" s="29"/>
      <c r="UPK256" s="29"/>
      <c r="UPL256" s="29"/>
      <c r="UPM256" s="29"/>
      <c r="UPN256" s="29"/>
      <c r="UPO256" s="29"/>
      <c r="UPP256" s="29"/>
      <c r="UPQ256" s="29"/>
      <c r="UPR256" s="29"/>
      <c r="UPS256" s="29"/>
      <c r="UPT256" s="29"/>
      <c r="UPU256" s="29"/>
      <c r="UPV256" s="29"/>
      <c r="UPW256" s="29"/>
      <c r="UPX256" s="29"/>
      <c r="UPY256" s="29"/>
      <c r="UPZ256" s="29"/>
      <c r="UQA256" s="29"/>
      <c r="UQB256" s="29"/>
      <c r="UQC256" s="29"/>
      <c r="UQD256" s="29"/>
      <c r="UQE256" s="29"/>
      <c r="UQF256" s="29"/>
      <c r="UQG256" s="29"/>
      <c r="UQH256" s="29"/>
      <c r="UQI256" s="29"/>
      <c r="UQJ256" s="29"/>
      <c r="UQK256" s="29"/>
      <c r="UQL256" s="29"/>
      <c r="UQM256" s="29"/>
      <c r="UQN256" s="29"/>
      <c r="UQO256" s="29"/>
      <c r="UQP256" s="29"/>
      <c r="UQQ256" s="29"/>
      <c r="UQR256" s="29"/>
      <c r="UQS256" s="29"/>
      <c r="UQT256" s="29"/>
      <c r="UQU256" s="29"/>
      <c r="UQV256" s="29"/>
      <c r="UQW256" s="29"/>
      <c r="UQX256" s="29"/>
      <c r="UQY256" s="29"/>
      <c r="UQZ256" s="29"/>
      <c r="URA256" s="29"/>
      <c r="URB256" s="29"/>
      <c r="URC256" s="29"/>
      <c r="URD256" s="29"/>
      <c r="URE256" s="29"/>
      <c r="URF256" s="29"/>
      <c r="URG256" s="29"/>
      <c r="URH256" s="29"/>
      <c r="URI256" s="29"/>
      <c r="URJ256" s="29"/>
      <c r="URK256" s="29"/>
      <c r="URL256" s="29"/>
      <c r="URM256" s="29"/>
      <c r="URN256" s="29"/>
      <c r="URO256" s="29"/>
      <c r="URP256" s="29"/>
      <c r="URQ256" s="29"/>
      <c r="URR256" s="29"/>
      <c r="URS256" s="29"/>
      <c r="URT256" s="29"/>
      <c r="URU256" s="29"/>
      <c r="URV256" s="29"/>
      <c r="URW256" s="29"/>
      <c r="URX256" s="29"/>
      <c r="URY256" s="29"/>
      <c r="URZ256" s="29"/>
      <c r="USA256" s="29"/>
      <c r="USB256" s="29"/>
      <c r="USC256" s="29"/>
      <c r="USD256" s="29"/>
      <c r="USE256" s="29"/>
      <c r="USF256" s="29"/>
      <c r="USG256" s="29"/>
      <c r="USH256" s="29"/>
      <c r="USI256" s="29"/>
      <c r="USJ256" s="29"/>
      <c r="USK256" s="29"/>
      <c r="USL256" s="29"/>
      <c r="USM256" s="29"/>
      <c r="USN256" s="29"/>
      <c r="USO256" s="29"/>
      <c r="USP256" s="29"/>
      <c r="USQ256" s="29"/>
      <c r="USR256" s="29"/>
      <c r="USS256" s="29"/>
      <c r="UST256" s="29"/>
      <c r="USU256" s="29"/>
      <c r="USV256" s="29"/>
      <c r="USW256" s="29"/>
      <c r="USX256" s="29"/>
      <c r="USY256" s="29"/>
      <c r="USZ256" s="29"/>
      <c r="UTA256" s="29"/>
      <c r="UTB256" s="29"/>
      <c r="UTC256" s="29"/>
      <c r="UTD256" s="29"/>
      <c r="UTE256" s="29"/>
      <c r="UTF256" s="29"/>
      <c r="UTG256" s="29"/>
      <c r="UTH256" s="29"/>
      <c r="UTI256" s="29"/>
      <c r="UTJ256" s="29"/>
      <c r="UTK256" s="29"/>
      <c r="UTL256" s="29"/>
      <c r="UTM256" s="29"/>
      <c r="UTN256" s="29"/>
      <c r="UTO256" s="29"/>
      <c r="UTP256" s="29"/>
      <c r="UTQ256" s="29"/>
      <c r="UTR256" s="29"/>
      <c r="UTS256" s="29"/>
      <c r="UTT256" s="29"/>
      <c r="UTU256" s="29"/>
      <c r="UTV256" s="29"/>
      <c r="UTW256" s="29"/>
      <c r="UTX256" s="29"/>
      <c r="UTY256" s="29"/>
      <c r="UTZ256" s="29"/>
      <c r="UUA256" s="29"/>
      <c r="UUB256" s="29"/>
      <c r="UUC256" s="29"/>
      <c r="UUD256" s="29"/>
      <c r="UUE256" s="29"/>
      <c r="UUF256" s="29"/>
      <c r="UUG256" s="29"/>
      <c r="UUH256" s="29"/>
      <c r="UUI256" s="29"/>
      <c r="UUJ256" s="29"/>
      <c r="UUK256" s="29"/>
      <c r="UUL256" s="29"/>
      <c r="UUM256" s="29"/>
      <c r="UUN256" s="29"/>
      <c r="UUO256" s="29"/>
      <c r="UUP256" s="29"/>
      <c r="UUQ256" s="29"/>
      <c r="UUR256" s="29"/>
      <c r="UUS256" s="29"/>
      <c r="UUT256" s="29"/>
      <c r="UUU256" s="29"/>
      <c r="UUV256" s="29"/>
      <c r="UUW256" s="29"/>
      <c r="UUX256" s="29"/>
      <c r="UUY256" s="29"/>
      <c r="UUZ256" s="29"/>
      <c r="UVA256" s="29"/>
      <c r="UVB256" s="29"/>
      <c r="UVC256" s="29"/>
      <c r="UVD256" s="29"/>
      <c r="UVE256" s="29"/>
      <c r="UVF256" s="29"/>
      <c r="UVG256" s="29"/>
      <c r="UVH256" s="29"/>
      <c r="UVI256" s="29"/>
      <c r="UVJ256" s="29"/>
      <c r="UVK256" s="29"/>
      <c r="UVL256" s="29"/>
      <c r="UVM256" s="29"/>
      <c r="UVN256" s="29"/>
      <c r="UVO256" s="29"/>
      <c r="UVP256" s="29"/>
      <c r="UVQ256" s="29"/>
      <c r="UVR256" s="29"/>
      <c r="UVS256" s="29"/>
      <c r="UVT256" s="29"/>
      <c r="UVU256" s="29"/>
      <c r="UVV256" s="29"/>
      <c r="UVW256" s="29"/>
      <c r="UVX256" s="29"/>
      <c r="UVY256" s="29"/>
      <c r="UVZ256" s="29"/>
      <c r="UWA256" s="29"/>
      <c r="UWB256" s="29"/>
      <c r="UWC256" s="29"/>
      <c r="UWD256" s="29"/>
      <c r="UWE256" s="29"/>
      <c r="UWF256" s="29"/>
      <c r="UWG256" s="29"/>
      <c r="UWH256" s="29"/>
      <c r="UWI256" s="29"/>
      <c r="UWJ256" s="29"/>
      <c r="UWK256" s="29"/>
      <c r="UWL256" s="29"/>
      <c r="UWM256" s="29"/>
      <c r="UWN256" s="29"/>
      <c r="UWO256" s="29"/>
      <c r="UWP256" s="29"/>
      <c r="UWQ256" s="29"/>
      <c r="UWR256" s="29"/>
      <c r="UWS256" s="29"/>
      <c r="UWT256" s="29"/>
      <c r="UWU256" s="29"/>
      <c r="UWV256" s="29"/>
      <c r="UWW256" s="29"/>
      <c r="UWX256" s="29"/>
      <c r="UWY256" s="29"/>
      <c r="UWZ256" s="29"/>
      <c r="UXA256" s="29"/>
      <c r="UXB256" s="29"/>
      <c r="UXC256" s="29"/>
      <c r="UXD256" s="29"/>
      <c r="UXE256" s="29"/>
      <c r="UXF256" s="29"/>
      <c r="UXG256" s="29"/>
      <c r="UXH256" s="29"/>
      <c r="UXI256" s="29"/>
      <c r="UXJ256" s="29"/>
      <c r="UXK256" s="29"/>
      <c r="UXL256" s="29"/>
      <c r="UXM256" s="29"/>
      <c r="UXN256" s="29"/>
      <c r="UXO256" s="29"/>
      <c r="UXP256" s="29"/>
      <c r="UXQ256" s="29"/>
      <c r="UXR256" s="29"/>
      <c r="UXS256" s="29"/>
      <c r="UXT256" s="29"/>
      <c r="UXU256" s="29"/>
      <c r="UXV256" s="29"/>
      <c r="UXW256" s="29"/>
      <c r="UXX256" s="29"/>
      <c r="UXY256" s="29"/>
      <c r="UXZ256" s="29"/>
      <c r="UYA256" s="29"/>
      <c r="UYB256" s="29"/>
      <c r="UYC256" s="29"/>
      <c r="UYD256" s="29"/>
      <c r="UYE256" s="29"/>
      <c r="UYF256" s="29"/>
      <c r="UYG256" s="29"/>
      <c r="UYH256" s="29"/>
      <c r="UYI256" s="29"/>
      <c r="UYJ256" s="29"/>
      <c r="UYK256" s="29"/>
      <c r="UYL256" s="29"/>
      <c r="UYM256" s="29"/>
      <c r="UYN256" s="29"/>
      <c r="UYO256" s="29"/>
      <c r="UYP256" s="29"/>
      <c r="UYQ256" s="29"/>
      <c r="UYR256" s="29"/>
      <c r="UYS256" s="29"/>
      <c r="UYT256" s="29"/>
      <c r="UYU256" s="29"/>
      <c r="UYV256" s="29"/>
      <c r="UYW256" s="29"/>
      <c r="UYX256" s="29"/>
      <c r="UYY256" s="29"/>
      <c r="UYZ256" s="29"/>
      <c r="UZA256" s="29"/>
      <c r="UZB256" s="29"/>
      <c r="UZC256" s="29"/>
      <c r="UZD256" s="29"/>
      <c r="UZE256" s="29"/>
      <c r="UZF256" s="29"/>
      <c r="UZG256" s="29"/>
      <c r="UZH256" s="29"/>
      <c r="UZI256" s="29"/>
      <c r="UZJ256" s="29"/>
      <c r="UZK256" s="29"/>
      <c r="UZL256" s="29"/>
      <c r="UZM256" s="29"/>
      <c r="UZN256" s="29"/>
      <c r="UZO256" s="29"/>
      <c r="UZP256" s="29"/>
      <c r="UZQ256" s="29"/>
      <c r="UZR256" s="29"/>
      <c r="UZS256" s="29"/>
      <c r="UZT256" s="29"/>
      <c r="UZU256" s="29"/>
      <c r="UZV256" s="29"/>
      <c r="UZW256" s="29"/>
      <c r="UZX256" s="29"/>
      <c r="UZY256" s="29"/>
      <c r="UZZ256" s="29"/>
      <c r="VAA256" s="29"/>
      <c r="VAB256" s="29"/>
      <c r="VAC256" s="29"/>
      <c r="VAD256" s="29"/>
      <c r="VAE256" s="29"/>
      <c r="VAF256" s="29"/>
      <c r="VAG256" s="29"/>
      <c r="VAH256" s="29"/>
      <c r="VAI256" s="29"/>
      <c r="VAJ256" s="29"/>
      <c r="VAK256" s="29"/>
      <c r="VAL256" s="29"/>
      <c r="VAM256" s="29"/>
      <c r="VAN256" s="29"/>
      <c r="VAO256" s="29"/>
      <c r="VAP256" s="29"/>
      <c r="VAQ256" s="29"/>
      <c r="VAR256" s="29"/>
      <c r="VAS256" s="29"/>
      <c r="VAT256" s="29"/>
      <c r="VAU256" s="29"/>
      <c r="VAV256" s="29"/>
      <c r="VAW256" s="29"/>
      <c r="VAX256" s="29"/>
      <c r="VAY256" s="29"/>
      <c r="VAZ256" s="29"/>
      <c r="VBA256" s="29"/>
      <c r="VBB256" s="29"/>
      <c r="VBC256" s="29"/>
      <c r="VBD256" s="29"/>
      <c r="VBE256" s="29"/>
      <c r="VBF256" s="29"/>
      <c r="VBG256" s="29"/>
      <c r="VBH256" s="29"/>
      <c r="VBI256" s="29"/>
      <c r="VBJ256" s="29"/>
      <c r="VBK256" s="29"/>
      <c r="VBL256" s="29"/>
      <c r="VBM256" s="29"/>
      <c r="VBN256" s="29"/>
      <c r="VBO256" s="29"/>
      <c r="VBP256" s="29"/>
      <c r="VBQ256" s="29"/>
      <c r="VBR256" s="29"/>
      <c r="VBS256" s="29"/>
      <c r="VBT256" s="29"/>
      <c r="VBU256" s="29"/>
      <c r="VBV256" s="29"/>
      <c r="VBW256" s="29"/>
      <c r="VBX256" s="29"/>
      <c r="VBY256" s="29"/>
      <c r="VBZ256" s="29"/>
      <c r="VCA256" s="29"/>
      <c r="VCB256" s="29"/>
      <c r="VCC256" s="29"/>
      <c r="VCD256" s="29"/>
      <c r="VCE256" s="29"/>
      <c r="VCF256" s="29"/>
      <c r="VCG256" s="29"/>
      <c r="VCH256" s="29"/>
      <c r="VCI256" s="29"/>
      <c r="VCJ256" s="29"/>
      <c r="VCK256" s="29"/>
      <c r="VCL256" s="29"/>
      <c r="VCM256" s="29"/>
      <c r="VCN256" s="29"/>
      <c r="VCO256" s="29"/>
      <c r="VCP256" s="29"/>
      <c r="VCQ256" s="29"/>
      <c r="VCR256" s="29"/>
      <c r="VCS256" s="29"/>
      <c r="VCT256" s="29"/>
      <c r="VCU256" s="29"/>
      <c r="VCV256" s="29"/>
      <c r="VCW256" s="29"/>
      <c r="VCX256" s="29"/>
      <c r="VCY256" s="29"/>
      <c r="VCZ256" s="29"/>
      <c r="VDA256" s="29"/>
      <c r="VDB256" s="29"/>
      <c r="VDC256" s="29"/>
      <c r="VDD256" s="29"/>
      <c r="VDE256" s="29"/>
      <c r="VDF256" s="29"/>
      <c r="VDG256" s="29"/>
      <c r="VDH256" s="29"/>
      <c r="VDI256" s="29"/>
      <c r="VDJ256" s="29"/>
      <c r="VDK256" s="29"/>
      <c r="VDL256" s="29"/>
      <c r="VDM256" s="29"/>
      <c r="VDN256" s="29"/>
      <c r="VDO256" s="29"/>
      <c r="VDP256" s="29"/>
      <c r="VDQ256" s="29"/>
      <c r="VDR256" s="29"/>
      <c r="VDS256" s="29"/>
      <c r="VDT256" s="29"/>
      <c r="VDU256" s="29"/>
      <c r="VDV256" s="29"/>
      <c r="VDW256" s="29"/>
      <c r="VDX256" s="29"/>
      <c r="VDY256" s="29"/>
      <c r="VDZ256" s="29"/>
      <c r="VEA256" s="29"/>
      <c r="VEB256" s="29"/>
      <c r="VEC256" s="29"/>
      <c r="VED256" s="29"/>
      <c r="VEE256" s="29"/>
      <c r="VEF256" s="29"/>
      <c r="VEG256" s="29"/>
      <c r="VEH256" s="29"/>
      <c r="VEI256" s="29"/>
      <c r="VEJ256" s="29"/>
      <c r="VEK256" s="29"/>
      <c r="VEL256" s="29"/>
      <c r="VEM256" s="29"/>
      <c r="VEN256" s="29"/>
      <c r="VEO256" s="29"/>
      <c r="VEP256" s="29"/>
      <c r="VEQ256" s="29"/>
      <c r="VER256" s="29"/>
      <c r="VES256" s="29"/>
      <c r="VET256" s="29"/>
      <c r="VEU256" s="29"/>
      <c r="VEV256" s="29"/>
      <c r="VEW256" s="29"/>
      <c r="VEX256" s="29"/>
      <c r="VEY256" s="29"/>
      <c r="VEZ256" s="29"/>
      <c r="VFA256" s="29"/>
      <c r="VFB256" s="29"/>
      <c r="VFC256" s="29"/>
      <c r="VFD256" s="29"/>
      <c r="VFE256" s="29"/>
      <c r="VFF256" s="29"/>
      <c r="VFG256" s="29"/>
      <c r="VFH256" s="29"/>
      <c r="VFI256" s="29"/>
      <c r="VFJ256" s="29"/>
      <c r="VFK256" s="29"/>
      <c r="VFL256" s="29"/>
      <c r="VFM256" s="29"/>
      <c r="VFN256" s="29"/>
      <c r="VFO256" s="29"/>
      <c r="VFP256" s="29"/>
      <c r="VFQ256" s="29"/>
      <c r="VFR256" s="29"/>
      <c r="VFS256" s="29"/>
      <c r="VFT256" s="29"/>
      <c r="VFU256" s="29"/>
      <c r="VFV256" s="29"/>
      <c r="VFW256" s="29"/>
      <c r="VFX256" s="29"/>
      <c r="VFY256" s="29"/>
      <c r="VFZ256" s="29"/>
      <c r="VGA256" s="29"/>
      <c r="VGB256" s="29"/>
      <c r="VGC256" s="29"/>
      <c r="VGD256" s="29"/>
      <c r="VGE256" s="29"/>
      <c r="VGF256" s="29"/>
      <c r="VGG256" s="29"/>
      <c r="VGH256" s="29"/>
      <c r="VGI256" s="29"/>
      <c r="VGJ256" s="29"/>
      <c r="VGK256" s="29"/>
      <c r="VGL256" s="29"/>
      <c r="VGM256" s="29"/>
      <c r="VGN256" s="29"/>
      <c r="VGO256" s="29"/>
      <c r="VGP256" s="29"/>
      <c r="VGQ256" s="29"/>
      <c r="VGR256" s="29"/>
      <c r="VGS256" s="29"/>
      <c r="VGT256" s="29"/>
      <c r="VGU256" s="29"/>
      <c r="VGV256" s="29"/>
      <c r="VGW256" s="29"/>
      <c r="VGX256" s="29"/>
      <c r="VGY256" s="29"/>
      <c r="VGZ256" s="29"/>
      <c r="VHA256" s="29"/>
      <c r="VHB256" s="29"/>
      <c r="VHC256" s="29"/>
      <c r="VHD256" s="29"/>
      <c r="VHE256" s="29"/>
      <c r="VHF256" s="29"/>
      <c r="VHG256" s="29"/>
      <c r="VHH256" s="29"/>
      <c r="VHI256" s="29"/>
      <c r="VHJ256" s="29"/>
      <c r="VHK256" s="29"/>
      <c r="VHL256" s="29"/>
      <c r="VHM256" s="29"/>
      <c r="VHN256" s="29"/>
      <c r="VHO256" s="29"/>
      <c r="VHP256" s="29"/>
      <c r="VHQ256" s="29"/>
      <c r="VHR256" s="29"/>
      <c r="VHS256" s="29"/>
      <c r="VHT256" s="29"/>
      <c r="VHU256" s="29"/>
      <c r="VHV256" s="29"/>
      <c r="VHW256" s="29"/>
      <c r="VHX256" s="29"/>
      <c r="VHY256" s="29"/>
      <c r="VHZ256" s="29"/>
      <c r="VIA256" s="29"/>
      <c r="VIB256" s="29"/>
      <c r="VIC256" s="29"/>
      <c r="VID256" s="29"/>
      <c r="VIE256" s="29"/>
      <c r="VIF256" s="29"/>
      <c r="VIG256" s="29"/>
      <c r="VIH256" s="29"/>
      <c r="VII256" s="29"/>
      <c r="VIJ256" s="29"/>
      <c r="VIK256" s="29"/>
      <c r="VIL256" s="29"/>
      <c r="VIM256" s="29"/>
      <c r="VIN256" s="29"/>
      <c r="VIO256" s="29"/>
      <c r="VIP256" s="29"/>
      <c r="VIQ256" s="29"/>
      <c r="VIR256" s="29"/>
      <c r="VIS256" s="29"/>
      <c r="VIT256" s="29"/>
      <c r="VIU256" s="29"/>
      <c r="VIV256" s="29"/>
      <c r="VIW256" s="29"/>
      <c r="VIX256" s="29"/>
      <c r="VIY256" s="29"/>
      <c r="VIZ256" s="29"/>
      <c r="VJA256" s="29"/>
      <c r="VJB256" s="29"/>
      <c r="VJC256" s="29"/>
      <c r="VJD256" s="29"/>
      <c r="VJE256" s="29"/>
      <c r="VJF256" s="29"/>
      <c r="VJG256" s="29"/>
      <c r="VJH256" s="29"/>
      <c r="VJI256" s="29"/>
      <c r="VJJ256" s="29"/>
      <c r="VJK256" s="29"/>
      <c r="VJL256" s="29"/>
      <c r="VJM256" s="29"/>
      <c r="VJN256" s="29"/>
      <c r="VJO256" s="29"/>
      <c r="VJP256" s="29"/>
      <c r="VJQ256" s="29"/>
      <c r="VJR256" s="29"/>
      <c r="VJS256" s="29"/>
      <c r="VJT256" s="29"/>
      <c r="VJU256" s="29"/>
      <c r="VJV256" s="29"/>
      <c r="VJW256" s="29"/>
      <c r="VJX256" s="29"/>
      <c r="VJY256" s="29"/>
      <c r="VJZ256" s="29"/>
      <c r="VKA256" s="29"/>
      <c r="VKB256" s="29"/>
      <c r="VKC256" s="29"/>
      <c r="VKD256" s="29"/>
      <c r="VKE256" s="29"/>
      <c r="VKF256" s="29"/>
      <c r="VKG256" s="29"/>
      <c r="VKH256" s="29"/>
      <c r="VKI256" s="29"/>
      <c r="VKJ256" s="29"/>
      <c r="VKK256" s="29"/>
      <c r="VKL256" s="29"/>
      <c r="VKM256" s="29"/>
      <c r="VKN256" s="29"/>
      <c r="VKO256" s="29"/>
      <c r="VKP256" s="29"/>
      <c r="VKQ256" s="29"/>
      <c r="VKR256" s="29"/>
      <c r="VKS256" s="29"/>
      <c r="VKT256" s="29"/>
      <c r="VKU256" s="29"/>
      <c r="VKV256" s="29"/>
      <c r="VKW256" s="29"/>
      <c r="VKX256" s="29"/>
      <c r="VKY256" s="29"/>
      <c r="VKZ256" s="29"/>
      <c r="VLA256" s="29"/>
      <c r="VLB256" s="29"/>
      <c r="VLC256" s="29"/>
      <c r="VLD256" s="29"/>
      <c r="VLE256" s="29"/>
      <c r="VLF256" s="29"/>
      <c r="VLG256" s="29"/>
      <c r="VLH256" s="29"/>
      <c r="VLI256" s="29"/>
      <c r="VLJ256" s="29"/>
      <c r="VLK256" s="29"/>
      <c r="VLL256" s="29"/>
      <c r="VLM256" s="29"/>
      <c r="VLN256" s="29"/>
      <c r="VLO256" s="29"/>
      <c r="VLP256" s="29"/>
      <c r="VLQ256" s="29"/>
      <c r="VLR256" s="29"/>
      <c r="VLS256" s="29"/>
      <c r="VLT256" s="29"/>
      <c r="VLU256" s="29"/>
      <c r="VLV256" s="29"/>
      <c r="VLW256" s="29"/>
      <c r="VLX256" s="29"/>
      <c r="VLY256" s="29"/>
      <c r="VLZ256" s="29"/>
      <c r="VMA256" s="29"/>
      <c r="VMB256" s="29"/>
      <c r="VMC256" s="29"/>
      <c r="VMD256" s="29"/>
      <c r="VME256" s="29"/>
      <c r="VMF256" s="29"/>
      <c r="VMG256" s="29"/>
      <c r="VMH256" s="29"/>
      <c r="VMI256" s="29"/>
      <c r="VMJ256" s="29"/>
      <c r="VMK256" s="29"/>
      <c r="VML256" s="29"/>
      <c r="VMM256" s="29"/>
      <c r="VMN256" s="29"/>
      <c r="VMO256" s="29"/>
      <c r="VMP256" s="29"/>
      <c r="VMQ256" s="29"/>
      <c r="VMR256" s="29"/>
      <c r="VMS256" s="29"/>
      <c r="VMT256" s="29"/>
      <c r="VMU256" s="29"/>
      <c r="VMV256" s="29"/>
      <c r="VMW256" s="29"/>
      <c r="VMX256" s="29"/>
      <c r="VMY256" s="29"/>
      <c r="VMZ256" s="29"/>
      <c r="VNA256" s="29"/>
      <c r="VNB256" s="29"/>
      <c r="VNC256" s="29"/>
      <c r="VND256" s="29"/>
      <c r="VNE256" s="29"/>
      <c r="VNF256" s="29"/>
      <c r="VNG256" s="29"/>
      <c r="VNH256" s="29"/>
      <c r="VNI256" s="29"/>
      <c r="VNJ256" s="29"/>
      <c r="VNK256" s="29"/>
      <c r="VNL256" s="29"/>
      <c r="VNM256" s="29"/>
      <c r="VNN256" s="29"/>
      <c r="VNO256" s="29"/>
      <c r="VNP256" s="29"/>
      <c r="VNQ256" s="29"/>
      <c r="VNR256" s="29"/>
      <c r="VNS256" s="29"/>
      <c r="VNT256" s="29"/>
      <c r="VNU256" s="29"/>
      <c r="VNV256" s="29"/>
      <c r="VNW256" s="29"/>
      <c r="VNX256" s="29"/>
      <c r="VNY256" s="29"/>
      <c r="VNZ256" s="29"/>
      <c r="VOA256" s="29"/>
      <c r="VOB256" s="29"/>
      <c r="VOC256" s="29"/>
      <c r="VOD256" s="29"/>
      <c r="VOE256" s="29"/>
      <c r="VOF256" s="29"/>
      <c r="VOG256" s="29"/>
      <c r="VOH256" s="29"/>
      <c r="VOI256" s="29"/>
      <c r="VOJ256" s="29"/>
      <c r="VOK256" s="29"/>
      <c r="VOL256" s="29"/>
      <c r="VOM256" s="29"/>
      <c r="VON256" s="29"/>
      <c r="VOO256" s="29"/>
      <c r="VOP256" s="29"/>
      <c r="VOQ256" s="29"/>
      <c r="VOR256" s="29"/>
      <c r="VOS256" s="29"/>
      <c r="VOT256" s="29"/>
      <c r="VOU256" s="29"/>
      <c r="VOV256" s="29"/>
      <c r="VOW256" s="29"/>
      <c r="VOX256" s="29"/>
      <c r="VOY256" s="29"/>
      <c r="VOZ256" s="29"/>
      <c r="VPA256" s="29"/>
      <c r="VPB256" s="29"/>
      <c r="VPC256" s="29"/>
      <c r="VPD256" s="29"/>
      <c r="VPE256" s="29"/>
      <c r="VPF256" s="29"/>
      <c r="VPG256" s="29"/>
      <c r="VPH256" s="29"/>
      <c r="VPI256" s="29"/>
      <c r="VPJ256" s="29"/>
      <c r="VPK256" s="29"/>
      <c r="VPL256" s="29"/>
      <c r="VPM256" s="29"/>
      <c r="VPN256" s="29"/>
      <c r="VPO256" s="29"/>
      <c r="VPP256" s="29"/>
      <c r="VPQ256" s="29"/>
      <c r="VPR256" s="29"/>
      <c r="VPS256" s="29"/>
      <c r="VPT256" s="29"/>
      <c r="VPU256" s="29"/>
      <c r="VPV256" s="29"/>
      <c r="VPW256" s="29"/>
      <c r="VPX256" s="29"/>
      <c r="VPY256" s="29"/>
      <c r="VPZ256" s="29"/>
      <c r="VQA256" s="29"/>
      <c r="VQB256" s="29"/>
      <c r="VQC256" s="29"/>
      <c r="VQD256" s="29"/>
      <c r="VQE256" s="29"/>
      <c r="VQF256" s="29"/>
      <c r="VQG256" s="29"/>
      <c r="VQH256" s="29"/>
      <c r="VQI256" s="29"/>
      <c r="VQJ256" s="29"/>
      <c r="VQK256" s="29"/>
      <c r="VQL256" s="29"/>
      <c r="VQM256" s="29"/>
      <c r="VQN256" s="29"/>
      <c r="VQO256" s="29"/>
      <c r="VQP256" s="29"/>
      <c r="VQQ256" s="29"/>
      <c r="VQR256" s="29"/>
      <c r="VQS256" s="29"/>
      <c r="VQT256" s="29"/>
      <c r="VQU256" s="29"/>
      <c r="VQV256" s="29"/>
      <c r="VQW256" s="29"/>
      <c r="VQX256" s="29"/>
      <c r="VQY256" s="29"/>
      <c r="VQZ256" s="29"/>
      <c r="VRA256" s="29"/>
      <c r="VRB256" s="29"/>
      <c r="VRC256" s="29"/>
      <c r="VRD256" s="29"/>
      <c r="VRE256" s="29"/>
      <c r="VRF256" s="29"/>
      <c r="VRG256" s="29"/>
      <c r="VRH256" s="29"/>
      <c r="VRI256" s="29"/>
      <c r="VRJ256" s="29"/>
      <c r="VRK256" s="29"/>
      <c r="VRL256" s="29"/>
      <c r="VRM256" s="29"/>
      <c r="VRN256" s="29"/>
      <c r="VRO256" s="29"/>
      <c r="VRP256" s="29"/>
      <c r="VRQ256" s="29"/>
      <c r="VRR256" s="29"/>
      <c r="VRS256" s="29"/>
      <c r="VRT256" s="29"/>
      <c r="VRU256" s="29"/>
      <c r="VRV256" s="29"/>
      <c r="VRW256" s="29"/>
      <c r="VRX256" s="29"/>
      <c r="VRY256" s="29"/>
      <c r="VRZ256" s="29"/>
      <c r="VSA256" s="29"/>
      <c r="VSB256" s="29"/>
      <c r="VSC256" s="29"/>
      <c r="VSD256" s="29"/>
      <c r="VSE256" s="29"/>
      <c r="VSF256" s="29"/>
      <c r="VSG256" s="29"/>
      <c r="VSH256" s="29"/>
      <c r="VSI256" s="29"/>
      <c r="VSJ256" s="29"/>
      <c r="VSK256" s="29"/>
      <c r="VSL256" s="29"/>
      <c r="VSM256" s="29"/>
      <c r="VSN256" s="29"/>
      <c r="VSO256" s="29"/>
      <c r="VSP256" s="29"/>
      <c r="VSQ256" s="29"/>
      <c r="VSR256" s="29"/>
      <c r="VSS256" s="29"/>
      <c r="VST256" s="29"/>
      <c r="VSU256" s="29"/>
      <c r="VSV256" s="29"/>
      <c r="VSW256" s="29"/>
      <c r="VSX256" s="29"/>
      <c r="VSY256" s="29"/>
      <c r="VSZ256" s="29"/>
      <c r="VTA256" s="29"/>
      <c r="VTB256" s="29"/>
      <c r="VTC256" s="29"/>
      <c r="VTD256" s="29"/>
      <c r="VTE256" s="29"/>
      <c r="VTF256" s="29"/>
      <c r="VTG256" s="29"/>
      <c r="VTH256" s="29"/>
      <c r="VTI256" s="29"/>
      <c r="VTJ256" s="29"/>
      <c r="VTK256" s="29"/>
      <c r="VTL256" s="29"/>
      <c r="VTM256" s="29"/>
      <c r="VTN256" s="29"/>
      <c r="VTO256" s="29"/>
      <c r="VTP256" s="29"/>
      <c r="VTQ256" s="29"/>
      <c r="VTR256" s="29"/>
      <c r="VTS256" s="29"/>
      <c r="VTT256" s="29"/>
      <c r="VTU256" s="29"/>
      <c r="VTV256" s="29"/>
      <c r="VTW256" s="29"/>
      <c r="VTX256" s="29"/>
      <c r="VTY256" s="29"/>
      <c r="VTZ256" s="29"/>
      <c r="VUA256" s="29"/>
      <c r="VUB256" s="29"/>
      <c r="VUC256" s="29"/>
      <c r="VUD256" s="29"/>
      <c r="VUE256" s="29"/>
      <c r="VUF256" s="29"/>
      <c r="VUG256" s="29"/>
      <c r="VUH256" s="29"/>
      <c r="VUI256" s="29"/>
      <c r="VUJ256" s="29"/>
      <c r="VUK256" s="29"/>
      <c r="VUL256" s="29"/>
      <c r="VUM256" s="29"/>
      <c r="VUN256" s="29"/>
      <c r="VUO256" s="29"/>
      <c r="VUP256" s="29"/>
      <c r="VUQ256" s="29"/>
      <c r="VUR256" s="29"/>
      <c r="VUS256" s="29"/>
      <c r="VUT256" s="29"/>
      <c r="VUU256" s="29"/>
      <c r="VUV256" s="29"/>
      <c r="VUW256" s="29"/>
      <c r="VUX256" s="29"/>
      <c r="VUY256" s="29"/>
      <c r="VUZ256" s="29"/>
      <c r="VVA256" s="29"/>
      <c r="VVB256" s="29"/>
      <c r="VVC256" s="29"/>
      <c r="VVD256" s="29"/>
      <c r="VVE256" s="29"/>
      <c r="VVF256" s="29"/>
      <c r="VVG256" s="29"/>
      <c r="VVH256" s="29"/>
      <c r="VVI256" s="29"/>
      <c r="VVJ256" s="29"/>
      <c r="VVK256" s="29"/>
      <c r="VVL256" s="29"/>
      <c r="VVM256" s="29"/>
      <c r="VVN256" s="29"/>
      <c r="VVO256" s="29"/>
      <c r="VVP256" s="29"/>
      <c r="VVQ256" s="29"/>
      <c r="VVR256" s="29"/>
      <c r="VVS256" s="29"/>
      <c r="VVT256" s="29"/>
      <c r="VVU256" s="29"/>
      <c r="VVV256" s="29"/>
      <c r="VVW256" s="29"/>
      <c r="VVX256" s="29"/>
      <c r="VVY256" s="29"/>
      <c r="VVZ256" s="29"/>
      <c r="VWA256" s="29"/>
      <c r="VWB256" s="29"/>
      <c r="VWC256" s="29"/>
      <c r="VWD256" s="29"/>
      <c r="VWE256" s="29"/>
      <c r="VWF256" s="29"/>
      <c r="VWG256" s="29"/>
      <c r="VWH256" s="29"/>
      <c r="VWI256" s="29"/>
      <c r="VWJ256" s="29"/>
      <c r="VWK256" s="29"/>
      <c r="VWL256" s="29"/>
      <c r="VWM256" s="29"/>
      <c r="VWN256" s="29"/>
      <c r="VWO256" s="29"/>
      <c r="VWP256" s="29"/>
      <c r="VWQ256" s="29"/>
      <c r="VWR256" s="29"/>
      <c r="VWS256" s="29"/>
      <c r="VWT256" s="29"/>
      <c r="VWU256" s="29"/>
      <c r="VWV256" s="29"/>
      <c r="VWW256" s="29"/>
      <c r="VWX256" s="29"/>
      <c r="VWY256" s="29"/>
      <c r="VWZ256" s="29"/>
      <c r="VXA256" s="29"/>
      <c r="VXB256" s="29"/>
      <c r="VXC256" s="29"/>
      <c r="VXD256" s="29"/>
      <c r="VXE256" s="29"/>
      <c r="VXF256" s="29"/>
      <c r="VXG256" s="29"/>
      <c r="VXH256" s="29"/>
      <c r="VXI256" s="29"/>
      <c r="VXJ256" s="29"/>
      <c r="VXK256" s="29"/>
      <c r="VXL256" s="29"/>
      <c r="VXM256" s="29"/>
      <c r="VXN256" s="29"/>
      <c r="VXO256" s="29"/>
      <c r="VXP256" s="29"/>
      <c r="VXQ256" s="29"/>
      <c r="VXR256" s="29"/>
      <c r="VXS256" s="29"/>
      <c r="VXT256" s="29"/>
      <c r="VXU256" s="29"/>
      <c r="VXV256" s="29"/>
      <c r="VXW256" s="29"/>
      <c r="VXX256" s="29"/>
      <c r="VXY256" s="29"/>
      <c r="VXZ256" s="29"/>
      <c r="VYA256" s="29"/>
      <c r="VYB256" s="29"/>
      <c r="VYC256" s="29"/>
      <c r="VYD256" s="29"/>
      <c r="VYE256" s="29"/>
      <c r="VYF256" s="29"/>
      <c r="VYG256" s="29"/>
      <c r="VYH256" s="29"/>
      <c r="VYI256" s="29"/>
      <c r="VYJ256" s="29"/>
      <c r="VYK256" s="29"/>
      <c r="VYL256" s="29"/>
      <c r="VYM256" s="29"/>
      <c r="VYN256" s="29"/>
      <c r="VYO256" s="29"/>
      <c r="VYP256" s="29"/>
      <c r="VYQ256" s="29"/>
      <c r="VYR256" s="29"/>
      <c r="VYS256" s="29"/>
      <c r="VYT256" s="29"/>
      <c r="VYU256" s="29"/>
      <c r="VYV256" s="29"/>
      <c r="VYW256" s="29"/>
      <c r="VYX256" s="29"/>
      <c r="VYY256" s="29"/>
      <c r="VYZ256" s="29"/>
      <c r="VZA256" s="29"/>
      <c r="VZB256" s="29"/>
      <c r="VZC256" s="29"/>
      <c r="VZD256" s="29"/>
      <c r="VZE256" s="29"/>
      <c r="VZF256" s="29"/>
      <c r="VZG256" s="29"/>
      <c r="VZH256" s="29"/>
      <c r="VZI256" s="29"/>
      <c r="VZJ256" s="29"/>
      <c r="VZK256" s="29"/>
      <c r="VZL256" s="29"/>
      <c r="VZM256" s="29"/>
      <c r="VZN256" s="29"/>
      <c r="VZO256" s="29"/>
      <c r="VZP256" s="29"/>
      <c r="VZQ256" s="29"/>
      <c r="VZR256" s="29"/>
      <c r="VZS256" s="29"/>
      <c r="VZT256" s="29"/>
      <c r="VZU256" s="29"/>
      <c r="VZV256" s="29"/>
      <c r="VZW256" s="29"/>
      <c r="VZX256" s="29"/>
      <c r="VZY256" s="29"/>
      <c r="VZZ256" s="29"/>
      <c r="WAA256" s="29"/>
      <c r="WAB256" s="29"/>
      <c r="WAC256" s="29"/>
      <c r="WAD256" s="29"/>
      <c r="WAE256" s="29"/>
      <c r="WAF256" s="29"/>
      <c r="WAG256" s="29"/>
      <c r="WAH256" s="29"/>
      <c r="WAI256" s="29"/>
      <c r="WAJ256" s="29"/>
      <c r="WAK256" s="29"/>
      <c r="WAL256" s="29"/>
      <c r="WAM256" s="29"/>
      <c r="WAN256" s="29"/>
      <c r="WAO256" s="29"/>
      <c r="WAP256" s="29"/>
      <c r="WAQ256" s="29"/>
      <c r="WAR256" s="29"/>
      <c r="WAS256" s="29"/>
      <c r="WAT256" s="29"/>
      <c r="WAU256" s="29"/>
      <c r="WAV256" s="29"/>
      <c r="WAW256" s="29"/>
      <c r="WAX256" s="29"/>
      <c r="WAY256" s="29"/>
      <c r="WAZ256" s="29"/>
      <c r="WBA256" s="29"/>
      <c r="WBB256" s="29"/>
      <c r="WBC256" s="29"/>
      <c r="WBD256" s="29"/>
      <c r="WBE256" s="29"/>
      <c r="WBF256" s="29"/>
      <c r="WBG256" s="29"/>
      <c r="WBH256" s="29"/>
      <c r="WBI256" s="29"/>
      <c r="WBJ256" s="29"/>
      <c r="WBK256" s="29"/>
      <c r="WBL256" s="29"/>
      <c r="WBM256" s="29"/>
      <c r="WBN256" s="29"/>
      <c r="WBO256" s="29"/>
      <c r="WBP256" s="29"/>
      <c r="WBQ256" s="29"/>
      <c r="WBR256" s="29"/>
      <c r="WBS256" s="29"/>
      <c r="WBT256" s="29"/>
      <c r="WBU256" s="29"/>
      <c r="WBV256" s="29"/>
      <c r="WBW256" s="29"/>
      <c r="WBX256" s="29"/>
      <c r="WBY256" s="29"/>
      <c r="WBZ256" s="29"/>
      <c r="WCA256" s="29"/>
      <c r="WCB256" s="29"/>
      <c r="WCC256" s="29"/>
      <c r="WCD256" s="29"/>
      <c r="WCE256" s="29"/>
      <c r="WCF256" s="29"/>
      <c r="WCG256" s="29"/>
      <c r="WCH256" s="29"/>
      <c r="WCI256" s="29"/>
      <c r="WCJ256" s="29"/>
      <c r="WCK256" s="29"/>
      <c r="WCL256" s="29"/>
      <c r="WCM256" s="29"/>
      <c r="WCN256" s="29"/>
      <c r="WCO256" s="29"/>
      <c r="WCP256" s="29"/>
      <c r="WCQ256" s="29"/>
      <c r="WCR256" s="29"/>
      <c r="WCS256" s="29"/>
      <c r="WCT256" s="29"/>
      <c r="WCU256" s="29"/>
      <c r="WCV256" s="29"/>
      <c r="WCW256" s="29"/>
      <c r="WCX256" s="29"/>
      <c r="WCY256" s="29"/>
      <c r="WCZ256" s="29"/>
      <c r="WDA256" s="29"/>
      <c r="WDB256" s="29"/>
      <c r="WDC256" s="29"/>
      <c r="WDD256" s="29"/>
      <c r="WDE256" s="29"/>
      <c r="WDF256" s="29"/>
      <c r="WDG256" s="29"/>
      <c r="WDH256" s="29"/>
      <c r="WDI256" s="29"/>
      <c r="WDJ256" s="29"/>
      <c r="WDK256" s="29"/>
      <c r="WDL256" s="29"/>
      <c r="WDM256" s="29"/>
      <c r="WDN256" s="29"/>
      <c r="WDO256" s="29"/>
      <c r="WDP256" s="29"/>
      <c r="WDQ256" s="29"/>
      <c r="WDR256" s="29"/>
      <c r="WDS256" s="29"/>
      <c r="WDT256" s="29"/>
      <c r="WDU256" s="29"/>
      <c r="WDV256" s="29"/>
      <c r="WDW256" s="29"/>
      <c r="WDX256" s="29"/>
      <c r="WDY256" s="29"/>
      <c r="WDZ256" s="29"/>
      <c r="WEA256" s="29"/>
      <c r="WEB256" s="29"/>
      <c r="WEC256" s="29"/>
      <c r="WED256" s="29"/>
      <c r="WEE256" s="29"/>
      <c r="WEF256" s="29"/>
      <c r="WEG256" s="29"/>
      <c r="WEH256" s="29"/>
      <c r="WEI256" s="29"/>
      <c r="WEJ256" s="29"/>
      <c r="WEK256" s="29"/>
      <c r="WEL256" s="29"/>
      <c r="WEM256" s="29"/>
      <c r="WEN256" s="29"/>
      <c r="WEO256" s="29"/>
      <c r="WEP256" s="29"/>
      <c r="WEQ256" s="29"/>
      <c r="WER256" s="29"/>
      <c r="WES256" s="29"/>
      <c r="WET256" s="29"/>
      <c r="WEU256" s="29"/>
      <c r="WEV256" s="29"/>
      <c r="WEW256" s="29"/>
      <c r="WEX256" s="29"/>
      <c r="WEY256" s="29"/>
      <c r="WEZ256" s="29"/>
      <c r="WFA256" s="29"/>
      <c r="WFB256" s="29"/>
      <c r="WFC256" s="29"/>
      <c r="WFD256" s="29"/>
      <c r="WFE256" s="29"/>
      <c r="WFF256" s="29"/>
      <c r="WFG256" s="29"/>
      <c r="WFH256" s="29"/>
      <c r="WFI256" s="29"/>
      <c r="WFJ256" s="29"/>
      <c r="WFK256" s="29"/>
      <c r="WFL256" s="29"/>
      <c r="WFM256" s="29"/>
      <c r="WFN256" s="29"/>
      <c r="WFO256" s="29"/>
      <c r="WFP256" s="29"/>
      <c r="WFQ256" s="29"/>
      <c r="WFR256" s="29"/>
      <c r="WFS256" s="29"/>
      <c r="WFT256" s="29"/>
      <c r="WFU256" s="29"/>
      <c r="WFV256" s="29"/>
      <c r="WFW256" s="29"/>
      <c r="WFX256" s="29"/>
      <c r="WFY256" s="29"/>
      <c r="WFZ256" s="29"/>
      <c r="WGA256" s="29"/>
      <c r="WGB256" s="29"/>
      <c r="WGC256" s="29"/>
      <c r="WGD256" s="29"/>
      <c r="WGE256" s="29"/>
      <c r="WGF256" s="29"/>
      <c r="WGG256" s="29"/>
      <c r="WGH256" s="29"/>
      <c r="WGI256" s="29"/>
      <c r="WGJ256" s="29"/>
      <c r="WGK256" s="29"/>
      <c r="WGL256" s="29"/>
      <c r="WGM256" s="29"/>
      <c r="WGN256" s="29"/>
      <c r="WGO256" s="29"/>
      <c r="WGP256" s="29"/>
      <c r="WGQ256" s="29"/>
      <c r="WGR256" s="29"/>
      <c r="WGS256" s="29"/>
      <c r="WGT256" s="29"/>
      <c r="WGU256" s="29"/>
      <c r="WGV256" s="29"/>
      <c r="WGW256" s="29"/>
      <c r="WGX256" s="29"/>
      <c r="WGY256" s="29"/>
      <c r="WGZ256" s="29"/>
      <c r="WHA256" s="29"/>
      <c r="WHB256" s="29"/>
      <c r="WHC256" s="29"/>
      <c r="WHD256" s="29"/>
      <c r="WHE256" s="29"/>
      <c r="WHF256" s="29"/>
      <c r="WHG256" s="29"/>
      <c r="WHH256" s="29"/>
      <c r="WHI256" s="29"/>
      <c r="WHJ256" s="29"/>
      <c r="WHK256" s="29"/>
      <c r="WHL256" s="29"/>
      <c r="WHM256" s="29"/>
      <c r="WHN256" s="29"/>
      <c r="WHO256" s="29"/>
      <c r="WHP256" s="29"/>
      <c r="WHQ256" s="29"/>
      <c r="WHR256" s="29"/>
      <c r="WHS256" s="29"/>
      <c r="WHT256" s="29"/>
      <c r="WHU256" s="29"/>
      <c r="WHV256" s="29"/>
      <c r="WHW256" s="29"/>
      <c r="WHX256" s="29"/>
      <c r="WHY256" s="29"/>
      <c r="WHZ256" s="29"/>
      <c r="WIA256" s="29"/>
      <c r="WIB256" s="29"/>
      <c r="WIC256" s="29"/>
      <c r="WID256" s="29"/>
      <c r="WIE256" s="29"/>
      <c r="WIF256" s="29"/>
      <c r="WIG256" s="29"/>
      <c r="WIH256" s="29"/>
      <c r="WII256" s="29"/>
      <c r="WIJ256" s="29"/>
      <c r="WIK256" s="29"/>
      <c r="WIL256" s="29"/>
      <c r="WIM256" s="29"/>
      <c r="WIN256" s="29"/>
      <c r="WIO256" s="29"/>
      <c r="WIP256" s="29"/>
      <c r="WIQ256" s="29"/>
      <c r="WIR256" s="29"/>
      <c r="WIS256" s="29"/>
      <c r="WIT256" s="29"/>
      <c r="WIU256" s="29"/>
      <c r="WIV256" s="29"/>
      <c r="WIW256" s="29"/>
      <c r="WIX256" s="29"/>
      <c r="WIY256" s="29"/>
      <c r="WIZ256" s="29"/>
      <c r="WJA256" s="29"/>
      <c r="WJB256" s="29"/>
      <c r="WJC256" s="29"/>
      <c r="WJD256" s="29"/>
      <c r="WJE256" s="29"/>
      <c r="WJF256" s="29"/>
      <c r="WJG256" s="29"/>
      <c r="WJH256" s="29"/>
      <c r="WJI256" s="29"/>
      <c r="WJJ256" s="29"/>
      <c r="WJK256" s="29"/>
      <c r="WJL256" s="29"/>
      <c r="WJM256" s="29"/>
      <c r="WJN256" s="29"/>
      <c r="WJO256" s="29"/>
      <c r="WJP256" s="29"/>
      <c r="WJQ256" s="29"/>
      <c r="WJR256" s="29"/>
      <c r="WJS256" s="29"/>
      <c r="WJT256" s="29"/>
      <c r="WJU256" s="29"/>
      <c r="WJV256" s="29"/>
      <c r="WJW256" s="29"/>
      <c r="WJX256" s="29"/>
      <c r="WJY256" s="29"/>
      <c r="WJZ256" s="29"/>
      <c r="WKA256" s="29"/>
      <c r="WKB256" s="29"/>
      <c r="WKC256" s="29"/>
      <c r="WKD256" s="29"/>
      <c r="WKE256" s="29"/>
      <c r="WKF256" s="29"/>
      <c r="WKG256" s="29"/>
      <c r="WKH256" s="29"/>
      <c r="WKI256" s="29"/>
      <c r="WKJ256" s="29"/>
      <c r="WKK256" s="29"/>
      <c r="WKL256" s="29"/>
      <c r="WKM256" s="29"/>
      <c r="WKN256" s="29"/>
      <c r="WKO256" s="29"/>
      <c r="WKP256" s="29"/>
      <c r="WKQ256" s="29"/>
      <c r="WKR256" s="29"/>
      <c r="WKS256" s="29"/>
      <c r="WKT256" s="29"/>
      <c r="WKU256" s="29"/>
      <c r="WKV256" s="29"/>
      <c r="WKW256" s="29"/>
      <c r="WKX256" s="29"/>
      <c r="WKY256" s="29"/>
      <c r="WKZ256" s="29"/>
      <c r="WLA256" s="29"/>
      <c r="WLB256" s="29"/>
      <c r="WLC256" s="29"/>
      <c r="WLD256" s="29"/>
      <c r="WLE256" s="29"/>
      <c r="WLF256" s="29"/>
      <c r="WLG256" s="29"/>
      <c r="WLH256" s="29"/>
      <c r="WLI256" s="29"/>
      <c r="WLJ256" s="29"/>
      <c r="WLK256" s="29"/>
      <c r="WLL256" s="29"/>
      <c r="WLM256" s="29"/>
      <c r="WLN256" s="29"/>
      <c r="WLO256" s="29"/>
      <c r="WLP256" s="29"/>
      <c r="WLQ256" s="29"/>
      <c r="WLR256" s="29"/>
      <c r="WLS256" s="29"/>
      <c r="WLT256" s="29"/>
      <c r="WLU256" s="29"/>
      <c r="WLV256" s="29"/>
      <c r="WLW256" s="29"/>
      <c r="WLX256" s="29"/>
      <c r="WLY256" s="29"/>
      <c r="WLZ256" s="29"/>
      <c r="WMA256" s="29"/>
      <c r="WMB256" s="29"/>
      <c r="WMC256" s="29"/>
      <c r="WMD256" s="29"/>
      <c r="WME256" s="29"/>
      <c r="WMF256" s="29"/>
      <c r="WMG256" s="29"/>
      <c r="WMH256" s="29"/>
      <c r="WMI256" s="29"/>
      <c r="WMJ256" s="29"/>
      <c r="WMK256" s="29"/>
      <c r="WML256" s="29"/>
      <c r="WMM256" s="29"/>
      <c r="WMN256" s="29"/>
      <c r="WMO256" s="29"/>
      <c r="WMP256" s="29"/>
      <c r="WMQ256" s="29"/>
      <c r="WMR256" s="29"/>
      <c r="WMS256" s="29"/>
      <c r="WMT256" s="29"/>
      <c r="WMU256" s="29"/>
      <c r="WMV256" s="29"/>
      <c r="WMW256" s="29"/>
      <c r="WMX256" s="29"/>
      <c r="WMY256" s="29"/>
      <c r="WMZ256" s="29"/>
      <c r="WNA256" s="29"/>
      <c r="WNB256" s="29"/>
      <c r="WNC256" s="29"/>
      <c r="WND256" s="29"/>
      <c r="WNE256" s="29"/>
      <c r="WNF256" s="29"/>
      <c r="WNG256" s="29"/>
      <c r="WNH256" s="29"/>
      <c r="WNI256" s="29"/>
      <c r="WNJ256" s="29"/>
      <c r="WNK256" s="29"/>
      <c r="WNL256" s="29"/>
      <c r="WNM256" s="29"/>
      <c r="WNN256" s="29"/>
      <c r="WNO256" s="29"/>
      <c r="WNP256" s="29"/>
      <c r="WNQ256" s="29"/>
      <c r="WNR256" s="29"/>
      <c r="WNS256" s="29"/>
      <c r="WNT256" s="29"/>
      <c r="WNU256" s="29"/>
      <c r="WNV256" s="29"/>
      <c r="WNW256" s="29"/>
      <c r="WNX256" s="29"/>
      <c r="WNY256" s="29"/>
      <c r="WNZ256" s="29"/>
      <c r="WOA256" s="29"/>
      <c r="WOB256" s="29"/>
      <c r="WOC256" s="29"/>
      <c r="WOD256" s="29"/>
      <c r="WOE256" s="29"/>
      <c r="WOF256" s="29"/>
      <c r="WOG256" s="29"/>
      <c r="WOH256" s="29"/>
      <c r="WOI256" s="29"/>
      <c r="WOJ256" s="29"/>
      <c r="WOK256" s="29"/>
      <c r="WOL256" s="29"/>
      <c r="WOM256" s="29"/>
      <c r="WON256" s="29"/>
      <c r="WOO256" s="29"/>
      <c r="WOP256" s="29"/>
      <c r="WOQ256" s="29"/>
      <c r="WOR256" s="29"/>
      <c r="WOS256" s="29"/>
      <c r="WOT256" s="29"/>
      <c r="WOU256" s="29"/>
      <c r="WOV256" s="29"/>
      <c r="WOW256" s="29"/>
      <c r="WOX256" s="29"/>
      <c r="WOY256" s="29"/>
      <c r="WOZ256" s="29"/>
      <c r="WPA256" s="29"/>
      <c r="WPB256" s="29"/>
      <c r="WPC256" s="29"/>
      <c r="WPD256" s="29"/>
      <c r="WPE256" s="29"/>
      <c r="WPF256" s="29"/>
      <c r="WPG256" s="29"/>
      <c r="WPH256" s="29"/>
      <c r="WPI256" s="29"/>
      <c r="WPJ256" s="29"/>
      <c r="WPK256" s="29"/>
      <c r="WPL256" s="29"/>
      <c r="WPM256" s="29"/>
      <c r="WPN256" s="29"/>
      <c r="WPO256" s="29"/>
      <c r="WPP256" s="29"/>
      <c r="WPQ256" s="29"/>
      <c r="WPR256" s="29"/>
      <c r="WPS256" s="29"/>
      <c r="WPT256" s="29"/>
      <c r="WPU256" s="29"/>
      <c r="WPV256" s="29"/>
      <c r="WPW256" s="29"/>
      <c r="WPX256" s="29"/>
      <c r="WPY256" s="29"/>
      <c r="WPZ256" s="29"/>
      <c r="WQA256" s="29"/>
      <c r="WQB256" s="29"/>
      <c r="WQC256" s="29"/>
      <c r="WQD256" s="29"/>
      <c r="WQE256" s="29"/>
      <c r="WQF256" s="29"/>
      <c r="WQG256" s="29"/>
      <c r="WQH256" s="29"/>
      <c r="WQI256" s="29"/>
      <c r="WQJ256" s="29"/>
      <c r="WQK256" s="29"/>
      <c r="WQL256" s="29"/>
      <c r="WQM256" s="29"/>
      <c r="WQN256" s="29"/>
      <c r="WQO256" s="29"/>
      <c r="WQP256" s="29"/>
      <c r="WQQ256" s="29"/>
      <c r="WQR256" s="29"/>
      <c r="WQS256" s="29"/>
      <c r="WQT256" s="29"/>
      <c r="WQU256" s="29"/>
      <c r="WQV256" s="29"/>
      <c r="WQW256" s="29"/>
      <c r="WQX256" s="29"/>
      <c r="WQY256" s="29"/>
      <c r="WQZ256" s="29"/>
      <c r="WRA256" s="29"/>
      <c r="WRB256" s="29"/>
      <c r="WRC256" s="29"/>
      <c r="WRD256" s="29"/>
      <c r="WRE256" s="29"/>
      <c r="WRF256" s="29"/>
      <c r="WRG256" s="29"/>
      <c r="WRH256" s="29"/>
      <c r="WRI256" s="29"/>
      <c r="WRJ256" s="29"/>
      <c r="WRK256" s="29"/>
      <c r="WRL256" s="29"/>
      <c r="WRM256" s="29"/>
      <c r="WRN256" s="29"/>
      <c r="WRO256" s="29"/>
      <c r="WRP256" s="29"/>
      <c r="WRQ256" s="29"/>
      <c r="WRR256" s="29"/>
      <c r="WRS256" s="29"/>
      <c r="WRT256" s="29"/>
      <c r="WRU256" s="29"/>
      <c r="WRV256" s="29"/>
      <c r="WRW256" s="29"/>
      <c r="WRX256" s="29"/>
      <c r="WRY256" s="29"/>
      <c r="WRZ256" s="29"/>
      <c r="WSA256" s="29"/>
      <c r="WSB256" s="29"/>
      <c r="WSC256" s="29"/>
      <c r="WSD256" s="29"/>
      <c r="WSE256" s="29"/>
      <c r="WSF256" s="29"/>
      <c r="WSG256" s="29"/>
      <c r="WSH256" s="29"/>
      <c r="WSI256" s="29"/>
      <c r="WSJ256" s="29"/>
      <c r="WSK256" s="29"/>
      <c r="WSL256" s="29"/>
      <c r="WSM256" s="29"/>
      <c r="WSN256" s="29"/>
      <c r="WSO256" s="29"/>
      <c r="WSP256" s="29"/>
      <c r="WSQ256" s="29"/>
      <c r="WSR256" s="29"/>
      <c r="WSS256" s="29"/>
      <c r="WST256" s="29"/>
      <c r="WSU256" s="29"/>
      <c r="WSV256" s="29"/>
      <c r="WSW256" s="29"/>
      <c r="WSX256" s="29"/>
      <c r="WSY256" s="29"/>
      <c r="WSZ256" s="29"/>
      <c r="WTA256" s="29"/>
      <c r="WTB256" s="29"/>
      <c r="WTC256" s="29"/>
      <c r="WTD256" s="29"/>
      <c r="WTE256" s="29"/>
      <c r="WTF256" s="29"/>
      <c r="WTG256" s="29"/>
      <c r="WTH256" s="29"/>
      <c r="WTI256" s="29"/>
      <c r="WTJ256" s="29"/>
      <c r="WTK256" s="29"/>
      <c r="WTL256" s="29"/>
      <c r="WTM256" s="29"/>
      <c r="WTN256" s="29"/>
      <c r="WTO256" s="29"/>
      <c r="WTP256" s="29"/>
      <c r="WTQ256" s="29"/>
      <c r="WTR256" s="29"/>
      <c r="WTS256" s="29"/>
      <c r="WTT256" s="29"/>
      <c r="WTU256" s="29"/>
      <c r="WTV256" s="29"/>
      <c r="WTW256" s="29"/>
      <c r="WTX256" s="29"/>
      <c r="WTY256" s="29"/>
      <c r="WTZ256" s="29"/>
      <c r="WUA256" s="29"/>
      <c r="WUB256" s="29"/>
      <c r="WUC256" s="29"/>
      <c r="WUD256" s="29"/>
      <c r="WUE256" s="29"/>
      <c r="WUF256" s="29"/>
      <c r="WUG256" s="29"/>
      <c r="WUH256" s="29"/>
      <c r="WUI256" s="29"/>
      <c r="WUJ256" s="29"/>
      <c r="WUK256" s="29"/>
      <c r="WUL256" s="29"/>
      <c r="WUM256" s="29"/>
      <c r="WUN256" s="29"/>
      <c r="WUO256" s="29"/>
      <c r="WUP256" s="29"/>
      <c r="WUQ256" s="29"/>
      <c r="WUR256" s="29"/>
      <c r="WUS256" s="29"/>
    </row>
    <row r="257" spans="1:16113" customFormat="1" ht="20.149999999999999" customHeight="1" x14ac:dyDescent="0.35">
      <c r="A257" s="110" t="s">
        <v>676</v>
      </c>
      <c r="B257" s="20" t="s">
        <v>53</v>
      </c>
      <c r="C257" s="10" t="s">
        <v>54</v>
      </c>
      <c r="D257" s="21" t="s">
        <v>55</v>
      </c>
      <c r="E257" s="21" t="s">
        <v>56</v>
      </c>
      <c r="F257" s="21" t="s">
        <v>57</v>
      </c>
      <c r="G257" s="10" t="s">
        <v>58</v>
      </c>
      <c r="H257" s="22" t="s">
        <v>59</v>
      </c>
      <c r="I257" s="10" t="s">
        <v>60</v>
      </c>
      <c r="J257" s="23" t="s">
        <v>1596</v>
      </c>
      <c r="K257" s="21" t="s">
        <v>62</v>
      </c>
      <c r="L257" s="21" t="s">
        <v>63</v>
      </c>
      <c r="M257" s="21" t="s">
        <v>64</v>
      </c>
      <c r="N257" s="21" t="s">
        <v>65</v>
      </c>
      <c r="O257" s="21" t="s">
        <v>66</v>
      </c>
      <c r="P257" s="24">
        <v>1</v>
      </c>
      <c r="Q257" s="25"/>
      <c r="R257" s="26"/>
      <c r="S257" s="9"/>
      <c r="T257" s="9"/>
      <c r="U257" s="9"/>
      <c r="V257" s="9"/>
      <c r="W257" s="9"/>
      <c r="X257" s="9"/>
      <c r="Y257" s="9"/>
      <c r="Z257" s="9"/>
      <c r="AA257" s="9"/>
      <c r="AB257" s="17">
        <v>1</v>
      </c>
      <c r="AC257" s="27">
        <v>1</v>
      </c>
      <c r="AD257" s="28" t="s">
        <v>67</v>
      </c>
      <c r="AE257" s="23" t="s">
        <v>68</v>
      </c>
      <c r="AF257" s="23" t="s">
        <v>68</v>
      </c>
      <c r="AG257" s="329" t="s">
        <v>69</v>
      </c>
      <c r="AH257" s="29"/>
      <c r="AI257" s="29"/>
      <c r="AJ257" s="29"/>
      <c r="AK257" s="29"/>
      <c r="AL257" s="29"/>
      <c r="AM257" s="29"/>
      <c r="AN257" s="29"/>
      <c r="AO257" s="29"/>
      <c r="AP257" s="29"/>
      <c r="AQ257" s="29"/>
      <c r="AR257" s="29"/>
      <c r="AS257" s="29"/>
      <c r="AT257" s="29"/>
      <c r="AU257" s="29"/>
      <c r="AV257" s="29"/>
      <c r="AW257" s="29"/>
      <c r="AX257" s="29"/>
      <c r="AY257" s="29"/>
      <c r="AZ257" s="29"/>
      <c r="BA257" s="29"/>
      <c r="BB257" s="29"/>
      <c r="BC257" s="29"/>
      <c r="BD257" s="29"/>
      <c r="BE257" s="29"/>
      <c r="BF257" s="29"/>
      <c r="BG257" s="29"/>
      <c r="BH257" s="29"/>
      <c r="BI257" s="29"/>
      <c r="BJ257" s="29"/>
      <c r="BK257" s="29"/>
      <c r="BL257" s="29"/>
      <c r="BM257" s="29"/>
      <c r="BN257" s="29"/>
      <c r="BO257" s="29"/>
      <c r="BP257" s="29"/>
      <c r="BQ257" s="29"/>
      <c r="BR257" s="29"/>
      <c r="BS257" s="29"/>
      <c r="BT257" s="29"/>
      <c r="BU257" s="29"/>
      <c r="BV257" s="29"/>
      <c r="BW257" s="29"/>
      <c r="BX257" s="29"/>
      <c r="BY257" s="29"/>
      <c r="BZ257" s="29"/>
      <c r="CA257" s="29"/>
      <c r="CB257" s="29"/>
      <c r="CC257" s="29"/>
      <c r="CD257" s="29"/>
      <c r="CE257" s="29"/>
      <c r="CF257" s="29"/>
      <c r="CG257" s="29"/>
      <c r="CH257" s="29"/>
      <c r="CI257" s="29"/>
      <c r="CJ257" s="29"/>
      <c r="CK257" s="29"/>
      <c r="CL257" s="29"/>
      <c r="CM257" s="29"/>
      <c r="CN257" s="29"/>
      <c r="CO257" s="29"/>
      <c r="CP257" s="29"/>
      <c r="CQ257" s="29"/>
      <c r="CR257" s="29"/>
      <c r="CS257" s="29"/>
      <c r="CT257" s="29"/>
      <c r="CU257" s="29"/>
      <c r="CV257" s="29"/>
      <c r="CW257" s="29"/>
      <c r="CX257" s="29"/>
      <c r="CY257" s="29"/>
      <c r="CZ257" s="29"/>
      <c r="DA257" s="29"/>
      <c r="DB257" s="29"/>
      <c r="DC257" s="29"/>
      <c r="DD257" s="29"/>
      <c r="DE257" s="29"/>
      <c r="DF257" s="29"/>
      <c r="DG257" s="29"/>
      <c r="DH257" s="29"/>
      <c r="DI257" s="29"/>
      <c r="DJ257" s="29"/>
      <c r="DK257" s="29"/>
      <c r="DL257" s="29"/>
      <c r="DM257" s="29"/>
      <c r="DN257" s="29"/>
      <c r="DO257" s="29"/>
      <c r="DP257" s="29"/>
      <c r="DQ257" s="29"/>
      <c r="DR257" s="29"/>
      <c r="DS257" s="29"/>
      <c r="DT257" s="29"/>
      <c r="DU257" s="29"/>
      <c r="DV257" s="29"/>
      <c r="DW257" s="29"/>
      <c r="DX257" s="29"/>
      <c r="DY257" s="29"/>
      <c r="DZ257" s="29"/>
      <c r="EA257" s="29"/>
      <c r="EB257" s="29"/>
      <c r="EC257" s="29"/>
      <c r="ED257" s="29"/>
      <c r="EE257" s="29"/>
      <c r="EF257" s="29"/>
      <c r="EG257" s="29"/>
      <c r="EH257" s="29"/>
      <c r="EI257" s="29"/>
      <c r="EJ257" s="29"/>
      <c r="EK257" s="29"/>
      <c r="EL257" s="29"/>
      <c r="EM257" s="29"/>
      <c r="EN257" s="29"/>
      <c r="EO257" s="29"/>
      <c r="EP257" s="29"/>
      <c r="EQ257" s="29"/>
      <c r="ER257" s="29"/>
      <c r="ES257" s="29"/>
      <c r="ET257" s="29"/>
      <c r="EU257" s="29"/>
      <c r="EV257" s="29"/>
      <c r="EW257" s="29"/>
      <c r="EX257" s="29"/>
      <c r="EY257" s="29"/>
      <c r="EZ257" s="29"/>
      <c r="FA257" s="29"/>
      <c r="FB257" s="29"/>
      <c r="FC257" s="29"/>
      <c r="FD257" s="29"/>
      <c r="FE257" s="29"/>
      <c r="FF257" s="29"/>
      <c r="FG257" s="29"/>
      <c r="FH257" s="29"/>
      <c r="FI257" s="29"/>
      <c r="FJ257" s="29"/>
      <c r="FK257" s="29"/>
      <c r="FL257" s="29"/>
      <c r="FM257" s="29"/>
      <c r="FN257" s="29"/>
      <c r="FO257" s="29"/>
      <c r="FP257" s="29"/>
      <c r="FQ257" s="29"/>
      <c r="FR257" s="29"/>
      <c r="FS257" s="29"/>
      <c r="FT257" s="29"/>
      <c r="FU257" s="29"/>
      <c r="FV257" s="29"/>
      <c r="FW257" s="29"/>
      <c r="FX257" s="29"/>
      <c r="FY257" s="29"/>
      <c r="FZ257" s="29"/>
      <c r="GA257" s="29"/>
      <c r="GB257" s="29"/>
      <c r="GC257" s="29"/>
      <c r="GD257" s="29"/>
      <c r="GE257" s="29"/>
      <c r="GF257" s="29"/>
      <c r="GG257" s="29"/>
      <c r="GH257" s="29"/>
      <c r="GI257" s="29"/>
      <c r="GJ257" s="29"/>
      <c r="GK257" s="29"/>
      <c r="GL257" s="29"/>
      <c r="GM257" s="29"/>
      <c r="GN257" s="29"/>
      <c r="GO257" s="29"/>
      <c r="GP257" s="29"/>
      <c r="GQ257" s="29"/>
      <c r="GR257" s="29"/>
      <c r="GS257" s="29"/>
      <c r="GT257" s="29"/>
      <c r="GU257" s="29"/>
      <c r="GV257" s="29"/>
      <c r="GW257" s="29"/>
      <c r="GX257" s="29"/>
      <c r="GY257" s="29"/>
      <c r="GZ257" s="29"/>
      <c r="HA257" s="29"/>
      <c r="HB257" s="29"/>
      <c r="HC257" s="29"/>
      <c r="HD257" s="29"/>
      <c r="HE257" s="29"/>
      <c r="HF257" s="29"/>
      <c r="HG257" s="29"/>
      <c r="HH257" s="29"/>
      <c r="HI257" s="29"/>
      <c r="HJ257" s="29"/>
      <c r="HK257" s="29"/>
      <c r="HL257" s="29"/>
      <c r="HM257" s="29"/>
      <c r="HN257" s="29"/>
      <c r="HO257" s="29"/>
      <c r="HP257" s="29"/>
      <c r="HQ257" s="29"/>
      <c r="HR257" s="29"/>
      <c r="HS257" s="29"/>
      <c r="HT257" s="29"/>
      <c r="HU257" s="29"/>
      <c r="HV257" s="29"/>
      <c r="HW257" s="29"/>
      <c r="HX257" s="29"/>
      <c r="HY257" s="29"/>
      <c r="HZ257" s="29"/>
      <c r="IA257" s="29"/>
      <c r="IB257" s="29"/>
      <c r="IC257" s="29"/>
      <c r="ID257" s="29"/>
      <c r="IE257" s="29"/>
      <c r="IF257" s="29"/>
      <c r="IG257" s="29"/>
      <c r="IH257" s="29"/>
      <c r="II257" s="29"/>
      <c r="IJ257" s="29"/>
      <c r="IK257" s="29"/>
      <c r="IL257" s="29"/>
      <c r="IM257" s="29"/>
      <c r="IN257" s="29"/>
      <c r="IO257" s="29"/>
      <c r="IP257" s="29"/>
      <c r="IQ257" s="29"/>
      <c r="IR257" s="29"/>
      <c r="IS257" s="29"/>
      <c r="IT257" s="29"/>
      <c r="IU257" s="29"/>
      <c r="IV257" s="29"/>
      <c r="IW257" s="29"/>
      <c r="IX257" s="29"/>
      <c r="IY257" s="29"/>
      <c r="IZ257" s="29"/>
      <c r="JA257" s="29"/>
      <c r="JB257" s="29"/>
      <c r="JC257" s="29"/>
      <c r="JD257" s="29"/>
      <c r="JE257" s="29"/>
      <c r="JF257" s="29"/>
      <c r="JG257" s="29"/>
      <c r="JH257" s="29"/>
      <c r="JI257" s="29"/>
      <c r="JJ257" s="29"/>
      <c r="JK257" s="29"/>
      <c r="JL257" s="29"/>
      <c r="JM257" s="29"/>
      <c r="JN257" s="29"/>
      <c r="JO257" s="29"/>
      <c r="JP257" s="29"/>
      <c r="JQ257" s="29"/>
      <c r="JR257" s="29"/>
      <c r="JS257" s="29"/>
      <c r="JT257" s="29"/>
      <c r="JU257" s="29"/>
      <c r="JV257" s="29"/>
      <c r="JW257" s="29"/>
      <c r="JX257" s="29"/>
      <c r="JY257" s="29"/>
      <c r="JZ257" s="29"/>
      <c r="KA257" s="29"/>
      <c r="KB257" s="29"/>
      <c r="KC257" s="29"/>
      <c r="KD257" s="29"/>
      <c r="KE257" s="29"/>
      <c r="KF257" s="29"/>
      <c r="KG257" s="29"/>
      <c r="KH257" s="29"/>
      <c r="KI257" s="29"/>
      <c r="KJ257" s="29"/>
      <c r="KK257" s="29"/>
      <c r="KL257" s="29"/>
      <c r="KM257" s="29"/>
      <c r="KN257" s="29"/>
      <c r="KO257" s="29"/>
      <c r="KP257" s="29"/>
      <c r="KQ257" s="29"/>
      <c r="KR257" s="29"/>
      <c r="KS257" s="29"/>
      <c r="KT257" s="29"/>
      <c r="KU257" s="29"/>
      <c r="KV257" s="29"/>
      <c r="KW257" s="29"/>
      <c r="KX257" s="29"/>
      <c r="KY257" s="29"/>
      <c r="KZ257" s="29"/>
      <c r="LA257" s="29"/>
      <c r="LB257" s="29"/>
      <c r="LC257" s="29"/>
      <c r="LD257" s="29"/>
      <c r="LE257" s="29"/>
      <c r="LF257" s="29"/>
      <c r="LG257" s="29"/>
      <c r="LH257" s="29"/>
      <c r="LI257" s="29"/>
      <c r="LJ257" s="29"/>
      <c r="LK257" s="29"/>
      <c r="LL257" s="29"/>
      <c r="LM257" s="29"/>
      <c r="LN257" s="29"/>
      <c r="LO257" s="29"/>
      <c r="LP257" s="29"/>
      <c r="LQ257" s="29"/>
      <c r="LR257" s="29"/>
      <c r="LS257" s="29"/>
      <c r="LT257" s="29"/>
      <c r="LU257" s="29"/>
      <c r="LV257" s="29"/>
      <c r="LW257" s="29"/>
      <c r="LX257" s="29"/>
      <c r="LY257" s="29"/>
      <c r="LZ257" s="29"/>
      <c r="MA257" s="29"/>
      <c r="MB257" s="29"/>
      <c r="MC257" s="29"/>
      <c r="MD257" s="29"/>
      <c r="ME257" s="29"/>
      <c r="MF257" s="29"/>
      <c r="MG257" s="29"/>
      <c r="MH257" s="29"/>
      <c r="MI257" s="29"/>
      <c r="MJ257" s="29"/>
      <c r="MK257" s="29"/>
      <c r="ML257" s="29"/>
      <c r="MM257" s="29"/>
      <c r="MN257" s="29"/>
      <c r="MO257" s="29"/>
      <c r="MP257" s="29"/>
      <c r="MQ257" s="29"/>
      <c r="MR257" s="29"/>
      <c r="MS257" s="29"/>
      <c r="MT257" s="29"/>
      <c r="MU257" s="29"/>
      <c r="MV257" s="29"/>
      <c r="MW257" s="29"/>
      <c r="MX257" s="29"/>
      <c r="MY257" s="29"/>
      <c r="MZ257" s="29"/>
      <c r="NA257" s="29"/>
      <c r="NB257" s="29"/>
      <c r="NC257" s="29"/>
      <c r="ND257" s="29"/>
      <c r="NE257" s="29"/>
      <c r="NF257" s="29"/>
      <c r="NG257" s="29"/>
      <c r="NH257" s="29"/>
      <c r="NI257" s="29"/>
      <c r="NJ257" s="29"/>
      <c r="NK257" s="29"/>
      <c r="NL257" s="29"/>
      <c r="NM257" s="29"/>
      <c r="NN257" s="29"/>
      <c r="NO257" s="29"/>
      <c r="NP257" s="29"/>
      <c r="NQ257" s="29"/>
      <c r="NR257" s="29"/>
      <c r="NS257" s="29"/>
      <c r="NT257" s="29"/>
      <c r="NU257" s="29"/>
      <c r="NV257" s="29"/>
      <c r="NW257" s="29"/>
      <c r="NX257" s="29"/>
      <c r="NY257" s="29"/>
      <c r="NZ257" s="29"/>
      <c r="OA257" s="29"/>
      <c r="OB257" s="29"/>
      <c r="OC257" s="29"/>
      <c r="OD257" s="29"/>
      <c r="OE257" s="29"/>
      <c r="OF257" s="29"/>
      <c r="OG257" s="29"/>
      <c r="OH257" s="29"/>
      <c r="OI257" s="29"/>
      <c r="OJ257" s="29"/>
      <c r="OK257" s="29"/>
      <c r="OL257" s="29"/>
      <c r="OM257" s="29"/>
      <c r="ON257" s="29"/>
      <c r="OO257" s="29"/>
      <c r="OP257" s="29"/>
      <c r="OQ257" s="29"/>
      <c r="OR257" s="29"/>
      <c r="OS257" s="29"/>
      <c r="OT257" s="29"/>
      <c r="OU257" s="29"/>
      <c r="OV257" s="29"/>
      <c r="OW257" s="29"/>
      <c r="OX257" s="29"/>
      <c r="OY257" s="29"/>
      <c r="OZ257" s="29"/>
      <c r="PA257" s="29"/>
      <c r="PB257" s="29"/>
      <c r="PC257" s="29"/>
      <c r="PD257" s="29"/>
      <c r="PE257" s="29"/>
      <c r="PF257" s="29"/>
      <c r="PG257" s="29"/>
      <c r="PH257" s="29"/>
      <c r="PI257" s="29"/>
      <c r="PJ257" s="29"/>
      <c r="PK257" s="29"/>
      <c r="PL257" s="29"/>
      <c r="PM257" s="29"/>
      <c r="PN257" s="29"/>
      <c r="PO257" s="29"/>
      <c r="PP257" s="29"/>
      <c r="PQ257" s="29"/>
      <c r="PR257" s="29"/>
      <c r="PS257" s="29"/>
      <c r="PT257" s="29"/>
      <c r="PU257" s="29"/>
      <c r="PV257" s="29"/>
      <c r="PW257" s="29"/>
      <c r="PX257" s="29"/>
      <c r="PY257" s="29"/>
      <c r="PZ257" s="29"/>
      <c r="QA257" s="29"/>
      <c r="QB257" s="29"/>
      <c r="QC257" s="29"/>
      <c r="QD257" s="29"/>
      <c r="QE257" s="29"/>
      <c r="QF257" s="29"/>
      <c r="QG257" s="29"/>
      <c r="QH257" s="29"/>
      <c r="QI257" s="29"/>
      <c r="QJ257" s="29"/>
      <c r="QK257" s="29"/>
      <c r="QL257" s="29"/>
      <c r="QM257" s="29"/>
      <c r="QN257" s="29"/>
      <c r="QO257" s="29"/>
      <c r="QP257" s="29"/>
      <c r="QQ257" s="29"/>
      <c r="QR257" s="29"/>
      <c r="QS257" s="29"/>
      <c r="QT257" s="29"/>
      <c r="QU257" s="29"/>
      <c r="QV257" s="29"/>
      <c r="QW257" s="29"/>
      <c r="QX257" s="29"/>
      <c r="QY257" s="29"/>
      <c r="QZ257" s="29"/>
      <c r="RA257" s="29"/>
      <c r="RB257" s="29"/>
      <c r="RC257" s="29"/>
      <c r="RD257" s="29"/>
      <c r="RE257" s="29"/>
      <c r="RF257" s="29"/>
      <c r="RG257" s="29"/>
      <c r="RH257" s="29"/>
      <c r="RI257" s="29"/>
      <c r="RJ257" s="29"/>
      <c r="RK257" s="29"/>
      <c r="RL257" s="29"/>
      <c r="RM257" s="29"/>
      <c r="RN257" s="29"/>
      <c r="RO257" s="29"/>
      <c r="RP257" s="29"/>
      <c r="RQ257" s="29"/>
      <c r="RR257" s="29"/>
      <c r="RS257" s="29"/>
      <c r="RT257" s="29"/>
      <c r="RU257" s="29"/>
      <c r="RV257" s="29"/>
      <c r="RW257" s="29"/>
      <c r="RX257" s="29"/>
      <c r="RY257" s="29"/>
      <c r="RZ257" s="29"/>
      <c r="SA257" s="29"/>
      <c r="SB257" s="29"/>
      <c r="SC257" s="29"/>
      <c r="SD257" s="29"/>
      <c r="SE257" s="29"/>
      <c r="SF257" s="29"/>
      <c r="SG257" s="29"/>
      <c r="SH257" s="29"/>
      <c r="SI257" s="29"/>
      <c r="SJ257" s="29"/>
      <c r="SK257" s="29"/>
      <c r="SL257" s="29"/>
      <c r="SM257" s="29"/>
      <c r="SN257" s="29"/>
      <c r="SO257" s="29"/>
      <c r="SP257" s="29"/>
      <c r="SQ257" s="29"/>
      <c r="SR257" s="29"/>
      <c r="SS257" s="29"/>
      <c r="ST257" s="29"/>
      <c r="SU257" s="29"/>
      <c r="SV257" s="29"/>
      <c r="SW257" s="29"/>
      <c r="SX257" s="29"/>
      <c r="SY257" s="29"/>
      <c r="SZ257" s="29"/>
      <c r="TA257" s="29"/>
      <c r="TB257" s="29"/>
      <c r="TC257" s="29"/>
      <c r="TD257" s="29"/>
      <c r="TE257" s="29"/>
      <c r="TF257" s="29"/>
      <c r="TG257" s="29"/>
      <c r="TH257" s="29"/>
      <c r="TI257" s="29"/>
      <c r="TJ257" s="29"/>
      <c r="TK257" s="29"/>
      <c r="TL257" s="29"/>
      <c r="TM257" s="29"/>
      <c r="TN257" s="29"/>
      <c r="TO257" s="29"/>
      <c r="TP257" s="29"/>
      <c r="TQ257" s="29"/>
      <c r="TR257" s="29"/>
      <c r="TS257" s="29"/>
      <c r="TT257" s="29"/>
      <c r="TU257" s="29"/>
      <c r="TV257" s="29"/>
      <c r="TW257" s="29"/>
      <c r="TX257" s="29"/>
      <c r="TY257" s="29"/>
      <c r="TZ257" s="29"/>
      <c r="UA257" s="29"/>
      <c r="UB257" s="29"/>
      <c r="UC257" s="29"/>
      <c r="UD257" s="29"/>
      <c r="UE257" s="29"/>
      <c r="UF257" s="29"/>
      <c r="UG257" s="29"/>
      <c r="UH257" s="29"/>
      <c r="UI257" s="29"/>
      <c r="UJ257" s="29"/>
      <c r="UK257" s="29"/>
      <c r="UL257" s="29"/>
      <c r="UM257" s="29"/>
      <c r="UN257" s="29"/>
      <c r="UO257" s="29"/>
      <c r="UP257" s="29"/>
      <c r="UQ257" s="29"/>
      <c r="UR257" s="29"/>
      <c r="US257" s="29"/>
      <c r="UT257" s="29"/>
      <c r="UU257" s="29"/>
      <c r="UV257" s="29"/>
      <c r="UW257" s="29"/>
      <c r="UX257" s="29"/>
      <c r="UY257" s="29"/>
      <c r="UZ257" s="29"/>
      <c r="VA257" s="29"/>
      <c r="VB257" s="29"/>
      <c r="VC257" s="29"/>
      <c r="VD257" s="29"/>
      <c r="VE257" s="29"/>
      <c r="VF257" s="29"/>
      <c r="VG257" s="29"/>
      <c r="VH257" s="29"/>
      <c r="VI257" s="29"/>
      <c r="VJ257" s="29"/>
      <c r="VK257" s="29"/>
      <c r="VL257" s="29"/>
      <c r="VM257" s="29"/>
      <c r="VN257" s="29"/>
      <c r="VO257" s="29"/>
      <c r="VP257" s="29"/>
      <c r="VQ257" s="29"/>
      <c r="VR257" s="29"/>
      <c r="VS257" s="29"/>
      <c r="VT257" s="29"/>
      <c r="VU257" s="29"/>
      <c r="VV257" s="29"/>
      <c r="VW257" s="29"/>
      <c r="VX257" s="29"/>
      <c r="VY257" s="29"/>
      <c r="VZ257" s="29"/>
      <c r="WA257" s="29"/>
      <c r="WB257" s="29"/>
      <c r="WC257" s="29"/>
      <c r="WD257" s="29"/>
      <c r="WE257" s="29"/>
      <c r="WF257" s="29"/>
      <c r="WG257" s="29"/>
      <c r="WH257" s="29"/>
      <c r="WI257" s="29"/>
      <c r="WJ257" s="29"/>
      <c r="WK257" s="29"/>
      <c r="WL257" s="29"/>
      <c r="WM257" s="29"/>
      <c r="WN257" s="29"/>
      <c r="WO257" s="29"/>
      <c r="WP257" s="29"/>
      <c r="WQ257" s="29"/>
      <c r="WR257" s="29"/>
      <c r="WS257" s="29"/>
      <c r="WT257" s="29"/>
      <c r="WU257" s="29"/>
      <c r="WV257" s="29"/>
      <c r="WW257" s="29"/>
      <c r="WX257" s="29"/>
      <c r="WY257" s="29"/>
      <c r="WZ257" s="29"/>
      <c r="XA257" s="29"/>
      <c r="XB257" s="29"/>
      <c r="XC257" s="29"/>
      <c r="XD257" s="29"/>
      <c r="XE257" s="29"/>
      <c r="XF257" s="29"/>
      <c r="XG257" s="29"/>
      <c r="XH257" s="29"/>
      <c r="XI257" s="29"/>
      <c r="XJ257" s="29"/>
      <c r="XK257" s="29"/>
      <c r="XL257" s="29"/>
      <c r="XM257" s="29"/>
      <c r="XN257" s="29"/>
      <c r="XO257" s="29"/>
      <c r="XP257" s="29"/>
      <c r="XQ257" s="29"/>
      <c r="XR257" s="29"/>
      <c r="XS257" s="29"/>
      <c r="XT257" s="29"/>
      <c r="XU257" s="29"/>
      <c r="XV257" s="29"/>
      <c r="XW257" s="29"/>
      <c r="XX257" s="29"/>
      <c r="XY257" s="29"/>
      <c r="XZ257" s="29"/>
      <c r="YA257" s="29"/>
      <c r="YB257" s="29"/>
      <c r="YC257" s="29"/>
      <c r="YD257" s="29"/>
      <c r="YE257" s="29"/>
      <c r="YF257" s="29"/>
      <c r="YG257" s="29"/>
      <c r="YH257" s="29"/>
      <c r="YI257" s="29"/>
      <c r="YJ257" s="29"/>
      <c r="YK257" s="29"/>
      <c r="YL257" s="29"/>
      <c r="YM257" s="29"/>
      <c r="YN257" s="29"/>
      <c r="YO257" s="29"/>
      <c r="YP257" s="29"/>
      <c r="YQ257" s="29"/>
      <c r="YR257" s="29"/>
      <c r="YS257" s="29"/>
      <c r="YT257" s="29"/>
      <c r="YU257" s="29"/>
      <c r="YV257" s="29"/>
      <c r="YW257" s="29"/>
      <c r="YX257" s="29"/>
      <c r="YY257" s="29"/>
      <c r="YZ257" s="29"/>
      <c r="ZA257" s="29"/>
      <c r="ZB257" s="29"/>
      <c r="ZC257" s="29"/>
      <c r="ZD257" s="29"/>
      <c r="ZE257" s="29"/>
      <c r="ZF257" s="29"/>
      <c r="ZG257" s="29"/>
      <c r="ZH257" s="29"/>
      <c r="ZI257" s="29"/>
      <c r="ZJ257" s="29"/>
      <c r="ZK257" s="29"/>
      <c r="ZL257" s="29"/>
      <c r="ZM257" s="29"/>
      <c r="ZN257" s="29"/>
      <c r="ZO257" s="29"/>
      <c r="ZP257" s="29"/>
      <c r="ZQ257" s="29"/>
      <c r="ZR257" s="29"/>
      <c r="ZS257" s="29"/>
      <c r="ZT257" s="29"/>
      <c r="ZU257" s="29"/>
      <c r="ZV257" s="29"/>
      <c r="ZW257" s="29"/>
      <c r="ZX257" s="29"/>
      <c r="ZY257" s="29"/>
      <c r="ZZ257" s="29"/>
      <c r="AAA257" s="29"/>
      <c r="AAB257" s="29"/>
      <c r="AAC257" s="29"/>
      <c r="AAD257" s="29"/>
      <c r="AAE257" s="29"/>
      <c r="AAF257" s="29"/>
      <c r="AAG257" s="29"/>
      <c r="AAH257" s="29"/>
      <c r="AAI257" s="29"/>
      <c r="AAJ257" s="29"/>
      <c r="AAK257" s="29"/>
      <c r="AAL257" s="29"/>
      <c r="AAM257" s="29"/>
      <c r="AAN257" s="29"/>
      <c r="AAO257" s="29"/>
      <c r="AAP257" s="29"/>
      <c r="AAQ257" s="29"/>
      <c r="AAR257" s="29"/>
      <c r="AAS257" s="29"/>
      <c r="AAT257" s="29"/>
      <c r="AAU257" s="29"/>
      <c r="AAV257" s="29"/>
      <c r="AAW257" s="29"/>
      <c r="AAX257" s="29"/>
      <c r="AAY257" s="29"/>
      <c r="AAZ257" s="29"/>
      <c r="ABA257" s="29"/>
      <c r="ABB257" s="29"/>
      <c r="ABC257" s="29"/>
      <c r="ABD257" s="29"/>
      <c r="ABE257" s="29"/>
      <c r="ABF257" s="29"/>
      <c r="ABG257" s="29"/>
      <c r="ABH257" s="29"/>
      <c r="ABI257" s="29"/>
      <c r="ABJ257" s="29"/>
      <c r="ABK257" s="29"/>
      <c r="ABL257" s="29"/>
      <c r="ABM257" s="29"/>
      <c r="ABN257" s="29"/>
      <c r="ABO257" s="29"/>
      <c r="ABP257" s="29"/>
      <c r="ABQ257" s="29"/>
      <c r="ABR257" s="29"/>
      <c r="ABS257" s="29"/>
      <c r="ABT257" s="29"/>
      <c r="ABU257" s="29"/>
      <c r="ABV257" s="29"/>
      <c r="ABW257" s="29"/>
      <c r="ABX257" s="29"/>
      <c r="ABY257" s="29"/>
      <c r="ABZ257" s="29"/>
      <c r="ACA257" s="29"/>
      <c r="ACB257" s="29"/>
      <c r="ACC257" s="29"/>
      <c r="ACD257" s="29"/>
      <c r="ACE257" s="29"/>
      <c r="ACF257" s="29"/>
      <c r="ACG257" s="29"/>
      <c r="ACH257" s="29"/>
      <c r="ACI257" s="29"/>
      <c r="ACJ257" s="29"/>
      <c r="ACK257" s="29"/>
      <c r="ACL257" s="29"/>
      <c r="ACM257" s="29"/>
      <c r="ACN257" s="29"/>
      <c r="ACO257" s="29"/>
      <c r="ACP257" s="29"/>
      <c r="ACQ257" s="29"/>
      <c r="ACR257" s="29"/>
      <c r="ACS257" s="29"/>
      <c r="ACT257" s="29"/>
      <c r="ACU257" s="29"/>
      <c r="ACV257" s="29"/>
      <c r="ACW257" s="29"/>
      <c r="ACX257" s="29"/>
      <c r="ACY257" s="29"/>
      <c r="ACZ257" s="29"/>
      <c r="ADA257" s="29"/>
      <c r="ADB257" s="29"/>
      <c r="ADC257" s="29"/>
      <c r="ADD257" s="29"/>
      <c r="ADE257" s="29"/>
      <c r="ADF257" s="29"/>
      <c r="ADG257" s="29"/>
      <c r="ADH257" s="29"/>
      <c r="ADI257" s="29"/>
      <c r="ADJ257" s="29"/>
      <c r="ADK257" s="29"/>
      <c r="ADL257" s="29"/>
      <c r="ADM257" s="29"/>
      <c r="ADN257" s="29"/>
      <c r="ADO257" s="29"/>
      <c r="ADP257" s="29"/>
      <c r="ADQ257" s="29"/>
      <c r="ADR257" s="29"/>
      <c r="ADS257" s="29"/>
      <c r="ADT257" s="29"/>
      <c r="ADU257" s="29"/>
      <c r="ADV257" s="29"/>
      <c r="ADW257" s="29"/>
      <c r="ADX257" s="29"/>
      <c r="ADY257" s="29"/>
      <c r="ADZ257" s="29"/>
      <c r="AEA257" s="29"/>
      <c r="AEB257" s="29"/>
      <c r="AEC257" s="29"/>
      <c r="AED257" s="29"/>
      <c r="AEE257" s="29"/>
      <c r="AEF257" s="29"/>
      <c r="AEG257" s="29"/>
      <c r="AEH257" s="29"/>
      <c r="AEI257" s="29"/>
      <c r="AEJ257" s="29"/>
      <c r="AEK257" s="29"/>
      <c r="AEL257" s="29"/>
      <c r="AEM257" s="29"/>
      <c r="AEN257" s="29"/>
      <c r="AEO257" s="29"/>
      <c r="AEP257" s="29"/>
      <c r="AEQ257" s="29"/>
      <c r="AER257" s="29"/>
      <c r="AES257" s="29"/>
      <c r="AET257" s="29"/>
      <c r="AEU257" s="29"/>
      <c r="AEV257" s="29"/>
      <c r="AEW257" s="29"/>
      <c r="AEX257" s="29"/>
      <c r="AEY257" s="29"/>
      <c r="AEZ257" s="29"/>
      <c r="AFA257" s="29"/>
      <c r="AFB257" s="29"/>
      <c r="AFC257" s="29"/>
      <c r="AFD257" s="29"/>
      <c r="AFE257" s="29"/>
      <c r="AFF257" s="29"/>
      <c r="AFG257" s="29"/>
      <c r="AFH257" s="29"/>
      <c r="AFI257" s="29"/>
      <c r="AFJ257" s="29"/>
      <c r="AFK257" s="29"/>
      <c r="AFL257" s="29"/>
      <c r="AFM257" s="29"/>
      <c r="AFN257" s="29"/>
      <c r="AFO257" s="29"/>
      <c r="AFP257" s="29"/>
      <c r="AFQ257" s="29"/>
      <c r="AFR257" s="29"/>
      <c r="AFS257" s="29"/>
      <c r="AFT257" s="29"/>
      <c r="AFU257" s="29"/>
      <c r="AFV257" s="29"/>
      <c r="AFW257" s="29"/>
      <c r="AFX257" s="29"/>
      <c r="AFY257" s="29"/>
      <c r="AFZ257" s="29"/>
      <c r="AGA257" s="29"/>
      <c r="AGB257" s="29"/>
      <c r="AGC257" s="29"/>
      <c r="AGD257" s="29"/>
      <c r="AGE257" s="29"/>
      <c r="AGF257" s="29"/>
      <c r="AGG257" s="29"/>
      <c r="AGH257" s="29"/>
      <c r="AGI257" s="29"/>
      <c r="AGJ257" s="29"/>
      <c r="AGK257" s="29"/>
      <c r="AGL257" s="29"/>
      <c r="AGM257" s="29"/>
      <c r="AGN257" s="29"/>
      <c r="AGO257" s="29"/>
      <c r="AGP257" s="29"/>
      <c r="AGQ257" s="29"/>
      <c r="AGR257" s="29"/>
      <c r="AGS257" s="29"/>
      <c r="AGT257" s="29"/>
      <c r="AGU257" s="29"/>
      <c r="AGV257" s="29"/>
      <c r="AGW257" s="29"/>
      <c r="AGX257" s="29"/>
      <c r="AGY257" s="29"/>
      <c r="AGZ257" s="29"/>
      <c r="AHA257" s="29"/>
      <c r="AHB257" s="29"/>
      <c r="AHC257" s="29"/>
      <c r="AHD257" s="29"/>
      <c r="AHE257" s="29"/>
      <c r="AHF257" s="29"/>
      <c r="AHG257" s="29"/>
      <c r="AHH257" s="29"/>
      <c r="AHI257" s="29"/>
      <c r="AHJ257" s="29"/>
      <c r="AHK257" s="29"/>
      <c r="AHL257" s="29"/>
      <c r="AHM257" s="29"/>
      <c r="AHN257" s="29"/>
      <c r="AHO257" s="29"/>
      <c r="AHP257" s="29"/>
      <c r="AHQ257" s="29"/>
      <c r="AHR257" s="29"/>
      <c r="AHS257" s="29"/>
      <c r="AHT257" s="29"/>
      <c r="AHU257" s="29"/>
      <c r="AHV257" s="29"/>
      <c r="AHW257" s="29"/>
      <c r="AHX257" s="29"/>
      <c r="AHY257" s="29"/>
      <c r="AHZ257" s="29"/>
      <c r="AIA257" s="29"/>
      <c r="AIB257" s="29"/>
      <c r="AIC257" s="29"/>
      <c r="AID257" s="29"/>
      <c r="AIE257" s="29"/>
      <c r="AIF257" s="29"/>
      <c r="AIG257" s="29"/>
      <c r="AIH257" s="29"/>
      <c r="AII257" s="29"/>
      <c r="AIJ257" s="29"/>
      <c r="AIK257" s="29"/>
      <c r="AIL257" s="29"/>
      <c r="AIM257" s="29"/>
      <c r="AIN257" s="29"/>
      <c r="AIO257" s="29"/>
      <c r="AIP257" s="29"/>
      <c r="AIQ257" s="29"/>
      <c r="AIR257" s="29"/>
      <c r="AIS257" s="29"/>
      <c r="AIT257" s="29"/>
      <c r="AIU257" s="29"/>
      <c r="AIV257" s="29"/>
      <c r="AIW257" s="29"/>
      <c r="AIX257" s="29"/>
      <c r="AIY257" s="29"/>
      <c r="AIZ257" s="29"/>
      <c r="AJA257" s="29"/>
      <c r="AJB257" s="29"/>
      <c r="AJC257" s="29"/>
      <c r="AJD257" s="29"/>
      <c r="AJE257" s="29"/>
      <c r="AJF257" s="29"/>
      <c r="AJG257" s="29"/>
      <c r="AJH257" s="29"/>
      <c r="AJI257" s="29"/>
      <c r="AJJ257" s="29"/>
      <c r="AJK257" s="29"/>
      <c r="AJL257" s="29"/>
      <c r="AJM257" s="29"/>
      <c r="AJN257" s="29"/>
      <c r="AJO257" s="29"/>
      <c r="AJP257" s="29"/>
      <c r="AJQ257" s="29"/>
      <c r="AJR257" s="29"/>
      <c r="AJS257" s="29"/>
      <c r="AJT257" s="29"/>
      <c r="AJU257" s="29"/>
      <c r="AJV257" s="29"/>
      <c r="AJW257" s="29"/>
      <c r="AJX257" s="29"/>
      <c r="AJY257" s="29"/>
      <c r="AJZ257" s="29"/>
      <c r="AKA257" s="29"/>
      <c r="AKB257" s="29"/>
      <c r="AKC257" s="29"/>
      <c r="AKD257" s="29"/>
      <c r="AKE257" s="29"/>
      <c r="AKF257" s="29"/>
      <c r="AKG257" s="29"/>
      <c r="AKH257" s="29"/>
      <c r="AKI257" s="29"/>
      <c r="AKJ257" s="29"/>
      <c r="AKK257" s="29"/>
      <c r="AKL257" s="29"/>
      <c r="AKM257" s="29"/>
      <c r="AKN257" s="29"/>
      <c r="AKO257" s="29"/>
      <c r="AKP257" s="29"/>
      <c r="AKQ257" s="29"/>
      <c r="AKR257" s="29"/>
      <c r="AKS257" s="29"/>
      <c r="AKT257" s="29"/>
      <c r="AKU257" s="29"/>
      <c r="AKV257" s="29"/>
      <c r="AKW257" s="29"/>
      <c r="AKX257" s="29"/>
      <c r="AKY257" s="29"/>
      <c r="AKZ257" s="29"/>
      <c r="ALA257" s="29"/>
      <c r="ALB257" s="29"/>
      <c r="ALC257" s="29"/>
      <c r="ALD257" s="29"/>
      <c r="ALE257" s="29"/>
      <c r="ALF257" s="29"/>
      <c r="ALG257" s="29"/>
      <c r="ALH257" s="29"/>
      <c r="ALI257" s="29"/>
      <c r="ALJ257" s="29"/>
      <c r="ALK257" s="29"/>
      <c r="ALL257" s="29"/>
      <c r="ALM257" s="29"/>
      <c r="ALN257" s="29"/>
      <c r="ALO257" s="29"/>
      <c r="ALP257" s="29"/>
      <c r="ALQ257" s="29"/>
      <c r="ALR257" s="29"/>
      <c r="ALS257" s="29"/>
      <c r="ALT257" s="29"/>
      <c r="ALU257" s="29"/>
      <c r="ALV257" s="29"/>
      <c r="ALW257" s="29"/>
      <c r="ALX257" s="29"/>
      <c r="ALY257" s="29"/>
      <c r="ALZ257" s="29"/>
      <c r="AMA257" s="29"/>
      <c r="AMB257" s="29"/>
      <c r="AMC257" s="29"/>
      <c r="AMD257" s="29"/>
      <c r="AME257" s="29"/>
      <c r="AMF257" s="29"/>
      <c r="AMG257" s="29"/>
      <c r="AMH257" s="29"/>
      <c r="AMI257" s="29"/>
      <c r="AMJ257" s="29"/>
      <c r="AMK257" s="29"/>
      <c r="AML257" s="29"/>
      <c r="AMM257" s="29"/>
      <c r="AMN257" s="29"/>
      <c r="AMO257" s="29"/>
      <c r="AMP257" s="29"/>
      <c r="AMQ257" s="29"/>
      <c r="AMR257" s="29"/>
      <c r="AMS257" s="29"/>
      <c r="AMT257" s="29"/>
      <c r="AMU257" s="29"/>
      <c r="AMV257" s="29"/>
      <c r="AMW257" s="29"/>
      <c r="AMX257" s="29"/>
      <c r="AMY257" s="29"/>
      <c r="AMZ257" s="29"/>
      <c r="ANA257" s="29"/>
      <c r="ANB257" s="29"/>
      <c r="ANC257" s="29"/>
      <c r="AND257" s="29"/>
      <c r="ANE257" s="29"/>
      <c r="ANF257" s="29"/>
      <c r="ANG257" s="29"/>
      <c r="ANH257" s="29"/>
      <c r="ANI257" s="29"/>
      <c r="ANJ257" s="29"/>
      <c r="ANK257" s="29"/>
      <c r="ANL257" s="29"/>
      <c r="ANM257" s="29"/>
      <c r="ANN257" s="29"/>
      <c r="ANO257" s="29"/>
      <c r="ANP257" s="29"/>
      <c r="ANQ257" s="29"/>
      <c r="ANR257" s="29"/>
      <c r="ANS257" s="29"/>
      <c r="ANT257" s="29"/>
      <c r="ANU257" s="29"/>
      <c r="ANV257" s="29"/>
      <c r="ANW257" s="29"/>
      <c r="ANX257" s="29"/>
      <c r="ANY257" s="29"/>
      <c r="ANZ257" s="29"/>
      <c r="AOA257" s="29"/>
      <c r="AOB257" s="29"/>
      <c r="AOC257" s="29"/>
      <c r="AOD257" s="29"/>
      <c r="AOE257" s="29"/>
      <c r="AOF257" s="29"/>
      <c r="AOG257" s="29"/>
      <c r="AOH257" s="29"/>
      <c r="AOI257" s="29"/>
      <c r="AOJ257" s="29"/>
      <c r="AOK257" s="29"/>
      <c r="AOL257" s="29"/>
      <c r="AOM257" s="29"/>
      <c r="AON257" s="29"/>
      <c r="AOO257" s="29"/>
      <c r="AOP257" s="29"/>
      <c r="AOQ257" s="29"/>
      <c r="AOR257" s="29"/>
      <c r="AOS257" s="29"/>
      <c r="AOT257" s="29"/>
      <c r="AOU257" s="29"/>
      <c r="AOV257" s="29"/>
      <c r="AOW257" s="29"/>
      <c r="AOX257" s="29"/>
      <c r="AOY257" s="29"/>
      <c r="AOZ257" s="29"/>
      <c r="APA257" s="29"/>
      <c r="APB257" s="29"/>
      <c r="APC257" s="29"/>
      <c r="APD257" s="29"/>
      <c r="APE257" s="29"/>
      <c r="APF257" s="29"/>
      <c r="APG257" s="29"/>
      <c r="APH257" s="29"/>
      <c r="API257" s="29"/>
      <c r="APJ257" s="29"/>
      <c r="APK257" s="29"/>
      <c r="APL257" s="29"/>
      <c r="APM257" s="29"/>
      <c r="APN257" s="29"/>
      <c r="APO257" s="29"/>
      <c r="APP257" s="29"/>
      <c r="APQ257" s="29"/>
      <c r="APR257" s="29"/>
      <c r="APS257" s="29"/>
      <c r="APT257" s="29"/>
      <c r="APU257" s="29"/>
      <c r="APV257" s="29"/>
      <c r="APW257" s="29"/>
      <c r="APX257" s="29"/>
      <c r="APY257" s="29"/>
      <c r="APZ257" s="29"/>
      <c r="AQA257" s="29"/>
      <c r="AQB257" s="29"/>
      <c r="AQC257" s="29"/>
      <c r="AQD257" s="29"/>
      <c r="AQE257" s="29"/>
      <c r="AQF257" s="29"/>
      <c r="AQG257" s="29"/>
      <c r="AQH257" s="29"/>
      <c r="AQI257" s="29"/>
      <c r="AQJ257" s="29"/>
      <c r="AQK257" s="29"/>
      <c r="AQL257" s="29"/>
      <c r="AQM257" s="29"/>
      <c r="AQN257" s="29"/>
      <c r="AQO257" s="29"/>
      <c r="AQP257" s="29"/>
      <c r="AQQ257" s="29"/>
      <c r="AQR257" s="29"/>
      <c r="AQS257" s="29"/>
      <c r="AQT257" s="29"/>
      <c r="AQU257" s="29"/>
      <c r="AQV257" s="29"/>
      <c r="AQW257" s="29"/>
      <c r="AQX257" s="29"/>
      <c r="AQY257" s="29"/>
      <c r="AQZ257" s="29"/>
      <c r="ARA257" s="29"/>
      <c r="ARB257" s="29"/>
      <c r="ARC257" s="29"/>
      <c r="ARD257" s="29"/>
      <c r="ARE257" s="29"/>
      <c r="ARF257" s="29"/>
      <c r="ARG257" s="29"/>
      <c r="ARH257" s="29"/>
      <c r="ARI257" s="29"/>
      <c r="ARJ257" s="29"/>
      <c r="ARK257" s="29"/>
      <c r="ARL257" s="29"/>
      <c r="ARM257" s="29"/>
      <c r="ARN257" s="29"/>
      <c r="ARO257" s="29"/>
      <c r="ARP257" s="29"/>
      <c r="ARQ257" s="29"/>
      <c r="ARR257" s="29"/>
      <c r="ARS257" s="29"/>
      <c r="ART257" s="29"/>
      <c r="ARU257" s="29"/>
      <c r="ARV257" s="29"/>
      <c r="ARW257" s="29"/>
      <c r="ARX257" s="29"/>
      <c r="ARY257" s="29"/>
      <c r="ARZ257" s="29"/>
      <c r="ASA257" s="29"/>
      <c r="ASB257" s="29"/>
      <c r="ASC257" s="29"/>
      <c r="ASD257" s="29"/>
      <c r="ASE257" s="29"/>
      <c r="ASF257" s="29"/>
      <c r="ASG257" s="29"/>
      <c r="ASH257" s="29"/>
      <c r="ASI257" s="29"/>
      <c r="ASJ257" s="29"/>
      <c r="ASK257" s="29"/>
      <c r="ASL257" s="29"/>
      <c r="ASM257" s="29"/>
      <c r="ASN257" s="29"/>
      <c r="ASO257" s="29"/>
      <c r="ASP257" s="29"/>
      <c r="ASQ257" s="29"/>
      <c r="ASR257" s="29"/>
      <c r="ASS257" s="29"/>
      <c r="AST257" s="29"/>
      <c r="ASU257" s="29"/>
      <c r="ASV257" s="29"/>
      <c r="ASW257" s="29"/>
      <c r="ASX257" s="29"/>
      <c r="ASY257" s="29"/>
      <c r="ASZ257" s="29"/>
      <c r="ATA257" s="29"/>
      <c r="ATB257" s="29"/>
      <c r="ATC257" s="29"/>
      <c r="ATD257" s="29"/>
      <c r="ATE257" s="29"/>
      <c r="ATF257" s="29"/>
      <c r="ATG257" s="29"/>
      <c r="ATH257" s="29"/>
      <c r="ATI257" s="29"/>
      <c r="ATJ257" s="29"/>
      <c r="ATK257" s="29"/>
      <c r="ATL257" s="29"/>
      <c r="ATM257" s="29"/>
      <c r="ATN257" s="29"/>
      <c r="ATO257" s="29"/>
      <c r="ATP257" s="29"/>
      <c r="ATQ257" s="29"/>
      <c r="ATR257" s="29"/>
      <c r="ATS257" s="29"/>
      <c r="ATT257" s="29"/>
      <c r="ATU257" s="29"/>
      <c r="ATV257" s="29"/>
      <c r="ATW257" s="29"/>
      <c r="ATX257" s="29"/>
      <c r="ATY257" s="29"/>
      <c r="ATZ257" s="29"/>
      <c r="AUA257" s="29"/>
      <c r="AUB257" s="29"/>
      <c r="AUC257" s="29"/>
      <c r="AUD257" s="29"/>
      <c r="AUE257" s="29"/>
      <c r="AUF257" s="29"/>
      <c r="AUG257" s="29"/>
      <c r="AUH257" s="29"/>
      <c r="AUI257" s="29"/>
      <c r="AUJ257" s="29"/>
      <c r="AUK257" s="29"/>
      <c r="AUL257" s="29"/>
      <c r="AUM257" s="29"/>
      <c r="AUN257" s="29"/>
      <c r="AUO257" s="29"/>
      <c r="AUP257" s="29"/>
      <c r="AUQ257" s="29"/>
      <c r="AUR257" s="29"/>
      <c r="AUS257" s="29"/>
      <c r="AUT257" s="29"/>
      <c r="AUU257" s="29"/>
      <c r="AUV257" s="29"/>
      <c r="AUW257" s="29"/>
      <c r="AUX257" s="29"/>
      <c r="AUY257" s="29"/>
      <c r="AUZ257" s="29"/>
      <c r="AVA257" s="29"/>
      <c r="AVB257" s="29"/>
      <c r="AVC257" s="29"/>
      <c r="AVD257" s="29"/>
      <c r="AVE257" s="29"/>
      <c r="AVF257" s="29"/>
      <c r="AVG257" s="29"/>
      <c r="AVH257" s="29"/>
      <c r="AVI257" s="29"/>
      <c r="AVJ257" s="29"/>
      <c r="AVK257" s="29"/>
      <c r="AVL257" s="29"/>
      <c r="AVM257" s="29"/>
      <c r="AVN257" s="29"/>
      <c r="AVO257" s="29"/>
      <c r="AVP257" s="29"/>
      <c r="AVQ257" s="29"/>
      <c r="AVR257" s="29"/>
      <c r="AVS257" s="29"/>
      <c r="AVT257" s="29"/>
      <c r="AVU257" s="29"/>
      <c r="AVV257" s="29"/>
      <c r="AVW257" s="29"/>
      <c r="AVX257" s="29"/>
      <c r="AVY257" s="29"/>
      <c r="AVZ257" s="29"/>
      <c r="AWA257" s="29"/>
      <c r="AWB257" s="29"/>
      <c r="AWC257" s="29"/>
      <c r="AWD257" s="29"/>
      <c r="AWE257" s="29"/>
      <c r="AWF257" s="29"/>
      <c r="AWG257" s="29"/>
      <c r="AWH257" s="29"/>
      <c r="AWI257" s="29"/>
      <c r="AWJ257" s="29"/>
      <c r="AWK257" s="29"/>
      <c r="AWL257" s="29"/>
      <c r="AWM257" s="29"/>
      <c r="AWN257" s="29"/>
      <c r="AWO257" s="29"/>
      <c r="AWP257" s="29"/>
      <c r="AWQ257" s="29"/>
      <c r="AWR257" s="29"/>
      <c r="AWS257" s="29"/>
      <c r="AWT257" s="29"/>
      <c r="AWU257" s="29"/>
      <c r="AWV257" s="29"/>
      <c r="AWW257" s="29"/>
      <c r="AWX257" s="29"/>
      <c r="AWY257" s="29"/>
      <c r="AWZ257" s="29"/>
      <c r="AXA257" s="29"/>
      <c r="AXB257" s="29"/>
      <c r="AXC257" s="29"/>
      <c r="AXD257" s="29"/>
      <c r="AXE257" s="29"/>
      <c r="AXF257" s="29"/>
      <c r="AXG257" s="29"/>
      <c r="AXH257" s="29"/>
      <c r="AXI257" s="29"/>
      <c r="AXJ257" s="29"/>
      <c r="AXK257" s="29"/>
      <c r="AXL257" s="29"/>
      <c r="AXM257" s="29"/>
      <c r="AXN257" s="29"/>
      <c r="AXO257" s="29"/>
      <c r="AXP257" s="29"/>
      <c r="AXQ257" s="29"/>
      <c r="AXR257" s="29"/>
      <c r="AXS257" s="29"/>
      <c r="AXT257" s="29"/>
      <c r="AXU257" s="29"/>
      <c r="AXV257" s="29"/>
      <c r="AXW257" s="29"/>
      <c r="AXX257" s="29"/>
      <c r="AXY257" s="29"/>
      <c r="AXZ257" s="29"/>
      <c r="AYA257" s="29"/>
      <c r="AYB257" s="29"/>
      <c r="AYC257" s="29"/>
      <c r="AYD257" s="29"/>
      <c r="AYE257" s="29"/>
      <c r="AYF257" s="29"/>
      <c r="AYG257" s="29"/>
      <c r="AYH257" s="29"/>
      <c r="AYI257" s="29"/>
      <c r="AYJ257" s="29"/>
      <c r="AYK257" s="29"/>
      <c r="AYL257" s="29"/>
      <c r="AYM257" s="29"/>
      <c r="AYN257" s="29"/>
      <c r="AYO257" s="29"/>
      <c r="AYP257" s="29"/>
      <c r="AYQ257" s="29"/>
      <c r="AYR257" s="29"/>
      <c r="AYS257" s="29"/>
      <c r="AYT257" s="29"/>
      <c r="AYU257" s="29"/>
      <c r="AYV257" s="29"/>
      <c r="AYW257" s="29"/>
      <c r="AYX257" s="29"/>
      <c r="AYY257" s="29"/>
      <c r="AYZ257" s="29"/>
      <c r="AZA257" s="29"/>
      <c r="AZB257" s="29"/>
      <c r="AZC257" s="29"/>
      <c r="AZD257" s="29"/>
      <c r="AZE257" s="29"/>
      <c r="AZF257" s="29"/>
      <c r="AZG257" s="29"/>
      <c r="AZH257" s="29"/>
      <c r="AZI257" s="29"/>
      <c r="AZJ257" s="29"/>
      <c r="AZK257" s="29"/>
      <c r="AZL257" s="29"/>
      <c r="AZM257" s="29"/>
      <c r="AZN257" s="29"/>
      <c r="AZO257" s="29"/>
      <c r="AZP257" s="29"/>
      <c r="AZQ257" s="29"/>
      <c r="AZR257" s="29"/>
      <c r="AZS257" s="29"/>
      <c r="AZT257" s="29"/>
      <c r="AZU257" s="29"/>
      <c r="AZV257" s="29"/>
      <c r="AZW257" s="29"/>
      <c r="AZX257" s="29"/>
      <c r="AZY257" s="29"/>
      <c r="AZZ257" s="29"/>
      <c r="BAA257" s="29"/>
      <c r="BAB257" s="29"/>
      <c r="BAC257" s="29"/>
      <c r="BAD257" s="29"/>
      <c r="BAE257" s="29"/>
      <c r="BAF257" s="29"/>
      <c r="BAG257" s="29"/>
      <c r="BAH257" s="29"/>
      <c r="BAI257" s="29"/>
      <c r="BAJ257" s="29"/>
      <c r="BAK257" s="29"/>
      <c r="BAL257" s="29"/>
      <c r="BAM257" s="29"/>
      <c r="BAN257" s="29"/>
      <c r="BAO257" s="29"/>
      <c r="BAP257" s="29"/>
      <c r="BAQ257" s="29"/>
      <c r="BAR257" s="29"/>
      <c r="BAS257" s="29"/>
      <c r="BAT257" s="29"/>
      <c r="BAU257" s="29"/>
      <c r="BAV257" s="29"/>
      <c r="BAW257" s="29"/>
      <c r="BAX257" s="29"/>
      <c r="BAY257" s="29"/>
      <c r="BAZ257" s="29"/>
      <c r="BBA257" s="29"/>
      <c r="BBB257" s="29"/>
      <c r="BBC257" s="29"/>
      <c r="BBD257" s="29"/>
      <c r="BBE257" s="29"/>
      <c r="BBF257" s="29"/>
      <c r="BBG257" s="29"/>
      <c r="BBH257" s="29"/>
      <c r="BBI257" s="29"/>
      <c r="BBJ257" s="29"/>
      <c r="BBK257" s="29"/>
      <c r="BBL257" s="29"/>
      <c r="BBM257" s="29"/>
      <c r="BBN257" s="29"/>
      <c r="BBO257" s="29"/>
      <c r="BBP257" s="29"/>
      <c r="BBQ257" s="29"/>
      <c r="BBR257" s="29"/>
      <c r="BBS257" s="29"/>
      <c r="BBT257" s="29"/>
      <c r="BBU257" s="29"/>
      <c r="BBV257" s="29"/>
      <c r="BBW257" s="29"/>
      <c r="BBX257" s="29"/>
      <c r="BBY257" s="29"/>
      <c r="BBZ257" s="29"/>
      <c r="BCA257" s="29"/>
      <c r="BCB257" s="29"/>
      <c r="BCC257" s="29"/>
      <c r="BCD257" s="29"/>
      <c r="BCE257" s="29"/>
      <c r="BCF257" s="29"/>
      <c r="BCG257" s="29"/>
      <c r="BCH257" s="29"/>
      <c r="BCI257" s="29"/>
      <c r="BCJ257" s="29"/>
      <c r="BCK257" s="29"/>
      <c r="BCL257" s="29"/>
      <c r="BCM257" s="29"/>
      <c r="BCN257" s="29"/>
      <c r="BCO257" s="29"/>
      <c r="BCP257" s="29"/>
      <c r="BCQ257" s="29"/>
      <c r="BCR257" s="29"/>
      <c r="BCS257" s="29"/>
      <c r="BCT257" s="29"/>
      <c r="BCU257" s="29"/>
      <c r="BCV257" s="29"/>
      <c r="BCW257" s="29"/>
      <c r="BCX257" s="29"/>
      <c r="BCY257" s="29"/>
      <c r="BCZ257" s="29"/>
      <c r="BDA257" s="29"/>
      <c r="BDB257" s="29"/>
      <c r="BDC257" s="29"/>
      <c r="BDD257" s="29"/>
      <c r="BDE257" s="29"/>
      <c r="BDF257" s="29"/>
      <c r="BDG257" s="29"/>
      <c r="BDH257" s="29"/>
      <c r="BDI257" s="29"/>
      <c r="BDJ257" s="29"/>
      <c r="BDK257" s="29"/>
      <c r="BDL257" s="29"/>
      <c r="BDM257" s="29"/>
      <c r="BDN257" s="29"/>
      <c r="BDO257" s="29"/>
      <c r="BDP257" s="29"/>
      <c r="BDQ257" s="29"/>
      <c r="BDR257" s="29"/>
      <c r="BDS257" s="29"/>
      <c r="BDT257" s="29"/>
      <c r="BDU257" s="29"/>
      <c r="BDV257" s="29"/>
      <c r="BDW257" s="29"/>
      <c r="BDX257" s="29"/>
      <c r="BDY257" s="29"/>
      <c r="BDZ257" s="29"/>
      <c r="BEA257" s="29"/>
      <c r="BEB257" s="29"/>
      <c r="BEC257" s="29"/>
      <c r="BED257" s="29"/>
      <c r="BEE257" s="29"/>
      <c r="BEF257" s="29"/>
      <c r="BEG257" s="29"/>
      <c r="BEH257" s="29"/>
      <c r="BEI257" s="29"/>
      <c r="BEJ257" s="29"/>
      <c r="BEK257" s="29"/>
      <c r="BEL257" s="29"/>
      <c r="BEM257" s="29"/>
      <c r="BEN257" s="29"/>
      <c r="BEO257" s="29"/>
      <c r="BEP257" s="29"/>
      <c r="BEQ257" s="29"/>
      <c r="BER257" s="29"/>
      <c r="BES257" s="29"/>
      <c r="BET257" s="29"/>
      <c r="BEU257" s="29"/>
      <c r="BEV257" s="29"/>
      <c r="BEW257" s="29"/>
      <c r="BEX257" s="29"/>
      <c r="BEY257" s="29"/>
      <c r="BEZ257" s="29"/>
      <c r="BFA257" s="29"/>
      <c r="BFB257" s="29"/>
      <c r="BFC257" s="29"/>
      <c r="BFD257" s="29"/>
      <c r="BFE257" s="29"/>
      <c r="BFF257" s="29"/>
      <c r="BFG257" s="29"/>
      <c r="BFH257" s="29"/>
      <c r="BFI257" s="29"/>
      <c r="BFJ257" s="29"/>
      <c r="BFK257" s="29"/>
      <c r="BFL257" s="29"/>
      <c r="BFM257" s="29"/>
      <c r="BFN257" s="29"/>
      <c r="BFO257" s="29"/>
      <c r="BFP257" s="29"/>
      <c r="BFQ257" s="29"/>
      <c r="BFR257" s="29"/>
      <c r="BFS257" s="29"/>
      <c r="BFT257" s="29"/>
      <c r="BFU257" s="29"/>
      <c r="BFV257" s="29"/>
      <c r="BFW257" s="29"/>
      <c r="BFX257" s="29"/>
      <c r="BFY257" s="29"/>
      <c r="BFZ257" s="29"/>
      <c r="BGA257" s="29"/>
      <c r="BGB257" s="29"/>
      <c r="BGC257" s="29"/>
      <c r="BGD257" s="29"/>
      <c r="BGE257" s="29"/>
      <c r="BGF257" s="29"/>
      <c r="BGG257" s="29"/>
      <c r="BGH257" s="29"/>
      <c r="BGI257" s="29"/>
      <c r="BGJ257" s="29"/>
      <c r="BGK257" s="29"/>
      <c r="BGL257" s="29"/>
      <c r="BGM257" s="29"/>
      <c r="BGN257" s="29"/>
      <c r="BGO257" s="29"/>
      <c r="BGP257" s="29"/>
      <c r="BGQ257" s="29"/>
      <c r="BGR257" s="29"/>
      <c r="BGS257" s="29"/>
      <c r="BGT257" s="29"/>
      <c r="BGU257" s="29"/>
      <c r="BGV257" s="29"/>
      <c r="BGW257" s="29"/>
      <c r="BGX257" s="29"/>
      <c r="BGY257" s="29"/>
      <c r="BGZ257" s="29"/>
      <c r="BHA257" s="29"/>
      <c r="BHB257" s="29"/>
      <c r="BHC257" s="29"/>
      <c r="BHD257" s="29"/>
      <c r="BHE257" s="29"/>
      <c r="BHF257" s="29"/>
      <c r="BHG257" s="29"/>
      <c r="BHH257" s="29"/>
      <c r="BHI257" s="29"/>
      <c r="BHJ257" s="29"/>
      <c r="BHK257" s="29"/>
      <c r="BHL257" s="29"/>
      <c r="BHM257" s="29"/>
      <c r="BHN257" s="29"/>
      <c r="BHO257" s="29"/>
      <c r="BHP257" s="29"/>
      <c r="BHQ257" s="29"/>
      <c r="BHR257" s="29"/>
      <c r="BHS257" s="29"/>
      <c r="BHT257" s="29"/>
      <c r="BHU257" s="29"/>
      <c r="BHV257" s="29"/>
      <c r="BHW257" s="29"/>
      <c r="BHX257" s="29"/>
      <c r="BHY257" s="29"/>
      <c r="BHZ257" s="29"/>
      <c r="BIA257" s="29"/>
      <c r="BIB257" s="29"/>
      <c r="BIC257" s="29"/>
      <c r="BID257" s="29"/>
      <c r="BIE257" s="29"/>
      <c r="BIF257" s="29"/>
      <c r="BIG257" s="29"/>
      <c r="BIH257" s="29"/>
      <c r="BII257" s="29"/>
      <c r="BIJ257" s="29"/>
      <c r="BIK257" s="29"/>
      <c r="BIL257" s="29"/>
      <c r="BIM257" s="29"/>
      <c r="BIN257" s="29"/>
      <c r="BIO257" s="29"/>
      <c r="BIP257" s="29"/>
      <c r="BIQ257" s="29"/>
      <c r="BIR257" s="29"/>
      <c r="BIS257" s="29"/>
      <c r="BIT257" s="29"/>
      <c r="BIU257" s="29"/>
      <c r="BIV257" s="29"/>
      <c r="BIW257" s="29"/>
      <c r="BIX257" s="29"/>
      <c r="BIY257" s="29"/>
      <c r="BIZ257" s="29"/>
      <c r="BJA257" s="29"/>
      <c r="BJB257" s="29"/>
      <c r="BJC257" s="29"/>
      <c r="BJD257" s="29"/>
      <c r="BJE257" s="29"/>
      <c r="BJF257" s="29"/>
      <c r="BJG257" s="29"/>
      <c r="BJH257" s="29"/>
      <c r="BJI257" s="29"/>
      <c r="BJJ257" s="29"/>
      <c r="BJK257" s="29"/>
      <c r="BJL257" s="29"/>
      <c r="BJM257" s="29"/>
      <c r="BJN257" s="29"/>
      <c r="BJO257" s="29"/>
      <c r="BJP257" s="29"/>
      <c r="BJQ257" s="29"/>
      <c r="BJR257" s="29"/>
      <c r="BJS257" s="29"/>
      <c r="BJT257" s="29"/>
      <c r="BJU257" s="29"/>
      <c r="BJV257" s="29"/>
      <c r="BJW257" s="29"/>
      <c r="BJX257" s="29"/>
      <c r="BJY257" s="29"/>
      <c r="BJZ257" s="29"/>
      <c r="BKA257" s="29"/>
      <c r="BKB257" s="29"/>
      <c r="BKC257" s="29"/>
      <c r="BKD257" s="29"/>
      <c r="BKE257" s="29"/>
      <c r="BKF257" s="29"/>
      <c r="BKG257" s="29"/>
      <c r="BKH257" s="29"/>
      <c r="BKI257" s="29"/>
      <c r="BKJ257" s="29"/>
      <c r="BKK257" s="29"/>
      <c r="BKL257" s="29"/>
      <c r="BKM257" s="29"/>
      <c r="BKN257" s="29"/>
      <c r="BKO257" s="29"/>
      <c r="BKP257" s="29"/>
      <c r="BKQ257" s="29"/>
      <c r="BKR257" s="29"/>
      <c r="BKS257" s="29"/>
      <c r="BKT257" s="29"/>
      <c r="BKU257" s="29"/>
      <c r="BKV257" s="29"/>
      <c r="BKW257" s="29"/>
      <c r="BKX257" s="29"/>
      <c r="BKY257" s="29"/>
      <c r="BKZ257" s="29"/>
      <c r="BLA257" s="29"/>
      <c r="BLB257" s="29"/>
      <c r="BLC257" s="29"/>
      <c r="BLD257" s="29"/>
      <c r="BLE257" s="29"/>
      <c r="BLF257" s="29"/>
      <c r="BLG257" s="29"/>
      <c r="BLH257" s="29"/>
      <c r="BLI257" s="29"/>
      <c r="BLJ257" s="29"/>
      <c r="BLK257" s="29"/>
      <c r="BLL257" s="29"/>
      <c r="BLM257" s="29"/>
      <c r="BLN257" s="29"/>
      <c r="BLO257" s="29"/>
      <c r="BLP257" s="29"/>
      <c r="BLQ257" s="29"/>
      <c r="BLR257" s="29"/>
      <c r="BLS257" s="29"/>
      <c r="BLT257" s="29"/>
      <c r="BLU257" s="29"/>
      <c r="BLV257" s="29"/>
      <c r="BLW257" s="29"/>
      <c r="BLX257" s="29"/>
      <c r="BLY257" s="29"/>
      <c r="BLZ257" s="29"/>
      <c r="BMA257" s="29"/>
      <c r="BMB257" s="29"/>
      <c r="BMC257" s="29"/>
      <c r="BMD257" s="29"/>
      <c r="BME257" s="29"/>
      <c r="BMF257" s="29"/>
      <c r="BMG257" s="29"/>
      <c r="BMH257" s="29"/>
      <c r="BMI257" s="29"/>
      <c r="BMJ257" s="29"/>
      <c r="BMK257" s="29"/>
      <c r="BML257" s="29"/>
      <c r="BMM257" s="29"/>
      <c r="BMN257" s="29"/>
      <c r="BMO257" s="29"/>
      <c r="BMP257" s="29"/>
      <c r="BMQ257" s="29"/>
      <c r="BMR257" s="29"/>
      <c r="BMS257" s="29"/>
      <c r="BMT257" s="29"/>
      <c r="BMU257" s="29"/>
      <c r="BMV257" s="29"/>
      <c r="BMW257" s="29"/>
      <c r="BMX257" s="29"/>
      <c r="BMY257" s="29"/>
      <c r="BMZ257" s="29"/>
      <c r="BNA257" s="29"/>
      <c r="BNB257" s="29"/>
      <c r="BNC257" s="29"/>
      <c r="BND257" s="29"/>
      <c r="BNE257" s="29"/>
      <c r="BNF257" s="29"/>
      <c r="BNG257" s="29"/>
      <c r="BNH257" s="29"/>
      <c r="BNI257" s="29"/>
      <c r="BNJ257" s="29"/>
      <c r="BNK257" s="29"/>
      <c r="BNL257" s="29"/>
      <c r="BNM257" s="29"/>
      <c r="BNN257" s="29"/>
      <c r="BNO257" s="29"/>
      <c r="BNP257" s="29"/>
      <c r="BNQ257" s="29"/>
      <c r="BNR257" s="29"/>
      <c r="BNS257" s="29"/>
      <c r="BNT257" s="29"/>
      <c r="BNU257" s="29"/>
      <c r="BNV257" s="29"/>
      <c r="BNW257" s="29"/>
      <c r="BNX257" s="29"/>
      <c r="BNY257" s="29"/>
      <c r="BNZ257" s="29"/>
      <c r="BOA257" s="29"/>
      <c r="BOB257" s="29"/>
      <c r="BOC257" s="29"/>
      <c r="BOD257" s="29"/>
      <c r="BOE257" s="29"/>
      <c r="BOF257" s="29"/>
      <c r="BOG257" s="29"/>
      <c r="BOH257" s="29"/>
      <c r="BOI257" s="29"/>
      <c r="BOJ257" s="29"/>
      <c r="BOK257" s="29"/>
      <c r="BOL257" s="29"/>
      <c r="BOM257" s="29"/>
      <c r="BON257" s="29"/>
      <c r="BOO257" s="29"/>
      <c r="BOP257" s="29"/>
      <c r="BOQ257" s="29"/>
      <c r="BOR257" s="29"/>
      <c r="BOS257" s="29"/>
      <c r="BOT257" s="29"/>
      <c r="BOU257" s="29"/>
      <c r="BOV257" s="29"/>
      <c r="BOW257" s="29"/>
      <c r="BOX257" s="29"/>
      <c r="BOY257" s="29"/>
      <c r="BOZ257" s="29"/>
      <c r="BPA257" s="29"/>
      <c r="BPB257" s="29"/>
      <c r="BPC257" s="29"/>
      <c r="BPD257" s="29"/>
      <c r="BPE257" s="29"/>
      <c r="BPF257" s="29"/>
      <c r="BPG257" s="29"/>
      <c r="BPH257" s="29"/>
      <c r="BPI257" s="29"/>
      <c r="BPJ257" s="29"/>
      <c r="BPK257" s="29"/>
      <c r="BPL257" s="29"/>
      <c r="BPM257" s="29"/>
      <c r="BPN257" s="29"/>
      <c r="BPO257" s="29"/>
      <c r="BPP257" s="29"/>
      <c r="BPQ257" s="29"/>
      <c r="BPR257" s="29"/>
      <c r="BPS257" s="29"/>
      <c r="BPT257" s="29"/>
      <c r="BPU257" s="29"/>
      <c r="BPV257" s="29"/>
      <c r="BPW257" s="29"/>
      <c r="BPX257" s="29"/>
      <c r="BPY257" s="29"/>
      <c r="BPZ257" s="29"/>
      <c r="BQA257" s="29"/>
      <c r="BQB257" s="29"/>
      <c r="BQC257" s="29"/>
      <c r="BQD257" s="29"/>
      <c r="BQE257" s="29"/>
      <c r="BQF257" s="29"/>
      <c r="BQG257" s="29"/>
      <c r="BQH257" s="29"/>
      <c r="BQI257" s="29"/>
      <c r="BQJ257" s="29"/>
      <c r="BQK257" s="29"/>
      <c r="BQL257" s="29"/>
      <c r="BQM257" s="29"/>
      <c r="BQN257" s="29"/>
      <c r="BQO257" s="29"/>
      <c r="BQP257" s="29"/>
      <c r="BQQ257" s="29"/>
      <c r="BQR257" s="29"/>
      <c r="BQS257" s="29"/>
      <c r="BQT257" s="29"/>
      <c r="BQU257" s="29"/>
      <c r="BQV257" s="29"/>
      <c r="BQW257" s="29"/>
      <c r="BQX257" s="29"/>
      <c r="BQY257" s="29"/>
      <c r="BQZ257" s="29"/>
      <c r="BRA257" s="29"/>
      <c r="BRB257" s="29"/>
      <c r="BRC257" s="29"/>
      <c r="BRD257" s="29"/>
      <c r="BRE257" s="29"/>
      <c r="BRF257" s="29"/>
      <c r="BRG257" s="29"/>
      <c r="BRH257" s="29"/>
      <c r="BRI257" s="29"/>
      <c r="BRJ257" s="29"/>
      <c r="BRK257" s="29"/>
      <c r="BRL257" s="29"/>
      <c r="BRM257" s="29"/>
      <c r="BRN257" s="29"/>
      <c r="BRO257" s="29"/>
      <c r="BRP257" s="29"/>
      <c r="BRQ257" s="29"/>
      <c r="BRR257" s="29"/>
      <c r="BRS257" s="29"/>
      <c r="BRT257" s="29"/>
      <c r="BRU257" s="29"/>
      <c r="BRV257" s="29"/>
      <c r="BRW257" s="29"/>
      <c r="BRX257" s="29"/>
      <c r="BRY257" s="29"/>
      <c r="BRZ257" s="29"/>
      <c r="BSA257" s="29"/>
      <c r="BSB257" s="29"/>
      <c r="BSC257" s="29"/>
      <c r="BSD257" s="29"/>
      <c r="BSE257" s="29"/>
      <c r="BSF257" s="29"/>
      <c r="BSG257" s="29"/>
      <c r="BSH257" s="29"/>
      <c r="BSI257" s="29"/>
      <c r="BSJ257" s="29"/>
      <c r="BSK257" s="29"/>
      <c r="BSL257" s="29"/>
      <c r="BSM257" s="29"/>
      <c r="BSN257" s="29"/>
      <c r="BSO257" s="29"/>
      <c r="BSP257" s="29"/>
      <c r="BSQ257" s="29"/>
      <c r="BSR257" s="29"/>
      <c r="BSS257" s="29"/>
      <c r="BST257" s="29"/>
      <c r="BSU257" s="29"/>
      <c r="BSV257" s="29"/>
      <c r="BSW257" s="29"/>
      <c r="BSX257" s="29"/>
      <c r="BSY257" s="29"/>
      <c r="BSZ257" s="29"/>
      <c r="BTA257" s="29"/>
      <c r="BTB257" s="29"/>
      <c r="BTC257" s="29"/>
      <c r="BTD257" s="29"/>
      <c r="BTE257" s="29"/>
      <c r="BTF257" s="29"/>
      <c r="BTG257" s="29"/>
      <c r="BTH257" s="29"/>
      <c r="BTI257" s="29"/>
      <c r="BTJ257" s="29"/>
      <c r="BTK257" s="29"/>
      <c r="BTL257" s="29"/>
      <c r="BTM257" s="29"/>
      <c r="BTN257" s="29"/>
      <c r="BTO257" s="29"/>
      <c r="BTP257" s="29"/>
      <c r="BTQ257" s="29"/>
      <c r="BTR257" s="29"/>
      <c r="BTS257" s="29"/>
      <c r="BTT257" s="29"/>
      <c r="BTU257" s="29"/>
      <c r="BTV257" s="29"/>
      <c r="BTW257" s="29"/>
      <c r="BTX257" s="29"/>
      <c r="BTY257" s="29"/>
      <c r="BTZ257" s="29"/>
      <c r="BUA257" s="29"/>
      <c r="BUB257" s="29"/>
      <c r="BUC257" s="29"/>
      <c r="BUD257" s="29"/>
      <c r="BUE257" s="29"/>
      <c r="BUF257" s="29"/>
      <c r="BUG257" s="29"/>
      <c r="BUH257" s="29"/>
      <c r="BUI257" s="29"/>
      <c r="BUJ257" s="29"/>
      <c r="BUK257" s="29"/>
      <c r="BUL257" s="29"/>
      <c r="BUM257" s="29"/>
      <c r="BUN257" s="29"/>
      <c r="BUO257" s="29"/>
      <c r="BUP257" s="29"/>
      <c r="BUQ257" s="29"/>
      <c r="BUR257" s="29"/>
      <c r="BUS257" s="29"/>
      <c r="BUT257" s="29"/>
      <c r="BUU257" s="29"/>
      <c r="BUV257" s="29"/>
      <c r="BUW257" s="29"/>
      <c r="BUX257" s="29"/>
      <c r="BUY257" s="29"/>
      <c r="BUZ257" s="29"/>
      <c r="BVA257" s="29"/>
      <c r="BVB257" s="29"/>
      <c r="BVC257" s="29"/>
      <c r="BVD257" s="29"/>
      <c r="BVE257" s="29"/>
      <c r="BVF257" s="29"/>
      <c r="BVG257" s="29"/>
      <c r="BVH257" s="29"/>
      <c r="BVI257" s="29"/>
      <c r="BVJ257" s="29"/>
      <c r="BVK257" s="29"/>
      <c r="BVL257" s="29"/>
      <c r="BVM257" s="29"/>
      <c r="BVN257" s="29"/>
      <c r="BVO257" s="29"/>
      <c r="BVP257" s="29"/>
      <c r="BVQ257" s="29"/>
      <c r="BVR257" s="29"/>
      <c r="BVS257" s="29"/>
      <c r="BVT257" s="29"/>
      <c r="BVU257" s="29"/>
      <c r="BVV257" s="29"/>
      <c r="BVW257" s="29"/>
      <c r="BVX257" s="29"/>
      <c r="BVY257" s="29"/>
      <c r="BVZ257" s="29"/>
      <c r="BWA257" s="29"/>
      <c r="BWB257" s="29"/>
      <c r="BWC257" s="29"/>
      <c r="BWD257" s="29"/>
      <c r="BWE257" s="29"/>
      <c r="BWF257" s="29"/>
      <c r="BWG257" s="29"/>
      <c r="BWH257" s="29"/>
      <c r="BWI257" s="29"/>
      <c r="BWJ257" s="29"/>
      <c r="BWK257" s="29"/>
      <c r="BWL257" s="29"/>
      <c r="BWM257" s="29"/>
      <c r="BWN257" s="29"/>
      <c r="BWO257" s="29"/>
      <c r="BWP257" s="29"/>
      <c r="BWQ257" s="29"/>
      <c r="BWR257" s="29"/>
      <c r="BWS257" s="29"/>
      <c r="BWT257" s="29"/>
      <c r="BWU257" s="29"/>
      <c r="BWV257" s="29"/>
      <c r="BWW257" s="29"/>
      <c r="BWX257" s="29"/>
      <c r="BWY257" s="29"/>
      <c r="BWZ257" s="29"/>
      <c r="BXA257" s="29"/>
      <c r="BXB257" s="29"/>
      <c r="BXC257" s="29"/>
      <c r="BXD257" s="29"/>
      <c r="BXE257" s="29"/>
      <c r="BXF257" s="29"/>
      <c r="BXG257" s="29"/>
      <c r="BXH257" s="29"/>
      <c r="BXI257" s="29"/>
      <c r="BXJ257" s="29"/>
      <c r="BXK257" s="29"/>
      <c r="BXL257" s="29"/>
      <c r="BXM257" s="29"/>
      <c r="BXN257" s="29"/>
      <c r="BXO257" s="29"/>
      <c r="BXP257" s="29"/>
      <c r="BXQ257" s="29"/>
      <c r="BXR257" s="29"/>
      <c r="BXS257" s="29"/>
      <c r="BXT257" s="29"/>
      <c r="BXU257" s="29"/>
      <c r="BXV257" s="29"/>
      <c r="BXW257" s="29"/>
      <c r="BXX257" s="29"/>
      <c r="BXY257" s="29"/>
      <c r="BXZ257" s="29"/>
      <c r="BYA257" s="29"/>
      <c r="BYB257" s="29"/>
      <c r="BYC257" s="29"/>
      <c r="BYD257" s="29"/>
      <c r="BYE257" s="29"/>
      <c r="BYF257" s="29"/>
      <c r="BYG257" s="29"/>
      <c r="BYH257" s="29"/>
      <c r="BYI257" s="29"/>
      <c r="BYJ257" s="29"/>
      <c r="BYK257" s="29"/>
      <c r="BYL257" s="29"/>
      <c r="BYM257" s="29"/>
      <c r="BYN257" s="29"/>
      <c r="BYO257" s="29"/>
      <c r="BYP257" s="29"/>
      <c r="BYQ257" s="29"/>
      <c r="BYR257" s="29"/>
      <c r="BYS257" s="29"/>
      <c r="BYT257" s="29"/>
      <c r="BYU257" s="29"/>
      <c r="BYV257" s="29"/>
      <c r="BYW257" s="29"/>
      <c r="BYX257" s="29"/>
      <c r="BYY257" s="29"/>
      <c r="BYZ257" s="29"/>
      <c r="BZA257" s="29"/>
      <c r="BZB257" s="29"/>
      <c r="BZC257" s="29"/>
      <c r="BZD257" s="29"/>
      <c r="BZE257" s="29"/>
      <c r="BZF257" s="29"/>
      <c r="BZG257" s="29"/>
      <c r="BZH257" s="29"/>
      <c r="BZI257" s="29"/>
      <c r="BZJ257" s="29"/>
      <c r="BZK257" s="29"/>
      <c r="BZL257" s="29"/>
      <c r="BZM257" s="29"/>
      <c r="BZN257" s="29"/>
      <c r="BZO257" s="29"/>
      <c r="BZP257" s="29"/>
      <c r="BZQ257" s="29"/>
      <c r="BZR257" s="29"/>
      <c r="BZS257" s="29"/>
      <c r="BZT257" s="29"/>
      <c r="BZU257" s="29"/>
      <c r="BZV257" s="29"/>
      <c r="BZW257" s="29"/>
      <c r="BZX257" s="29"/>
      <c r="BZY257" s="29"/>
      <c r="BZZ257" s="29"/>
      <c r="CAA257" s="29"/>
      <c r="CAB257" s="29"/>
      <c r="CAC257" s="29"/>
      <c r="CAD257" s="29"/>
      <c r="CAE257" s="29"/>
      <c r="CAF257" s="29"/>
      <c r="CAG257" s="29"/>
      <c r="CAH257" s="29"/>
      <c r="CAI257" s="29"/>
      <c r="CAJ257" s="29"/>
      <c r="CAK257" s="29"/>
      <c r="CAL257" s="29"/>
      <c r="CAM257" s="29"/>
      <c r="CAN257" s="29"/>
      <c r="CAO257" s="29"/>
      <c r="CAP257" s="29"/>
      <c r="CAQ257" s="29"/>
      <c r="CAR257" s="29"/>
      <c r="CAS257" s="29"/>
      <c r="CAT257" s="29"/>
      <c r="CAU257" s="29"/>
      <c r="CAV257" s="29"/>
      <c r="CAW257" s="29"/>
      <c r="CAX257" s="29"/>
      <c r="CAY257" s="29"/>
      <c r="CAZ257" s="29"/>
      <c r="CBA257" s="29"/>
      <c r="CBB257" s="29"/>
      <c r="CBC257" s="29"/>
      <c r="CBD257" s="29"/>
      <c r="CBE257" s="29"/>
      <c r="CBF257" s="29"/>
      <c r="CBG257" s="29"/>
      <c r="CBH257" s="29"/>
      <c r="CBI257" s="29"/>
      <c r="CBJ257" s="29"/>
      <c r="CBK257" s="29"/>
      <c r="CBL257" s="29"/>
      <c r="CBM257" s="29"/>
      <c r="CBN257" s="29"/>
      <c r="CBO257" s="29"/>
      <c r="CBP257" s="29"/>
      <c r="CBQ257" s="29"/>
      <c r="CBR257" s="29"/>
      <c r="CBS257" s="29"/>
      <c r="CBT257" s="29"/>
      <c r="CBU257" s="29"/>
      <c r="CBV257" s="29"/>
      <c r="CBW257" s="29"/>
      <c r="CBX257" s="29"/>
      <c r="CBY257" s="29"/>
      <c r="CBZ257" s="29"/>
      <c r="CCA257" s="29"/>
      <c r="CCB257" s="29"/>
      <c r="CCC257" s="29"/>
      <c r="CCD257" s="29"/>
      <c r="CCE257" s="29"/>
      <c r="CCF257" s="29"/>
      <c r="CCG257" s="29"/>
      <c r="CCH257" s="29"/>
      <c r="CCI257" s="29"/>
      <c r="CCJ257" s="29"/>
      <c r="CCK257" s="29"/>
      <c r="CCL257" s="29"/>
      <c r="CCM257" s="29"/>
      <c r="CCN257" s="29"/>
      <c r="CCO257" s="29"/>
      <c r="CCP257" s="29"/>
      <c r="CCQ257" s="29"/>
      <c r="CCR257" s="29"/>
      <c r="CCS257" s="29"/>
      <c r="CCT257" s="29"/>
      <c r="CCU257" s="29"/>
      <c r="CCV257" s="29"/>
      <c r="CCW257" s="29"/>
      <c r="CCX257" s="29"/>
      <c r="CCY257" s="29"/>
      <c r="CCZ257" s="29"/>
      <c r="CDA257" s="29"/>
      <c r="CDB257" s="29"/>
      <c r="CDC257" s="29"/>
      <c r="CDD257" s="29"/>
      <c r="CDE257" s="29"/>
      <c r="CDF257" s="29"/>
      <c r="CDG257" s="29"/>
      <c r="CDH257" s="29"/>
      <c r="CDI257" s="29"/>
      <c r="CDJ257" s="29"/>
      <c r="CDK257" s="29"/>
      <c r="CDL257" s="29"/>
      <c r="CDM257" s="29"/>
      <c r="CDN257" s="29"/>
      <c r="CDO257" s="29"/>
      <c r="CDP257" s="29"/>
      <c r="CDQ257" s="29"/>
      <c r="CDR257" s="29"/>
      <c r="CDS257" s="29"/>
      <c r="CDT257" s="29"/>
      <c r="CDU257" s="29"/>
      <c r="CDV257" s="29"/>
      <c r="CDW257" s="29"/>
      <c r="CDX257" s="29"/>
      <c r="CDY257" s="29"/>
      <c r="CDZ257" s="29"/>
      <c r="CEA257" s="29"/>
      <c r="CEB257" s="29"/>
      <c r="CEC257" s="29"/>
      <c r="CED257" s="29"/>
      <c r="CEE257" s="29"/>
      <c r="CEF257" s="29"/>
      <c r="CEG257" s="29"/>
      <c r="CEH257" s="29"/>
      <c r="CEI257" s="29"/>
      <c r="CEJ257" s="29"/>
      <c r="CEK257" s="29"/>
      <c r="CEL257" s="29"/>
      <c r="CEM257" s="29"/>
      <c r="CEN257" s="29"/>
      <c r="CEO257" s="29"/>
      <c r="CEP257" s="29"/>
      <c r="CEQ257" s="29"/>
      <c r="CER257" s="29"/>
      <c r="CES257" s="29"/>
      <c r="CET257" s="29"/>
      <c r="CEU257" s="29"/>
      <c r="CEV257" s="29"/>
      <c r="CEW257" s="29"/>
      <c r="CEX257" s="29"/>
      <c r="CEY257" s="29"/>
      <c r="CEZ257" s="29"/>
      <c r="CFA257" s="29"/>
      <c r="CFB257" s="29"/>
      <c r="CFC257" s="29"/>
      <c r="CFD257" s="29"/>
      <c r="CFE257" s="29"/>
      <c r="CFF257" s="29"/>
      <c r="CFG257" s="29"/>
      <c r="CFH257" s="29"/>
      <c r="CFI257" s="29"/>
      <c r="CFJ257" s="29"/>
      <c r="CFK257" s="29"/>
      <c r="CFL257" s="29"/>
      <c r="CFM257" s="29"/>
      <c r="CFN257" s="29"/>
      <c r="CFO257" s="29"/>
      <c r="CFP257" s="29"/>
      <c r="CFQ257" s="29"/>
      <c r="CFR257" s="29"/>
      <c r="CFS257" s="29"/>
      <c r="CFT257" s="29"/>
      <c r="CFU257" s="29"/>
      <c r="CFV257" s="29"/>
      <c r="CFW257" s="29"/>
      <c r="CFX257" s="29"/>
      <c r="CFY257" s="29"/>
      <c r="CFZ257" s="29"/>
      <c r="CGA257" s="29"/>
      <c r="CGB257" s="29"/>
      <c r="CGC257" s="29"/>
      <c r="CGD257" s="29"/>
      <c r="CGE257" s="29"/>
      <c r="CGF257" s="29"/>
      <c r="CGG257" s="29"/>
      <c r="CGH257" s="29"/>
      <c r="CGI257" s="29"/>
      <c r="CGJ257" s="29"/>
      <c r="CGK257" s="29"/>
      <c r="CGL257" s="29"/>
      <c r="CGM257" s="29"/>
      <c r="CGN257" s="29"/>
      <c r="CGO257" s="29"/>
      <c r="CGP257" s="29"/>
      <c r="CGQ257" s="29"/>
      <c r="CGR257" s="29"/>
      <c r="CGS257" s="29"/>
      <c r="CGT257" s="29"/>
      <c r="CGU257" s="29"/>
      <c r="CGV257" s="29"/>
      <c r="CGW257" s="29"/>
      <c r="CGX257" s="29"/>
      <c r="CGY257" s="29"/>
      <c r="CGZ257" s="29"/>
      <c r="CHA257" s="29"/>
      <c r="CHB257" s="29"/>
      <c r="CHC257" s="29"/>
      <c r="CHD257" s="29"/>
      <c r="CHE257" s="29"/>
      <c r="CHF257" s="29"/>
      <c r="CHG257" s="29"/>
      <c r="CHH257" s="29"/>
      <c r="CHI257" s="29"/>
      <c r="CHJ257" s="29"/>
      <c r="CHK257" s="29"/>
      <c r="CHL257" s="29"/>
      <c r="CHM257" s="29"/>
      <c r="CHN257" s="29"/>
      <c r="CHO257" s="29"/>
      <c r="CHP257" s="29"/>
      <c r="CHQ257" s="29"/>
      <c r="CHR257" s="29"/>
      <c r="CHS257" s="29"/>
      <c r="CHT257" s="29"/>
      <c r="CHU257" s="29"/>
      <c r="CHV257" s="29"/>
      <c r="CHW257" s="29"/>
      <c r="CHX257" s="29"/>
      <c r="CHY257" s="29"/>
      <c r="CHZ257" s="29"/>
      <c r="CIA257" s="29"/>
      <c r="CIB257" s="29"/>
      <c r="CIC257" s="29"/>
      <c r="CID257" s="29"/>
      <c r="CIE257" s="29"/>
      <c r="CIF257" s="29"/>
      <c r="CIG257" s="29"/>
      <c r="CIH257" s="29"/>
      <c r="CII257" s="29"/>
      <c r="CIJ257" s="29"/>
      <c r="CIK257" s="29"/>
      <c r="CIL257" s="29"/>
      <c r="CIM257" s="29"/>
      <c r="CIN257" s="29"/>
      <c r="CIO257" s="29"/>
      <c r="CIP257" s="29"/>
      <c r="CIQ257" s="29"/>
      <c r="CIR257" s="29"/>
      <c r="CIS257" s="29"/>
      <c r="CIT257" s="29"/>
      <c r="CIU257" s="29"/>
      <c r="CIV257" s="29"/>
      <c r="CIW257" s="29"/>
      <c r="CIX257" s="29"/>
      <c r="CIY257" s="29"/>
      <c r="CIZ257" s="29"/>
      <c r="CJA257" s="29"/>
      <c r="CJB257" s="29"/>
      <c r="CJC257" s="29"/>
      <c r="CJD257" s="29"/>
      <c r="CJE257" s="29"/>
      <c r="CJF257" s="29"/>
      <c r="CJG257" s="29"/>
      <c r="CJH257" s="29"/>
      <c r="CJI257" s="29"/>
      <c r="CJJ257" s="29"/>
      <c r="CJK257" s="29"/>
      <c r="CJL257" s="29"/>
      <c r="CJM257" s="29"/>
      <c r="CJN257" s="29"/>
      <c r="CJO257" s="29"/>
      <c r="CJP257" s="29"/>
      <c r="CJQ257" s="29"/>
      <c r="CJR257" s="29"/>
      <c r="CJS257" s="29"/>
      <c r="CJT257" s="29"/>
      <c r="CJU257" s="29"/>
      <c r="CJV257" s="29"/>
      <c r="CJW257" s="29"/>
      <c r="CJX257" s="29"/>
      <c r="CJY257" s="29"/>
      <c r="CJZ257" s="29"/>
      <c r="CKA257" s="29"/>
      <c r="CKB257" s="29"/>
      <c r="CKC257" s="29"/>
      <c r="CKD257" s="29"/>
      <c r="CKE257" s="29"/>
      <c r="CKF257" s="29"/>
      <c r="CKG257" s="29"/>
      <c r="CKH257" s="29"/>
      <c r="CKI257" s="29"/>
      <c r="CKJ257" s="29"/>
      <c r="CKK257" s="29"/>
      <c r="CKL257" s="29"/>
      <c r="CKM257" s="29"/>
      <c r="CKN257" s="29"/>
      <c r="CKO257" s="29"/>
      <c r="CKP257" s="29"/>
      <c r="CKQ257" s="29"/>
      <c r="CKR257" s="29"/>
      <c r="CKS257" s="29"/>
      <c r="CKT257" s="29"/>
      <c r="CKU257" s="29"/>
      <c r="CKV257" s="29"/>
      <c r="CKW257" s="29"/>
      <c r="CKX257" s="29"/>
      <c r="CKY257" s="29"/>
      <c r="CKZ257" s="29"/>
      <c r="CLA257" s="29"/>
      <c r="CLB257" s="29"/>
      <c r="CLC257" s="29"/>
      <c r="CLD257" s="29"/>
      <c r="CLE257" s="29"/>
      <c r="CLF257" s="29"/>
      <c r="CLG257" s="29"/>
      <c r="CLH257" s="29"/>
      <c r="CLI257" s="29"/>
      <c r="CLJ257" s="29"/>
      <c r="CLK257" s="29"/>
      <c r="CLL257" s="29"/>
      <c r="CLM257" s="29"/>
      <c r="CLN257" s="29"/>
      <c r="CLO257" s="29"/>
      <c r="CLP257" s="29"/>
      <c r="CLQ257" s="29"/>
      <c r="CLR257" s="29"/>
      <c r="CLS257" s="29"/>
      <c r="CLT257" s="29"/>
      <c r="CLU257" s="29"/>
      <c r="CLV257" s="29"/>
      <c r="CLW257" s="29"/>
      <c r="CLX257" s="29"/>
      <c r="CLY257" s="29"/>
      <c r="CLZ257" s="29"/>
      <c r="CMA257" s="29"/>
      <c r="CMB257" s="29"/>
      <c r="CMC257" s="29"/>
      <c r="CMD257" s="29"/>
      <c r="CME257" s="29"/>
      <c r="CMF257" s="29"/>
      <c r="CMG257" s="29"/>
      <c r="CMH257" s="29"/>
      <c r="CMI257" s="29"/>
      <c r="CMJ257" s="29"/>
      <c r="CMK257" s="29"/>
      <c r="CML257" s="29"/>
      <c r="CMM257" s="29"/>
      <c r="CMN257" s="29"/>
      <c r="CMO257" s="29"/>
      <c r="CMP257" s="29"/>
      <c r="CMQ257" s="29"/>
      <c r="CMR257" s="29"/>
      <c r="CMS257" s="29"/>
      <c r="CMT257" s="29"/>
      <c r="CMU257" s="29"/>
      <c r="CMV257" s="29"/>
      <c r="CMW257" s="29"/>
      <c r="CMX257" s="29"/>
      <c r="CMY257" s="29"/>
      <c r="CMZ257" s="29"/>
      <c r="CNA257" s="29"/>
      <c r="CNB257" s="29"/>
      <c r="CNC257" s="29"/>
      <c r="CND257" s="29"/>
      <c r="CNE257" s="29"/>
      <c r="CNF257" s="29"/>
      <c r="CNG257" s="29"/>
      <c r="CNH257" s="29"/>
      <c r="CNI257" s="29"/>
      <c r="CNJ257" s="29"/>
      <c r="CNK257" s="29"/>
      <c r="CNL257" s="29"/>
      <c r="CNM257" s="29"/>
      <c r="CNN257" s="29"/>
      <c r="CNO257" s="29"/>
      <c r="CNP257" s="29"/>
      <c r="CNQ257" s="29"/>
      <c r="CNR257" s="29"/>
      <c r="CNS257" s="29"/>
      <c r="CNT257" s="29"/>
      <c r="CNU257" s="29"/>
      <c r="CNV257" s="29"/>
      <c r="CNW257" s="29"/>
      <c r="CNX257" s="29"/>
      <c r="CNY257" s="29"/>
      <c r="CNZ257" s="29"/>
      <c r="COA257" s="29"/>
      <c r="COB257" s="29"/>
      <c r="COC257" s="29"/>
      <c r="COD257" s="29"/>
      <c r="COE257" s="29"/>
      <c r="COF257" s="29"/>
      <c r="COG257" s="29"/>
      <c r="COH257" s="29"/>
      <c r="COI257" s="29"/>
      <c r="COJ257" s="29"/>
      <c r="COK257" s="29"/>
      <c r="COL257" s="29"/>
      <c r="COM257" s="29"/>
      <c r="CON257" s="29"/>
      <c r="COO257" s="29"/>
      <c r="COP257" s="29"/>
      <c r="COQ257" s="29"/>
      <c r="COR257" s="29"/>
      <c r="COS257" s="29"/>
      <c r="COT257" s="29"/>
      <c r="COU257" s="29"/>
      <c r="COV257" s="29"/>
      <c r="COW257" s="29"/>
      <c r="COX257" s="29"/>
      <c r="COY257" s="29"/>
      <c r="COZ257" s="29"/>
      <c r="CPA257" s="29"/>
      <c r="CPB257" s="29"/>
      <c r="CPC257" s="29"/>
      <c r="CPD257" s="29"/>
      <c r="CPE257" s="29"/>
      <c r="CPF257" s="29"/>
      <c r="CPG257" s="29"/>
      <c r="CPH257" s="29"/>
      <c r="CPI257" s="29"/>
      <c r="CPJ257" s="29"/>
      <c r="CPK257" s="29"/>
      <c r="CPL257" s="29"/>
      <c r="CPM257" s="29"/>
      <c r="CPN257" s="29"/>
      <c r="CPO257" s="29"/>
      <c r="CPP257" s="29"/>
      <c r="CPQ257" s="29"/>
      <c r="CPR257" s="29"/>
      <c r="CPS257" s="29"/>
      <c r="CPT257" s="29"/>
      <c r="CPU257" s="29"/>
      <c r="CPV257" s="29"/>
      <c r="CPW257" s="29"/>
      <c r="CPX257" s="29"/>
      <c r="CPY257" s="29"/>
      <c r="CPZ257" s="29"/>
      <c r="CQA257" s="29"/>
      <c r="CQB257" s="29"/>
      <c r="CQC257" s="29"/>
      <c r="CQD257" s="29"/>
      <c r="CQE257" s="29"/>
      <c r="CQF257" s="29"/>
      <c r="CQG257" s="29"/>
      <c r="CQH257" s="29"/>
      <c r="CQI257" s="29"/>
      <c r="CQJ257" s="29"/>
      <c r="CQK257" s="29"/>
      <c r="CQL257" s="29"/>
      <c r="CQM257" s="29"/>
      <c r="CQN257" s="29"/>
      <c r="CQO257" s="29"/>
      <c r="CQP257" s="29"/>
      <c r="CQQ257" s="29"/>
      <c r="CQR257" s="29"/>
      <c r="CQS257" s="29"/>
      <c r="CQT257" s="29"/>
      <c r="CQU257" s="29"/>
      <c r="CQV257" s="29"/>
      <c r="CQW257" s="29"/>
      <c r="CQX257" s="29"/>
      <c r="CQY257" s="29"/>
      <c r="CQZ257" s="29"/>
      <c r="CRA257" s="29"/>
      <c r="CRB257" s="29"/>
      <c r="CRC257" s="29"/>
      <c r="CRD257" s="29"/>
      <c r="CRE257" s="29"/>
      <c r="CRF257" s="29"/>
      <c r="CRG257" s="29"/>
      <c r="CRH257" s="29"/>
      <c r="CRI257" s="29"/>
      <c r="CRJ257" s="29"/>
      <c r="CRK257" s="29"/>
      <c r="CRL257" s="29"/>
      <c r="CRM257" s="29"/>
      <c r="CRN257" s="29"/>
      <c r="CRO257" s="29"/>
      <c r="CRP257" s="29"/>
      <c r="CRQ257" s="29"/>
      <c r="CRR257" s="29"/>
      <c r="CRS257" s="29"/>
      <c r="CRT257" s="29"/>
      <c r="CRU257" s="29"/>
      <c r="CRV257" s="29"/>
      <c r="CRW257" s="29"/>
      <c r="CRX257" s="29"/>
      <c r="CRY257" s="29"/>
      <c r="CRZ257" s="29"/>
      <c r="CSA257" s="29"/>
      <c r="CSB257" s="29"/>
      <c r="CSC257" s="29"/>
      <c r="CSD257" s="29"/>
      <c r="CSE257" s="29"/>
      <c r="CSF257" s="29"/>
      <c r="CSG257" s="29"/>
      <c r="CSH257" s="29"/>
      <c r="CSI257" s="29"/>
      <c r="CSJ257" s="29"/>
      <c r="CSK257" s="29"/>
      <c r="CSL257" s="29"/>
      <c r="CSM257" s="29"/>
      <c r="CSN257" s="29"/>
      <c r="CSO257" s="29"/>
      <c r="CSP257" s="29"/>
      <c r="CSQ257" s="29"/>
      <c r="CSR257" s="29"/>
      <c r="CSS257" s="29"/>
      <c r="CST257" s="29"/>
      <c r="CSU257" s="29"/>
      <c r="CSV257" s="29"/>
      <c r="CSW257" s="29"/>
      <c r="CSX257" s="29"/>
      <c r="CSY257" s="29"/>
      <c r="CSZ257" s="29"/>
      <c r="CTA257" s="29"/>
      <c r="CTB257" s="29"/>
      <c r="CTC257" s="29"/>
      <c r="CTD257" s="29"/>
      <c r="CTE257" s="29"/>
      <c r="CTF257" s="29"/>
      <c r="CTG257" s="29"/>
      <c r="CTH257" s="29"/>
      <c r="CTI257" s="29"/>
      <c r="CTJ257" s="29"/>
      <c r="CTK257" s="29"/>
      <c r="CTL257" s="29"/>
      <c r="CTM257" s="29"/>
      <c r="CTN257" s="29"/>
      <c r="CTO257" s="29"/>
      <c r="CTP257" s="29"/>
      <c r="CTQ257" s="29"/>
      <c r="CTR257" s="29"/>
      <c r="CTS257" s="29"/>
      <c r="CTT257" s="29"/>
      <c r="CTU257" s="29"/>
      <c r="CTV257" s="29"/>
      <c r="CTW257" s="29"/>
      <c r="CTX257" s="29"/>
      <c r="CTY257" s="29"/>
      <c r="CTZ257" s="29"/>
      <c r="CUA257" s="29"/>
      <c r="CUB257" s="29"/>
      <c r="CUC257" s="29"/>
      <c r="CUD257" s="29"/>
      <c r="CUE257" s="29"/>
      <c r="CUF257" s="29"/>
      <c r="CUG257" s="29"/>
      <c r="CUH257" s="29"/>
      <c r="CUI257" s="29"/>
      <c r="CUJ257" s="29"/>
      <c r="CUK257" s="29"/>
      <c r="CUL257" s="29"/>
      <c r="CUM257" s="29"/>
      <c r="CUN257" s="29"/>
      <c r="CUO257" s="29"/>
      <c r="CUP257" s="29"/>
      <c r="CUQ257" s="29"/>
      <c r="CUR257" s="29"/>
      <c r="CUS257" s="29"/>
      <c r="CUT257" s="29"/>
      <c r="CUU257" s="29"/>
      <c r="CUV257" s="29"/>
      <c r="CUW257" s="29"/>
      <c r="CUX257" s="29"/>
      <c r="CUY257" s="29"/>
      <c r="CUZ257" s="29"/>
      <c r="CVA257" s="29"/>
      <c r="CVB257" s="29"/>
      <c r="CVC257" s="29"/>
      <c r="CVD257" s="29"/>
      <c r="CVE257" s="29"/>
      <c r="CVF257" s="29"/>
      <c r="CVG257" s="29"/>
      <c r="CVH257" s="29"/>
      <c r="CVI257" s="29"/>
      <c r="CVJ257" s="29"/>
      <c r="CVK257" s="29"/>
      <c r="CVL257" s="29"/>
      <c r="CVM257" s="29"/>
      <c r="CVN257" s="29"/>
      <c r="CVO257" s="29"/>
      <c r="CVP257" s="29"/>
      <c r="CVQ257" s="29"/>
      <c r="CVR257" s="29"/>
      <c r="CVS257" s="29"/>
      <c r="CVT257" s="29"/>
      <c r="CVU257" s="29"/>
      <c r="CVV257" s="29"/>
      <c r="CVW257" s="29"/>
      <c r="CVX257" s="29"/>
      <c r="CVY257" s="29"/>
      <c r="CVZ257" s="29"/>
      <c r="CWA257" s="29"/>
      <c r="CWB257" s="29"/>
      <c r="CWC257" s="29"/>
      <c r="CWD257" s="29"/>
      <c r="CWE257" s="29"/>
      <c r="CWF257" s="29"/>
      <c r="CWG257" s="29"/>
      <c r="CWH257" s="29"/>
      <c r="CWI257" s="29"/>
      <c r="CWJ257" s="29"/>
      <c r="CWK257" s="29"/>
      <c r="CWL257" s="29"/>
      <c r="CWM257" s="29"/>
      <c r="CWN257" s="29"/>
      <c r="CWO257" s="29"/>
      <c r="CWP257" s="29"/>
      <c r="CWQ257" s="29"/>
      <c r="CWR257" s="29"/>
      <c r="CWS257" s="29"/>
      <c r="CWT257" s="29"/>
      <c r="CWU257" s="29"/>
      <c r="CWV257" s="29"/>
      <c r="CWW257" s="29"/>
      <c r="CWX257" s="29"/>
      <c r="CWY257" s="29"/>
      <c r="CWZ257" s="29"/>
      <c r="CXA257" s="29"/>
      <c r="CXB257" s="29"/>
      <c r="CXC257" s="29"/>
      <c r="CXD257" s="29"/>
      <c r="CXE257" s="29"/>
      <c r="CXF257" s="29"/>
      <c r="CXG257" s="29"/>
      <c r="CXH257" s="29"/>
      <c r="CXI257" s="29"/>
      <c r="CXJ257" s="29"/>
      <c r="CXK257" s="29"/>
      <c r="CXL257" s="29"/>
      <c r="CXM257" s="29"/>
      <c r="CXN257" s="29"/>
      <c r="CXO257" s="29"/>
      <c r="CXP257" s="29"/>
      <c r="CXQ257" s="29"/>
      <c r="CXR257" s="29"/>
      <c r="CXS257" s="29"/>
      <c r="CXT257" s="29"/>
      <c r="CXU257" s="29"/>
      <c r="CXV257" s="29"/>
      <c r="CXW257" s="29"/>
      <c r="CXX257" s="29"/>
      <c r="CXY257" s="29"/>
      <c r="CXZ257" s="29"/>
      <c r="CYA257" s="29"/>
      <c r="CYB257" s="29"/>
      <c r="CYC257" s="29"/>
      <c r="CYD257" s="29"/>
      <c r="CYE257" s="29"/>
      <c r="CYF257" s="29"/>
      <c r="CYG257" s="29"/>
      <c r="CYH257" s="29"/>
      <c r="CYI257" s="29"/>
      <c r="CYJ257" s="29"/>
      <c r="CYK257" s="29"/>
      <c r="CYL257" s="29"/>
      <c r="CYM257" s="29"/>
      <c r="CYN257" s="29"/>
      <c r="CYO257" s="29"/>
      <c r="CYP257" s="29"/>
      <c r="CYQ257" s="29"/>
      <c r="CYR257" s="29"/>
      <c r="CYS257" s="29"/>
      <c r="CYT257" s="29"/>
      <c r="CYU257" s="29"/>
      <c r="CYV257" s="29"/>
      <c r="CYW257" s="29"/>
      <c r="CYX257" s="29"/>
      <c r="CYY257" s="29"/>
      <c r="CYZ257" s="29"/>
      <c r="CZA257" s="29"/>
      <c r="CZB257" s="29"/>
      <c r="CZC257" s="29"/>
      <c r="CZD257" s="29"/>
      <c r="CZE257" s="29"/>
      <c r="CZF257" s="29"/>
      <c r="CZG257" s="29"/>
      <c r="CZH257" s="29"/>
      <c r="CZI257" s="29"/>
      <c r="CZJ257" s="29"/>
      <c r="CZK257" s="29"/>
      <c r="CZL257" s="29"/>
      <c r="CZM257" s="29"/>
      <c r="CZN257" s="29"/>
      <c r="CZO257" s="29"/>
      <c r="CZP257" s="29"/>
      <c r="CZQ257" s="29"/>
      <c r="CZR257" s="29"/>
      <c r="CZS257" s="29"/>
      <c r="CZT257" s="29"/>
      <c r="CZU257" s="29"/>
      <c r="CZV257" s="29"/>
      <c r="CZW257" s="29"/>
      <c r="CZX257" s="29"/>
      <c r="CZY257" s="29"/>
      <c r="CZZ257" s="29"/>
      <c r="DAA257" s="29"/>
      <c r="DAB257" s="29"/>
      <c r="DAC257" s="29"/>
      <c r="DAD257" s="29"/>
      <c r="DAE257" s="29"/>
      <c r="DAF257" s="29"/>
      <c r="DAG257" s="29"/>
      <c r="DAH257" s="29"/>
      <c r="DAI257" s="29"/>
      <c r="DAJ257" s="29"/>
      <c r="DAK257" s="29"/>
      <c r="DAL257" s="29"/>
      <c r="DAM257" s="29"/>
      <c r="DAN257" s="29"/>
      <c r="DAO257" s="29"/>
      <c r="DAP257" s="29"/>
      <c r="DAQ257" s="29"/>
      <c r="DAR257" s="29"/>
      <c r="DAS257" s="29"/>
      <c r="DAT257" s="29"/>
      <c r="DAU257" s="29"/>
      <c r="DAV257" s="29"/>
      <c r="DAW257" s="29"/>
      <c r="DAX257" s="29"/>
      <c r="DAY257" s="29"/>
      <c r="DAZ257" s="29"/>
      <c r="DBA257" s="29"/>
      <c r="DBB257" s="29"/>
      <c r="DBC257" s="29"/>
      <c r="DBD257" s="29"/>
      <c r="DBE257" s="29"/>
      <c r="DBF257" s="29"/>
      <c r="DBG257" s="29"/>
      <c r="DBH257" s="29"/>
      <c r="DBI257" s="29"/>
      <c r="DBJ257" s="29"/>
      <c r="DBK257" s="29"/>
      <c r="DBL257" s="29"/>
      <c r="DBM257" s="29"/>
      <c r="DBN257" s="29"/>
      <c r="DBO257" s="29"/>
      <c r="DBP257" s="29"/>
      <c r="DBQ257" s="29"/>
      <c r="DBR257" s="29"/>
      <c r="DBS257" s="29"/>
      <c r="DBT257" s="29"/>
      <c r="DBU257" s="29"/>
      <c r="DBV257" s="29"/>
      <c r="DBW257" s="29"/>
      <c r="DBX257" s="29"/>
      <c r="DBY257" s="29"/>
      <c r="DBZ257" s="29"/>
      <c r="DCA257" s="29"/>
      <c r="DCB257" s="29"/>
      <c r="DCC257" s="29"/>
      <c r="DCD257" s="29"/>
      <c r="DCE257" s="29"/>
      <c r="DCF257" s="29"/>
      <c r="DCG257" s="29"/>
      <c r="DCH257" s="29"/>
      <c r="DCI257" s="29"/>
      <c r="DCJ257" s="29"/>
      <c r="DCK257" s="29"/>
      <c r="DCL257" s="29"/>
      <c r="DCM257" s="29"/>
      <c r="DCN257" s="29"/>
      <c r="DCO257" s="29"/>
      <c r="DCP257" s="29"/>
      <c r="DCQ257" s="29"/>
      <c r="DCR257" s="29"/>
      <c r="DCS257" s="29"/>
      <c r="DCT257" s="29"/>
      <c r="DCU257" s="29"/>
      <c r="DCV257" s="29"/>
      <c r="DCW257" s="29"/>
      <c r="DCX257" s="29"/>
      <c r="DCY257" s="29"/>
      <c r="DCZ257" s="29"/>
      <c r="DDA257" s="29"/>
      <c r="DDB257" s="29"/>
      <c r="DDC257" s="29"/>
      <c r="DDD257" s="29"/>
      <c r="DDE257" s="29"/>
      <c r="DDF257" s="29"/>
      <c r="DDG257" s="29"/>
      <c r="DDH257" s="29"/>
      <c r="DDI257" s="29"/>
      <c r="DDJ257" s="29"/>
      <c r="DDK257" s="29"/>
      <c r="DDL257" s="29"/>
      <c r="DDM257" s="29"/>
      <c r="DDN257" s="29"/>
      <c r="DDO257" s="29"/>
      <c r="DDP257" s="29"/>
      <c r="DDQ257" s="29"/>
      <c r="DDR257" s="29"/>
      <c r="DDS257" s="29"/>
      <c r="DDT257" s="29"/>
      <c r="DDU257" s="29"/>
      <c r="DDV257" s="29"/>
      <c r="DDW257" s="29"/>
      <c r="DDX257" s="29"/>
      <c r="DDY257" s="29"/>
      <c r="DDZ257" s="29"/>
      <c r="DEA257" s="29"/>
      <c r="DEB257" s="29"/>
      <c r="DEC257" s="29"/>
      <c r="DED257" s="29"/>
      <c r="DEE257" s="29"/>
      <c r="DEF257" s="29"/>
      <c r="DEG257" s="29"/>
      <c r="DEH257" s="29"/>
      <c r="DEI257" s="29"/>
      <c r="DEJ257" s="29"/>
      <c r="DEK257" s="29"/>
      <c r="DEL257" s="29"/>
      <c r="DEM257" s="29"/>
      <c r="DEN257" s="29"/>
      <c r="DEO257" s="29"/>
      <c r="DEP257" s="29"/>
      <c r="DEQ257" s="29"/>
      <c r="DER257" s="29"/>
      <c r="DES257" s="29"/>
      <c r="DET257" s="29"/>
      <c r="DEU257" s="29"/>
      <c r="DEV257" s="29"/>
      <c r="DEW257" s="29"/>
      <c r="DEX257" s="29"/>
      <c r="DEY257" s="29"/>
      <c r="DEZ257" s="29"/>
      <c r="DFA257" s="29"/>
      <c r="DFB257" s="29"/>
      <c r="DFC257" s="29"/>
      <c r="DFD257" s="29"/>
      <c r="DFE257" s="29"/>
      <c r="DFF257" s="29"/>
      <c r="DFG257" s="29"/>
      <c r="DFH257" s="29"/>
      <c r="DFI257" s="29"/>
      <c r="DFJ257" s="29"/>
      <c r="DFK257" s="29"/>
      <c r="DFL257" s="29"/>
      <c r="DFM257" s="29"/>
      <c r="DFN257" s="29"/>
      <c r="DFO257" s="29"/>
      <c r="DFP257" s="29"/>
      <c r="DFQ257" s="29"/>
      <c r="DFR257" s="29"/>
      <c r="DFS257" s="29"/>
      <c r="DFT257" s="29"/>
      <c r="DFU257" s="29"/>
      <c r="DFV257" s="29"/>
      <c r="DFW257" s="29"/>
      <c r="DFX257" s="29"/>
      <c r="DFY257" s="29"/>
      <c r="DFZ257" s="29"/>
      <c r="DGA257" s="29"/>
      <c r="DGB257" s="29"/>
      <c r="DGC257" s="29"/>
      <c r="DGD257" s="29"/>
      <c r="DGE257" s="29"/>
      <c r="DGF257" s="29"/>
      <c r="DGG257" s="29"/>
      <c r="DGH257" s="29"/>
      <c r="DGI257" s="29"/>
      <c r="DGJ257" s="29"/>
      <c r="DGK257" s="29"/>
      <c r="DGL257" s="29"/>
      <c r="DGM257" s="29"/>
      <c r="DGN257" s="29"/>
      <c r="DGO257" s="29"/>
      <c r="DGP257" s="29"/>
      <c r="DGQ257" s="29"/>
      <c r="DGR257" s="29"/>
      <c r="DGS257" s="29"/>
      <c r="DGT257" s="29"/>
      <c r="DGU257" s="29"/>
      <c r="DGV257" s="29"/>
      <c r="DGW257" s="29"/>
      <c r="DGX257" s="29"/>
      <c r="DGY257" s="29"/>
      <c r="DGZ257" s="29"/>
      <c r="DHA257" s="29"/>
      <c r="DHB257" s="29"/>
      <c r="DHC257" s="29"/>
      <c r="DHD257" s="29"/>
      <c r="DHE257" s="29"/>
      <c r="DHF257" s="29"/>
      <c r="DHG257" s="29"/>
      <c r="DHH257" s="29"/>
      <c r="DHI257" s="29"/>
      <c r="DHJ257" s="29"/>
      <c r="DHK257" s="29"/>
      <c r="DHL257" s="29"/>
      <c r="DHM257" s="29"/>
      <c r="DHN257" s="29"/>
      <c r="DHO257" s="29"/>
      <c r="DHP257" s="29"/>
      <c r="DHQ257" s="29"/>
      <c r="DHR257" s="29"/>
      <c r="DHS257" s="29"/>
      <c r="DHT257" s="29"/>
      <c r="DHU257" s="29"/>
      <c r="DHV257" s="29"/>
      <c r="DHW257" s="29"/>
      <c r="DHX257" s="29"/>
      <c r="DHY257" s="29"/>
      <c r="DHZ257" s="29"/>
      <c r="DIA257" s="29"/>
      <c r="DIB257" s="29"/>
      <c r="DIC257" s="29"/>
      <c r="DID257" s="29"/>
      <c r="DIE257" s="29"/>
      <c r="DIF257" s="29"/>
      <c r="DIG257" s="29"/>
      <c r="DIH257" s="29"/>
      <c r="DII257" s="29"/>
      <c r="DIJ257" s="29"/>
      <c r="DIK257" s="29"/>
      <c r="DIL257" s="29"/>
      <c r="DIM257" s="29"/>
      <c r="DIN257" s="29"/>
      <c r="DIO257" s="29"/>
      <c r="DIP257" s="29"/>
      <c r="DIQ257" s="29"/>
      <c r="DIR257" s="29"/>
      <c r="DIS257" s="29"/>
      <c r="DIT257" s="29"/>
      <c r="DIU257" s="29"/>
      <c r="DIV257" s="29"/>
      <c r="DIW257" s="29"/>
      <c r="DIX257" s="29"/>
      <c r="DIY257" s="29"/>
      <c r="DIZ257" s="29"/>
      <c r="DJA257" s="29"/>
      <c r="DJB257" s="29"/>
      <c r="DJC257" s="29"/>
      <c r="DJD257" s="29"/>
      <c r="DJE257" s="29"/>
      <c r="DJF257" s="29"/>
      <c r="DJG257" s="29"/>
      <c r="DJH257" s="29"/>
      <c r="DJI257" s="29"/>
      <c r="DJJ257" s="29"/>
      <c r="DJK257" s="29"/>
      <c r="DJL257" s="29"/>
      <c r="DJM257" s="29"/>
      <c r="DJN257" s="29"/>
      <c r="DJO257" s="29"/>
      <c r="DJP257" s="29"/>
      <c r="DJQ257" s="29"/>
      <c r="DJR257" s="29"/>
      <c r="DJS257" s="29"/>
      <c r="DJT257" s="29"/>
      <c r="DJU257" s="29"/>
      <c r="DJV257" s="29"/>
      <c r="DJW257" s="29"/>
      <c r="DJX257" s="29"/>
      <c r="DJY257" s="29"/>
      <c r="DJZ257" s="29"/>
      <c r="DKA257" s="29"/>
      <c r="DKB257" s="29"/>
      <c r="DKC257" s="29"/>
      <c r="DKD257" s="29"/>
      <c r="DKE257" s="29"/>
      <c r="DKF257" s="29"/>
      <c r="DKG257" s="29"/>
      <c r="DKH257" s="29"/>
      <c r="DKI257" s="29"/>
      <c r="DKJ257" s="29"/>
      <c r="DKK257" s="29"/>
      <c r="DKL257" s="29"/>
      <c r="DKM257" s="29"/>
      <c r="DKN257" s="29"/>
      <c r="DKO257" s="29"/>
      <c r="DKP257" s="29"/>
      <c r="DKQ257" s="29"/>
      <c r="DKR257" s="29"/>
      <c r="DKS257" s="29"/>
      <c r="DKT257" s="29"/>
      <c r="DKU257" s="29"/>
      <c r="DKV257" s="29"/>
      <c r="DKW257" s="29"/>
      <c r="DKX257" s="29"/>
      <c r="DKY257" s="29"/>
      <c r="DKZ257" s="29"/>
      <c r="DLA257" s="29"/>
      <c r="DLB257" s="29"/>
      <c r="DLC257" s="29"/>
      <c r="DLD257" s="29"/>
      <c r="DLE257" s="29"/>
      <c r="DLF257" s="29"/>
      <c r="DLG257" s="29"/>
      <c r="DLH257" s="29"/>
      <c r="DLI257" s="29"/>
      <c r="DLJ257" s="29"/>
      <c r="DLK257" s="29"/>
      <c r="DLL257" s="29"/>
      <c r="DLM257" s="29"/>
      <c r="DLN257" s="29"/>
      <c r="DLO257" s="29"/>
      <c r="DLP257" s="29"/>
      <c r="DLQ257" s="29"/>
      <c r="DLR257" s="29"/>
      <c r="DLS257" s="29"/>
      <c r="DLT257" s="29"/>
      <c r="DLU257" s="29"/>
      <c r="DLV257" s="29"/>
      <c r="DLW257" s="29"/>
      <c r="DLX257" s="29"/>
      <c r="DLY257" s="29"/>
      <c r="DLZ257" s="29"/>
      <c r="DMA257" s="29"/>
      <c r="DMB257" s="29"/>
      <c r="DMC257" s="29"/>
      <c r="DMD257" s="29"/>
      <c r="DME257" s="29"/>
      <c r="DMF257" s="29"/>
      <c r="DMG257" s="29"/>
      <c r="DMH257" s="29"/>
      <c r="DMI257" s="29"/>
      <c r="DMJ257" s="29"/>
      <c r="DMK257" s="29"/>
      <c r="DML257" s="29"/>
      <c r="DMM257" s="29"/>
      <c r="DMN257" s="29"/>
      <c r="DMO257" s="29"/>
      <c r="DMP257" s="29"/>
      <c r="DMQ257" s="29"/>
      <c r="DMR257" s="29"/>
      <c r="DMS257" s="29"/>
      <c r="DMT257" s="29"/>
      <c r="DMU257" s="29"/>
      <c r="DMV257" s="29"/>
      <c r="DMW257" s="29"/>
      <c r="DMX257" s="29"/>
      <c r="DMY257" s="29"/>
      <c r="DMZ257" s="29"/>
      <c r="DNA257" s="29"/>
      <c r="DNB257" s="29"/>
      <c r="DNC257" s="29"/>
      <c r="DND257" s="29"/>
      <c r="DNE257" s="29"/>
      <c r="DNF257" s="29"/>
      <c r="DNG257" s="29"/>
      <c r="DNH257" s="29"/>
      <c r="DNI257" s="29"/>
      <c r="DNJ257" s="29"/>
      <c r="DNK257" s="29"/>
      <c r="DNL257" s="29"/>
      <c r="DNM257" s="29"/>
      <c r="DNN257" s="29"/>
      <c r="DNO257" s="29"/>
      <c r="DNP257" s="29"/>
      <c r="DNQ257" s="29"/>
      <c r="DNR257" s="29"/>
      <c r="DNS257" s="29"/>
      <c r="DNT257" s="29"/>
      <c r="DNU257" s="29"/>
      <c r="DNV257" s="29"/>
      <c r="DNW257" s="29"/>
      <c r="DNX257" s="29"/>
      <c r="DNY257" s="29"/>
      <c r="DNZ257" s="29"/>
      <c r="DOA257" s="29"/>
      <c r="DOB257" s="29"/>
      <c r="DOC257" s="29"/>
      <c r="DOD257" s="29"/>
      <c r="DOE257" s="29"/>
      <c r="DOF257" s="29"/>
      <c r="DOG257" s="29"/>
      <c r="DOH257" s="29"/>
      <c r="DOI257" s="29"/>
      <c r="DOJ257" s="29"/>
      <c r="DOK257" s="29"/>
      <c r="DOL257" s="29"/>
      <c r="DOM257" s="29"/>
      <c r="DON257" s="29"/>
      <c r="DOO257" s="29"/>
      <c r="DOP257" s="29"/>
      <c r="DOQ257" s="29"/>
      <c r="DOR257" s="29"/>
      <c r="DOS257" s="29"/>
      <c r="DOT257" s="29"/>
      <c r="DOU257" s="29"/>
      <c r="DOV257" s="29"/>
      <c r="DOW257" s="29"/>
      <c r="DOX257" s="29"/>
      <c r="DOY257" s="29"/>
      <c r="DOZ257" s="29"/>
      <c r="DPA257" s="29"/>
      <c r="DPB257" s="29"/>
      <c r="DPC257" s="29"/>
      <c r="DPD257" s="29"/>
      <c r="DPE257" s="29"/>
      <c r="DPF257" s="29"/>
      <c r="DPG257" s="29"/>
      <c r="DPH257" s="29"/>
      <c r="DPI257" s="29"/>
      <c r="DPJ257" s="29"/>
      <c r="DPK257" s="29"/>
      <c r="DPL257" s="29"/>
      <c r="DPM257" s="29"/>
      <c r="DPN257" s="29"/>
      <c r="DPO257" s="29"/>
      <c r="DPP257" s="29"/>
      <c r="DPQ257" s="29"/>
      <c r="DPR257" s="29"/>
      <c r="DPS257" s="29"/>
      <c r="DPT257" s="29"/>
      <c r="DPU257" s="29"/>
      <c r="DPV257" s="29"/>
      <c r="DPW257" s="29"/>
      <c r="DPX257" s="29"/>
      <c r="DPY257" s="29"/>
      <c r="DPZ257" s="29"/>
      <c r="DQA257" s="29"/>
      <c r="DQB257" s="29"/>
      <c r="DQC257" s="29"/>
      <c r="DQD257" s="29"/>
      <c r="DQE257" s="29"/>
      <c r="DQF257" s="29"/>
      <c r="DQG257" s="29"/>
      <c r="DQH257" s="29"/>
      <c r="DQI257" s="29"/>
      <c r="DQJ257" s="29"/>
      <c r="DQK257" s="29"/>
      <c r="DQL257" s="29"/>
      <c r="DQM257" s="29"/>
      <c r="DQN257" s="29"/>
      <c r="DQO257" s="29"/>
      <c r="DQP257" s="29"/>
      <c r="DQQ257" s="29"/>
      <c r="DQR257" s="29"/>
      <c r="DQS257" s="29"/>
      <c r="DQT257" s="29"/>
      <c r="DQU257" s="29"/>
      <c r="DQV257" s="29"/>
      <c r="DQW257" s="29"/>
      <c r="DQX257" s="29"/>
      <c r="DQY257" s="29"/>
      <c r="DQZ257" s="29"/>
      <c r="DRA257" s="29"/>
      <c r="DRB257" s="29"/>
      <c r="DRC257" s="29"/>
      <c r="DRD257" s="29"/>
      <c r="DRE257" s="29"/>
      <c r="DRF257" s="29"/>
      <c r="DRG257" s="29"/>
      <c r="DRH257" s="29"/>
      <c r="DRI257" s="29"/>
      <c r="DRJ257" s="29"/>
      <c r="DRK257" s="29"/>
      <c r="DRL257" s="29"/>
      <c r="DRM257" s="29"/>
      <c r="DRN257" s="29"/>
      <c r="DRO257" s="29"/>
      <c r="DRP257" s="29"/>
      <c r="DRQ257" s="29"/>
      <c r="DRR257" s="29"/>
      <c r="DRS257" s="29"/>
      <c r="DRT257" s="29"/>
      <c r="DRU257" s="29"/>
      <c r="DRV257" s="29"/>
      <c r="DRW257" s="29"/>
      <c r="DRX257" s="29"/>
      <c r="DRY257" s="29"/>
      <c r="DRZ257" s="29"/>
      <c r="DSA257" s="29"/>
      <c r="DSB257" s="29"/>
      <c r="DSC257" s="29"/>
      <c r="DSD257" s="29"/>
      <c r="DSE257" s="29"/>
      <c r="DSF257" s="29"/>
      <c r="DSG257" s="29"/>
      <c r="DSH257" s="29"/>
      <c r="DSI257" s="29"/>
      <c r="DSJ257" s="29"/>
      <c r="DSK257" s="29"/>
      <c r="DSL257" s="29"/>
      <c r="DSM257" s="29"/>
      <c r="DSN257" s="29"/>
      <c r="DSO257" s="29"/>
      <c r="DSP257" s="29"/>
      <c r="DSQ257" s="29"/>
      <c r="DSR257" s="29"/>
      <c r="DSS257" s="29"/>
      <c r="DST257" s="29"/>
      <c r="DSU257" s="29"/>
      <c r="DSV257" s="29"/>
      <c r="DSW257" s="29"/>
      <c r="DSX257" s="29"/>
      <c r="DSY257" s="29"/>
      <c r="DSZ257" s="29"/>
      <c r="DTA257" s="29"/>
      <c r="DTB257" s="29"/>
      <c r="DTC257" s="29"/>
      <c r="DTD257" s="29"/>
      <c r="DTE257" s="29"/>
      <c r="DTF257" s="29"/>
      <c r="DTG257" s="29"/>
      <c r="DTH257" s="29"/>
      <c r="DTI257" s="29"/>
      <c r="DTJ257" s="29"/>
      <c r="DTK257" s="29"/>
      <c r="DTL257" s="29"/>
      <c r="DTM257" s="29"/>
      <c r="DTN257" s="29"/>
      <c r="DTO257" s="29"/>
      <c r="DTP257" s="29"/>
      <c r="DTQ257" s="29"/>
      <c r="DTR257" s="29"/>
      <c r="DTS257" s="29"/>
      <c r="DTT257" s="29"/>
      <c r="DTU257" s="29"/>
      <c r="DTV257" s="29"/>
      <c r="DTW257" s="29"/>
      <c r="DTX257" s="29"/>
      <c r="DTY257" s="29"/>
      <c r="DTZ257" s="29"/>
      <c r="DUA257" s="29"/>
      <c r="DUB257" s="29"/>
      <c r="DUC257" s="29"/>
      <c r="DUD257" s="29"/>
      <c r="DUE257" s="29"/>
      <c r="DUF257" s="29"/>
      <c r="DUG257" s="29"/>
      <c r="DUH257" s="29"/>
      <c r="DUI257" s="29"/>
      <c r="DUJ257" s="29"/>
      <c r="DUK257" s="29"/>
      <c r="DUL257" s="29"/>
      <c r="DUM257" s="29"/>
      <c r="DUN257" s="29"/>
      <c r="DUO257" s="29"/>
      <c r="DUP257" s="29"/>
      <c r="DUQ257" s="29"/>
      <c r="DUR257" s="29"/>
      <c r="DUS257" s="29"/>
      <c r="DUT257" s="29"/>
      <c r="DUU257" s="29"/>
      <c r="DUV257" s="29"/>
      <c r="DUW257" s="29"/>
      <c r="DUX257" s="29"/>
      <c r="DUY257" s="29"/>
      <c r="DUZ257" s="29"/>
      <c r="DVA257" s="29"/>
      <c r="DVB257" s="29"/>
      <c r="DVC257" s="29"/>
      <c r="DVD257" s="29"/>
      <c r="DVE257" s="29"/>
      <c r="DVF257" s="29"/>
      <c r="DVG257" s="29"/>
      <c r="DVH257" s="29"/>
      <c r="DVI257" s="29"/>
      <c r="DVJ257" s="29"/>
      <c r="DVK257" s="29"/>
      <c r="DVL257" s="29"/>
      <c r="DVM257" s="29"/>
      <c r="DVN257" s="29"/>
      <c r="DVO257" s="29"/>
      <c r="DVP257" s="29"/>
      <c r="DVQ257" s="29"/>
      <c r="DVR257" s="29"/>
      <c r="DVS257" s="29"/>
      <c r="DVT257" s="29"/>
      <c r="DVU257" s="29"/>
      <c r="DVV257" s="29"/>
      <c r="DVW257" s="29"/>
      <c r="DVX257" s="29"/>
      <c r="DVY257" s="29"/>
      <c r="DVZ257" s="29"/>
      <c r="DWA257" s="29"/>
      <c r="DWB257" s="29"/>
      <c r="DWC257" s="29"/>
      <c r="DWD257" s="29"/>
      <c r="DWE257" s="29"/>
      <c r="DWF257" s="29"/>
      <c r="DWG257" s="29"/>
      <c r="DWH257" s="29"/>
      <c r="DWI257" s="29"/>
      <c r="DWJ257" s="29"/>
      <c r="DWK257" s="29"/>
      <c r="DWL257" s="29"/>
      <c r="DWM257" s="29"/>
      <c r="DWN257" s="29"/>
      <c r="DWO257" s="29"/>
      <c r="DWP257" s="29"/>
      <c r="DWQ257" s="29"/>
      <c r="DWR257" s="29"/>
      <c r="DWS257" s="29"/>
      <c r="DWT257" s="29"/>
      <c r="DWU257" s="29"/>
      <c r="DWV257" s="29"/>
      <c r="DWW257" s="29"/>
      <c r="DWX257" s="29"/>
      <c r="DWY257" s="29"/>
      <c r="DWZ257" s="29"/>
      <c r="DXA257" s="29"/>
      <c r="DXB257" s="29"/>
      <c r="DXC257" s="29"/>
      <c r="DXD257" s="29"/>
      <c r="DXE257" s="29"/>
      <c r="DXF257" s="29"/>
      <c r="DXG257" s="29"/>
      <c r="DXH257" s="29"/>
      <c r="DXI257" s="29"/>
      <c r="DXJ257" s="29"/>
      <c r="DXK257" s="29"/>
      <c r="DXL257" s="29"/>
      <c r="DXM257" s="29"/>
      <c r="DXN257" s="29"/>
      <c r="DXO257" s="29"/>
      <c r="DXP257" s="29"/>
      <c r="DXQ257" s="29"/>
      <c r="DXR257" s="29"/>
      <c r="DXS257" s="29"/>
      <c r="DXT257" s="29"/>
      <c r="DXU257" s="29"/>
      <c r="DXV257" s="29"/>
      <c r="DXW257" s="29"/>
      <c r="DXX257" s="29"/>
      <c r="DXY257" s="29"/>
      <c r="DXZ257" s="29"/>
      <c r="DYA257" s="29"/>
      <c r="DYB257" s="29"/>
      <c r="DYC257" s="29"/>
      <c r="DYD257" s="29"/>
      <c r="DYE257" s="29"/>
      <c r="DYF257" s="29"/>
      <c r="DYG257" s="29"/>
      <c r="DYH257" s="29"/>
      <c r="DYI257" s="29"/>
      <c r="DYJ257" s="29"/>
      <c r="DYK257" s="29"/>
      <c r="DYL257" s="29"/>
      <c r="DYM257" s="29"/>
      <c r="DYN257" s="29"/>
      <c r="DYO257" s="29"/>
      <c r="DYP257" s="29"/>
      <c r="DYQ257" s="29"/>
      <c r="DYR257" s="29"/>
      <c r="DYS257" s="29"/>
      <c r="DYT257" s="29"/>
      <c r="DYU257" s="29"/>
      <c r="DYV257" s="29"/>
      <c r="DYW257" s="29"/>
      <c r="DYX257" s="29"/>
      <c r="DYY257" s="29"/>
      <c r="DYZ257" s="29"/>
      <c r="DZA257" s="29"/>
      <c r="DZB257" s="29"/>
      <c r="DZC257" s="29"/>
      <c r="DZD257" s="29"/>
      <c r="DZE257" s="29"/>
      <c r="DZF257" s="29"/>
      <c r="DZG257" s="29"/>
      <c r="DZH257" s="29"/>
      <c r="DZI257" s="29"/>
      <c r="DZJ257" s="29"/>
      <c r="DZK257" s="29"/>
      <c r="DZL257" s="29"/>
      <c r="DZM257" s="29"/>
      <c r="DZN257" s="29"/>
      <c r="DZO257" s="29"/>
      <c r="DZP257" s="29"/>
      <c r="DZQ257" s="29"/>
      <c r="DZR257" s="29"/>
      <c r="DZS257" s="29"/>
      <c r="DZT257" s="29"/>
      <c r="DZU257" s="29"/>
      <c r="DZV257" s="29"/>
      <c r="DZW257" s="29"/>
      <c r="DZX257" s="29"/>
      <c r="DZY257" s="29"/>
      <c r="DZZ257" s="29"/>
      <c r="EAA257" s="29"/>
      <c r="EAB257" s="29"/>
      <c r="EAC257" s="29"/>
      <c r="EAD257" s="29"/>
      <c r="EAE257" s="29"/>
      <c r="EAF257" s="29"/>
      <c r="EAG257" s="29"/>
      <c r="EAH257" s="29"/>
      <c r="EAI257" s="29"/>
      <c r="EAJ257" s="29"/>
      <c r="EAK257" s="29"/>
      <c r="EAL257" s="29"/>
      <c r="EAM257" s="29"/>
      <c r="EAN257" s="29"/>
      <c r="EAO257" s="29"/>
      <c r="EAP257" s="29"/>
      <c r="EAQ257" s="29"/>
      <c r="EAR257" s="29"/>
      <c r="EAS257" s="29"/>
      <c r="EAT257" s="29"/>
      <c r="EAU257" s="29"/>
      <c r="EAV257" s="29"/>
      <c r="EAW257" s="29"/>
      <c r="EAX257" s="29"/>
      <c r="EAY257" s="29"/>
      <c r="EAZ257" s="29"/>
      <c r="EBA257" s="29"/>
      <c r="EBB257" s="29"/>
      <c r="EBC257" s="29"/>
      <c r="EBD257" s="29"/>
      <c r="EBE257" s="29"/>
      <c r="EBF257" s="29"/>
      <c r="EBG257" s="29"/>
      <c r="EBH257" s="29"/>
      <c r="EBI257" s="29"/>
      <c r="EBJ257" s="29"/>
      <c r="EBK257" s="29"/>
      <c r="EBL257" s="29"/>
      <c r="EBM257" s="29"/>
      <c r="EBN257" s="29"/>
      <c r="EBO257" s="29"/>
      <c r="EBP257" s="29"/>
      <c r="EBQ257" s="29"/>
      <c r="EBR257" s="29"/>
      <c r="EBS257" s="29"/>
      <c r="EBT257" s="29"/>
      <c r="EBU257" s="29"/>
      <c r="EBV257" s="29"/>
      <c r="EBW257" s="29"/>
      <c r="EBX257" s="29"/>
      <c r="EBY257" s="29"/>
      <c r="EBZ257" s="29"/>
      <c r="ECA257" s="29"/>
      <c r="ECB257" s="29"/>
      <c r="ECC257" s="29"/>
      <c r="ECD257" s="29"/>
      <c r="ECE257" s="29"/>
      <c r="ECF257" s="29"/>
      <c r="ECG257" s="29"/>
      <c r="ECH257" s="29"/>
      <c r="ECI257" s="29"/>
      <c r="ECJ257" s="29"/>
      <c r="ECK257" s="29"/>
      <c r="ECL257" s="29"/>
      <c r="ECM257" s="29"/>
      <c r="ECN257" s="29"/>
      <c r="ECO257" s="29"/>
      <c r="ECP257" s="29"/>
      <c r="ECQ257" s="29"/>
      <c r="ECR257" s="29"/>
      <c r="ECS257" s="29"/>
      <c r="ECT257" s="29"/>
      <c r="ECU257" s="29"/>
      <c r="ECV257" s="29"/>
      <c r="ECW257" s="29"/>
      <c r="ECX257" s="29"/>
      <c r="ECY257" s="29"/>
      <c r="ECZ257" s="29"/>
      <c r="EDA257" s="29"/>
      <c r="EDB257" s="29"/>
      <c r="EDC257" s="29"/>
      <c r="EDD257" s="29"/>
      <c r="EDE257" s="29"/>
      <c r="EDF257" s="29"/>
      <c r="EDG257" s="29"/>
      <c r="EDH257" s="29"/>
      <c r="EDI257" s="29"/>
      <c r="EDJ257" s="29"/>
      <c r="EDK257" s="29"/>
      <c r="EDL257" s="29"/>
      <c r="EDM257" s="29"/>
      <c r="EDN257" s="29"/>
      <c r="EDO257" s="29"/>
      <c r="EDP257" s="29"/>
      <c r="EDQ257" s="29"/>
      <c r="EDR257" s="29"/>
      <c r="EDS257" s="29"/>
      <c r="EDT257" s="29"/>
      <c r="EDU257" s="29"/>
      <c r="EDV257" s="29"/>
      <c r="EDW257" s="29"/>
      <c r="EDX257" s="29"/>
      <c r="EDY257" s="29"/>
      <c r="EDZ257" s="29"/>
      <c r="EEA257" s="29"/>
      <c r="EEB257" s="29"/>
      <c r="EEC257" s="29"/>
      <c r="EED257" s="29"/>
      <c r="EEE257" s="29"/>
      <c r="EEF257" s="29"/>
      <c r="EEG257" s="29"/>
      <c r="EEH257" s="29"/>
      <c r="EEI257" s="29"/>
      <c r="EEJ257" s="29"/>
      <c r="EEK257" s="29"/>
      <c r="EEL257" s="29"/>
      <c r="EEM257" s="29"/>
      <c r="EEN257" s="29"/>
      <c r="EEO257" s="29"/>
      <c r="EEP257" s="29"/>
      <c r="EEQ257" s="29"/>
      <c r="EER257" s="29"/>
      <c r="EES257" s="29"/>
      <c r="EET257" s="29"/>
      <c r="EEU257" s="29"/>
      <c r="EEV257" s="29"/>
      <c r="EEW257" s="29"/>
      <c r="EEX257" s="29"/>
      <c r="EEY257" s="29"/>
      <c r="EEZ257" s="29"/>
      <c r="EFA257" s="29"/>
      <c r="EFB257" s="29"/>
      <c r="EFC257" s="29"/>
      <c r="EFD257" s="29"/>
      <c r="EFE257" s="29"/>
      <c r="EFF257" s="29"/>
      <c r="EFG257" s="29"/>
      <c r="EFH257" s="29"/>
      <c r="EFI257" s="29"/>
      <c r="EFJ257" s="29"/>
      <c r="EFK257" s="29"/>
      <c r="EFL257" s="29"/>
      <c r="EFM257" s="29"/>
      <c r="EFN257" s="29"/>
      <c r="EFO257" s="29"/>
      <c r="EFP257" s="29"/>
      <c r="EFQ257" s="29"/>
      <c r="EFR257" s="29"/>
      <c r="EFS257" s="29"/>
      <c r="EFT257" s="29"/>
      <c r="EFU257" s="29"/>
      <c r="EFV257" s="29"/>
      <c r="EFW257" s="29"/>
      <c r="EFX257" s="29"/>
      <c r="EFY257" s="29"/>
      <c r="EFZ257" s="29"/>
      <c r="EGA257" s="29"/>
      <c r="EGB257" s="29"/>
      <c r="EGC257" s="29"/>
      <c r="EGD257" s="29"/>
      <c r="EGE257" s="29"/>
      <c r="EGF257" s="29"/>
      <c r="EGG257" s="29"/>
      <c r="EGH257" s="29"/>
      <c r="EGI257" s="29"/>
      <c r="EGJ257" s="29"/>
      <c r="EGK257" s="29"/>
      <c r="EGL257" s="29"/>
      <c r="EGM257" s="29"/>
      <c r="EGN257" s="29"/>
      <c r="EGO257" s="29"/>
      <c r="EGP257" s="29"/>
      <c r="EGQ257" s="29"/>
      <c r="EGR257" s="29"/>
      <c r="EGS257" s="29"/>
      <c r="EGT257" s="29"/>
      <c r="EGU257" s="29"/>
      <c r="EGV257" s="29"/>
      <c r="EGW257" s="29"/>
      <c r="EGX257" s="29"/>
      <c r="EGY257" s="29"/>
      <c r="EGZ257" s="29"/>
      <c r="EHA257" s="29"/>
      <c r="EHB257" s="29"/>
      <c r="EHC257" s="29"/>
      <c r="EHD257" s="29"/>
      <c r="EHE257" s="29"/>
      <c r="EHF257" s="29"/>
      <c r="EHG257" s="29"/>
      <c r="EHH257" s="29"/>
      <c r="EHI257" s="29"/>
      <c r="EHJ257" s="29"/>
      <c r="EHK257" s="29"/>
      <c r="EHL257" s="29"/>
      <c r="EHM257" s="29"/>
      <c r="EHN257" s="29"/>
      <c r="EHO257" s="29"/>
      <c r="EHP257" s="29"/>
      <c r="EHQ257" s="29"/>
      <c r="EHR257" s="29"/>
      <c r="EHS257" s="29"/>
      <c r="EHT257" s="29"/>
      <c r="EHU257" s="29"/>
      <c r="EHV257" s="29"/>
      <c r="EHW257" s="29"/>
      <c r="EHX257" s="29"/>
      <c r="EHY257" s="29"/>
      <c r="EHZ257" s="29"/>
      <c r="EIA257" s="29"/>
      <c r="EIB257" s="29"/>
      <c r="EIC257" s="29"/>
      <c r="EID257" s="29"/>
      <c r="EIE257" s="29"/>
      <c r="EIF257" s="29"/>
      <c r="EIG257" s="29"/>
      <c r="EIH257" s="29"/>
      <c r="EII257" s="29"/>
      <c r="EIJ257" s="29"/>
      <c r="EIK257" s="29"/>
      <c r="EIL257" s="29"/>
      <c r="EIM257" s="29"/>
      <c r="EIN257" s="29"/>
      <c r="EIO257" s="29"/>
      <c r="EIP257" s="29"/>
      <c r="EIQ257" s="29"/>
      <c r="EIR257" s="29"/>
      <c r="EIS257" s="29"/>
      <c r="EIT257" s="29"/>
      <c r="EIU257" s="29"/>
      <c r="EIV257" s="29"/>
      <c r="EIW257" s="29"/>
      <c r="EIX257" s="29"/>
      <c r="EIY257" s="29"/>
      <c r="EIZ257" s="29"/>
      <c r="EJA257" s="29"/>
      <c r="EJB257" s="29"/>
      <c r="EJC257" s="29"/>
      <c r="EJD257" s="29"/>
      <c r="EJE257" s="29"/>
      <c r="EJF257" s="29"/>
      <c r="EJG257" s="29"/>
      <c r="EJH257" s="29"/>
      <c r="EJI257" s="29"/>
      <c r="EJJ257" s="29"/>
      <c r="EJK257" s="29"/>
      <c r="EJL257" s="29"/>
      <c r="EJM257" s="29"/>
      <c r="EJN257" s="29"/>
      <c r="EJO257" s="29"/>
      <c r="EJP257" s="29"/>
      <c r="EJQ257" s="29"/>
      <c r="EJR257" s="29"/>
      <c r="EJS257" s="29"/>
      <c r="EJT257" s="29"/>
      <c r="EJU257" s="29"/>
      <c r="EJV257" s="29"/>
      <c r="EJW257" s="29"/>
      <c r="EJX257" s="29"/>
      <c r="EJY257" s="29"/>
      <c r="EJZ257" s="29"/>
      <c r="EKA257" s="29"/>
      <c r="EKB257" s="29"/>
      <c r="EKC257" s="29"/>
      <c r="EKD257" s="29"/>
      <c r="EKE257" s="29"/>
      <c r="EKF257" s="29"/>
      <c r="EKG257" s="29"/>
      <c r="EKH257" s="29"/>
      <c r="EKI257" s="29"/>
      <c r="EKJ257" s="29"/>
      <c r="EKK257" s="29"/>
      <c r="EKL257" s="29"/>
      <c r="EKM257" s="29"/>
      <c r="EKN257" s="29"/>
      <c r="EKO257" s="29"/>
      <c r="EKP257" s="29"/>
      <c r="EKQ257" s="29"/>
      <c r="EKR257" s="29"/>
      <c r="EKS257" s="29"/>
      <c r="EKT257" s="29"/>
      <c r="EKU257" s="29"/>
      <c r="EKV257" s="29"/>
      <c r="EKW257" s="29"/>
      <c r="EKX257" s="29"/>
      <c r="EKY257" s="29"/>
      <c r="EKZ257" s="29"/>
      <c r="ELA257" s="29"/>
      <c r="ELB257" s="29"/>
      <c r="ELC257" s="29"/>
      <c r="ELD257" s="29"/>
      <c r="ELE257" s="29"/>
      <c r="ELF257" s="29"/>
      <c r="ELG257" s="29"/>
      <c r="ELH257" s="29"/>
      <c r="ELI257" s="29"/>
      <c r="ELJ257" s="29"/>
      <c r="ELK257" s="29"/>
      <c r="ELL257" s="29"/>
      <c r="ELM257" s="29"/>
      <c r="ELN257" s="29"/>
      <c r="ELO257" s="29"/>
      <c r="ELP257" s="29"/>
      <c r="ELQ257" s="29"/>
      <c r="ELR257" s="29"/>
      <c r="ELS257" s="29"/>
      <c r="ELT257" s="29"/>
      <c r="ELU257" s="29"/>
      <c r="ELV257" s="29"/>
      <c r="ELW257" s="29"/>
      <c r="ELX257" s="29"/>
      <c r="ELY257" s="29"/>
      <c r="ELZ257" s="29"/>
      <c r="EMA257" s="29"/>
      <c r="EMB257" s="29"/>
      <c r="EMC257" s="29"/>
      <c r="EMD257" s="29"/>
      <c r="EME257" s="29"/>
      <c r="EMF257" s="29"/>
      <c r="EMG257" s="29"/>
      <c r="EMH257" s="29"/>
      <c r="EMI257" s="29"/>
      <c r="EMJ257" s="29"/>
      <c r="EMK257" s="29"/>
      <c r="EML257" s="29"/>
      <c r="EMM257" s="29"/>
      <c r="EMN257" s="29"/>
      <c r="EMO257" s="29"/>
      <c r="EMP257" s="29"/>
      <c r="EMQ257" s="29"/>
      <c r="EMR257" s="29"/>
      <c r="EMS257" s="29"/>
      <c r="EMT257" s="29"/>
      <c r="EMU257" s="29"/>
      <c r="EMV257" s="29"/>
      <c r="EMW257" s="29"/>
      <c r="EMX257" s="29"/>
      <c r="EMY257" s="29"/>
      <c r="EMZ257" s="29"/>
      <c r="ENA257" s="29"/>
      <c r="ENB257" s="29"/>
      <c r="ENC257" s="29"/>
      <c r="END257" s="29"/>
      <c r="ENE257" s="29"/>
      <c r="ENF257" s="29"/>
      <c r="ENG257" s="29"/>
      <c r="ENH257" s="29"/>
      <c r="ENI257" s="29"/>
      <c r="ENJ257" s="29"/>
      <c r="ENK257" s="29"/>
      <c r="ENL257" s="29"/>
      <c r="ENM257" s="29"/>
      <c r="ENN257" s="29"/>
      <c r="ENO257" s="29"/>
      <c r="ENP257" s="29"/>
      <c r="ENQ257" s="29"/>
      <c r="ENR257" s="29"/>
      <c r="ENS257" s="29"/>
      <c r="ENT257" s="29"/>
      <c r="ENU257" s="29"/>
      <c r="ENV257" s="29"/>
      <c r="ENW257" s="29"/>
      <c r="ENX257" s="29"/>
      <c r="ENY257" s="29"/>
      <c r="ENZ257" s="29"/>
      <c r="EOA257" s="29"/>
      <c r="EOB257" s="29"/>
      <c r="EOC257" s="29"/>
      <c r="EOD257" s="29"/>
      <c r="EOE257" s="29"/>
      <c r="EOF257" s="29"/>
      <c r="EOG257" s="29"/>
      <c r="EOH257" s="29"/>
      <c r="EOI257" s="29"/>
      <c r="EOJ257" s="29"/>
      <c r="EOK257" s="29"/>
      <c r="EOL257" s="29"/>
      <c r="EOM257" s="29"/>
      <c r="EON257" s="29"/>
      <c r="EOO257" s="29"/>
      <c r="EOP257" s="29"/>
      <c r="EOQ257" s="29"/>
      <c r="EOR257" s="29"/>
      <c r="EOS257" s="29"/>
      <c r="EOT257" s="29"/>
      <c r="EOU257" s="29"/>
      <c r="EOV257" s="29"/>
      <c r="EOW257" s="29"/>
      <c r="EOX257" s="29"/>
      <c r="EOY257" s="29"/>
      <c r="EOZ257" s="29"/>
      <c r="EPA257" s="29"/>
      <c r="EPB257" s="29"/>
      <c r="EPC257" s="29"/>
      <c r="EPD257" s="29"/>
      <c r="EPE257" s="29"/>
      <c r="EPF257" s="29"/>
      <c r="EPG257" s="29"/>
      <c r="EPH257" s="29"/>
      <c r="EPI257" s="29"/>
      <c r="EPJ257" s="29"/>
      <c r="EPK257" s="29"/>
      <c r="EPL257" s="29"/>
      <c r="EPM257" s="29"/>
      <c r="EPN257" s="29"/>
      <c r="EPO257" s="29"/>
      <c r="EPP257" s="29"/>
      <c r="EPQ257" s="29"/>
      <c r="EPR257" s="29"/>
      <c r="EPS257" s="29"/>
      <c r="EPT257" s="29"/>
      <c r="EPU257" s="29"/>
      <c r="EPV257" s="29"/>
      <c r="EPW257" s="29"/>
      <c r="EPX257" s="29"/>
      <c r="EPY257" s="29"/>
      <c r="EPZ257" s="29"/>
      <c r="EQA257" s="29"/>
      <c r="EQB257" s="29"/>
      <c r="EQC257" s="29"/>
      <c r="EQD257" s="29"/>
      <c r="EQE257" s="29"/>
      <c r="EQF257" s="29"/>
      <c r="EQG257" s="29"/>
      <c r="EQH257" s="29"/>
      <c r="EQI257" s="29"/>
      <c r="EQJ257" s="29"/>
      <c r="EQK257" s="29"/>
      <c r="EQL257" s="29"/>
      <c r="EQM257" s="29"/>
      <c r="EQN257" s="29"/>
      <c r="EQO257" s="29"/>
      <c r="EQP257" s="29"/>
      <c r="EQQ257" s="29"/>
      <c r="EQR257" s="29"/>
      <c r="EQS257" s="29"/>
      <c r="EQT257" s="29"/>
      <c r="EQU257" s="29"/>
      <c r="EQV257" s="29"/>
      <c r="EQW257" s="29"/>
      <c r="EQX257" s="29"/>
      <c r="EQY257" s="29"/>
      <c r="EQZ257" s="29"/>
      <c r="ERA257" s="29"/>
      <c r="ERB257" s="29"/>
      <c r="ERC257" s="29"/>
      <c r="ERD257" s="29"/>
      <c r="ERE257" s="29"/>
      <c r="ERF257" s="29"/>
      <c r="ERG257" s="29"/>
      <c r="ERH257" s="29"/>
      <c r="ERI257" s="29"/>
      <c r="ERJ257" s="29"/>
      <c r="ERK257" s="29"/>
      <c r="ERL257" s="29"/>
      <c r="ERM257" s="29"/>
      <c r="ERN257" s="29"/>
      <c r="ERO257" s="29"/>
      <c r="ERP257" s="29"/>
      <c r="ERQ257" s="29"/>
      <c r="ERR257" s="29"/>
      <c r="ERS257" s="29"/>
      <c r="ERT257" s="29"/>
      <c r="ERU257" s="29"/>
      <c r="ERV257" s="29"/>
      <c r="ERW257" s="29"/>
      <c r="ERX257" s="29"/>
      <c r="ERY257" s="29"/>
      <c r="ERZ257" s="29"/>
      <c r="ESA257" s="29"/>
      <c r="ESB257" s="29"/>
      <c r="ESC257" s="29"/>
      <c r="ESD257" s="29"/>
      <c r="ESE257" s="29"/>
      <c r="ESF257" s="29"/>
      <c r="ESG257" s="29"/>
      <c r="ESH257" s="29"/>
      <c r="ESI257" s="29"/>
      <c r="ESJ257" s="29"/>
      <c r="ESK257" s="29"/>
      <c r="ESL257" s="29"/>
      <c r="ESM257" s="29"/>
      <c r="ESN257" s="29"/>
      <c r="ESO257" s="29"/>
      <c r="ESP257" s="29"/>
      <c r="ESQ257" s="29"/>
      <c r="ESR257" s="29"/>
      <c r="ESS257" s="29"/>
      <c r="EST257" s="29"/>
      <c r="ESU257" s="29"/>
      <c r="ESV257" s="29"/>
      <c r="ESW257" s="29"/>
      <c r="ESX257" s="29"/>
      <c r="ESY257" s="29"/>
      <c r="ESZ257" s="29"/>
      <c r="ETA257" s="29"/>
      <c r="ETB257" s="29"/>
      <c r="ETC257" s="29"/>
      <c r="ETD257" s="29"/>
      <c r="ETE257" s="29"/>
      <c r="ETF257" s="29"/>
      <c r="ETG257" s="29"/>
      <c r="ETH257" s="29"/>
      <c r="ETI257" s="29"/>
      <c r="ETJ257" s="29"/>
      <c r="ETK257" s="29"/>
      <c r="ETL257" s="29"/>
      <c r="ETM257" s="29"/>
      <c r="ETN257" s="29"/>
      <c r="ETO257" s="29"/>
      <c r="ETP257" s="29"/>
      <c r="ETQ257" s="29"/>
      <c r="ETR257" s="29"/>
      <c r="ETS257" s="29"/>
      <c r="ETT257" s="29"/>
      <c r="ETU257" s="29"/>
      <c r="ETV257" s="29"/>
      <c r="ETW257" s="29"/>
      <c r="ETX257" s="29"/>
      <c r="ETY257" s="29"/>
      <c r="ETZ257" s="29"/>
      <c r="EUA257" s="29"/>
      <c r="EUB257" s="29"/>
      <c r="EUC257" s="29"/>
      <c r="EUD257" s="29"/>
      <c r="EUE257" s="29"/>
      <c r="EUF257" s="29"/>
      <c r="EUG257" s="29"/>
      <c r="EUH257" s="29"/>
      <c r="EUI257" s="29"/>
      <c r="EUJ257" s="29"/>
      <c r="EUK257" s="29"/>
      <c r="EUL257" s="29"/>
      <c r="EUM257" s="29"/>
      <c r="EUN257" s="29"/>
      <c r="EUO257" s="29"/>
      <c r="EUP257" s="29"/>
      <c r="EUQ257" s="29"/>
      <c r="EUR257" s="29"/>
      <c r="EUS257" s="29"/>
      <c r="EUT257" s="29"/>
      <c r="EUU257" s="29"/>
      <c r="EUV257" s="29"/>
      <c r="EUW257" s="29"/>
      <c r="EUX257" s="29"/>
      <c r="EUY257" s="29"/>
      <c r="EUZ257" s="29"/>
      <c r="EVA257" s="29"/>
      <c r="EVB257" s="29"/>
      <c r="EVC257" s="29"/>
      <c r="EVD257" s="29"/>
      <c r="EVE257" s="29"/>
      <c r="EVF257" s="29"/>
      <c r="EVG257" s="29"/>
      <c r="EVH257" s="29"/>
      <c r="EVI257" s="29"/>
      <c r="EVJ257" s="29"/>
      <c r="EVK257" s="29"/>
      <c r="EVL257" s="29"/>
      <c r="EVM257" s="29"/>
      <c r="EVN257" s="29"/>
      <c r="EVO257" s="29"/>
      <c r="EVP257" s="29"/>
      <c r="EVQ257" s="29"/>
      <c r="EVR257" s="29"/>
      <c r="EVS257" s="29"/>
      <c r="EVT257" s="29"/>
      <c r="EVU257" s="29"/>
      <c r="EVV257" s="29"/>
      <c r="EVW257" s="29"/>
      <c r="EVX257" s="29"/>
      <c r="EVY257" s="29"/>
      <c r="EVZ257" s="29"/>
      <c r="EWA257" s="29"/>
      <c r="EWB257" s="29"/>
      <c r="EWC257" s="29"/>
      <c r="EWD257" s="29"/>
      <c r="EWE257" s="29"/>
      <c r="EWF257" s="29"/>
      <c r="EWG257" s="29"/>
      <c r="EWH257" s="29"/>
      <c r="EWI257" s="29"/>
      <c r="EWJ257" s="29"/>
      <c r="EWK257" s="29"/>
      <c r="EWL257" s="29"/>
      <c r="EWM257" s="29"/>
      <c r="EWN257" s="29"/>
      <c r="EWO257" s="29"/>
      <c r="EWP257" s="29"/>
      <c r="EWQ257" s="29"/>
      <c r="EWR257" s="29"/>
      <c r="EWS257" s="29"/>
      <c r="EWT257" s="29"/>
      <c r="EWU257" s="29"/>
      <c r="EWV257" s="29"/>
      <c r="EWW257" s="29"/>
      <c r="EWX257" s="29"/>
      <c r="EWY257" s="29"/>
      <c r="EWZ257" s="29"/>
      <c r="EXA257" s="29"/>
      <c r="EXB257" s="29"/>
      <c r="EXC257" s="29"/>
      <c r="EXD257" s="29"/>
      <c r="EXE257" s="29"/>
      <c r="EXF257" s="29"/>
      <c r="EXG257" s="29"/>
      <c r="EXH257" s="29"/>
      <c r="EXI257" s="29"/>
      <c r="EXJ257" s="29"/>
      <c r="EXK257" s="29"/>
      <c r="EXL257" s="29"/>
      <c r="EXM257" s="29"/>
      <c r="EXN257" s="29"/>
      <c r="EXO257" s="29"/>
      <c r="EXP257" s="29"/>
      <c r="EXQ257" s="29"/>
      <c r="EXR257" s="29"/>
      <c r="EXS257" s="29"/>
      <c r="EXT257" s="29"/>
      <c r="EXU257" s="29"/>
      <c r="EXV257" s="29"/>
      <c r="EXW257" s="29"/>
      <c r="EXX257" s="29"/>
      <c r="EXY257" s="29"/>
      <c r="EXZ257" s="29"/>
      <c r="EYA257" s="29"/>
      <c r="EYB257" s="29"/>
      <c r="EYC257" s="29"/>
      <c r="EYD257" s="29"/>
      <c r="EYE257" s="29"/>
      <c r="EYF257" s="29"/>
      <c r="EYG257" s="29"/>
      <c r="EYH257" s="29"/>
      <c r="EYI257" s="29"/>
      <c r="EYJ257" s="29"/>
      <c r="EYK257" s="29"/>
      <c r="EYL257" s="29"/>
      <c r="EYM257" s="29"/>
      <c r="EYN257" s="29"/>
      <c r="EYO257" s="29"/>
      <c r="EYP257" s="29"/>
      <c r="EYQ257" s="29"/>
      <c r="EYR257" s="29"/>
      <c r="EYS257" s="29"/>
      <c r="EYT257" s="29"/>
      <c r="EYU257" s="29"/>
      <c r="EYV257" s="29"/>
      <c r="EYW257" s="29"/>
      <c r="EYX257" s="29"/>
      <c r="EYY257" s="29"/>
      <c r="EYZ257" s="29"/>
      <c r="EZA257" s="29"/>
      <c r="EZB257" s="29"/>
      <c r="EZC257" s="29"/>
      <c r="EZD257" s="29"/>
      <c r="EZE257" s="29"/>
      <c r="EZF257" s="29"/>
      <c r="EZG257" s="29"/>
      <c r="EZH257" s="29"/>
      <c r="EZI257" s="29"/>
      <c r="EZJ257" s="29"/>
      <c r="EZK257" s="29"/>
      <c r="EZL257" s="29"/>
      <c r="EZM257" s="29"/>
      <c r="EZN257" s="29"/>
      <c r="EZO257" s="29"/>
      <c r="EZP257" s="29"/>
      <c r="EZQ257" s="29"/>
      <c r="EZR257" s="29"/>
      <c r="EZS257" s="29"/>
      <c r="EZT257" s="29"/>
      <c r="EZU257" s="29"/>
      <c r="EZV257" s="29"/>
      <c r="EZW257" s="29"/>
      <c r="EZX257" s="29"/>
      <c r="EZY257" s="29"/>
      <c r="EZZ257" s="29"/>
      <c r="FAA257" s="29"/>
      <c r="FAB257" s="29"/>
      <c r="FAC257" s="29"/>
      <c r="FAD257" s="29"/>
      <c r="FAE257" s="29"/>
      <c r="FAF257" s="29"/>
      <c r="FAG257" s="29"/>
      <c r="FAH257" s="29"/>
      <c r="FAI257" s="29"/>
      <c r="FAJ257" s="29"/>
      <c r="FAK257" s="29"/>
      <c r="FAL257" s="29"/>
      <c r="FAM257" s="29"/>
      <c r="FAN257" s="29"/>
      <c r="FAO257" s="29"/>
      <c r="FAP257" s="29"/>
      <c r="FAQ257" s="29"/>
      <c r="FAR257" s="29"/>
      <c r="FAS257" s="29"/>
      <c r="FAT257" s="29"/>
      <c r="FAU257" s="29"/>
      <c r="FAV257" s="29"/>
      <c r="FAW257" s="29"/>
      <c r="FAX257" s="29"/>
      <c r="FAY257" s="29"/>
      <c r="FAZ257" s="29"/>
      <c r="FBA257" s="29"/>
      <c r="FBB257" s="29"/>
      <c r="FBC257" s="29"/>
      <c r="FBD257" s="29"/>
      <c r="FBE257" s="29"/>
      <c r="FBF257" s="29"/>
      <c r="FBG257" s="29"/>
      <c r="FBH257" s="29"/>
      <c r="FBI257" s="29"/>
      <c r="FBJ257" s="29"/>
      <c r="FBK257" s="29"/>
      <c r="FBL257" s="29"/>
      <c r="FBM257" s="29"/>
      <c r="FBN257" s="29"/>
      <c r="FBO257" s="29"/>
      <c r="FBP257" s="29"/>
      <c r="FBQ257" s="29"/>
      <c r="FBR257" s="29"/>
      <c r="FBS257" s="29"/>
      <c r="FBT257" s="29"/>
      <c r="FBU257" s="29"/>
      <c r="FBV257" s="29"/>
      <c r="FBW257" s="29"/>
      <c r="FBX257" s="29"/>
      <c r="FBY257" s="29"/>
      <c r="FBZ257" s="29"/>
      <c r="FCA257" s="29"/>
      <c r="FCB257" s="29"/>
      <c r="FCC257" s="29"/>
      <c r="FCD257" s="29"/>
      <c r="FCE257" s="29"/>
      <c r="FCF257" s="29"/>
      <c r="FCG257" s="29"/>
      <c r="FCH257" s="29"/>
      <c r="FCI257" s="29"/>
      <c r="FCJ257" s="29"/>
      <c r="FCK257" s="29"/>
      <c r="FCL257" s="29"/>
      <c r="FCM257" s="29"/>
      <c r="FCN257" s="29"/>
      <c r="FCO257" s="29"/>
      <c r="FCP257" s="29"/>
      <c r="FCQ257" s="29"/>
      <c r="FCR257" s="29"/>
      <c r="FCS257" s="29"/>
      <c r="FCT257" s="29"/>
      <c r="FCU257" s="29"/>
      <c r="FCV257" s="29"/>
      <c r="FCW257" s="29"/>
      <c r="FCX257" s="29"/>
      <c r="FCY257" s="29"/>
      <c r="FCZ257" s="29"/>
      <c r="FDA257" s="29"/>
      <c r="FDB257" s="29"/>
      <c r="FDC257" s="29"/>
      <c r="FDD257" s="29"/>
      <c r="FDE257" s="29"/>
      <c r="FDF257" s="29"/>
      <c r="FDG257" s="29"/>
      <c r="FDH257" s="29"/>
      <c r="FDI257" s="29"/>
      <c r="FDJ257" s="29"/>
      <c r="FDK257" s="29"/>
      <c r="FDL257" s="29"/>
      <c r="FDM257" s="29"/>
      <c r="FDN257" s="29"/>
      <c r="FDO257" s="29"/>
      <c r="FDP257" s="29"/>
      <c r="FDQ257" s="29"/>
      <c r="FDR257" s="29"/>
      <c r="FDS257" s="29"/>
      <c r="FDT257" s="29"/>
      <c r="FDU257" s="29"/>
      <c r="FDV257" s="29"/>
      <c r="FDW257" s="29"/>
      <c r="FDX257" s="29"/>
      <c r="FDY257" s="29"/>
      <c r="FDZ257" s="29"/>
      <c r="FEA257" s="29"/>
      <c r="FEB257" s="29"/>
      <c r="FEC257" s="29"/>
      <c r="FED257" s="29"/>
      <c r="FEE257" s="29"/>
      <c r="FEF257" s="29"/>
      <c r="FEG257" s="29"/>
      <c r="FEH257" s="29"/>
      <c r="FEI257" s="29"/>
      <c r="FEJ257" s="29"/>
      <c r="FEK257" s="29"/>
      <c r="FEL257" s="29"/>
      <c r="FEM257" s="29"/>
      <c r="FEN257" s="29"/>
      <c r="FEO257" s="29"/>
      <c r="FEP257" s="29"/>
      <c r="FEQ257" s="29"/>
      <c r="FER257" s="29"/>
      <c r="FES257" s="29"/>
      <c r="FET257" s="29"/>
      <c r="FEU257" s="29"/>
      <c r="FEV257" s="29"/>
      <c r="FEW257" s="29"/>
      <c r="FEX257" s="29"/>
      <c r="FEY257" s="29"/>
      <c r="FEZ257" s="29"/>
      <c r="FFA257" s="29"/>
      <c r="FFB257" s="29"/>
      <c r="FFC257" s="29"/>
      <c r="FFD257" s="29"/>
      <c r="FFE257" s="29"/>
      <c r="FFF257" s="29"/>
      <c r="FFG257" s="29"/>
      <c r="FFH257" s="29"/>
      <c r="FFI257" s="29"/>
      <c r="FFJ257" s="29"/>
      <c r="FFK257" s="29"/>
      <c r="FFL257" s="29"/>
      <c r="FFM257" s="29"/>
      <c r="FFN257" s="29"/>
      <c r="FFO257" s="29"/>
      <c r="FFP257" s="29"/>
      <c r="FFQ257" s="29"/>
      <c r="FFR257" s="29"/>
      <c r="FFS257" s="29"/>
      <c r="FFT257" s="29"/>
      <c r="FFU257" s="29"/>
      <c r="FFV257" s="29"/>
      <c r="FFW257" s="29"/>
      <c r="FFX257" s="29"/>
      <c r="FFY257" s="29"/>
      <c r="FFZ257" s="29"/>
      <c r="FGA257" s="29"/>
      <c r="FGB257" s="29"/>
      <c r="FGC257" s="29"/>
      <c r="FGD257" s="29"/>
      <c r="FGE257" s="29"/>
      <c r="FGF257" s="29"/>
      <c r="FGG257" s="29"/>
      <c r="FGH257" s="29"/>
      <c r="FGI257" s="29"/>
      <c r="FGJ257" s="29"/>
      <c r="FGK257" s="29"/>
      <c r="FGL257" s="29"/>
      <c r="FGM257" s="29"/>
      <c r="FGN257" s="29"/>
      <c r="FGO257" s="29"/>
      <c r="FGP257" s="29"/>
      <c r="FGQ257" s="29"/>
      <c r="FGR257" s="29"/>
      <c r="FGS257" s="29"/>
      <c r="FGT257" s="29"/>
      <c r="FGU257" s="29"/>
      <c r="FGV257" s="29"/>
      <c r="FGW257" s="29"/>
      <c r="FGX257" s="29"/>
      <c r="FGY257" s="29"/>
      <c r="FGZ257" s="29"/>
      <c r="FHA257" s="29"/>
      <c r="FHB257" s="29"/>
      <c r="FHC257" s="29"/>
      <c r="FHD257" s="29"/>
      <c r="FHE257" s="29"/>
      <c r="FHF257" s="29"/>
      <c r="FHG257" s="29"/>
      <c r="FHH257" s="29"/>
      <c r="FHI257" s="29"/>
      <c r="FHJ257" s="29"/>
      <c r="FHK257" s="29"/>
      <c r="FHL257" s="29"/>
      <c r="FHM257" s="29"/>
      <c r="FHN257" s="29"/>
      <c r="FHO257" s="29"/>
      <c r="FHP257" s="29"/>
      <c r="FHQ257" s="29"/>
      <c r="FHR257" s="29"/>
      <c r="FHS257" s="29"/>
      <c r="FHT257" s="29"/>
      <c r="FHU257" s="29"/>
      <c r="FHV257" s="29"/>
      <c r="FHW257" s="29"/>
      <c r="FHX257" s="29"/>
      <c r="FHY257" s="29"/>
      <c r="FHZ257" s="29"/>
      <c r="FIA257" s="29"/>
      <c r="FIB257" s="29"/>
      <c r="FIC257" s="29"/>
      <c r="FID257" s="29"/>
      <c r="FIE257" s="29"/>
      <c r="FIF257" s="29"/>
      <c r="FIG257" s="29"/>
      <c r="FIH257" s="29"/>
      <c r="FII257" s="29"/>
      <c r="FIJ257" s="29"/>
      <c r="FIK257" s="29"/>
      <c r="FIL257" s="29"/>
      <c r="FIM257" s="29"/>
      <c r="FIN257" s="29"/>
      <c r="FIO257" s="29"/>
      <c r="FIP257" s="29"/>
      <c r="FIQ257" s="29"/>
      <c r="FIR257" s="29"/>
      <c r="FIS257" s="29"/>
      <c r="FIT257" s="29"/>
      <c r="FIU257" s="29"/>
      <c r="FIV257" s="29"/>
      <c r="FIW257" s="29"/>
      <c r="FIX257" s="29"/>
      <c r="FIY257" s="29"/>
      <c r="FIZ257" s="29"/>
      <c r="FJA257" s="29"/>
      <c r="FJB257" s="29"/>
      <c r="FJC257" s="29"/>
      <c r="FJD257" s="29"/>
      <c r="FJE257" s="29"/>
      <c r="FJF257" s="29"/>
      <c r="FJG257" s="29"/>
      <c r="FJH257" s="29"/>
      <c r="FJI257" s="29"/>
      <c r="FJJ257" s="29"/>
      <c r="FJK257" s="29"/>
      <c r="FJL257" s="29"/>
      <c r="FJM257" s="29"/>
      <c r="FJN257" s="29"/>
      <c r="FJO257" s="29"/>
      <c r="FJP257" s="29"/>
      <c r="FJQ257" s="29"/>
      <c r="FJR257" s="29"/>
      <c r="FJS257" s="29"/>
      <c r="FJT257" s="29"/>
      <c r="FJU257" s="29"/>
      <c r="FJV257" s="29"/>
      <c r="FJW257" s="29"/>
      <c r="FJX257" s="29"/>
      <c r="FJY257" s="29"/>
      <c r="FJZ257" s="29"/>
      <c r="FKA257" s="29"/>
      <c r="FKB257" s="29"/>
      <c r="FKC257" s="29"/>
      <c r="FKD257" s="29"/>
      <c r="FKE257" s="29"/>
      <c r="FKF257" s="29"/>
      <c r="FKG257" s="29"/>
      <c r="FKH257" s="29"/>
      <c r="FKI257" s="29"/>
      <c r="FKJ257" s="29"/>
      <c r="FKK257" s="29"/>
      <c r="FKL257" s="29"/>
      <c r="FKM257" s="29"/>
      <c r="FKN257" s="29"/>
      <c r="FKO257" s="29"/>
      <c r="FKP257" s="29"/>
      <c r="FKQ257" s="29"/>
      <c r="FKR257" s="29"/>
      <c r="FKS257" s="29"/>
      <c r="FKT257" s="29"/>
      <c r="FKU257" s="29"/>
      <c r="FKV257" s="29"/>
      <c r="FKW257" s="29"/>
      <c r="FKX257" s="29"/>
      <c r="FKY257" s="29"/>
      <c r="FKZ257" s="29"/>
      <c r="FLA257" s="29"/>
      <c r="FLB257" s="29"/>
      <c r="FLC257" s="29"/>
      <c r="FLD257" s="29"/>
      <c r="FLE257" s="29"/>
      <c r="FLF257" s="29"/>
      <c r="FLG257" s="29"/>
      <c r="FLH257" s="29"/>
      <c r="FLI257" s="29"/>
      <c r="FLJ257" s="29"/>
      <c r="FLK257" s="29"/>
      <c r="FLL257" s="29"/>
      <c r="FLM257" s="29"/>
      <c r="FLN257" s="29"/>
      <c r="FLO257" s="29"/>
      <c r="FLP257" s="29"/>
      <c r="FLQ257" s="29"/>
      <c r="FLR257" s="29"/>
      <c r="FLS257" s="29"/>
      <c r="FLT257" s="29"/>
      <c r="FLU257" s="29"/>
      <c r="FLV257" s="29"/>
      <c r="FLW257" s="29"/>
      <c r="FLX257" s="29"/>
      <c r="FLY257" s="29"/>
      <c r="FLZ257" s="29"/>
      <c r="FMA257" s="29"/>
      <c r="FMB257" s="29"/>
      <c r="FMC257" s="29"/>
      <c r="FMD257" s="29"/>
      <c r="FME257" s="29"/>
      <c r="FMF257" s="29"/>
      <c r="FMG257" s="29"/>
      <c r="FMH257" s="29"/>
      <c r="FMI257" s="29"/>
      <c r="FMJ257" s="29"/>
      <c r="FMK257" s="29"/>
      <c r="FML257" s="29"/>
      <c r="FMM257" s="29"/>
      <c r="FMN257" s="29"/>
      <c r="FMO257" s="29"/>
      <c r="FMP257" s="29"/>
      <c r="FMQ257" s="29"/>
      <c r="FMR257" s="29"/>
      <c r="FMS257" s="29"/>
      <c r="FMT257" s="29"/>
      <c r="FMU257" s="29"/>
      <c r="FMV257" s="29"/>
      <c r="FMW257" s="29"/>
      <c r="FMX257" s="29"/>
      <c r="FMY257" s="29"/>
      <c r="FMZ257" s="29"/>
      <c r="FNA257" s="29"/>
      <c r="FNB257" s="29"/>
      <c r="FNC257" s="29"/>
      <c r="FND257" s="29"/>
      <c r="FNE257" s="29"/>
      <c r="FNF257" s="29"/>
      <c r="FNG257" s="29"/>
      <c r="FNH257" s="29"/>
      <c r="FNI257" s="29"/>
      <c r="FNJ257" s="29"/>
      <c r="FNK257" s="29"/>
      <c r="FNL257" s="29"/>
      <c r="FNM257" s="29"/>
      <c r="FNN257" s="29"/>
      <c r="FNO257" s="29"/>
      <c r="FNP257" s="29"/>
      <c r="FNQ257" s="29"/>
      <c r="FNR257" s="29"/>
      <c r="FNS257" s="29"/>
      <c r="FNT257" s="29"/>
      <c r="FNU257" s="29"/>
      <c r="FNV257" s="29"/>
      <c r="FNW257" s="29"/>
      <c r="FNX257" s="29"/>
      <c r="FNY257" s="29"/>
      <c r="FNZ257" s="29"/>
      <c r="FOA257" s="29"/>
      <c r="FOB257" s="29"/>
      <c r="FOC257" s="29"/>
      <c r="FOD257" s="29"/>
      <c r="FOE257" s="29"/>
      <c r="FOF257" s="29"/>
      <c r="FOG257" s="29"/>
      <c r="FOH257" s="29"/>
      <c r="FOI257" s="29"/>
      <c r="FOJ257" s="29"/>
      <c r="FOK257" s="29"/>
      <c r="FOL257" s="29"/>
      <c r="FOM257" s="29"/>
      <c r="FON257" s="29"/>
      <c r="FOO257" s="29"/>
      <c r="FOP257" s="29"/>
      <c r="FOQ257" s="29"/>
      <c r="FOR257" s="29"/>
      <c r="FOS257" s="29"/>
      <c r="FOT257" s="29"/>
      <c r="FOU257" s="29"/>
      <c r="FOV257" s="29"/>
      <c r="FOW257" s="29"/>
      <c r="FOX257" s="29"/>
      <c r="FOY257" s="29"/>
      <c r="FOZ257" s="29"/>
      <c r="FPA257" s="29"/>
      <c r="FPB257" s="29"/>
      <c r="FPC257" s="29"/>
      <c r="FPD257" s="29"/>
      <c r="FPE257" s="29"/>
      <c r="FPF257" s="29"/>
      <c r="FPG257" s="29"/>
      <c r="FPH257" s="29"/>
      <c r="FPI257" s="29"/>
      <c r="FPJ257" s="29"/>
      <c r="FPK257" s="29"/>
      <c r="FPL257" s="29"/>
      <c r="FPM257" s="29"/>
      <c r="FPN257" s="29"/>
      <c r="FPO257" s="29"/>
      <c r="FPP257" s="29"/>
      <c r="FPQ257" s="29"/>
      <c r="FPR257" s="29"/>
      <c r="FPS257" s="29"/>
      <c r="FPT257" s="29"/>
      <c r="FPU257" s="29"/>
      <c r="FPV257" s="29"/>
      <c r="FPW257" s="29"/>
      <c r="FPX257" s="29"/>
      <c r="FPY257" s="29"/>
      <c r="FPZ257" s="29"/>
      <c r="FQA257" s="29"/>
      <c r="FQB257" s="29"/>
      <c r="FQC257" s="29"/>
      <c r="FQD257" s="29"/>
      <c r="FQE257" s="29"/>
      <c r="FQF257" s="29"/>
      <c r="FQG257" s="29"/>
      <c r="FQH257" s="29"/>
      <c r="FQI257" s="29"/>
      <c r="FQJ257" s="29"/>
      <c r="FQK257" s="29"/>
      <c r="FQL257" s="29"/>
      <c r="FQM257" s="29"/>
      <c r="FQN257" s="29"/>
      <c r="FQO257" s="29"/>
      <c r="FQP257" s="29"/>
      <c r="FQQ257" s="29"/>
      <c r="FQR257" s="29"/>
      <c r="FQS257" s="29"/>
      <c r="FQT257" s="29"/>
      <c r="FQU257" s="29"/>
      <c r="FQV257" s="29"/>
      <c r="FQW257" s="29"/>
      <c r="FQX257" s="29"/>
      <c r="FQY257" s="29"/>
      <c r="FQZ257" s="29"/>
      <c r="FRA257" s="29"/>
      <c r="FRB257" s="29"/>
      <c r="FRC257" s="29"/>
      <c r="FRD257" s="29"/>
      <c r="FRE257" s="29"/>
      <c r="FRF257" s="29"/>
      <c r="FRG257" s="29"/>
      <c r="FRH257" s="29"/>
      <c r="FRI257" s="29"/>
      <c r="FRJ257" s="29"/>
      <c r="FRK257" s="29"/>
      <c r="FRL257" s="29"/>
      <c r="FRM257" s="29"/>
      <c r="FRN257" s="29"/>
      <c r="FRO257" s="29"/>
      <c r="FRP257" s="29"/>
      <c r="FRQ257" s="29"/>
      <c r="FRR257" s="29"/>
      <c r="FRS257" s="29"/>
      <c r="FRT257" s="29"/>
      <c r="FRU257" s="29"/>
      <c r="FRV257" s="29"/>
      <c r="FRW257" s="29"/>
      <c r="FRX257" s="29"/>
      <c r="FRY257" s="29"/>
      <c r="FRZ257" s="29"/>
      <c r="FSA257" s="29"/>
      <c r="FSB257" s="29"/>
      <c r="FSC257" s="29"/>
      <c r="FSD257" s="29"/>
      <c r="FSE257" s="29"/>
      <c r="FSF257" s="29"/>
      <c r="FSG257" s="29"/>
      <c r="FSH257" s="29"/>
      <c r="FSI257" s="29"/>
      <c r="FSJ257" s="29"/>
      <c r="FSK257" s="29"/>
      <c r="FSL257" s="29"/>
      <c r="FSM257" s="29"/>
      <c r="FSN257" s="29"/>
      <c r="FSO257" s="29"/>
      <c r="FSP257" s="29"/>
      <c r="FSQ257" s="29"/>
      <c r="FSR257" s="29"/>
      <c r="FSS257" s="29"/>
      <c r="FST257" s="29"/>
      <c r="FSU257" s="29"/>
      <c r="FSV257" s="29"/>
      <c r="FSW257" s="29"/>
      <c r="FSX257" s="29"/>
      <c r="FSY257" s="29"/>
      <c r="FSZ257" s="29"/>
      <c r="FTA257" s="29"/>
      <c r="FTB257" s="29"/>
      <c r="FTC257" s="29"/>
      <c r="FTD257" s="29"/>
      <c r="FTE257" s="29"/>
      <c r="FTF257" s="29"/>
      <c r="FTG257" s="29"/>
      <c r="FTH257" s="29"/>
      <c r="FTI257" s="29"/>
      <c r="FTJ257" s="29"/>
      <c r="FTK257" s="29"/>
      <c r="FTL257" s="29"/>
      <c r="FTM257" s="29"/>
      <c r="FTN257" s="29"/>
      <c r="FTO257" s="29"/>
      <c r="FTP257" s="29"/>
      <c r="FTQ257" s="29"/>
      <c r="FTR257" s="29"/>
      <c r="FTS257" s="29"/>
      <c r="FTT257" s="29"/>
      <c r="FTU257" s="29"/>
      <c r="FTV257" s="29"/>
      <c r="FTW257" s="29"/>
      <c r="FTX257" s="29"/>
      <c r="FTY257" s="29"/>
      <c r="FTZ257" s="29"/>
      <c r="FUA257" s="29"/>
      <c r="FUB257" s="29"/>
      <c r="FUC257" s="29"/>
      <c r="FUD257" s="29"/>
      <c r="FUE257" s="29"/>
      <c r="FUF257" s="29"/>
      <c r="FUG257" s="29"/>
      <c r="FUH257" s="29"/>
      <c r="FUI257" s="29"/>
      <c r="FUJ257" s="29"/>
      <c r="FUK257" s="29"/>
      <c r="FUL257" s="29"/>
      <c r="FUM257" s="29"/>
      <c r="FUN257" s="29"/>
      <c r="FUO257" s="29"/>
      <c r="FUP257" s="29"/>
      <c r="FUQ257" s="29"/>
      <c r="FUR257" s="29"/>
      <c r="FUS257" s="29"/>
      <c r="FUT257" s="29"/>
      <c r="FUU257" s="29"/>
      <c r="FUV257" s="29"/>
      <c r="FUW257" s="29"/>
      <c r="FUX257" s="29"/>
      <c r="FUY257" s="29"/>
      <c r="FUZ257" s="29"/>
      <c r="FVA257" s="29"/>
      <c r="FVB257" s="29"/>
      <c r="FVC257" s="29"/>
      <c r="FVD257" s="29"/>
      <c r="FVE257" s="29"/>
      <c r="FVF257" s="29"/>
      <c r="FVG257" s="29"/>
      <c r="FVH257" s="29"/>
      <c r="FVI257" s="29"/>
      <c r="FVJ257" s="29"/>
      <c r="FVK257" s="29"/>
      <c r="FVL257" s="29"/>
      <c r="FVM257" s="29"/>
      <c r="FVN257" s="29"/>
      <c r="FVO257" s="29"/>
      <c r="FVP257" s="29"/>
      <c r="FVQ257" s="29"/>
      <c r="FVR257" s="29"/>
      <c r="FVS257" s="29"/>
      <c r="FVT257" s="29"/>
      <c r="FVU257" s="29"/>
      <c r="FVV257" s="29"/>
      <c r="FVW257" s="29"/>
      <c r="FVX257" s="29"/>
      <c r="FVY257" s="29"/>
      <c r="FVZ257" s="29"/>
      <c r="FWA257" s="29"/>
      <c r="FWB257" s="29"/>
      <c r="FWC257" s="29"/>
      <c r="FWD257" s="29"/>
      <c r="FWE257" s="29"/>
      <c r="FWF257" s="29"/>
      <c r="FWG257" s="29"/>
      <c r="FWH257" s="29"/>
      <c r="FWI257" s="29"/>
      <c r="FWJ257" s="29"/>
      <c r="FWK257" s="29"/>
      <c r="FWL257" s="29"/>
      <c r="FWM257" s="29"/>
      <c r="FWN257" s="29"/>
      <c r="FWO257" s="29"/>
      <c r="FWP257" s="29"/>
      <c r="FWQ257" s="29"/>
      <c r="FWR257" s="29"/>
      <c r="FWS257" s="29"/>
      <c r="FWT257" s="29"/>
      <c r="FWU257" s="29"/>
      <c r="FWV257" s="29"/>
      <c r="FWW257" s="29"/>
      <c r="FWX257" s="29"/>
      <c r="FWY257" s="29"/>
      <c r="FWZ257" s="29"/>
      <c r="FXA257" s="29"/>
      <c r="FXB257" s="29"/>
      <c r="FXC257" s="29"/>
      <c r="FXD257" s="29"/>
      <c r="FXE257" s="29"/>
      <c r="FXF257" s="29"/>
      <c r="FXG257" s="29"/>
      <c r="FXH257" s="29"/>
      <c r="FXI257" s="29"/>
      <c r="FXJ257" s="29"/>
      <c r="FXK257" s="29"/>
      <c r="FXL257" s="29"/>
      <c r="FXM257" s="29"/>
      <c r="FXN257" s="29"/>
      <c r="FXO257" s="29"/>
      <c r="FXP257" s="29"/>
      <c r="FXQ257" s="29"/>
      <c r="FXR257" s="29"/>
      <c r="FXS257" s="29"/>
      <c r="FXT257" s="29"/>
      <c r="FXU257" s="29"/>
      <c r="FXV257" s="29"/>
      <c r="FXW257" s="29"/>
      <c r="FXX257" s="29"/>
      <c r="FXY257" s="29"/>
      <c r="FXZ257" s="29"/>
      <c r="FYA257" s="29"/>
      <c r="FYB257" s="29"/>
      <c r="FYC257" s="29"/>
      <c r="FYD257" s="29"/>
      <c r="FYE257" s="29"/>
      <c r="FYF257" s="29"/>
      <c r="FYG257" s="29"/>
      <c r="FYH257" s="29"/>
      <c r="FYI257" s="29"/>
      <c r="FYJ257" s="29"/>
      <c r="FYK257" s="29"/>
      <c r="FYL257" s="29"/>
      <c r="FYM257" s="29"/>
      <c r="FYN257" s="29"/>
      <c r="FYO257" s="29"/>
      <c r="FYP257" s="29"/>
      <c r="FYQ257" s="29"/>
      <c r="FYR257" s="29"/>
      <c r="FYS257" s="29"/>
      <c r="FYT257" s="29"/>
      <c r="FYU257" s="29"/>
      <c r="FYV257" s="29"/>
      <c r="FYW257" s="29"/>
      <c r="FYX257" s="29"/>
      <c r="FYY257" s="29"/>
      <c r="FYZ257" s="29"/>
      <c r="FZA257" s="29"/>
      <c r="FZB257" s="29"/>
      <c r="FZC257" s="29"/>
      <c r="FZD257" s="29"/>
      <c r="FZE257" s="29"/>
      <c r="FZF257" s="29"/>
      <c r="FZG257" s="29"/>
      <c r="FZH257" s="29"/>
      <c r="FZI257" s="29"/>
      <c r="FZJ257" s="29"/>
      <c r="FZK257" s="29"/>
      <c r="FZL257" s="29"/>
      <c r="FZM257" s="29"/>
      <c r="FZN257" s="29"/>
      <c r="FZO257" s="29"/>
      <c r="FZP257" s="29"/>
      <c r="FZQ257" s="29"/>
      <c r="FZR257" s="29"/>
      <c r="FZS257" s="29"/>
      <c r="FZT257" s="29"/>
      <c r="FZU257" s="29"/>
      <c r="FZV257" s="29"/>
      <c r="FZW257" s="29"/>
      <c r="FZX257" s="29"/>
      <c r="FZY257" s="29"/>
      <c r="FZZ257" s="29"/>
      <c r="GAA257" s="29"/>
      <c r="GAB257" s="29"/>
      <c r="GAC257" s="29"/>
      <c r="GAD257" s="29"/>
      <c r="GAE257" s="29"/>
      <c r="GAF257" s="29"/>
      <c r="GAG257" s="29"/>
      <c r="GAH257" s="29"/>
      <c r="GAI257" s="29"/>
      <c r="GAJ257" s="29"/>
      <c r="GAK257" s="29"/>
      <c r="GAL257" s="29"/>
      <c r="GAM257" s="29"/>
      <c r="GAN257" s="29"/>
      <c r="GAO257" s="29"/>
      <c r="GAP257" s="29"/>
      <c r="GAQ257" s="29"/>
      <c r="GAR257" s="29"/>
      <c r="GAS257" s="29"/>
      <c r="GAT257" s="29"/>
      <c r="GAU257" s="29"/>
      <c r="GAV257" s="29"/>
      <c r="GAW257" s="29"/>
      <c r="GAX257" s="29"/>
      <c r="GAY257" s="29"/>
      <c r="GAZ257" s="29"/>
      <c r="GBA257" s="29"/>
      <c r="GBB257" s="29"/>
      <c r="GBC257" s="29"/>
      <c r="GBD257" s="29"/>
      <c r="GBE257" s="29"/>
      <c r="GBF257" s="29"/>
      <c r="GBG257" s="29"/>
      <c r="GBH257" s="29"/>
      <c r="GBI257" s="29"/>
      <c r="GBJ257" s="29"/>
      <c r="GBK257" s="29"/>
      <c r="GBL257" s="29"/>
      <c r="GBM257" s="29"/>
      <c r="GBN257" s="29"/>
      <c r="GBO257" s="29"/>
      <c r="GBP257" s="29"/>
      <c r="GBQ257" s="29"/>
      <c r="GBR257" s="29"/>
      <c r="GBS257" s="29"/>
      <c r="GBT257" s="29"/>
      <c r="GBU257" s="29"/>
      <c r="GBV257" s="29"/>
      <c r="GBW257" s="29"/>
      <c r="GBX257" s="29"/>
      <c r="GBY257" s="29"/>
      <c r="GBZ257" s="29"/>
      <c r="GCA257" s="29"/>
      <c r="GCB257" s="29"/>
      <c r="GCC257" s="29"/>
      <c r="GCD257" s="29"/>
      <c r="GCE257" s="29"/>
      <c r="GCF257" s="29"/>
      <c r="GCG257" s="29"/>
      <c r="GCH257" s="29"/>
      <c r="GCI257" s="29"/>
      <c r="GCJ257" s="29"/>
      <c r="GCK257" s="29"/>
      <c r="GCL257" s="29"/>
      <c r="GCM257" s="29"/>
      <c r="GCN257" s="29"/>
      <c r="GCO257" s="29"/>
      <c r="GCP257" s="29"/>
      <c r="GCQ257" s="29"/>
      <c r="GCR257" s="29"/>
      <c r="GCS257" s="29"/>
      <c r="GCT257" s="29"/>
      <c r="GCU257" s="29"/>
      <c r="GCV257" s="29"/>
      <c r="GCW257" s="29"/>
      <c r="GCX257" s="29"/>
      <c r="GCY257" s="29"/>
      <c r="GCZ257" s="29"/>
      <c r="GDA257" s="29"/>
      <c r="GDB257" s="29"/>
      <c r="GDC257" s="29"/>
      <c r="GDD257" s="29"/>
      <c r="GDE257" s="29"/>
      <c r="GDF257" s="29"/>
      <c r="GDG257" s="29"/>
      <c r="GDH257" s="29"/>
      <c r="GDI257" s="29"/>
      <c r="GDJ257" s="29"/>
      <c r="GDK257" s="29"/>
      <c r="GDL257" s="29"/>
      <c r="GDM257" s="29"/>
      <c r="GDN257" s="29"/>
      <c r="GDO257" s="29"/>
      <c r="GDP257" s="29"/>
      <c r="GDQ257" s="29"/>
      <c r="GDR257" s="29"/>
      <c r="GDS257" s="29"/>
      <c r="GDT257" s="29"/>
      <c r="GDU257" s="29"/>
      <c r="GDV257" s="29"/>
      <c r="GDW257" s="29"/>
      <c r="GDX257" s="29"/>
      <c r="GDY257" s="29"/>
      <c r="GDZ257" s="29"/>
      <c r="GEA257" s="29"/>
      <c r="GEB257" s="29"/>
      <c r="GEC257" s="29"/>
      <c r="GED257" s="29"/>
      <c r="GEE257" s="29"/>
      <c r="GEF257" s="29"/>
      <c r="GEG257" s="29"/>
      <c r="GEH257" s="29"/>
      <c r="GEI257" s="29"/>
      <c r="GEJ257" s="29"/>
      <c r="GEK257" s="29"/>
      <c r="GEL257" s="29"/>
      <c r="GEM257" s="29"/>
      <c r="GEN257" s="29"/>
      <c r="GEO257" s="29"/>
      <c r="GEP257" s="29"/>
      <c r="GEQ257" s="29"/>
      <c r="GER257" s="29"/>
      <c r="GES257" s="29"/>
      <c r="GET257" s="29"/>
      <c r="GEU257" s="29"/>
      <c r="GEV257" s="29"/>
      <c r="GEW257" s="29"/>
      <c r="GEX257" s="29"/>
      <c r="GEY257" s="29"/>
      <c r="GEZ257" s="29"/>
      <c r="GFA257" s="29"/>
      <c r="GFB257" s="29"/>
      <c r="GFC257" s="29"/>
      <c r="GFD257" s="29"/>
      <c r="GFE257" s="29"/>
      <c r="GFF257" s="29"/>
      <c r="GFG257" s="29"/>
      <c r="GFH257" s="29"/>
      <c r="GFI257" s="29"/>
      <c r="GFJ257" s="29"/>
      <c r="GFK257" s="29"/>
      <c r="GFL257" s="29"/>
      <c r="GFM257" s="29"/>
      <c r="GFN257" s="29"/>
      <c r="GFO257" s="29"/>
      <c r="GFP257" s="29"/>
      <c r="GFQ257" s="29"/>
      <c r="GFR257" s="29"/>
      <c r="GFS257" s="29"/>
      <c r="GFT257" s="29"/>
      <c r="GFU257" s="29"/>
      <c r="GFV257" s="29"/>
      <c r="GFW257" s="29"/>
      <c r="GFX257" s="29"/>
      <c r="GFY257" s="29"/>
      <c r="GFZ257" s="29"/>
      <c r="GGA257" s="29"/>
      <c r="GGB257" s="29"/>
      <c r="GGC257" s="29"/>
      <c r="GGD257" s="29"/>
      <c r="GGE257" s="29"/>
      <c r="GGF257" s="29"/>
      <c r="GGG257" s="29"/>
      <c r="GGH257" s="29"/>
      <c r="GGI257" s="29"/>
      <c r="GGJ257" s="29"/>
      <c r="GGK257" s="29"/>
      <c r="GGL257" s="29"/>
      <c r="GGM257" s="29"/>
      <c r="GGN257" s="29"/>
      <c r="GGO257" s="29"/>
      <c r="GGP257" s="29"/>
      <c r="GGQ257" s="29"/>
      <c r="GGR257" s="29"/>
      <c r="GGS257" s="29"/>
      <c r="GGT257" s="29"/>
      <c r="GGU257" s="29"/>
      <c r="GGV257" s="29"/>
      <c r="GGW257" s="29"/>
      <c r="GGX257" s="29"/>
      <c r="GGY257" s="29"/>
      <c r="GGZ257" s="29"/>
      <c r="GHA257" s="29"/>
      <c r="GHB257" s="29"/>
      <c r="GHC257" s="29"/>
      <c r="GHD257" s="29"/>
      <c r="GHE257" s="29"/>
      <c r="GHF257" s="29"/>
      <c r="GHG257" s="29"/>
      <c r="GHH257" s="29"/>
      <c r="GHI257" s="29"/>
      <c r="GHJ257" s="29"/>
      <c r="GHK257" s="29"/>
      <c r="GHL257" s="29"/>
      <c r="GHM257" s="29"/>
      <c r="GHN257" s="29"/>
      <c r="GHO257" s="29"/>
      <c r="GHP257" s="29"/>
      <c r="GHQ257" s="29"/>
      <c r="GHR257" s="29"/>
      <c r="GHS257" s="29"/>
      <c r="GHT257" s="29"/>
      <c r="GHU257" s="29"/>
      <c r="GHV257" s="29"/>
      <c r="GHW257" s="29"/>
      <c r="GHX257" s="29"/>
      <c r="GHY257" s="29"/>
      <c r="GHZ257" s="29"/>
      <c r="GIA257" s="29"/>
      <c r="GIB257" s="29"/>
      <c r="GIC257" s="29"/>
      <c r="GID257" s="29"/>
      <c r="GIE257" s="29"/>
      <c r="GIF257" s="29"/>
      <c r="GIG257" s="29"/>
      <c r="GIH257" s="29"/>
      <c r="GII257" s="29"/>
      <c r="GIJ257" s="29"/>
      <c r="GIK257" s="29"/>
      <c r="GIL257" s="29"/>
      <c r="GIM257" s="29"/>
      <c r="GIN257" s="29"/>
      <c r="GIO257" s="29"/>
      <c r="GIP257" s="29"/>
      <c r="GIQ257" s="29"/>
      <c r="GIR257" s="29"/>
      <c r="GIS257" s="29"/>
      <c r="GIT257" s="29"/>
      <c r="GIU257" s="29"/>
      <c r="GIV257" s="29"/>
      <c r="GIW257" s="29"/>
      <c r="GIX257" s="29"/>
      <c r="GIY257" s="29"/>
      <c r="GIZ257" s="29"/>
      <c r="GJA257" s="29"/>
      <c r="GJB257" s="29"/>
      <c r="GJC257" s="29"/>
      <c r="GJD257" s="29"/>
      <c r="GJE257" s="29"/>
      <c r="GJF257" s="29"/>
      <c r="GJG257" s="29"/>
      <c r="GJH257" s="29"/>
      <c r="GJI257" s="29"/>
      <c r="GJJ257" s="29"/>
      <c r="GJK257" s="29"/>
      <c r="GJL257" s="29"/>
      <c r="GJM257" s="29"/>
      <c r="GJN257" s="29"/>
      <c r="GJO257" s="29"/>
      <c r="GJP257" s="29"/>
      <c r="GJQ257" s="29"/>
      <c r="GJR257" s="29"/>
      <c r="GJS257" s="29"/>
      <c r="GJT257" s="29"/>
      <c r="GJU257" s="29"/>
      <c r="GJV257" s="29"/>
      <c r="GJW257" s="29"/>
      <c r="GJX257" s="29"/>
      <c r="GJY257" s="29"/>
      <c r="GJZ257" s="29"/>
      <c r="GKA257" s="29"/>
      <c r="GKB257" s="29"/>
      <c r="GKC257" s="29"/>
      <c r="GKD257" s="29"/>
      <c r="GKE257" s="29"/>
      <c r="GKF257" s="29"/>
      <c r="GKG257" s="29"/>
      <c r="GKH257" s="29"/>
      <c r="GKI257" s="29"/>
      <c r="GKJ257" s="29"/>
      <c r="GKK257" s="29"/>
      <c r="GKL257" s="29"/>
      <c r="GKM257" s="29"/>
      <c r="GKN257" s="29"/>
      <c r="GKO257" s="29"/>
      <c r="GKP257" s="29"/>
      <c r="GKQ257" s="29"/>
      <c r="GKR257" s="29"/>
      <c r="GKS257" s="29"/>
      <c r="GKT257" s="29"/>
      <c r="GKU257" s="29"/>
      <c r="GKV257" s="29"/>
      <c r="GKW257" s="29"/>
      <c r="GKX257" s="29"/>
      <c r="GKY257" s="29"/>
      <c r="GKZ257" s="29"/>
      <c r="GLA257" s="29"/>
      <c r="GLB257" s="29"/>
      <c r="GLC257" s="29"/>
      <c r="GLD257" s="29"/>
      <c r="GLE257" s="29"/>
      <c r="GLF257" s="29"/>
      <c r="GLG257" s="29"/>
      <c r="GLH257" s="29"/>
      <c r="GLI257" s="29"/>
      <c r="GLJ257" s="29"/>
      <c r="GLK257" s="29"/>
      <c r="GLL257" s="29"/>
      <c r="GLM257" s="29"/>
      <c r="GLN257" s="29"/>
      <c r="GLO257" s="29"/>
      <c r="GLP257" s="29"/>
      <c r="GLQ257" s="29"/>
      <c r="GLR257" s="29"/>
      <c r="GLS257" s="29"/>
      <c r="GLT257" s="29"/>
      <c r="GLU257" s="29"/>
      <c r="GLV257" s="29"/>
      <c r="GLW257" s="29"/>
      <c r="GLX257" s="29"/>
      <c r="GLY257" s="29"/>
      <c r="GLZ257" s="29"/>
      <c r="GMA257" s="29"/>
      <c r="GMB257" s="29"/>
      <c r="GMC257" s="29"/>
      <c r="GMD257" s="29"/>
      <c r="GME257" s="29"/>
      <c r="GMF257" s="29"/>
      <c r="GMG257" s="29"/>
      <c r="GMH257" s="29"/>
      <c r="GMI257" s="29"/>
      <c r="GMJ257" s="29"/>
      <c r="GMK257" s="29"/>
      <c r="GML257" s="29"/>
      <c r="GMM257" s="29"/>
      <c r="GMN257" s="29"/>
      <c r="GMO257" s="29"/>
      <c r="GMP257" s="29"/>
      <c r="GMQ257" s="29"/>
      <c r="GMR257" s="29"/>
      <c r="GMS257" s="29"/>
      <c r="GMT257" s="29"/>
      <c r="GMU257" s="29"/>
      <c r="GMV257" s="29"/>
      <c r="GMW257" s="29"/>
      <c r="GMX257" s="29"/>
      <c r="GMY257" s="29"/>
      <c r="GMZ257" s="29"/>
      <c r="GNA257" s="29"/>
      <c r="GNB257" s="29"/>
      <c r="GNC257" s="29"/>
      <c r="GND257" s="29"/>
      <c r="GNE257" s="29"/>
      <c r="GNF257" s="29"/>
      <c r="GNG257" s="29"/>
      <c r="GNH257" s="29"/>
      <c r="GNI257" s="29"/>
      <c r="GNJ257" s="29"/>
      <c r="GNK257" s="29"/>
      <c r="GNL257" s="29"/>
      <c r="GNM257" s="29"/>
      <c r="GNN257" s="29"/>
      <c r="GNO257" s="29"/>
      <c r="GNP257" s="29"/>
      <c r="GNQ257" s="29"/>
      <c r="GNR257" s="29"/>
      <c r="GNS257" s="29"/>
      <c r="GNT257" s="29"/>
      <c r="GNU257" s="29"/>
      <c r="GNV257" s="29"/>
      <c r="GNW257" s="29"/>
      <c r="GNX257" s="29"/>
      <c r="GNY257" s="29"/>
      <c r="GNZ257" s="29"/>
      <c r="GOA257" s="29"/>
      <c r="GOB257" s="29"/>
      <c r="GOC257" s="29"/>
      <c r="GOD257" s="29"/>
      <c r="GOE257" s="29"/>
      <c r="GOF257" s="29"/>
      <c r="GOG257" s="29"/>
      <c r="GOH257" s="29"/>
      <c r="GOI257" s="29"/>
      <c r="GOJ257" s="29"/>
      <c r="GOK257" s="29"/>
      <c r="GOL257" s="29"/>
      <c r="GOM257" s="29"/>
      <c r="GON257" s="29"/>
      <c r="GOO257" s="29"/>
      <c r="GOP257" s="29"/>
      <c r="GOQ257" s="29"/>
      <c r="GOR257" s="29"/>
      <c r="GOS257" s="29"/>
      <c r="GOT257" s="29"/>
      <c r="GOU257" s="29"/>
      <c r="GOV257" s="29"/>
      <c r="GOW257" s="29"/>
      <c r="GOX257" s="29"/>
      <c r="GOY257" s="29"/>
      <c r="GOZ257" s="29"/>
      <c r="GPA257" s="29"/>
      <c r="GPB257" s="29"/>
      <c r="GPC257" s="29"/>
      <c r="GPD257" s="29"/>
      <c r="GPE257" s="29"/>
      <c r="GPF257" s="29"/>
      <c r="GPG257" s="29"/>
      <c r="GPH257" s="29"/>
      <c r="GPI257" s="29"/>
      <c r="GPJ257" s="29"/>
      <c r="GPK257" s="29"/>
      <c r="GPL257" s="29"/>
      <c r="GPM257" s="29"/>
      <c r="GPN257" s="29"/>
      <c r="GPO257" s="29"/>
      <c r="GPP257" s="29"/>
      <c r="GPQ257" s="29"/>
      <c r="GPR257" s="29"/>
      <c r="GPS257" s="29"/>
      <c r="GPT257" s="29"/>
      <c r="GPU257" s="29"/>
      <c r="GPV257" s="29"/>
      <c r="GPW257" s="29"/>
      <c r="GPX257" s="29"/>
      <c r="GPY257" s="29"/>
      <c r="GPZ257" s="29"/>
      <c r="GQA257" s="29"/>
      <c r="GQB257" s="29"/>
      <c r="GQC257" s="29"/>
      <c r="GQD257" s="29"/>
      <c r="GQE257" s="29"/>
      <c r="GQF257" s="29"/>
      <c r="GQG257" s="29"/>
      <c r="GQH257" s="29"/>
      <c r="GQI257" s="29"/>
      <c r="GQJ257" s="29"/>
      <c r="GQK257" s="29"/>
      <c r="GQL257" s="29"/>
      <c r="GQM257" s="29"/>
      <c r="GQN257" s="29"/>
      <c r="GQO257" s="29"/>
      <c r="GQP257" s="29"/>
      <c r="GQQ257" s="29"/>
      <c r="GQR257" s="29"/>
      <c r="GQS257" s="29"/>
      <c r="GQT257" s="29"/>
      <c r="GQU257" s="29"/>
      <c r="GQV257" s="29"/>
      <c r="GQW257" s="29"/>
      <c r="GQX257" s="29"/>
      <c r="GQY257" s="29"/>
      <c r="GQZ257" s="29"/>
      <c r="GRA257" s="29"/>
      <c r="GRB257" s="29"/>
      <c r="GRC257" s="29"/>
      <c r="GRD257" s="29"/>
      <c r="GRE257" s="29"/>
      <c r="GRF257" s="29"/>
      <c r="GRG257" s="29"/>
      <c r="GRH257" s="29"/>
      <c r="GRI257" s="29"/>
      <c r="GRJ257" s="29"/>
      <c r="GRK257" s="29"/>
      <c r="GRL257" s="29"/>
      <c r="GRM257" s="29"/>
      <c r="GRN257" s="29"/>
      <c r="GRO257" s="29"/>
      <c r="GRP257" s="29"/>
      <c r="GRQ257" s="29"/>
      <c r="GRR257" s="29"/>
      <c r="GRS257" s="29"/>
      <c r="GRT257" s="29"/>
      <c r="GRU257" s="29"/>
      <c r="GRV257" s="29"/>
      <c r="GRW257" s="29"/>
      <c r="GRX257" s="29"/>
      <c r="GRY257" s="29"/>
      <c r="GRZ257" s="29"/>
      <c r="GSA257" s="29"/>
      <c r="GSB257" s="29"/>
      <c r="GSC257" s="29"/>
      <c r="GSD257" s="29"/>
      <c r="GSE257" s="29"/>
      <c r="GSF257" s="29"/>
      <c r="GSG257" s="29"/>
      <c r="GSH257" s="29"/>
      <c r="GSI257" s="29"/>
      <c r="GSJ257" s="29"/>
      <c r="GSK257" s="29"/>
      <c r="GSL257" s="29"/>
      <c r="GSM257" s="29"/>
      <c r="GSN257" s="29"/>
      <c r="GSO257" s="29"/>
      <c r="GSP257" s="29"/>
      <c r="GSQ257" s="29"/>
      <c r="GSR257" s="29"/>
      <c r="GSS257" s="29"/>
      <c r="GST257" s="29"/>
      <c r="GSU257" s="29"/>
      <c r="GSV257" s="29"/>
      <c r="GSW257" s="29"/>
      <c r="GSX257" s="29"/>
      <c r="GSY257" s="29"/>
      <c r="GSZ257" s="29"/>
      <c r="GTA257" s="29"/>
      <c r="GTB257" s="29"/>
      <c r="GTC257" s="29"/>
      <c r="GTD257" s="29"/>
      <c r="GTE257" s="29"/>
      <c r="GTF257" s="29"/>
      <c r="GTG257" s="29"/>
      <c r="GTH257" s="29"/>
      <c r="GTI257" s="29"/>
      <c r="GTJ257" s="29"/>
      <c r="GTK257" s="29"/>
      <c r="GTL257" s="29"/>
      <c r="GTM257" s="29"/>
      <c r="GTN257" s="29"/>
      <c r="GTO257" s="29"/>
      <c r="GTP257" s="29"/>
      <c r="GTQ257" s="29"/>
      <c r="GTR257" s="29"/>
      <c r="GTS257" s="29"/>
      <c r="GTT257" s="29"/>
      <c r="GTU257" s="29"/>
      <c r="GTV257" s="29"/>
      <c r="GTW257" s="29"/>
      <c r="GTX257" s="29"/>
      <c r="GTY257" s="29"/>
      <c r="GTZ257" s="29"/>
      <c r="GUA257" s="29"/>
      <c r="GUB257" s="29"/>
      <c r="GUC257" s="29"/>
      <c r="GUD257" s="29"/>
      <c r="GUE257" s="29"/>
      <c r="GUF257" s="29"/>
      <c r="GUG257" s="29"/>
      <c r="GUH257" s="29"/>
      <c r="GUI257" s="29"/>
      <c r="GUJ257" s="29"/>
      <c r="GUK257" s="29"/>
      <c r="GUL257" s="29"/>
      <c r="GUM257" s="29"/>
      <c r="GUN257" s="29"/>
      <c r="GUO257" s="29"/>
      <c r="GUP257" s="29"/>
      <c r="GUQ257" s="29"/>
      <c r="GUR257" s="29"/>
      <c r="GUS257" s="29"/>
      <c r="GUT257" s="29"/>
      <c r="GUU257" s="29"/>
      <c r="GUV257" s="29"/>
      <c r="GUW257" s="29"/>
      <c r="GUX257" s="29"/>
      <c r="GUY257" s="29"/>
      <c r="GUZ257" s="29"/>
      <c r="GVA257" s="29"/>
      <c r="GVB257" s="29"/>
      <c r="GVC257" s="29"/>
      <c r="GVD257" s="29"/>
      <c r="GVE257" s="29"/>
      <c r="GVF257" s="29"/>
      <c r="GVG257" s="29"/>
      <c r="GVH257" s="29"/>
      <c r="GVI257" s="29"/>
      <c r="GVJ257" s="29"/>
      <c r="GVK257" s="29"/>
      <c r="GVL257" s="29"/>
      <c r="GVM257" s="29"/>
      <c r="GVN257" s="29"/>
      <c r="GVO257" s="29"/>
      <c r="GVP257" s="29"/>
      <c r="GVQ257" s="29"/>
      <c r="GVR257" s="29"/>
      <c r="GVS257" s="29"/>
      <c r="GVT257" s="29"/>
      <c r="GVU257" s="29"/>
      <c r="GVV257" s="29"/>
      <c r="GVW257" s="29"/>
      <c r="GVX257" s="29"/>
      <c r="GVY257" s="29"/>
      <c r="GVZ257" s="29"/>
      <c r="GWA257" s="29"/>
      <c r="GWB257" s="29"/>
      <c r="GWC257" s="29"/>
      <c r="GWD257" s="29"/>
      <c r="GWE257" s="29"/>
      <c r="GWF257" s="29"/>
      <c r="GWG257" s="29"/>
      <c r="GWH257" s="29"/>
      <c r="GWI257" s="29"/>
      <c r="GWJ257" s="29"/>
      <c r="GWK257" s="29"/>
      <c r="GWL257" s="29"/>
      <c r="GWM257" s="29"/>
      <c r="GWN257" s="29"/>
      <c r="GWO257" s="29"/>
      <c r="GWP257" s="29"/>
      <c r="GWQ257" s="29"/>
      <c r="GWR257" s="29"/>
      <c r="GWS257" s="29"/>
      <c r="GWT257" s="29"/>
      <c r="GWU257" s="29"/>
      <c r="GWV257" s="29"/>
      <c r="GWW257" s="29"/>
      <c r="GWX257" s="29"/>
      <c r="GWY257" s="29"/>
      <c r="GWZ257" s="29"/>
      <c r="GXA257" s="29"/>
      <c r="GXB257" s="29"/>
      <c r="GXC257" s="29"/>
      <c r="GXD257" s="29"/>
      <c r="GXE257" s="29"/>
      <c r="GXF257" s="29"/>
      <c r="GXG257" s="29"/>
      <c r="GXH257" s="29"/>
      <c r="GXI257" s="29"/>
      <c r="GXJ257" s="29"/>
      <c r="GXK257" s="29"/>
      <c r="GXL257" s="29"/>
      <c r="GXM257" s="29"/>
      <c r="GXN257" s="29"/>
      <c r="GXO257" s="29"/>
      <c r="GXP257" s="29"/>
      <c r="GXQ257" s="29"/>
      <c r="GXR257" s="29"/>
      <c r="GXS257" s="29"/>
      <c r="GXT257" s="29"/>
      <c r="GXU257" s="29"/>
      <c r="GXV257" s="29"/>
      <c r="GXW257" s="29"/>
      <c r="GXX257" s="29"/>
      <c r="GXY257" s="29"/>
      <c r="GXZ257" s="29"/>
      <c r="GYA257" s="29"/>
      <c r="GYB257" s="29"/>
      <c r="GYC257" s="29"/>
      <c r="GYD257" s="29"/>
      <c r="GYE257" s="29"/>
      <c r="GYF257" s="29"/>
      <c r="GYG257" s="29"/>
      <c r="GYH257" s="29"/>
      <c r="GYI257" s="29"/>
      <c r="GYJ257" s="29"/>
      <c r="GYK257" s="29"/>
      <c r="GYL257" s="29"/>
      <c r="GYM257" s="29"/>
      <c r="GYN257" s="29"/>
      <c r="GYO257" s="29"/>
      <c r="GYP257" s="29"/>
      <c r="GYQ257" s="29"/>
      <c r="GYR257" s="29"/>
      <c r="GYS257" s="29"/>
      <c r="GYT257" s="29"/>
      <c r="GYU257" s="29"/>
      <c r="GYV257" s="29"/>
      <c r="GYW257" s="29"/>
      <c r="GYX257" s="29"/>
      <c r="GYY257" s="29"/>
      <c r="GYZ257" s="29"/>
      <c r="GZA257" s="29"/>
      <c r="GZB257" s="29"/>
      <c r="GZC257" s="29"/>
      <c r="GZD257" s="29"/>
      <c r="GZE257" s="29"/>
      <c r="GZF257" s="29"/>
      <c r="GZG257" s="29"/>
      <c r="GZH257" s="29"/>
      <c r="GZI257" s="29"/>
      <c r="GZJ257" s="29"/>
      <c r="GZK257" s="29"/>
      <c r="GZL257" s="29"/>
      <c r="GZM257" s="29"/>
      <c r="GZN257" s="29"/>
      <c r="GZO257" s="29"/>
      <c r="GZP257" s="29"/>
      <c r="GZQ257" s="29"/>
      <c r="GZR257" s="29"/>
      <c r="GZS257" s="29"/>
      <c r="GZT257" s="29"/>
      <c r="GZU257" s="29"/>
      <c r="GZV257" s="29"/>
      <c r="GZW257" s="29"/>
      <c r="GZX257" s="29"/>
      <c r="GZY257" s="29"/>
      <c r="GZZ257" s="29"/>
      <c r="HAA257" s="29"/>
      <c r="HAB257" s="29"/>
      <c r="HAC257" s="29"/>
      <c r="HAD257" s="29"/>
      <c r="HAE257" s="29"/>
      <c r="HAF257" s="29"/>
      <c r="HAG257" s="29"/>
      <c r="HAH257" s="29"/>
      <c r="HAI257" s="29"/>
      <c r="HAJ257" s="29"/>
      <c r="HAK257" s="29"/>
      <c r="HAL257" s="29"/>
      <c r="HAM257" s="29"/>
      <c r="HAN257" s="29"/>
      <c r="HAO257" s="29"/>
      <c r="HAP257" s="29"/>
      <c r="HAQ257" s="29"/>
      <c r="HAR257" s="29"/>
      <c r="HAS257" s="29"/>
      <c r="HAT257" s="29"/>
      <c r="HAU257" s="29"/>
      <c r="HAV257" s="29"/>
      <c r="HAW257" s="29"/>
      <c r="HAX257" s="29"/>
      <c r="HAY257" s="29"/>
      <c r="HAZ257" s="29"/>
      <c r="HBA257" s="29"/>
      <c r="HBB257" s="29"/>
      <c r="HBC257" s="29"/>
      <c r="HBD257" s="29"/>
      <c r="HBE257" s="29"/>
      <c r="HBF257" s="29"/>
      <c r="HBG257" s="29"/>
      <c r="HBH257" s="29"/>
      <c r="HBI257" s="29"/>
      <c r="HBJ257" s="29"/>
      <c r="HBK257" s="29"/>
      <c r="HBL257" s="29"/>
      <c r="HBM257" s="29"/>
      <c r="HBN257" s="29"/>
      <c r="HBO257" s="29"/>
      <c r="HBP257" s="29"/>
      <c r="HBQ257" s="29"/>
      <c r="HBR257" s="29"/>
      <c r="HBS257" s="29"/>
      <c r="HBT257" s="29"/>
      <c r="HBU257" s="29"/>
      <c r="HBV257" s="29"/>
      <c r="HBW257" s="29"/>
      <c r="HBX257" s="29"/>
      <c r="HBY257" s="29"/>
      <c r="HBZ257" s="29"/>
      <c r="HCA257" s="29"/>
      <c r="HCB257" s="29"/>
      <c r="HCC257" s="29"/>
      <c r="HCD257" s="29"/>
      <c r="HCE257" s="29"/>
      <c r="HCF257" s="29"/>
      <c r="HCG257" s="29"/>
      <c r="HCH257" s="29"/>
      <c r="HCI257" s="29"/>
      <c r="HCJ257" s="29"/>
      <c r="HCK257" s="29"/>
      <c r="HCL257" s="29"/>
      <c r="HCM257" s="29"/>
      <c r="HCN257" s="29"/>
      <c r="HCO257" s="29"/>
      <c r="HCP257" s="29"/>
      <c r="HCQ257" s="29"/>
      <c r="HCR257" s="29"/>
      <c r="HCS257" s="29"/>
      <c r="HCT257" s="29"/>
      <c r="HCU257" s="29"/>
      <c r="HCV257" s="29"/>
      <c r="HCW257" s="29"/>
      <c r="HCX257" s="29"/>
      <c r="HCY257" s="29"/>
      <c r="HCZ257" s="29"/>
      <c r="HDA257" s="29"/>
      <c r="HDB257" s="29"/>
      <c r="HDC257" s="29"/>
      <c r="HDD257" s="29"/>
      <c r="HDE257" s="29"/>
      <c r="HDF257" s="29"/>
      <c r="HDG257" s="29"/>
      <c r="HDH257" s="29"/>
      <c r="HDI257" s="29"/>
      <c r="HDJ257" s="29"/>
      <c r="HDK257" s="29"/>
      <c r="HDL257" s="29"/>
      <c r="HDM257" s="29"/>
      <c r="HDN257" s="29"/>
      <c r="HDO257" s="29"/>
      <c r="HDP257" s="29"/>
      <c r="HDQ257" s="29"/>
      <c r="HDR257" s="29"/>
      <c r="HDS257" s="29"/>
      <c r="HDT257" s="29"/>
      <c r="HDU257" s="29"/>
      <c r="HDV257" s="29"/>
      <c r="HDW257" s="29"/>
      <c r="HDX257" s="29"/>
      <c r="HDY257" s="29"/>
      <c r="HDZ257" s="29"/>
      <c r="HEA257" s="29"/>
      <c r="HEB257" s="29"/>
      <c r="HEC257" s="29"/>
      <c r="HED257" s="29"/>
      <c r="HEE257" s="29"/>
      <c r="HEF257" s="29"/>
      <c r="HEG257" s="29"/>
      <c r="HEH257" s="29"/>
      <c r="HEI257" s="29"/>
      <c r="HEJ257" s="29"/>
      <c r="HEK257" s="29"/>
      <c r="HEL257" s="29"/>
      <c r="HEM257" s="29"/>
      <c r="HEN257" s="29"/>
      <c r="HEO257" s="29"/>
      <c r="HEP257" s="29"/>
      <c r="HEQ257" s="29"/>
      <c r="HER257" s="29"/>
      <c r="HES257" s="29"/>
      <c r="HET257" s="29"/>
      <c r="HEU257" s="29"/>
      <c r="HEV257" s="29"/>
      <c r="HEW257" s="29"/>
      <c r="HEX257" s="29"/>
      <c r="HEY257" s="29"/>
      <c r="HEZ257" s="29"/>
      <c r="HFA257" s="29"/>
      <c r="HFB257" s="29"/>
      <c r="HFC257" s="29"/>
      <c r="HFD257" s="29"/>
      <c r="HFE257" s="29"/>
      <c r="HFF257" s="29"/>
      <c r="HFG257" s="29"/>
      <c r="HFH257" s="29"/>
      <c r="HFI257" s="29"/>
      <c r="HFJ257" s="29"/>
      <c r="HFK257" s="29"/>
      <c r="HFL257" s="29"/>
      <c r="HFM257" s="29"/>
      <c r="HFN257" s="29"/>
      <c r="HFO257" s="29"/>
      <c r="HFP257" s="29"/>
      <c r="HFQ257" s="29"/>
      <c r="HFR257" s="29"/>
      <c r="HFS257" s="29"/>
      <c r="HFT257" s="29"/>
      <c r="HFU257" s="29"/>
      <c r="HFV257" s="29"/>
      <c r="HFW257" s="29"/>
      <c r="HFX257" s="29"/>
      <c r="HFY257" s="29"/>
      <c r="HFZ257" s="29"/>
      <c r="HGA257" s="29"/>
      <c r="HGB257" s="29"/>
      <c r="HGC257" s="29"/>
      <c r="HGD257" s="29"/>
      <c r="HGE257" s="29"/>
      <c r="HGF257" s="29"/>
      <c r="HGG257" s="29"/>
      <c r="HGH257" s="29"/>
      <c r="HGI257" s="29"/>
      <c r="HGJ257" s="29"/>
      <c r="HGK257" s="29"/>
      <c r="HGL257" s="29"/>
      <c r="HGM257" s="29"/>
      <c r="HGN257" s="29"/>
      <c r="HGO257" s="29"/>
      <c r="HGP257" s="29"/>
      <c r="HGQ257" s="29"/>
      <c r="HGR257" s="29"/>
      <c r="HGS257" s="29"/>
      <c r="HGT257" s="29"/>
      <c r="HGU257" s="29"/>
      <c r="HGV257" s="29"/>
      <c r="HGW257" s="29"/>
      <c r="HGX257" s="29"/>
      <c r="HGY257" s="29"/>
      <c r="HGZ257" s="29"/>
      <c r="HHA257" s="29"/>
      <c r="HHB257" s="29"/>
      <c r="HHC257" s="29"/>
      <c r="HHD257" s="29"/>
      <c r="HHE257" s="29"/>
      <c r="HHF257" s="29"/>
      <c r="HHG257" s="29"/>
      <c r="HHH257" s="29"/>
      <c r="HHI257" s="29"/>
      <c r="HHJ257" s="29"/>
      <c r="HHK257" s="29"/>
      <c r="HHL257" s="29"/>
      <c r="HHM257" s="29"/>
      <c r="HHN257" s="29"/>
      <c r="HHO257" s="29"/>
      <c r="HHP257" s="29"/>
      <c r="HHQ257" s="29"/>
      <c r="HHR257" s="29"/>
      <c r="HHS257" s="29"/>
      <c r="HHT257" s="29"/>
      <c r="HHU257" s="29"/>
      <c r="HHV257" s="29"/>
      <c r="HHW257" s="29"/>
      <c r="HHX257" s="29"/>
      <c r="HHY257" s="29"/>
      <c r="HHZ257" s="29"/>
      <c r="HIA257" s="29"/>
      <c r="HIB257" s="29"/>
      <c r="HIC257" s="29"/>
      <c r="HID257" s="29"/>
      <c r="HIE257" s="29"/>
      <c r="HIF257" s="29"/>
      <c r="HIG257" s="29"/>
      <c r="HIH257" s="29"/>
      <c r="HII257" s="29"/>
      <c r="HIJ257" s="29"/>
      <c r="HIK257" s="29"/>
      <c r="HIL257" s="29"/>
      <c r="HIM257" s="29"/>
      <c r="HIN257" s="29"/>
      <c r="HIO257" s="29"/>
      <c r="HIP257" s="29"/>
      <c r="HIQ257" s="29"/>
      <c r="HIR257" s="29"/>
      <c r="HIS257" s="29"/>
      <c r="HIT257" s="29"/>
      <c r="HIU257" s="29"/>
      <c r="HIV257" s="29"/>
      <c r="HIW257" s="29"/>
      <c r="HIX257" s="29"/>
      <c r="HIY257" s="29"/>
      <c r="HIZ257" s="29"/>
      <c r="HJA257" s="29"/>
      <c r="HJB257" s="29"/>
      <c r="HJC257" s="29"/>
      <c r="HJD257" s="29"/>
      <c r="HJE257" s="29"/>
      <c r="HJF257" s="29"/>
      <c r="HJG257" s="29"/>
      <c r="HJH257" s="29"/>
      <c r="HJI257" s="29"/>
      <c r="HJJ257" s="29"/>
      <c r="HJK257" s="29"/>
      <c r="HJL257" s="29"/>
      <c r="HJM257" s="29"/>
      <c r="HJN257" s="29"/>
      <c r="HJO257" s="29"/>
      <c r="HJP257" s="29"/>
      <c r="HJQ257" s="29"/>
      <c r="HJR257" s="29"/>
      <c r="HJS257" s="29"/>
      <c r="HJT257" s="29"/>
      <c r="HJU257" s="29"/>
      <c r="HJV257" s="29"/>
      <c r="HJW257" s="29"/>
      <c r="HJX257" s="29"/>
      <c r="HJY257" s="29"/>
      <c r="HJZ257" s="29"/>
      <c r="HKA257" s="29"/>
      <c r="HKB257" s="29"/>
      <c r="HKC257" s="29"/>
      <c r="HKD257" s="29"/>
      <c r="HKE257" s="29"/>
      <c r="HKF257" s="29"/>
      <c r="HKG257" s="29"/>
      <c r="HKH257" s="29"/>
      <c r="HKI257" s="29"/>
      <c r="HKJ257" s="29"/>
      <c r="HKK257" s="29"/>
      <c r="HKL257" s="29"/>
      <c r="HKM257" s="29"/>
      <c r="HKN257" s="29"/>
      <c r="HKO257" s="29"/>
      <c r="HKP257" s="29"/>
      <c r="HKQ257" s="29"/>
      <c r="HKR257" s="29"/>
      <c r="HKS257" s="29"/>
      <c r="HKT257" s="29"/>
      <c r="HKU257" s="29"/>
      <c r="HKV257" s="29"/>
      <c r="HKW257" s="29"/>
      <c r="HKX257" s="29"/>
      <c r="HKY257" s="29"/>
      <c r="HKZ257" s="29"/>
      <c r="HLA257" s="29"/>
      <c r="HLB257" s="29"/>
      <c r="HLC257" s="29"/>
      <c r="HLD257" s="29"/>
      <c r="HLE257" s="29"/>
      <c r="HLF257" s="29"/>
      <c r="HLG257" s="29"/>
      <c r="HLH257" s="29"/>
      <c r="HLI257" s="29"/>
      <c r="HLJ257" s="29"/>
      <c r="HLK257" s="29"/>
      <c r="HLL257" s="29"/>
      <c r="HLM257" s="29"/>
      <c r="HLN257" s="29"/>
      <c r="HLO257" s="29"/>
      <c r="HLP257" s="29"/>
      <c r="HLQ257" s="29"/>
      <c r="HLR257" s="29"/>
      <c r="HLS257" s="29"/>
      <c r="HLT257" s="29"/>
      <c r="HLU257" s="29"/>
      <c r="HLV257" s="29"/>
      <c r="HLW257" s="29"/>
      <c r="HLX257" s="29"/>
      <c r="HLY257" s="29"/>
      <c r="HLZ257" s="29"/>
      <c r="HMA257" s="29"/>
      <c r="HMB257" s="29"/>
      <c r="HMC257" s="29"/>
      <c r="HMD257" s="29"/>
      <c r="HME257" s="29"/>
      <c r="HMF257" s="29"/>
      <c r="HMG257" s="29"/>
      <c r="HMH257" s="29"/>
      <c r="HMI257" s="29"/>
      <c r="HMJ257" s="29"/>
      <c r="HMK257" s="29"/>
      <c r="HML257" s="29"/>
      <c r="HMM257" s="29"/>
      <c r="HMN257" s="29"/>
      <c r="HMO257" s="29"/>
      <c r="HMP257" s="29"/>
      <c r="HMQ257" s="29"/>
      <c r="HMR257" s="29"/>
      <c r="HMS257" s="29"/>
      <c r="HMT257" s="29"/>
      <c r="HMU257" s="29"/>
      <c r="HMV257" s="29"/>
      <c r="HMW257" s="29"/>
      <c r="HMX257" s="29"/>
      <c r="HMY257" s="29"/>
      <c r="HMZ257" s="29"/>
      <c r="HNA257" s="29"/>
      <c r="HNB257" s="29"/>
      <c r="HNC257" s="29"/>
      <c r="HND257" s="29"/>
      <c r="HNE257" s="29"/>
      <c r="HNF257" s="29"/>
      <c r="HNG257" s="29"/>
      <c r="HNH257" s="29"/>
      <c r="HNI257" s="29"/>
      <c r="HNJ257" s="29"/>
      <c r="HNK257" s="29"/>
      <c r="HNL257" s="29"/>
      <c r="HNM257" s="29"/>
      <c r="HNN257" s="29"/>
      <c r="HNO257" s="29"/>
      <c r="HNP257" s="29"/>
      <c r="HNQ257" s="29"/>
      <c r="HNR257" s="29"/>
      <c r="HNS257" s="29"/>
      <c r="HNT257" s="29"/>
      <c r="HNU257" s="29"/>
      <c r="HNV257" s="29"/>
      <c r="HNW257" s="29"/>
      <c r="HNX257" s="29"/>
      <c r="HNY257" s="29"/>
      <c r="HNZ257" s="29"/>
      <c r="HOA257" s="29"/>
      <c r="HOB257" s="29"/>
      <c r="HOC257" s="29"/>
      <c r="HOD257" s="29"/>
      <c r="HOE257" s="29"/>
      <c r="HOF257" s="29"/>
      <c r="HOG257" s="29"/>
      <c r="HOH257" s="29"/>
      <c r="HOI257" s="29"/>
      <c r="HOJ257" s="29"/>
      <c r="HOK257" s="29"/>
      <c r="HOL257" s="29"/>
      <c r="HOM257" s="29"/>
      <c r="HON257" s="29"/>
      <c r="HOO257" s="29"/>
      <c r="HOP257" s="29"/>
      <c r="HOQ257" s="29"/>
      <c r="HOR257" s="29"/>
      <c r="HOS257" s="29"/>
      <c r="HOT257" s="29"/>
      <c r="HOU257" s="29"/>
      <c r="HOV257" s="29"/>
      <c r="HOW257" s="29"/>
      <c r="HOX257" s="29"/>
      <c r="HOY257" s="29"/>
      <c r="HOZ257" s="29"/>
      <c r="HPA257" s="29"/>
      <c r="HPB257" s="29"/>
      <c r="HPC257" s="29"/>
      <c r="HPD257" s="29"/>
      <c r="HPE257" s="29"/>
      <c r="HPF257" s="29"/>
      <c r="HPG257" s="29"/>
      <c r="HPH257" s="29"/>
      <c r="HPI257" s="29"/>
      <c r="HPJ257" s="29"/>
      <c r="HPK257" s="29"/>
      <c r="HPL257" s="29"/>
      <c r="HPM257" s="29"/>
      <c r="HPN257" s="29"/>
      <c r="HPO257" s="29"/>
      <c r="HPP257" s="29"/>
      <c r="HPQ257" s="29"/>
      <c r="HPR257" s="29"/>
      <c r="HPS257" s="29"/>
      <c r="HPT257" s="29"/>
      <c r="HPU257" s="29"/>
      <c r="HPV257" s="29"/>
      <c r="HPW257" s="29"/>
      <c r="HPX257" s="29"/>
      <c r="HPY257" s="29"/>
      <c r="HPZ257" s="29"/>
      <c r="HQA257" s="29"/>
      <c r="HQB257" s="29"/>
      <c r="HQC257" s="29"/>
      <c r="HQD257" s="29"/>
      <c r="HQE257" s="29"/>
      <c r="HQF257" s="29"/>
      <c r="HQG257" s="29"/>
      <c r="HQH257" s="29"/>
      <c r="HQI257" s="29"/>
      <c r="HQJ257" s="29"/>
      <c r="HQK257" s="29"/>
      <c r="HQL257" s="29"/>
      <c r="HQM257" s="29"/>
      <c r="HQN257" s="29"/>
      <c r="HQO257" s="29"/>
      <c r="HQP257" s="29"/>
      <c r="HQQ257" s="29"/>
      <c r="HQR257" s="29"/>
      <c r="HQS257" s="29"/>
      <c r="HQT257" s="29"/>
      <c r="HQU257" s="29"/>
      <c r="HQV257" s="29"/>
      <c r="HQW257" s="29"/>
      <c r="HQX257" s="29"/>
      <c r="HQY257" s="29"/>
      <c r="HQZ257" s="29"/>
      <c r="HRA257" s="29"/>
      <c r="HRB257" s="29"/>
      <c r="HRC257" s="29"/>
      <c r="HRD257" s="29"/>
      <c r="HRE257" s="29"/>
      <c r="HRF257" s="29"/>
      <c r="HRG257" s="29"/>
      <c r="HRH257" s="29"/>
      <c r="HRI257" s="29"/>
      <c r="HRJ257" s="29"/>
      <c r="HRK257" s="29"/>
      <c r="HRL257" s="29"/>
      <c r="HRM257" s="29"/>
      <c r="HRN257" s="29"/>
      <c r="HRO257" s="29"/>
      <c r="HRP257" s="29"/>
      <c r="HRQ257" s="29"/>
      <c r="HRR257" s="29"/>
      <c r="HRS257" s="29"/>
      <c r="HRT257" s="29"/>
      <c r="HRU257" s="29"/>
      <c r="HRV257" s="29"/>
      <c r="HRW257" s="29"/>
      <c r="HRX257" s="29"/>
      <c r="HRY257" s="29"/>
      <c r="HRZ257" s="29"/>
      <c r="HSA257" s="29"/>
      <c r="HSB257" s="29"/>
      <c r="HSC257" s="29"/>
      <c r="HSD257" s="29"/>
      <c r="HSE257" s="29"/>
      <c r="HSF257" s="29"/>
      <c r="HSG257" s="29"/>
      <c r="HSH257" s="29"/>
      <c r="HSI257" s="29"/>
      <c r="HSJ257" s="29"/>
      <c r="HSK257" s="29"/>
      <c r="HSL257" s="29"/>
      <c r="HSM257" s="29"/>
      <c r="HSN257" s="29"/>
      <c r="HSO257" s="29"/>
      <c r="HSP257" s="29"/>
      <c r="HSQ257" s="29"/>
      <c r="HSR257" s="29"/>
      <c r="HSS257" s="29"/>
      <c r="HST257" s="29"/>
      <c r="HSU257" s="29"/>
      <c r="HSV257" s="29"/>
      <c r="HSW257" s="29"/>
      <c r="HSX257" s="29"/>
      <c r="HSY257" s="29"/>
      <c r="HSZ257" s="29"/>
      <c r="HTA257" s="29"/>
      <c r="HTB257" s="29"/>
      <c r="HTC257" s="29"/>
      <c r="HTD257" s="29"/>
      <c r="HTE257" s="29"/>
      <c r="HTF257" s="29"/>
      <c r="HTG257" s="29"/>
      <c r="HTH257" s="29"/>
      <c r="HTI257" s="29"/>
      <c r="HTJ257" s="29"/>
      <c r="HTK257" s="29"/>
      <c r="HTL257" s="29"/>
      <c r="HTM257" s="29"/>
      <c r="HTN257" s="29"/>
      <c r="HTO257" s="29"/>
      <c r="HTP257" s="29"/>
      <c r="HTQ257" s="29"/>
      <c r="HTR257" s="29"/>
      <c r="HTS257" s="29"/>
      <c r="HTT257" s="29"/>
      <c r="HTU257" s="29"/>
      <c r="HTV257" s="29"/>
      <c r="HTW257" s="29"/>
      <c r="HTX257" s="29"/>
      <c r="HTY257" s="29"/>
      <c r="HTZ257" s="29"/>
      <c r="HUA257" s="29"/>
      <c r="HUB257" s="29"/>
      <c r="HUC257" s="29"/>
      <c r="HUD257" s="29"/>
      <c r="HUE257" s="29"/>
      <c r="HUF257" s="29"/>
      <c r="HUG257" s="29"/>
      <c r="HUH257" s="29"/>
      <c r="HUI257" s="29"/>
      <c r="HUJ257" s="29"/>
      <c r="HUK257" s="29"/>
      <c r="HUL257" s="29"/>
      <c r="HUM257" s="29"/>
      <c r="HUN257" s="29"/>
      <c r="HUO257" s="29"/>
      <c r="HUP257" s="29"/>
      <c r="HUQ257" s="29"/>
      <c r="HUR257" s="29"/>
      <c r="HUS257" s="29"/>
      <c r="HUT257" s="29"/>
      <c r="HUU257" s="29"/>
      <c r="HUV257" s="29"/>
      <c r="HUW257" s="29"/>
      <c r="HUX257" s="29"/>
      <c r="HUY257" s="29"/>
      <c r="HUZ257" s="29"/>
      <c r="HVA257" s="29"/>
      <c r="HVB257" s="29"/>
      <c r="HVC257" s="29"/>
      <c r="HVD257" s="29"/>
      <c r="HVE257" s="29"/>
      <c r="HVF257" s="29"/>
      <c r="HVG257" s="29"/>
      <c r="HVH257" s="29"/>
      <c r="HVI257" s="29"/>
      <c r="HVJ257" s="29"/>
      <c r="HVK257" s="29"/>
      <c r="HVL257" s="29"/>
      <c r="HVM257" s="29"/>
      <c r="HVN257" s="29"/>
      <c r="HVO257" s="29"/>
      <c r="HVP257" s="29"/>
      <c r="HVQ257" s="29"/>
      <c r="HVR257" s="29"/>
      <c r="HVS257" s="29"/>
      <c r="HVT257" s="29"/>
      <c r="HVU257" s="29"/>
      <c r="HVV257" s="29"/>
      <c r="HVW257" s="29"/>
      <c r="HVX257" s="29"/>
      <c r="HVY257" s="29"/>
      <c r="HVZ257" s="29"/>
      <c r="HWA257" s="29"/>
      <c r="HWB257" s="29"/>
      <c r="HWC257" s="29"/>
      <c r="HWD257" s="29"/>
      <c r="HWE257" s="29"/>
      <c r="HWF257" s="29"/>
      <c r="HWG257" s="29"/>
      <c r="HWH257" s="29"/>
      <c r="HWI257" s="29"/>
      <c r="HWJ257" s="29"/>
      <c r="HWK257" s="29"/>
      <c r="HWL257" s="29"/>
      <c r="HWM257" s="29"/>
      <c r="HWN257" s="29"/>
      <c r="HWO257" s="29"/>
      <c r="HWP257" s="29"/>
      <c r="HWQ257" s="29"/>
      <c r="HWR257" s="29"/>
      <c r="HWS257" s="29"/>
      <c r="HWT257" s="29"/>
      <c r="HWU257" s="29"/>
      <c r="HWV257" s="29"/>
      <c r="HWW257" s="29"/>
      <c r="HWX257" s="29"/>
      <c r="HWY257" s="29"/>
      <c r="HWZ257" s="29"/>
      <c r="HXA257" s="29"/>
      <c r="HXB257" s="29"/>
      <c r="HXC257" s="29"/>
      <c r="HXD257" s="29"/>
      <c r="HXE257" s="29"/>
      <c r="HXF257" s="29"/>
      <c r="HXG257" s="29"/>
      <c r="HXH257" s="29"/>
      <c r="HXI257" s="29"/>
      <c r="HXJ257" s="29"/>
      <c r="HXK257" s="29"/>
      <c r="HXL257" s="29"/>
      <c r="HXM257" s="29"/>
      <c r="HXN257" s="29"/>
      <c r="HXO257" s="29"/>
      <c r="HXP257" s="29"/>
      <c r="HXQ257" s="29"/>
      <c r="HXR257" s="29"/>
      <c r="HXS257" s="29"/>
      <c r="HXT257" s="29"/>
      <c r="HXU257" s="29"/>
      <c r="HXV257" s="29"/>
      <c r="HXW257" s="29"/>
      <c r="HXX257" s="29"/>
      <c r="HXY257" s="29"/>
      <c r="HXZ257" s="29"/>
      <c r="HYA257" s="29"/>
      <c r="HYB257" s="29"/>
      <c r="HYC257" s="29"/>
      <c r="HYD257" s="29"/>
      <c r="HYE257" s="29"/>
      <c r="HYF257" s="29"/>
      <c r="HYG257" s="29"/>
      <c r="HYH257" s="29"/>
      <c r="HYI257" s="29"/>
      <c r="HYJ257" s="29"/>
      <c r="HYK257" s="29"/>
      <c r="HYL257" s="29"/>
      <c r="HYM257" s="29"/>
      <c r="HYN257" s="29"/>
      <c r="HYO257" s="29"/>
      <c r="HYP257" s="29"/>
      <c r="HYQ257" s="29"/>
      <c r="HYR257" s="29"/>
      <c r="HYS257" s="29"/>
      <c r="HYT257" s="29"/>
      <c r="HYU257" s="29"/>
      <c r="HYV257" s="29"/>
      <c r="HYW257" s="29"/>
      <c r="HYX257" s="29"/>
      <c r="HYY257" s="29"/>
      <c r="HYZ257" s="29"/>
      <c r="HZA257" s="29"/>
      <c r="HZB257" s="29"/>
      <c r="HZC257" s="29"/>
      <c r="HZD257" s="29"/>
      <c r="HZE257" s="29"/>
      <c r="HZF257" s="29"/>
      <c r="HZG257" s="29"/>
      <c r="HZH257" s="29"/>
      <c r="HZI257" s="29"/>
      <c r="HZJ257" s="29"/>
      <c r="HZK257" s="29"/>
      <c r="HZL257" s="29"/>
      <c r="HZM257" s="29"/>
      <c r="HZN257" s="29"/>
      <c r="HZO257" s="29"/>
      <c r="HZP257" s="29"/>
      <c r="HZQ257" s="29"/>
      <c r="HZR257" s="29"/>
      <c r="HZS257" s="29"/>
      <c r="HZT257" s="29"/>
      <c r="HZU257" s="29"/>
      <c r="HZV257" s="29"/>
      <c r="HZW257" s="29"/>
      <c r="HZX257" s="29"/>
      <c r="HZY257" s="29"/>
      <c r="HZZ257" s="29"/>
      <c r="IAA257" s="29"/>
      <c r="IAB257" s="29"/>
      <c r="IAC257" s="29"/>
      <c r="IAD257" s="29"/>
      <c r="IAE257" s="29"/>
      <c r="IAF257" s="29"/>
      <c r="IAG257" s="29"/>
      <c r="IAH257" s="29"/>
      <c r="IAI257" s="29"/>
      <c r="IAJ257" s="29"/>
      <c r="IAK257" s="29"/>
      <c r="IAL257" s="29"/>
      <c r="IAM257" s="29"/>
      <c r="IAN257" s="29"/>
      <c r="IAO257" s="29"/>
      <c r="IAP257" s="29"/>
      <c r="IAQ257" s="29"/>
      <c r="IAR257" s="29"/>
      <c r="IAS257" s="29"/>
      <c r="IAT257" s="29"/>
      <c r="IAU257" s="29"/>
      <c r="IAV257" s="29"/>
      <c r="IAW257" s="29"/>
      <c r="IAX257" s="29"/>
      <c r="IAY257" s="29"/>
      <c r="IAZ257" s="29"/>
      <c r="IBA257" s="29"/>
      <c r="IBB257" s="29"/>
      <c r="IBC257" s="29"/>
      <c r="IBD257" s="29"/>
      <c r="IBE257" s="29"/>
      <c r="IBF257" s="29"/>
      <c r="IBG257" s="29"/>
      <c r="IBH257" s="29"/>
      <c r="IBI257" s="29"/>
      <c r="IBJ257" s="29"/>
      <c r="IBK257" s="29"/>
      <c r="IBL257" s="29"/>
      <c r="IBM257" s="29"/>
      <c r="IBN257" s="29"/>
      <c r="IBO257" s="29"/>
      <c r="IBP257" s="29"/>
      <c r="IBQ257" s="29"/>
      <c r="IBR257" s="29"/>
      <c r="IBS257" s="29"/>
      <c r="IBT257" s="29"/>
      <c r="IBU257" s="29"/>
      <c r="IBV257" s="29"/>
      <c r="IBW257" s="29"/>
      <c r="IBX257" s="29"/>
      <c r="IBY257" s="29"/>
      <c r="IBZ257" s="29"/>
      <c r="ICA257" s="29"/>
      <c r="ICB257" s="29"/>
      <c r="ICC257" s="29"/>
      <c r="ICD257" s="29"/>
      <c r="ICE257" s="29"/>
      <c r="ICF257" s="29"/>
      <c r="ICG257" s="29"/>
      <c r="ICH257" s="29"/>
      <c r="ICI257" s="29"/>
      <c r="ICJ257" s="29"/>
      <c r="ICK257" s="29"/>
      <c r="ICL257" s="29"/>
      <c r="ICM257" s="29"/>
      <c r="ICN257" s="29"/>
      <c r="ICO257" s="29"/>
      <c r="ICP257" s="29"/>
      <c r="ICQ257" s="29"/>
      <c r="ICR257" s="29"/>
      <c r="ICS257" s="29"/>
      <c r="ICT257" s="29"/>
      <c r="ICU257" s="29"/>
      <c r="ICV257" s="29"/>
      <c r="ICW257" s="29"/>
      <c r="ICX257" s="29"/>
      <c r="ICY257" s="29"/>
      <c r="ICZ257" s="29"/>
      <c r="IDA257" s="29"/>
      <c r="IDB257" s="29"/>
      <c r="IDC257" s="29"/>
      <c r="IDD257" s="29"/>
      <c r="IDE257" s="29"/>
      <c r="IDF257" s="29"/>
      <c r="IDG257" s="29"/>
      <c r="IDH257" s="29"/>
      <c r="IDI257" s="29"/>
      <c r="IDJ257" s="29"/>
      <c r="IDK257" s="29"/>
      <c r="IDL257" s="29"/>
      <c r="IDM257" s="29"/>
      <c r="IDN257" s="29"/>
      <c r="IDO257" s="29"/>
      <c r="IDP257" s="29"/>
      <c r="IDQ257" s="29"/>
      <c r="IDR257" s="29"/>
      <c r="IDS257" s="29"/>
      <c r="IDT257" s="29"/>
      <c r="IDU257" s="29"/>
      <c r="IDV257" s="29"/>
      <c r="IDW257" s="29"/>
      <c r="IDX257" s="29"/>
      <c r="IDY257" s="29"/>
      <c r="IDZ257" s="29"/>
      <c r="IEA257" s="29"/>
      <c r="IEB257" s="29"/>
      <c r="IEC257" s="29"/>
      <c r="IED257" s="29"/>
      <c r="IEE257" s="29"/>
      <c r="IEF257" s="29"/>
      <c r="IEG257" s="29"/>
      <c r="IEH257" s="29"/>
      <c r="IEI257" s="29"/>
      <c r="IEJ257" s="29"/>
      <c r="IEK257" s="29"/>
      <c r="IEL257" s="29"/>
      <c r="IEM257" s="29"/>
      <c r="IEN257" s="29"/>
      <c r="IEO257" s="29"/>
      <c r="IEP257" s="29"/>
      <c r="IEQ257" s="29"/>
      <c r="IER257" s="29"/>
      <c r="IES257" s="29"/>
      <c r="IET257" s="29"/>
      <c r="IEU257" s="29"/>
      <c r="IEV257" s="29"/>
      <c r="IEW257" s="29"/>
      <c r="IEX257" s="29"/>
      <c r="IEY257" s="29"/>
      <c r="IEZ257" s="29"/>
      <c r="IFA257" s="29"/>
      <c r="IFB257" s="29"/>
      <c r="IFC257" s="29"/>
      <c r="IFD257" s="29"/>
      <c r="IFE257" s="29"/>
      <c r="IFF257" s="29"/>
      <c r="IFG257" s="29"/>
      <c r="IFH257" s="29"/>
      <c r="IFI257" s="29"/>
      <c r="IFJ257" s="29"/>
      <c r="IFK257" s="29"/>
      <c r="IFL257" s="29"/>
      <c r="IFM257" s="29"/>
      <c r="IFN257" s="29"/>
      <c r="IFO257" s="29"/>
      <c r="IFP257" s="29"/>
      <c r="IFQ257" s="29"/>
      <c r="IFR257" s="29"/>
      <c r="IFS257" s="29"/>
      <c r="IFT257" s="29"/>
      <c r="IFU257" s="29"/>
      <c r="IFV257" s="29"/>
      <c r="IFW257" s="29"/>
      <c r="IFX257" s="29"/>
      <c r="IFY257" s="29"/>
      <c r="IFZ257" s="29"/>
      <c r="IGA257" s="29"/>
      <c r="IGB257" s="29"/>
      <c r="IGC257" s="29"/>
      <c r="IGD257" s="29"/>
      <c r="IGE257" s="29"/>
      <c r="IGF257" s="29"/>
      <c r="IGG257" s="29"/>
      <c r="IGH257" s="29"/>
      <c r="IGI257" s="29"/>
      <c r="IGJ257" s="29"/>
      <c r="IGK257" s="29"/>
      <c r="IGL257" s="29"/>
      <c r="IGM257" s="29"/>
      <c r="IGN257" s="29"/>
      <c r="IGO257" s="29"/>
      <c r="IGP257" s="29"/>
      <c r="IGQ257" s="29"/>
      <c r="IGR257" s="29"/>
      <c r="IGS257" s="29"/>
      <c r="IGT257" s="29"/>
      <c r="IGU257" s="29"/>
      <c r="IGV257" s="29"/>
      <c r="IGW257" s="29"/>
      <c r="IGX257" s="29"/>
      <c r="IGY257" s="29"/>
      <c r="IGZ257" s="29"/>
      <c r="IHA257" s="29"/>
      <c r="IHB257" s="29"/>
      <c r="IHC257" s="29"/>
      <c r="IHD257" s="29"/>
      <c r="IHE257" s="29"/>
      <c r="IHF257" s="29"/>
      <c r="IHG257" s="29"/>
      <c r="IHH257" s="29"/>
      <c r="IHI257" s="29"/>
      <c r="IHJ257" s="29"/>
      <c r="IHK257" s="29"/>
      <c r="IHL257" s="29"/>
      <c r="IHM257" s="29"/>
      <c r="IHN257" s="29"/>
      <c r="IHO257" s="29"/>
      <c r="IHP257" s="29"/>
      <c r="IHQ257" s="29"/>
      <c r="IHR257" s="29"/>
      <c r="IHS257" s="29"/>
      <c r="IHT257" s="29"/>
      <c r="IHU257" s="29"/>
      <c r="IHV257" s="29"/>
      <c r="IHW257" s="29"/>
      <c r="IHX257" s="29"/>
      <c r="IHY257" s="29"/>
      <c r="IHZ257" s="29"/>
      <c r="IIA257" s="29"/>
      <c r="IIB257" s="29"/>
      <c r="IIC257" s="29"/>
      <c r="IID257" s="29"/>
      <c r="IIE257" s="29"/>
      <c r="IIF257" s="29"/>
      <c r="IIG257" s="29"/>
      <c r="IIH257" s="29"/>
      <c r="III257" s="29"/>
      <c r="IIJ257" s="29"/>
      <c r="IIK257" s="29"/>
      <c r="IIL257" s="29"/>
      <c r="IIM257" s="29"/>
      <c r="IIN257" s="29"/>
      <c r="IIO257" s="29"/>
      <c r="IIP257" s="29"/>
      <c r="IIQ257" s="29"/>
      <c r="IIR257" s="29"/>
      <c r="IIS257" s="29"/>
      <c r="IIT257" s="29"/>
      <c r="IIU257" s="29"/>
      <c r="IIV257" s="29"/>
      <c r="IIW257" s="29"/>
      <c r="IIX257" s="29"/>
      <c r="IIY257" s="29"/>
      <c r="IIZ257" s="29"/>
      <c r="IJA257" s="29"/>
      <c r="IJB257" s="29"/>
      <c r="IJC257" s="29"/>
      <c r="IJD257" s="29"/>
      <c r="IJE257" s="29"/>
      <c r="IJF257" s="29"/>
      <c r="IJG257" s="29"/>
      <c r="IJH257" s="29"/>
      <c r="IJI257" s="29"/>
      <c r="IJJ257" s="29"/>
      <c r="IJK257" s="29"/>
      <c r="IJL257" s="29"/>
      <c r="IJM257" s="29"/>
      <c r="IJN257" s="29"/>
      <c r="IJO257" s="29"/>
      <c r="IJP257" s="29"/>
      <c r="IJQ257" s="29"/>
      <c r="IJR257" s="29"/>
      <c r="IJS257" s="29"/>
      <c r="IJT257" s="29"/>
      <c r="IJU257" s="29"/>
      <c r="IJV257" s="29"/>
      <c r="IJW257" s="29"/>
      <c r="IJX257" s="29"/>
      <c r="IJY257" s="29"/>
      <c r="IJZ257" s="29"/>
      <c r="IKA257" s="29"/>
      <c r="IKB257" s="29"/>
      <c r="IKC257" s="29"/>
      <c r="IKD257" s="29"/>
      <c r="IKE257" s="29"/>
      <c r="IKF257" s="29"/>
      <c r="IKG257" s="29"/>
      <c r="IKH257" s="29"/>
      <c r="IKI257" s="29"/>
      <c r="IKJ257" s="29"/>
      <c r="IKK257" s="29"/>
      <c r="IKL257" s="29"/>
      <c r="IKM257" s="29"/>
      <c r="IKN257" s="29"/>
      <c r="IKO257" s="29"/>
      <c r="IKP257" s="29"/>
      <c r="IKQ257" s="29"/>
      <c r="IKR257" s="29"/>
      <c r="IKS257" s="29"/>
      <c r="IKT257" s="29"/>
      <c r="IKU257" s="29"/>
      <c r="IKV257" s="29"/>
      <c r="IKW257" s="29"/>
      <c r="IKX257" s="29"/>
      <c r="IKY257" s="29"/>
      <c r="IKZ257" s="29"/>
      <c r="ILA257" s="29"/>
      <c r="ILB257" s="29"/>
      <c r="ILC257" s="29"/>
      <c r="ILD257" s="29"/>
      <c r="ILE257" s="29"/>
      <c r="ILF257" s="29"/>
      <c r="ILG257" s="29"/>
      <c r="ILH257" s="29"/>
      <c r="ILI257" s="29"/>
      <c r="ILJ257" s="29"/>
      <c r="ILK257" s="29"/>
      <c r="ILL257" s="29"/>
      <c r="ILM257" s="29"/>
      <c r="ILN257" s="29"/>
      <c r="ILO257" s="29"/>
      <c r="ILP257" s="29"/>
      <c r="ILQ257" s="29"/>
      <c r="ILR257" s="29"/>
      <c r="ILS257" s="29"/>
      <c r="ILT257" s="29"/>
      <c r="ILU257" s="29"/>
      <c r="ILV257" s="29"/>
      <c r="ILW257" s="29"/>
      <c r="ILX257" s="29"/>
      <c r="ILY257" s="29"/>
      <c r="ILZ257" s="29"/>
      <c r="IMA257" s="29"/>
      <c r="IMB257" s="29"/>
      <c r="IMC257" s="29"/>
      <c r="IMD257" s="29"/>
      <c r="IME257" s="29"/>
      <c r="IMF257" s="29"/>
      <c r="IMG257" s="29"/>
      <c r="IMH257" s="29"/>
      <c r="IMI257" s="29"/>
      <c r="IMJ257" s="29"/>
      <c r="IMK257" s="29"/>
      <c r="IML257" s="29"/>
      <c r="IMM257" s="29"/>
      <c r="IMN257" s="29"/>
      <c r="IMO257" s="29"/>
      <c r="IMP257" s="29"/>
      <c r="IMQ257" s="29"/>
      <c r="IMR257" s="29"/>
      <c r="IMS257" s="29"/>
      <c r="IMT257" s="29"/>
      <c r="IMU257" s="29"/>
      <c r="IMV257" s="29"/>
      <c r="IMW257" s="29"/>
      <c r="IMX257" s="29"/>
      <c r="IMY257" s="29"/>
      <c r="IMZ257" s="29"/>
      <c r="INA257" s="29"/>
      <c r="INB257" s="29"/>
      <c r="INC257" s="29"/>
      <c r="IND257" s="29"/>
      <c r="INE257" s="29"/>
      <c r="INF257" s="29"/>
      <c r="ING257" s="29"/>
      <c r="INH257" s="29"/>
      <c r="INI257" s="29"/>
      <c r="INJ257" s="29"/>
      <c r="INK257" s="29"/>
      <c r="INL257" s="29"/>
      <c r="INM257" s="29"/>
      <c r="INN257" s="29"/>
      <c r="INO257" s="29"/>
      <c r="INP257" s="29"/>
      <c r="INQ257" s="29"/>
      <c r="INR257" s="29"/>
      <c r="INS257" s="29"/>
      <c r="INT257" s="29"/>
      <c r="INU257" s="29"/>
      <c r="INV257" s="29"/>
      <c r="INW257" s="29"/>
      <c r="INX257" s="29"/>
      <c r="INY257" s="29"/>
      <c r="INZ257" s="29"/>
      <c r="IOA257" s="29"/>
      <c r="IOB257" s="29"/>
      <c r="IOC257" s="29"/>
      <c r="IOD257" s="29"/>
      <c r="IOE257" s="29"/>
      <c r="IOF257" s="29"/>
      <c r="IOG257" s="29"/>
      <c r="IOH257" s="29"/>
      <c r="IOI257" s="29"/>
      <c r="IOJ257" s="29"/>
      <c r="IOK257" s="29"/>
      <c r="IOL257" s="29"/>
      <c r="IOM257" s="29"/>
      <c r="ION257" s="29"/>
      <c r="IOO257" s="29"/>
      <c r="IOP257" s="29"/>
      <c r="IOQ257" s="29"/>
      <c r="IOR257" s="29"/>
      <c r="IOS257" s="29"/>
      <c r="IOT257" s="29"/>
      <c r="IOU257" s="29"/>
      <c r="IOV257" s="29"/>
      <c r="IOW257" s="29"/>
      <c r="IOX257" s="29"/>
      <c r="IOY257" s="29"/>
      <c r="IOZ257" s="29"/>
      <c r="IPA257" s="29"/>
      <c r="IPB257" s="29"/>
      <c r="IPC257" s="29"/>
      <c r="IPD257" s="29"/>
      <c r="IPE257" s="29"/>
      <c r="IPF257" s="29"/>
      <c r="IPG257" s="29"/>
      <c r="IPH257" s="29"/>
      <c r="IPI257" s="29"/>
      <c r="IPJ257" s="29"/>
      <c r="IPK257" s="29"/>
      <c r="IPL257" s="29"/>
      <c r="IPM257" s="29"/>
      <c r="IPN257" s="29"/>
      <c r="IPO257" s="29"/>
      <c r="IPP257" s="29"/>
      <c r="IPQ257" s="29"/>
      <c r="IPR257" s="29"/>
      <c r="IPS257" s="29"/>
      <c r="IPT257" s="29"/>
      <c r="IPU257" s="29"/>
      <c r="IPV257" s="29"/>
      <c r="IPW257" s="29"/>
      <c r="IPX257" s="29"/>
      <c r="IPY257" s="29"/>
      <c r="IPZ257" s="29"/>
      <c r="IQA257" s="29"/>
      <c r="IQB257" s="29"/>
      <c r="IQC257" s="29"/>
      <c r="IQD257" s="29"/>
      <c r="IQE257" s="29"/>
      <c r="IQF257" s="29"/>
      <c r="IQG257" s="29"/>
      <c r="IQH257" s="29"/>
      <c r="IQI257" s="29"/>
      <c r="IQJ257" s="29"/>
      <c r="IQK257" s="29"/>
      <c r="IQL257" s="29"/>
      <c r="IQM257" s="29"/>
      <c r="IQN257" s="29"/>
      <c r="IQO257" s="29"/>
      <c r="IQP257" s="29"/>
      <c r="IQQ257" s="29"/>
      <c r="IQR257" s="29"/>
      <c r="IQS257" s="29"/>
      <c r="IQT257" s="29"/>
      <c r="IQU257" s="29"/>
      <c r="IQV257" s="29"/>
      <c r="IQW257" s="29"/>
      <c r="IQX257" s="29"/>
      <c r="IQY257" s="29"/>
      <c r="IQZ257" s="29"/>
      <c r="IRA257" s="29"/>
      <c r="IRB257" s="29"/>
      <c r="IRC257" s="29"/>
      <c r="IRD257" s="29"/>
      <c r="IRE257" s="29"/>
      <c r="IRF257" s="29"/>
      <c r="IRG257" s="29"/>
      <c r="IRH257" s="29"/>
      <c r="IRI257" s="29"/>
      <c r="IRJ257" s="29"/>
      <c r="IRK257" s="29"/>
      <c r="IRL257" s="29"/>
      <c r="IRM257" s="29"/>
      <c r="IRN257" s="29"/>
      <c r="IRO257" s="29"/>
      <c r="IRP257" s="29"/>
      <c r="IRQ257" s="29"/>
      <c r="IRR257" s="29"/>
      <c r="IRS257" s="29"/>
      <c r="IRT257" s="29"/>
      <c r="IRU257" s="29"/>
      <c r="IRV257" s="29"/>
      <c r="IRW257" s="29"/>
      <c r="IRX257" s="29"/>
      <c r="IRY257" s="29"/>
      <c r="IRZ257" s="29"/>
      <c r="ISA257" s="29"/>
      <c r="ISB257" s="29"/>
      <c r="ISC257" s="29"/>
      <c r="ISD257" s="29"/>
      <c r="ISE257" s="29"/>
      <c r="ISF257" s="29"/>
      <c r="ISG257" s="29"/>
      <c r="ISH257" s="29"/>
      <c r="ISI257" s="29"/>
      <c r="ISJ257" s="29"/>
      <c r="ISK257" s="29"/>
      <c r="ISL257" s="29"/>
      <c r="ISM257" s="29"/>
      <c r="ISN257" s="29"/>
      <c r="ISO257" s="29"/>
      <c r="ISP257" s="29"/>
      <c r="ISQ257" s="29"/>
      <c r="ISR257" s="29"/>
      <c r="ISS257" s="29"/>
      <c r="IST257" s="29"/>
      <c r="ISU257" s="29"/>
      <c r="ISV257" s="29"/>
      <c r="ISW257" s="29"/>
      <c r="ISX257" s="29"/>
      <c r="ISY257" s="29"/>
      <c r="ISZ257" s="29"/>
      <c r="ITA257" s="29"/>
      <c r="ITB257" s="29"/>
      <c r="ITC257" s="29"/>
      <c r="ITD257" s="29"/>
      <c r="ITE257" s="29"/>
      <c r="ITF257" s="29"/>
      <c r="ITG257" s="29"/>
      <c r="ITH257" s="29"/>
      <c r="ITI257" s="29"/>
      <c r="ITJ257" s="29"/>
      <c r="ITK257" s="29"/>
      <c r="ITL257" s="29"/>
      <c r="ITM257" s="29"/>
      <c r="ITN257" s="29"/>
      <c r="ITO257" s="29"/>
      <c r="ITP257" s="29"/>
      <c r="ITQ257" s="29"/>
      <c r="ITR257" s="29"/>
      <c r="ITS257" s="29"/>
      <c r="ITT257" s="29"/>
      <c r="ITU257" s="29"/>
      <c r="ITV257" s="29"/>
      <c r="ITW257" s="29"/>
      <c r="ITX257" s="29"/>
      <c r="ITY257" s="29"/>
      <c r="ITZ257" s="29"/>
      <c r="IUA257" s="29"/>
      <c r="IUB257" s="29"/>
      <c r="IUC257" s="29"/>
      <c r="IUD257" s="29"/>
      <c r="IUE257" s="29"/>
      <c r="IUF257" s="29"/>
      <c r="IUG257" s="29"/>
      <c r="IUH257" s="29"/>
      <c r="IUI257" s="29"/>
      <c r="IUJ257" s="29"/>
      <c r="IUK257" s="29"/>
      <c r="IUL257" s="29"/>
      <c r="IUM257" s="29"/>
      <c r="IUN257" s="29"/>
      <c r="IUO257" s="29"/>
      <c r="IUP257" s="29"/>
      <c r="IUQ257" s="29"/>
      <c r="IUR257" s="29"/>
      <c r="IUS257" s="29"/>
      <c r="IUT257" s="29"/>
      <c r="IUU257" s="29"/>
      <c r="IUV257" s="29"/>
      <c r="IUW257" s="29"/>
      <c r="IUX257" s="29"/>
      <c r="IUY257" s="29"/>
      <c r="IUZ257" s="29"/>
      <c r="IVA257" s="29"/>
      <c r="IVB257" s="29"/>
      <c r="IVC257" s="29"/>
      <c r="IVD257" s="29"/>
      <c r="IVE257" s="29"/>
      <c r="IVF257" s="29"/>
      <c r="IVG257" s="29"/>
      <c r="IVH257" s="29"/>
      <c r="IVI257" s="29"/>
      <c r="IVJ257" s="29"/>
      <c r="IVK257" s="29"/>
      <c r="IVL257" s="29"/>
      <c r="IVM257" s="29"/>
      <c r="IVN257" s="29"/>
      <c r="IVO257" s="29"/>
      <c r="IVP257" s="29"/>
      <c r="IVQ257" s="29"/>
      <c r="IVR257" s="29"/>
      <c r="IVS257" s="29"/>
      <c r="IVT257" s="29"/>
      <c r="IVU257" s="29"/>
      <c r="IVV257" s="29"/>
      <c r="IVW257" s="29"/>
      <c r="IVX257" s="29"/>
      <c r="IVY257" s="29"/>
      <c r="IVZ257" s="29"/>
      <c r="IWA257" s="29"/>
      <c r="IWB257" s="29"/>
      <c r="IWC257" s="29"/>
      <c r="IWD257" s="29"/>
      <c r="IWE257" s="29"/>
      <c r="IWF257" s="29"/>
      <c r="IWG257" s="29"/>
      <c r="IWH257" s="29"/>
      <c r="IWI257" s="29"/>
      <c r="IWJ257" s="29"/>
      <c r="IWK257" s="29"/>
      <c r="IWL257" s="29"/>
      <c r="IWM257" s="29"/>
      <c r="IWN257" s="29"/>
      <c r="IWO257" s="29"/>
      <c r="IWP257" s="29"/>
      <c r="IWQ257" s="29"/>
      <c r="IWR257" s="29"/>
      <c r="IWS257" s="29"/>
      <c r="IWT257" s="29"/>
      <c r="IWU257" s="29"/>
      <c r="IWV257" s="29"/>
      <c r="IWW257" s="29"/>
      <c r="IWX257" s="29"/>
      <c r="IWY257" s="29"/>
      <c r="IWZ257" s="29"/>
      <c r="IXA257" s="29"/>
      <c r="IXB257" s="29"/>
      <c r="IXC257" s="29"/>
      <c r="IXD257" s="29"/>
      <c r="IXE257" s="29"/>
      <c r="IXF257" s="29"/>
      <c r="IXG257" s="29"/>
      <c r="IXH257" s="29"/>
      <c r="IXI257" s="29"/>
      <c r="IXJ257" s="29"/>
      <c r="IXK257" s="29"/>
      <c r="IXL257" s="29"/>
      <c r="IXM257" s="29"/>
      <c r="IXN257" s="29"/>
      <c r="IXO257" s="29"/>
      <c r="IXP257" s="29"/>
      <c r="IXQ257" s="29"/>
      <c r="IXR257" s="29"/>
      <c r="IXS257" s="29"/>
      <c r="IXT257" s="29"/>
      <c r="IXU257" s="29"/>
      <c r="IXV257" s="29"/>
      <c r="IXW257" s="29"/>
      <c r="IXX257" s="29"/>
      <c r="IXY257" s="29"/>
      <c r="IXZ257" s="29"/>
      <c r="IYA257" s="29"/>
      <c r="IYB257" s="29"/>
      <c r="IYC257" s="29"/>
      <c r="IYD257" s="29"/>
      <c r="IYE257" s="29"/>
      <c r="IYF257" s="29"/>
      <c r="IYG257" s="29"/>
      <c r="IYH257" s="29"/>
      <c r="IYI257" s="29"/>
      <c r="IYJ257" s="29"/>
      <c r="IYK257" s="29"/>
      <c r="IYL257" s="29"/>
      <c r="IYM257" s="29"/>
      <c r="IYN257" s="29"/>
      <c r="IYO257" s="29"/>
      <c r="IYP257" s="29"/>
      <c r="IYQ257" s="29"/>
      <c r="IYR257" s="29"/>
      <c r="IYS257" s="29"/>
      <c r="IYT257" s="29"/>
      <c r="IYU257" s="29"/>
      <c r="IYV257" s="29"/>
      <c r="IYW257" s="29"/>
      <c r="IYX257" s="29"/>
      <c r="IYY257" s="29"/>
      <c r="IYZ257" s="29"/>
      <c r="IZA257" s="29"/>
      <c r="IZB257" s="29"/>
      <c r="IZC257" s="29"/>
      <c r="IZD257" s="29"/>
      <c r="IZE257" s="29"/>
      <c r="IZF257" s="29"/>
      <c r="IZG257" s="29"/>
      <c r="IZH257" s="29"/>
      <c r="IZI257" s="29"/>
      <c r="IZJ257" s="29"/>
      <c r="IZK257" s="29"/>
      <c r="IZL257" s="29"/>
      <c r="IZM257" s="29"/>
      <c r="IZN257" s="29"/>
      <c r="IZO257" s="29"/>
      <c r="IZP257" s="29"/>
      <c r="IZQ257" s="29"/>
      <c r="IZR257" s="29"/>
      <c r="IZS257" s="29"/>
      <c r="IZT257" s="29"/>
      <c r="IZU257" s="29"/>
      <c r="IZV257" s="29"/>
      <c r="IZW257" s="29"/>
      <c r="IZX257" s="29"/>
      <c r="IZY257" s="29"/>
      <c r="IZZ257" s="29"/>
      <c r="JAA257" s="29"/>
      <c r="JAB257" s="29"/>
      <c r="JAC257" s="29"/>
      <c r="JAD257" s="29"/>
      <c r="JAE257" s="29"/>
      <c r="JAF257" s="29"/>
      <c r="JAG257" s="29"/>
      <c r="JAH257" s="29"/>
      <c r="JAI257" s="29"/>
      <c r="JAJ257" s="29"/>
      <c r="JAK257" s="29"/>
      <c r="JAL257" s="29"/>
      <c r="JAM257" s="29"/>
      <c r="JAN257" s="29"/>
      <c r="JAO257" s="29"/>
      <c r="JAP257" s="29"/>
      <c r="JAQ257" s="29"/>
      <c r="JAR257" s="29"/>
      <c r="JAS257" s="29"/>
      <c r="JAT257" s="29"/>
      <c r="JAU257" s="29"/>
      <c r="JAV257" s="29"/>
      <c r="JAW257" s="29"/>
      <c r="JAX257" s="29"/>
      <c r="JAY257" s="29"/>
      <c r="JAZ257" s="29"/>
      <c r="JBA257" s="29"/>
      <c r="JBB257" s="29"/>
      <c r="JBC257" s="29"/>
      <c r="JBD257" s="29"/>
      <c r="JBE257" s="29"/>
      <c r="JBF257" s="29"/>
      <c r="JBG257" s="29"/>
      <c r="JBH257" s="29"/>
      <c r="JBI257" s="29"/>
      <c r="JBJ257" s="29"/>
      <c r="JBK257" s="29"/>
      <c r="JBL257" s="29"/>
      <c r="JBM257" s="29"/>
      <c r="JBN257" s="29"/>
      <c r="JBO257" s="29"/>
      <c r="JBP257" s="29"/>
      <c r="JBQ257" s="29"/>
      <c r="JBR257" s="29"/>
      <c r="JBS257" s="29"/>
      <c r="JBT257" s="29"/>
      <c r="JBU257" s="29"/>
      <c r="JBV257" s="29"/>
      <c r="JBW257" s="29"/>
      <c r="JBX257" s="29"/>
      <c r="JBY257" s="29"/>
      <c r="JBZ257" s="29"/>
      <c r="JCA257" s="29"/>
      <c r="JCB257" s="29"/>
      <c r="JCC257" s="29"/>
      <c r="JCD257" s="29"/>
      <c r="JCE257" s="29"/>
      <c r="JCF257" s="29"/>
      <c r="JCG257" s="29"/>
      <c r="JCH257" s="29"/>
      <c r="JCI257" s="29"/>
      <c r="JCJ257" s="29"/>
      <c r="JCK257" s="29"/>
      <c r="JCL257" s="29"/>
      <c r="JCM257" s="29"/>
      <c r="JCN257" s="29"/>
      <c r="JCO257" s="29"/>
      <c r="JCP257" s="29"/>
      <c r="JCQ257" s="29"/>
      <c r="JCR257" s="29"/>
      <c r="JCS257" s="29"/>
      <c r="JCT257" s="29"/>
      <c r="JCU257" s="29"/>
      <c r="JCV257" s="29"/>
      <c r="JCW257" s="29"/>
      <c r="JCX257" s="29"/>
      <c r="JCY257" s="29"/>
      <c r="JCZ257" s="29"/>
      <c r="JDA257" s="29"/>
      <c r="JDB257" s="29"/>
      <c r="JDC257" s="29"/>
      <c r="JDD257" s="29"/>
      <c r="JDE257" s="29"/>
      <c r="JDF257" s="29"/>
      <c r="JDG257" s="29"/>
      <c r="JDH257" s="29"/>
      <c r="JDI257" s="29"/>
      <c r="JDJ257" s="29"/>
      <c r="JDK257" s="29"/>
      <c r="JDL257" s="29"/>
      <c r="JDM257" s="29"/>
      <c r="JDN257" s="29"/>
      <c r="JDO257" s="29"/>
      <c r="JDP257" s="29"/>
      <c r="JDQ257" s="29"/>
      <c r="JDR257" s="29"/>
      <c r="JDS257" s="29"/>
      <c r="JDT257" s="29"/>
      <c r="JDU257" s="29"/>
      <c r="JDV257" s="29"/>
      <c r="JDW257" s="29"/>
      <c r="JDX257" s="29"/>
      <c r="JDY257" s="29"/>
      <c r="JDZ257" s="29"/>
      <c r="JEA257" s="29"/>
      <c r="JEB257" s="29"/>
      <c r="JEC257" s="29"/>
      <c r="JED257" s="29"/>
      <c r="JEE257" s="29"/>
      <c r="JEF257" s="29"/>
      <c r="JEG257" s="29"/>
      <c r="JEH257" s="29"/>
      <c r="JEI257" s="29"/>
      <c r="JEJ257" s="29"/>
      <c r="JEK257" s="29"/>
      <c r="JEL257" s="29"/>
      <c r="JEM257" s="29"/>
      <c r="JEN257" s="29"/>
      <c r="JEO257" s="29"/>
      <c r="JEP257" s="29"/>
      <c r="JEQ257" s="29"/>
      <c r="JER257" s="29"/>
      <c r="JES257" s="29"/>
      <c r="JET257" s="29"/>
      <c r="JEU257" s="29"/>
      <c r="JEV257" s="29"/>
      <c r="JEW257" s="29"/>
      <c r="JEX257" s="29"/>
      <c r="JEY257" s="29"/>
      <c r="JEZ257" s="29"/>
      <c r="JFA257" s="29"/>
      <c r="JFB257" s="29"/>
      <c r="JFC257" s="29"/>
      <c r="JFD257" s="29"/>
      <c r="JFE257" s="29"/>
      <c r="JFF257" s="29"/>
      <c r="JFG257" s="29"/>
      <c r="JFH257" s="29"/>
      <c r="JFI257" s="29"/>
      <c r="JFJ257" s="29"/>
      <c r="JFK257" s="29"/>
      <c r="JFL257" s="29"/>
      <c r="JFM257" s="29"/>
      <c r="JFN257" s="29"/>
      <c r="JFO257" s="29"/>
      <c r="JFP257" s="29"/>
      <c r="JFQ257" s="29"/>
      <c r="JFR257" s="29"/>
      <c r="JFS257" s="29"/>
      <c r="JFT257" s="29"/>
      <c r="JFU257" s="29"/>
      <c r="JFV257" s="29"/>
      <c r="JFW257" s="29"/>
      <c r="JFX257" s="29"/>
      <c r="JFY257" s="29"/>
      <c r="JFZ257" s="29"/>
      <c r="JGA257" s="29"/>
      <c r="JGB257" s="29"/>
      <c r="JGC257" s="29"/>
      <c r="JGD257" s="29"/>
      <c r="JGE257" s="29"/>
      <c r="JGF257" s="29"/>
      <c r="JGG257" s="29"/>
      <c r="JGH257" s="29"/>
      <c r="JGI257" s="29"/>
      <c r="JGJ257" s="29"/>
      <c r="JGK257" s="29"/>
      <c r="JGL257" s="29"/>
      <c r="JGM257" s="29"/>
      <c r="JGN257" s="29"/>
      <c r="JGO257" s="29"/>
      <c r="JGP257" s="29"/>
      <c r="JGQ257" s="29"/>
      <c r="JGR257" s="29"/>
      <c r="JGS257" s="29"/>
      <c r="JGT257" s="29"/>
      <c r="JGU257" s="29"/>
      <c r="JGV257" s="29"/>
      <c r="JGW257" s="29"/>
      <c r="JGX257" s="29"/>
      <c r="JGY257" s="29"/>
      <c r="JGZ257" s="29"/>
      <c r="JHA257" s="29"/>
      <c r="JHB257" s="29"/>
      <c r="JHC257" s="29"/>
      <c r="JHD257" s="29"/>
      <c r="JHE257" s="29"/>
      <c r="JHF257" s="29"/>
      <c r="JHG257" s="29"/>
      <c r="JHH257" s="29"/>
      <c r="JHI257" s="29"/>
      <c r="JHJ257" s="29"/>
      <c r="JHK257" s="29"/>
      <c r="JHL257" s="29"/>
      <c r="JHM257" s="29"/>
      <c r="JHN257" s="29"/>
      <c r="JHO257" s="29"/>
      <c r="JHP257" s="29"/>
      <c r="JHQ257" s="29"/>
      <c r="JHR257" s="29"/>
      <c r="JHS257" s="29"/>
      <c r="JHT257" s="29"/>
      <c r="JHU257" s="29"/>
      <c r="JHV257" s="29"/>
      <c r="JHW257" s="29"/>
      <c r="JHX257" s="29"/>
      <c r="JHY257" s="29"/>
      <c r="JHZ257" s="29"/>
      <c r="JIA257" s="29"/>
      <c r="JIB257" s="29"/>
      <c r="JIC257" s="29"/>
      <c r="JID257" s="29"/>
      <c r="JIE257" s="29"/>
      <c r="JIF257" s="29"/>
      <c r="JIG257" s="29"/>
      <c r="JIH257" s="29"/>
      <c r="JII257" s="29"/>
      <c r="JIJ257" s="29"/>
      <c r="JIK257" s="29"/>
      <c r="JIL257" s="29"/>
      <c r="JIM257" s="29"/>
      <c r="JIN257" s="29"/>
      <c r="JIO257" s="29"/>
      <c r="JIP257" s="29"/>
      <c r="JIQ257" s="29"/>
      <c r="JIR257" s="29"/>
      <c r="JIS257" s="29"/>
      <c r="JIT257" s="29"/>
      <c r="JIU257" s="29"/>
      <c r="JIV257" s="29"/>
      <c r="JIW257" s="29"/>
      <c r="JIX257" s="29"/>
      <c r="JIY257" s="29"/>
      <c r="JIZ257" s="29"/>
      <c r="JJA257" s="29"/>
      <c r="JJB257" s="29"/>
      <c r="JJC257" s="29"/>
      <c r="JJD257" s="29"/>
      <c r="JJE257" s="29"/>
      <c r="JJF257" s="29"/>
      <c r="JJG257" s="29"/>
      <c r="JJH257" s="29"/>
      <c r="JJI257" s="29"/>
      <c r="JJJ257" s="29"/>
      <c r="JJK257" s="29"/>
      <c r="JJL257" s="29"/>
      <c r="JJM257" s="29"/>
      <c r="JJN257" s="29"/>
      <c r="JJO257" s="29"/>
      <c r="JJP257" s="29"/>
      <c r="JJQ257" s="29"/>
      <c r="JJR257" s="29"/>
      <c r="JJS257" s="29"/>
      <c r="JJT257" s="29"/>
      <c r="JJU257" s="29"/>
      <c r="JJV257" s="29"/>
      <c r="JJW257" s="29"/>
      <c r="JJX257" s="29"/>
      <c r="JJY257" s="29"/>
      <c r="JJZ257" s="29"/>
      <c r="JKA257" s="29"/>
      <c r="JKB257" s="29"/>
      <c r="JKC257" s="29"/>
      <c r="JKD257" s="29"/>
      <c r="JKE257" s="29"/>
      <c r="JKF257" s="29"/>
      <c r="JKG257" s="29"/>
      <c r="JKH257" s="29"/>
      <c r="JKI257" s="29"/>
      <c r="JKJ257" s="29"/>
      <c r="JKK257" s="29"/>
      <c r="JKL257" s="29"/>
      <c r="JKM257" s="29"/>
      <c r="JKN257" s="29"/>
      <c r="JKO257" s="29"/>
      <c r="JKP257" s="29"/>
      <c r="JKQ257" s="29"/>
      <c r="JKR257" s="29"/>
      <c r="JKS257" s="29"/>
      <c r="JKT257" s="29"/>
      <c r="JKU257" s="29"/>
      <c r="JKV257" s="29"/>
      <c r="JKW257" s="29"/>
      <c r="JKX257" s="29"/>
      <c r="JKY257" s="29"/>
      <c r="JKZ257" s="29"/>
      <c r="JLA257" s="29"/>
      <c r="JLB257" s="29"/>
      <c r="JLC257" s="29"/>
      <c r="JLD257" s="29"/>
      <c r="JLE257" s="29"/>
      <c r="JLF257" s="29"/>
      <c r="JLG257" s="29"/>
      <c r="JLH257" s="29"/>
      <c r="JLI257" s="29"/>
      <c r="JLJ257" s="29"/>
      <c r="JLK257" s="29"/>
      <c r="JLL257" s="29"/>
      <c r="JLM257" s="29"/>
      <c r="JLN257" s="29"/>
      <c r="JLO257" s="29"/>
      <c r="JLP257" s="29"/>
      <c r="JLQ257" s="29"/>
      <c r="JLR257" s="29"/>
      <c r="JLS257" s="29"/>
      <c r="JLT257" s="29"/>
      <c r="JLU257" s="29"/>
      <c r="JLV257" s="29"/>
      <c r="JLW257" s="29"/>
      <c r="JLX257" s="29"/>
      <c r="JLY257" s="29"/>
      <c r="JLZ257" s="29"/>
      <c r="JMA257" s="29"/>
      <c r="JMB257" s="29"/>
      <c r="JMC257" s="29"/>
      <c r="JMD257" s="29"/>
      <c r="JME257" s="29"/>
      <c r="JMF257" s="29"/>
      <c r="JMG257" s="29"/>
      <c r="JMH257" s="29"/>
      <c r="JMI257" s="29"/>
      <c r="JMJ257" s="29"/>
      <c r="JMK257" s="29"/>
      <c r="JML257" s="29"/>
      <c r="JMM257" s="29"/>
      <c r="JMN257" s="29"/>
      <c r="JMO257" s="29"/>
      <c r="JMP257" s="29"/>
      <c r="JMQ257" s="29"/>
      <c r="JMR257" s="29"/>
      <c r="JMS257" s="29"/>
      <c r="JMT257" s="29"/>
      <c r="JMU257" s="29"/>
      <c r="JMV257" s="29"/>
      <c r="JMW257" s="29"/>
      <c r="JMX257" s="29"/>
      <c r="JMY257" s="29"/>
      <c r="JMZ257" s="29"/>
      <c r="JNA257" s="29"/>
      <c r="JNB257" s="29"/>
      <c r="JNC257" s="29"/>
      <c r="JND257" s="29"/>
      <c r="JNE257" s="29"/>
      <c r="JNF257" s="29"/>
      <c r="JNG257" s="29"/>
      <c r="JNH257" s="29"/>
      <c r="JNI257" s="29"/>
      <c r="JNJ257" s="29"/>
      <c r="JNK257" s="29"/>
      <c r="JNL257" s="29"/>
      <c r="JNM257" s="29"/>
      <c r="JNN257" s="29"/>
      <c r="JNO257" s="29"/>
      <c r="JNP257" s="29"/>
      <c r="JNQ257" s="29"/>
      <c r="JNR257" s="29"/>
      <c r="JNS257" s="29"/>
      <c r="JNT257" s="29"/>
      <c r="JNU257" s="29"/>
      <c r="JNV257" s="29"/>
      <c r="JNW257" s="29"/>
      <c r="JNX257" s="29"/>
      <c r="JNY257" s="29"/>
      <c r="JNZ257" s="29"/>
      <c r="JOA257" s="29"/>
      <c r="JOB257" s="29"/>
      <c r="JOC257" s="29"/>
      <c r="JOD257" s="29"/>
      <c r="JOE257" s="29"/>
      <c r="JOF257" s="29"/>
      <c r="JOG257" s="29"/>
      <c r="JOH257" s="29"/>
      <c r="JOI257" s="29"/>
      <c r="JOJ257" s="29"/>
      <c r="JOK257" s="29"/>
      <c r="JOL257" s="29"/>
      <c r="JOM257" s="29"/>
      <c r="JON257" s="29"/>
      <c r="JOO257" s="29"/>
      <c r="JOP257" s="29"/>
      <c r="JOQ257" s="29"/>
      <c r="JOR257" s="29"/>
      <c r="JOS257" s="29"/>
      <c r="JOT257" s="29"/>
      <c r="JOU257" s="29"/>
      <c r="JOV257" s="29"/>
      <c r="JOW257" s="29"/>
      <c r="JOX257" s="29"/>
      <c r="JOY257" s="29"/>
      <c r="JOZ257" s="29"/>
      <c r="JPA257" s="29"/>
      <c r="JPB257" s="29"/>
      <c r="JPC257" s="29"/>
      <c r="JPD257" s="29"/>
      <c r="JPE257" s="29"/>
      <c r="JPF257" s="29"/>
      <c r="JPG257" s="29"/>
      <c r="JPH257" s="29"/>
      <c r="JPI257" s="29"/>
      <c r="JPJ257" s="29"/>
      <c r="JPK257" s="29"/>
      <c r="JPL257" s="29"/>
      <c r="JPM257" s="29"/>
      <c r="JPN257" s="29"/>
      <c r="JPO257" s="29"/>
      <c r="JPP257" s="29"/>
      <c r="JPQ257" s="29"/>
      <c r="JPR257" s="29"/>
      <c r="JPS257" s="29"/>
      <c r="JPT257" s="29"/>
      <c r="JPU257" s="29"/>
      <c r="JPV257" s="29"/>
      <c r="JPW257" s="29"/>
      <c r="JPX257" s="29"/>
      <c r="JPY257" s="29"/>
      <c r="JPZ257" s="29"/>
      <c r="JQA257" s="29"/>
      <c r="JQB257" s="29"/>
      <c r="JQC257" s="29"/>
      <c r="JQD257" s="29"/>
      <c r="JQE257" s="29"/>
      <c r="JQF257" s="29"/>
      <c r="JQG257" s="29"/>
      <c r="JQH257" s="29"/>
      <c r="JQI257" s="29"/>
      <c r="JQJ257" s="29"/>
      <c r="JQK257" s="29"/>
      <c r="JQL257" s="29"/>
      <c r="JQM257" s="29"/>
      <c r="JQN257" s="29"/>
      <c r="JQO257" s="29"/>
      <c r="JQP257" s="29"/>
      <c r="JQQ257" s="29"/>
      <c r="JQR257" s="29"/>
      <c r="JQS257" s="29"/>
      <c r="JQT257" s="29"/>
      <c r="JQU257" s="29"/>
      <c r="JQV257" s="29"/>
      <c r="JQW257" s="29"/>
      <c r="JQX257" s="29"/>
      <c r="JQY257" s="29"/>
      <c r="JQZ257" s="29"/>
      <c r="JRA257" s="29"/>
      <c r="JRB257" s="29"/>
      <c r="JRC257" s="29"/>
      <c r="JRD257" s="29"/>
      <c r="JRE257" s="29"/>
      <c r="JRF257" s="29"/>
      <c r="JRG257" s="29"/>
      <c r="JRH257" s="29"/>
      <c r="JRI257" s="29"/>
      <c r="JRJ257" s="29"/>
      <c r="JRK257" s="29"/>
      <c r="JRL257" s="29"/>
      <c r="JRM257" s="29"/>
      <c r="JRN257" s="29"/>
      <c r="JRO257" s="29"/>
      <c r="JRP257" s="29"/>
      <c r="JRQ257" s="29"/>
      <c r="JRR257" s="29"/>
      <c r="JRS257" s="29"/>
      <c r="JRT257" s="29"/>
      <c r="JRU257" s="29"/>
      <c r="JRV257" s="29"/>
      <c r="JRW257" s="29"/>
      <c r="JRX257" s="29"/>
      <c r="JRY257" s="29"/>
      <c r="JRZ257" s="29"/>
      <c r="JSA257" s="29"/>
      <c r="JSB257" s="29"/>
      <c r="JSC257" s="29"/>
      <c r="JSD257" s="29"/>
      <c r="JSE257" s="29"/>
      <c r="JSF257" s="29"/>
      <c r="JSG257" s="29"/>
      <c r="JSH257" s="29"/>
      <c r="JSI257" s="29"/>
      <c r="JSJ257" s="29"/>
      <c r="JSK257" s="29"/>
      <c r="JSL257" s="29"/>
      <c r="JSM257" s="29"/>
      <c r="JSN257" s="29"/>
      <c r="JSO257" s="29"/>
      <c r="JSP257" s="29"/>
      <c r="JSQ257" s="29"/>
      <c r="JSR257" s="29"/>
      <c r="JSS257" s="29"/>
      <c r="JST257" s="29"/>
      <c r="JSU257" s="29"/>
      <c r="JSV257" s="29"/>
      <c r="JSW257" s="29"/>
      <c r="JSX257" s="29"/>
      <c r="JSY257" s="29"/>
      <c r="JSZ257" s="29"/>
      <c r="JTA257" s="29"/>
      <c r="JTB257" s="29"/>
      <c r="JTC257" s="29"/>
      <c r="JTD257" s="29"/>
      <c r="JTE257" s="29"/>
      <c r="JTF257" s="29"/>
      <c r="JTG257" s="29"/>
      <c r="JTH257" s="29"/>
      <c r="JTI257" s="29"/>
      <c r="JTJ257" s="29"/>
      <c r="JTK257" s="29"/>
      <c r="JTL257" s="29"/>
      <c r="JTM257" s="29"/>
      <c r="JTN257" s="29"/>
      <c r="JTO257" s="29"/>
      <c r="JTP257" s="29"/>
      <c r="JTQ257" s="29"/>
      <c r="JTR257" s="29"/>
      <c r="JTS257" s="29"/>
      <c r="JTT257" s="29"/>
      <c r="JTU257" s="29"/>
      <c r="JTV257" s="29"/>
      <c r="JTW257" s="29"/>
      <c r="JTX257" s="29"/>
      <c r="JTY257" s="29"/>
      <c r="JTZ257" s="29"/>
      <c r="JUA257" s="29"/>
      <c r="JUB257" s="29"/>
      <c r="JUC257" s="29"/>
      <c r="JUD257" s="29"/>
      <c r="JUE257" s="29"/>
      <c r="JUF257" s="29"/>
      <c r="JUG257" s="29"/>
      <c r="JUH257" s="29"/>
      <c r="JUI257" s="29"/>
      <c r="JUJ257" s="29"/>
      <c r="JUK257" s="29"/>
      <c r="JUL257" s="29"/>
      <c r="JUM257" s="29"/>
      <c r="JUN257" s="29"/>
      <c r="JUO257" s="29"/>
      <c r="JUP257" s="29"/>
      <c r="JUQ257" s="29"/>
      <c r="JUR257" s="29"/>
      <c r="JUS257" s="29"/>
      <c r="JUT257" s="29"/>
      <c r="JUU257" s="29"/>
      <c r="JUV257" s="29"/>
      <c r="JUW257" s="29"/>
      <c r="JUX257" s="29"/>
      <c r="JUY257" s="29"/>
      <c r="JUZ257" s="29"/>
      <c r="JVA257" s="29"/>
      <c r="JVB257" s="29"/>
      <c r="JVC257" s="29"/>
      <c r="JVD257" s="29"/>
      <c r="JVE257" s="29"/>
      <c r="JVF257" s="29"/>
      <c r="JVG257" s="29"/>
      <c r="JVH257" s="29"/>
      <c r="JVI257" s="29"/>
      <c r="JVJ257" s="29"/>
      <c r="JVK257" s="29"/>
      <c r="JVL257" s="29"/>
      <c r="JVM257" s="29"/>
      <c r="JVN257" s="29"/>
      <c r="JVO257" s="29"/>
      <c r="JVP257" s="29"/>
      <c r="JVQ257" s="29"/>
      <c r="JVR257" s="29"/>
      <c r="JVS257" s="29"/>
      <c r="JVT257" s="29"/>
      <c r="JVU257" s="29"/>
      <c r="JVV257" s="29"/>
      <c r="JVW257" s="29"/>
      <c r="JVX257" s="29"/>
      <c r="JVY257" s="29"/>
      <c r="JVZ257" s="29"/>
      <c r="JWA257" s="29"/>
      <c r="JWB257" s="29"/>
      <c r="JWC257" s="29"/>
      <c r="JWD257" s="29"/>
      <c r="JWE257" s="29"/>
      <c r="JWF257" s="29"/>
      <c r="JWG257" s="29"/>
      <c r="JWH257" s="29"/>
      <c r="JWI257" s="29"/>
      <c r="JWJ257" s="29"/>
      <c r="JWK257" s="29"/>
      <c r="JWL257" s="29"/>
      <c r="JWM257" s="29"/>
      <c r="JWN257" s="29"/>
      <c r="JWO257" s="29"/>
      <c r="JWP257" s="29"/>
      <c r="JWQ257" s="29"/>
      <c r="JWR257" s="29"/>
      <c r="JWS257" s="29"/>
      <c r="JWT257" s="29"/>
      <c r="JWU257" s="29"/>
      <c r="JWV257" s="29"/>
      <c r="JWW257" s="29"/>
      <c r="JWX257" s="29"/>
      <c r="JWY257" s="29"/>
      <c r="JWZ257" s="29"/>
      <c r="JXA257" s="29"/>
      <c r="JXB257" s="29"/>
      <c r="JXC257" s="29"/>
      <c r="JXD257" s="29"/>
      <c r="JXE257" s="29"/>
      <c r="JXF257" s="29"/>
      <c r="JXG257" s="29"/>
      <c r="JXH257" s="29"/>
      <c r="JXI257" s="29"/>
      <c r="JXJ257" s="29"/>
      <c r="JXK257" s="29"/>
      <c r="JXL257" s="29"/>
      <c r="JXM257" s="29"/>
      <c r="JXN257" s="29"/>
      <c r="JXO257" s="29"/>
      <c r="JXP257" s="29"/>
      <c r="JXQ257" s="29"/>
      <c r="JXR257" s="29"/>
      <c r="JXS257" s="29"/>
      <c r="JXT257" s="29"/>
      <c r="JXU257" s="29"/>
      <c r="JXV257" s="29"/>
      <c r="JXW257" s="29"/>
      <c r="JXX257" s="29"/>
      <c r="JXY257" s="29"/>
      <c r="JXZ257" s="29"/>
      <c r="JYA257" s="29"/>
      <c r="JYB257" s="29"/>
      <c r="JYC257" s="29"/>
      <c r="JYD257" s="29"/>
      <c r="JYE257" s="29"/>
      <c r="JYF257" s="29"/>
      <c r="JYG257" s="29"/>
      <c r="JYH257" s="29"/>
      <c r="JYI257" s="29"/>
      <c r="JYJ257" s="29"/>
      <c r="JYK257" s="29"/>
      <c r="JYL257" s="29"/>
      <c r="JYM257" s="29"/>
      <c r="JYN257" s="29"/>
      <c r="JYO257" s="29"/>
      <c r="JYP257" s="29"/>
      <c r="JYQ257" s="29"/>
      <c r="JYR257" s="29"/>
      <c r="JYS257" s="29"/>
      <c r="JYT257" s="29"/>
      <c r="JYU257" s="29"/>
      <c r="JYV257" s="29"/>
      <c r="JYW257" s="29"/>
      <c r="JYX257" s="29"/>
      <c r="JYY257" s="29"/>
      <c r="JYZ257" s="29"/>
      <c r="JZA257" s="29"/>
      <c r="JZB257" s="29"/>
      <c r="JZC257" s="29"/>
      <c r="JZD257" s="29"/>
      <c r="JZE257" s="29"/>
      <c r="JZF257" s="29"/>
      <c r="JZG257" s="29"/>
      <c r="JZH257" s="29"/>
      <c r="JZI257" s="29"/>
      <c r="JZJ257" s="29"/>
      <c r="JZK257" s="29"/>
      <c r="JZL257" s="29"/>
      <c r="JZM257" s="29"/>
      <c r="JZN257" s="29"/>
      <c r="JZO257" s="29"/>
      <c r="JZP257" s="29"/>
      <c r="JZQ257" s="29"/>
      <c r="JZR257" s="29"/>
      <c r="JZS257" s="29"/>
      <c r="JZT257" s="29"/>
      <c r="JZU257" s="29"/>
      <c r="JZV257" s="29"/>
      <c r="JZW257" s="29"/>
      <c r="JZX257" s="29"/>
      <c r="JZY257" s="29"/>
      <c r="JZZ257" s="29"/>
      <c r="KAA257" s="29"/>
      <c r="KAB257" s="29"/>
      <c r="KAC257" s="29"/>
      <c r="KAD257" s="29"/>
      <c r="KAE257" s="29"/>
      <c r="KAF257" s="29"/>
      <c r="KAG257" s="29"/>
      <c r="KAH257" s="29"/>
      <c r="KAI257" s="29"/>
      <c r="KAJ257" s="29"/>
      <c r="KAK257" s="29"/>
      <c r="KAL257" s="29"/>
      <c r="KAM257" s="29"/>
      <c r="KAN257" s="29"/>
      <c r="KAO257" s="29"/>
      <c r="KAP257" s="29"/>
      <c r="KAQ257" s="29"/>
      <c r="KAR257" s="29"/>
      <c r="KAS257" s="29"/>
      <c r="KAT257" s="29"/>
      <c r="KAU257" s="29"/>
      <c r="KAV257" s="29"/>
      <c r="KAW257" s="29"/>
      <c r="KAX257" s="29"/>
      <c r="KAY257" s="29"/>
      <c r="KAZ257" s="29"/>
      <c r="KBA257" s="29"/>
      <c r="KBB257" s="29"/>
      <c r="KBC257" s="29"/>
      <c r="KBD257" s="29"/>
      <c r="KBE257" s="29"/>
      <c r="KBF257" s="29"/>
      <c r="KBG257" s="29"/>
      <c r="KBH257" s="29"/>
      <c r="KBI257" s="29"/>
      <c r="KBJ257" s="29"/>
      <c r="KBK257" s="29"/>
      <c r="KBL257" s="29"/>
      <c r="KBM257" s="29"/>
      <c r="KBN257" s="29"/>
      <c r="KBO257" s="29"/>
      <c r="KBP257" s="29"/>
      <c r="KBQ257" s="29"/>
      <c r="KBR257" s="29"/>
      <c r="KBS257" s="29"/>
      <c r="KBT257" s="29"/>
      <c r="KBU257" s="29"/>
      <c r="KBV257" s="29"/>
      <c r="KBW257" s="29"/>
      <c r="KBX257" s="29"/>
      <c r="KBY257" s="29"/>
      <c r="KBZ257" s="29"/>
      <c r="KCA257" s="29"/>
      <c r="KCB257" s="29"/>
      <c r="KCC257" s="29"/>
      <c r="KCD257" s="29"/>
      <c r="KCE257" s="29"/>
      <c r="KCF257" s="29"/>
      <c r="KCG257" s="29"/>
      <c r="KCH257" s="29"/>
      <c r="KCI257" s="29"/>
      <c r="KCJ257" s="29"/>
      <c r="KCK257" s="29"/>
      <c r="KCL257" s="29"/>
      <c r="KCM257" s="29"/>
      <c r="KCN257" s="29"/>
      <c r="KCO257" s="29"/>
      <c r="KCP257" s="29"/>
      <c r="KCQ257" s="29"/>
      <c r="KCR257" s="29"/>
      <c r="KCS257" s="29"/>
      <c r="KCT257" s="29"/>
      <c r="KCU257" s="29"/>
      <c r="KCV257" s="29"/>
      <c r="KCW257" s="29"/>
      <c r="KCX257" s="29"/>
      <c r="KCY257" s="29"/>
      <c r="KCZ257" s="29"/>
      <c r="KDA257" s="29"/>
      <c r="KDB257" s="29"/>
      <c r="KDC257" s="29"/>
      <c r="KDD257" s="29"/>
      <c r="KDE257" s="29"/>
      <c r="KDF257" s="29"/>
      <c r="KDG257" s="29"/>
      <c r="KDH257" s="29"/>
      <c r="KDI257" s="29"/>
      <c r="KDJ257" s="29"/>
      <c r="KDK257" s="29"/>
      <c r="KDL257" s="29"/>
      <c r="KDM257" s="29"/>
      <c r="KDN257" s="29"/>
      <c r="KDO257" s="29"/>
      <c r="KDP257" s="29"/>
      <c r="KDQ257" s="29"/>
      <c r="KDR257" s="29"/>
      <c r="KDS257" s="29"/>
      <c r="KDT257" s="29"/>
      <c r="KDU257" s="29"/>
      <c r="KDV257" s="29"/>
      <c r="KDW257" s="29"/>
      <c r="KDX257" s="29"/>
      <c r="KDY257" s="29"/>
      <c r="KDZ257" s="29"/>
      <c r="KEA257" s="29"/>
      <c r="KEB257" s="29"/>
      <c r="KEC257" s="29"/>
      <c r="KED257" s="29"/>
      <c r="KEE257" s="29"/>
      <c r="KEF257" s="29"/>
      <c r="KEG257" s="29"/>
      <c r="KEH257" s="29"/>
      <c r="KEI257" s="29"/>
      <c r="KEJ257" s="29"/>
      <c r="KEK257" s="29"/>
      <c r="KEL257" s="29"/>
      <c r="KEM257" s="29"/>
      <c r="KEN257" s="29"/>
      <c r="KEO257" s="29"/>
      <c r="KEP257" s="29"/>
      <c r="KEQ257" s="29"/>
      <c r="KER257" s="29"/>
      <c r="KES257" s="29"/>
      <c r="KET257" s="29"/>
      <c r="KEU257" s="29"/>
      <c r="KEV257" s="29"/>
      <c r="KEW257" s="29"/>
      <c r="KEX257" s="29"/>
      <c r="KEY257" s="29"/>
      <c r="KEZ257" s="29"/>
      <c r="KFA257" s="29"/>
      <c r="KFB257" s="29"/>
      <c r="KFC257" s="29"/>
      <c r="KFD257" s="29"/>
      <c r="KFE257" s="29"/>
      <c r="KFF257" s="29"/>
      <c r="KFG257" s="29"/>
      <c r="KFH257" s="29"/>
      <c r="KFI257" s="29"/>
      <c r="KFJ257" s="29"/>
      <c r="KFK257" s="29"/>
      <c r="KFL257" s="29"/>
      <c r="KFM257" s="29"/>
      <c r="KFN257" s="29"/>
      <c r="KFO257" s="29"/>
      <c r="KFP257" s="29"/>
      <c r="KFQ257" s="29"/>
      <c r="KFR257" s="29"/>
      <c r="KFS257" s="29"/>
      <c r="KFT257" s="29"/>
      <c r="KFU257" s="29"/>
      <c r="KFV257" s="29"/>
      <c r="KFW257" s="29"/>
      <c r="KFX257" s="29"/>
      <c r="KFY257" s="29"/>
      <c r="KFZ257" s="29"/>
      <c r="KGA257" s="29"/>
      <c r="KGB257" s="29"/>
      <c r="KGC257" s="29"/>
      <c r="KGD257" s="29"/>
      <c r="KGE257" s="29"/>
      <c r="KGF257" s="29"/>
      <c r="KGG257" s="29"/>
      <c r="KGH257" s="29"/>
      <c r="KGI257" s="29"/>
      <c r="KGJ257" s="29"/>
      <c r="KGK257" s="29"/>
      <c r="KGL257" s="29"/>
      <c r="KGM257" s="29"/>
      <c r="KGN257" s="29"/>
      <c r="KGO257" s="29"/>
      <c r="KGP257" s="29"/>
      <c r="KGQ257" s="29"/>
      <c r="KGR257" s="29"/>
      <c r="KGS257" s="29"/>
      <c r="KGT257" s="29"/>
      <c r="KGU257" s="29"/>
      <c r="KGV257" s="29"/>
      <c r="KGW257" s="29"/>
      <c r="KGX257" s="29"/>
      <c r="KGY257" s="29"/>
      <c r="KGZ257" s="29"/>
      <c r="KHA257" s="29"/>
      <c r="KHB257" s="29"/>
      <c r="KHC257" s="29"/>
      <c r="KHD257" s="29"/>
      <c r="KHE257" s="29"/>
      <c r="KHF257" s="29"/>
      <c r="KHG257" s="29"/>
      <c r="KHH257" s="29"/>
      <c r="KHI257" s="29"/>
      <c r="KHJ257" s="29"/>
      <c r="KHK257" s="29"/>
      <c r="KHL257" s="29"/>
      <c r="KHM257" s="29"/>
      <c r="KHN257" s="29"/>
      <c r="KHO257" s="29"/>
      <c r="KHP257" s="29"/>
      <c r="KHQ257" s="29"/>
      <c r="KHR257" s="29"/>
      <c r="KHS257" s="29"/>
      <c r="KHT257" s="29"/>
      <c r="KHU257" s="29"/>
      <c r="KHV257" s="29"/>
      <c r="KHW257" s="29"/>
      <c r="KHX257" s="29"/>
      <c r="KHY257" s="29"/>
      <c r="KHZ257" s="29"/>
      <c r="KIA257" s="29"/>
      <c r="KIB257" s="29"/>
      <c r="KIC257" s="29"/>
      <c r="KID257" s="29"/>
      <c r="KIE257" s="29"/>
      <c r="KIF257" s="29"/>
      <c r="KIG257" s="29"/>
      <c r="KIH257" s="29"/>
      <c r="KII257" s="29"/>
      <c r="KIJ257" s="29"/>
      <c r="KIK257" s="29"/>
      <c r="KIL257" s="29"/>
      <c r="KIM257" s="29"/>
      <c r="KIN257" s="29"/>
      <c r="KIO257" s="29"/>
      <c r="KIP257" s="29"/>
      <c r="KIQ257" s="29"/>
      <c r="KIR257" s="29"/>
      <c r="KIS257" s="29"/>
      <c r="KIT257" s="29"/>
      <c r="KIU257" s="29"/>
      <c r="KIV257" s="29"/>
      <c r="KIW257" s="29"/>
      <c r="KIX257" s="29"/>
      <c r="KIY257" s="29"/>
      <c r="KIZ257" s="29"/>
      <c r="KJA257" s="29"/>
      <c r="KJB257" s="29"/>
      <c r="KJC257" s="29"/>
      <c r="KJD257" s="29"/>
      <c r="KJE257" s="29"/>
      <c r="KJF257" s="29"/>
      <c r="KJG257" s="29"/>
      <c r="KJH257" s="29"/>
      <c r="KJI257" s="29"/>
      <c r="KJJ257" s="29"/>
      <c r="KJK257" s="29"/>
      <c r="KJL257" s="29"/>
      <c r="KJM257" s="29"/>
      <c r="KJN257" s="29"/>
      <c r="KJO257" s="29"/>
      <c r="KJP257" s="29"/>
      <c r="KJQ257" s="29"/>
      <c r="KJR257" s="29"/>
      <c r="KJS257" s="29"/>
      <c r="KJT257" s="29"/>
      <c r="KJU257" s="29"/>
      <c r="KJV257" s="29"/>
      <c r="KJW257" s="29"/>
      <c r="KJX257" s="29"/>
      <c r="KJY257" s="29"/>
      <c r="KJZ257" s="29"/>
      <c r="KKA257" s="29"/>
      <c r="KKB257" s="29"/>
      <c r="KKC257" s="29"/>
      <c r="KKD257" s="29"/>
      <c r="KKE257" s="29"/>
      <c r="KKF257" s="29"/>
      <c r="KKG257" s="29"/>
      <c r="KKH257" s="29"/>
      <c r="KKI257" s="29"/>
      <c r="KKJ257" s="29"/>
      <c r="KKK257" s="29"/>
      <c r="KKL257" s="29"/>
      <c r="KKM257" s="29"/>
      <c r="KKN257" s="29"/>
      <c r="KKO257" s="29"/>
      <c r="KKP257" s="29"/>
      <c r="KKQ257" s="29"/>
      <c r="KKR257" s="29"/>
      <c r="KKS257" s="29"/>
      <c r="KKT257" s="29"/>
      <c r="KKU257" s="29"/>
      <c r="KKV257" s="29"/>
      <c r="KKW257" s="29"/>
      <c r="KKX257" s="29"/>
      <c r="KKY257" s="29"/>
      <c r="KKZ257" s="29"/>
      <c r="KLA257" s="29"/>
      <c r="KLB257" s="29"/>
      <c r="KLC257" s="29"/>
      <c r="KLD257" s="29"/>
      <c r="KLE257" s="29"/>
      <c r="KLF257" s="29"/>
      <c r="KLG257" s="29"/>
      <c r="KLH257" s="29"/>
      <c r="KLI257" s="29"/>
      <c r="KLJ257" s="29"/>
      <c r="KLK257" s="29"/>
      <c r="KLL257" s="29"/>
      <c r="KLM257" s="29"/>
      <c r="KLN257" s="29"/>
      <c r="KLO257" s="29"/>
      <c r="KLP257" s="29"/>
      <c r="KLQ257" s="29"/>
      <c r="KLR257" s="29"/>
      <c r="KLS257" s="29"/>
      <c r="KLT257" s="29"/>
      <c r="KLU257" s="29"/>
      <c r="KLV257" s="29"/>
      <c r="KLW257" s="29"/>
      <c r="KLX257" s="29"/>
      <c r="KLY257" s="29"/>
      <c r="KLZ257" s="29"/>
      <c r="KMA257" s="29"/>
      <c r="KMB257" s="29"/>
      <c r="KMC257" s="29"/>
      <c r="KMD257" s="29"/>
      <c r="KME257" s="29"/>
      <c r="KMF257" s="29"/>
      <c r="KMG257" s="29"/>
      <c r="KMH257" s="29"/>
      <c r="KMI257" s="29"/>
      <c r="KMJ257" s="29"/>
      <c r="KMK257" s="29"/>
      <c r="KML257" s="29"/>
      <c r="KMM257" s="29"/>
      <c r="KMN257" s="29"/>
      <c r="KMO257" s="29"/>
      <c r="KMP257" s="29"/>
      <c r="KMQ257" s="29"/>
      <c r="KMR257" s="29"/>
      <c r="KMS257" s="29"/>
      <c r="KMT257" s="29"/>
      <c r="KMU257" s="29"/>
      <c r="KMV257" s="29"/>
      <c r="KMW257" s="29"/>
      <c r="KMX257" s="29"/>
      <c r="KMY257" s="29"/>
      <c r="KMZ257" s="29"/>
      <c r="KNA257" s="29"/>
      <c r="KNB257" s="29"/>
      <c r="KNC257" s="29"/>
      <c r="KND257" s="29"/>
      <c r="KNE257" s="29"/>
      <c r="KNF257" s="29"/>
      <c r="KNG257" s="29"/>
      <c r="KNH257" s="29"/>
      <c r="KNI257" s="29"/>
      <c r="KNJ257" s="29"/>
      <c r="KNK257" s="29"/>
      <c r="KNL257" s="29"/>
      <c r="KNM257" s="29"/>
      <c r="KNN257" s="29"/>
      <c r="KNO257" s="29"/>
      <c r="KNP257" s="29"/>
      <c r="KNQ257" s="29"/>
      <c r="KNR257" s="29"/>
      <c r="KNS257" s="29"/>
      <c r="KNT257" s="29"/>
      <c r="KNU257" s="29"/>
      <c r="KNV257" s="29"/>
      <c r="KNW257" s="29"/>
      <c r="KNX257" s="29"/>
      <c r="KNY257" s="29"/>
      <c r="KNZ257" s="29"/>
      <c r="KOA257" s="29"/>
      <c r="KOB257" s="29"/>
      <c r="KOC257" s="29"/>
      <c r="KOD257" s="29"/>
      <c r="KOE257" s="29"/>
      <c r="KOF257" s="29"/>
      <c r="KOG257" s="29"/>
      <c r="KOH257" s="29"/>
      <c r="KOI257" s="29"/>
      <c r="KOJ257" s="29"/>
      <c r="KOK257" s="29"/>
      <c r="KOL257" s="29"/>
      <c r="KOM257" s="29"/>
      <c r="KON257" s="29"/>
      <c r="KOO257" s="29"/>
      <c r="KOP257" s="29"/>
      <c r="KOQ257" s="29"/>
      <c r="KOR257" s="29"/>
      <c r="KOS257" s="29"/>
      <c r="KOT257" s="29"/>
      <c r="KOU257" s="29"/>
      <c r="KOV257" s="29"/>
      <c r="KOW257" s="29"/>
      <c r="KOX257" s="29"/>
      <c r="KOY257" s="29"/>
      <c r="KOZ257" s="29"/>
      <c r="KPA257" s="29"/>
      <c r="KPB257" s="29"/>
      <c r="KPC257" s="29"/>
      <c r="KPD257" s="29"/>
      <c r="KPE257" s="29"/>
      <c r="KPF257" s="29"/>
      <c r="KPG257" s="29"/>
      <c r="KPH257" s="29"/>
      <c r="KPI257" s="29"/>
      <c r="KPJ257" s="29"/>
      <c r="KPK257" s="29"/>
      <c r="KPL257" s="29"/>
      <c r="KPM257" s="29"/>
      <c r="KPN257" s="29"/>
      <c r="KPO257" s="29"/>
      <c r="KPP257" s="29"/>
      <c r="KPQ257" s="29"/>
      <c r="KPR257" s="29"/>
      <c r="KPS257" s="29"/>
      <c r="KPT257" s="29"/>
      <c r="KPU257" s="29"/>
      <c r="KPV257" s="29"/>
      <c r="KPW257" s="29"/>
      <c r="KPX257" s="29"/>
      <c r="KPY257" s="29"/>
      <c r="KPZ257" s="29"/>
      <c r="KQA257" s="29"/>
      <c r="KQB257" s="29"/>
      <c r="KQC257" s="29"/>
      <c r="KQD257" s="29"/>
      <c r="KQE257" s="29"/>
      <c r="KQF257" s="29"/>
      <c r="KQG257" s="29"/>
      <c r="KQH257" s="29"/>
      <c r="KQI257" s="29"/>
      <c r="KQJ257" s="29"/>
      <c r="KQK257" s="29"/>
      <c r="KQL257" s="29"/>
      <c r="KQM257" s="29"/>
      <c r="KQN257" s="29"/>
      <c r="KQO257" s="29"/>
      <c r="KQP257" s="29"/>
      <c r="KQQ257" s="29"/>
      <c r="KQR257" s="29"/>
      <c r="KQS257" s="29"/>
      <c r="KQT257" s="29"/>
      <c r="KQU257" s="29"/>
      <c r="KQV257" s="29"/>
      <c r="KQW257" s="29"/>
      <c r="KQX257" s="29"/>
      <c r="KQY257" s="29"/>
      <c r="KQZ257" s="29"/>
      <c r="KRA257" s="29"/>
      <c r="KRB257" s="29"/>
      <c r="KRC257" s="29"/>
      <c r="KRD257" s="29"/>
      <c r="KRE257" s="29"/>
      <c r="KRF257" s="29"/>
      <c r="KRG257" s="29"/>
      <c r="KRH257" s="29"/>
      <c r="KRI257" s="29"/>
      <c r="KRJ257" s="29"/>
      <c r="KRK257" s="29"/>
      <c r="KRL257" s="29"/>
      <c r="KRM257" s="29"/>
      <c r="KRN257" s="29"/>
      <c r="KRO257" s="29"/>
      <c r="KRP257" s="29"/>
      <c r="KRQ257" s="29"/>
      <c r="KRR257" s="29"/>
      <c r="KRS257" s="29"/>
      <c r="KRT257" s="29"/>
      <c r="KRU257" s="29"/>
      <c r="KRV257" s="29"/>
      <c r="KRW257" s="29"/>
      <c r="KRX257" s="29"/>
      <c r="KRY257" s="29"/>
      <c r="KRZ257" s="29"/>
      <c r="KSA257" s="29"/>
      <c r="KSB257" s="29"/>
      <c r="KSC257" s="29"/>
      <c r="KSD257" s="29"/>
      <c r="KSE257" s="29"/>
      <c r="KSF257" s="29"/>
      <c r="KSG257" s="29"/>
      <c r="KSH257" s="29"/>
      <c r="KSI257" s="29"/>
      <c r="KSJ257" s="29"/>
      <c r="KSK257" s="29"/>
      <c r="KSL257" s="29"/>
      <c r="KSM257" s="29"/>
      <c r="KSN257" s="29"/>
      <c r="KSO257" s="29"/>
      <c r="KSP257" s="29"/>
      <c r="KSQ257" s="29"/>
      <c r="KSR257" s="29"/>
      <c r="KSS257" s="29"/>
      <c r="KST257" s="29"/>
      <c r="KSU257" s="29"/>
      <c r="KSV257" s="29"/>
      <c r="KSW257" s="29"/>
      <c r="KSX257" s="29"/>
      <c r="KSY257" s="29"/>
      <c r="KSZ257" s="29"/>
      <c r="KTA257" s="29"/>
      <c r="KTB257" s="29"/>
      <c r="KTC257" s="29"/>
      <c r="KTD257" s="29"/>
      <c r="KTE257" s="29"/>
      <c r="KTF257" s="29"/>
      <c r="KTG257" s="29"/>
      <c r="KTH257" s="29"/>
      <c r="KTI257" s="29"/>
      <c r="KTJ257" s="29"/>
      <c r="KTK257" s="29"/>
      <c r="KTL257" s="29"/>
      <c r="KTM257" s="29"/>
      <c r="KTN257" s="29"/>
      <c r="KTO257" s="29"/>
      <c r="KTP257" s="29"/>
      <c r="KTQ257" s="29"/>
      <c r="KTR257" s="29"/>
      <c r="KTS257" s="29"/>
      <c r="KTT257" s="29"/>
      <c r="KTU257" s="29"/>
      <c r="KTV257" s="29"/>
      <c r="KTW257" s="29"/>
      <c r="KTX257" s="29"/>
      <c r="KTY257" s="29"/>
      <c r="KTZ257" s="29"/>
      <c r="KUA257" s="29"/>
      <c r="KUB257" s="29"/>
      <c r="KUC257" s="29"/>
      <c r="KUD257" s="29"/>
      <c r="KUE257" s="29"/>
      <c r="KUF257" s="29"/>
      <c r="KUG257" s="29"/>
      <c r="KUH257" s="29"/>
      <c r="KUI257" s="29"/>
      <c r="KUJ257" s="29"/>
      <c r="KUK257" s="29"/>
      <c r="KUL257" s="29"/>
      <c r="KUM257" s="29"/>
      <c r="KUN257" s="29"/>
      <c r="KUO257" s="29"/>
      <c r="KUP257" s="29"/>
      <c r="KUQ257" s="29"/>
      <c r="KUR257" s="29"/>
      <c r="KUS257" s="29"/>
      <c r="KUT257" s="29"/>
      <c r="KUU257" s="29"/>
      <c r="KUV257" s="29"/>
      <c r="KUW257" s="29"/>
      <c r="KUX257" s="29"/>
      <c r="KUY257" s="29"/>
      <c r="KUZ257" s="29"/>
      <c r="KVA257" s="29"/>
      <c r="KVB257" s="29"/>
      <c r="KVC257" s="29"/>
      <c r="KVD257" s="29"/>
      <c r="KVE257" s="29"/>
      <c r="KVF257" s="29"/>
      <c r="KVG257" s="29"/>
      <c r="KVH257" s="29"/>
      <c r="KVI257" s="29"/>
      <c r="KVJ257" s="29"/>
      <c r="KVK257" s="29"/>
      <c r="KVL257" s="29"/>
      <c r="KVM257" s="29"/>
      <c r="KVN257" s="29"/>
      <c r="KVO257" s="29"/>
      <c r="KVP257" s="29"/>
      <c r="KVQ257" s="29"/>
      <c r="KVR257" s="29"/>
      <c r="KVS257" s="29"/>
      <c r="KVT257" s="29"/>
      <c r="KVU257" s="29"/>
      <c r="KVV257" s="29"/>
      <c r="KVW257" s="29"/>
      <c r="KVX257" s="29"/>
      <c r="KVY257" s="29"/>
      <c r="KVZ257" s="29"/>
      <c r="KWA257" s="29"/>
      <c r="KWB257" s="29"/>
      <c r="KWC257" s="29"/>
      <c r="KWD257" s="29"/>
      <c r="KWE257" s="29"/>
      <c r="KWF257" s="29"/>
      <c r="KWG257" s="29"/>
      <c r="KWH257" s="29"/>
      <c r="KWI257" s="29"/>
      <c r="KWJ257" s="29"/>
      <c r="KWK257" s="29"/>
      <c r="KWL257" s="29"/>
      <c r="KWM257" s="29"/>
      <c r="KWN257" s="29"/>
      <c r="KWO257" s="29"/>
      <c r="KWP257" s="29"/>
      <c r="KWQ257" s="29"/>
      <c r="KWR257" s="29"/>
      <c r="KWS257" s="29"/>
      <c r="KWT257" s="29"/>
      <c r="KWU257" s="29"/>
      <c r="KWV257" s="29"/>
      <c r="KWW257" s="29"/>
      <c r="KWX257" s="29"/>
      <c r="KWY257" s="29"/>
      <c r="KWZ257" s="29"/>
      <c r="KXA257" s="29"/>
      <c r="KXB257" s="29"/>
      <c r="KXC257" s="29"/>
      <c r="KXD257" s="29"/>
      <c r="KXE257" s="29"/>
      <c r="KXF257" s="29"/>
      <c r="KXG257" s="29"/>
      <c r="KXH257" s="29"/>
      <c r="KXI257" s="29"/>
      <c r="KXJ257" s="29"/>
      <c r="KXK257" s="29"/>
      <c r="KXL257" s="29"/>
      <c r="KXM257" s="29"/>
      <c r="KXN257" s="29"/>
      <c r="KXO257" s="29"/>
      <c r="KXP257" s="29"/>
      <c r="KXQ257" s="29"/>
      <c r="KXR257" s="29"/>
      <c r="KXS257" s="29"/>
      <c r="KXT257" s="29"/>
      <c r="KXU257" s="29"/>
      <c r="KXV257" s="29"/>
      <c r="KXW257" s="29"/>
      <c r="KXX257" s="29"/>
      <c r="KXY257" s="29"/>
      <c r="KXZ257" s="29"/>
      <c r="KYA257" s="29"/>
      <c r="KYB257" s="29"/>
      <c r="KYC257" s="29"/>
      <c r="KYD257" s="29"/>
      <c r="KYE257" s="29"/>
      <c r="KYF257" s="29"/>
      <c r="KYG257" s="29"/>
      <c r="KYH257" s="29"/>
      <c r="KYI257" s="29"/>
      <c r="KYJ257" s="29"/>
      <c r="KYK257" s="29"/>
      <c r="KYL257" s="29"/>
      <c r="KYM257" s="29"/>
      <c r="KYN257" s="29"/>
      <c r="KYO257" s="29"/>
      <c r="KYP257" s="29"/>
      <c r="KYQ257" s="29"/>
      <c r="KYR257" s="29"/>
      <c r="KYS257" s="29"/>
      <c r="KYT257" s="29"/>
      <c r="KYU257" s="29"/>
      <c r="KYV257" s="29"/>
      <c r="KYW257" s="29"/>
      <c r="KYX257" s="29"/>
      <c r="KYY257" s="29"/>
      <c r="KYZ257" s="29"/>
      <c r="KZA257" s="29"/>
      <c r="KZB257" s="29"/>
      <c r="KZC257" s="29"/>
      <c r="KZD257" s="29"/>
      <c r="KZE257" s="29"/>
      <c r="KZF257" s="29"/>
      <c r="KZG257" s="29"/>
      <c r="KZH257" s="29"/>
      <c r="KZI257" s="29"/>
      <c r="KZJ257" s="29"/>
      <c r="KZK257" s="29"/>
      <c r="KZL257" s="29"/>
      <c r="KZM257" s="29"/>
      <c r="KZN257" s="29"/>
      <c r="KZO257" s="29"/>
      <c r="KZP257" s="29"/>
      <c r="KZQ257" s="29"/>
      <c r="KZR257" s="29"/>
      <c r="KZS257" s="29"/>
      <c r="KZT257" s="29"/>
      <c r="KZU257" s="29"/>
      <c r="KZV257" s="29"/>
      <c r="KZW257" s="29"/>
      <c r="KZX257" s="29"/>
      <c r="KZY257" s="29"/>
      <c r="KZZ257" s="29"/>
      <c r="LAA257" s="29"/>
      <c r="LAB257" s="29"/>
      <c r="LAC257" s="29"/>
      <c r="LAD257" s="29"/>
      <c r="LAE257" s="29"/>
      <c r="LAF257" s="29"/>
      <c r="LAG257" s="29"/>
      <c r="LAH257" s="29"/>
      <c r="LAI257" s="29"/>
      <c r="LAJ257" s="29"/>
      <c r="LAK257" s="29"/>
      <c r="LAL257" s="29"/>
      <c r="LAM257" s="29"/>
      <c r="LAN257" s="29"/>
      <c r="LAO257" s="29"/>
      <c r="LAP257" s="29"/>
      <c r="LAQ257" s="29"/>
      <c r="LAR257" s="29"/>
      <c r="LAS257" s="29"/>
      <c r="LAT257" s="29"/>
      <c r="LAU257" s="29"/>
      <c r="LAV257" s="29"/>
      <c r="LAW257" s="29"/>
      <c r="LAX257" s="29"/>
      <c r="LAY257" s="29"/>
      <c r="LAZ257" s="29"/>
      <c r="LBA257" s="29"/>
      <c r="LBB257" s="29"/>
      <c r="LBC257" s="29"/>
      <c r="LBD257" s="29"/>
      <c r="LBE257" s="29"/>
      <c r="LBF257" s="29"/>
      <c r="LBG257" s="29"/>
      <c r="LBH257" s="29"/>
      <c r="LBI257" s="29"/>
      <c r="LBJ257" s="29"/>
      <c r="LBK257" s="29"/>
      <c r="LBL257" s="29"/>
      <c r="LBM257" s="29"/>
      <c r="LBN257" s="29"/>
      <c r="LBO257" s="29"/>
      <c r="LBP257" s="29"/>
      <c r="LBQ257" s="29"/>
      <c r="LBR257" s="29"/>
      <c r="LBS257" s="29"/>
      <c r="LBT257" s="29"/>
      <c r="LBU257" s="29"/>
      <c r="LBV257" s="29"/>
      <c r="LBW257" s="29"/>
      <c r="LBX257" s="29"/>
      <c r="LBY257" s="29"/>
      <c r="LBZ257" s="29"/>
      <c r="LCA257" s="29"/>
      <c r="LCB257" s="29"/>
      <c r="LCC257" s="29"/>
      <c r="LCD257" s="29"/>
      <c r="LCE257" s="29"/>
      <c r="LCF257" s="29"/>
      <c r="LCG257" s="29"/>
      <c r="LCH257" s="29"/>
      <c r="LCI257" s="29"/>
      <c r="LCJ257" s="29"/>
      <c r="LCK257" s="29"/>
      <c r="LCL257" s="29"/>
      <c r="LCM257" s="29"/>
      <c r="LCN257" s="29"/>
      <c r="LCO257" s="29"/>
      <c r="LCP257" s="29"/>
      <c r="LCQ257" s="29"/>
      <c r="LCR257" s="29"/>
      <c r="LCS257" s="29"/>
      <c r="LCT257" s="29"/>
      <c r="LCU257" s="29"/>
      <c r="LCV257" s="29"/>
      <c r="LCW257" s="29"/>
      <c r="LCX257" s="29"/>
      <c r="LCY257" s="29"/>
      <c r="LCZ257" s="29"/>
      <c r="LDA257" s="29"/>
      <c r="LDB257" s="29"/>
      <c r="LDC257" s="29"/>
      <c r="LDD257" s="29"/>
      <c r="LDE257" s="29"/>
      <c r="LDF257" s="29"/>
      <c r="LDG257" s="29"/>
      <c r="LDH257" s="29"/>
      <c r="LDI257" s="29"/>
      <c r="LDJ257" s="29"/>
      <c r="LDK257" s="29"/>
      <c r="LDL257" s="29"/>
      <c r="LDM257" s="29"/>
      <c r="LDN257" s="29"/>
      <c r="LDO257" s="29"/>
      <c r="LDP257" s="29"/>
      <c r="LDQ257" s="29"/>
      <c r="LDR257" s="29"/>
      <c r="LDS257" s="29"/>
      <c r="LDT257" s="29"/>
      <c r="LDU257" s="29"/>
      <c r="LDV257" s="29"/>
      <c r="LDW257" s="29"/>
      <c r="LDX257" s="29"/>
      <c r="LDY257" s="29"/>
      <c r="LDZ257" s="29"/>
      <c r="LEA257" s="29"/>
      <c r="LEB257" s="29"/>
      <c r="LEC257" s="29"/>
      <c r="LED257" s="29"/>
      <c r="LEE257" s="29"/>
      <c r="LEF257" s="29"/>
      <c r="LEG257" s="29"/>
      <c r="LEH257" s="29"/>
      <c r="LEI257" s="29"/>
      <c r="LEJ257" s="29"/>
      <c r="LEK257" s="29"/>
      <c r="LEL257" s="29"/>
      <c r="LEM257" s="29"/>
      <c r="LEN257" s="29"/>
      <c r="LEO257" s="29"/>
      <c r="LEP257" s="29"/>
      <c r="LEQ257" s="29"/>
      <c r="LER257" s="29"/>
      <c r="LES257" s="29"/>
      <c r="LET257" s="29"/>
      <c r="LEU257" s="29"/>
      <c r="LEV257" s="29"/>
      <c r="LEW257" s="29"/>
      <c r="LEX257" s="29"/>
      <c r="LEY257" s="29"/>
      <c r="LEZ257" s="29"/>
      <c r="LFA257" s="29"/>
      <c r="LFB257" s="29"/>
      <c r="LFC257" s="29"/>
      <c r="LFD257" s="29"/>
      <c r="LFE257" s="29"/>
      <c r="LFF257" s="29"/>
      <c r="LFG257" s="29"/>
      <c r="LFH257" s="29"/>
      <c r="LFI257" s="29"/>
      <c r="LFJ257" s="29"/>
      <c r="LFK257" s="29"/>
      <c r="LFL257" s="29"/>
      <c r="LFM257" s="29"/>
      <c r="LFN257" s="29"/>
      <c r="LFO257" s="29"/>
      <c r="LFP257" s="29"/>
      <c r="LFQ257" s="29"/>
      <c r="LFR257" s="29"/>
      <c r="LFS257" s="29"/>
      <c r="LFT257" s="29"/>
      <c r="LFU257" s="29"/>
      <c r="LFV257" s="29"/>
      <c r="LFW257" s="29"/>
      <c r="LFX257" s="29"/>
      <c r="LFY257" s="29"/>
      <c r="LFZ257" s="29"/>
      <c r="LGA257" s="29"/>
      <c r="LGB257" s="29"/>
      <c r="LGC257" s="29"/>
      <c r="LGD257" s="29"/>
      <c r="LGE257" s="29"/>
      <c r="LGF257" s="29"/>
      <c r="LGG257" s="29"/>
      <c r="LGH257" s="29"/>
      <c r="LGI257" s="29"/>
      <c r="LGJ257" s="29"/>
      <c r="LGK257" s="29"/>
      <c r="LGL257" s="29"/>
      <c r="LGM257" s="29"/>
      <c r="LGN257" s="29"/>
      <c r="LGO257" s="29"/>
      <c r="LGP257" s="29"/>
      <c r="LGQ257" s="29"/>
      <c r="LGR257" s="29"/>
      <c r="LGS257" s="29"/>
      <c r="LGT257" s="29"/>
      <c r="LGU257" s="29"/>
      <c r="LGV257" s="29"/>
      <c r="LGW257" s="29"/>
      <c r="LGX257" s="29"/>
      <c r="LGY257" s="29"/>
      <c r="LGZ257" s="29"/>
      <c r="LHA257" s="29"/>
      <c r="LHB257" s="29"/>
      <c r="LHC257" s="29"/>
      <c r="LHD257" s="29"/>
      <c r="LHE257" s="29"/>
      <c r="LHF257" s="29"/>
      <c r="LHG257" s="29"/>
      <c r="LHH257" s="29"/>
      <c r="LHI257" s="29"/>
      <c r="LHJ257" s="29"/>
      <c r="LHK257" s="29"/>
      <c r="LHL257" s="29"/>
      <c r="LHM257" s="29"/>
      <c r="LHN257" s="29"/>
      <c r="LHO257" s="29"/>
      <c r="LHP257" s="29"/>
      <c r="LHQ257" s="29"/>
      <c r="LHR257" s="29"/>
      <c r="LHS257" s="29"/>
      <c r="LHT257" s="29"/>
      <c r="LHU257" s="29"/>
      <c r="LHV257" s="29"/>
      <c r="LHW257" s="29"/>
      <c r="LHX257" s="29"/>
      <c r="LHY257" s="29"/>
      <c r="LHZ257" s="29"/>
      <c r="LIA257" s="29"/>
      <c r="LIB257" s="29"/>
      <c r="LIC257" s="29"/>
      <c r="LID257" s="29"/>
      <c r="LIE257" s="29"/>
      <c r="LIF257" s="29"/>
      <c r="LIG257" s="29"/>
      <c r="LIH257" s="29"/>
      <c r="LII257" s="29"/>
      <c r="LIJ257" s="29"/>
      <c r="LIK257" s="29"/>
      <c r="LIL257" s="29"/>
      <c r="LIM257" s="29"/>
      <c r="LIN257" s="29"/>
      <c r="LIO257" s="29"/>
      <c r="LIP257" s="29"/>
      <c r="LIQ257" s="29"/>
      <c r="LIR257" s="29"/>
      <c r="LIS257" s="29"/>
      <c r="LIT257" s="29"/>
      <c r="LIU257" s="29"/>
      <c r="LIV257" s="29"/>
      <c r="LIW257" s="29"/>
      <c r="LIX257" s="29"/>
      <c r="LIY257" s="29"/>
      <c r="LIZ257" s="29"/>
      <c r="LJA257" s="29"/>
      <c r="LJB257" s="29"/>
      <c r="LJC257" s="29"/>
      <c r="LJD257" s="29"/>
      <c r="LJE257" s="29"/>
      <c r="LJF257" s="29"/>
      <c r="LJG257" s="29"/>
      <c r="LJH257" s="29"/>
      <c r="LJI257" s="29"/>
      <c r="LJJ257" s="29"/>
      <c r="LJK257" s="29"/>
      <c r="LJL257" s="29"/>
      <c r="LJM257" s="29"/>
      <c r="LJN257" s="29"/>
      <c r="LJO257" s="29"/>
      <c r="LJP257" s="29"/>
      <c r="LJQ257" s="29"/>
      <c r="LJR257" s="29"/>
      <c r="LJS257" s="29"/>
      <c r="LJT257" s="29"/>
      <c r="LJU257" s="29"/>
      <c r="LJV257" s="29"/>
      <c r="LJW257" s="29"/>
      <c r="LJX257" s="29"/>
      <c r="LJY257" s="29"/>
      <c r="LJZ257" s="29"/>
      <c r="LKA257" s="29"/>
      <c r="LKB257" s="29"/>
      <c r="LKC257" s="29"/>
      <c r="LKD257" s="29"/>
      <c r="LKE257" s="29"/>
      <c r="LKF257" s="29"/>
      <c r="LKG257" s="29"/>
      <c r="LKH257" s="29"/>
      <c r="LKI257" s="29"/>
      <c r="LKJ257" s="29"/>
      <c r="LKK257" s="29"/>
      <c r="LKL257" s="29"/>
      <c r="LKM257" s="29"/>
      <c r="LKN257" s="29"/>
      <c r="LKO257" s="29"/>
      <c r="LKP257" s="29"/>
      <c r="LKQ257" s="29"/>
      <c r="LKR257" s="29"/>
      <c r="LKS257" s="29"/>
      <c r="LKT257" s="29"/>
      <c r="LKU257" s="29"/>
      <c r="LKV257" s="29"/>
      <c r="LKW257" s="29"/>
      <c r="LKX257" s="29"/>
      <c r="LKY257" s="29"/>
      <c r="LKZ257" s="29"/>
      <c r="LLA257" s="29"/>
      <c r="LLB257" s="29"/>
      <c r="LLC257" s="29"/>
      <c r="LLD257" s="29"/>
      <c r="LLE257" s="29"/>
      <c r="LLF257" s="29"/>
      <c r="LLG257" s="29"/>
      <c r="LLH257" s="29"/>
      <c r="LLI257" s="29"/>
      <c r="LLJ257" s="29"/>
      <c r="LLK257" s="29"/>
      <c r="LLL257" s="29"/>
      <c r="LLM257" s="29"/>
      <c r="LLN257" s="29"/>
      <c r="LLO257" s="29"/>
      <c r="LLP257" s="29"/>
      <c r="LLQ257" s="29"/>
      <c r="LLR257" s="29"/>
      <c r="LLS257" s="29"/>
      <c r="LLT257" s="29"/>
      <c r="LLU257" s="29"/>
      <c r="LLV257" s="29"/>
      <c r="LLW257" s="29"/>
      <c r="LLX257" s="29"/>
      <c r="LLY257" s="29"/>
      <c r="LLZ257" s="29"/>
      <c r="LMA257" s="29"/>
      <c r="LMB257" s="29"/>
      <c r="LMC257" s="29"/>
      <c r="LMD257" s="29"/>
      <c r="LME257" s="29"/>
      <c r="LMF257" s="29"/>
      <c r="LMG257" s="29"/>
      <c r="LMH257" s="29"/>
      <c r="LMI257" s="29"/>
      <c r="LMJ257" s="29"/>
      <c r="LMK257" s="29"/>
      <c r="LML257" s="29"/>
      <c r="LMM257" s="29"/>
      <c r="LMN257" s="29"/>
      <c r="LMO257" s="29"/>
      <c r="LMP257" s="29"/>
      <c r="LMQ257" s="29"/>
      <c r="LMR257" s="29"/>
      <c r="LMS257" s="29"/>
      <c r="LMT257" s="29"/>
      <c r="LMU257" s="29"/>
      <c r="LMV257" s="29"/>
      <c r="LMW257" s="29"/>
      <c r="LMX257" s="29"/>
      <c r="LMY257" s="29"/>
      <c r="LMZ257" s="29"/>
      <c r="LNA257" s="29"/>
      <c r="LNB257" s="29"/>
      <c r="LNC257" s="29"/>
      <c r="LND257" s="29"/>
      <c r="LNE257" s="29"/>
      <c r="LNF257" s="29"/>
      <c r="LNG257" s="29"/>
      <c r="LNH257" s="29"/>
      <c r="LNI257" s="29"/>
      <c r="LNJ257" s="29"/>
      <c r="LNK257" s="29"/>
      <c r="LNL257" s="29"/>
      <c r="LNM257" s="29"/>
      <c r="LNN257" s="29"/>
      <c r="LNO257" s="29"/>
      <c r="LNP257" s="29"/>
      <c r="LNQ257" s="29"/>
      <c r="LNR257" s="29"/>
      <c r="LNS257" s="29"/>
      <c r="LNT257" s="29"/>
      <c r="LNU257" s="29"/>
      <c r="LNV257" s="29"/>
      <c r="LNW257" s="29"/>
      <c r="LNX257" s="29"/>
      <c r="LNY257" s="29"/>
      <c r="LNZ257" s="29"/>
      <c r="LOA257" s="29"/>
      <c r="LOB257" s="29"/>
      <c r="LOC257" s="29"/>
      <c r="LOD257" s="29"/>
      <c r="LOE257" s="29"/>
      <c r="LOF257" s="29"/>
      <c r="LOG257" s="29"/>
      <c r="LOH257" s="29"/>
      <c r="LOI257" s="29"/>
      <c r="LOJ257" s="29"/>
      <c r="LOK257" s="29"/>
      <c r="LOL257" s="29"/>
      <c r="LOM257" s="29"/>
      <c r="LON257" s="29"/>
      <c r="LOO257" s="29"/>
      <c r="LOP257" s="29"/>
      <c r="LOQ257" s="29"/>
      <c r="LOR257" s="29"/>
      <c r="LOS257" s="29"/>
      <c r="LOT257" s="29"/>
      <c r="LOU257" s="29"/>
      <c r="LOV257" s="29"/>
      <c r="LOW257" s="29"/>
      <c r="LOX257" s="29"/>
      <c r="LOY257" s="29"/>
      <c r="LOZ257" s="29"/>
      <c r="LPA257" s="29"/>
      <c r="LPB257" s="29"/>
      <c r="LPC257" s="29"/>
      <c r="LPD257" s="29"/>
      <c r="LPE257" s="29"/>
      <c r="LPF257" s="29"/>
      <c r="LPG257" s="29"/>
      <c r="LPH257" s="29"/>
      <c r="LPI257" s="29"/>
      <c r="LPJ257" s="29"/>
      <c r="LPK257" s="29"/>
      <c r="LPL257" s="29"/>
      <c r="LPM257" s="29"/>
      <c r="LPN257" s="29"/>
      <c r="LPO257" s="29"/>
      <c r="LPP257" s="29"/>
      <c r="LPQ257" s="29"/>
      <c r="LPR257" s="29"/>
      <c r="LPS257" s="29"/>
      <c r="LPT257" s="29"/>
      <c r="LPU257" s="29"/>
      <c r="LPV257" s="29"/>
      <c r="LPW257" s="29"/>
      <c r="LPX257" s="29"/>
      <c r="LPY257" s="29"/>
      <c r="LPZ257" s="29"/>
      <c r="LQA257" s="29"/>
      <c r="LQB257" s="29"/>
      <c r="LQC257" s="29"/>
      <c r="LQD257" s="29"/>
      <c r="LQE257" s="29"/>
      <c r="LQF257" s="29"/>
      <c r="LQG257" s="29"/>
      <c r="LQH257" s="29"/>
      <c r="LQI257" s="29"/>
      <c r="LQJ257" s="29"/>
      <c r="LQK257" s="29"/>
      <c r="LQL257" s="29"/>
      <c r="LQM257" s="29"/>
      <c r="LQN257" s="29"/>
      <c r="LQO257" s="29"/>
      <c r="LQP257" s="29"/>
      <c r="LQQ257" s="29"/>
      <c r="LQR257" s="29"/>
      <c r="LQS257" s="29"/>
      <c r="LQT257" s="29"/>
      <c r="LQU257" s="29"/>
      <c r="LQV257" s="29"/>
      <c r="LQW257" s="29"/>
      <c r="LQX257" s="29"/>
      <c r="LQY257" s="29"/>
      <c r="LQZ257" s="29"/>
      <c r="LRA257" s="29"/>
      <c r="LRB257" s="29"/>
      <c r="LRC257" s="29"/>
      <c r="LRD257" s="29"/>
      <c r="LRE257" s="29"/>
      <c r="LRF257" s="29"/>
      <c r="LRG257" s="29"/>
      <c r="LRH257" s="29"/>
      <c r="LRI257" s="29"/>
      <c r="LRJ257" s="29"/>
      <c r="LRK257" s="29"/>
      <c r="LRL257" s="29"/>
      <c r="LRM257" s="29"/>
      <c r="LRN257" s="29"/>
      <c r="LRO257" s="29"/>
      <c r="LRP257" s="29"/>
      <c r="LRQ257" s="29"/>
      <c r="LRR257" s="29"/>
      <c r="LRS257" s="29"/>
      <c r="LRT257" s="29"/>
      <c r="LRU257" s="29"/>
      <c r="LRV257" s="29"/>
      <c r="LRW257" s="29"/>
      <c r="LRX257" s="29"/>
      <c r="LRY257" s="29"/>
      <c r="LRZ257" s="29"/>
      <c r="LSA257" s="29"/>
      <c r="LSB257" s="29"/>
      <c r="LSC257" s="29"/>
      <c r="LSD257" s="29"/>
      <c r="LSE257" s="29"/>
      <c r="LSF257" s="29"/>
      <c r="LSG257" s="29"/>
      <c r="LSH257" s="29"/>
      <c r="LSI257" s="29"/>
      <c r="LSJ257" s="29"/>
      <c r="LSK257" s="29"/>
      <c r="LSL257" s="29"/>
      <c r="LSM257" s="29"/>
      <c r="LSN257" s="29"/>
      <c r="LSO257" s="29"/>
      <c r="LSP257" s="29"/>
      <c r="LSQ257" s="29"/>
      <c r="LSR257" s="29"/>
      <c r="LSS257" s="29"/>
      <c r="LST257" s="29"/>
      <c r="LSU257" s="29"/>
      <c r="LSV257" s="29"/>
      <c r="LSW257" s="29"/>
      <c r="LSX257" s="29"/>
      <c r="LSY257" s="29"/>
      <c r="LSZ257" s="29"/>
      <c r="LTA257" s="29"/>
      <c r="LTB257" s="29"/>
      <c r="LTC257" s="29"/>
      <c r="LTD257" s="29"/>
      <c r="LTE257" s="29"/>
      <c r="LTF257" s="29"/>
      <c r="LTG257" s="29"/>
      <c r="LTH257" s="29"/>
      <c r="LTI257" s="29"/>
      <c r="LTJ257" s="29"/>
      <c r="LTK257" s="29"/>
      <c r="LTL257" s="29"/>
      <c r="LTM257" s="29"/>
      <c r="LTN257" s="29"/>
      <c r="LTO257" s="29"/>
      <c r="LTP257" s="29"/>
      <c r="LTQ257" s="29"/>
      <c r="LTR257" s="29"/>
      <c r="LTS257" s="29"/>
      <c r="LTT257" s="29"/>
      <c r="LTU257" s="29"/>
      <c r="LTV257" s="29"/>
      <c r="LTW257" s="29"/>
      <c r="LTX257" s="29"/>
      <c r="LTY257" s="29"/>
      <c r="LTZ257" s="29"/>
      <c r="LUA257" s="29"/>
      <c r="LUB257" s="29"/>
      <c r="LUC257" s="29"/>
      <c r="LUD257" s="29"/>
      <c r="LUE257" s="29"/>
      <c r="LUF257" s="29"/>
      <c r="LUG257" s="29"/>
      <c r="LUH257" s="29"/>
      <c r="LUI257" s="29"/>
      <c r="LUJ257" s="29"/>
      <c r="LUK257" s="29"/>
      <c r="LUL257" s="29"/>
      <c r="LUM257" s="29"/>
      <c r="LUN257" s="29"/>
      <c r="LUO257" s="29"/>
      <c r="LUP257" s="29"/>
      <c r="LUQ257" s="29"/>
      <c r="LUR257" s="29"/>
      <c r="LUS257" s="29"/>
      <c r="LUT257" s="29"/>
      <c r="LUU257" s="29"/>
      <c r="LUV257" s="29"/>
      <c r="LUW257" s="29"/>
      <c r="LUX257" s="29"/>
      <c r="LUY257" s="29"/>
      <c r="LUZ257" s="29"/>
      <c r="LVA257" s="29"/>
      <c r="LVB257" s="29"/>
      <c r="LVC257" s="29"/>
      <c r="LVD257" s="29"/>
      <c r="LVE257" s="29"/>
      <c r="LVF257" s="29"/>
      <c r="LVG257" s="29"/>
      <c r="LVH257" s="29"/>
      <c r="LVI257" s="29"/>
      <c r="LVJ257" s="29"/>
      <c r="LVK257" s="29"/>
      <c r="LVL257" s="29"/>
      <c r="LVM257" s="29"/>
      <c r="LVN257" s="29"/>
      <c r="LVO257" s="29"/>
      <c r="LVP257" s="29"/>
      <c r="LVQ257" s="29"/>
      <c r="LVR257" s="29"/>
      <c r="LVS257" s="29"/>
      <c r="LVT257" s="29"/>
      <c r="LVU257" s="29"/>
      <c r="LVV257" s="29"/>
      <c r="LVW257" s="29"/>
      <c r="LVX257" s="29"/>
      <c r="LVY257" s="29"/>
      <c r="LVZ257" s="29"/>
      <c r="LWA257" s="29"/>
      <c r="LWB257" s="29"/>
      <c r="LWC257" s="29"/>
      <c r="LWD257" s="29"/>
      <c r="LWE257" s="29"/>
      <c r="LWF257" s="29"/>
      <c r="LWG257" s="29"/>
      <c r="LWH257" s="29"/>
      <c r="LWI257" s="29"/>
      <c r="LWJ257" s="29"/>
      <c r="LWK257" s="29"/>
      <c r="LWL257" s="29"/>
      <c r="LWM257" s="29"/>
      <c r="LWN257" s="29"/>
      <c r="LWO257" s="29"/>
      <c r="LWP257" s="29"/>
      <c r="LWQ257" s="29"/>
      <c r="LWR257" s="29"/>
      <c r="LWS257" s="29"/>
      <c r="LWT257" s="29"/>
      <c r="LWU257" s="29"/>
      <c r="LWV257" s="29"/>
      <c r="LWW257" s="29"/>
      <c r="LWX257" s="29"/>
      <c r="LWY257" s="29"/>
      <c r="LWZ257" s="29"/>
      <c r="LXA257" s="29"/>
      <c r="LXB257" s="29"/>
      <c r="LXC257" s="29"/>
      <c r="LXD257" s="29"/>
      <c r="LXE257" s="29"/>
      <c r="LXF257" s="29"/>
      <c r="LXG257" s="29"/>
      <c r="LXH257" s="29"/>
      <c r="LXI257" s="29"/>
      <c r="LXJ257" s="29"/>
      <c r="LXK257" s="29"/>
      <c r="LXL257" s="29"/>
      <c r="LXM257" s="29"/>
      <c r="LXN257" s="29"/>
      <c r="LXO257" s="29"/>
      <c r="LXP257" s="29"/>
      <c r="LXQ257" s="29"/>
      <c r="LXR257" s="29"/>
      <c r="LXS257" s="29"/>
      <c r="LXT257" s="29"/>
      <c r="LXU257" s="29"/>
      <c r="LXV257" s="29"/>
      <c r="LXW257" s="29"/>
      <c r="LXX257" s="29"/>
      <c r="LXY257" s="29"/>
      <c r="LXZ257" s="29"/>
      <c r="LYA257" s="29"/>
      <c r="LYB257" s="29"/>
      <c r="LYC257" s="29"/>
      <c r="LYD257" s="29"/>
      <c r="LYE257" s="29"/>
      <c r="LYF257" s="29"/>
      <c r="LYG257" s="29"/>
      <c r="LYH257" s="29"/>
      <c r="LYI257" s="29"/>
      <c r="LYJ257" s="29"/>
      <c r="LYK257" s="29"/>
      <c r="LYL257" s="29"/>
      <c r="LYM257" s="29"/>
      <c r="LYN257" s="29"/>
      <c r="LYO257" s="29"/>
      <c r="LYP257" s="29"/>
      <c r="LYQ257" s="29"/>
      <c r="LYR257" s="29"/>
      <c r="LYS257" s="29"/>
      <c r="LYT257" s="29"/>
      <c r="LYU257" s="29"/>
      <c r="LYV257" s="29"/>
      <c r="LYW257" s="29"/>
      <c r="LYX257" s="29"/>
      <c r="LYY257" s="29"/>
      <c r="LYZ257" s="29"/>
      <c r="LZA257" s="29"/>
      <c r="LZB257" s="29"/>
      <c r="LZC257" s="29"/>
      <c r="LZD257" s="29"/>
      <c r="LZE257" s="29"/>
      <c r="LZF257" s="29"/>
      <c r="LZG257" s="29"/>
      <c r="LZH257" s="29"/>
      <c r="LZI257" s="29"/>
      <c r="LZJ257" s="29"/>
      <c r="LZK257" s="29"/>
      <c r="LZL257" s="29"/>
      <c r="LZM257" s="29"/>
      <c r="LZN257" s="29"/>
      <c r="LZO257" s="29"/>
      <c r="LZP257" s="29"/>
      <c r="LZQ257" s="29"/>
      <c r="LZR257" s="29"/>
      <c r="LZS257" s="29"/>
      <c r="LZT257" s="29"/>
      <c r="LZU257" s="29"/>
      <c r="LZV257" s="29"/>
      <c r="LZW257" s="29"/>
      <c r="LZX257" s="29"/>
      <c r="LZY257" s="29"/>
      <c r="LZZ257" s="29"/>
      <c r="MAA257" s="29"/>
      <c r="MAB257" s="29"/>
      <c r="MAC257" s="29"/>
      <c r="MAD257" s="29"/>
      <c r="MAE257" s="29"/>
      <c r="MAF257" s="29"/>
      <c r="MAG257" s="29"/>
      <c r="MAH257" s="29"/>
      <c r="MAI257" s="29"/>
      <c r="MAJ257" s="29"/>
      <c r="MAK257" s="29"/>
      <c r="MAL257" s="29"/>
      <c r="MAM257" s="29"/>
      <c r="MAN257" s="29"/>
      <c r="MAO257" s="29"/>
      <c r="MAP257" s="29"/>
      <c r="MAQ257" s="29"/>
      <c r="MAR257" s="29"/>
      <c r="MAS257" s="29"/>
      <c r="MAT257" s="29"/>
      <c r="MAU257" s="29"/>
      <c r="MAV257" s="29"/>
      <c r="MAW257" s="29"/>
      <c r="MAX257" s="29"/>
      <c r="MAY257" s="29"/>
      <c r="MAZ257" s="29"/>
      <c r="MBA257" s="29"/>
      <c r="MBB257" s="29"/>
      <c r="MBC257" s="29"/>
      <c r="MBD257" s="29"/>
      <c r="MBE257" s="29"/>
      <c r="MBF257" s="29"/>
      <c r="MBG257" s="29"/>
      <c r="MBH257" s="29"/>
      <c r="MBI257" s="29"/>
      <c r="MBJ257" s="29"/>
      <c r="MBK257" s="29"/>
      <c r="MBL257" s="29"/>
      <c r="MBM257" s="29"/>
      <c r="MBN257" s="29"/>
      <c r="MBO257" s="29"/>
      <c r="MBP257" s="29"/>
      <c r="MBQ257" s="29"/>
      <c r="MBR257" s="29"/>
      <c r="MBS257" s="29"/>
      <c r="MBT257" s="29"/>
      <c r="MBU257" s="29"/>
      <c r="MBV257" s="29"/>
      <c r="MBW257" s="29"/>
      <c r="MBX257" s="29"/>
      <c r="MBY257" s="29"/>
      <c r="MBZ257" s="29"/>
      <c r="MCA257" s="29"/>
      <c r="MCB257" s="29"/>
      <c r="MCC257" s="29"/>
      <c r="MCD257" s="29"/>
      <c r="MCE257" s="29"/>
      <c r="MCF257" s="29"/>
      <c r="MCG257" s="29"/>
      <c r="MCH257" s="29"/>
      <c r="MCI257" s="29"/>
      <c r="MCJ257" s="29"/>
      <c r="MCK257" s="29"/>
      <c r="MCL257" s="29"/>
      <c r="MCM257" s="29"/>
      <c r="MCN257" s="29"/>
      <c r="MCO257" s="29"/>
      <c r="MCP257" s="29"/>
      <c r="MCQ257" s="29"/>
      <c r="MCR257" s="29"/>
      <c r="MCS257" s="29"/>
      <c r="MCT257" s="29"/>
      <c r="MCU257" s="29"/>
      <c r="MCV257" s="29"/>
      <c r="MCW257" s="29"/>
      <c r="MCX257" s="29"/>
      <c r="MCY257" s="29"/>
      <c r="MCZ257" s="29"/>
      <c r="MDA257" s="29"/>
      <c r="MDB257" s="29"/>
      <c r="MDC257" s="29"/>
      <c r="MDD257" s="29"/>
      <c r="MDE257" s="29"/>
      <c r="MDF257" s="29"/>
      <c r="MDG257" s="29"/>
      <c r="MDH257" s="29"/>
      <c r="MDI257" s="29"/>
      <c r="MDJ257" s="29"/>
      <c r="MDK257" s="29"/>
      <c r="MDL257" s="29"/>
      <c r="MDM257" s="29"/>
      <c r="MDN257" s="29"/>
      <c r="MDO257" s="29"/>
      <c r="MDP257" s="29"/>
      <c r="MDQ257" s="29"/>
      <c r="MDR257" s="29"/>
      <c r="MDS257" s="29"/>
      <c r="MDT257" s="29"/>
      <c r="MDU257" s="29"/>
      <c r="MDV257" s="29"/>
      <c r="MDW257" s="29"/>
      <c r="MDX257" s="29"/>
      <c r="MDY257" s="29"/>
      <c r="MDZ257" s="29"/>
      <c r="MEA257" s="29"/>
      <c r="MEB257" s="29"/>
      <c r="MEC257" s="29"/>
      <c r="MED257" s="29"/>
      <c r="MEE257" s="29"/>
      <c r="MEF257" s="29"/>
      <c r="MEG257" s="29"/>
      <c r="MEH257" s="29"/>
      <c r="MEI257" s="29"/>
      <c r="MEJ257" s="29"/>
      <c r="MEK257" s="29"/>
      <c r="MEL257" s="29"/>
      <c r="MEM257" s="29"/>
      <c r="MEN257" s="29"/>
      <c r="MEO257" s="29"/>
      <c r="MEP257" s="29"/>
      <c r="MEQ257" s="29"/>
      <c r="MER257" s="29"/>
      <c r="MES257" s="29"/>
      <c r="MET257" s="29"/>
      <c r="MEU257" s="29"/>
      <c r="MEV257" s="29"/>
      <c r="MEW257" s="29"/>
      <c r="MEX257" s="29"/>
      <c r="MEY257" s="29"/>
      <c r="MEZ257" s="29"/>
      <c r="MFA257" s="29"/>
      <c r="MFB257" s="29"/>
      <c r="MFC257" s="29"/>
      <c r="MFD257" s="29"/>
      <c r="MFE257" s="29"/>
      <c r="MFF257" s="29"/>
      <c r="MFG257" s="29"/>
      <c r="MFH257" s="29"/>
      <c r="MFI257" s="29"/>
      <c r="MFJ257" s="29"/>
      <c r="MFK257" s="29"/>
      <c r="MFL257" s="29"/>
      <c r="MFM257" s="29"/>
      <c r="MFN257" s="29"/>
      <c r="MFO257" s="29"/>
      <c r="MFP257" s="29"/>
      <c r="MFQ257" s="29"/>
      <c r="MFR257" s="29"/>
      <c r="MFS257" s="29"/>
      <c r="MFT257" s="29"/>
      <c r="MFU257" s="29"/>
      <c r="MFV257" s="29"/>
      <c r="MFW257" s="29"/>
      <c r="MFX257" s="29"/>
      <c r="MFY257" s="29"/>
      <c r="MFZ257" s="29"/>
      <c r="MGA257" s="29"/>
      <c r="MGB257" s="29"/>
      <c r="MGC257" s="29"/>
      <c r="MGD257" s="29"/>
      <c r="MGE257" s="29"/>
      <c r="MGF257" s="29"/>
      <c r="MGG257" s="29"/>
      <c r="MGH257" s="29"/>
      <c r="MGI257" s="29"/>
      <c r="MGJ257" s="29"/>
      <c r="MGK257" s="29"/>
      <c r="MGL257" s="29"/>
      <c r="MGM257" s="29"/>
      <c r="MGN257" s="29"/>
      <c r="MGO257" s="29"/>
      <c r="MGP257" s="29"/>
      <c r="MGQ257" s="29"/>
      <c r="MGR257" s="29"/>
      <c r="MGS257" s="29"/>
      <c r="MGT257" s="29"/>
      <c r="MGU257" s="29"/>
      <c r="MGV257" s="29"/>
      <c r="MGW257" s="29"/>
      <c r="MGX257" s="29"/>
      <c r="MGY257" s="29"/>
      <c r="MGZ257" s="29"/>
      <c r="MHA257" s="29"/>
      <c r="MHB257" s="29"/>
      <c r="MHC257" s="29"/>
      <c r="MHD257" s="29"/>
      <c r="MHE257" s="29"/>
      <c r="MHF257" s="29"/>
      <c r="MHG257" s="29"/>
      <c r="MHH257" s="29"/>
      <c r="MHI257" s="29"/>
      <c r="MHJ257" s="29"/>
      <c r="MHK257" s="29"/>
      <c r="MHL257" s="29"/>
      <c r="MHM257" s="29"/>
      <c r="MHN257" s="29"/>
      <c r="MHO257" s="29"/>
      <c r="MHP257" s="29"/>
      <c r="MHQ257" s="29"/>
      <c r="MHR257" s="29"/>
      <c r="MHS257" s="29"/>
      <c r="MHT257" s="29"/>
      <c r="MHU257" s="29"/>
      <c r="MHV257" s="29"/>
      <c r="MHW257" s="29"/>
      <c r="MHX257" s="29"/>
      <c r="MHY257" s="29"/>
      <c r="MHZ257" s="29"/>
      <c r="MIA257" s="29"/>
      <c r="MIB257" s="29"/>
      <c r="MIC257" s="29"/>
      <c r="MID257" s="29"/>
      <c r="MIE257" s="29"/>
      <c r="MIF257" s="29"/>
      <c r="MIG257" s="29"/>
      <c r="MIH257" s="29"/>
      <c r="MII257" s="29"/>
      <c r="MIJ257" s="29"/>
      <c r="MIK257" s="29"/>
      <c r="MIL257" s="29"/>
      <c r="MIM257" s="29"/>
      <c r="MIN257" s="29"/>
      <c r="MIO257" s="29"/>
      <c r="MIP257" s="29"/>
      <c r="MIQ257" s="29"/>
      <c r="MIR257" s="29"/>
      <c r="MIS257" s="29"/>
      <c r="MIT257" s="29"/>
      <c r="MIU257" s="29"/>
      <c r="MIV257" s="29"/>
      <c r="MIW257" s="29"/>
      <c r="MIX257" s="29"/>
      <c r="MIY257" s="29"/>
      <c r="MIZ257" s="29"/>
      <c r="MJA257" s="29"/>
      <c r="MJB257" s="29"/>
      <c r="MJC257" s="29"/>
      <c r="MJD257" s="29"/>
      <c r="MJE257" s="29"/>
      <c r="MJF257" s="29"/>
      <c r="MJG257" s="29"/>
      <c r="MJH257" s="29"/>
      <c r="MJI257" s="29"/>
      <c r="MJJ257" s="29"/>
      <c r="MJK257" s="29"/>
      <c r="MJL257" s="29"/>
      <c r="MJM257" s="29"/>
      <c r="MJN257" s="29"/>
      <c r="MJO257" s="29"/>
      <c r="MJP257" s="29"/>
      <c r="MJQ257" s="29"/>
      <c r="MJR257" s="29"/>
      <c r="MJS257" s="29"/>
      <c r="MJT257" s="29"/>
      <c r="MJU257" s="29"/>
      <c r="MJV257" s="29"/>
      <c r="MJW257" s="29"/>
      <c r="MJX257" s="29"/>
      <c r="MJY257" s="29"/>
      <c r="MJZ257" s="29"/>
      <c r="MKA257" s="29"/>
      <c r="MKB257" s="29"/>
      <c r="MKC257" s="29"/>
      <c r="MKD257" s="29"/>
      <c r="MKE257" s="29"/>
      <c r="MKF257" s="29"/>
      <c r="MKG257" s="29"/>
      <c r="MKH257" s="29"/>
      <c r="MKI257" s="29"/>
      <c r="MKJ257" s="29"/>
      <c r="MKK257" s="29"/>
      <c r="MKL257" s="29"/>
      <c r="MKM257" s="29"/>
      <c r="MKN257" s="29"/>
      <c r="MKO257" s="29"/>
      <c r="MKP257" s="29"/>
      <c r="MKQ257" s="29"/>
      <c r="MKR257" s="29"/>
      <c r="MKS257" s="29"/>
      <c r="MKT257" s="29"/>
      <c r="MKU257" s="29"/>
      <c r="MKV257" s="29"/>
      <c r="MKW257" s="29"/>
      <c r="MKX257" s="29"/>
      <c r="MKY257" s="29"/>
      <c r="MKZ257" s="29"/>
      <c r="MLA257" s="29"/>
      <c r="MLB257" s="29"/>
      <c r="MLC257" s="29"/>
      <c r="MLD257" s="29"/>
      <c r="MLE257" s="29"/>
      <c r="MLF257" s="29"/>
      <c r="MLG257" s="29"/>
      <c r="MLH257" s="29"/>
      <c r="MLI257" s="29"/>
      <c r="MLJ257" s="29"/>
      <c r="MLK257" s="29"/>
      <c r="MLL257" s="29"/>
      <c r="MLM257" s="29"/>
      <c r="MLN257" s="29"/>
      <c r="MLO257" s="29"/>
      <c r="MLP257" s="29"/>
      <c r="MLQ257" s="29"/>
      <c r="MLR257" s="29"/>
      <c r="MLS257" s="29"/>
      <c r="MLT257" s="29"/>
      <c r="MLU257" s="29"/>
      <c r="MLV257" s="29"/>
      <c r="MLW257" s="29"/>
      <c r="MLX257" s="29"/>
      <c r="MLY257" s="29"/>
      <c r="MLZ257" s="29"/>
      <c r="MMA257" s="29"/>
      <c r="MMB257" s="29"/>
      <c r="MMC257" s="29"/>
      <c r="MMD257" s="29"/>
      <c r="MME257" s="29"/>
      <c r="MMF257" s="29"/>
      <c r="MMG257" s="29"/>
      <c r="MMH257" s="29"/>
      <c r="MMI257" s="29"/>
      <c r="MMJ257" s="29"/>
      <c r="MMK257" s="29"/>
      <c r="MML257" s="29"/>
      <c r="MMM257" s="29"/>
      <c r="MMN257" s="29"/>
      <c r="MMO257" s="29"/>
      <c r="MMP257" s="29"/>
      <c r="MMQ257" s="29"/>
      <c r="MMR257" s="29"/>
      <c r="MMS257" s="29"/>
      <c r="MMT257" s="29"/>
      <c r="MMU257" s="29"/>
      <c r="MMV257" s="29"/>
      <c r="MMW257" s="29"/>
      <c r="MMX257" s="29"/>
      <c r="MMY257" s="29"/>
      <c r="MMZ257" s="29"/>
      <c r="MNA257" s="29"/>
      <c r="MNB257" s="29"/>
      <c r="MNC257" s="29"/>
      <c r="MND257" s="29"/>
      <c r="MNE257" s="29"/>
      <c r="MNF257" s="29"/>
      <c r="MNG257" s="29"/>
      <c r="MNH257" s="29"/>
      <c r="MNI257" s="29"/>
      <c r="MNJ257" s="29"/>
      <c r="MNK257" s="29"/>
      <c r="MNL257" s="29"/>
      <c r="MNM257" s="29"/>
      <c r="MNN257" s="29"/>
      <c r="MNO257" s="29"/>
      <c r="MNP257" s="29"/>
      <c r="MNQ257" s="29"/>
      <c r="MNR257" s="29"/>
      <c r="MNS257" s="29"/>
      <c r="MNT257" s="29"/>
      <c r="MNU257" s="29"/>
      <c r="MNV257" s="29"/>
      <c r="MNW257" s="29"/>
      <c r="MNX257" s="29"/>
      <c r="MNY257" s="29"/>
      <c r="MNZ257" s="29"/>
      <c r="MOA257" s="29"/>
      <c r="MOB257" s="29"/>
      <c r="MOC257" s="29"/>
      <c r="MOD257" s="29"/>
      <c r="MOE257" s="29"/>
      <c r="MOF257" s="29"/>
      <c r="MOG257" s="29"/>
      <c r="MOH257" s="29"/>
      <c r="MOI257" s="29"/>
      <c r="MOJ257" s="29"/>
      <c r="MOK257" s="29"/>
      <c r="MOL257" s="29"/>
      <c r="MOM257" s="29"/>
      <c r="MON257" s="29"/>
      <c r="MOO257" s="29"/>
      <c r="MOP257" s="29"/>
      <c r="MOQ257" s="29"/>
      <c r="MOR257" s="29"/>
      <c r="MOS257" s="29"/>
      <c r="MOT257" s="29"/>
      <c r="MOU257" s="29"/>
      <c r="MOV257" s="29"/>
      <c r="MOW257" s="29"/>
      <c r="MOX257" s="29"/>
      <c r="MOY257" s="29"/>
      <c r="MOZ257" s="29"/>
      <c r="MPA257" s="29"/>
      <c r="MPB257" s="29"/>
      <c r="MPC257" s="29"/>
      <c r="MPD257" s="29"/>
      <c r="MPE257" s="29"/>
      <c r="MPF257" s="29"/>
      <c r="MPG257" s="29"/>
      <c r="MPH257" s="29"/>
      <c r="MPI257" s="29"/>
      <c r="MPJ257" s="29"/>
      <c r="MPK257" s="29"/>
      <c r="MPL257" s="29"/>
      <c r="MPM257" s="29"/>
      <c r="MPN257" s="29"/>
      <c r="MPO257" s="29"/>
      <c r="MPP257" s="29"/>
      <c r="MPQ257" s="29"/>
      <c r="MPR257" s="29"/>
      <c r="MPS257" s="29"/>
      <c r="MPT257" s="29"/>
      <c r="MPU257" s="29"/>
      <c r="MPV257" s="29"/>
      <c r="MPW257" s="29"/>
      <c r="MPX257" s="29"/>
      <c r="MPY257" s="29"/>
      <c r="MPZ257" s="29"/>
      <c r="MQA257" s="29"/>
      <c r="MQB257" s="29"/>
      <c r="MQC257" s="29"/>
      <c r="MQD257" s="29"/>
      <c r="MQE257" s="29"/>
      <c r="MQF257" s="29"/>
      <c r="MQG257" s="29"/>
      <c r="MQH257" s="29"/>
      <c r="MQI257" s="29"/>
      <c r="MQJ257" s="29"/>
      <c r="MQK257" s="29"/>
      <c r="MQL257" s="29"/>
      <c r="MQM257" s="29"/>
      <c r="MQN257" s="29"/>
      <c r="MQO257" s="29"/>
      <c r="MQP257" s="29"/>
      <c r="MQQ257" s="29"/>
      <c r="MQR257" s="29"/>
      <c r="MQS257" s="29"/>
      <c r="MQT257" s="29"/>
      <c r="MQU257" s="29"/>
      <c r="MQV257" s="29"/>
      <c r="MQW257" s="29"/>
      <c r="MQX257" s="29"/>
      <c r="MQY257" s="29"/>
      <c r="MQZ257" s="29"/>
      <c r="MRA257" s="29"/>
      <c r="MRB257" s="29"/>
      <c r="MRC257" s="29"/>
      <c r="MRD257" s="29"/>
      <c r="MRE257" s="29"/>
      <c r="MRF257" s="29"/>
      <c r="MRG257" s="29"/>
      <c r="MRH257" s="29"/>
      <c r="MRI257" s="29"/>
      <c r="MRJ257" s="29"/>
      <c r="MRK257" s="29"/>
      <c r="MRL257" s="29"/>
      <c r="MRM257" s="29"/>
      <c r="MRN257" s="29"/>
      <c r="MRO257" s="29"/>
      <c r="MRP257" s="29"/>
      <c r="MRQ257" s="29"/>
      <c r="MRR257" s="29"/>
      <c r="MRS257" s="29"/>
      <c r="MRT257" s="29"/>
      <c r="MRU257" s="29"/>
      <c r="MRV257" s="29"/>
      <c r="MRW257" s="29"/>
      <c r="MRX257" s="29"/>
      <c r="MRY257" s="29"/>
      <c r="MRZ257" s="29"/>
      <c r="MSA257" s="29"/>
      <c r="MSB257" s="29"/>
      <c r="MSC257" s="29"/>
      <c r="MSD257" s="29"/>
      <c r="MSE257" s="29"/>
      <c r="MSF257" s="29"/>
      <c r="MSG257" s="29"/>
      <c r="MSH257" s="29"/>
      <c r="MSI257" s="29"/>
      <c r="MSJ257" s="29"/>
      <c r="MSK257" s="29"/>
      <c r="MSL257" s="29"/>
      <c r="MSM257" s="29"/>
      <c r="MSN257" s="29"/>
      <c r="MSO257" s="29"/>
      <c r="MSP257" s="29"/>
      <c r="MSQ257" s="29"/>
      <c r="MSR257" s="29"/>
      <c r="MSS257" s="29"/>
      <c r="MST257" s="29"/>
      <c r="MSU257" s="29"/>
      <c r="MSV257" s="29"/>
      <c r="MSW257" s="29"/>
      <c r="MSX257" s="29"/>
      <c r="MSY257" s="29"/>
      <c r="MSZ257" s="29"/>
      <c r="MTA257" s="29"/>
      <c r="MTB257" s="29"/>
      <c r="MTC257" s="29"/>
      <c r="MTD257" s="29"/>
      <c r="MTE257" s="29"/>
      <c r="MTF257" s="29"/>
      <c r="MTG257" s="29"/>
      <c r="MTH257" s="29"/>
      <c r="MTI257" s="29"/>
      <c r="MTJ257" s="29"/>
      <c r="MTK257" s="29"/>
      <c r="MTL257" s="29"/>
      <c r="MTM257" s="29"/>
      <c r="MTN257" s="29"/>
      <c r="MTO257" s="29"/>
      <c r="MTP257" s="29"/>
      <c r="MTQ257" s="29"/>
      <c r="MTR257" s="29"/>
      <c r="MTS257" s="29"/>
      <c r="MTT257" s="29"/>
      <c r="MTU257" s="29"/>
      <c r="MTV257" s="29"/>
      <c r="MTW257" s="29"/>
      <c r="MTX257" s="29"/>
      <c r="MTY257" s="29"/>
      <c r="MTZ257" s="29"/>
      <c r="MUA257" s="29"/>
      <c r="MUB257" s="29"/>
      <c r="MUC257" s="29"/>
      <c r="MUD257" s="29"/>
      <c r="MUE257" s="29"/>
      <c r="MUF257" s="29"/>
      <c r="MUG257" s="29"/>
      <c r="MUH257" s="29"/>
      <c r="MUI257" s="29"/>
      <c r="MUJ257" s="29"/>
      <c r="MUK257" s="29"/>
      <c r="MUL257" s="29"/>
      <c r="MUM257" s="29"/>
      <c r="MUN257" s="29"/>
      <c r="MUO257" s="29"/>
      <c r="MUP257" s="29"/>
      <c r="MUQ257" s="29"/>
      <c r="MUR257" s="29"/>
      <c r="MUS257" s="29"/>
      <c r="MUT257" s="29"/>
      <c r="MUU257" s="29"/>
      <c r="MUV257" s="29"/>
      <c r="MUW257" s="29"/>
      <c r="MUX257" s="29"/>
      <c r="MUY257" s="29"/>
      <c r="MUZ257" s="29"/>
      <c r="MVA257" s="29"/>
      <c r="MVB257" s="29"/>
      <c r="MVC257" s="29"/>
      <c r="MVD257" s="29"/>
      <c r="MVE257" s="29"/>
      <c r="MVF257" s="29"/>
      <c r="MVG257" s="29"/>
      <c r="MVH257" s="29"/>
      <c r="MVI257" s="29"/>
      <c r="MVJ257" s="29"/>
      <c r="MVK257" s="29"/>
      <c r="MVL257" s="29"/>
      <c r="MVM257" s="29"/>
      <c r="MVN257" s="29"/>
      <c r="MVO257" s="29"/>
      <c r="MVP257" s="29"/>
      <c r="MVQ257" s="29"/>
      <c r="MVR257" s="29"/>
      <c r="MVS257" s="29"/>
      <c r="MVT257" s="29"/>
      <c r="MVU257" s="29"/>
      <c r="MVV257" s="29"/>
      <c r="MVW257" s="29"/>
      <c r="MVX257" s="29"/>
      <c r="MVY257" s="29"/>
      <c r="MVZ257" s="29"/>
      <c r="MWA257" s="29"/>
      <c r="MWB257" s="29"/>
      <c r="MWC257" s="29"/>
      <c r="MWD257" s="29"/>
      <c r="MWE257" s="29"/>
      <c r="MWF257" s="29"/>
      <c r="MWG257" s="29"/>
      <c r="MWH257" s="29"/>
      <c r="MWI257" s="29"/>
      <c r="MWJ257" s="29"/>
      <c r="MWK257" s="29"/>
      <c r="MWL257" s="29"/>
      <c r="MWM257" s="29"/>
      <c r="MWN257" s="29"/>
      <c r="MWO257" s="29"/>
      <c r="MWP257" s="29"/>
      <c r="MWQ257" s="29"/>
      <c r="MWR257" s="29"/>
      <c r="MWS257" s="29"/>
      <c r="MWT257" s="29"/>
      <c r="MWU257" s="29"/>
      <c r="MWV257" s="29"/>
      <c r="MWW257" s="29"/>
      <c r="MWX257" s="29"/>
      <c r="MWY257" s="29"/>
      <c r="MWZ257" s="29"/>
      <c r="MXA257" s="29"/>
      <c r="MXB257" s="29"/>
      <c r="MXC257" s="29"/>
      <c r="MXD257" s="29"/>
      <c r="MXE257" s="29"/>
      <c r="MXF257" s="29"/>
      <c r="MXG257" s="29"/>
      <c r="MXH257" s="29"/>
      <c r="MXI257" s="29"/>
      <c r="MXJ257" s="29"/>
      <c r="MXK257" s="29"/>
      <c r="MXL257" s="29"/>
      <c r="MXM257" s="29"/>
      <c r="MXN257" s="29"/>
      <c r="MXO257" s="29"/>
      <c r="MXP257" s="29"/>
      <c r="MXQ257" s="29"/>
      <c r="MXR257" s="29"/>
      <c r="MXS257" s="29"/>
      <c r="MXT257" s="29"/>
      <c r="MXU257" s="29"/>
      <c r="MXV257" s="29"/>
      <c r="MXW257" s="29"/>
      <c r="MXX257" s="29"/>
      <c r="MXY257" s="29"/>
      <c r="MXZ257" s="29"/>
      <c r="MYA257" s="29"/>
      <c r="MYB257" s="29"/>
      <c r="MYC257" s="29"/>
      <c r="MYD257" s="29"/>
      <c r="MYE257" s="29"/>
      <c r="MYF257" s="29"/>
      <c r="MYG257" s="29"/>
      <c r="MYH257" s="29"/>
      <c r="MYI257" s="29"/>
      <c r="MYJ257" s="29"/>
      <c r="MYK257" s="29"/>
      <c r="MYL257" s="29"/>
      <c r="MYM257" s="29"/>
      <c r="MYN257" s="29"/>
      <c r="MYO257" s="29"/>
      <c r="MYP257" s="29"/>
      <c r="MYQ257" s="29"/>
      <c r="MYR257" s="29"/>
      <c r="MYS257" s="29"/>
      <c r="MYT257" s="29"/>
      <c r="MYU257" s="29"/>
      <c r="MYV257" s="29"/>
      <c r="MYW257" s="29"/>
      <c r="MYX257" s="29"/>
      <c r="MYY257" s="29"/>
      <c r="MYZ257" s="29"/>
      <c r="MZA257" s="29"/>
      <c r="MZB257" s="29"/>
      <c r="MZC257" s="29"/>
      <c r="MZD257" s="29"/>
      <c r="MZE257" s="29"/>
      <c r="MZF257" s="29"/>
      <c r="MZG257" s="29"/>
      <c r="MZH257" s="29"/>
      <c r="MZI257" s="29"/>
      <c r="MZJ257" s="29"/>
      <c r="MZK257" s="29"/>
      <c r="MZL257" s="29"/>
      <c r="MZM257" s="29"/>
      <c r="MZN257" s="29"/>
      <c r="MZO257" s="29"/>
      <c r="MZP257" s="29"/>
      <c r="MZQ257" s="29"/>
      <c r="MZR257" s="29"/>
      <c r="MZS257" s="29"/>
      <c r="MZT257" s="29"/>
      <c r="MZU257" s="29"/>
      <c r="MZV257" s="29"/>
      <c r="MZW257" s="29"/>
      <c r="MZX257" s="29"/>
      <c r="MZY257" s="29"/>
      <c r="MZZ257" s="29"/>
      <c r="NAA257" s="29"/>
      <c r="NAB257" s="29"/>
      <c r="NAC257" s="29"/>
      <c r="NAD257" s="29"/>
      <c r="NAE257" s="29"/>
      <c r="NAF257" s="29"/>
      <c r="NAG257" s="29"/>
      <c r="NAH257" s="29"/>
      <c r="NAI257" s="29"/>
      <c r="NAJ257" s="29"/>
      <c r="NAK257" s="29"/>
      <c r="NAL257" s="29"/>
      <c r="NAM257" s="29"/>
      <c r="NAN257" s="29"/>
      <c r="NAO257" s="29"/>
      <c r="NAP257" s="29"/>
      <c r="NAQ257" s="29"/>
      <c r="NAR257" s="29"/>
      <c r="NAS257" s="29"/>
      <c r="NAT257" s="29"/>
      <c r="NAU257" s="29"/>
      <c r="NAV257" s="29"/>
      <c r="NAW257" s="29"/>
      <c r="NAX257" s="29"/>
      <c r="NAY257" s="29"/>
      <c r="NAZ257" s="29"/>
      <c r="NBA257" s="29"/>
      <c r="NBB257" s="29"/>
      <c r="NBC257" s="29"/>
      <c r="NBD257" s="29"/>
      <c r="NBE257" s="29"/>
      <c r="NBF257" s="29"/>
      <c r="NBG257" s="29"/>
      <c r="NBH257" s="29"/>
      <c r="NBI257" s="29"/>
      <c r="NBJ257" s="29"/>
      <c r="NBK257" s="29"/>
      <c r="NBL257" s="29"/>
      <c r="NBM257" s="29"/>
      <c r="NBN257" s="29"/>
      <c r="NBO257" s="29"/>
      <c r="NBP257" s="29"/>
      <c r="NBQ257" s="29"/>
      <c r="NBR257" s="29"/>
      <c r="NBS257" s="29"/>
      <c r="NBT257" s="29"/>
      <c r="NBU257" s="29"/>
      <c r="NBV257" s="29"/>
      <c r="NBW257" s="29"/>
      <c r="NBX257" s="29"/>
      <c r="NBY257" s="29"/>
      <c r="NBZ257" s="29"/>
      <c r="NCA257" s="29"/>
      <c r="NCB257" s="29"/>
      <c r="NCC257" s="29"/>
      <c r="NCD257" s="29"/>
      <c r="NCE257" s="29"/>
      <c r="NCF257" s="29"/>
      <c r="NCG257" s="29"/>
      <c r="NCH257" s="29"/>
      <c r="NCI257" s="29"/>
      <c r="NCJ257" s="29"/>
      <c r="NCK257" s="29"/>
      <c r="NCL257" s="29"/>
      <c r="NCM257" s="29"/>
      <c r="NCN257" s="29"/>
      <c r="NCO257" s="29"/>
      <c r="NCP257" s="29"/>
      <c r="NCQ257" s="29"/>
      <c r="NCR257" s="29"/>
      <c r="NCS257" s="29"/>
      <c r="NCT257" s="29"/>
      <c r="NCU257" s="29"/>
      <c r="NCV257" s="29"/>
      <c r="NCW257" s="29"/>
      <c r="NCX257" s="29"/>
      <c r="NCY257" s="29"/>
      <c r="NCZ257" s="29"/>
      <c r="NDA257" s="29"/>
      <c r="NDB257" s="29"/>
      <c r="NDC257" s="29"/>
      <c r="NDD257" s="29"/>
      <c r="NDE257" s="29"/>
      <c r="NDF257" s="29"/>
      <c r="NDG257" s="29"/>
      <c r="NDH257" s="29"/>
      <c r="NDI257" s="29"/>
      <c r="NDJ257" s="29"/>
      <c r="NDK257" s="29"/>
      <c r="NDL257" s="29"/>
      <c r="NDM257" s="29"/>
      <c r="NDN257" s="29"/>
      <c r="NDO257" s="29"/>
      <c r="NDP257" s="29"/>
      <c r="NDQ257" s="29"/>
      <c r="NDR257" s="29"/>
      <c r="NDS257" s="29"/>
      <c r="NDT257" s="29"/>
      <c r="NDU257" s="29"/>
      <c r="NDV257" s="29"/>
      <c r="NDW257" s="29"/>
      <c r="NDX257" s="29"/>
      <c r="NDY257" s="29"/>
      <c r="NDZ257" s="29"/>
      <c r="NEA257" s="29"/>
      <c r="NEB257" s="29"/>
      <c r="NEC257" s="29"/>
      <c r="NED257" s="29"/>
      <c r="NEE257" s="29"/>
      <c r="NEF257" s="29"/>
      <c r="NEG257" s="29"/>
      <c r="NEH257" s="29"/>
      <c r="NEI257" s="29"/>
      <c r="NEJ257" s="29"/>
      <c r="NEK257" s="29"/>
      <c r="NEL257" s="29"/>
      <c r="NEM257" s="29"/>
      <c r="NEN257" s="29"/>
      <c r="NEO257" s="29"/>
      <c r="NEP257" s="29"/>
      <c r="NEQ257" s="29"/>
      <c r="NER257" s="29"/>
      <c r="NES257" s="29"/>
      <c r="NET257" s="29"/>
      <c r="NEU257" s="29"/>
      <c r="NEV257" s="29"/>
      <c r="NEW257" s="29"/>
      <c r="NEX257" s="29"/>
      <c r="NEY257" s="29"/>
      <c r="NEZ257" s="29"/>
      <c r="NFA257" s="29"/>
      <c r="NFB257" s="29"/>
      <c r="NFC257" s="29"/>
      <c r="NFD257" s="29"/>
      <c r="NFE257" s="29"/>
      <c r="NFF257" s="29"/>
      <c r="NFG257" s="29"/>
      <c r="NFH257" s="29"/>
      <c r="NFI257" s="29"/>
      <c r="NFJ257" s="29"/>
      <c r="NFK257" s="29"/>
      <c r="NFL257" s="29"/>
      <c r="NFM257" s="29"/>
      <c r="NFN257" s="29"/>
      <c r="NFO257" s="29"/>
      <c r="NFP257" s="29"/>
      <c r="NFQ257" s="29"/>
      <c r="NFR257" s="29"/>
      <c r="NFS257" s="29"/>
      <c r="NFT257" s="29"/>
      <c r="NFU257" s="29"/>
      <c r="NFV257" s="29"/>
      <c r="NFW257" s="29"/>
      <c r="NFX257" s="29"/>
      <c r="NFY257" s="29"/>
      <c r="NFZ257" s="29"/>
      <c r="NGA257" s="29"/>
      <c r="NGB257" s="29"/>
      <c r="NGC257" s="29"/>
      <c r="NGD257" s="29"/>
      <c r="NGE257" s="29"/>
      <c r="NGF257" s="29"/>
      <c r="NGG257" s="29"/>
      <c r="NGH257" s="29"/>
      <c r="NGI257" s="29"/>
      <c r="NGJ257" s="29"/>
      <c r="NGK257" s="29"/>
      <c r="NGL257" s="29"/>
      <c r="NGM257" s="29"/>
      <c r="NGN257" s="29"/>
      <c r="NGO257" s="29"/>
      <c r="NGP257" s="29"/>
      <c r="NGQ257" s="29"/>
      <c r="NGR257" s="29"/>
      <c r="NGS257" s="29"/>
      <c r="NGT257" s="29"/>
      <c r="NGU257" s="29"/>
      <c r="NGV257" s="29"/>
      <c r="NGW257" s="29"/>
      <c r="NGX257" s="29"/>
      <c r="NGY257" s="29"/>
      <c r="NGZ257" s="29"/>
      <c r="NHA257" s="29"/>
      <c r="NHB257" s="29"/>
      <c r="NHC257" s="29"/>
      <c r="NHD257" s="29"/>
      <c r="NHE257" s="29"/>
      <c r="NHF257" s="29"/>
      <c r="NHG257" s="29"/>
      <c r="NHH257" s="29"/>
      <c r="NHI257" s="29"/>
      <c r="NHJ257" s="29"/>
      <c r="NHK257" s="29"/>
      <c r="NHL257" s="29"/>
      <c r="NHM257" s="29"/>
      <c r="NHN257" s="29"/>
      <c r="NHO257" s="29"/>
      <c r="NHP257" s="29"/>
      <c r="NHQ257" s="29"/>
      <c r="NHR257" s="29"/>
      <c r="NHS257" s="29"/>
      <c r="NHT257" s="29"/>
      <c r="NHU257" s="29"/>
      <c r="NHV257" s="29"/>
      <c r="NHW257" s="29"/>
      <c r="NHX257" s="29"/>
      <c r="NHY257" s="29"/>
      <c r="NHZ257" s="29"/>
      <c r="NIA257" s="29"/>
      <c r="NIB257" s="29"/>
      <c r="NIC257" s="29"/>
      <c r="NID257" s="29"/>
      <c r="NIE257" s="29"/>
      <c r="NIF257" s="29"/>
      <c r="NIG257" s="29"/>
      <c r="NIH257" s="29"/>
      <c r="NII257" s="29"/>
      <c r="NIJ257" s="29"/>
      <c r="NIK257" s="29"/>
      <c r="NIL257" s="29"/>
      <c r="NIM257" s="29"/>
      <c r="NIN257" s="29"/>
      <c r="NIO257" s="29"/>
      <c r="NIP257" s="29"/>
      <c r="NIQ257" s="29"/>
      <c r="NIR257" s="29"/>
      <c r="NIS257" s="29"/>
      <c r="NIT257" s="29"/>
      <c r="NIU257" s="29"/>
      <c r="NIV257" s="29"/>
      <c r="NIW257" s="29"/>
      <c r="NIX257" s="29"/>
      <c r="NIY257" s="29"/>
      <c r="NIZ257" s="29"/>
      <c r="NJA257" s="29"/>
      <c r="NJB257" s="29"/>
      <c r="NJC257" s="29"/>
      <c r="NJD257" s="29"/>
      <c r="NJE257" s="29"/>
      <c r="NJF257" s="29"/>
      <c r="NJG257" s="29"/>
      <c r="NJH257" s="29"/>
      <c r="NJI257" s="29"/>
      <c r="NJJ257" s="29"/>
      <c r="NJK257" s="29"/>
      <c r="NJL257" s="29"/>
      <c r="NJM257" s="29"/>
      <c r="NJN257" s="29"/>
      <c r="NJO257" s="29"/>
      <c r="NJP257" s="29"/>
      <c r="NJQ257" s="29"/>
      <c r="NJR257" s="29"/>
      <c r="NJS257" s="29"/>
      <c r="NJT257" s="29"/>
      <c r="NJU257" s="29"/>
      <c r="NJV257" s="29"/>
      <c r="NJW257" s="29"/>
      <c r="NJX257" s="29"/>
      <c r="NJY257" s="29"/>
      <c r="NJZ257" s="29"/>
      <c r="NKA257" s="29"/>
      <c r="NKB257" s="29"/>
      <c r="NKC257" s="29"/>
      <c r="NKD257" s="29"/>
      <c r="NKE257" s="29"/>
      <c r="NKF257" s="29"/>
      <c r="NKG257" s="29"/>
      <c r="NKH257" s="29"/>
      <c r="NKI257" s="29"/>
      <c r="NKJ257" s="29"/>
      <c r="NKK257" s="29"/>
      <c r="NKL257" s="29"/>
      <c r="NKM257" s="29"/>
      <c r="NKN257" s="29"/>
      <c r="NKO257" s="29"/>
      <c r="NKP257" s="29"/>
      <c r="NKQ257" s="29"/>
      <c r="NKR257" s="29"/>
      <c r="NKS257" s="29"/>
      <c r="NKT257" s="29"/>
      <c r="NKU257" s="29"/>
      <c r="NKV257" s="29"/>
      <c r="NKW257" s="29"/>
      <c r="NKX257" s="29"/>
      <c r="NKY257" s="29"/>
      <c r="NKZ257" s="29"/>
      <c r="NLA257" s="29"/>
      <c r="NLB257" s="29"/>
      <c r="NLC257" s="29"/>
      <c r="NLD257" s="29"/>
      <c r="NLE257" s="29"/>
      <c r="NLF257" s="29"/>
      <c r="NLG257" s="29"/>
      <c r="NLH257" s="29"/>
      <c r="NLI257" s="29"/>
      <c r="NLJ257" s="29"/>
      <c r="NLK257" s="29"/>
      <c r="NLL257" s="29"/>
      <c r="NLM257" s="29"/>
      <c r="NLN257" s="29"/>
      <c r="NLO257" s="29"/>
      <c r="NLP257" s="29"/>
      <c r="NLQ257" s="29"/>
      <c r="NLR257" s="29"/>
      <c r="NLS257" s="29"/>
      <c r="NLT257" s="29"/>
      <c r="NLU257" s="29"/>
      <c r="NLV257" s="29"/>
      <c r="NLW257" s="29"/>
      <c r="NLX257" s="29"/>
      <c r="NLY257" s="29"/>
      <c r="NLZ257" s="29"/>
      <c r="NMA257" s="29"/>
      <c r="NMB257" s="29"/>
      <c r="NMC257" s="29"/>
      <c r="NMD257" s="29"/>
      <c r="NME257" s="29"/>
      <c r="NMF257" s="29"/>
      <c r="NMG257" s="29"/>
      <c r="NMH257" s="29"/>
      <c r="NMI257" s="29"/>
      <c r="NMJ257" s="29"/>
      <c r="NMK257" s="29"/>
      <c r="NML257" s="29"/>
      <c r="NMM257" s="29"/>
      <c r="NMN257" s="29"/>
      <c r="NMO257" s="29"/>
      <c r="NMP257" s="29"/>
      <c r="NMQ257" s="29"/>
      <c r="NMR257" s="29"/>
      <c r="NMS257" s="29"/>
      <c r="NMT257" s="29"/>
      <c r="NMU257" s="29"/>
      <c r="NMV257" s="29"/>
      <c r="NMW257" s="29"/>
      <c r="NMX257" s="29"/>
      <c r="NMY257" s="29"/>
      <c r="NMZ257" s="29"/>
      <c r="NNA257" s="29"/>
      <c r="NNB257" s="29"/>
      <c r="NNC257" s="29"/>
      <c r="NND257" s="29"/>
      <c r="NNE257" s="29"/>
      <c r="NNF257" s="29"/>
      <c r="NNG257" s="29"/>
      <c r="NNH257" s="29"/>
      <c r="NNI257" s="29"/>
      <c r="NNJ257" s="29"/>
      <c r="NNK257" s="29"/>
      <c r="NNL257" s="29"/>
      <c r="NNM257" s="29"/>
      <c r="NNN257" s="29"/>
      <c r="NNO257" s="29"/>
      <c r="NNP257" s="29"/>
      <c r="NNQ257" s="29"/>
      <c r="NNR257" s="29"/>
      <c r="NNS257" s="29"/>
      <c r="NNT257" s="29"/>
      <c r="NNU257" s="29"/>
      <c r="NNV257" s="29"/>
      <c r="NNW257" s="29"/>
      <c r="NNX257" s="29"/>
      <c r="NNY257" s="29"/>
      <c r="NNZ257" s="29"/>
      <c r="NOA257" s="29"/>
      <c r="NOB257" s="29"/>
      <c r="NOC257" s="29"/>
      <c r="NOD257" s="29"/>
      <c r="NOE257" s="29"/>
      <c r="NOF257" s="29"/>
      <c r="NOG257" s="29"/>
      <c r="NOH257" s="29"/>
      <c r="NOI257" s="29"/>
      <c r="NOJ257" s="29"/>
      <c r="NOK257" s="29"/>
      <c r="NOL257" s="29"/>
      <c r="NOM257" s="29"/>
      <c r="NON257" s="29"/>
      <c r="NOO257" s="29"/>
      <c r="NOP257" s="29"/>
      <c r="NOQ257" s="29"/>
      <c r="NOR257" s="29"/>
      <c r="NOS257" s="29"/>
      <c r="NOT257" s="29"/>
      <c r="NOU257" s="29"/>
      <c r="NOV257" s="29"/>
      <c r="NOW257" s="29"/>
      <c r="NOX257" s="29"/>
      <c r="NOY257" s="29"/>
      <c r="NOZ257" s="29"/>
      <c r="NPA257" s="29"/>
      <c r="NPB257" s="29"/>
      <c r="NPC257" s="29"/>
      <c r="NPD257" s="29"/>
      <c r="NPE257" s="29"/>
      <c r="NPF257" s="29"/>
      <c r="NPG257" s="29"/>
      <c r="NPH257" s="29"/>
      <c r="NPI257" s="29"/>
      <c r="NPJ257" s="29"/>
      <c r="NPK257" s="29"/>
      <c r="NPL257" s="29"/>
      <c r="NPM257" s="29"/>
      <c r="NPN257" s="29"/>
      <c r="NPO257" s="29"/>
      <c r="NPP257" s="29"/>
      <c r="NPQ257" s="29"/>
      <c r="NPR257" s="29"/>
      <c r="NPS257" s="29"/>
      <c r="NPT257" s="29"/>
      <c r="NPU257" s="29"/>
      <c r="NPV257" s="29"/>
      <c r="NPW257" s="29"/>
      <c r="NPX257" s="29"/>
      <c r="NPY257" s="29"/>
      <c r="NPZ257" s="29"/>
      <c r="NQA257" s="29"/>
      <c r="NQB257" s="29"/>
      <c r="NQC257" s="29"/>
      <c r="NQD257" s="29"/>
      <c r="NQE257" s="29"/>
      <c r="NQF257" s="29"/>
      <c r="NQG257" s="29"/>
      <c r="NQH257" s="29"/>
      <c r="NQI257" s="29"/>
      <c r="NQJ257" s="29"/>
      <c r="NQK257" s="29"/>
      <c r="NQL257" s="29"/>
      <c r="NQM257" s="29"/>
      <c r="NQN257" s="29"/>
      <c r="NQO257" s="29"/>
      <c r="NQP257" s="29"/>
      <c r="NQQ257" s="29"/>
      <c r="NQR257" s="29"/>
      <c r="NQS257" s="29"/>
      <c r="NQT257" s="29"/>
      <c r="NQU257" s="29"/>
      <c r="NQV257" s="29"/>
      <c r="NQW257" s="29"/>
      <c r="NQX257" s="29"/>
      <c r="NQY257" s="29"/>
      <c r="NQZ257" s="29"/>
      <c r="NRA257" s="29"/>
      <c r="NRB257" s="29"/>
      <c r="NRC257" s="29"/>
      <c r="NRD257" s="29"/>
      <c r="NRE257" s="29"/>
      <c r="NRF257" s="29"/>
      <c r="NRG257" s="29"/>
      <c r="NRH257" s="29"/>
      <c r="NRI257" s="29"/>
      <c r="NRJ257" s="29"/>
      <c r="NRK257" s="29"/>
      <c r="NRL257" s="29"/>
      <c r="NRM257" s="29"/>
      <c r="NRN257" s="29"/>
      <c r="NRO257" s="29"/>
      <c r="NRP257" s="29"/>
      <c r="NRQ257" s="29"/>
      <c r="NRR257" s="29"/>
      <c r="NRS257" s="29"/>
      <c r="NRT257" s="29"/>
      <c r="NRU257" s="29"/>
      <c r="NRV257" s="29"/>
      <c r="NRW257" s="29"/>
      <c r="NRX257" s="29"/>
      <c r="NRY257" s="29"/>
      <c r="NRZ257" s="29"/>
      <c r="NSA257" s="29"/>
      <c r="NSB257" s="29"/>
      <c r="NSC257" s="29"/>
      <c r="NSD257" s="29"/>
      <c r="NSE257" s="29"/>
      <c r="NSF257" s="29"/>
      <c r="NSG257" s="29"/>
      <c r="NSH257" s="29"/>
      <c r="NSI257" s="29"/>
      <c r="NSJ257" s="29"/>
      <c r="NSK257" s="29"/>
      <c r="NSL257" s="29"/>
      <c r="NSM257" s="29"/>
      <c r="NSN257" s="29"/>
      <c r="NSO257" s="29"/>
      <c r="NSP257" s="29"/>
      <c r="NSQ257" s="29"/>
      <c r="NSR257" s="29"/>
      <c r="NSS257" s="29"/>
      <c r="NST257" s="29"/>
      <c r="NSU257" s="29"/>
      <c r="NSV257" s="29"/>
      <c r="NSW257" s="29"/>
      <c r="NSX257" s="29"/>
      <c r="NSY257" s="29"/>
      <c r="NSZ257" s="29"/>
      <c r="NTA257" s="29"/>
      <c r="NTB257" s="29"/>
      <c r="NTC257" s="29"/>
      <c r="NTD257" s="29"/>
      <c r="NTE257" s="29"/>
      <c r="NTF257" s="29"/>
      <c r="NTG257" s="29"/>
      <c r="NTH257" s="29"/>
      <c r="NTI257" s="29"/>
      <c r="NTJ257" s="29"/>
      <c r="NTK257" s="29"/>
      <c r="NTL257" s="29"/>
      <c r="NTM257" s="29"/>
      <c r="NTN257" s="29"/>
      <c r="NTO257" s="29"/>
      <c r="NTP257" s="29"/>
      <c r="NTQ257" s="29"/>
      <c r="NTR257" s="29"/>
      <c r="NTS257" s="29"/>
      <c r="NTT257" s="29"/>
      <c r="NTU257" s="29"/>
      <c r="NTV257" s="29"/>
      <c r="NTW257" s="29"/>
      <c r="NTX257" s="29"/>
      <c r="NTY257" s="29"/>
      <c r="NTZ257" s="29"/>
      <c r="NUA257" s="29"/>
      <c r="NUB257" s="29"/>
      <c r="NUC257" s="29"/>
      <c r="NUD257" s="29"/>
      <c r="NUE257" s="29"/>
      <c r="NUF257" s="29"/>
      <c r="NUG257" s="29"/>
      <c r="NUH257" s="29"/>
      <c r="NUI257" s="29"/>
      <c r="NUJ257" s="29"/>
      <c r="NUK257" s="29"/>
      <c r="NUL257" s="29"/>
      <c r="NUM257" s="29"/>
      <c r="NUN257" s="29"/>
      <c r="NUO257" s="29"/>
      <c r="NUP257" s="29"/>
      <c r="NUQ257" s="29"/>
      <c r="NUR257" s="29"/>
      <c r="NUS257" s="29"/>
      <c r="NUT257" s="29"/>
      <c r="NUU257" s="29"/>
      <c r="NUV257" s="29"/>
      <c r="NUW257" s="29"/>
      <c r="NUX257" s="29"/>
      <c r="NUY257" s="29"/>
      <c r="NUZ257" s="29"/>
      <c r="NVA257" s="29"/>
      <c r="NVB257" s="29"/>
      <c r="NVC257" s="29"/>
      <c r="NVD257" s="29"/>
      <c r="NVE257" s="29"/>
      <c r="NVF257" s="29"/>
      <c r="NVG257" s="29"/>
      <c r="NVH257" s="29"/>
      <c r="NVI257" s="29"/>
      <c r="NVJ257" s="29"/>
      <c r="NVK257" s="29"/>
      <c r="NVL257" s="29"/>
      <c r="NVM257" s="29"/>
      <c r="NVN257" s="29"/>
      <c r="NVO257" s="29"/>
      <c r="NVP257" s="29"/>
      <c r="NVQ257" s="29"/>
      <c r="NVR257" s="29"/>
      <c r="NVS257" s="29"/>
      <c r="NVT257" s="29"/>
      <c r="NVU257" s="29"/>
      <c r="NVV257" s="29"/>
      <c r="NVW257" s="29"/>
      <c r="NVX257" s="29"/>
      <c r="NVY257" s="29"/>
      <c r="NVZ257" s="29"/>
      <c r="NWA257" s="29"/>
      <c r="NWB257" s="29"/>
      <c r="NWC257" s="29"/>
      <c r="NWD257" s="29"/>
      <c r="NWE257" s="29"/>
      <c r="NWF257" s="29"/>
      <c r="NWG257" s="29"/>
      <c r="NWH257" s="29"/>
      <c r="NWI257" s="29"/>
      <c r="NWJ257" s="29"/>
      <c r="NWK257" s="29"/>
      <c r="NWL257" s="29"/>
      <c r="NWM257" s="29"/>
      <c r="NWN257" s="29"/>
      <c r="NWO257" s="29"/>
      <c r="NWP257" s="29"/>
      <c r="NWQ257" s="29"/>
      <c r="NWR257" s="29"/>
      <c r="NWS257" s="29"/>
      <c r="NWT257" s="29"/>
      <c r="NWU257" s="29"/>
      <c r="NWV257" s="29"/>
      <c r="NWW257" s="29"/>
      <c r="NWX257" s="29"/>
      <c r="NWY257" s="29"/>
      <c r="NWZ257" s="29"/>
      <c r="NXA257" s="29"/>
      <c r="NXB257" s="29"/>
      <c r="NXC257" s="29"/>
      <c r="NXD257" s="29"/>
      <c r="NXE257" s="29"/>
      <c r="NXF257" s="29"/>
      <c r="NXG257" s="29"/>
      <c r="NXH257" s="29"/>
      <c r="NXI257" s="29"/>
      <c r="NXJ257" s="29"/>
      <c r="NXK257" s="29"/>
      <c r="NXL257" s="29"/>
      <c r="NXM257" s="29"/>
      <c r="NXN257" s="29"/>
      <c r="NXO257" s="29"/>
      <c r="NXP257" s="29"/>
      <c r="NXQ257" s="29"/>
      <c r="NXR257" s="29"/>
      <c r="NXS257" s="29"/>
      <c r="NXT257" s="29"/>
      <c r="NXU257" s="29"/>
      <c r="NXV257" s="29"/>
      <c r="NXW257" s="29"/>
      <c r="NXX257" s="29"/>
      <c r="NXY257" s="29"/>
      <c r="NXZ257" s="29"/>
      <c r="NYA257" s="29"/>
      <c r="NYB257" s="29"/>
      <c r="NYC257" s="29"/>
      <c r="NYD257" s="29"/>
      <c r="NYE257" s="29"/>
      <c r="NYF257" s="29"/>
      <c r="NYG257" s="29"/>
      <c r="NYH257" s="29"/>
      <c r="NYI257" s="29"/>
      <c r="NYJ257" s="29"/>
      <c r="NYK257" s="29"/>
      <c r="NYL257" s="29"/>
      <c r="NYM257" s="29"/>
      <c r="NYN257" s="29"/>
      <c r="NYO257" s="29"/>
      <c r="NYP257" s="29"/>
      <c r="NYQ257" s="29"/>
      <c r="NYR257" s="29"/>
      <c r="NYS257" s="29"/>
      <c r="NYT257" s="29"/>
      <c r="NYU257" s="29"/>
      <c r="NYV257" s="29"/>
      <c r="NYW257" s="29"/>
      <c r="NYX257" s="29"/>
      <c r="NYY257" s="29"/>
      <c r="NYZ257" s="29"/>
      <c r="NZA257" s="29"/>
      <c r="NZB257" s="29"/>
      <c r="NZC257" s="29"/>
      <c r="NZD257" s="29"/>
      <c r="NZE257" s="29"/>
      <c r="NZF257" s="29"/>
      <c r="NZG257" s="29"/>
      <c r="NZH257" s="29"/>
      <c r="NZI257" s="29"/>
      <c r="NZJ257" s="29"/>
      <c r="NZK257" s="29"/>
      <c r="NZL257" s="29"/>
      <c r="NZM257" s="29"/>
      <c r="NZN257" s="29"/>
      <c r="NZO257" s="29"/>
      <c r="NZP257" s="29"/>
      <c r="NZQ257" s="29"/>
      <c r="NZR257" s="29"/>
      <c r="NZS257" s="29"/>
      <c r="NZT257" s="29"/>
      <c r="NZU257" s="29"/>
      <c r="NZV257" s="29"/>
      <c r="NZW257" s="29"/>
      <c r="NZX257" s="29"/>
      <c r="NZY257" s="29"/>
      <c r="NZZ257" s="29"/>
      <c r="OAA257" s="29"/>
      <c r="OAB257" s="29"/>
      <c r="OAC257" s="29"/>
      <c r="OAD257" s="29"/>
      <c r="OAE257" s="29"/>
      <c r="OAF257" s="29"/>
      <c r="OAG257" s="29"/>
      <c r="OAH257" s="29"/>
      <c r="OAI257" s="29"/>
      <c r="OAJ257" s="29"/>
      <c r="OAK257" s="29"/>
      <c r="OAL257" s="29"/>
      <c r="OAM257" s="29"/>
      <c r="OAN257" s="29"/>
      <c r="OAO257" s="29"/>
      <c r="OAP257" s="29"/>
      <c r="OAQ257" s="29"/>
      <c r="OAR257" s="29"/>
      <c r="OAS257" s="29"/>
      <c r="OAT257" s="29"/>
      <c r="OAU257" s="29"/>
      <c r="OAV257" s="29"/>
      <c r="OAW257" s="29"/>
      <c r="OAX257" s="29"/>
      <c r="OAY257" s="29"/>
      <c r="OAZ257" s="29"/>
      <c r="OBA257" s="29"/>
      <c r="OBB257" s="29"/>
      <c r="OBC257" s="29"/>
      <c r="OBD257" s="29"/>
      <c r="OBE257" s="29"/>
      <c r="OBF257" s="29"/>
      <c r="OBG257" s="29"/>
      <c r="OBH257" s="29"/>
      <c r="OBI257" s="29"/>
      <c r="OBJ257" s="29"/>
      <c r="OBK257" s="29"/>
      <c r="OBL257" s="29"/>
      <c r="OBM257" s="29"/>
      <c r="OBN257" s="29"/>
      <c r="OBO257" s="29"/>
      <c r="OBP257" s="29"/>
      <c r="OBQ257" s="29"/>
      <c r="OBR257" s="29"/>
      <c r="OBS257" s="29"/>
      <c r="OBT257" s="29"/>
      <c r="OBU257" s="29"/>
      <c r="OBV257" s="29"/>
      <c r="OBW257" s="29"/>
      <c r="OBX257" s="29"/>
      <c r="OBY257" s="29"/>
      <c r="OBZ257" s="29"/>
      <c r="OCA257" s="29"/>
      <c r="OCB257" s="29"/>
      <c r="OCC257" s="29"/>
      <c r="OCD257" s="29"/>
      <c r="OCE257" s="29"/>
      <c r="OCF257" s="29"/>
      <c r="OCG257" s="29"/>
      <c r="OCH257" s="29"/>
      <c r="OCI257" s="29"/>
      <c r="OCJ257" s="29"/>
      <c r="OCK257" s="29"/>
      <c r="OCL257" s="29"/>
      <c r="OCM257" s="29"/>
      <c r="OCN257" s="29"/>
      <c r="OCO257" s="29"/>
      <c r="OCP257" s="29"/>
      <c r="OCQ257" s="29"/>
      <c r="OCR257" s="29"/>
      <c r="OCS257" s="29"/>
      <c r="OCT257" s="29"/>
      <c r="OCU257" s="29"/>
      <c r="OCV257" s="29"/>
      <c r="OCW257" s="29"/>
      <c r="OCX257" s="29"/>
      <c r="OCY257" s="29"/>
      <c r="OCZ257" s="29"/>
      <c r="ODA257" s="29"/>
      <c r="ODB257" s="29"/>
      <c r="ODC257" s="29"/>
      <c r="ODD257" s="29"/>
      <c r="ODE257" s="29"/>
      <c r="ODF257" s="29"/>
      <c r="ODG257" s="29"/>
      <c r="ODH257" s="29"/>
      <c r="ODI257" s="29"/>
      <c r="ODJ257" s="29"/>
      <c r="ODK257" s="29"/>
      <c r="ODL257" s="29"/>
      <c r="ODM257" s="29"/>
      <c r="ODN257" s="29"/>
      <c r="ODO257" s="29"/>
      <c r="ODP257" s="29"/>
      <c r="ODQ257" s="29"/>
      <c r="ODR257" s="29"/>
      <c r="ODS257" s="29"/>
      <c r="ODT257" s="29"/>
      <c r="ODU257" s="29"/>
      <c r="ODV257" s="29"/>
      <c r="ODW257" s="29"/>
      <c r="ODX257" s="29"/>
      <c r="ODY257" s="29"/>
      <c r="ODZ257" s="29"/>
      <c r="OEA257" s="29"/>
      <c r="OEB257" s="29"/>
      <c r="OEC257" s="29"/>
      <c r="OED257" s="29"/>
      <c r="OEE257" s="29"/>
      <c r="OEF257" s="29"/>
      <c r="OEG257" s="29"/>
      <c r="OEH257" s="29"/>
      <c r="OEI257" s="29"/>
      <c r="OEJ257" s="29"/>
      <c r="OEK257" s="29"/>
      <c r="OEL257" s="29"/>
      <c r="OEM257" s="29"/>
      <c r="OEN257" s="29"/>
      <c r="OEO257" s="29"/>
      <c r="OEP257" s="29"/>
      <c r="OEQ257" s="29"/>
      <c r="OER257" s="29"/>
      <c r="OES257" s="29"/>
      <c r="OET257" s="29"/>
      <c r="OEU257" s="29"/>
      <c r="OEV257" s="29"/>
      <c r="OEW257" s="29"/>
      <c r="OEX257" s="29"/>
      <c r="OEY257" s="29"/>
      <c r="OEZ257" s="29"/>
      <c r="OFA257" s="29"/>
      <c r="OFB257" s="29"/>
      <c r="OFC257" s="29"/>
      <c r="OFD257" s="29"/>
      <c r="OFE257" s="29"/>
      <c r="OFF257" s="29"/>
      <c r="OFG257" s="29"/>
      <c r="OFH257" s="29"/>
      <c r="OFI257" s="29"/>
      <c r="OFJ257" s="29"/>
      <c r="OFK257" s="29"/>
      <c r="OFL257" s="29"/>
      <c r="OFM257" s="29"/>
      <c r="OFN257" s="29"/>
      <c r="OFO257" s="29"/>
      <c r="OFP257" s="29"/>
      <c r="OFQ257" s="29"/>
      <c r="OFR257" s="29"/>
      <c r="OFS257" s="29"/>
      <c r="OFT257" s="29"/>
      <c r="OFU257" s="29"/>
      <c r="OFV257" s="29"/>
      <c r="OFW257" s="29"/>
      <c r="OFX257" s="29"/>
      <c r="OFY257" s="29"/>
      <c r="OFZ257" s="29"/>
      <c r="OGA257" s="29"/>
      <c r="OGB257" s="29"/>
      <c r="OGC257" s="29"/>
      <c r="OGD257" s="29"/>
      <c r="OGE257" s="29"/>
      <c r="OGF257" s="29"/>
      <c r="OGG257" s="29"/>
      <c r="OGH257" s="29"/>
      <c r="OGI257" s="29"/>
      <c r="OGJ257" s="29"/>
      <c r="OGK257" s="29"/>
      <c r="OGL257" s="29"/>
      <c r="OGM257" s="29"/>
      <c r="OGN257" s="29"/>
      <c r="OGO257" s="29"/>
      <c r="OGP257" s="29"/>
      <c r="OGQ257" s="29"/>
      <c r="OGR257" s="29"/>
      <c r="OGS257" s="29"/>
      <c r="OGT257" s="29"/>
      <c r="OGU257" s="29"/>
      <c r="OGV257" s="29"/>
      <c r="OGW257" s="29"/>
      <c r="OGX257" s="29"/>
      <c r="OGY257" s="29"/>
      <c r="OGZ257" s="29"/>
      <c r="OHA257" s="29"/>
      <c r="OHB257" s="29"/>
      <c r="OHC257" s="29"/>
      <c r="OHD257" s="29"/>
      <c r="OHE257" s="29"/>
      <c r="OHF257" s="29"/>
      <c r="OHG257" s="29"/>
      <c r="OHH257" s="29"/>
      <c r="OHI257" s="29"/>
      <c r="OHJ257" s="29"/>
      <c r="OHK257" s="29"/>
      <c r="OHL257" s="29"/>
      <c r="OHM257" s="29"/>
      <c r="OHN257" s="29"/>
      <c r="OHO257" s="29"/>
      <c r="OHP257" s="29"/>
      <c r="OHQ257" s="29"/>
      <c r="OHR257" s="29"/>
      <c r="OHS257" s="29"/>
      <c r="OHT257" s="29"/>
      <c r="OHU257" s="29"/>
      <c r="OHV257" s="29"/>
      <c r="OHW257" s="29"/>
      <c r="OHX257" s="29"/>
      <c r="OHY257" s="29"/>
      <c r="OHZ257" s="29"/>
      <c r="OIA257" s="29"/>
      <c r="OIB257" s="29"/>
      <c r="OIC257" s="29"/>
      <c r="OID257" s="29"/>
      <c r="OIE257" s="29"/>
      <c r="OIF257" s="29"/>
      <c r="OIG257" s="29"/>
      <c r="OIH257" s="29"/>
      <c r="OII257" s="29"/>
      <c r="OIJ257" s="29"/>
      <c r="OIK257" s="29"/>
      <c r="OIL257" s="29"/>
      <c r="OIM257" s="29"/>
      <c r="OIN257" s="29"/>
      <c r="OIO257" s="29"/>
      <c r="OIP257" s="29"/>
      <c r="OIQ257" s="29"/>
      <c r="OIR257" s="29"/>
      <c r="OIS257" s="29"/>
      <c r="OIT257" s="29"/>
      <c r="OIU257" s="29"/>
      <c r="OIV257" s="29"/>
      <c r="OIW257" s="29"/>
      <c r="OIX257" s="29"/>
      <c r="OIY257" s="29"/>
      <c r="OIZ257" s="29"/>
      <c r="OJA257" s="29"/>
      <c r="OJB257" s="29"/>
      <c r="OJC257" s="29"/>
      <c r="OJD257" s="29"/>
      <c r="OJE257" s="29"/>
      <c r="OJF257" s="29"/>
      <c r="OJG257" s="29"/>
      <c r="OJH257" s="29"/>
      <c r="OJI257" s="29"/>
      <c r="OJJ257" s="29"/>
      <c r="OJK257" s="29"/>
      <c r="OJL257" s="29"/>
      <c r="OJM257" s="29"/>
      <c r="OJN257" s="29"/>
      <c r="OJO257" s="29"/>
      <c r="OJP257" s="29"/>
      <c r="OJQ257" s="29"/>
      <c r="OJR257" s="29"/>
      <c r="OJS257" s="29"/>
      <c r="OJT257" s="29"/>
      <c r="OJU257" s="29"/>
      <c r="OJV257" s="29"/>
      <c r="OJW257" s="29"/>
      <c r="OJX257" s="29"/>
      <c r="OJY257" s="29"/>
      <c r="OJZ257" s="29"/>
      <c r="OKA257" s="29"/>
      <c r="OKB257" s="29"/>
      <c r="OKC257" s="29"/>
      <c r="OKD257" s="29"/>
      <c r="OKE257" s="29"/>
      <c r="OKF257" s="29"/>
      <c r="OKG257" s="29"/>
      <c r="OKH257" s="29"/>
      <c r="OKI257" s="29"/>
      <c r="OKJ257" s="29"/>
      <c r="OKK257" s="29"/>
      <c r="OKL257" s="29"/>
      <c r="OKM257" s="29"/>
      <c r="OKN257" s="29"/>
      <c r="OKO257" s="29"/>
      <c r="OKP257" s="29"/>
      <c r="OKQ257" s="29"/>
      <c r="OKR257" s="29"/>
      <c r="OKS257" s="29"/>
      <c r="OKT257" s="29"/>
      <c r="OKU257" s="29"/>
      <c r="OKV257" s="29"/>
      <c r="OKW257" s="29"/>
      <c r="OKX257" s="29"/>
      <c r="OKY257" s="29"/>
      <c r="OKZ257" s="29"/>
      <c r="OLA257" s="29"/>
      <c r="OLB257" s="29"/>
      <c r="OLC257" s="29"/>
      <c r="OLD257" s="29"/>
      <c r="OLE257" s="29"/>
      <c r="OLF257" s="29"/>
      <c r="OLG257" s="29"/>
      <c r="OLH257" s="29"/>
      <c r="OLI257" s="29"/>
      <c r="OLJ257" s="29"/>
      <c r="OLK257" s="29"/>
      <c r="OLL257" s="29"/>
      <c r="OLM257" s="29"/>
      <c r="OLN257" s="29"/>
      <c r="OLO257" s="29"/>
      <c r="OLP257" s="29"/>
      <c r="OLQ257" s="29"/>
      <c r="OLR257" s="29"/>
      <c r="OLS257" s="29"/>
      <c r="OLT257" s="29"/>
      <c r="OLU257" s="29"/>
      <c r="OLV257" s="29"/>
      <c r="OLW257" s="29"/>
      <c r="OLX257" s="29"/>
      <c r="OLY257" s="29"/>
      <c r="OLZ257" s="29"/>
      <c r="OMA257" s="29"/>
      <c r="OMB257" s="29"/>
      <c r="OMC257" s="29"/>
      <c r="OMD257" s="29"/>
      <c r="OME257" s="29"/>
      <c r="OMF257" s="29"/>
      <c r="OMG257" s="29"/>
      <c r="OMH257" s="29"/>
      <c r="OMI257" s="29"/>
      <c r="OMJ257" s="29"/>
      <c r="OMK257" s="29"/>
      <c r="OML257" s="29"/>
      <c r="OMM257" s="29"/>
      <c r="OMN257" s="29"/>
      <c r="OMO257" s="29"/>
      <c r="OMP257" s="29"/>
      <c r="OMQ257" s="29"/>
      <c r="OMR257" s="29"/>
      <c r="OMS257" s="29"/>
      <c r="OMT257" s="29"/>
      <c r="OMU257" s="29"/>
      <c r="OMV257" s="29"/>
      <c r="OMW257" s="29"/>
      <c r="OMX257" s="29"/>
      <c r="OMY257" s="29"/>
      <c r="OMZ257" s="29"/>
      <c r="ONA257" s="29"/>
      <c r="ONB257" s="29"/>
      <c r="ONC257" s="29"/>
      <c r="OND257" s="29"/>
      <c r="ONE257" s="29"/>
      <c r="ONF257" s="29"/>
      <c r="ONG257" s="29"/>
      <c r="ONH257" s="29"/>
      <c r="ONI257" s="29"/>
      <c r="ONJ257" s="29"/>
      <c r="ONK257" s="29"/>
      <c r="ONL257" s="29"/>
      <c r="ONM257" s="29"/>
      <c r="ONN257" s="29"/>
      <c r="ONO257" s="29"/>
      <c r="ONP257" s="29"/>
      <c r="ONQ257" s="29"/>
      <c r="ONR257" s="29"/>
      <c r="ONS257" s="29"/>
      <c r="ONT257" s="29"/>
      <c r="ONU257" s="29"/>
      <c r="ONV257" s="29"/>
      <c r="ONW257" s="29"/>
      <c r="ONX257" s="29"/>
      <c r="ONY257" s="29"/>
      <c r="ONZ257" s="29"/>
      <c r="OOA257" s="29"/>
      <c r="OOB257" s="29"/>
      <c r="OOC257" s="29"/>
      <c r="OOD257" s="29"/>
      <c r="OOE257" s="29"/>
      <c r="OOF257" s="29"/>
      <c r="OOG257" s="29"/>
      <c r="OOH257" s="29"/>
      <c r="OOI257" s="29"/>
      <c r="OOJ257" s="29"/>
      <c r="OOK257" s="29"/>
      <c r="OOL257" s="29"/>
      <c r="OOM257" s="29"/>
      <c r="OON257" s="29"/>
      <c r="OOO257" s="29"/>
      <c r="OOP257" s="29"/>
      <c r="OOQ257" s="29"/>
      <c r="OOR257" s="29"/>
      <c r="OOS257" s="29"/>
      <c r="OOT257" s="29"/>
      <c r="OOU257" s="29"/>
      <c r="OOV257" s="29"/>
      <c r="OOW257" s="29"/>
      <c r="OOX257" s="29"/>
      <c r="OOY257" s="29"/>
      <c r="OOZ257" s="29"/>
      <c r="OPA257" s="29"/>
      <c r="OPB257" s="29"/>
      <c r="OPC257" s="29"/>
      <c r="OPD257" s="29"/>
      <c r="OPE257" s="29"/>
      <c r="OPF257" s="29"/>
      <c r="OPG257" s="29"/>
      <c r="OPH257" s="29"/>
      <c r="OPI257" s="29"/>
      <c r="OPJ257" s="29"/>
      <c r="OPK257" s="29"/>
      <c r="OPL257" s="29"/>
      <c r="OPM257" s="29"/>
      <c r="OPN257" s="29"/>
      <c r="OPO257" s="29"/>
      <c r="OPP257" s="29"/>
      <c r="OPQ257" s="29"/>
      <c r="OPR257" s="29"/>
      <c r="OPS257" s="29"/>
      <c r="OPT257" s="29"/>
      <c r="OPU257" s="29"/>
      <c r="OPV257" s="29"/>
      <c r="OPW257" s="29"/>
      <c r="OPX257" s="29"/>
      <c r="OPY257" s="29"/>
      <c r="OPZ257" s="29"/>
      <c r="OQA257" s="29"/>
      <c r="OQB257" s="29"/>
      <c r="OQC257" s="29"/>
      <c r="OQD257" s="29"/>
      <c r="OQE257" s="29"/>
      <c r="OQF257" s="29"/>
      <c r="OQG257" s="29"/>
      <c r="OQH257" s="29"/>
      <c r="OQI257" s="29"/>
      <c r="OQJ257" s="29"/>
      <c r="OQK257" s="29"/>
      <c r="OQL257" s="29"/>
      <c r="OQM257" s="29"/>
      <c r="OQN257" s="29"/>
      <c r="OQO257" s="29"/>
      <c r="OQP257" s="29"/>
      <c r="OQQ257" s="29"/>
      <c r="OQR257" s="29"/>
      <c r="OQS257" s="29"/>
      <c r="OQT257" s="29"/>
      <c r="OQU257" s="29"/>
      <c r="OQV257" s="29"/>
      <c r="OQW257" s="29"/>
      <c r="OQX257" s="29"/>
      <c r="OQY257" s="29"/>
      <c r="OQZ257" s="29"/>
      <c r="ORA257" s="29"/>
      <c r="ORB257" s="29"/>
      <c r="ORC257" s="29"/>
      <c r="ORD257" s="29"/>
      <c r="ORE257" s="29"/>
      <c r="ORF257" s="29"/>
      <c r="ORG257" s="29"/>
      <c r="ORH257" s="29"/>
      <c r="ORI257" s="29"/>
      <c r="ORJ257" s="29"/>
      <c r="ORK257" s="29"/>
      <c r="ORL257" s="29"/>
      <c r="ORM257" s="29"/>
      <c r="ORN257" s="29"/>
      <c r="ORO257" s="29"/>
      <c r="ORP257" s="29"/>
      <c r="ORQ257" s="29"/>
      <c r="ORR257" s="29"/>
      <c r="ORS257" s="29"/>
      <c r="ORT257" s="29"/>
      <c r="ORU257" s="29"/>
      <c r="ORV257" s="29"/>
      <c r="ORW257" s="29"/>
      <c r="ORX257" s="29"/>
      <c r="ORY257" s="29"/>
      <c r="ORZ257" s="29"/>
      <c r="OSA257" s="29"/>
      <c r="OSB257" s="29"/>
      <c r="OSC257" s="29"/>
      <c r="OSD257" s="29"/>
      <c r="OSE257" s="29"/>
      <c r="OSF257" s="29"/>
      <c r="OSG257" s="29"/>
      <c r="OSH257" s="29"/>
      <c r="OSI257" s="29"/>
      <c r="OSJ257" s="29"/>
      <c r="OSK257" s="29"/>
      <c r="OSL257" s="29"/>
      <c r="OSM257" s="29"/>
      <c r="OSN257" s="29"/>
      <c r="OSO257" s="29"/>
      <c r="OSP257" s="29"/>
      <c r="OSQ257" s="29"/>
      <c r="OSR257" s="29"/>
      <c r="OSS257" s="29"/>
      <c r="OST257" s="29"/>
      <c r="OSU257" s="29"/>
      <c r="OSV257" s="29"/>
      <c r="OSW257" s="29"/>
      <c r="OSX257" s="29"/>
      <c r="OSY257" s="29"/>
      <c r="OSZ257" s="29"/>
      <c r="OTA257" s="29"/>
      <c r="OTB257" s="29"/>
      <c r="OTC257" s="29"/>
      <c r="OTD257" s="29"/>
      <c r="OTE257" s="29"/>
      <c r="OTF257" s="29"/>
      <c r="OTG257" s="29"/>
      <c r="OTH257" s="29"/>
      <c r="OTI257" s="29"/>
      <c r="OTJ257" s="29"/>
      <c r="OTK257" s="29"/>
      <c r="OTL257" s="29"/>
      <c r="OTM257" s="29"/>
      <c r="OTN257" s="29"/>
      <c r="OTO257" s="29"/>
      <c r="OTP257" s="29"/>
      <c r="OTQ257" s="29"/>
      <c r="OTR257" s="29"/>
      <c r="OTS257" s="29"/>
      <c r="OTT257" s="29"/>
      <c r="OTU257" s="29"/>
      <c r="OTV257" s="29"/>
      <c r="OTW257" s="29"/>
      <c r="OTX257" s="29"/>
      <c r="OTY257" s="29"/>
      <c r="OTZ257" s="29"/>
      <c r="OUA257" s="29"/>
      <c r="OUB257" s="29"/>
      <c r="OUC257" s="29"/>
      <c r="OUD257" s="29"/>
      <c r="OUE257" s="29"/>
      <c r="OUF257" s="29"/>
      <c r="OUG257" s="29"/>
      <c r="OUH257" s="29"/>
      <c r="OUI257" s="29"/>
      <c r="OUJ257" s="29"/>
      <c r="OUK257" s="29"/>
      <c r="OUL257" s="29"/>
      <c r="OUM257" s="29"/>
      <c r="OUN257" s="29"/>
      <c r="OUO257" s="29"/>
      <c r="OUP257" s="29"/>
      <c r="OUQ257" s="29"/>
      <c r="OUR257" s="29"/>
      <c r="OUS257" s="29"/>
      <c r="OUT257" s="29"/>
      <c r="OUU257" s="29"/>
      <c r="OUV257" s="29"/>
      <c r="OUW257" s="29"/>
      <c r="OUX257" s="29"/>
      <c r="OUY257" s="29"/>
      <c r="OUZ257" s="29"/>
      <c r="OVA257" s="29"/>
      <c r="OVB257" s="29"/>
      <c r="OVC257" s="29"/>
      <c r="OVD257" s="29"/>
      <c r="OVE257" s="29"/>
      <c r="OVF257" s="29"/>
      <c r="OVG257" s="29"/>
      <c r="OVH257" s="29"/>
      <c r="OVI257" s="29"/>
      <c r="OVJ257" s="29"/>
      <c r="OVK257" s="29"/>
      <c r="OVL257" s="29"/>
      <c r="OVM257" s="29"/>
      <c r="OVN257" s="29"/>
      <c r="OVO257" s="29"/>
      <c r="OVP257" s="29"/>
      <c r="OVQ257" s="29"/>
      <c r="OVR257" s="29"/>
      <c r="OVS257" s="29"/>
      <c r="OVT257" s="29"/>
      <c r="OVU257" s="29"/>
      <c r="OVV257" s="29"/>
      <c r="OVW257" s="29"/>
      <c r="OVX257" s="29"/>
      <c r="OVY257" s="29"/>
      <c r="OVZ257" s="29"/>
      <c r="OWA257" s="29"/>
      <c r="OWB257" s="29"/>
      <c r="OWC257" s="29"/>
      <c r="OWD257" s="29"/>
      <c r="OWE257" s="29"/>
      <c r="OWF257" s="29"/>
      <c r="OWG257" s="29"/>
      <c r="OWH257" s="29"/>
      <c r="OWI257" s="29"/>
      <c r="OWJ257" s="29"/>
      <c r="OWK257" s="29"/>
      <c r="OWL257" s="29"/>
      <c r="OWM257" s="29"/>
      <c r="OWN257" s="29"/>
      <c r="OWO257" s="29"/>
      <c r="OWP257" s="29"/>
      <c r="OWQ257" s="29"/>
      <c r="OWR257" s="29"/>
      <c r="OWS257" s="29"/>
      <c r="OWT257" s="29"/>
      <c r="OWU257" s="29"/>
      <c r="OWV257" s="29"/>
      <c r="OWW257" s="29"/>
      <c r="OWX257" s="29"/>
      <c r="OWY257" s="29"/>
      <c r="OWZ257" s="29"/>
      <c r="OXA257" s="29"/>
      <c r="OXB257" s="29"/>
      <c r="OXC257" s="29"/>
      <c r="OXD257" s="29"/>
      <c r="OXE257" s="29"/>
      <c r="OXF257" s="29"/>
      <c r="OXG257" s="29"/>
      <c r="OXH257" s="29"/>
      <c r="OXI257" s="29"/>
      <c r="OXJ257" s="29"/>
      <c r="OXK257" s="29"/>
      <c r="OXL257" s="29"/>
      <c r="OXM257" s="29"/>
      <c r="OXN257" s="29"/>
      <c r="OXO257" s="29"/>
      <c r="OXP257" s="29"/>
      <c r="OXQ257" s="29"/>
      <c r="OXR257" s="29"/>
      <c r="OXS257" s="29"/>
      <c r="OXT257" s="29"/>
      <c r="OXU257" s="29"/>
      <c r="OXV257" s="29"/>
      <c r="OXW257" s="29"/>
      <c r="OXX257" s="29"/>
      <c r="OXY257" s="29"/>
      <c r="OXZ257" s="29"/>
      <c r="OYA257" s="29"/>
      <c r="OYB257" s="29"/>
      <c r="OYC257" s="29"/>
      <c r="OYD257" s="29"/>
      <c r="OYE257" s="29"/>
      <c r="OYF257" s="29"/>
      <c r="OYG257" s="29"/>
      <c r="OYH257" s="29"/>
      <c r="OYI257" s="29"/>
      <c r="OYJ257" s="29"/>
      <c r="OYK257" s="29"/>
      <c r="OYL257" s="29"/>
      <c r="OYM257" s="29"/>
      <c r="OYN257" s="29"/>
      <c r="OYO257" s="29"/>
      <c r="OYP257" s="29"/>
      <c r="OYQ257" s="29"/>
      <c r="OYR257" s="29"/>
      <c r="OYS257" s="29"/>
      <c r="OYT257" s="29"/>
      <c r="OYU257" s="29"/>
      <c r="OYV257" s="29"/>
      <c r="OYW257" s="29"/>
      <c r="OYX257" s="29"/>
      <c r="OYY257" s="29"/>
      <c r="OYZ257" s="29"/>
      <c r="OZA257" s="29"/>
      <c r="OZB257" s="29"/>
      <c r="OZC257" s="29"/>
      <c r="OZD257" s="29"/>
      <c r="OZE257" s="29"/>
      <c r="OZF257" s="29"/>
      <c r="OZG257" s="29"/>
      <c r="OZH257" s="29"/>
      <c r="OZI257" s="29"/>
      <c r="OZJ257" s="29"/>
      <c r="OZK257" s="29"/>
      <c r="OZL257" s="29"/>
      <c r="OZM257" s="29"/>
      <c r="OZN257" s="29"/>
      <c r="OZO257" s="29"/>
      <c r="OZP257" s="29"/>
      <c r="OZQ257" s="29"/>
      <c r="OZR257" s="29"/>
      <c r="OZS257" s="29"/>
      <c r="OZT257" s="29"/>
      <c r="OZU257" s="29"/>
      <c r="OZV257" s="29"/>
      <c r="OZW257" s="29"/>
      <c r="OZX257" s="29"/>
      <c r="OZY257" s="29"/>
      <c r="OZZ257" s="29"/>
      <c r="PAA257" s="29"/>
      <c r="PAB257" s="29"/>
      <c r="PAC257" s="29"/>
      <c r="PAD257" s="29"/>
      <c r="PAE257" s="29"/>
      <c r="PAF257" s="29"/>
      <c r="PAG257" s="29"/>
      <c r="PAH257" s="29"/>
      <c r="PAI257" s="29"/>
      <c r="PAJ257" s="29"/>
      <c r="PAK257" s="29"/>
      <c r="PAL257" s="29"/>
      <c r="PAM257" s="29"/>
      <c r="PAN257" s="29"/>
      <c r="PAO257" s="29"/>
      <c r="PAP257" s="29"/>
      <c r="PAQ257" s="29"/>
      <c r="PAR257" s="29"/>
      <c r="PAS257" s="29"/>
      <c r="PAT257" s="29"/>
      <c r="PAU257" s="29"/>
      <c r="PAV257" s="29"/>
      <c r="PAW257" s="29"/>
      <c r="PAX257" s="29"/>
      <c r="PAY257" s="29"/>
      <c r="PAZ257" s="29"/>
      <c r="PBA257" s="29"/>
      <c r="PBB257" s="29"/>
      <c r="PBC257" s="29"/>
      <c r="PBD257" s="29"/>
      <c r="PBE257" s="29"/>
      <c r="PBF257" s="29"/>
      <c r="PBG257" s="29"/>
      <c r="PBH257" s="29"/>
      <c r="PBI257" s="29"/>
      <c r="PBJ257" s="29"/>
      <c r="PBK257" s="29"/>
      <c r="PBL257" s="29"/>
      <c r="PBM257" s="29"/>
      <c r="PBN257" s="29"/>
      <c r="PBO257" s="29"/>
      <c r="PBP257" s="29"/>
      <c r="PBQ257" s="29"/>
      <c r="PBR257" s="29"/>
      <c r="PBS257" s="29"/>
      <c r="PBT257" s="29"/>
      <c r="PBU257" s="29"/>
      <c r="PBV257" s="29"/>
      <c r="PBW257" s="29"/>
      <c r="PBX257" s="29"/>
      <c r="PBY257" s="29"/>
      <c r="PBZ257" s="29"/>
      <c r="PCA257" s="29"/>
      <c r="PCB257" s="29"/>
      <c r="PCC257" s="29"/>
      <c r="PCD257" s="29"/>
      <c r="PCE257" s="29"/>
      <c r="PCF257" s="29"/>
      <c r="PCG257" s="29"/>
      <c r="PCH257" s="29"/>
      <c r="PCI257" s="29"/>
      <c r="PCJ257" s="29"/>
      <c r="PCK257" s="29"/>
      <c r="PCL257" s="29"/>
      <c r="PCM257" s="29"/>
      <c r="PCN257" s="29"/>
      <c r="PCO257" s="29"/>
      <c r="PCP257" s="29"/>
      <c r="PCQ257" s="29"/>
      <c r="PCR257" s="29"/>
      <c r="PCS257" s="29"/>
      <c r="PCT257" s="29"/>
      <c r="PCU257" s="29"/>
      <c r="PCV257" s="29"/>
      <c r="PCW257" s="29"/>
      <c r="PCX257" s="29"/>
      <c r="PCY257" s="29"/>
      <c r="PCZ257" s="29"/>
      <c r="PDA257" s="29"/>
      <c r="PDB257" s="29"/>
      <c r="PDC257" s="29"/>
      <c r="PDD257" s="29"/>
      <c r="PDE257" s="29"/>
      <c r="PDF257" s="29"/>
      <c r="PDG257" s="29"/>
      <c r="PDH257" s="29"/>
      <c r="PDI257" s="29"/>
      <c r="PDJ257" s="29"/>
      <c r="PDK257" s="29"/>
      <c r="PDL257" s="29"/>
      <c r="PDM257" s="29"/>
      <c r="PDN257" s="29"/>
      <c r="PDO257" s="29"/>
      <c r="PDP257" s="29"/>
      <c r="PDQ257" s="29"/>
      <c r="PDR257" s="29"/>
      <c r="PDS257" s="29"/>
      <c r="PDT257" s="29"/>
      <c r="PDU257" s="29"/>
      <c r="PDV257" s="29"/>
      <c r="PDW257" s="29"/>
      <c r="PDX257" s="29"/>
      <c r="PDY257" s="29"/>
      <c r="PDZ257" s="29"/>
      <c r="PEA257" s="29"/>
      <c r="PEB257" s="29"/>
      <c r="PEC257" s="29"/>
      <c r="PED257" s="29"/>
      <c r="PEE257" s="29"/>
      <c r="PEF257" s="29"/>
      <c r="PEG257" s="29"/>
      <c r="PEH257" s="29"/>
      <c r="PEI257" s="29"/>
      <c r="PEJ257" s="29"/>
      <c r="PEK257" s="29"/>
      <c r="PEL257" s="29"/>
      <c r="PEM257" s="29"/>
      <c r="PEN257" s="29"/>
      <c r="PEO257" s="29"/>
      <c r="PEP257" s="29"/>
      <c r="PEQ257" s="29"/>
      <c r="PER257" s="29"/>
      <c r="PES257" s="29"/>
      <c r="PET257" s="29"/>
      <c r="PEU257" s="29"/>
      <c r="PEV257" s="29"/>
      <c r="PEW257" s="29"/>
      <c r="PEX257" s="29"/>
      <c r="PEY257" s="29"/>
      <c r="PEZ257" s="29"/>
      <c r="PFA257" s="29"/>
      <c r="PFB257" s="29"/>
      <c r="PFC257" s="29"/>
      <c r="PFD257" s="29"/>
      <c r="PFE257" s="29"/>
      <c r="PFF257" s="29"/>
      <c r="PFG257" s="29"/>
      <c r="PFH257" s="29"/>
      <c r="PFI257" s="29"/>
      <c r="PFJ257" s="29"/>
      <c r="PFK257" s="29"/>
      <c r="PFL257" s="29"/>
      <c r="PFM257" s="29"/>
      <c r="PFN257" s="29"/>
      <c r="PFO257" s="29"/>
      <c r="PFP257" s="29"/>
      <c r="PFQ257" s="29"/>
      <c r="PFR257" s="29"/>
      <c r="PFS257" s="29"/>
      <c r="PFT257" s="29"/>
      <c r="PFU257" s="29"/>
      <c r="PFV257" s="29"/>
      <c r="PFW257" s="29"/>
      <c r="PFX257" s="29"/>
      <c r="PFY257" s="29"/>
      <c r="PFZ257" s="29"/>
      <c r="PGA257" s="29"/>
      <c r="PGB257" s="29"/>
      <c r="PGC257" s="29"/>
      <c r="PGD257" s="29"/>
      <c r="PGE257" s="29"/>
      <c r="PGF257" s="29"/>
      <c r="PGG257" s="29"/>
      <c r="PGH257" s="29"/>
      <c r="PGI257" s="29"/>
      <c r="PGJ257" s="29"/>
      <c r="PGK257" s="29"/>
      <c r="PGL257" s="29"/>
      <c r="PGM257" s="29"/>
      <c r="PGN257" s="29"/>
      <c r="PGO257" s="29"/>
      <c r="PGP257" s="29"/>
      <c r="PGQ257" s="29"/>
      <c r="PGR257" s="29"/>
      <c r="PGS257" s="29"/>
      <c r="PGT257" s="29"/>
      <c r="PGU257" s="29"/>
      <c r="PGV257" s="29"/>
      <c r="PGW257" s="29"/>
      <c r="PGX257" s="29"/>
      <c r="PGY257" s="29"/>
      <c r="PGZ257" s="29"/>
      <c r="PHA257" s="29"/>
      <c r="PHB257" s="29"/>
      <c r="PHC257" s="29"/>
      <c r="PHD257" s="29"/>
      <c r="PHE257" s="29"/>
      <c r="PHF257" s="29"/>
      <c r="PHG257" s="29"/>
      <c r="PHH257" s="29"/>
      <c r="PHI257" s="29"/>
      <c r="PHJ257" s="29"/>
      <c r="PHK257" s="29"/>
      <c r="PHL257" s="29"/>
      <c r="PHM257" s="29"/>
      <c r="PHN257" s="29"/>
      <c r="PHO257" s="29"/>
      <c r="PHP257" s="29"/>
      <c r="PHQ257" s="29"/>
      <c r="PHR257" s="29"/>
      <c r="PHS257" s="29"/>
      <c r="PHT257" s="29"/>
      <c r="PHU257" s="29"/>
      <c r="PHV257" s="29"/>
      <c r="PHW257" s="29"/>
      <c r="PHX257" s="29"/>
      <c r="PHY257" s="29"/>
      <c r="PHZ257" s="29"/>
      <c r="PIA257" s="29"/>
      <c r="PIB257" s="29"/>
      <c r="PIC257" s="29"/>
      <c r="PID257" s="29"/>
      <c r="PIE257" s="29"/>
      <c r="PIF257" s="29"/>
      <c r="PIG257" s="29"/>
      <c r="PIH257" s="29"/>
      <c r="PII257" s="29"/>
      <c r="PIJ257" s="29"/>
      <c r="PIK257" s="29"/>
      <c r="PIL257" s="29"/>
      <c r="PIM257" s="29"/>
      <c r="PIN257" s="29"/>
      <c r="PIO257" s="29"/>
      <c r="PIP257" s="29"/>
      <c r="PIQ257" s="29"/>
      <c r="PIR257" s="29"/>
      <c r="PIS257" s="29"/>
      <c r="PIT257" s="29"/>
      <c r="PIU257" s="29"/>
      <c r="PIV257" s="29"/>
      <c r="PIW257" s="29"/>
      <c r="PIX257" s="29"/>
      <c r="PIY257" s="29"/>
      <c r="PIZ257" s="29"/>
      <c r="PJA257" s="29"/>
      <c r="PJB257" s="29"/>
      <c r="PJC257" s="29"/>
      <c r="PJD257" s="29"/>
      <c r="PJE257" s="29"/>
      <c r="PJF257" s="29"/>
      <c r="PJG257" s="29"/>
      <c r="PJH257" s="29"/>
      <c r="PJI257" s="29"/>
      <c r="PJJ257" s="29"/>
      <c r="PJK257" s="29"/>
      <c r="PJL257" s="29"/>
      <c r="PJM257" s="29"/>
      <c r="PJN257" s="29"/>
      <c r="PJO257" s="29"/>
      <c r="PJP257" s="29"/>
      <c r="PJQ257" s="29"/>
      <c r="PJR257" s="29"/>
      <c r="PJS257" s="29"/>
      <c r="PJT257" s="29"/>
      <c r="PJU257" s="29"/>
      <c r="PJV257" s="29"/>
      <c r="PJW257" s="29"/>
      <c r="PJX257" s="29"/>
      <c r="PJY257" s="29"/>
      <c r="PJZ257" s="29"/>
      <c r="PKA257" s="29"/>
      <c r="PKB257" s="29"/>
      <c r="PKC257" s="29"/>
      <c r="PKD257" s="29"/>
      <c r="PKE257" s="29"/>
      <c r="PKF257" s="29"/>
      <c r="PKG257" s="29"/>
      <c r="PKH257" s="29"/>
      <c r="PKI257" s="29"/>
      <c r="PKJ257" s="29"/>
      <c r="PKK257" s="29"/>
      <c r="PKL257" s="29"/>
      <c r="PKM257" s="29"/>
      <c r="PKN257" s="29"/>
      <c r="PKO257" s="29"/>
      <c r="PKP257" s="29"/>
      <c r="PKQ257" s="29"/>
      <c r="PKR257" s="29"/>
      <c r="PKS257" s="29"/>
      <c r="PKT257" s="29"/>
      <c r="PKU257" s="29"/>
      <c r="PKV257" s="29"/>
      <c r="PKW257" s="29"/>
      <c r="PKX257" s="29"/>
      <c r="PKY257" s="29"/>
      <c r="PKZ257" s="29"/>
      <c r="PLA257" s="29"/>
      <c r="PLB257" s="29"/>
      <c r="PLC257" s="29"/>
      <c r="PLD257" s="29"/>
      <c r="PLE257" s="29"/>
      <c r="PLF257" s="29"/>
      <c r="PLG257" s="29"/>
      <c r="PLH257" s="29"/>
      <c r="PLI257" s="29"/>
      <c r="PLJ257" s="29"/>
      <c r="PLK257" s="29"/>
      <c r="PLL257" s="29"/>
      <c r="PLM257" s="29"/>
      <c r="PLN257" s="29"/>
      <c r="PLO257" s="29"/>
      <c r="PLP257" s="29"/>
      <c r="PLQ257" s="29"/>
      <c r="PLR257" s="29"/>
      <c r="PLS257" s="29"/>
      <c r="PLT257" s="29"/>
      <c r="PLU257" s="29"/>
      <c r="PLV257" s="29"/>
      <c r="PLW257" s="29"/>
      <c r="PLX257" s="29"/>
      <c r="PLY257" s="29"/>
      <c r="PLZ257" s="29"/>
      <c r="PMA257" s="29"/>
      <c r="PMB257" s="29"/>
      <c r="PMC257" s="29"/>
      <c r="PMD257" s="29"/>
      <c r="PME257" s="29"/>
      <c r="PMF257" s="29"/>
      <c r="PMG257" s="29"/>
      <c r="PMH257" s="29"/>
      <c r="PMI257" s="29"/>
      <c r="PMJ257" s="29"/>
      <c r="PMK257" s="29"/>
      <c r="PML257" s="29"/>
      <c r="PMM257" s="29"/>
      <c r="PMN257" s="29"/>
      <c r="PMO257" s="29"/>
      <c r="PMP257" s="29"/>
      <c r="PMQ257" s="29"/>
      <c r="PMR257" s="29"/>
      <c r="PMS257" s="29"/>
      <c r="PMT257" s="29"/>
      <c r="PMU257" s="29"/>
      <c r="PMV257" s="29"/>
      <c r="PMW257" s="29"/>
      <c r="PMX257" s="29"/>
      <c r="PMY257" s="29"/>
      <c r="PMZ257" s="29"/>
      <c r="PNA257" s="29"/>
      <c r="PNB257" s="29"/>
      <c r="PNC257" s="29"/>
      <c r="PND257" s="29"/>
      <c r="PNE257" s="29"/>
      <c r="PNF257" s="29"/>
      <c r="PNG257" s="29"/>
      <c r="PNH257" s="29"/>
      <c r="PNI257" s="29"/>
      <c r="PNJ257" s="29"/>
      <c r="PNK257" s="29"/>
      <c r="PNL257" s="29"/>
      <c r="PNM257" s="29"/>
      <c r="PNN257" s="29"/>
      <c r="PNO257" s="29"/>
      <c r="PNP257" s="29"/>
      <c r="PNQ257" s="29"/>
      <c r="PNR257" s="29"/>
      <c r="PNS257" s="29"/>
      <c r="PNT257" s="29"/>
      <c r="PNU257" s="29"/>
      <c r="PNV257" s="29"/>
      <c r="PNW257" s="29"/>
      <c r="PNX257" s="29"/>
      <c r="PNY257" s="29"/>
      <c r="PNZ257" s="29"/>
      <c r="POA257" s="29"/>
      <c r="POB257" s="29"/>
      <c r="POC257" s="29"/>
      <c r="POD257" s="29"/>
      <c r="POE257" s="29"/>
      <c r="POF257" s="29"/>
      <c r="POG257" s="29"/>
      <c r="POH257" s="29"/>
      <c r="POI257" s="29"/>
      <c r="POJ257" s="29"/>
      <c r="POK257" s="29"/>
      <c r="POL257" s="29"/>
      <c r="POM257" s="29"/>
      <c r="PON257" s="29"/>
      <c r="POO257" s="29"/>
      <c r="POP257" s="29"/>
      <c r="POQ257" s="29"/>
      <c r="POR257" s="29"/>
      <c r="POS257" s="29"/>
      <c r="POT257" s="29"/>
      <c r="POU257" s="29"/>
      <c r="POV257" s="29"/>
      <c r="POW257" s="29"/>
      <c r="POX257" s="29"/>
      <c r="POY257" s="29"/>
      <c r="POZ257" s="29"/>
      <c r="PPA257" s="29"/>
      <c r="PPB257" s="29"/>
      <c r="PPC257" s="29"/>
      <c r="PPD257" s="29"/>
      <c r="PPE257" s="29"/>
      <c r="PPF257" s="29"/>
      <c r="PPG257" s="29"/>
      <c r="PPH257" s="29"/>
      <c r="PPI257" s="29"/>
      <c r="PPJ257" s="29"/>
      <c r="PPK257" s="29"/>
      <c r="PPL257" s="29"/>
      <c r="PPM257" s="29"/>
      <c r="PPN257" s="29"/>
      <c r="PPO257" s="29"/>
      <c r="PPP257" s="29"/>
      <c r="PPQ257" s="29"/>
      <c r="PPR257" s="29"/>
      <c r="PPS257" s="29"/>
      <c r="PPT257" s="29"/>
      <c r="PPU257" s="29"/>
      <c r="PPV257" s="29"/>
      <c r="PPW257" s="29"/>
      <c r="PPX257" s="29"/>
      <c r="PPY257" s="29"/>
      <c r="PPZ257" s="29"/>
      <c r="PQA257" s="29"/>
      <c r="PQB257" s="29"/>
      <c r="PQC257" s="29"/>
      <c r="PQD257" s="29"/>
      <c r="PQE257" s="29"/>
      <c r="PQF257" s="29"/>
      <c r="PQG257" s="29"/>
      <c r="PQH257" s="29"/>
      <c r="PQI257" s="29"/>
      <c r="PQJ257" s="29"/>
      <c r="PQK257" s="29"/>
      <c r="PQL257" s="29"/>
      <c r="PQM257" s="29"/>
      <c r="PQN257" s="29"/>
      <c r="PQO257" s="29"/>
      <c r="PQP257" s="29"/>
      <c r="PQQ257" s="29"/>
      <c r="PQR257" s="29"/>
      <c r="PQS257" s="29"/>
      <c r="PQT257" s="29"/>
      <c r="PQU257" s="29"/>
      <c r="PQV257" s="29"/>
      <c r="PQW257" s="29"/>
      <c r="PQX257" s="29"/>
      <c r="PQY257" s="29"/>
      <c r="PQZ257" s="29"/>
      <c r="PRA257" s="29"/>
      <c r="PRB257" s="29"/>
      <c r="PRC257" s="29"/>
      <c r="PRD257" s="29"/>
      <c r="PRE257" s="29"/>
      <c r="PRF257" s="29"/>
      <c r="PRG257" s="29"/>
      <c r="PRH257" s="29"/>
      <c r="PRI257" s="29"/>
      <c r="PRJ257" s="29"/>
      <c r="PRK257" s="29"/>
      <c r="PRL257" s="29"/>
      <c r="PRM257" s="29"/>
      <c r="PRN257" s="29"/>
      <c r="PRO257" s="29"/>
      <c r="PRP257" s="29"/>
      <c r="PRQ257" s="29"/>
      <c r="PRR257" s="29"/>
      <c r="PRS257" s="29"/>
      <c r="PRT257" s="29"/>
      <c r="PRU257" s="29"/>
      <c r="PRV257" s="29"/>
      <c r="PRW257" s="29"/>
      <c r="PRX257" s="29"/>
      <c r="PRY257" s="29"/>
      <c r="PRZ257" s="29"/>
      <c r="PSA257" s="29"/>
      <c r="PSB257" s="29"/>
      <c r="PSC257" s="29"/>
      <c r="PSD257" s="29"/>
      <c r="PSE257" s="29"/>
      <c r="PSF257" s="29"/>
      <c r="PSG257" s="29"/>
      <c r="PSH257" s="29"/>
      <c r="PSI257" s="29"/>
      <c r="PSJ257" s="29"/>
      <c r="PSK257" s="29"/>
      <c r="PSL257" s="29"/>
      <c r="PSM257" s="29"/>
      <c r="PSN257" s="29"/>
      <c r="PSO257" s="29"/>
      <c r="PSP257" s="29"/>
      <c r="PSQ257" s="29"/>
      <c r="PSR257" s="29"/>
      <c r="PSS257" s="29"/>
      <c r="PST257" s="29"/>
      <c r="PSU257" s="29"/>
      <c r="PSV257" s="29"/>
      <c r="PSW257" s="29"/>
      <c r="PSX257" s="29"/>
      <c r="PSY257" s="29"/>
      <c r="PSZ257" s="29"/>
      <c r="PTA257" s="29"/>
      <c r="PTB257" s="29"/>
      <c r="PTC257" s="29"/>
      <c r="PTD257" s="29"/>
      <c r="PTE257" s="29"/>
      <c r="PTF257" s="29"/>
      <c r="PTG257" s="29"/>
      <c r="PTH257" s="29"/>
      <c r="PTI257" s="29"/>
      <c r="PTJ257" s="29"/>
      <c r="PTK257" s="29"/>
      <c r="PTL257" s="29"/>
      <c r="PTM257" s="29"/>
      <c r="PTN257" s="29"/>
      <c r="PTO257" s="29"/>
      <c r="PTP257" s="29"/>
      <c r="PTQ257" s="29"/>
      <c r="PTR257" s="29"/>
      <c r="PTS257" s="29"/>
      <c r="PTT257" s="29"/>
      <c r="PTU257" s="29"/>
      <c r="PTV257" s="29"/>
      <c r="PTW257" s="29"/>
      <c r="PTX257" s="29"/>
      <c r="PTY257" s="29"/>
      <c r="PTZ257" s="29"/>
      <c r="PUA257" s="29"/>
      <c r="PUB257" s="29"/>
      <c r="PUC257" s="29"/>
      <c r="PUD257" s="29"/>
      <c r="PUE257" s="29"/>
      <c r="PUF257" s="29"/>
      <c r="PUG257" s="29"/>
      <c r="PUH257" s="29"/>
      <c r="PUI257" s="29"/>
      <c r="PUJ257" s="29"/>
      <c r="PUK257" s="29"/>
      <c r="PUL257" s="29"/>
      <c r="PUM257" s="29"/>
      <c r="PUN257" s="29"/>
      <c r="PUO257" s="29"/>
      <c r="PUP257" s="29"/>
      <c r="PUQ257" s="29"/>
      <c r="PUR257" s="29"/>
      <c r="PUS257" s="29"/>
      <c r="PUT257" s="29"/>
      <c r="PUU257" s="29"/>
      <c r="PUV257" s="29"/>
      <c r="PUW257" s="29"/>
      <c r="PUX257" s="29"/>
      <c r="PUY257" s="29"/>
      <c r="PUZ257" s="29"/>
      <c r="PVA257" s="29"/>
      <c r="PVB257" s="29"/>
      <c r="PVC257" s="29"/>
      <c r="PVD257" s="29"/>
      <c r="PVE257" s="29"/>
      <c r="PVF257" s="29"/>
      <c r="PVG257" s="29"/>
      <c r="PVH257" s="29"/>
      <c r="PVI257" s="29"/>
      <c r="PVJ257" s="29"/>
      <c r="PVK257" s="29"/>
      <c r="PVL257" s="29"/>
      <c r="PVM257" s="29"/>
      <c r="PVN257" s="29"/>
      <c r="PVO257" s="29"/>
      <c r="PVP257" s="29"/>
      <c r="PVQ257" s="29"/>
      <c r="PVR257" s="29"/>
      <c r="PVS257" s="29"/>
      <c r="PVT257" s="29"/>
      <c r="PVU257" s="29"/>
      <c r="PVV257" s="29"/>
      <c r="PVW257" s="29"/>
      <c r="PVX257" s="29"/>
      <c r="PVY257" s="29"/>
      <c r="PVZ257" s="29"/>
      <c r="PWA257" s="29"/>
      <c r="PWB257" s="29"/>
      <c r="PWC257" s="29"/>
      <c r="PWD257" s="29"/>
      <c r="PWE257" s="29"/>
      <c r="PWF257" s="29"/>
      <c r="PWG257" s="29"/>
      <c r="PWH257" s="29"/>
      <c r="PWI257" s="29"/>
      <c r="PWJ257" s="29"/>
      <c r="PWK257" s="29"/>
      <c r="PWL257" s="29"/>
      <c r="PWM257" s="29"/>
      <c r="PWN257" s="29"/>
      <c r="PWO257" s="29"/>
      <c r="PWP257" s="29"/>
      <c r="PWQ257" s="29"/>
      <c r="PWR257" s="29"/>
      <c r="PWS257" s="29"/>
      <c r="PWT257" s="29"/>
      <c r="PWU257" s="29"/>
      <c r="PWV257" s="29"/>
      <c r="PWW257" s="29"/>
      <c r="PWX257" s="29"/>
      <c r="PWY257" s="29"/>
      <c r="PWZ257" s="29"/>
      <c r="PXA257" s="29"/>
      <c r="PXB257" s="29"/>
      <c r="PXC257" s="29"/>
      <c r="PXD257" s="29"/>
      <c r="PXE257" s="29"/>
      <c r="PXF257" s="29"/>
      <c r="PXG257" s="29"/>
      <c r="PXH257" s="29"/>
      <c r="PXI257" s="29"/>
      <c r="PXJ257" s="29"/>
      <c r="PXK257" s="29"/>
      <c r="PXL257" s="29"/>
      <c r="PXM257" s="29"/>
      <c r="PXN257" s="29"/>
      <c r="PXO257" s="29"/>
      <c r="PXP257" s="29"/>
      <c r="PXQ257" s="29"/>
      <c r="PXR257" s="29"/>
      <c r="PXS257" s="29"/>
      <c r="PXT257" s="29"/>
      <c r="PXU257" s="29"/>
      <c r="PXV257" s="29"/>
      <c r="PXW257" s="29"/>
      <c r="PXX257" s="29"/>
      <c r="PXY257" s="29"/>
      <c r="PXZ257" s="29"/>
      <c r="PYA257" s="29"/>
      <c r="PYB257" s="29"/>
      <c r="PYC257" s="29"/>
      <c r="PYD257" s="29"/>
      <c r="PYE257" s="29"/>
      <c r="PYF257" s="29"/>
      <c r="PYG257" s="29"/>
      <c r="PYH257" s="29"/>
      <c r="PYI257" s="29"/>
      <c r="PYJ257" s="29"/>
      <c r="PYK257" s="29"/>
      <c r="PYL257" s="29"/>
      <c r="PYM257" s="29"/>
      <c r="PYN257" s="29"/>
      <c r="PYO257" s="29"/>
      <c r="PYP257" s="29"/>
      <c r="PYQ257" s="29"/>
      <c r="PYR257" s="29"/>
      <c r="PYS257" s="29"/>
      <c r="PYT257" s="29"/>
      <c r="PYU257" s="29"/>
      <c r="PYV257" s="29"/>
      <c r="PYW257" s="29"/>
      <c r="PYX257" s="29"/>
      <c r="PYY257" s="29"/>
      <c r="PYZ257" s="29"/>
      <c r="PZA257" s="29"/>
      <c r="PZB257" s="29"/>
      <c r="PZC257" s="29"/>
      <c r="PZD257" s="29"/>
      <c r="PZE257" s="29"/>
      <c r="PZF257" s="29"/>
      <c r="PZG257" s="29"/>
      <c r="PZH257" s="29"/>
      <c r="PZI257" s="29"/>
      <c r="PZJ257" s="29"/>
      <c r="PZK257" s="29"/>
      <c r="PZL257" s="29"/>
      <c r="PZM257" s="29"/>
      <c r="PZN257" s="29"/>
      <c r="PZO257" s="29"/>
      <c r="PZP257" s="29"/>
      <c r="PZQ257" s="29"/>
      <c r="PZR257" s="29"/>
      <c r="PZS257" s="29"/>
      <c r="PZT257" s="29"/>
      <c r="PZU257" s="29"/>
      <c r="PZV257" s="29"/>
      <c r="PZW257" s="29"/>
      <c r="PZX257" s="29"/>
      <c r="PZY257" s="29"/>
      <c r="PZZ257" s="29"/>
      <c r="QAA257" s="29"/>
      <c r="QAB257" s="29"/>
      <c r="QAC257" s="29"/>
      <c r="QAD257" s="29"/>
      <c r="QAE257" s="29"/>
      <c r="QAF257" s="29"/>
      <c r="QAG257" s="29"/>
      <c r="QAH257" s="29"/>
      <c r="QAI257" s="29"/>
      <c r="QAJ257" s="29"/>
      <c r="QAK257" s="29"/>
      <c r="QAL257" s="29"/>
      <c r="QAM257" s="29"/>
      <c r="QAN257" s="29"/>
      <c r="QAO257" s="29"/>
      <c r="QAP257" s="29"/>
      <c r="QAQ257" s="29"/>
      <c r="QAR257" s="29"/>
      <c r="QAS257" s="29"/>
      <c r="QAT257" s="29"/>
      <c r="QAU257" s="29"/>
      <c r="QAV257" s="29"/>
      <c r="QAW257" s="29"/>
      <c r="QAX257" s="29"/>
      <c r="QAY257" s="29"/>
      <c r="QAZ257" s="29"/>
      <c r="QBA257" s="29"/>
      <c r="QBB257" s="29"/>
      <c r="QBC257" s="29"/>
      <c r="QBD257" s="29"/>
      <c r="QBE257" s="29"/>
      <c r="QBF257" s="29"/>
      <c r="QBG257" s="29"/>
      <c r="QBH257" s="29"/>
      <c r="QBI257" s="29"/>
      <c r="QBJ257" s="29"/>
      <c r="QBK257" s="29"/>
      <c r="QBL257" s="29"/>
      <c r="QBM257" s="29"/>
      <c r="QBN257" s="29"/>
      <c r="QBO257" s="29"/>
      <c r="QBP257" s="29"/>
      <c r="QBQ257" s="29"/>
      <c r="QBR257" s="29"/>
      <c r="QBS257" s="29"/>
      <c r="QBT257" s="29"/>
      <c r="QBU257" s="29"/>
      <c r="QBV257" s="29"/>
      <c r="QBW257" s="29"/>
      <c r="QBX257" s="29"/>
      <c r="QBY257" s="29"/>
      <c r="QBZ257" s="29"/>
      <c r="QCA257" s="29"/>
      <c r="QCB257" s="29"/>
      <c r="QCC257" s="29"/>
      <c r="QCD257" s="29"/>
      <c r="QCE257" s="29"/>
      <c r="QCF257" s="29"/>
      <c r="QCG257" s="29"/>
      <c r="QCH257" s="29"/>
      <c r="QCI257" s="29"/>
      <c r="QCJ257" s="29"/>
      <c r="QCK257" s="29"/>
      <c r="QCL257" s="29"/>
      <c r="QCM257" s="29"/>
      <c r="QCN257" s="29"/>
      <c r="QCO257" s="29"/>
      <c r="QCP257" s="29"/>
      <c r="QCQ257" s="29"/>
      <c r="QCR257" s="29"/>
      <c r="QCS257" s="29"/>
      <c r="QCT257" s="29"/>
      <c r="QCU257" s="29"/>
      <c r="QCV257" s="29"/>
      <c r="QCW257" s="29"/>
      <c r="QCX257" s="29"/>
      <c r="QCY257" s="29"/>
      <c r="QCZ257" s="29"/>
      <c r="QDA257" s="29"/>
      <c r="QDB257" s="29"/>
      <c r="QDC257" s="29"/>
      <c r="QDD257" s="29"/>
      <c r="QDE257" s="29"/>
      <c r="QDF257" s="29"/>
      <c r="QDG257" s="29"/>
      <c r="QDH257" s="29"/>
      <c r="QDI257" s="29"/>
      <c r="QDJ257" s="29"/>
      <c r="QDK257" s="29"/>
      <c r="QDL257" s="29"/>
      <c r="QDM257" s="29"/>
      <c r="QDN257" s="29"/>
      <c r="QDO257" s="29"/>
      <c r="QDP257" s="29"/>
      <c r="QDQ257" s="29"/>
      <c r="QDR257" s="29"/>
      <c r="QDS257" s="29"/>
      <c r="QDT257" s="29"/>
      <c r="QDU257" s="29"/>
      <c r="QDV257" s="29"/>
      <c r="QDW257" s="29"/>
      <c r="QDX257" s="29"/>
      <c r="QDY257" s="29"/>
      <c r="QDZ257" s="29"/>
      <c r="QEA257" s="29"/>
      <c r="QEB257" s="29"/>
      <c r="QEC257" s="29"/>
      <c r="QED257" s="29"/>
      <c r="QEE257" s="29"/>
      <c r="QEF257" s="29"/>
      <c r="QEG257" s="29"/>
      <c r="QEH257" s="29"/>
      <c r="QEI257" s="29"/>
      <c r="QEJ257" s="29"/>
      <c r="QEK257" s="29"/>
      <c r="QEL257" s="29"/>
      <c r="QEM257" s="29"/>
      <c r="QEN257" s="29"/>
      <c r="QEO257" s="29"/>
      <c r="QEP257" s="29"/>
      <c r="QEQ257" s="29"/>
      <c r="QER257" s="29"/>
      <c r="QES257" s="29"/>
      <c r="QET257" s="29"/>
      <c r="QEU257" s="29"/>
      <c r="QEV257" s="29"/>
      <c r="QEW257" s="29"/>
      <c r="QEX257" s="29"/>
      <c r="QEY257" s="29"/>
      <c r="QEZ257" s="29"/>
      <c r="QFA257" s="29"/>
      <c r="QFB257" s="29"/>
      <c r="QFC257" s="29"/>
      <c r="QFD257" s="29"/>
      <c r="QFE257" s="29"/>
      <c r="QFF257" s="29"/>
      <c r="QFG257" s="29"/>
      <c r="QFH257" s="29"/>
      <c r="QFI257" s="29"/>
      <c r="QFJ257" s="29"/>
      <c r="QFK257" s="29"/>
      <c r="QFL257" s="29"/>
      <c r="QFM257" s="29"/>
      <c r="QFN257" s="29"/>
      <c r="QFO257" s="29"/>
      <c r="QFP257" s="29"/>
      <c r="QFQ257" s="29"/>
      <c r="QFR257" s="29"/>
      <c r="QFS257" s="29"/>
      <c r="QFT257" s="29"/>
      <c r="QFU257" s="29"/>
      <c r="QFV257" s="29"/>
      <c r="QFW257" s="29"/>
      <c r="QFX257" s="29"/>
      <c r="QFY257" s="29"/>
      <c r="QFZ257" s="29"/>
      <c r="QGA257" s="29"/>
      <c r="QGB257" s="29"/>
      <c r="QGC257" s="29"/>
      <c r="QGD257" s="29"/>
      <c r="QGE257" s="29"/>
      <c r="QGF257" s="29"/>
      <c r="QGG257" s="29"/>
      <c r="QGH257" s="29"/>
      <c r="QGI257" s="29"/>
      <c r="QGJ257" s="29"/>
      <c r="QGK257" s="29"/>
      <c r="QGL257" s="29"/>
      <c r="QGM257" s="29"/>
      <c r="QGN257" s="29"/>
      <c r="QGO257" s="29"/>
      <c r="QGP257" s="29"/>
      <c r="QGQ257" s="29"/>
      <c r="QGR257" s="29"/>
      <c r="QGS257" s="29"/>
      <c r="QGT257" s="29"/>
      <c r="QGU257" s="29"/>
      <c r="QGV257" s="29"/>
      <c r="QGW257" s="29"/>
      <c r="QGX257" s="29"/>
      <c r="QGY257" s="29"/>
      <c r="QGZ257" s="29"/>
      <c r="QHA257" s="29"/>
      <c r="QHB257" s="29"/>
      <c r="QHC257" s="29"/>
      <c r="QHD257" s="29"/>
      <c r="QHE257" s="29"/>
      <c r="QHF257" s="29"/>
      <c r="QHG257" s="29"/>
      <c r="QHH257" s="29"/>
      <c r="QHI257" s="29"/>
      <c r="QHJ257" s="29"/>
      <c r="QHK257" s="29"/>
      <c r="QHL257" s="29"/>
      <c r="QHM257" s="29"/>
      <c r="QHN257" s="29"/>
      <c r="QHO257" s="29"/>
      <c r="QHP257" s="29"/>
      <c r="QHQ257" s="29"/>
      <c r="QHR257" s="29"/>
      <c r="QHS257" s="29"/>
      <c r="QHT257" s="29"/>
      <c r="QHU257" s="29"/>
      <c r="QHV257" s="29"/>
      <c r="QHW257" s="29"/>
      <c r="QHX257" s="29"/>
      <c r="QHY257" s="29"/>
      <c r="QHZ257" s="29"/>
      <c r="QIA257" s="29"/>
      <c r="QIB257" s="29"/>
      <c r="QIC257" s="29"/>
      <c r="QID257" s="29"/>
      <c r="QIE257" s="29"/>
      <c r="QIF257" s="29"/>
      <c r="QIG257" s="29"/>
      <c r="QIH257" s="29"/>
      <c r="QII257" s="29"/>
      <c r="QIJ257" s="29"/>
      <c r="QIK257" s="29"/>
      <c r="QIL257" s="29"/>
      <c r="QIM257" s="29"/>
      <c r="QIN257" s="29"/>
      <c r="QIO257" s="29"/>
      <c r="QIP257" s="29"/>
      <c r="QIQ257" s="29"/>
      <c r="QIR257" s="29"/>
      <c r="QIS257" s="29"/>
      <c r="QIT257" s="29"/>
      <c r="QIU257" s="29"/>
      <c r="QIV257" s="29"/>
      <c r="QIW257" s="29"/>
      <c r="QIX257" s="29"/>
      <c r="QIY257" s="29"/>
      <c r="QIZ257" s="29"/>
      <c r="QJA257" s="29"/>
      <c r="QJB257" s="29"/>
      <c r="QJC257" s="29"/>
      <c r="QJD257" s="29"/>
      <c r="QJE257" s="29"/>
      <c r="QJF257" s="29"/>
      <c r="QJG257" s="29"/>
      <c r="QJH257" s="29"/>
      <c r="QJI257" s="29"/>
      <c r="QJJ257" s="29"/>
      <c r="QJK257" s="29"/>
      <c r="QJL257" s="29"/>
      <c r="QJM257" s="29"/>
      <c r="QJN257" s="29"/>
      <c r="QJO257" s="29"/>
      <c r="QJP257" s="29"/>
      <c r="QJQ257" s="29"/>
      <c r="QJR257" s="29"/>
      <c r="QJS257" s="29"/>
      <c r="QJT257" s="29"/>
      <c r="QJU257" s="29"/>
      <c r="QJV257" s="29"/>
      <c r="QJW257" s="29"/>
      <c r="QJX257" s="29"/>
      <c r="QJY257" s="29"/>
      <c r="QJZ257" s="29"/>
      <c r="QKA257" s="29"/>
      <c r="QKB257" s="29"/>
      <c r="QKC257" s="29"/>
      <c r="QKD257" s="29"/>
      <c r="QKE257" s="29"/>
      <c r="QKF257" s="29"/>
      <c r="QKG257" s="29"/>
      <c r="QKH257" s="29"/>
      <c r="QKI257" s="29"/>
      <c r="QKJ257" s="29"/>
      <c r="QKK257" s="29"/>
      <c r="QKL257" s="29"/>
      <c r="QKM257" s="29"/>
      <c r="QKN257" s="29"/>
      <c r="QKO257" s="29"/>
      <c r="QKP257" s="29"/>
      <c r="QKQ257" s="29"/>
      <c r="QKR257" s="29"/>
      <c r="QKS257" s="29"/>
      <c r="QKT257" s="29"/>
      <c r="QKU257" s="29"/>
      <c r="QKV257" s="29"/>
      <c r="QKW257" s="29"/>
      <c r="QKX257" s="29"/>
      <c r="QKY257" s="29"/>
      <c r="QKZ257" s="29"/>
      <c r="QLA257" s="29"/>
      <c r="QLB257" s="29"/>
      <c r="QLC257" s="29"/>
      <c r="QLD257" s="29"/>
      <c r="QLE257" s="29"/>
      <c r="QLF257" s="29"/>
      <c r="QLG257" s="29"/>
      <c r="QLH257" s="29"/>
      <c r="QLI257" s="29"/>
      <c r="QLJ257" s="29"/>
      <c r="QLK257" s="29"/>
      <c r="QLL257" s="29"/>
      <c r="QLM257" s="29"/>
      <c r="QLN257" s="29"/>
      <c r="QLO257" s="29"/>
      <c r="QLP257" s="29"/>
      <c r="QLQ257" s="29"/>
      <c r="QLR257" s="29"/>
      <c r="QLS257" s="29"/>
      <c r="QLT257" s="29"/>
      <c r="QLU257" s="29"/>
      <c r="QLV257" s="29"/>
      <c r="QLW257" s="29"/>
      <c r="QLX257" s="29"/>
      <c r="QLY257" s="29"/>
      <c r="QLZ257" s="29"/>
      <c r="QMA257" s="29"/>
      <c r="QMB257" s="29"/>
      <c r="QMC257" s="29"/>
      <c r="QMD257" s="29"/>
      <c r="QME257" s="29"/>
      <c r="QMF257" s="29"/>
      <c r="QMG257" s="29"/>
      <c r="QMH257" s="29"/>
      <c r="QMI257" s="29"/>
      <c r="QMJ257" s="29"/>
      <c r="QMK257" s="29"/>
      <c r="QML257" s="29"/>
      <c r="QMM257" s="29"/>
      <c r="QMN257" s="29"/>
      <c r="QMO257" s="29"/>
      <c r="QMP257" s="29"/>
      <c r="QMQ257" s="29"/>
      <c r="QMR257" s="29"/>
      <c r="QMS257" s="29"/>
      <c r="QMT257" s="29"/>
      <c r="QMU257" s="29"/>
      <c r="QMV257" s="29"/>
      <c r="QMW257" s="29"/>
      <c r="QMX257" s="29"/>
      <c r="QMY257" s="29"/>
      <c r="QMZ257" s="29"/>
      <c r="QNA257" s="29"/>
      <c r="QNB257" s="29"/>
      <c r="QNC257" s="29"/>
      <c r="QND257" s="29"/>
      <c r="QNE257" s="29"/>
      <c r="QNF257" s="29"/>
      <c r="QNG257" s="29"/>
      <c r="QNH257" s="29"/>
      <c r="QNI257" s="29"/>
      <c r="QNJ257" s="29"/>
      <c r="QNK257" s="29"/>
      <c r="QNL257" s="29"/>
      <c r="QNM257" s="29"/>
      <c r="QNN257" s="29"/>
      <c r="QNO257" s="29"/>
      <c r="QNP257" s="29"/>
      <c r="QNQ257" s="29"/>
      <c r="QNR257" s="29"/>
      <c r="QNS257" s="29"/>
      <c r="QNT257" s="29"/>
      <c r="QNU257" s="29"/>
      <c r="QNV257" s="29"/>
      <c r="QNW257" s="29"/>
      <c r="QNX257" s="29"/>
      <c r="QNY257" s="29"/>
      <c r="QNZ257" s="29"/>
      <c r="QOA257" s="29"/>
      <c r="QOB257" s="29"/>
      <c r="QOC257" s="29"/>
      <c r="QOD257" s="29"/>
      <c r="QOE257" s="29"/>
      <c r="QOF257" s="29"/>
      <c r="QOG257" s="29"/>
      <c r="QOH257" s="29"/>
      <c r="QOI257" s="29"/>
      <c r="QOJ257" s="29"/>
      <c r="QOK257" s="29"/>
      <c r="QOL257" s="29"/>
      <c r="QOM257" s="29"/>
      <c r="QON257" s="29"/>
      <c r="QOO257" s="29"/>
      <c r="QOP257" s="29"/>
      <c r="QOQ257" s="29"/>
      <c r="QOR257" s="29"/>
      <c r="QOS257" s="29"/>
      <c r="QOT257" s="29"/>
      <c r="QOU257" s="29"/>
      <c r="QOV257" s="29"/>
      <c r="QOW257" s="29"/>
      <c r="QOX257" s="29"/>
      <c r="QOY257" s="29"/>
      <c r="QOZ257" s="29"/>
      <c r="QPA257" s="29"/>
      <c r="QPB257" s="29"/>
      <c r="QPC257" s="29"/>
      <c r="QPD257" s="29"/>
      <c r="QPE257" s="29"/>
      <c r="QPF257" s="29"/>
      <c r="QPG257" s="29"/>
      <c r="QPH257" s="29"/>
      <c r="QPI257" s="29"/>
      <c r="QPJ257" s="29"/>
      <c r="QPK257" s="29"/>
      <c r="QPL257" s="29"/>
      <c r="QPM257" s="29"/>
      <c r="QPN257" s="29"/>
      <c r="QPO257" s="29"/>
      <c r="QPP257" s="29"/>
      <c r="QPQ257" s="29"/>
      <c r="QPR257" s="29"/>
      <c r="QPS257" s="29"/>
      <c r="QPT257" s="29"/>
      <c r="QPU257" s="29"/>
      <c r="QPV257" s="29"/>
      <c r="QPW257" s="29"/>
      <c r="QPX257" s="29"/>
      <c r="QPY257" s="29"/>
      <c r="QPZ257" s="29"/>
      <c r="QQA257" s="29"/>
      <c r="QQB257" s="29"/>
      <c r="QQC257" s="29"/>
      <c r="QQD257" s="29"/>
      <c r="QQE257" s="29"/>
      <c r="QQF257" s="29"/>
      <c r="QQG257" s="29"/>
      <c r="QQH257" s="29"/>
      <c r="QQI257" s="29"/>
      <c r="QQJ257" s="29"/>
      <c r="QQK257" s="29"/>
      <c r="QQL257" s="29"/>
      <c r="QQM257" s="29"/>
      <c r="QQN257" s="29"/>
      <c r="QQO257" s="29"/>
      <c r="QQP257" s="29"/>
      <c r="QQQ257" s="29"/>
      <c r="QQR257" s="29"/>
      <c r="QQS257" s="29"/>
      <c r="QQT257" s="29"/>
      <c r="QQU257" s="29"/>
      <c r="QQV257" s="29"/>
      <c r="QQW257" s="29"/>
      <c r="QQX257" s="29"/>
      <c r="QQY257" s="29"/>
      <c r="QQZ257" s="29"/>
      <c r="QRA257" s="29"/>
      <c r="QRB257" s="29"/>
      <c r="QRC257" s="29"/>
      <c r="QRD257" s="29"/>
      <c r="QRE257" s="29"/>
      <c r="QRF257" s="29"/>
      <c r="QRG257" s="29"/>
      <c r="QRH257" s="29"/>
      <c r="QRI257" s="29"/>
      <c r="QRJ257" s="29"/>
      <c r="QRK257" s="29"/>
      <c r="QRL257" s="29"/>
      <c r="QRM257" s="29"/>
      <c r="QRN257" s="29"/>
      <c r="QRO257" s="29"/>
      <c r="QRP257" s="29"/>
      <c r="QRQ257" s="29"/>
      <c r="QRR257" s="29"/>
      <c r="QRS257" s="29"/>
      <c r="QRT257" s="29"/>
      <c r="QRU257" s="29"/>
      <c r="QRV257" s="29"/>
      <c r="QRW257" s="29"/>
      <c r="QRX257" s="29"/>
      <c r="QRY257" s="29"/>
      <c r="QRZ257" s="29"/>
      <c r="QSA257" s="29"/>
      <c r="QSB257" s="29"/>
      <c r="QSC257" s="29"/>
      <c r="QSD257" s="29"/>
      <c r="QSE257" s="29"/>
      <c r="QSF257" s="29"/>
      <c r="QSG257" s="29"/>
      <c r="QSH257" s="29"/>
      <c r="QSI257" s="29"/>
      <c r="QSJ257" s="29"/>
      <c r="QSK257" s="29"/>
      <c r="QSL257" s="29"/>
      <c r="QSM257" s="29"/>
      <c r="QSN257" s="29"/>
      <c r="QSO257" s="29"/>
      <c r="QSP257" s="29"/>
      <c r="QSQ257" s="29"/>
      <c r="QSR257" s="29"/>
      <c r="QSS257" s="29"/>
      <c r="QST257" s="29"/>
      <c r="QSU257" s="29"/>
      <c r="QSV257" s="29"/>
      <c r="QSW257" s="29"/>
      <c r="QSX257" s="29"/>
      <c r="QSY257" s="29"/>
      <c r="QSZ257" s="29"/>
      <c r="QTA257" s="29"/>
      <c r="QTB257" s="29"/>
      <c r="QTC257" s="29"/>
      <c r="QTD257" s="29"/>
      <c r="QTE257" s="29"/>
      <c r="QTF257" s="29"/>
      <c r="QTG257" s="29"/>
      <c r="QTH257" s="29"/>
      <c r="QTI257" s="29"/>
      <c r="QTJ257" s="29"/>
      <c r="QTK257" s="29"/>
      <c r="QTL257" s="29"/>
      <c r="QTM257" s="29"/>
      <c r="QTN257" s="29"/>
      <c r="QTO257" s="29"/>
      <c r="QTP257" s="29"/>
      <c r="QTQ257" s="29"/>
      <c r="QTR257" s="29"/>
      <c r="QTS257" s="29"/>
      <c r="QTT257" s="29"/>
      <c r="QTU257" s="29"/>
      <c r="QTV257" s="29"/>
      <c r="QTW257" s="29"/>
      <c r="QTX257" s="29"/>
      <c r="QTY257" s="29"/>
      <c r="QTZ257" s="29"/>
      <c r="QUA257" s="29"/>
      <c r="QUB257" s="29"/>
      <c r="QUC257" s="29"/>
      <c r="QUD257" s="29"/>
      <c r="QUE257" s="29"/>
      <c r="QUF257" s="29"/>
      <c r="QUG257" s="29"/>
      <c r="QUH257" s="29"/>
      <c r="QUI257" s="29"/>
      <c r="QUJ257" s="29"/>
      <c r="QUK257" s="29"/>
      <c r="QUL257" s="29"/>
      <c r="QUM257" s="29"/>
      <c r="QUN257" s="29"/>
      <c r="QUO257" s="29"/>
      <c r="QUP257" s="29"/>
      <c r="QUQ257" s="29"/>
      <c r="QUR257" s="29"/>
      <c r="QUS257" s="29"/>
      <c r="QUT257" s="29"/>
      <c r="QUU257" s="29"/>
      <c r="QUV257" s="29"/>
      <c r="QUW257" s="29"/>
      <c r="QUX257" s="29"/>
      <c r="QUY257" s="29"/>
      <c r="QUZ257" s="29"/>
      <c r="QVA257" s="29"/>
      <c r="QVB257" s="29"/>
      <c r="QVC257" s="29"/>
      <c r="QVD257" s="29"/>
      <c r="QVE257" s="29"/>
      <c r="QVF257" s="29"/>
      <c r="QVG257" s="29"/>
      <c r="QVH257" s="29"/>
      <c r="QVI257" s="29"/>
      <c r="QVJ257" s="29"/>
      <c r="QVK257" s="29"/>
      <c r="QVL257" s="29"/>
      <c r="QVM257" s="29"/>
      <c r="QVN257" s="29"/>
      <c r="QVO257" s="29"/>
      <c r="QVP257" s="29"/>
      <c r="QVQ257" s="29"/>
      <c r="QVR257" s="29"/>
      <c r="QVS257" s="29"/>
      <c r="QVT257" s="29"/>
      <c r="QVU257" s="29"/>
      <c r="QVV257" s="29"/>
      <c r="QVW257" s="29"/>
      <c r="QVX257" s="29"/>
      <c r="QVY257" s="29"/>
      <c r="QVZ257" s="29"/>
      <c r="QWA257" s="29"/>
      <c r="QWB257" s="29"/>
      <c r="QWC257" s="29"/>
      <c r="QWD257" s="29"/>
      <c r="QWE257" s="29"/>
      <c r="QWF257" s="29"/>
      <c r="QWG257" s="29"/>
      <c r="QWH257" s="29"/>
      <c r="QWI257" s="29"/>
      <c r="QWJ257" s="29"/>
      <c r="QWK257" s="29"/>
      <c r="QWL257" s="29"/>
      <c r="QWM257" s="29"/>
      <c r="QWN257" s="29"/>
      <c r="QWO257" s="29"/>
      <c r="QWP257" s="29"/>
      <c r="QWQ257" s="29"/>
      <c r="QWR257" s="29"/>
      <c r="QWS257" s="29"/>
      <c r="QWT257" s="29"/>
      <c r="QWU257" s="29"/>
      <c r="QWV257" s="29"/>
      <c r="QWW257" s="29"/>
      <c r="QWX257" s="29"/>
      <c r="QWY257" s="29"/>
      <c r="QWZ257" s="29"/>
      <c r="QXA257" s="29"/>
      <c r="QXB257" s="29"/>
      <c r="QXC257" s="29"/>
      <c r="QXD257" s="29"/>
      <c r="QXE257" s="29"/>
      <c r="QXF257" s="29"/>
      <c r="QXG257" s="29"/>
      <c r="QXH257" s="29"/>
      <c r="QXI257" s="29"/>
      <c r="QXJ257" s="29"/>
      <c r="QXK257" s="29"/>
      <c r="QXL257" s="29"/>
      <c r="QXM257" s="29"/>
      <c r="QXN257" s="29"/>
      <c r="QXO257" s="29"/>
      <c r="QXP257" s="29"/>
      <c r="QXQ257" s="29"/>
      <c r="QXR257" s="29"/>
      <c r="QXS257" s="29"/>
      <c r="QXT257" s="29"/>
      <c r="QXU257" s="29"/>
      <c r="QXV257" s="29"/>
      <c r="QXW257" s="29"/>
      <c r="QXX257" s="29"/>
      <c r="QXY257" s="29"/>
      <c r="QXZ257" s="29"/>
      <c r="QYA257" s="29"/>
      <c r="QYB257" s="29"/>
      <c r="QYC257" s="29"/>
      <c r="QYD257" s="29"/>
      <c r="QYE257" s="29"/>
      <c r="QYF257" s="29"/>
      <c r="QYG257" s="29"/>
      <c r="QYH257" s="29"/>
      <c r="QYI257" s="29"/>
      <c r="QYJ257" s="29"/>
      <c r="QYK257" s="29"/>
      <c r="QYL257" s="29"/>
      <c r="QYM257" s="29"/>
      <c r="QYN257" s="29"/>
      <c r="QYO257" s="29"/>
      <c r="QYP257" s="29"/>
      <c r="QYQ257" s="29"/>
      <c r="QYR257" s="29"/>
      <c r="QYS257" s="29"/>
      <c r="QYT257" s="29"/>
      <c r="QYU257" s="29"/>
      <c r="QYV257" s="29"/>
      <c r="QYW257" s="29"/>
      <c r="QYX257" s="29"/>
      <c r="QYY257" s="29"/>
      <c r="QYZ257" s="29"/>
      <c r="QZA257" s="29"/>
      <c r="QZB257" s="29"/>
      <c r="QZC257" s="29"/>
      <c r="QZD257" s="29"/>
      <c r="QZE257" s="29"/>
      <c r="QZF257" s="29"/>
      <c r="QZG257" s="29"/>
      <c r="QZH257" s="29"/>
      <c r="QZI257" s="29"/>
      <c r="QZJ257" s="29"/>
      <c r="QZK257" s="29"/>
      <c r="QZL257" s="29"/>
      <c r="QZM257" s="29"/>
      <c r="QZN257" s="29"/>
      <c r="QZO257" s="29"/>
      <c r="QZP257" s="29"/>
      <c r="QZQ257" s="29"/>
      <c r="QZR257" s="29"/>
      <c r="QZS257" s="29"/>
      <c r="QZT257" s="29"/>
      <c r="QZU257" s="29"/>
      <c r="QZV257" s="29"/>
      <c r="QZW257" s="29"/>
      <c r="QZX257" s="29"/>
      <c r="QZY257" s="29"/>
      <c r="QZZ257" s="29"/>
      <c r="RAA257" s="29"/>
      <c r="RAB257" s="29"/>
      <c r="RAC257" s="29"/>
      <c r="RAD257" s="29"/>
      <c r="RAE257" s="29"/>
      <c r="RAF257" s="29"/>
      <c r="RAG257" s="29"/>
      <c r="RAH257" s="29"/>
      <c r="RAI257" s="29"/>
      <c r="RAJ257" s="29"/>
      <c r="RAK257" s="29"/>
      <c r="RAL257" s="29"/>
      <c r="RAM257" s="29"/>
      <c r="RAN257" s="29"/>
      <c r="RAO257" s="29"/>
      <c r="RAP257" s="29"/>
      <c r="RAQ257" s="29"/>
      <c r="RAR257" s="29"/>
      <c r="RAS257" s="29"/>
      <c r="RAT257" s="29"/>
      <c r="RAU257" s="29"/>
      <c r="RAV257" s="29"/>
      <c r="RAW257" s="29"/>
      <c r="RAX257" s="29"/>
      <c r="RAY257" s="29"/>
      <c r="RAZ257" s="29"/>
      <c r="RBA257" s="29"/>
      <c r="RBB257" s="29"/>
      <c r="RBC257" s="29"/>
      <c r="RBD257" s="29"/>
      <c r="RBE257" s="29"/>
      <c r="RBF257" s="29"/>
      <c r="RBG257" s="29"/>
      <c r="RBH257" s="29"/>
      <c r="RBI257" s="29"/>
      <c r="RBJ257" s="29"/>
      <c r="RBK257" s="29"/>
      <c r="RBL257" s="29"/>
      <c r="RBM257" s="29"/>
      <c r="RBN257" s="29"/>
      <c r="RBO257" s="29"/>
      <c r="RBP257" s="29"/>
      <c r="RBQ257" s="29"/>
      <c r="RBR257" s="29"/>
      <c r="RBS257" s="29"/>
      <c r="RBT257" s="29"/>
      <c r="RBU257" s="29"/>
      <c r="RBV257" s="29"/>
      <c r="RBW257" s="29"/>
      <c r="RBX257" s="29"/>
      <c r="RBY257" s="29"/>
      <c r="RBZ257" s="29"/>
      <c r="RCA257" s="29"/>
      <c r="RCB257" s="29"/>
      <c r="RCC257" s="29"/>
      <c r="RCD257" s="29"/>
      <c r="RCE257" s="29"/>
      <c r="RCF257" s="29"/>
      <c r="RCG257" s="29"/>
      <c r="RCH257" s="29"/>
      <c r="RCI257" s="29"/>
      <c r="RCJ257" s="29"/>
      <c r="RCK257" s="29"/>
      <c r="RCL257" s="29"/>
      <c r="RCM257" s="29"/>
      <c r="RCN257" s="29"/>
      <c r="RCO257" s="29"/>
      <c r="RCP257" s="29"/>
      <c r="RCQ257" s="29"/>
      <c r="RCR257" s="29"/>
      <c r="RCS257" s="29"/>
      <c r="RCT257" s="29"/>
      <c r="RCU257" s="29"/>
      <c r="RCV257" s="29"/>
      <c r="RCW257" s="29"/>
      <c r="RCX257" s="29"/>
      <c r="RCY257" s="29"/>
      <c r="RCZ257" s="29"/>
      <c r="RDA257" s="29"/>
      <c r="RDB257" s="29"/>
      <c r="RDC257" s="29"/>
      <c r="RDD257" s="29"/>
      <c r="RDE257" s="29"/>
      <c r="RDF257" s="29"/>
      <c r="RDG257" s="29"/>
      <c r="RDH257" s="29"/>
      <c r="RDI257" s="29"/>
      <c r="RDJ257" s="29"/>
      <c r="RDK257" s="29"/>
      <c r="RDL257" s="29"/>
      <c r="RDM257" s="29"/>
      <c r="RDN257" s="29"/>
      <c r="RDO257" s="29"/>
      <c r="RDP257" s="29"/>
      <c r="RDQ257" s="29"/>
      <c r="RDR257" s="29"/>
      <c r="RDS257" s="29"/>
      <c r="RDT257" s="29"/>
      <c r="RDU257" s="29"/>
      <c r="RDV257" s="29"/>
      <c r="RDW257" s="29"/>
      <c r="RDX257" s="29"/>
      <c r="RDY257" s="29"/>
      <c r="RDZ257" s="29"/>
      <c r="REA257" s="29"/>
      <c r="REB257" s="29"/>
      <c r="REC257" s="29"/>
      <c r="RED257" s="29"/>
      <c r="REE257" s="29"/>
      <c r="REF257" s="29"/>
      <c r="REG257" s="29"/>
      <c r="REH257" s="29"/>
      <c r="REI257" s="29"/>
      <c r="REJ257" s="29"/>
      <c r="REK257" s="29"/>
      <c r="REL257" s="29"/>
      <c r="REM257" s="29"/>
      <c r="REN257" s="29"/>
      <c r="REO257" s="29"/>
      <c r="REP257" s="29"/>
      <c r="REQ257" s="29"/>
      <c r="RER257" s="29"/>
      <c r="RES257" s="29"/>
      <c r="RET257" s="29"/>
      <c r="REU257" s="29"/>
      <c r="REV257" s="29"/>
      <c r="REW257" s="29"/>
      <c r="REX257" s="29"/>
      <c r="REY257" s="29"/>
      <c r="REZ257" s="29"/>
      <c r="RFA257" s="29"/>
      <c r="RFB257" s="29"/>
      <c r="RFC257" s="29"/>
      <c r="RFD257" s="29"/>
      <c r="RFE257" s="29"/>
      <c r="RFF257" s="29"/>
      <c r="RFG257" s="29"/>
      <c r="RFH257" s="29"/>
      <c r="RFI257" s="29"/>
      <c r="RFJ257" s="29"/>
      <c r="RFK257" s="29"/>
      <c r="RFL257" s="29"/>
      <c r="RFM257" s="29"/>
      <c r="RFN257" s="29"/>
      <c r="RFO257" s="29"/>
      <c r="RFP257" s="29"/>
      <c r="RFQ257" s="29"/>
      <c r="RFR257" s="29"/>
      <c r="RFS257" s="29"/>
      <c r="RFT257" s="29"/>
      <c r="RFU257" s="29"/>
      <c r="RFV257" s="29"/>
      <c r="RFW257" s="29"/>
      <c r="RFX257" s="29"/>
      <c r="RFY257" s="29"/>
      <c r="RFZ257" s="29"/>
      <c r="RGA257" s="29"/>
      <c r="RGB257" s="29"/>
      <c r="RGC257" s="29"/>
      <c r="RGD257" s="29"/>
      <c r="RGE257" s="29"/>
      <c r="RGF257" s="29"/>
      <c r="RGG257" s="29"/>
      <c r="RGH257" s="29"/>
      <c r="RGI257" s="29"/>
      <c r="RGJ257" s="29"/>
      <c r="RGK257" s="29"/>
      <c r="RGL257" s="29"/>
      <c r="RGM257" s="29"/>
      <c r="RGN257" s="29"/>
      <c r="RGO257" s="29"/>
      <c r="RGP257" s="29"/>
      <c r="RGQ257" s="29"/>
      <c r="RGR257" s="29"/>
      <c r="RGS257" s="29"/>
      <c r="RGT257" s="29"/>
      <c r="RGU257" s="29"/>
      <c r="RGV257" s="29"/>
      <c r="RGW257" s="29"/>
      <c r="RGX257" s="29"/>
      <c r="RGY257" s="29"/>
      <c r="RGZ257" s="29"/>
      <c r="RHA257" s="29"/>
      <c r="RHB257" s="29"/>
      <c r="RHC257" s="29"/>
      <c r="RHD257" s="29"/>
      <c r="RHE257" s="29"/>
      <c r="RHF257" s="29"/>
      <c r="RHG257" s="29"/>
      <c r="RHH257" s="29"/>
      <c r="RHI257" s="29"/>
      <c r="RHJ257" s="29"/>
      <c r="RHK257" s="29"/>
      <c r="RHL257" s="29"/>
      <c r="RHM257" s="29"/>
      <c r="RHN257" s="29"/>
      <c r="RHO257" s="29"/>
      <c r="RHP257" s="29"/>
      <c r="RHQ257" s="29"/>
      <c r="RHR257" s="29"/>
      <c r="RHS257" s="29"/>
      <c r="RHT257" s="29"/>
      <c r="RHU257" s="29"/>
      <c r="RHV257" s="29"/>
      <c r="RHW257" s="29"/>
      <c r="RHX257" s="29"/>
      <c r="RHY257" s="29"/>
      <c r="RHZ257" s="29"/>
      <c r="RIA257" s="29"/>
      <c r="RIB257" s="29"/>
      <c r="RIC257" s="29"/>
      <c r="RID257" s="29"/>
      <c r="RIE257" s="29"/>
      <c r="RIF257" s="29"/>
      <c r="RIG257" s="29"/>
      <c r="RIH257" s="29"/>
      <c r="RII257" s="29"/>
      <c r="RIJ257" s="29"/>
      <c r="RIK257" s="29"/>
      <c r="RIL257" s="29"/>
      <c r="RIM257" s="29"/>
      <c r="RIN257" s="29"/>
      <c r="RIO257" s="29"/>
      <c r="RIP257" s="29"/>
      <c r="RIQ257" s="29"/>
      <c r="RIR257" s="29"/>
      <c r="RIS257" s="29"/>
      <c r="RIT257" s="29"/>
      <c r="RIU257" s="29"/>
      <c r="RIV257" s="29"/>
      <c r="RIW257" s="29"/>
      <c r="RIX257" s="29"/>
      <c r="RIY257" s="29"/>
      <c r="RIZ257" s="29"/>
      <c r="RJA257" s="29"/>
      <c r="RJB257" s="29"/>
      <c r="RJC257" s="29"/>
      <c r="RJD257" s="29"/>
      <c r="RJE257" s="29"/>
      <c r="RJF257" s="29"/>
      <c r="RJG257" s="29"/>
      <c r="RJH257" s="29"/>
      <c r="RJI257" s="29"/>
      <c r="RJJ257" s="29"/>
      <c r="RJK257" s="29"/>
      <c r="RJL257" s="29"/>
      <c r="RJM257" s="29"/>
      <c r="RJN257" s="29"/>
      <c r="RJO257" s="29"/>
      <c r="RJP257" s="29"/>
      <c r="RJQ257" s="29"/>
      <c r="RJR257" s="29"/>
      <c r="RJS257" s="29"/>
      <c r="RJT257" s="29"/>
      <c r="RJU257" s="29"/>
      <c r="RJV257" s="29"/>
      <c r="RJW257" s="29"/>
      <c r="RJX257" s="29"/>
      <c r="RJY257" s="29"/>
      <c r="RJZ257" s="29"/>
      <c r="RKA257" s="29"/>
      <c r="RKB257" s="29"/>
      <c r="RKC257" s="29"/>
      <c r="RKD257" s="29"/>
      <c r="RKE257" s="29"/>
      <c r="RKF257" s="29"/>
      <c r="RKG257" s="29"/>
      <c r="RKH257" s="29"/>
      <c r="RKI257" s="29"/>
      <c r="RKJ257" s="29"/>
      <c r="RKK257" s="29"/>
      <c r="RKL257" s="29"/>
      <c r="RKM257" s="29"/>
      <c r="RKN257" s="29"/>
      <c r="RKO257" s="29"/>
      <c r="RKP257" s="29"/>
      <c r="RKQ257" s="29"/>
      <c r="RKR257" s="29"/>
      <c r="RKS257" s="29"/>
      <c r="RKT257" s="29"/>
      <c r="RKU257" s="29"/>
      <c r="RKV257" s="29"/>
      <c r="RKW257" s="29"/>
      <c r="RKX257" s="29"/>
      <c r="RKY257" s="29"/>
      <c r="RKZ257" s="29"/>
      <c r="RLA257" s="29"/>
      <c r="RLB257" s="29"/>
      <c r="RLC257" s="29"/>
      <c r="RLD257" s="29"/>
      <c r="RLE257" s="29"/>
      <c r="RLF257" s="29"/>
      <c r="RLG257" s="29"/>
      <c r="RLH257" s="29"/>
      <c r="RLI257" s="29"/>
      <c r="RLJ257" s="29"/>
      <c r="RLK257" s="29"/>
      <c r="RLL257" s="29"/>
      <c r="RLM257" s="29"/>
      <c r="RLN257" s="29"/>
      <c r="RLO257" s="29"/>
      <c r="RLP257" s="29"/>
      <c r="RLQ257" s="29"/>
      <c r="RLR257" s="29"/>
      <c r="RLS257" s="29"/>
      <c r="RLT257" s="29"/>
      <c r="RLU257" s="29"/>
      <c r="RLV257" s="29"/>
      <c r="RLW257" s="29"/>
      <c r="RLX257" s="29"/>
      <c r="RLY257" s="29"/>
      <c r="RLZ257" s="29"/>
      <c r="RMA257" s="29"/>
      <c r="RMB257" s="29"/>
      <c r="RMC257" s="29"/>
      <c r="RMD257" s="29"/>
      <c r="RME257" s="29"/>
      <c r="RMF257" s="29"/>
      <c r="RMG257" s="29"/>
      <c r="RMH257" s="29"/>
      <c r="RMI257" s="29"/>
      <c r="RMJ257" s="29"/>
      <c r="RMK257" s="29"/>
      <c r="RML257" s="29"/>
      <c r="RMM257" s="29"/>
      <c r="RMN257" s="29"/>
      <c r="RMO257" s="29"/>
      <c r="RMP257" s="29"/>
      <c r="RMQ257" s="29"/>
      <c r="RMR257" s="29"/>
      <c r="RMS257" s="29"/>
      <c r="RMT257" s="29"/>
      <c r="RMU257" s="29"/>
      <c r="RMV257" s="29"/>
      <c r="RMW257" s="29"/>
      <c r="RMX257" s="29"/>
      <c r="RMY257" s="29"/>
      <c r="RMZ257" s="29"/>
      <c r="RNA257" s="29"/>
      <c r="RNB257" s="29"/>
      <c r="RNC257" s="29"/>
      <c r="RND257" s="29"/>
      <c r="RNE257" s="29"/>
      <c r="RNF257" s="29"/>
      <c r="RNG257" s="29"/>
      <c r="RNH257" s="29"/>
      <c r="RNI257" s="29"/>
      <c r="RNJ257" s="29"/>
      <c r="RNK257" s="29"/>
      <c r="RNL257" s="29"/>
      <c r="RNM257" s="29"/>
      <c r="RNN257" s="29"/>
      <c r="RNO257" s="29"/>
      <c r="RNP257" s="29"/>
      <c r="RNQ257" s="29"/>
      <c r="RNR257" s="29"/>
      <c r="RNS257" s="29"/>
      <c r="RNT257" s="29"/>
      <c r="RNU257" s="29"/>
      <c r="RNV257" s="29"/>
      <c r="RNW257" s="29"/>
      <c r="RNX257" s="29"/>
      <c r="RNY257" s="29"/>
      <c r="RNZ257" s="29"/>
      <c r="ROA257" s="29"/>
      <c r="ROB257" s="29"/>
      <c r="ROC257" s="29"/>
      <c r="ROD257" s="29"/>
      <c r="ROE257" s="29"/>
      <c r="ROF257" s="29"/>
      <c r="ROG257" s="29"/>
      <c r="ROH257" s="29"/>
      <c r="ROI257" s="29"/>
      <c r="ROJ257" s="29"/>
      <c r="ROK257" s="29"/>
      <c r="ROL257" s="29"/>
      <c r="ROM257" s="29"/>
      <c r="RON257" s="29"/>
      <c r="ROO257" s="29"/>
      <c r="ROP257" s="29"/>
      <c r="ROQ257" s="29"/>
      <c r="ROR257" s="29"/>
      <c r="ROS257" s="29"/>
      <c r="ROT257" s="29"/>
      <c r="ROU257" s="29"/>
      <c r="ROV257" s="29"/>
      <c r="ROW257" s="29"/>
      <c r="ROX257" s="29"/>
      <c r="ROY257" s="29"/>
      <c r="ROZ257" s="29"/>
      <c r="RPA257" s="29"/>
      <c r="RPB257" s="29"/>
      <c r="RPC257" s="29"/>
      <c r="RPD257" s="29"/>
      <c r="RPE257" s="29"/>
      <c r="RPF257" s="29"/>
      <c r="RPG257" s="29"/>
      <c r="RPH257" s="29"/>
      <c r="RPI257" s="29"/>
      <c r="RPJ257" s="29"/>
      <c r="RPK257" s="29"/>
      <c r="RPL257" s="29"/>
      <c r="RPM257" s="29"/>
      <c r="RPN257" s="29"/>
      <c r="RPO257" s="29"/>
      <c r="RPP257" s="29"/>
      <c r="RPQ257" s="29"/>
      <c r="RPR257" s="29"/>
      <c r="RPS257" s="29"/>
      <c r="RPT257" s="29"/>
      <c r="RPU257" s="29"/>
      <c r="RPV257" s="29"/>
      <c r="RPW257" s="29"/>
      <c r="RPX257" s="29"/>
      <c r="RPY257" s="29"/>
      <c r="RPZ257" s="29"/>
      <c r="RQA257" s="29"/>
      <c r="RQB257" s="29"/>
      <c r="RQC257" s="29"/>
      <c r="RQD257" s="29"/>
      <c r="RQE257" s="29"/>
      <c r="RQF257" s="29"/>
      <c r="RQG257" s="29"/>
      <c r="RQH257" s="29"/>
      <c r="RQI257" s="29"/>
      <c r="RQJ257" s="29"/>
      <c r="RQK257" s="29"/>
      <c r="RQL257" s="29"/>
      <c r="RQM257" s="29"/>
      <c r="RQN257" s="29"/>
      <c r="RQO257" s="29"/>
      <c r="RQP257" s="29"/>
      <c r="RQQ257" s="29"/>
      <c r="RQR257" s="29"/>
      <c r="RQS257" s="29"/>
      <c r="RQT257" s="29"/>
      <c r="RQU257" s="29"/>
      <c r="RQV257" s="29"/>
      <c r="RQW257" s="29"/>
      <c r="RQX257" s="29"/>
      <c r="RQY257" s="29"/>
      <c r="RQZ257" s="29"/>
      <c r="RRA257" s="29"/>
      <c r="RRB257" s="29"/>
      <c r="RRC257" s="29"/>
      <c r="RRD257" s="29"/>
      <c r="RRE257" s="29"/>
      <c r="RRF257" s="29"/>
      <c r="RRG257" s="29"/>
      <c r="RRH257" s="29"/>
      <c r="RRI257" s="29"/>
      <c r="RRJ257" s="29"/>
      <c r="RRK257" s="29"/>
      <c r="RRL257" s="29"/>
      <c r="RRM257" s="29"/>
      <c r="RRN257" s="29"/>
      <c r="RRO257" s="29"/>
      <c r="RRP257" s="29"/>
      <c r="RRQ257" s="29"/>
      <c r="RRR257" s="29"/>
      <c r="RRS257" s="29"/>
      <c r="RRT257" s="29"/>
      <c r="RRU257" s="29"/>
      <c r="RRV257" s="29"/>
      <c r="RRW257" s="29"/>
      <c r="RRX257" s="29"/>
      <c r="RRY257" s="29"/>
      <c r="RRZ257" s="29"/>
      <c r="RSA257" s="29"/>
      <c r="RSB257" s="29"/>
      <c r="RSC257" s="29"/>
      <c r="RSD257" s="29"/>
      <c r="RSE257" s="29"/>
      <c r="RSF257" s="29"/>
      <c r="RSG257" s="29"/>
      <c r="RSH257" s="29"/>
      <c r="RSI257" s="29"/>
      <c r="RSJ257" s="29"/>
      <c r="RSK257" s="29"/>
      <c r="RSL257" s="29"/>
      <c r="RSM257" s="29"/>
      <c r="RSN257" s="29"/>
      <c r="RSO257" s="29"/>
      <c r="RSP257" s="29"/>
      <c r="RSQ257" s="29"/>
      <c r="RSR257" s="29"/>
      <c r="RSS257" s="29"/>
      <c r="RST257" s="29"/>
      <c r="RSU257" s="29"/>
      <c r="RSV257" s="29"/>
      <c r="RSW257" s="29"/>
      <c r="RSX257" s="29"/>
      <c r="RSY257" s="29"/>
      <c r="RSZ257" s="29"/>
      <c r="RTA257" s="29"/>
      <c r="RTB257" s="29"/>
      <c r="RTC257" s="29"/>
      <c r="RTD257" s="29"/>
      <c r="RTE257" s="29"/>
      <c r="RTF257" s="29"/>
      <c r="RTG257" s="29"/>
      <c r="RTH257" s="29"/>
      <c r="RTI257" s="29"/>
      <c r="RTJ257" s="29"/>
      <c r="RTK257" s="29"/>
      <c r="RTL257" s="29"/>
      <c r="RTM257" s="29"/>
      <c r="RTN257" s="29"/>
      <c r="RTO257" s="29"/>
      <c r="RTP257" s="29"/>
      <c r="RTQ257" s="29"/>
      <c r="RTR257" s="29"/>
      <c r="RTS257" s="29"/>
      <c r="RTT257" s="29"/>
      <c r="RTU257" s="29"/>
      <c r="RTV257" s="29"/>
      <c r="RTW257" s="29"/>
      <c r="RTX257" s="29"/>
      <c r="RTY257" s="29"/>
      <c r="RTZ257" s="29"/>
      <c r="RUA257" s="29"/>
      <c r="RUB257" s="29"/>
      <c r="RUC257" s="29"/>
      <c r="RUD257" s="29"/>
      <c r="RUE257" s="29"/>
      <c r="RUF257" s="29"/>
      <c r="RUG257" s="29"/>
      <c r="RUH257" s="29"/>
      <c r="RUI257" s="29"/>
      <c r="RUJ257" s="29"/>
      <c r="RUK257" s="29"/>
      <c r="RUL257" s="29"/>
      <c r="RUM257" s="29"/>
      <c r="RUN257" s="29"/>
      <c r="RUO257" s="29"/>
      <c r="RUP257" s="29"/>
      <c r="RUQ257" s="29"/>
      <c r="RUR257" s="29"/>
      <c r="RUS257" s="29"/>
      <c r="RUT257" s="29"/>
      <c r="RUU257" s="29"/>
      <c r="RUV257" s="29"/>
      <c r="RUW257" s="29"/>
      <c r="RUX257" s="29"/>
      <c r="RUY257" s="29"/>
      <c r="RUZ257" s="29"/>
      <c r="RVA257" s="29"/>
      <c r="RVB257" s="29"/>
      <c r="RVC257" s="29"/>
      <c r="RVD257" s="29"/>
      <c r="RVE257" s="29"/>
      <c r="RVF257" s="29"/>
      <c r="RVG257" s="29"/>
      <c r="RVH257" s="29"/>
      <c r="RVI257" s="29"/>
      <c r="RVJ257" s="29"/>
      <c r="RVK257" s="29"/>
      <c r="RVL257" s="29"/>
      <c r="RVM257" s="29"/>
      <c r="RVN257" s="29"/>
      <c r="RVO257" s="29"/>
      <c r="RVP257" s="29"/>
      <c r="RVQ257" s="29"/>
      <c r="RVR257" s="29"/>
      <c r="RVS257" s="29"/>
      <c r="RVT257" s="29"/>
      <c r="RVU257" s="29"/>
      <c r="RVV257" s="29"/>
      <c r="RVW257" s="29"/>
      <c r="RVX257" s="29"/>
      <c r="RVY257" s="29"/>
      <c r="RVZ257" s="29"/>
      <c r="RWA257" s="29"/>
      <c r="RWB257" s="29"/>
      <c r="RWC257" s="29"/>
      <c r="RWD257" s="29"/>
      <c r="RWE257" s="29"/>
      <c r="RWF257" s="29"/>
      <c r="RWG257" s="29"/>
      <c r="RWH257" s="29"/>
      <c r="RWI257" s="29"/>
      <c r="RWJ257" s="29"/>
      <c r="RWK257" s="29"/>
      <c r="RWL257" s="29"/>
      <c r="RWM257" s="29"/>
      <c r="RWN257" s="29"/>
      <c r="RWO257" s="29"/>
      <c r="RWP257" s="29"/>
      <c r="RWQ257" s="29"/>
      <c r="RWR257" s="29"/>
      <c r="RWS257" s="29"/>
      <c r="RWT257" s="29"/>
      <c r="RWU257" s="29"/>
      <c r="RWV257" s="29"/>
      <c r="RWW257" s="29"/>
      <c r="RWX257" s="29"/>
      <c r="RWY257" s="29"/>
      <c r="RWZ257" s="29"/>
      <c r="RXA257" s="29"/>
      <c r="RXB257" s="29"/>
      <c r="RXC257" s="29"/>
      <c r="RXD257" s="29"/>
      <c r="RXE257" s="29"/>
      <c r="RXF257" s="29"/>
      <c r="RXG257" s="29"/>
      <c r="RXH257" s="29"/>
      <c r="RXI257" s="29"/>
      <c r="RXJ257" s="29"/>
      <c r="RXK257" s="29"/>
      <c r="RXL257" s="29"/>
      <c r="RXM257" s="29"/>
      <c r="RXN257" s="29"/>
      <c r="RXO257" s="29"/>
      <c r="RXP257" s="29"/>
      <c r="RXQ257" s="29"/>
      <c r="RXR257" s="29"/>
      <c r="RXS257" s="29"/>
      <c r="RXT257" s="29"/>
      <c r="RXU257" s="29"/>
      <c r="RXV257" s="29"/>
      <c r="RXW257" s="29"/>
      <c r="RXX257" s="29"/>
      <c r="RXY257" s="29"/>
      <c r="RXZ257" s="29"/>
      <c r="RYA257" s="29"/>
      <c r="RYB257" s="29"/>
      <c r="RYC257" s="29"/>
      <c r="RYD257" s="29"/>
      <c r="RYE257" s="29"/>
      <c r="RYF257" s="29"/>
      <c r="RYG257" s="29"/>
      <c r="RYH257" s="29"/>
      <c r="RYI257" s="29"/>
      <c r="RYJ257" s="29"/>
      <c r="RYK257" s="29"/>
      <c r="RYL257" s="29"/>
      <c r="RYM257" s="29"/>
      <c r="RYN257" s="29"/>
      <c r="RYO257" s="29"/>
      <c r="RYP257" s="29"/>
      <c r="RYQ257" s="29"/>
      <c r="RYR257" s="29"/>
      <c r="RYS257" s="29"/>
      <c r="RYT257" s="29"/>
      <c r="RYU257" s="29"/>
      <c r="RYV257" s="29"/>
      <c r="RYW257" s="29"/>
      <c r="RYX257" s="29"/>
      <c r="RYY257" s="29"/>
      <c r="RYZ257" s="29"/>
      <c r="RZA257" s="29"/>
      <c r="RZB257" s="29"/>
      <c r="RZC257" s="29"/>
      <c r="RZD257" s="29"/>
      <c r="RZE257" s="29"/>
      <c r="RZF257" s="29"/>
      <c r="RZG257" s="29"/>
      <c r="RZH257" s="29"/>
      <c r="RZI257" s="29"/>
      <c r="RZJ257" s="29"/>
      <c r="RZK257" s="29"/>
      <c r="RZL257" s="29"/>
      <c r="RZM257" s="29"/>
      <c r="RZN257" s="29"/>
      <c r="RZO257" s="29"/>
      <c r="RZP257" s="29"/>
      <c r="RZQ257" s="29"/>
      <c r="RZR257" s="29"/>
      <c r="RZS257" s="29"/>
      <c r="RZT257" s="29"/>
      <c r="RZU257" s="29"/>
      <c r="RZV257" s="29"/>
      <c r="RZW257" s="29"/>
      <c r="RZX257" s="29"/>
      <c r="RZY257" s="29"/>
      <c r="RZZ257" s="29"/>
      <c r="SAA257" s="29"/>
      <c r="SAB257" s="29"/>
      <c r="SAC257" s="29"/>
      <c r="SAD257" s="29"/>
      <c r="SAE257" s="29"/>
      <c r="SAF257" s="29"/>
      <c r="SAG257" s="29"/>
      <c r="SAH257" s="29"/>
      <c r="SAI257" s="29"/>
      <c r="SAJ257" s="29"/>
      <c r="SAK257" s="29"/>
      <c r="SAL257" s="29"/>
      <c r="SAM257" s="29"/>
      <c r="SAN257" s="29"/>
      <c r="SAO257" s="29"/>
      <c r="SAP257" s="29"/>
      <c r="SAQ257" s="29"/>
      <c r="SAR257" s="29"/>
      <c r="SAS257" s="29"/>
      <c r="SAT257" s="29"/>
      <c r="SAU257" s="29"/>
      <c r="SAV257" s="29"/>
      <c r="SAW257" s="29"/>
      <c r="SAX257" s="29"/>
      <c r="SAY257" s="29"/>
      <c r="SAZ257" s="29"/>
      <c r="SBA257" s="29"/>
      <c r="SBB257" s="29"/>
      <c r="SBC257" s="29"/>
      <c r="SBD257" s="29"/>
      <c r="SBE257" s="29"/>
      <c r="SBF257" s="29"/>
      <c r="SBG257" s="29"/>
      <c r="SBH257" s="29"/>
      <c r="SBI257" s="29"/>
      <c r="SBJ257" s="29"/>
      <c r="SBK257" s="29"/>
      <c r="SBL257" s="29"/>
      <c r="SBM257" s="29"/>
      <c r="SBN257" s="29"/>
      <c r="SBO257" s="29"/>
      <c r="SBP257" s="29"/>
      <c r="SBQ257" s="29"/>
      <c r="SBR257" s="29"/>
      <c r="SBS257" s="29"/>
      <c r="SBT257" s="29"/>
      <c r="SBU257" s="29"/>
      <c r="SBV257" s="29"/>
      <c r="SBW257" s="29"/>
      <c r="SBX257" s="29"/>
      <c r="SBY257" s="29"/>
      <c r="SBZ257" s="29"/>
      <c r="SCA257" s="29"/>
      <c r="SCB257" s="29"/>
      <c r="SCC257" s="29"/>
      <c r="SCD257" s="29"/>
      <c r="SCE257" s="29"/>
      <c r="SCF257" s="29"/>
      <c r="SCG257" s="29"/>
      <c r="SCH257" s="29"/>
      <c r="SCI257" s="29"/>
      <c r="SCJ257" s="29"/>
      <c r="SCK257" s="29"/>
      <c r="SCL257" s="29"/>
      <c r="SCM257" s="29"/>
      <c r="SCN257" s="29"/>
      <c r="SCO257" s="29"/>
      <c r="SCP257" s="29"/>
      <c r="SCQ257" s="29"/>
      <c r="SCR257" s="29"/>
      <c r="SCS257" s="29"/>
      <c r="SCT257" s="29"/>
      <c r="SCU257" s="29"/>
      <c r="SCV257" s="29"/>
      <c r="SCW257" s="29"/>
      <c r="SCX257" s="29"/>
      <c r="SCY257" s="29"/>
      <c r="SCZ257" s="29"/>
      <c r="SDA257" s="29"/>
      <c r="SDB257" s="29"/>
      <c r="SDC257" s="29"/>
      <c r="SDD257" s="29"/>
      <c r="SDE257" s="29"/>
      <c r="SDF257" s="29"/>
      <c r="SDG257" s="29"/>
      <c r="SDH257" s="29"/>
      <c r="SDI257" s="29"/>
      <c r="SDJ257" s="29"/>
      <c r="SDK257" s="29"/>
      <c r="SDL257" s="29"/>
      <c r="SDM257" s="29"/>
      <c r="SDN257" s="29"/>
      <c r="SDO257" s="29"/>
      <c r="SDP257" s="29"/>
      <c r="SDQ257" s="29"/>
      <c r="SDR257" s="29"/>
      <c r="SDS257" s="29"/>
      <c r="SDT257" s="29"/>
      <c r="SDU257" s="29"/>
      <c r="SDV257" s="29"/>
      <c r="SDW257" s="29"/>
      <c r="SDX257" s="29"/>
      <c r="SDY257" s="29"/>
      <c r="SDZ257" s="29"/>
      <c r="SEA257" s="29"/>
      <c r="SEB257" s="29"/>
      <c r="SEC257" s="29"/>
      <c r="SED257" s="29"/>
      <c r="SEE257" s="29"/>
      <c r="SEF257" s="29"/>
      <c r="SEG257" s="29"/>
      <c r="SEH257" s="29"/>
      <c r="SEI257" s="29"/>
      <c r="SEJ257" s="29"/>
      <c r="SEK257" s="29"/>
      <c r="SEL257" s="29"/>
      <c r="SEM257" s="29"/>
      <c r="SEN257" s="29"/>
      <c r="SEO257" s="29"/>
      <c r="SEP257" s="29"/>
      <c r="SEQ257" s="29"/>
      <c r="SER257" s="29"/>
      <c r="SES257" s="29"/>
      <c r="SET257" s="29"/>
      <c r="SEU257" s="29"/>
      <c r="SEV257" s="29"/>
      <c r="SEW257" s="29"/>
      <c r="SEX257" s="29"/>
      <c r="SEY257" s="29"/>
      <c r="SEZ257" s="29"/>
      <c r="SFA257" s="29"/>
      <c r="SFB257" s="29"/>
      <c r="SFC257" s="29"/>
      <c r="SFD257" s="29"/>
      <c r="SFE257" s="29"/>
      <c r="SFF257" s="29"/>
      <c r="SFG257" s="29"/>
      <c r="SFH257" s="29"/>
      <c r="SFI257" s="29"/>
      <c r="SFJ257" s="29"/>
      <c r="SFK257" s="29"/>
      <c r="SFL257" s="29"/>
      <c r="SFM257" s="29"/>
      <c r="SFN257" s="29"/>
      <c r="SFO257" s="29"/>
      <c r="SFP257" s="29"/>
      <c r="SFQ257" s="29"/>
      <c r="SFR257" s="29"/>
      <c r="SFS257" s="29"/>
      <c r="SFT257" s="29"/>
      <c r="SFU257" s="29"/>
      <c r="SFV257" s="29"/>
      <c r="SFW257" s="29"/>
      <c r="SFX257" s="29"/>
      <c r="SFY257" s="29"/>
      <c r="SFZ257" s="29"/>
      <c r="SGA257" s="29"/>
      <c r="SGB257" s="29"/>
      <c r="SGC257" s="29"/>
      <c r="SGD257" s="29"/>
      <c r="SGE257" s="29"/>
      <c r="SGF257" s="29"/>
      <c r="SGG257" s="29"/>
      <c r="SGH257" s="29"/>
      <c r="SGI257" s="29"/>
      <c r="SGJ257" s="29"/>
      <c r="SGK257" s="29"/>
      <c r="SGL257" s="29"/>
      <c r="SGM257" s="29"/>
      <c r="SGN257" s="29"/>
      <c r="SGO257" s="29"/>
      <c r="SGP257" s="29"/>
      <c r="SGQ257" s="29"/>
      <c r="SGR257" s="29"/>
      <c r="SGS257" s="29"/>
      <c r="SGT257" s="29"/>
      <c r="SGU257" s="29"/>
      <c r="SGV257" s="29"/>
      <c r="SGW257" s="29"/>
      <c r="SGX257" s="29"/>
      <c r="SGY257" s="29"/>
      <c r="SGZ257" s="29"/>
      <c r="SHA257" s="29"/>
      <c r="SHB257" s="29"/>
      <c r="SHC257" s="29"/>
      <c r="SHD257" s="29"/>
      <c r="SHE257" s="29"/>
      <c r="SHF257" s="29"/>
      <c r="SHG257" s="29"/>
      <c r="SHH257" s="29"/>
      <c r="SHI257" s="29"/>
      <c r="SHJ257" s="29"/>
      <c r="SHK257" s="29"/>
      <c r="SHL257" s="29"/>
      <c r="SHM257" s="29"/>
      <c r="SHN257" s="29"/>
      <c r="SHO257" s="29"/>
      <c r="SHP257" s="29"/>
      <c r="SHQ257" s="29"/>
      <c r="SHR257" s="29"/>
      <c r="SHS257" s="29"/>
      <c r="SHT257" s="29"/>
      <c r="SHU257" s="29"/>
      <c r="SHV257" s="29"/>
      <c r="SHW257" s="29"/>
      <c r="SHX257" s="29"/>
      <c r="SHY257" s="29"/>
      <c r="SHZ257" s="29"/>
      <c r="SIA257" s="29"/>
      <c r="SIB257" s="29"/>
      <c r="SIC257" s="29"/>
      <c r="SID257" s="29"/>
      <c r="SIE257" s="29"/>
      <c r="SIF257" s="29"/>
      <c r="SIG257" s="29"/>
      <c r="SIH257" s="29"/>
      <c r="SII257" s="29"/>
      <c r="SIJ257" s="29"/>
      <c r="SIK257" s="29"/>
      <c r="SIL257" s="29"/>
      <c r="SIM257" s="29"/>
      <c r="SIN257" s="29"/>
      <c r="SIO257" s="29"/>
      <c r="SIP257" s="29"/>
      <c r="SIQ257" s="29"/>
      <c r="SIR257" s="29"/>
      <c r="SIS257" s="29"/>
      <c r="SIT257" s="29"/>
      <c r="SIU257" s="29"/>
      <c r="SIV257" s="29"/>
      <c r="SIW257" s="29"/>
      <c r="SIX257" s="29"/>
      <c r="SIY257" s="29"/>
      <c r="SIZ257" s="29"/>
      <c r="SJA257" s="29"/>
      <c r="SJB257" s="29"/>
      <c r="SJC257" s="29"/>
      <c r="SJD257" s="29"/>
      <c r="SJE257" s="29"/>
      <c r="SJF257" s="29"/>
      <c r="SJG257" s="29"/>
      <c r="SJH257" s="29"/>
      <c r="SJI257" s="29"/>
      <c r="SJJ257" s="29"/>
      <c r="SJK257" s="29"/>
      <c r="SJL257" s="29"/>
      <c r="SJM257" s="29"/>
      <c r="SJN257" s="29"/>
      <c r="SJO257" s="29"/>
      <c r="SJP257" s="29"/>
      <c r="SJQ257" s="29"/>
      <c r="SJR257" s="29"/>
      <c r="SJS257" s="29"/>
      <c r="SJT257" s="29"/>
      <c r="SJU257" s="29"/>
      <c r="SJV257" s="29"/>
      <c r="SJW257" s="29"/>
      <c r="SJX257" s="29"/>
      <c r="SJY257" s="29"/>
      <c r="SJZ257" s="29"/>
      <c r="SKA257" s="29"/>
      <c r="SKB257" s="29"/>
      <c r="SKC257" s="29"/>
      <c r="SKD257" s="29"/>
      <c r="SKE257" s="29"/>
      <c r="SKF257" s="29"/>
      <c r="SKG257" s="29"/>
      <c r="SKH257" s="29"/>
      <c r="SKI257" s="29"/>
      <c r="SKJ257" s="29"/>
      <c r="SKK257" s="29"/>
      <c r="SKL257" s="29"/>
      <c r="SKM257" s="29"/>
      <c r="SKN257" s="29"/>
      <c r="SKO257" s="29"/>
      <c r="SKP257" s="29"/>
      <c r="SKQ257" s="29"/>
      <c r="SKR257" s="29"/>
      <c r="SKS257" s="29"/>
      <c r="SKT257" s="29"/>
      <c r="SKU257" s="29"/>
      <c r="SKV257" s="29"/>
      <c r="SKW257" s="29"/>
      <c r="SKX257" s="29"/>
      <c r="SKY257" s="29"/>
      <c r="SKZ257" s="29"/>
      <c r="SLA257" s="29"/>
      <c r="SLB257" s="29"/>
      <c r="SLC257" s="29"/>
      <c r="SLD257" s="29"/>
      <c r="SLE257" s="29"/>
      <c r="SLF257" s="29"/>
      <c r="SLG257" s="29"/>
      <c r="SLH257" s="29"/>
      <c r="SLI257" s="29"/>
      <c r="SLJ257" s="29"/>
      <c r="SLK257" s="29"/>
      <c r="SLL257" s="29"/>
      <c r="SLM257" s="29"/>
      <c r="SLN257" s="29"/>
      <c r="SLO257" s="29"/>
      <c r="SLP257" s="29"/>
      <c r="SLQ257" s="29"/>
      <c r="SLR257" s="29"/>
      <c r="SLS257" s="29"/>
      <c r="SLT257" s="29"/>
      <c r="SLU257" s="29"/>
      <c r="SLV257" s="29"/>
      <c r="SLW257" s="29"/>
      <c r="SLX257" s="29"/>
      <c r="SLY257" s="29"/>
      <c r="SLZ257" s="29"/>
      <c r="SMA257" s="29"/>
      <c r="SMB257" s="29"/>
      <c r="SMC257" s="29"/>
      <c r="SMD257" s="29"/>
      <c r="SME257" s="29"/>
      <c r="SMF257" s="29"/>
      <c r="SMG257" s="29"/>
      <c r="SMH257" s="29"/>
      <c r="SMI257" s="29"/>
      <c r="SMJ257" s="29"/>
      <c r="SMK257" s="29"/>
      <c r="SML257" s="29"/>
      <c r="SMM257" s="29"/>
      <c r="SMN257" s="29"/>
      <c r="SMO257" s="29"/>
      <c r="SMP257" s="29"/>
      <c r="SMQ257" s="29"/>
      <c r="SMR257" s="29"/>
      <c r="SMS257" s="29"/>
      <c r="SMT257" s="29"/>
      <c r="SMU257" s="29"/>
      <c r="SMV257" s="29"/>
      <c r="SMW257" s="29"/>
      <c r="SMX257" s="29"/>
      <c r="SMY257" s="29"/>
      <c r="SMZ257" s="29"/>
      <c r="SNA257" s="29"/>
      <c r="SNB257" s="29"/>
      <c r="SNC257" s="29"/>
      <c r="SND257" s="29"/>
      <c r="SNE257" s="29"/>
      <c r="SNF257" s="29"/>
      <c r="SNG257" s="29"/>
      <c r="SNH257" s="29"/>
      <c r="SNI257" s="29"/>
      <c r="SNJ257" s="29"/>
      <c r="SNK257" s="29"/>
      <c r="SNL257" s="29"/>
      <c r="SNM257" s="29"/>
      <c r="SNN257" s="29"/>
      <c r="SNO257" s="29"/>
      <c r="SNP257" s="29"/>
      <c r="SNQ257" s="29"/>
      <c r="SNR257" s="29"/>
      <c r="SNS257" s="29"/>
      <c r="SNT257" s="29"/>
      <c r="SNU257" s="29"/>
      <c r="SNV257" s="29"/>
      <c r="SNW257" s="29"/>
      <c r="SNX257" s="29"/>
      <c r="SNY257" s="29"/>
      <c r="SNZ257" s="29"/>
      <c r="SOA257" s="29"/>
      <c r="SOB257" s="29"/>
      <c r="SOC257" s="29"/>
      <c r="SOD257" s="29"/>
      <c r="SOE257" s="29"/>
      <c r="SOF257" s="29"/>
      <c r="SOG257" s="29"/>
      <c r="SOH257" s="29"/>
      <c r="SOI257" s="29"/>
      <c r="SOJ257" s="29"/>
      <c r="SOK257" s="29"/>
      <c r="SOL257" s="29"/>
      <c r="SOM257" s="29"/>
      <c r="SON257" s="29"/>
      <c r="SOO257" s="29"/>
      <c r="SOP257" s="29"/>
      <c r="SOQ257" s="29"/>
      <c r="SOR257" s="29"/>
      <c r="SOS257" s="29"/>
      <c r="SOT257" s="29"/>
      <c r="SOU257" s="29"/>
      <c r="SOV257" s="29"/>
      <c r="SOW257" s="29"/>
      <c r="SOX257" s="29"/>
      <c r="SOY257" s="29"/>
      <c r="SOZ257" s="29"/>
      <c r="SPA257" s="29"/>
      <c r="SPB257" s="29"/>
      <c r="SPC257" s="29"/>
      <c r="SPD257" s="29"/>
      <c r="SPE257" s="29"/>
      <c r="SPF257" s="29"/>
      <c r="SPG257" s="29"/>
      <c r="SPH257" s="29"/>
      <c r="SPI257" s="29"/>
      <c r="SPJ257" s="29"/>
      <c r="SPK257" s="29"/>
      <c r="SPL257" s="29"/>
      <c r="SPM257" s="29"/>
      <c r="SPN257" s="29"/>
      <c r="SPO257" s="29"/>
      <c r="SPP257" s="29"/>
      <c r="SPQ257" s="29"/>
      <c r="SPR257" s="29"/>
      <c r="SPS257" s="29"/>
      <c r="SPT257" s="29"/>
      <c r="SPU257" s="29"/>
      <c r="SPV257" s="29"/>
      <c r="SPW257" s="29"/>
      <c r="SPX257" s="29"/>
      <c r="SPY257" s="29"/>
      <c r="SPZ257" s="29"/>
      <c r="SQA257" s="29"/>
      <c r="SQB257" s="29"/>
      <c r="SQC257" s="29"/>
      <c r="SQD257" s="29"/>
      <c r="SQE257" s="29"/>
      <c r="SQF257" s="29"/>
      <c r="SQG257" s="29"/>
      <c r="SQH257" s="29"/>
      <c r="SQI257" s="29"/>
      <c r="SQJ257" s="29"/>
      <c r="SQK257" s="29"/>
      <c r="SQL257" s="29"/>
      <c r="SQM257" s="29"/>
      <c r="SQN257" s="29"/>
      <c r="SQO257" s="29"/>
      <c r="SQP257" s="29"/>
      <c r="SQQ257" s="29"/>
      <c r="SQR257" s="29"/>
      <c r="SQS257" s="29"/>
      <c r="SQT257" s="29"/>
      <c r="SQU257" s="29"/>
      <c r="SQV257" s="29"/>
      <c r="SQW257" s="29"/>
      <c r="SQX257" s="29"/>
      <c r="SQY257" s="29"/>
      <c r="SQZ257" s="29"/>
      <c r="SRA257" s="29"/>
      <c r="SRB257" s="29"/>
      <c r="SRC257" s="29"/>
      <c r="SRD257" s="29"/>
      <c r="SRE257" s="29"/>
      <c r="SRF257" s="29"/>
      <c r="SRG257" s="29"/>
      <c r="SRH257" s="29"/>
      <c r="SRI257" s="29"/>
      <c r="SRJ257" s="29"/>
      <c r="SRK257" s="29"/>
      <c r="SRL257" s="29"/>
      <c r="SRM257" s="29"/>
      <c r="SRN257" s="29"/>
      <c r="SRO257" s="29"/>
      <c r="SRP257" s="29"/>
      <c r="SRQ257" s="29"/>
      <c r="SRR257" s="29"/>
      <c r="SRS257" s="29"/>
      <c r="SRT257" s="29"/>
      <c r="SRU257" s="29"/>
      <c r="SRV257" s="29"/>
      <c r="SRW257" s="29"/>
      <c r="SRX257" s="29"/>
      <c r="SRY257" s="29"/>
      <c r="SRZ257" s="29"/>
      <c r="SSA257" s="29"/>
      <c r="SSB257" s="29"/>
      <c r="SSC257" s="29"/>
      <c r="SSD257" s="29"/>
      <c r="SSE257" s="29"/>
      <c r="SSF257" s="29"/>
      <c r="SSG257" s="29"/>
      <c r="SSH257" s="29"/>
      <c r="SSI257" s="29"/>
      <c r="SSJ257" s="29"/>
      <c r="SSK257" s="29"/>
      <c r="SSL257" s="29"/>
      <c r="SSM257" s="29"/>
      <c r="SSN257" s="29"/>
      <c r="SSO257" s="29"/>
      <c r="SSP257" s="29"/>
      <c r="SSQ257" s="29"/>
      <c r="SSR257" s="29"/>
      <c r="SSS257" s="29"/>
      <c r="SST257" s="29"/>
      <c r="SSU257" s="29"/>
      <c r="SSV257" s="29"/>
      <c r="SSW257" s="29"/>
      <c r="SSX257" s="29"/>
      <c r="SSY257" s="29"/>
      <c r="SSZ257" s="29"/>
      <c r="STA257" s="29"/>
      <c r="STB257" s="29"/>
      <c r="STC257" s="29"/>
      <c r="STD257" s="29"/>
      <c r="STE257" s="29"/>
      <c r="STF257" s="29"/>
      <c r="STG257" s="29"/>
      <c r="STH257" s="29"/>
      <c r="STI257" s="29"/>
      <c r="STJ257" s="29"/>
      <c r="STK257" s="29"/>
      <c r="STL257" s="29"/>
      <c r="STM257" s="29"/>
      <c r="STN257" s="29"/>
      <c r="STO257" s="29"/>
      <c r="STP257" s="29"/>
      <c r="STQ257" s="29"/>
      <c r="STR257" s="29"/>
      <c r="STS257" s="29"/>
      <c r="STT257" s="29"/>
      <c r="STU257" s="29"/>
      <c r="STV257" s="29"/>
      <c r="STW257" s="29"/>
      <c r="STX257" s="29"/>
      <c r="STY257" s="29"/>
      <c r="STZ257" s="29"/>
      <c r="SUA257" s="29"/>
      <c r="SUB257" s="29"/>
      <c r="SUC257" s="29"/>
      <c r="SUD257" s="29"/>
      <c r="SUE257" s="29"/>
      <c r="SUF257" s="29"/>
      <c r="SUG257" s="29"/>
      <c r="SUH257" s="29"/>
      <c r="SUI257" s="29"/>
      <c r="SUJ257" s="29"/>
      <c r="SUK257" s="29"/>
      <c r="SUL257" s="29"/>
      <c r="SUM257" s="29"/>
      <c r="SUN257" s="29"/>
      <c r="SUO257" s="29"/>
      <c r="SUP257" s="29"/>
      <c r="SUQ257" s="29"/>
      <c r="SUR257" s="29"/>
      <c r="SUS257" s="29"/>
      <c r="SUT257" s="29"/>
      <c r="SUU257" s="29"/>
      <c r="SUV257" s="29"/>
      <c r="SUW257" s="29"/>
      <c r="SUX257" s="29"/>
      <c r="SUY257" s="29"/>
      <c r="SUZ257" s="29"/>
      <c r="SVA257" s="29"/>
      <c r="SVB257" s="29"/>
      <c r="SVC257" s="29"/>
      <c r="SVD257" s="29"/>
      <c r="SVE257" s="29"/>
      <c r="SVF257" s="29"/>
      <c r="SVG257" s="29"/>
      <c r="SVH257" s="29"/>
      <c r="SVI257" s="29"/>
      <c r="SVJ257" s="29"/>
      <c r="SVK257" s="29"/>
      <c r="SVL257" s="29"/>
      <c r="SVM257" s="29"/>
      <c r="SVN257" s="29"/>
      <c r="SVO257" s="29"/>
      <c r="SVP257" s="29"/>
      <c r="SVQ257" s="29"/>
      <c r="SVR257" s="29"/>
      <c r="SVS257" s="29"/>
      <c r="SVT257" s="29"/>
      <c r="SVU257" s="29"/>
      <c r="SVV257" s="29"/>
      <c r="SVW257" s="29"/>
      <c r="SVX257" s="29"/>
      <c r="SVY257" s="29"/>
      <c r="SVZ257" s="29"/>
      <c r="SWA257" s="29"/>
      <c r="SWB257" s="29"/>
      <c r="SWC257" s="29"/>
      <c r="SWD257" s="29"/>
      <c r="SWE257" s="29"/>
      <c r="SWF257" s="29"/>
      <c r="SWG257" s="29"/>
      <c r="SWH257" s="29"/>
      <c r="SWI257" s="29"/>
      <c r="SWJ257" s="29"/>
      <c r="SWK257" s="29"/>
      <c r="SWL257" s="29"/>
      <c r="SWM257" s="29"/>
      <c r="SWN257" s="29"/>
      <c r="SWO257" s="29"/>
      <c r="SWP257" s="29"/>
      <c r="SWQ257" s="29"/>
      <c r="SWR257" s="29"/>
      <c r="SWS257" s="29"/>
      <c r="SWT257" s="29"/>
      <c r="SWU257" s="29"/>
      <c r="SWV257" s="29"/>
      <c r="SWW257" s="29"/>
      <c r="SWX257" s="29"/>
      <c r="SWY257" s="29"/>
      <c r="SWZ257" s="29"/>
      <c r="SXA257" s="29"/>
      <c r="SXB257" s="29"/>
      <c r="SXC257" s="29"/>
      <c r="SXD257" s="29"/>
      <c r="SXE257" s="29"/>
      <c r="SXF257" s="29"/>
      <c r="SXG257" s="29"/>
      <c r="SXH257" s="29"/>
      <c r="SXI257" s="29"/>
      <c r="SXJ257" s="29"/>
      <c r="SXK257" s="29"/>
      <c r="SXL257" s="29"/>
      <c r="SXM257" s="29"/>
      <c r="SXN257" s="29"/>
      <c r="SXO257" s="29"/>
      <c r="SXP257" s="29"/>
      <c r="SXQ257" s="29"/>
      <c r="SXR257" s="29"/>
      <c r="SXS257" s="29"/>
      <c r="SXT257" s="29"/>
      <c r="SXU257" s="29"/>
      <c r="SXV257" s="29"/>
      <c r="SXW257" s="29"/>
      <c r="SXX257" s="29"/>
      <c r="SXY257" s="29"/>
      <c r="SXZ257" s="29"/>
      <c r="SYA257" s="29"/>
      <c r="SYB257" s="29"/>
      <c r="SYC257" s="29"/>
      <c r="SYD257" s="29"/>
      <c r="SYE257" s="29"/>
      <c r="SYF257" s="29"/>
      <c r="SYG257" s="29"/>
      <c r="SYH257" s="29"/>
      <c r="SYI257" s="29"/>
      <c r="SYJ257" s="29"/>
      <c r="SYK257" s="29"/>
      <c r="SYL257" s="29"/>
      <c r="SYM257" s="29"/>
      <c r="SYN257" s="29"/>
      <c r="SYO257" s="29"/>
      <c r="SYP257" s="29"/>
      <c r="SYQ257" s="29"/>
      <c r="SYR257" s="29"/>
      <c r="SYS257" s="29"/>
      <c r="SYT257" s="29"/>
      <c r="SYU257" s="29"/>
      <c r="SYV257" s="29"/>
      <c r="SYW257" s="29"/>
      <c r="SYX257" s="29"/>
      <c r="SYY257" s="29"/>
      <c r="SYZ257" s="29"/>
      <c r="SZA257" s="29"/>
      <c r="SZB257" s="29"/>
      <c r="SZC257" s="29"/>
      <c r="SZD257" s="29"/>
      <c r="SZE257" s="29"/>
      <c r="SZF257" s="29"/>
      <c r="SZG257" s="29"/>
      <c r="SZH257" s="29"/>
      <c r="SZI257" s="29"/>
      <c r="SZJ257" s="29"/>
      <c r="SZK257" s="29"/>
      <c r="SZL257" s="29"/>
      <c r="SZM257" s="29"/>
      <c r="SZN257" s="29"/>
      <c r="SZO257" s="29"/>
      <c r="SZP257" s="29"/>
      <c r="SZQ257" s="29"/>
      <c r="SZR257" s="29"/>
      <c r="SZS257" s="29"/>
      <c r="SZT257" s="29"/>
      <c r="SZU257" s="29"/>
      <c r="SZV257" s="29"/>
      <c r="SZW257" s="29"/>
      <c r="SZX257" s="29"/>
      <c r="SZY257" s="29"/>
      <c r="SZZ257" s="29"/>
      <c r="TAA257" s="29"/>
      <c r="TAB257" s="29"/>
      <c r="TAC257" s="29"/>
      <c r="TAD257" s="29"/>
      <c r="TAE257" s="29"/>
      <c r="TAF257" s="29"/>
      <c r="TAG257" s="29"/>
      <c r="TAH257" s="29"/>
      <c r="TAI257" s="29"/>
      <c r="TAJ257" s="29"/>
      <c r="TAK257" s="29"/>
      <c r="TAL257" s="29"/>
      <c r="TAM257" s="29"/>
      <c r="TAN257" s="29"/>
      <c r="TAO257" s="29"/>
      <c r="TAP257" s="29"/>
      <c r="TAQ257" s="29"/>
      <c r="TAR257" s="29"/>
      <c r="TAS257" s="29"/>
      <c r="TAT257" s="29"/>
      <c r="TAU257" s="29"/>
      <c r="TAV257" s="29"/>
      <c r="TAW257" s="29"/>
      <c r="TAX257" s="29"/>
      <c r="TAY257" s="29"/>
      <c r="TAZ257" s="29"/>
      <c r="TBA257" s="29"/>
      <c r="TBB257" s="29"/>
      <c r="TBC257" s="29"/>
      <c r="TBD257" s="29"/>
      <c r="TBE257" s="29"/>
      <c r="TBF257" s="29"/>
      <c r="TBG257" s="29"/>
      <c r="TBH257" s="29"/>
      <c r="TBI257" s="29"/>
      <c r="TBJ257" s="29"/>
      <c r="TBK257" s="29"/>
      <c r="TBL257" s="29"/>
      <c r="TBM257" s="29"/>
      <c r="TBN257" s="29"/>
      <c r="TBO257" s="29"/>
      <c r="TBP257" s="29"/>
      <c r="TBQ257" s="29"/>
      <c r="TBR257" s="29"/>
      <c r="TBS257" s="29"/>
      <c r="TBT257" s="29"/>
      <c r="TBU257" s="29"/>
      <c r="TBV257" s="29"/>
      <c r="TBW257" s="29"/>
      <c r="TBX257" s="29"/>
      <c r="TBY257" s="29"/>
      <c r="TBZ257" s="29"/>
      <c r="TCA257" s="29"/>
      <c r="TCB257" s="29"/>
      <c r="TCC257" s="29"/>
      <c r="TCD257" s="29"/>
      <c r="TCE257" s="29"/>
      <c r="TCF257" s="29"/>
      <c r="TCG257" s="29"/>
      <c r="TCH257" s="29"/>
      <c r="TCI257" s="29"/>
      <c r="TCJ257" s="29"/>
      <c r="TCK257" s="29"/>
      <c r="TCL257" s="29"/>
      <c r="TCM257" s="29"/>
      <c r="TCN257" s="29"/>
      <c r="TCO257" s="29"/>
      <c r="TCP257" s="29"/>
      <c r="TCQ257" s="29"/>
      <c r="TCR257" s="29"/>
      <c r="TCS257" s="29"/>
      <c r="TCT257" s="29"/>
      <c r="TCU257" s="29"/>
      <c r="TCV257" s="29"/>
      <c r="TCW257" s="29"/>
      <c r="TCX257" s="29"/>
      <c r="TCY257" s="29"/>
      <c r="TCZ257" s="29"/>
      <c r="TDA257" s="29"/>
      <c r="TDB257" s="29"/>
      <c r="TDC257" s="29"/>
      <c r="TDD257" s="29"/>
      <c r="TDE257" s="29"/>
      <c r="TDF257" s="29"/>
      <c r="TDG257" s="29"/>
      <c r="TDH257" s="29"/>
      <c r="TDI257" s="29"/>
      <c r="TDJ257" s="29"/>
      <c r="TDK257" s="29"/>
      <c r="TDL257" s="29"/>
      <c r="TDM257" s="29"/>
      <c r="TDN257" s="29"/>
      <c r="TDO257" s="29"/>
      <c r="TDP257" s="29"/>
      <c r="TDQ257" s="29"/>
      <c r="TDR257" s="29"/>
      <c r="TDS257" s="29"/>
      <c r="TDT257" s="29"/>
      <c r="TDU257" s="29"/>
      <c r="TDV257" s="29"/>
      <c r="TDW257" s="29"/>
      <c r="TDX257" s="29"/>
      <c r="TDY257" s="29"/>
      <c r="TDZ257" s="29"/>
      <c r="TEA257" s="29"/>
      <c r="TEB257" s="29"/>
      <c r="TEC257" s="29"/>
      <c r="TED257" s="29"/>
      <c r="TEE257" s="29"/>
      <c r="TEF257" s="29"/>
      <c r="TEG257" s="29"/>
      <c r="TEH257" s="29"/>
      <c r="TEI257" s="29"/>
      <c r="TEJ257" s="29"/>
      <c r="TEK257" s="29"/>
      <c r="TEL257" s="29"/>
      <c r="TEM257" s="29"/>
      <c r="TEN257" s="29"/>
      <c r="TEO257" s="29"/>
      <c r="TEP257" s="29"/>
      <c r="TEQ257" s="29"/>
      <c r="TER257" s="29"/>
      <c r="TES257" s="29"/>
      <c r="TET257" s="29"/>
      <c r="TEU257" s="29"/>
      <c r="TEV257" s="29"/>
      <c r="TEW257" s="29"/>
      <c r="TEX257" s="29"/>
      <c r="TEY257" s="29"/>
      <c r="TEZ257" s="29"/>
      <c r="TFA257" s="29"/>
      <c r="TFB257" s="29"/>
      <c r="TFC257" s="29"/>
      <c r="TFD257" s="29"/>
      <c r="TFE257" s="29"/>
      <c r="TFF257" s="29"/>
      <c r="TFG257" s="29"/>
      <c r="TFH257" s="29"/>
      <c r="TFI257" s="29"/>
      <c r="TFJ257" s="29"/>
      <c r="TFK257" s="29"/>
      <c r="TFL257" s="29"/>
      <c r="TFM257" s="29"/>
      <c r="TFN257" s="29"/>
      <c r="TFO257" s="29"/>
      <c r="TFP257" s="29"/>
      <c r="TFQ257" s="29"/>
      <c r="TFR257" s="29"/>
      <c r="TFS257" s="29"/>
      <c r="TFT257" s="29"/>
      <c r="TFU257" s="29"/>
      <c r="TFV257" s="29"/>
      <c r="TFW257" s="29"/>
      <c r="TFX257" s="29"/>
      <c r="TFY257" s="29"/>
      <c r="TFZ257" s="29"/>
      <c r="TGA257" s="29"/>
      <c r="TGB257" s="29"/>
      <c r="TGC257" s="29"/>
      <c r="TGD257" s="29"/>
      <c r="TGE257" s="29"/>
      <c r="TGF257" s="29"/>
      <c r="TGG257" s="29"/>
      <c r="TGH257" s="29"/>
      <c r="TGI257" s="29"/>
      <c r="TGJ257" s="29"/>
      <c r="TGK257" s="29"/>
      <c r="TGL257" s="29"/>
      <c r="TGM257" s="29"/>
      <c r="TGN257" s="29"/>
      <c r="TGO257" s="29"/>
      <c r="TGP257" s="29"/>
      <c r="TGQ257" s="29"/>
      <c r="TGR257" s="29"/>
      <c r="TGS257" s="29"/>
      <c r="TGT257" s="29"/>
      <c r="TGU257" s="29"/>
      <c r="TGV257" s="29"/>
      <c r="TGW257" s="29"/>
      <c r="TGX257" s="29"/>
      <c r="TGY257" s="29"/>
      <c r="TGZ257" s="29"/>
      <c r="THA257" s="29"/>
      <c r="THB257" s="29"/>
      <c r="THC257" s="29"/>
      <c r="THD257" s="29"/>
      <c r="THE257" s="29"/>
      <c r="THF257" s="29"/>
      <c r="THG257" s="29"/>
      <c r="THH257" s="29"/>
      <c r="THI257" s="29"/>
      <c r="THJ257" s="29"/>
      <c r="THK257" s="29"/>
      <c r="THL257" s="29"/>
      <c r="THM257" s="29"/>
      <c r="THN257" s="29"/>
      <c r="THO257" s="29"/>
      <c r="THP257" s="29"/>
      <c r="THQ257" s="29"/>
      <c r="THR257" s="29"/>
      <c r="THS257" s="29"/>
      <c r="THT257" s="29"/>
      <c r="THU257" s="29"/>
      <c r="THV257" s="29"/>
      <c r="THW257" s="29"/>
      <c r="THX257" s="29"/>
      <c r="THY257" s="29"/>
      <c r="THZ257" s="29"/>
      <c r="TIA257" s="29"/>
      <c r="TIB257" s="29"/>
      <c r="TIC257" s="29"/>
      <c r="TID257" s="29"/>
      <c r="TIE257" s="29"/>
      <c r="TIF257" s="29"/>
      <c r="TIG257" s="29"/>
      <c r="TIH257" s="29"/>
      <c r="TII257" s="29"/>
      <c r="TIJ257" s="29"/>
      <c r="TIK257" s="29"/>
      <c r="TIL257" s="29"/>
      <c r="TIM257" s="29"/>
      <c r="TIN257" s="29"/>
      <c r="TIO257" s="29"/>
      <c r="TIP257" s="29"/>
      <c r="TIQ257" s="29"/>
      <c r="TIR257" s="29"/>
      <c r="TIS257" s="29"/>
      <c r="TIT257" s="29"/>
      <c r="TIU257" s="29"/>
      <c r="TIV257" s="29"/>
      <c r="TIW257" s="29"/>
      <c r="TIX257" s="29"/>
      <c r="TIY257" s="29"/>
      <c r="TIZ257" s="29"/>
      <c r="TJA257" s="29"/>
      <c r="TJB257" s="29"/>
      <c r="TJC257" s="29"/>
      <c r="TJD257" s="29"/>
      <c r="TJE257" s="29"/>
      <c r="TJF257" s="29"/>
      <c r="TJG257" s="29"/>
      <c r="TJH257" s="29"/>
      <c r="TJI257" s="29"/>
      <c r="TJJ257" s="29"/>
      <c r="TJK257" s="29"/>
      <c r="TJL257" s="29"/>
      <c r="TJM257" s="29"/>
      <c r="TJN257" s="29"/>
      <c r="TJO257" s="29"/>
      <c r="TJP257" s="29"/>
      <c r="TJQ257" s="29"/>
      <c r="TJR257" s="29"/>
      <c r="TJS257" s="29"/>
      <c r="TJT257" s="29"/>
      <c r="TJU257" s="29"/>
      <c r="TJV257" s="29"/>
      <c r="TJW257" s="29"/>
      <c r="TJX257" s="29"/>
      <c r="TJY257" s="29"/>
      <c r="TJZ257" s="29"/>
      <c r="TKA257" s="29"/>
      <c r="TKB257" s="29"/>
      <c r="TKC257" s="29"/>
      <c r="TKD257" s="29"/>
      <c r="TKE257" s="29"/>
      <c r="TKF257" s="29"/>
      <c r="TKG257" s="29"/>
      <c r="TKH257" s="29"/>
      <c r="TKI257" s="29"/>
      <c r="TKJ257" s="29"/>
      <c r="TKK257" s="29"/>
      <c r="TKL257" s="29"/>
      <c r="TKM257" s="29"/>
      <c r="TKN257" s="29"/>
      <c r="TKO257" s="29"/>
      <c r="TKP257" s="29"/>
      <c r="TKQ257" s="29"/>
      <c r="TKR257" s="29"/>
      <c r="TKS257" s="29"/>
      <c r="TKT257" s="29"/>
      <c r="TKU257" s="29"/>
      <c r="TKV257" s="29"/>
      <c r="TKW257" s="29"/>
      <c r="TKX257" s="29"/>
      <c r="TKY257" s="29"/>
      <c r="TKZ257" s="29"/>
      <c r="TLA257" s="29"/>
      <c r="TLB257" s="29"/>
      <c r="TLC257" s="29"/>
      <c r="TLD257" s="29"/>
      <c r="TLE257" s="29"/>
      <c r="TLF257" s="29"/>
      <c r="TLG257" s="29"/>
      <c r="TLH257" s="29"/>
      <c r="TLI257" s="29"/>
      <c r="TLJ257" s="29"/>
      <c r="TLK257" s="29"/>
      <c r="TLL257" s="29"/>
      <c r="TLM257" s="29"/>
      <c r="TLN257" s="29"/>
      <c r="TLO257" s="29"/>
      <c r="TLP257" s="29"/>
      <c r="TLQ257" s="29"/>
      <c r="TLR257" s="29"/>
      <c r="TLS257" s="29"/>
      <c r="TLT257" s="29"/>
      <c r="TLU257" s="29"/>
      <c r="TLV257" s="29"/>
      <c r="TLW257" s="29"/>
      <c r="TLX257" s="29"/>
      <c r="TLY257" s="29"/>
      <c r="TLZ257" s="29"/>
      <c r="TMA257" s="29"/>
      <c r="TMB257" s="29"/>
      <c r="TMC257" s="29"/>
      <c r="TMD257" s="29"/>
      <c r="TME257" s="29"/>
      <c r="TMF257" s="29"/>
      <c r="TMG257" s="29"/>
      <c r="TMH257" s="29"/>
      <c r="TMI257" s="29"/>
      <c r="TMJ257" s="29"/>
      <c r="TMK257" s="29"/>
      <c r="TML257" s="29"/>
      <c r="TMM257" s="29"/>
      <c r="TMN257" s="29"/>
      <c r="TMO257" s="29"/>
      <c r="TMP257" s="29"/>
      <c r="TMQ257" s="29"/>
      <c r="TMR257" s="29"/>
      <c r="TMS257" s="29"/>
      <c r="TMT257" s="29"/>
      <c r="TMU257" s="29"/>
      <c r="TMV257" s="29"/>
      <c r="TMW257" s="29"/>
      <c r="TMX257" s="29"/>
      <c r="TMY257" s="29"/>
      <c r="TMZ257" s="29"/>
      <c r="TNA257" s="29"/>
      <c r="TNB257" s="29"/>
      <c r="TNC257" s="29"/>
      <c r="TND257" s="29"/>
      <c r="TNE257" s="29"/>
      <c r="TNF257" s="29"/>
      <c r="TNG257" s="29"/>
      <c r="TNH257" s="29"/>
      <c r="TNI257" s="29"/>
      <c r="TNJ257" s="29"/>
      <c r="TNK257" s="29"/>
      <c r="TNL257" s="29"/>
      <c r="TNM257" s="29"/>
      <c r="TNN257" s="29"/>
      <c r="TNO257" s="29"/>
      <c r="TNP257" s="29"/>
      <c r="TNQ257" s="29"/>
      <c r="TNR257" s="29"/>
      <c r="TNS257" s="29"/>
      <c r="TNT257" s="29"/>
      <c r="TNU257" s="29"/>
      <c r="TNV257" s="29"/>
      <c r="TNW257" s="29"/>
      <c r="TNX257" s="29"/>
      <c r="TNY257" s="29"/>
      <c r="TNZ257" s="29"/>
      <c r="TOA257" s="29"/>
      <c r="TOB257" s="29"/>
      <c r="TOC257" s="29"/>
      <c r="TOD257" s="29"/>
      <c r="TOE257" s="29"/>
      <c r="TOF257" s="29"/>
      <c r="TOG257" s="29"/>
      <c r="TOH257" s="29"/>
      <c r="TOI257" s="29"/>
      <c r="TOJ257" s="29"/>
      <c r="TOK257" s="29"/>
      <c r="TOL257" s="29"/>
      <c r="TOM257" s="29"/>
      <c r="TON257" s="29"/>
      <c r="TOO257" s="29"/>
      <c r="TOP257" s="29"/>
      <c r="TOQ257" s="29"/>
      <c r="TOR257" s="29"/>
      <c r="TOS257" s="29"/>
      <c r="TOT257" s="29"/>
      <c r="TOU257" s="29"/>
      <c r="TOV257" s="29"/>
      <c r="TOW257" s="29"/>
      <c r="TOX257" s="29"/>
      <c r="TOY257" s="29"/>
      <c r="TOZ257" s="29"/>
      <c r="TPA257" s="29"/>
      <c r="TPB257" s="29"/>
      <c r="TPC257" s="29"/>
      <c r="TPD257" s="29"/>
      <c r="TPE257" s="29"/>
      <c r="TPF257" s="29"/>
      <c r="TPG257" s="29"/>
      <c r="TPH257" s="29"/>
      <c r="TPI257" s="29"/>
      <c r="TPJ257" s="29"/>
      <c r="TPK257" s="29"/>
      <c r="TPL257" s="29"/>
      <c r="TPM257" s="29"/>
      <c r="TPN257" s="29"/>
      <c r="TPO257" s="29"/>
      <c r="TPP257" s="29"/>
      <c r="TPQ257" s="29"/>
      <c r="TPR257" s="29"/>
      <c r="TPS257" s="29"/>
      <c r="TPT257" s="29"/>
      <c r="TPU257" s="29"/>
      <c r="TPV257" s="29"/>
      <c r="TPW257" s="29"/>
      <c r="TPX257" s="29"/>
      <c r="TPY257" s="29"/>
      <c r="TPZ257" s="29"/>
      <c r="TQA257" s="29"/>
      <c r="TQB257" s="29"/>
      <c r="TQC257" s="29"/>
      <c r="TQD257" s="29"/>
      <c r="TQE257" s="29"/>
      <c r="TQF257" s="29"/>
      <c r="TQG257" s="29"/>
      <c r="TQH257" s="29"/>
      <c r="TQI257" s="29"/>
      <c r="TQJ257" s="29"/>
      <c r="TQK257" s="29"/>
      <c r="TQL257" s="29"/>
      <c r="TQM257" s="29"/>
      <c r="TQN257" s="29"/>
      <c r="TQO257" s="29"/>
      <c r="TQP257" s="29"/>
      <c r="TQQ257" s="29"/>
      <c r="TQR257" s="29"/>
      <c r="TQS257" s="29"/>
      <c r="TQT257" s="29"/>
      <c r="TQU257" s="29"/>
      <c r="TQV257" s="29"/>
      <c r="TQW257" s="29"/>
      <c r="TQX257" s="29"/>
      <c r="TQY257" s="29"/>
      <c r="TQZ257" s="29"/>
      <c r="TRA257" s="29"/>
      <c r="TRB257" s="29"/>
      <c r="TRC257" s="29"/>
      <c r="TRD257" s="29"/>
      <c r="TRE257" s="29"/>
      <c r="TRF257" s="29"/>
      <c r="TRG257" s="29"/>
      <c r="TRH257" s="29"/>
      <c r="TRI257" s="29"/>
      <c r="TRJ257" s="29"/>
      <c r="TRK257" s="29"/>
      <c r="TRL257" s="29"/>
      <c r="TRM257" s="29"/>
      <c r="TRN257" s="29"/>
      <c r="TRO257" s="29"/>
      <c r="TRP257" s="29"/>
      <c r="TRQ257" s="29"/>
      <c r="TRR257" s="29"/>
      <c r="TRS257" s="29"/>
      <c r="TRT257" s="29"/>
      <c r="TRU257" s="29"/>
      <c r="TRV257" s="29"/>
      <c r="TRW257" s="29"/>
      <c r="TRX257" s="29"/>
      <c r="TRY257" s="29"/>
      <c r="TRZ257" s="29"/>
      <c r="TSA257" s="29"/>
      <c r="TSB257" s="29"/>
      <c r="TSC257" s="29"/>
      <c r="TSD257" s="29"/>
      <c r="TSE257" s="29"/>
      <c r="TSF257" s="29"/>
      <c r="TSG257" s="29"/>
      <c r="TSH257" s="29"/>
      <c r="TSI257" s="29"/>
      <c r="TSJ257" s="29"/>
      <c r="TSK257" s="29"/>
      <c r="TSL257" s="29"/>
      <c r="TSM257" s="29"/>
      <c r="TSN257" s="29"/>
      <c r="TSO257" s="29"/>
      <c r="TSP257" s="29"/>
      <c r="TSQ257" s="29"/>
      <c r="TSR257" s="29"/>
      <c r="TSS257" s="29"/>
      <c r="TST257" s="29"/>
      <c r="TSU257" s="29"/>
      <c r="TSV257" s="29"/>
      <c r="TSW257" s="29"/>
      <c r="TSX257" s="29"/>
      <c r="TSY257" s="29"/>
      <c r="TSZ257" s="29"/>
      <c r="TTA257" s="29"/>
      <c r="TTB257" s="29"/>
      <c r="TTC257" s="29"/>
      <c r="TTD257" s="29"/>
      <c r="TTE257" s="29"/>
      <c r="TTF257" s="29"/>
      <c r="TTG257" s="29"/>
      <c r="TTH257" s="29"/>
      <c r="TTI257" s="29"/>
      <c r="TTJ257" s="29"/>
      <c r="TTK257" s="29"/>
      <c r="TTL257" s="29"/>
      <c r="TTM257" s="29"/>
      <c r="TTN257" s="29"/>
      <c r="TTO257" s="29"/>
      <c r="TTP257" s="29"/>
      <c r="TTQ257" s="29"/>
      <c r="TTR257" s="29"/>
      <c r="TTS257" s="29"/>
      <c r="TTT257" s="29"/>
      <c r="TTU257" s="29"/>
      <c r="TTV257" s="29"/>
      <c r="TTW257" s="29"/>
      <c r="TTX257" s="29"/>
      <c r="TTY257" s="29"/>
      <c r="TTZ257" s="29"/>
      <c r="TUA257" s="29"/>
      <c r="TUB257" s="29"/>
      <c r="TUC257" s="29"/>
      <c r="TUD257" s="29"/>
      <c r="TUE257" s="29"/>
      <c r="TUF257" s="29"/>
      <c r="TUG257" s="29"/>
      <c r="TUH257" s="29"/>
      <c r="TUI257" s="29"/>
      <c r="TUJ257" s="29"/>
      <c r="TUK257" s="29"/>
      <c r="TUL257" s="29"/>
      <c r="TUM257" s="29"/>
      <c r="TUN257" s="29"/>
      <c r="TUO257" s="29"/>
      <c r="TUP257" s="29"/>
      <c r="TUQ257" s="29"/>
      <c r="TUR257" s="29"/>
      <c r="TUS257" s="29"/>
      <c r="TUT257" s="29"/>
      <c r="TUU257" s="29"/>
      <c r="TUV257" s="29"/>
      <c r="TUW257" s="29"/>
      <c r="TUX257" s="29"/>
      <c r="TUY257" s="29"/>
      <c r="TUZ257" s="29"/>
      <c r="TVA257" s="29"/>
      <c r="TVB257" s="29"/>
      <c r="TVC257" s="29"/>
      <c r="TVD257" s="29"/>
      <c r="TVE257" s="29"/>
      <c r="TVF257" s="29"/>
      <c r="TVG257" s="29"/>
      <c r="TVH257" s="29"/>
      <c r="TVI257" s="29"/>
      <c r="TVJ257" s="29"/>
      <c r="TVK257" s="29"/>
      <c r="TVL257" s="29"/>
      <c r="TVM257" s="29"/>
      <c r="TVN257" s="29"/>
      <c r="TVO257" s="29"/>
      <c r="TVP257" s="29"/>
      <c r="TVQ257" s="29"/>
      <c r="TVR257" s="29"/>
      <c r="TVS257" s="29"/>
      <c r="TVT257" s="29"/>
      <c r="TVU257" s="29"/>
      <c r="TVV257" s="29"/>
      <c r="TVW257" s="29"/>
      <c r="TVX257" s="29"/>
      <c r="TVY257" s="29"/>
      <c r="TVZ257" s="29"/>
      <c r="TWA257" s="29"/>
      <c r="TWB257" s="29"/>
      <c r="TWC257" s="29"/>
      <c r="TWD257" s="29"/>
      <c r="TWE257" s="29"/>
      <c r="TWF257" s="29"/>
      <c r="TWG257" s="29"/>
      <c r="TWH257" s="29"/>
      <c r="TWI257" s="29"/>
      <c r="TWJ257" s="29"/>
      <c r="TWK257" s="29"/>
      <c r="TWL257" s="29"/>
      <c r="TWM257" s="29"/>
      <c r="TWN257" s="29"/>
      <c r="TWO257" s="29"/>
      <c r="TWP257" s="29"/>
      <c r="TWQ257" s="29"/>
      <c r="TWR257" s="29"/>
      <c r="TWS257" s="29"/>
      <c r="TWT257" s="29"/>
      <c r="TWU257" s="29"/>
      <c r="TWV257" s="29"/>
      <c r="TWW257" s="29"/>
      <c r="TWX257" s="29"/>
      <c r="TWY257" s="29"/>
      <c r="TWZ257" s="29"/>
      <c r="TXA257" s="29"/>
      <c r="TXB257" s="29"/>
      <c r="TXC257" s="29"/>
      <c r="TXD257" s="29"/>
      <c r="TXE257" s="29"/>
      <c r="TXF257" s="29"/>
      <c r="TXG257" s="29"/>
      <c r="TXH257" s="29"/>
      <c r="TXI257" s="29"/>
      <c r="TXJ257" s="29"/>
      <c r="TXK257" s="29"/>
      <c r="TXL257" s="29"/>
      <c r="TXM257" s="29"/>
      <c r="TXN257" s="29"/>
      <c r="TXO257" s="29"/>
      <c r="TXP257" s="29"/>
      <c r="TXQ257" s="29"/>
      <c r="TXR257" s="29"/>
      <c r="TXS257" s="29"/>
      <c r="TXT257" s="29"/>
      <c r="TXU257" s="29"/>
      <c r="TXV257" s="29"/>
      <c r="TXW257" s="29"/>
      <c r="TXX257" s="29"/>
      <c r="TXY257" s="29"/>
      <c r="TXZ257" s="29"/>
      <c r="TYA257" s="29"/>
      <c r="TYB257" s="29"/>
      <c r="TYC257" s="29"/>
      <c r="TYD257" s="29"/>
      <c r="TYE257" s="29"/>
      <c r="TYF257" s="29"/>
      <c r="TYG257" s="29"/>
      <c r="TYH257" s="29"/>
      <c r="TYI257" s="29"/>
      <c r="TYJ257" s="29"/>
      <c r="TYK257" s="29"/>
      <c r="TYL257" s="29"/>
      <c r="TYM257" s="29"/>
      <c r="TYN257" s="29"/>
      <c r="TYO257" s="29"/>
      <c r="TYP257" s="29"/>
      <c r="TYQ257" s="29"/>
      <c r="TYR257" s="29"/>
      <c r="TYS257" s="29"/>
      <c r="TYT257" s="29"/>
      <c r="TYU257" s="29"/>
      <c r="TYV257" s="29"/>
      <c r="TYW257" s="29"/>
      <c r="TYX257" s="29"/>
      <c r="TYY257" s="29"/>
      <c r="TYZ257" s="29"/>
      <c r="TZA257" s="29"/>
      <c r="TZB257" s="29"/>
      <c r="TZC257" s="29"/>
      <c r="TZD257" s="29"/>
      <c r="TZE257" s="29"/>
      <c r="TZF257" s="29"/>
      <c r="TZG257" s="29"/>
      <c r="TZH257" s="29"/>
      <c r="TZI257" s="29"/>
      <c r="TZJ257" s="29"/>
      <c r="TZK257" s="29"/>
      <c r="TZL257" s="29"/>
      <c r="TZM257" s="29"/>
      <c r="TZN257" s="29"/>
      <c r="TZO257" s="29"/>
      <c r="TZP257" s="29"/>
      <c r="TZQ257" s="29"/>
      <c r="TZR257" s="29"/>
      <c r="TZS257" s="29"/>
      <c r="TZT257" s="29"/>
      <c r="TZU257" s="29"/>
      <c r="TZV257" s="29"/>
      <c r="TZW257" s="29"/>
      <c r="TZX257" s="29"/>
      <c r="TZY257" s="29"/>
      <c r="TZZ257" s="29"/>
      <c r="UAA257" s="29"/>
      <c r="UAB257" s="29"/>
      <c r="UAC257" s="29"/>
      <c r="UAD257" s="29"/>
      <c r="UAE257" s="29"/>
      <c r="UAF257" s="29"/>
      <c r="UAG257" s="29"/>
      <c r="UAH257" s="29"/>
      <c r="UAI257" s="29"/>
      <c r="UAJ257" s="29"/>
      <c r="UAK257" s="29"/>
      <c r="UAL257" s="29"/>
      <c r="UAM257" s="29"/>
      <c r="UAN257" s="29"/>
      <c r="UAO257" s="29"/>
      <c r="UAP257" s="29"/>
      <c r="UAQ257" s="29"/>
      <c r="UAR257" s="29"/>
      <c r="UAS257" s="29"/>
      <c r="UAT257" s="29"/>
      <c r="UAU257" s="29"/>
      <c r="UAV257" s="29"/>
      <c r="UAW257" s="29"/>
      <c r="UAX257" s="29"/>
      <c r="UAY257" s="29"/>
      <c r="UAZ257" s="29"/>
      <c r="UBA257" s="29"/>
      <c r="UBB257" s="29"/>
      <c r="UBC257" s="29"/>
      <c r="UBD257" s="29"/>
      <c r="UBE257" s="29"/>
      <c r="UBF257" s="29"/>
      <c r="UBG257" s="29"/>
      <c r="UBH257" s="29"/>
      <c r="UBI257" s="29"/>
      <c r="UBJ257" s="29"/>
      <c r="UBK257" s="29"/>
      <c r="UBL257" s="29"/>
      <c r="UBM257" s="29"/>
      <c r="UBN257" s="29"/>
      <c r="UBO257" s="29"/>
      <c r="UBP257" s="29"/>
      <c r="UBQ257" s="29"/>
      <c r="UBR257" s="29"/>
      <c r="UBS257" s="29"/>
      <c r="UBT257" s="29"/>
      <c r="UBU257" s="29"/>
      <c r="UBV257" s="29"/>
      <c r="UBW257" s="29"/>
      <c r="UBX257" s="29"/>
      <c r="UBY257" s="29"/>
      <c r="UBZ257" s="29"/>
      <c r="UCA257" s="29"/>
      <c r="UCB257" s="29"/>
      <c r="UCC257" s="29"/>
      <c r="UCD257" s="29"/>
      <c r="UCE257" s="29"/>
      <c r="UCF257" s="29"/>
      <c r="UCG257" s="29"/>
      <c r="UCH257" s="29"/>
      <c r="UCI257" s="29"/>
      <c r="UCJ257" s="29"/>
      <c r="UCK257" s="29"/>
      <c r="UCL257" s="29"/>
      <c r="UCM257" s="29"/>
      <c r="UCN257" s="29"/>
      <c r="UCO257" s="29"/>
      <c r="UCP257" s="29"/>
      <c r="UCQ257" s="29"/>
      <c r="UCR257" s="29"/>
      <c r="UCS257" s="29"/>
      <c r="UCT257" s="29"/>
      <c r="UCU257" s="29"/>
      <c r="UCV257" s="29"/>
      <c r="UCW257" s="29"/>
      <c r="UCX257" s="29"/>
      <c r="UCY257" s="29"/>
      <c r="UCZ257" s="29"/>
      <c r="UDA257" s="29"/>
      <c r="UDB257" s="29"/>
      <c r="UDC257" s="29"/>
      <c r="UDD257" s="29"/>
      <c r="UDE257" s="29"/>
      <c r="UDF257" s="29"/>
      <c r="UDG257" s="29"/>
      <c r="UDH257" s="29"/>
      <c r="UDI257" s="29"/>
      <c r="UDJ257" s="29"/>
      <c r="UDK257" s="29"/>
      <c r="UDL257" s="29"/>
      <c r="UDM257" s="29"/>
      <c r="UDN257" s="29"/>
      <c r="UDO257" s="29"/>
      <c r="UDP257" s="29"/>
      <c r="UDQ257" s="29"/>
      <c r="UDR257" s="29"/>
      <c r="UDS257" s="29"/>
      <c r="UDT257" s="29"/>
      <c r="UDU257" s="29"/>
      <c r="UDV257" s="29"/>
      <c r="UDW257" s="29"/>
      <c r="UDX257" s="29"/>
      <c r="UDY257" s="29"/>
      <c r="UDZ257" s="29"/>
      <c r="UEA257" s="29"/>
      <c r="UEB257" s="29"/>
      <c r="UEC257" s="29"/>
      <c r="UED257" s="29"/>
      <c r="UEE257" s="29"/>
      <c r="UEF257" s="29"/>
      <c r="UEG257" s="29"/>
      <c r="UEH257" s="29"/>
      <c r="UEI257" s="29"/>
      <c r="UEJ257" s="29"/>
      <c r="UEK257" s="29"/>
      <c r="UEL257" s="29"/>
      <c r="UEM257" s="29"/>
      <c r="UEN257" s="29"/>
      <c r="UEO257" s="29"/>
      <c r="UEP257" s="29"/>
      <c r="UEQ257" s="29"/>
      <c r="UER257" s="29"/>
      <c r="UES257" s="29"/>
      <c r="UET257" s="29"/>
      <c r="UEU257" s="29"/>
      <c r="UEV257" s="29"/>
      <c r="UEW257" s="29"/>
      <c r="UEX257" s="29"/>
      <c r="UEY257" s="29"/>
      <c r="UEZ257" s="29"/>
      <c r="UFA257" s="29"/>
      <c r="UFB257" s="29"/>
      <c r="UFC257" s="29"/>
      <c r="UFD257" s="29"/>
      <c r="UFE257" s="29"/>
      <c r="UFF257" s="29"/>
      <c r="UFG257" s="29"/>
      <c r="UFH257" s="29"/>
      <c r="UFI257" s="29"/>
      <c r="UFJ257" s="29"/>
      <c r="UFK257" s="29"/>
      <c r="UFL257" s="29"/>
      <c r="UFM257" s="29"/>
      <c r="UFN257" s="29"/>
      <c r="UFO257" s="29"/>
      <c r="UFP257" s="29"/>
      <c r="UFQ257" s="29"/>
      <c r="UFR257" s="29"/>
      <c r="UFS257" s="29"/>
      <c r="UFT257" s="29"/>
      <c r="UFU257" s="29"/>
      <c r="UFV257" s="29"/>
      <c r="UFW257" s="29"/>
      <c r="UFX257" s="29"/>
      <c r="UFY257" s="29"/>
      <c r="UFZ257" s="29"/>
      <c r="UGA257" s="29"/>
      <c r="UGB257" s="29"/>
      <c r="UGC257" s="29"/>
      <c r="UGD257" s="29"/>
      <c r="UGE257" s="29"/>
      <c r="UGF257" s="29"/>
      <c r="UGG257" s="29"/>
      <c r="UGH257" s="29"/>
      <c r="UGI257" s="29"/>
      <c r="UGJ257" s="29"/>
      <c r="UGK257" s="29"/>
      <c r="UGL257" s="29"/>
      <c r="UGM257" s="29"/>
      <c r="UGN257" s="29"/>
      <c r="UGO257" s="29"/>
      <c r="UGP257" s="29"/>
      <c r="UGQ257" s="29"/>
      <c r="UGR257" s="29"/>
      <c r="UGS257" s="29"/>
      <c r="UGT257" s="29"/>
      <c r="UGU257" s="29"/>
      <c r="UGV257" s="29"/>
      <c r="UGW257" s="29"/>
      <c r="UGX257" s="29"/>
      <c r="UGY257" s="29"/>
      <c r="UGZ257" s="29"/>
      <c r="UHA257" s="29"/>
      <c r="UHB257" s="29"/>
      <c r="UHC257" s="29"/>
      <c r="UHD257" s="29"/>
      <c r="UHE257" s="29"/>
      <c r="UHF257" s="29"/>
      <c r="UHG257" s="29"/>
      <c r="UHH257" s="29"/>
      <c r="UHI257" s="29"/>
      <c r="UHJ257" s="29"/>
      <c r="UHK257" s="29"/>
      <c r="UHL257" s="29"/>
      <c r="UHM257" s="29"/>
      <c r="UHN257" s="29"/>
      <c r="UHO257" s="29"/>
      <c r="UHP257" s="29"/>
      <c r="UHQ257" s="29"/>
      <c r="UHR257" s="29"/>
      <c r="UHS257" s="29"/>
      <c r="UHT257" s="29"/>
      <c r="UHU257" s="29"/>
      <c r="UHV257" s="29"/>
      <c r="UHW257" s="29"/>
      <c r="UHX257" s="29"/>
      <c r="UHY257" s="29"/>
      <c r="UHZ257" s="29"/>
      <c r="UIA257" s="29"/>
      <c r="UIB257" s="29"/>
      <c r="UIC257" s="29"/>
      <c r="UID257" s="29"/>
      <c r="UIE257" s="29"/>
      <c r="UIF257" s="29"/>
      <c r="UIG257" s="29"/>
      <c r="UIH257" s="29"/>
      <c r="UII257" s="29"/>
      <c r="UIJ257" s="29"/>
      <c r="UIK257" s="29"/>
      <c r="UIL257" s="29"/>
      <c r="UIM257" s="29"/>
      <c r="UIN257" s="29"/>
      <c r="UIO257" s="29"/>
      <c r="UIP257" s="29"/>
      <c r="UIQ257" s="29"/>
      <c r="UIR257" s="29"/>
      <c r="UIS257" s="29"/>
      <c r="UIT257" s="29"/>
      <c r="UIU257" s="29"/>
      <c r="UIV257" s="29"/>
      <c r="UIW257" s="29"/>
      <c r="UIX257" s="29"/>
      <c r="UIY257" s="29"/>
      <c r="UIZ257" s="29"/>
      <c r="UJA257" s="29"/>
      <c r="UJB257" s="29"/>
      <c r="UJC257" s="29"/>
      <c r="UJD257" s="29"/>
      <c r="UJE257" s="29"/>
      <c r="UJF257" s="29"/>
      <c r="UJG257" s="29"/>
      <c r="UJH257" s="29"/>
      <c r="UJI257" s="29"/>
      <c r="UJJ257" s="29"/>
      <c r="UJK257" s="29"/>
      <c r="UJL257" s="29"/>
      <c r="UJM257" s="29"/>
      <c r="UJN257" s="29"/>
      <c r="UJO257" s="29"/>
      <c r="UJP257" s="29"/>
      <c r="UJQ257" s="29"/>
      <c r="UJR257" s="29"/>
      <c r="UJS257" s="29"/>
      <c r="UJT257" s="29"/>
      <c r="UJU257" s="29"/>
      <c r="UJV257" s="29"/>
      <c r="UJW257" s="29"/>
      <c r="UJX257" s="29"/>
      <c r="UJY257" s="29"/>
      <c r="UJZ257" s="29"/>
      <c r="UKA257" s="29"/>
      <c r="UKB257" s="29"/>
      <c r="UKC257" s="29"/>
      <c r="UKD257" s="29"/>
      <c r="UKE257" s="29"/>
      <c r="UKF257" s="29"/>
      <c r="UKG257" s="29"/>
      <c r="UKH257" s="29"/>
      <c r="UKI257" s="29"/>
      <c r="UKJ257" s="29"/>
      <c r="UKK257" s="29"/>
      <c r="UKL257" s="29"/>
      <c r="UKM257" s="29"/>
      <c r="UKN257" s="29"/>
      <c r="UKO257" s="29"/>
      <c r="UKP257" s="29"/>
      <c r="UKQ257" s="29"/>
      <c r="UKR257" s="29"/>
      <c r="UKS257" s="29"/>
      <c r="UKT257" s="29"/>
      <c r="UKU257" s="29"/>
      <c r="UKV257" s="29"/>
      <c r="UKW257" s="29"/>
      <c r="UKX257" s="29"/>
      <c r="UKY257" s="29"/>
      <c r="UKZ257" s="29"/>
      <c r="ULA257" s="29"/>
      <c r="ULB257" s="29"/>
      <c r="ULC257" s="29"/>
      <c r="ULD257" s="29"/>
      <c r="ULE257" s="29"/>
      <c r="ULF257" s="29"/>
      <c r="ULG257" s="29"/>
      <c r="ULH257" s="29"/>
      <c r="ULI257" s="29"/>
      <c r="ULJ257" s="29"/>
      <c r="ULK257" s="29"/>
      <c r="ULL257" s="29"/>
      <c r="ULM257" s="29"/>
      <c r="ULN257" s="29"/>
      <c r="ULO257" s="29"/>
      <c r="ULP257" s="29"/>
      <c r="ULQ257" s="29"/>
      <c r="ULR257" s="29"/>
      <c r="ULS257" s="29"/>
      <c r="ULT257" s="29"/>
      <c r="ULU257" s="29"/>
      <c r="ULV257" s="29"/>
      <c r="ULW257" s="29"/>
      <c r="ULX257" s="29"/>
      <c r="ULY257" s="29"/>
      <c r="ULZ257" s="29"/>
      <c r="UMA257" s="29"/>
      <c r="UMB257" s="29"/>
      <c r="UMC257" s="29"/>
      <c r="UMD257" s="29"/>
      <c r="UME257" s="29"/>
      <c r="UMF257" s="29"/>
      <c r="UMG257" s="29"/>
      <c r="UMH257" s="29"/>
      <c r="UMI257" s="29"/>
      <c r="UMJ257" s="29"/>
      <c r="UMK257" s="29"/>
      <c r="UML257" s="29"/>
      <c r="UMM257" s="29"/>
      <c r="UMN257" s="29"/>
      <c r="UMO257" s="29"/>
      <c r="UMP257" s="29"/>
      <c r="UMQ257" s="29"/>
      <c r="UMR257" s="29"/>
      <c r="UMS257" s="29"/>
      <c r="UMT257" s="29"/>
      <c r="UMU257" s="29"/>
      <c r="UMV257" s="29"/>
      <c r="UMW257" s="29"/>
      <c r="UMX257" s="29"/>
      <c r="UMY257" s="29"/>
      <c r="UMZ257" s="29"/>
      <c r="UNA257" s="29"/>
      <c r="UNB257" s="29"/>
      <c r="UNC257" s="29"/>
      <c r="UND257" s="29"/>
      <c r="UNE257" s="29"/>
      <c r="UNF257" s="29"/>
      <c r="UNG257" s="29"/>
      <c r="UNH257" s="29"/>
      <c r="UNI257" s="29"/>
      <c r="UNJ257" s="29"/>
      <c r="UNK257" s="29"/>
      <c r="UNL257" s="29"/>
      <c r="UNM257" s="29"/>
      <c r="UNN257" s="29"/>
      <c r="UNO257" s="29"/>
      <c r="UNP257" s="29"/>
      <c r="UNQ257" s="29"/>
      <c r="UNR257" s="29"/>
      <c r="UNS257" s="29"/>
      <c r="UNT257" s="29"/>
      <c r="UNU257" s="29"/>
      <c r="UNV257" s="29"/>
      <c r="UNW257" s="29"/>
      <c r="UNX257" s="29"/>
      <c r="UNY257" s="29"/>
      <c r="UNZ257" s="29"/>
      <c r="UOA257" s="29"/>
      <c r="UOB257" s="29"/>
      <c r="UOC257" s="29"/>
      <c r="UOD257" s="29"/>
      <c r="UOE257" s="29"/>
      <c r="UOF257" s="29"/>
      <c r="UOG257" s="29"/>
      <c r="UOH257" s="29"/>
      <c r="UOI257" s="29"/>
      <c r="UOJ257" s="29"/>
      <c r="UOK257" s="29"/>
      <c r="UOL257" s="29"/>
      <c r="UOM257" s="29"/>
      <c r="UON257" s="29"/>
      <c r="UOO257" s="29"/>
      <c r="UOP257" s="29"/>
      <c r="UOQ257" s="29"/>
      <c r="UOR257" s="29"/>
      <c r="UOS257" s="29"/>
      <c r="UOT257" s="29"/>
      <c r="UOU257" s="29"/>
      <c r="UOV257" s="29"/>
      <c r="UOW257" s="29"/>
      <c r="UOX257" s="29"/>
      <c r="UOY257" s="29"/>
      <c r="UOZ257" s="29"/>
      <c r="UPA257" s="29"/>
      <c r="UPB257" s="29"/>
      <c r="UPC257" s="29"/>
      <c r="UPD257" s="29"/>
      <c r="UPE257" s="29"/>
      <c r="UPF257" s="29"/>
      <c r="UPG257" s="29"/>
      <c r="UPH257" s="29"/>
      <c r="UPI257" s="29"/>
      <c r="UPJ257" s="29"/>
      <c r="UPK257" s="29"/>
      <c r="UPL257" s="29"/>
      <c r="UPM257" s="29"/>
      <c r="UPN257" s="29"/>
      <c r="UPO257" s="29"/>
      <c r="UPP257" s="29"/>
      <c r="UPQ257" s="29"/>
      <c r="UPR257" s="29"/>
      <c r="UPS257" s="29"/>
      <c r="UPT257" s="29"/>
      <c r="UPU257" s="29"/>
      <c r="UPV257" s="29"/>
      <c r="UPW257" s="29"/>
      <c r="UPX257" s="29"/>
      <c r="UPY257" s="29"/>
      <c r="UPZ257" s="29"/>
      <c r="UQA257" s="29"/>
      <c r="UQB257" s="29"/>
      <c r="UQC257" s="29"/>
      <c r="UQD257" s="29"/>
      <c r="UQE257" s="29"/>
      <c r="UQF257" s="29"/>
      <c r="UQG257" s="29"/>
      <c r="UQH257" s="29"/>
      <c r="UQI257" s="29"/>
      <c r="UQJ257" s="29"/>
      <c r="UQK257" s="29"/>
      <c r="UQL257" s="29"/>
      <c r="UQM257" s="29"/>
      <c r="UQN257" s="29"/>
      <c r="UQO257" s="29"/>
      <c r="UQP257" s="29"/>
      <c r="UQQ257" s="29"/>
      <c r="UQR257" s="29"/>
      <c r="UQS257" s="29"/>
      <c r="UQT257" s="29"/>
      <c r="UQU257" s="29"/>
      <c r="UQV257" s="29"/>
      <c r="UQW257" s="29"/>
      <c r="UQX257" s="29"/>
      <c r="UQY257" s="29"/>
      <c r="UQZ257" s="29"/>
      <c r="URA257" s="29"/>
      <c r="URB257" s="29"/>
      <c r="URC257" s="29"/>
      <c r="URD257" s="29"/>
      <c r="URE257" s="29"/>
      <c r="URF257" s="29"/>
      <c r="URG257" s="29"/>
      <c r="URH257" s="29"/>
      <c r="URI257" s="29"/>
      <c r="URJ257" s="29"/>
      <c r="URK257" s="29"/>
      <c r="URL257" s="29"/>
      <c r="URM257" s="29"/>
      <c r="URN257" s="29"/>
      <c r="URO257" s="29"/>
      <c r="URP257" s="29"/>
      <c r="URQ257" s="29"/>
      <c r="URR257" s="29"/>
      <c r="URS257" s="29"/>
      <c r="URT257" s="29"/>
      <c r="URU257" s="29"/>
      <c r="URV257" s="29"/>
      <c r="URW257" s="29"/>
      <c r="URX257" s="29"/>
      <c r="URY257" s="29"/>
      <c r="URZ257" s="29"/>
      <c r="USA257" s="29"/>
      <c r="USB257" s="29"/>
      <c r="USC257" s="29"/>
      <c r="USD257" s="29"/>
      <c r="USE257" s="29"/>
      <c r="USF257" s="29"/>
      <c r="USG257" s="29"/>
      <c r="USH257" s="29"/>
      <c r="USI257" s="29"/>
      <c r="USJ257" s="29"/>
      <c r="USK257" s="29"/>
      <c r="USL257" s="29"/>
      <c r="USM257" s="29"/>
      <c r="USN257" s="29"/>
      <c r="USO257" s="29"/>
      <c r="USP257" s="29"/>
      <c r="USQ257" s="29"/>
      <c r="USR257" s="29"/>
      <c r="USS257" s="29"/>
      <c r="UST257" s="29"/>
      <c r="USU257" s="29"/>
      <c r="USV257" s="29"/>
      <c r="USW257" s="29"/>
      <c r="USX257" s="29"/>
      <c r="USY257" s="29"/>
      <c r="USZ257" s="29"/>
      <c r="UTA257" s="29"/>
      <c r="UTB257" s="29"/>
      <c r="UTC257" s="29"/>
      <c r="UTD257" s="29"/>
      <c r="UTE257" s="29"/>
      <c r="UTF257" s="29"/>
      <c r="UTG257" s="29"/>
      <c r="UTH257" s="29"/>
      <c r="UTI257" s="29"/>
      <c r="UTJ257" s="29"/>
      <c r="UTK257" s="29"/>
      <c r="UTL257" s="29"/>
      <c r="UTM257" s="29"/>
      <c r="UTN257" s="29"/>
      <c r="UTO257" s="29"/>
      <c r="UTP257" s="29"/>
      <c r="UTQ257" s="29"/>
      <c r="UTR257" s="29"/>
      <c r="UTS257" s="29"/>
      <c r="UTT257" s="29"/>
      <c r="UTU257" s="29"/>
      <c r="UTV257" s="29"/>
      <c r="UTW257" s="29"/>
      <c r="UTX257" s="29"/>
      <c r="UTY257" s="29"/>
      <c r="UTZ257" s="29"/>
      <c r="UUA257" s="29"/>
      <c r="UUB257" s="29"/>
      <c r="UUC257" s="29"/>
      <c r="UUD257" s="29"/>
      <c r="UUE257" s="29"/>
      <c r="UUF257" s="29"/>
      <c r="UUG257" s="29"/>
      <c r="UUH257" s="29"/>
      <c r="UUI257" s="29"/>
      <c r="UUJ257" s="29"/>
      <c r="UUK257" s="29"/>
      <c r="UUL257" s="29"/>
      <c r="UUM257" s="29"/>
      <c r="UUN257" s="29"/>
      <c r="UUO257" s="29"/>
      <c r="UUP257" s="29"/>
      <c r="UUQ257" s="29"/>
      <c r="UUR257" s="29"/>
      <c r="UUS257" s="29"/>
      <c r="UUT257" s="29"/>
      <c r="UUU257" s="29"/>
      <c r="UUV257" s="29"/>
      <c r="UUW257" s="29"/>
      <c r="UUX257" s="29"/>
      <c r="UUY257" s="29"/>
      <c r="UUZ257" s="29"/>
      <c r="UVA257" s="29"/>
      <c r="UVB257" s="29"/>
      <c r="UVC257" s="29"/>
      <c r="UVD257" s="29"/>
      <c r="UVE257" s="29"/>
      <c r="UVF257" s="29"/>
      <c r="UVG257" s="29"/>
      <c r="UVH257" s="29"/>
      <c r="UVI257" s="29"/>
      <c r="UVJ257" s="29"/>
      <c r="UVK257" s="29"/>
      <c r="UVL257" s="29"/>
      <c r="UVM257" s="29"/>
      <c r="UVN257" s="29"/>
      <c r="UVO257" s="29"/>
      <c r="UVP257" s="29"/>
      <c r="UVQ257" s="29"/>
      <c r="UVR257" s="29"/>
      <c r="UVS257" s="29"/>
      <c r="UVT257" s="29"/>
      <c r="UVU257" s="29"/>
      <c r="UVV257" s="29"/>
      <c r="UVW257" s="29"/>
      <c r="UVX257" s="29"/>
      <c r="UVY257" s="29"/>
      <c r="UVZ257" s="29"/>
      <c r="UWA257" s="29"/>
      <c r="UWB257" s="29"/>
      <c r="UWC257" s="29"/>
      <c r="UWD257" s="29"/>
      <c r="UWE257" s="29"/>
      <c r="UWF257" s="29"/>
      <c r="UWG257" s="29"/>
      <c r="UWH257" s="29"/>
      <c r="UWI257" s="29"/>
      <c r="UWJ257" s="29"/>
      <c r="UWK257" s="29"/>
      <c r="UWL257" s="29"/>
      <c r="UWM257" s="29"/>
      <c r="UWN257" s="29"/>
      <c r="UWO257" s="29"/>
      <c r="UWP257" s="29"/>
      <c r="UWQ257" s="29"/>
      <c r="UWR257" s="29"/>
      <c r="UWS257" s="29"/>
      <c r="UWT257" s="29"/>
      <c r="UWU257" s="29"/>
      <c r="UWV257" s="29"/>
      <c r="UWW257" s="29"/>
      <c r="UWX257" s="29"/>
      <c r="UWY257" s="29"/>
      <c r="UWZ257" s="29"/>
      <c r="UXA257" s="29"/>
      <c r="UXB257" s="29"/>
      <c r="UXC257" s="29"/>
      <c r="UXD257" s="29"/>
      <c r="UXE257" s="29"/>
      <c r="UXF257" s="29"/>
      <c r="UXG257" s="29"/>
      <c r="UXH257" s="29"/>
      <c r="UXI257" s="29"/>
      <c r="UXJ257" s="29"/>
      <c r="UXK257" s="29"/>
      <c r="UXL257" s="29"/>
      <c r="UXM257" s="29"/>
      <c r="UXN257" s="29"/>
      <c r="UXO257" s="29"/>
      <c r="UXP257" s="29"/>
      <c r="UXQ257" s="29"/>
      <c r="UXR257" s="29"/>
      <c r="UXS257" s="29"/>
      <c r="UXT257" s="29"/>
      <c r="UXU257" s="29"/>
      <c r="UXV257" s="29"/>
      <c r="UXW257" s="29"/>
      <c r="UXX257" s="29"/>
      <c r="UXY257" s="29"/>
      <c r="UXZ257" s="29"/>
      <c r="UYA257" s="29"/>
      <c r="UYB257" s="29"/>
      <c r="UYC257" s="29"/>
      <c r="UYD257" s="29"/>
      <c r="UYE257" s="29"/>
      <c r="UYF257" s="29"/>
      <c r="UYG257" s="29"/>
      <c r="UYH257" s="29"/>
      <c r="UYI257" s="29"/>
      <c r="UYJ257" s="29"/>
      <c r="UYK257" s="29"/>
      <c r="UYL257" s="29"/>
      <c r="UYM257" s="29"/>
      <c r="UYN257" s="29"/>
      <c r="UYO257" s="29"/>
      <c r="UYP257" s="29"/>
      <c r="UYQ257" s="29"/>
      <c r="UYR257" s="29"/>
      <c r="UYS257" s="29"/>
      <c r="UYT257" s="29"/>
      <c r="UYU257" s="29"/>
      <c r="UYV257" s="29"/>
      <c r="UYW257" s="29"/>
      <c r="UYX257" s="29"/>
      <c r="UYY257" s="29"/>
      <c r="UYZ257" s="29"/>
      <c r="UZA257" s="29"/>
      <c r="UZB257" s="29"/>
      <c r="UZC257" s="29"/>
      <c r="UZD257" s="29"/>
      <c r="UZE257" s="29"/>
      <c r="UZF257" s="29"/>
      <c r="UZG257" s="29"/>
      <c r="UZH257" s="29"/>
      <c r="UZI257" s="29"/>
      <c r="UZJ257" s="29"/>
      <c r="UZK257" s="29"/>
      <c r="UZL257" s="29"/>
      <c r="UZM257" s="29"/>
      <c r="UZN257" s="29"/>
      <c r="UZO257" s="29"/>
      <c r="UZP257" s="29"/>
      <c r="UZQ257" s="29"/>
      <c r="UZR257" s="29"/>
      <c r="UZS257" s="29"/>
      <c r="UZT257" s="29"/>
      <c r="UZU257" s="29"/>
      <c r="UZV257" s="29"/>
      <c r="UZW257" s="29"/>
      <c r="UZX257" s="29"/>
      <c r="UZY257" s="29"/>
      <c r="UZZ257" s="29"/>
      <c r="VAA257" s="29"/>
      <c r="VAB257" s="29"/>
      <c r="VAC257" s="29"/>
      <c r="VAD257" s="29"/>
      <c r="VAE257" s="29"/>
      <c r="VAF257" s="29"/>
      <c r="VAG257" s="29"/>
      <c r="VAH257" s="29"/>
      <c r="VAI257" s="29"/>
      <c r="VAJ257" s="29"/>
      <c r="VAK257" s="29"/>
      <c r="VAL257" s="29"/>
      <c r="VAM257" s="29"/>
      <c r="VAN257" s="29"/>
      <c r="VAO257" s="29"/>
      <c r="VAP257" s="29"/>
      <c r="VAQ257" s="29"/>
      <c r="VAR257" s="29"/>
      <c r="VAS257" s="29"/>
      <c r="VAT257" s="29"/>
      <c r="VAU257" s="29"/>
      <c r="VAV257" s="29"/>
      <c r="VAW257" s="29"/>
      <c r="VAX257" s="29"/>
      <c r="VAY257" s="29"/>
      <c r="VAZ257" s="29"/>
      <c r="VBA257" s="29"/>
      <c r="VBB257" s="29"/>
      <c r="VBC257" s="29"/>
      <c r="VBD257" s="29"/>
      <c r="VBE257" s="29"/>
      <c r="VBF257" s="29"/>
      <c r="VBG257" s="29"/>
      <c r="VBH257" s="29"/>
      <c r="VBI257" s="29"/>
      <c r="VBJ257" s="29"/>
      <c r="VBK257" s="29"/>
      <c r="VBL257" s="29"/>
      <c r="VBM257" s="29"/>
      <c r="VBN257" s="29"/>
      <c r="VBO257" s="29"/>
      <c r="VBP257" s="29"/>
      <c r="VBQ257" s="29"/>
      <c r="VBR257" s="29"/>
      <c r="VBS257" s="29"/>
      <c r="VBT257" s="29"/>
      <c r="VBU257" s="29"/>
      <c r="VBV257" s="29"/>
      <c r="VBW257" s="29"/>
      <c r="VBX257" s="29"/>
      <c r="VBY257" s="29"/>
      <c r="VBZ257" s="29"/>
      <c r="VCA257" s="29"/>
      <c r="VCB257" s="29"/>
      <c r="VCC257" s="29"/>
      <c r="VCD257" s="29"/>
      <c r="VCE257" s="29"/>
      <c r="VCF257" s="29"/>
      <c r="VCG257" s="29"/>
      <c r="VCH257" s="29"/>
      <c r="VCI257" s="29"/>
      <c r="VCJ257" s="29"/>
      <c r="VCK257" s="29"/>
      <c r="VCL257" s="29"/>
      <c r="VCM257" s="29"/>
      <c r="VCN257" s="29"/>
      <c r="VCO257" s="29"/>
      <c r="VCP257" s="29"/>
      <c r="VCQ257" s="29"/>
      <c r="VCR257" s="29"/>
      <c r="VCS257" s="29"/>
      <c r="VCT257" s="29"/>
      <c r="VCU257" s="29"/>
      <c r="VCV257" s="29"/>
      <c r="VCW257" s="29"/>
      <c r="VCX257" s="29"/>
      <c r="VCY257" s="29"/>
      <c r="VCZ257" s="29"/>
      <c r="VDA257" s="29"/>
      <c r="VDB257" s="29"/>
      <c r="VDC257" s="29"/>
      <c r="VDD257" s="29"/>
      <c r="VDE257" s="29"/>
      <c r="VDF257" s="29"/>
      <c r="VDG257" s="29"/>
      <c r="VDH257" s="29"/>
      <c r="VDI257" s="29"/>
      <c r="VDJ257" s="29"/>
      <c r="VDK257" s="29"/>
      <c r="VDL257" s="29"/>
      <c r="VDM257" s="29"/>
      <c r="VDN257" s="29"/>
      <c r="VDO257" s="29"/>
      <c r="VDP257" s="29"/>
      <c r="VDQ257" s="29"/>
      <c r="VDR257" s="29"/>
      <c r="VDS257" s="29"/>
      <c r="VDT257" s="29"/>
      <c r="VDU257" s="29"/>
      <c r="VDV257" s="29"/>
      <c r="VDW257" s="29"/>
      <c r="VDX257" s="29"/>
      <c r="VDY257" s="29"/>
      <c r="VDZ257" s="29"/>
      <c r="VEA257" s="29"/>
      <c r="VEB257" s="29"/>
      <c r="VEC257" s="29"/>
      <c r="VED257" s="29"/>
      <c r="VEE257" s="29"/>
      <c r="VEF257" s="29"/>
      <c r="VEG257" s="29"/>
      <c r="VEH257" s="29"/>
      <c r="VEI257" s="29"/>
      <c r="VEJ257" s="29"/>
      <c r="VEK257" s="29"/>
      <c r="VEL257" s="29"/>
      <c r="VEM257" s="29"/>
      <c r="VEN257" s="29"/>
      <c r="VEO257" s="29"/>
      <c r="VEP257" s="29"/>
      <c r="VEQ257" s="29"/>
      <c r="VER257" s="29"/>
      <c r="VES257" s="29"/>
      <c r="VET257" s="29"/>
      <c r="VEU257" s="29"/>
      <c r="VEV257" s="29"/>
      <c r="VEW257" s="29"/>
      <c r="VEX257" s="29"/>
      <c r="VEY257" s="29"/>
      <c r="VEZ257" s="29"/>
      <c r="VFA257" s="29"/>
      <c r="VFB257" s="29"/>
      <c r="VFC257" s="29"/>
      <c r="VFD257" s="29"/>
      <c r="VFE257" s="29"/>
      <c r="VFF257" s="29"/>
      <c r="VFG257" s="29"/>
      <c r="VFH257" s="29"/>
      <c r="VFI257" s="29"/>
      <c r="VFJ257" s="29"/>
      <c r="VFK257" s="29"/>
      <c r="VFL257" s="29"/>
      <c r="VFM257" s="29"/>
      <c r="VFN257" s="29"/>
      <c r="VFO257" s="29"/>
      <c r="VFP257" s="29"/>
      <c r="VFQ257" s="29"/>
      <c r="VFR257" s="29"/>
      <c r="VFS257" s="29"/>
      <c r="VFT257" s="29"/>
      <c r="VFU257" s="29"/>
      <c r="VFV257" s="29"/>
      <c r="VFW257" s="29"/>
      <c r="VFX257" s="29"/>
      <c r="VFY257" s="29"/>
      <c r="VFZ257" s="29"/>
      <c r="VGA257" s="29"/>
      <c r="VGB257" s="29"/>
      <c r="VGC257" s="29"/>
      <c r="VGD257" s="29"/>
      <c r="VGE257" s="29"/>
      <c r="VGF257" s="29"/>
      <c r="VGG257" s="29"/>
      <c r="VGH257" s="29"/>
      <c r="VGI257" s="29"/>
      <c r="VGJ257" s="29"/>
      <c r="VGK257" s="29"/>
      <c r="VGL257" s="29"/>
      <c r="VGM257" s="29"/>
      <c r="VGN257" s="29"/>
      <c r="VGO257" s="29"/>
      <c r="VGP257" s="29"/>
      <c r="VGQ257" s="29"/>
      <c r="VGR257" s="29"/>
      <c r="VGS257" s="29"/>
      <c r="VGT257" s="29"/>
      <c r="VGU257" s="29"/>
      <c r="VGV257" s="29"/>
      <c r="VGW257" s="29"/>
      <c r="VGX257" s="29"/>
      <c r="VGY257" s="29"/>
      <c r="VGZ257" s="29"/>
      <c r="VHA257" s="29"/>
      <c r="VHB257" s="29"/>
      <c r="VHC257" s="29"/>
      <c r="VHD257" s="29"/>
      <c r="VHE257" s="29"/>
      <c r="VHF257" s="29"/>
      <c r="VHG257" s="29"/>
      <c r="VHH257" s="29"/>
      <c r="VHI257" s="29"/>
      <c r="VHJ257" s="29"/>
      <c r="VHK257" s="29"/>
      <c r="VHL257" s="29"/>
      <c r="VHM257" s="29"/>
      <c r="VHN257" s="29"/>
      <c r="VHO257" s="29"/>
      <c r="VHP257" s="29"/>
      <c r="VHQ257" s="29"/>
      <c r="VHR257" s="29"/>
      <c r="VHS257" s="29"/>
      <c r="VHT257" s="29"/>
      <c r="VHU257" s="29"/>
      <c r="VHV257" s="29"/>
      <c r="VHW257" s="29"/>
      <c r="VHX257" s="29"/>
      <c r="VHY257" s="29"/>
      <c r="VHZ257" s="29"/>
      <c r="VIA257" s="29"/>
      <c r="VIB257" s="29"/>
      <c r="VIC257" s="29"/>
      <c r="VID257" s="29"/>
      <c r="VIE257" s="29"/>
      <c r="VIF257" s="29"/>
      <c r="VIG257" s="29"/>
      <c r="VIH257" s="29"/>
      <c r="VII257" s="29"/>
      <c r="VIJ257" s="29"/>
      <c r="VIK257" s="29"/>
      <c r="VIL257" s="29"/>
      <c r="VIM257" s="29"/>
      <c r="VIN257" s="29"/>
      <c r="VIO257" s="29"/>
      <c r="VIP257" s="29"/>
      <c r="VIQ257" s="29"/>
      <c r="VIR257" s="29"/>
      <c r="VIS257" s="29"/>
      <c r="VIT257" s="29"/>
      <c r="VIU257" s="29"/>
      <c r="VIV257" s="29"/>
      <c r="VIW257" s="29"/>
      <c r="VIX257" s="29"/>
      <c r="VIY257" s="29"/>
      <c r="VIZ257" s="29"/>
      <c r="VJA257" s="29"/>
      <c r="VJB257" s="29"/>
      <c r="VJC257" s="29"/>
      <c r="VJD257" s="29"/>
      <c r="VJE257" s="29"/>
      <c r="VJF257" s="29"/>
      <c r="VJG257" s="29"/>
      <c r="VJH257" s="29"/>
      <c r="VJI257" s="29"/>
      <c r="VJJ257" s="29"/>
      <c r="VJK257" s="29"/>
      <c r="VJL257" s="29"/>
      <c r="VJM257" s="29"/>
      <c r="VJN257" s="29"/>
      <c r="VJO257" s="29"/>
      <c r="VJP257" s="29"/>
      <c r="VJQ257" s="29"/>
      <c r="VJR257" s="29"/>
      <c r="VJS257" s="29"/>
      <c r="VJT257" s="29"/>
      <c r="VJU257" s="29"/>
      <c r="VJV257" s="29"/>
      <c r="VJW257" s="29"/>
      <c r="VJX257" s="29"/>
      <c r="VJY257" s="29"/>
      <c r="VJZ257" s="29"/>
      <c r="VKA257" s="29"/>
      <c r="VKB257" s="29"/>
      <c r="VKC257" s="29"/>
      <c r="VKD257" s="29"/>
      <c r="VKE257" s="29"/>
      <c r="VKF257" s="29"/>
      <c r="VKG257" s="29"/>
      <c r="VKH257" s="29"/>
      <c r="VKI257" s="29"/>
      <c r="VKJ257" s="29"/>
      <c r="VKK257" s="29"/>
      <c r="VKL257" s="29"/>
      <c r="VKM257" s="29"/>
      <c r="VKN257" s="29"/>
      <c r="VKO257" s="29"/>
      <c r="VKP257" s="29"/>
      <c r="VKQ257" s="29"/>
      <c r="VKR257" s="29"/>
      <c r="VKS257" s="29"/>
      <c r="VKT257" s="29"/>
      <c r="VKU257" s="29"/>
      <c r="VKV257" s="29"/>
      <c r="VKW257" s="29"/>
      <c r="VKX257" s="29"/>
      <c r="VKY257" s="29"/>
      <c r="VKZ257" s="29"/>
      <c r="VLA257" s="29"/>
      <c r="VLB257" s="29"/>
      <c r="VLC257" s="29"/>
      <c r="VLD257" s="29"/>
      <c r="VLE257" s="29"/>
      <c r="VLF257" s="29"/>
      <c r="VLG257" s="29"/>
      <c r="VLH257" s="29"/>
      <c r="VLI257" s="29"/>
      <c r="VLJ257" s="29"/>
      <c r="VLK257" s="29"/>
      <c r="VLL257" s="29"/>
      <c r="VLM257" s="29"/>
      <c r="VLN257" s="29"/>
      <c r="VLO257" s="29"/>
      <c r="VLP257" s="29"/>
      <c r="VLQ257" s="29"/>
      <c r="VLR257" s="29"/>
      <c r="VLS257" s="29"/>
      <c r="VLT257" s="29"/>
      <c r="VLU257" s="29"/>
      <c r="VLV257" s="29"/>
      <c r="VLW257" s="29"/>
      <c r="VLX257" s="29"/>
      <c r="VLY257" s="29"/>
      <c r="VLZ257" s="29"/>
      <c r="VMA257" s="29"/>
      <c r="VMB257" s="29"/>
      <c r="VMC257" s="29"/>
      <c r="VMD257" s="29"/>
      <c r="VME257" s="29"/>
      <c r="VMF257" s="29"/>
      <c r="VMG257" s="29"/>
      <c r="VMH257" s="29"/>
      <c r="VMI257" s="29"/>
      <c r="VMJ257" s="29"/>
      <c r="VMK257" s="29"/>
      <c r="VML257" s="29"/>
      <c r="VMM257" s="29"/>
      <c r="VMN257" s="29"/>
      <c r="VMO257" s="29"/>
      <c r="VMP257" s="29"/>
      <c r="VMQ257" s="29"/>
      <c r="VMR257" s="29"/>
      <c r="VMS257" s="29"/>
      <c r="VMT257" s="29"/>
      <c r="VMU257" s="29"/>
      <c r="VMV257" s="29"/>
      <c r="VMW257" s="29"/>
      <c r="VMX257" s="29"/>
      <c r="VMY257" s="29"/>
      <c r="VMZ257" s="29"/>
      <c r="VNA257" s="29"/>
      <c r="VNB257" s="29"/>
      <c r="VNC257" s="29"/>
      <c r="VND257" s="29"/>
      <c r="VNE257" s="29"/>
      <c r="VNF257" s="29"/>
      <c r="VNG257" s="29"/>
      <c r="VNH257" s="29"/>
      <c r="VNI257" s="29"/>
      <c r="VNJ257" s="29"/>
      <c r="VNK257" s="29"/>
      <c r="VNL257" s="29"/>
      <c r="VNM257" s="29"/>
      <c r="VNN257" s="29"/>
      <c r="VNO257" s="29"/>
      <c r="VNP257" s="29"/>
      <c r="VNQ257" s="29"/>
      <c r="VNR257" s="29"/>
      <c r="VNS257" s="29"/>
      <c r="VNT257" s="29"/>
      <c r="VNU257" s="29"/>
      <c r="VNV257" s="29"/>
      <c r="VNW257" s="29"/>
      <c r="VNX257" s="29"/>
      <c r="VNY257" s="29"/>
      <c r="VNZ257" s="29"/>
      <c r="VOA257" s="29"/>
      <c r="VOB257" s="29"/>
      <c r="VOC257" s="29"/>
      <c r="VOD257" s="29"/>
      <c r="VOE257" s="29"/>
      <c r="VOF257" s="29"/>
      <c r="VOG257" s="29"/>
      <c r="VOH257" s="29"/>
      <c r="VOI257" s="29"/>
      <c r="VOJ257" s="29"/>
      <c r="VOK257" s="29"/>
      <c r="VOL257" s="29"/>
      <c r="VOM257" s="29"/>
      <c r="VON257" s="29"/>
      <c r="VOO257" s="29"/>
      <c r="VOP257" s="29"/>
      <c r="VOQ257" s="29"/>
      <c r="VOR257" s="29"/>
      <c r="VOS257" s="29"/>
      <c r="VOT257" s="29"/>
      <c r="VOU257" s="29"/>
      <c r="VOV257" s="29"/>
      <c r="VOW257" s="29"/>
      <c r="VOX257" s="29"/>
      <c r="VOY257" s="29"/>
      <c r="VOZ257" s="29"/>
      <c r="VPA257" s="29"/>
      <c r="VPB257" s="29"/>
      <c r="VPC257" s="29"/>
      <c r="VPD257" s="29"/>
      <c r="VPE257" s="29"/>
      <c r="VPF257" s="29"/>
      <c r="VPG257" s="29"/>
      <c r="VPH257" s="29"/>
      <c r="VPI257" s="29"/>
      <c r="VPJ257" s="29"/>
      <c r="VPK257" s="29"/>
      <c r="VPL257" s="29"/>
      <c r="VPM257" s="29"/>
      <c r="VPN257" s="29"/>
      <c r="VPO257" s="29"/>
      <c r="VPP257" s="29"/>
      <c r="VPQ257" s="29"/>
      <c r="VPR257" s="29"/>
      <c r="VPS257" s="29"/>
      <c r="VPT257" s="29"/>
      <c r="VPU257" s="29"/>
      <c r="VPV257" s="29"/>
      <c r="VPW257" s="29"/>
      <c r="VPX257" s="29"/>
      <c r="VPY257" s="29"/>
      <c r="VPZ257" s="29"/>
      <c r="VQA257" s="29"/>
      <c r="VQB257" s="29"/>
      <c r="VQC257" s="29"/>
      <c r="VQD257" s="29"/>
      <c r="VQE257" s="29"/>
      <c r="VQF257" s="29"/>
      <c r="VQG257" s="29"/>
      <c r="VQH257" s="29"/>
      <c r="VQI257" s="29"/>
      <c r="VQJ257" s="29"/>
      <c r="VQK257" s="29"/>
      <c r="VQL257" s="29"/>
      <c r="VQM257" s="29"/>
      <c r="VQN257" s="29"/>
      <c r="VQO257" s="29"/>
      <c r="VQP257" s="29"/>
      <c r="VQQ257" s="29"/>
      <c r="VQR257" s="29"/>
      <c r="VQS257" s="29"/>
      <c r="VQT257" s="29"/>
      <c r="VQU257" s="29"/>
      <c r="VQV257" s="29"/>
      <c r="VQW257" s="29"/>
      <c r="VQX257" s="29"/>
      <c r="VQY257" s="29"/>
      <c r="VQZ257" s="29"/>
      <c r="VRA257" s="29"/>
      <c r="VRB257" s="29"/>
      <c r="VRC257" s="29"/>
      <c r="VRD257" s="29"/>
      <c r="VRE257" s="29"/>
      <c r="VRF257" s="29"/>
      <c r="VRG257" s="29"/>
      <c r="VRH257" s="29"/>
      <c r="VRI257" s="29"/>
      <c r="VRJ257" s="29"/>
      <c r="VRK257" s="29"/>
      <c r="VRL257" s="29"/>
      <c r="VRM257" s="29"/>
      <c r="VRN257" s="29"/>
      <c r="VRO257" s="29"/>
      <c r="VRP257" s="29"/>
      <c r="VRQ257" s="29"/>
      <c r="VRR257" s="29"/>
      <c r="VRS257" s="29"/>
      <c r="VRT257" s="29"/>
      <c r="VRU257" s="29"/>
      <c r="VRV257" s="29"/>
      <c r="VRW257" s="29"/>
      <c r="VRX257" s="29"/>
      <c r="VRY257" s="29"/>
      <c r="VRZ257" s="29"/>
      <c r="VSA257" s="29"/>
      <c r="VSB257" s="29"/>
      <c r="VSC257" s="29"/>
      <c r="VSD257" s="29"/>
      <c r="VSE257" s="29"/>
      <c r="VSF257" s="29"/>
      <c r="VSG257" s="29"/>
      <c r="VSH257" s="29"/>
      <c r="VSI257" s="29"/>
      <c r="VSJ257" s="29"/>
      <c r="VSK257" s="29"/>
      <c r="VSL257" s="29"/>
      <c r="VSM257" s="29"/>
      <c r="VSN257" s="29"/>
      <c r="VSO257" s="29"/>
      <c r="VSP257" s="29"/>
      <c r="VSQ257" s="29"/>
      <c r="VSR257" s="29"/>
      <c r="VSS257" s="29"/>
      <c r="VST257" s="29"/>
      <c r="VSU257" s="29"/>
      <c r="VSV257" s="29"/>
      <c r="VSW257" s="29"/>
      <c r="VSX257" s="29"/>
      <c r="VSY257" s="29"/>
      <c r="VSZ257" s="29"/>
      <c r="VTA257" s="29"/>
      <c r="VTB257" s="29"/>
      <c r="VTC257" s="29"/>
      <c r="VTD257" s="29"/>
      <c r="VTE257" s="29"/>
      <c r="VTF257" s="29"/>
      <c r="VTG257" s="29"/>
      <c r="VTH257" s="29"/>
      <c r="VTI257" s="29"/>
      <c r="VTJ257" s="29"/>
      <c r="VTK257" s="29"/>
      <c r="VTL257" s="29"/>
      <c r="VTM257" s="29"/>
      <c r="VTN257" s="29"/>
      <c r="VTO257" s="29"/>
      <c r="VTP257" s="29"/>
      <c r="VTQ257" s="29"/>
      <c r="VTR257" s="29"/>
      <c r="VTS257" s="29"/>
      <c r="VTT257" s="29"/>
      <c r="VTU257" s="29"/>
      <c r="VTV257" s="29"/>
      <c r="VTW257" s="29"/>
      <c r="VTX257" s="29"/>
      <c r="VTY257" s="29"/>
      <c r="VTZ257" s="29"/>
      <c r="VUA257" s="29"/>
      <c r="VUB257" s="29"/>
      <c r="VUC257" s="29"/>
      <c r="VUD257" s="29"/>
      <c r="VUE257" s="29"/>
      <c r="VUF257" s="29"/>
      <c r="VUG257" s="29"/>
      <c r="VUH257" s="29"/>
      <c r="VUI257" s="29"/>
      <c r="VUJ257" s="29"/>
      <c r="VUK257" s="29"/>
      <c r="VUL257" s="29"/>
      <c r="VUM257" s="29"/>
      <c r="VUN257" s="29"/>
      <c r="VUO257" s="29"/>
      <c r="VUP257" s="29"/>
      <c r="VUQ257" s="29"/>
      <c r="VUR257" s="29"/>
      <c r="VUS257" s="29"/>
      <c r="VUT257" s="29"/>
      <c r="VUU257" s="29"/>
      <c r="VUV257" s="29"/>
      <c r="VUW257" s="29"/>
      <c r="VUX257" s="29"/>
      <c r="VUY257" s="29"/>
      <c r="VUZ257" s="29"/>
      <c r="VVA257" s="29"/>
      <c r="VVB257" s="29"/>
      <c r="VVC257" s="29"/>
      <c r="VVD257" s="29"/>
      <c r="VVE257" s="29"/>
      <c r="VVF257" s="29"/>
      <c r="VVG257" s="29"/>
      <c r="VVH257" s="29"/>
      <c r="VVI257" s="29"/>
      <c r="VVJ257" s="29"/>
      <c r="VVK257" s="29"/>
      <c r="VVL257" s="29"/>
      <c r="VVM257" s="29"/>
      <c r="VVN257" s="29"/>
      <c r="VVO257" s="29"/>
      <c r="VVP257" s="29"/>
      <c r="VVQ257" s="29"/>
      <c r="VVR257" s="29"/>
      <c r="VVS257" s="29"/>
      <c r="VVT257" s="29"/>
      <c r="VVU257" s="29"/>
      <c r="VVV257" s="29"/>
      <c r="VVW257" s="29"/>
      <c r="VVX257" s="29"/>
      <c r="VVY257" s="29"/>
      <c r="VVZ257" s="29"/>
      <c r="VWA257" s="29"/>
      <c r="VWB257" s="29"/>
      <c r="VWC257" s="29"/>
      <c r="VWD257" s="29"/>
      <c r="VWE257" s="29"/>
      <c r="VWF257" s="29"/>
      <c r="VWG257" s="29"/>
      <c r="VWH257" s="29"/>
      <c r="VWI257" s="29"/>
      <c r="VWJ257" s="29"/>
      <c r="VWK257" s="29"/>
      <c r="VWL257" s="29"/>
      <c r="VWM257" s="29"/>
      <c r="VWN257" s="29"/>
      <c r="VWO257" s="29"/>
      <c r="VWP257" s="29"/>
      <c r="VWQ257" s="29"/>
      <c r="VWR257" s="29"/>
      <c r="VWS257" s="29"/>
      <c r="VWT257" s="29"/>
      <c r="VWU257" s="29"/>
      <c r="VWV257" s="29"/>
      <c r="VWW257" s="29"/>
      <c r="VWX257" s="29"/>
      <c r="VWY257" s="29"/>
      <c r="VWZ257" s="29"/>
      <c r="VXA257" s="29"/>
      <c r="VXB257" s="29"/>
      <c r="VXC257" s="29"/>
      <c r="VXD257" s="29"/>
      <c r="VXE257" s="29"/>
      <c r="VXF257" s="29"/>
      <c r="VXG257" s="29"/>
      <c r="VXH257" s="29"/>
      <c r="VXI257" s="29"/>
      <c r="VXJ257" s="29"/>
      <c r="VXK257" s="29"/>
      <c r="VXL257" s="29"/>
      <c r="VXM257" s="29"/>
      <c r="VXN257" s="29"/>
      <c r="VXO257" s="29"/>
      <c r="VXP257" s="29"/>
      <c r="VXQ257" s="29"/>
      <c r="VXR257" s="29"/>
      <c r="VXS257" s="29"/>
      <c r="VXT257" s="29"/>
      <c r="VXU257" s="29"/>
      <c r="VXV257" s="29"/>
      <c r="VXW257" s="29"/>
      <c r="VXX257" s="29"/>
      <c r="VXY257" s="29"/>
      <c r="VXZ257" s="29"/>
      <c r="VYA257" s="29"/>
      <c r="VYB257" s="29"/>
      <c r="VYC257" s="29"/>
      <c r="VYD257" s="29"/>
      <c r="VYE257" s="29"/>
      <c r="VYF257" s="29"/>
      <c r="VYG257" s="29"/>
      <c r="VYH257" s="29"/>
      <c r="VYI257" s="29"/>
      <c r="VYJ257" s="29"/>
      <c r="VYK257" s="29"/>
      <c r="VYL257" s="29"/>
      <c r="VYM257" s="29"/>
      <c r="VYN257" s="29"/>
      <c r="VYO257" s="29"/>
      <c r="VYP257" s="29"/>
      <c r="VYQ257" s="29"/>
      <c r="VYR257" s="29"/>
      <c r="VYS257" s="29"/>
      <c r="VYT257" s="29"/>
      <c r="VYU257" s="29"/>
      <c r="VYV257" s="29"/>
      <c r="VYW257" s="29"/>
      <c r="VYX257" s="29"/>
      <c r="VYY257" s="29"/>
      <c r="VYZ257" s="29"/>
      <c r="VZA257" s="29"/>
      <c r="VZB257" s="29"/>
      <c r="VZC257" s="29"/>
      <c r="VZD257" s="29"/>
      <c r="VZE257" s="29"/>
      <c r="VZF257" s="29"/>
      <c r="VZG257" s="29"/>
      <c r="VZH257" s="29"/>
      <c r="VZI257" s="29"/>
      <c r="VZJ257" s="29"/>
      <c r="VZK257" s="29"/>
      <c r="VZL257" s="29"/>
      <c r="VZM257" s="29"/>
      <c r="VZN257" s="29"/>
      <c r="VZO257" s="29"/>
      <c r="VZP257" s="29"/>
      <c r="VZQ257" s="29"/>
      <c r="VZR257" s="29"/>
      <c r="VZS257" s="29"/>
      <c r="VZT257" s="29"/>
      <c r="VZU257" s="29"/>
      <c r="VZV257" s="29"/>
      <c r="VZW257" s="29"/>
      <c r="VZX257" s="29"/>
      <c r="VZY257" s="29"/>
      <c r="VZZ257" s="29"/>
      <c r="WAA257" s="29"/>
      <c r="WAB257" s="29"/>
      <c r="WAC257" s="29"/>
      <c r="WAD257" s="29"/>
      <c r="WAE257" s="29"/>
      <c r="WAF257" s="29"/>
      <c r="WAG257" s="29"/>
      <c r="WAH257" s="29"/>
      <c r="WAI257" s="29"/>
      <c r="WAJ257" s="29"/>
      <c r="WAK257" s="29"/>
      <c r="WAL257" s="29"/>
      <c r="WAM257" s="29"/>
      <c r="WAN257" s="29"/>
      <c r="WAO257" s="29"/>
      <c r="WAP257" s="29"/>
      <c r="WAQ257" s="29"/>
      <c r="WAR257" s="29"/>
      <c r="WAS257" s="29"/>
      <c r="WAT257" s="29"/>
      <c r="WAU257" s="29"/>
      <c r="WAV257" s="29"/>
      <c r="WAW257" s="29"/>
      <c r="WAX257" s="29"/>
      <c r="WAY257" s="29"/>
      <c r="WAZ257" s="29"/>
      <c r="WBA257" s="29"/>
      <c r="WBB257" s="29"/>
      <c r="WBC257" s="29"/>
      <c r="WBD257" s="29"/>
      <c r="WBE257" s="29"/>
      <c r="WBF257" s="29"/>
      <c r="WBG257" s="29"/>
      <c r="WBH257" s="29"/>
      <c r="WBI257" s="29"/>
      <c r="WBJ257" s="29"/>
      <c r="WBK257" s="29"/>
      <c r="WBL257" s="29"/>
      <c r="WBM257" s="29"/>
      <c r="WBN257" s="29"/>
      <c r="WBO257" s="29"/>
      <c r="WBP257" s="29"/>
      <c r="WBQ257" s="29"/>
      <c r="WBR257" s="29"/>
      <c r="WBS257" s="29"/>
      <c r="WBT257" s="29"/>
      <c r="WBU257" s="29"/>
      <c r="WBV257" s="29"/>
      <c r="WBW257" s="29"/>
      <c r="WBX257" s="29"/>
      <c r="WBY257" s="29"/>
      <c r="WBZ257" s="29"/>
      <c r="WCA257" s="29"/>
      <c r="WCB257" s="29"/>
      <c r="WCC257" s="29"/>
      <c r="WCD257" s="29"/>
      <c r="WCE257" s="29"/>
      <c r="WCF257" s="29"/>
      <c r="WCG257" s="29"/>
      <c r="WCH257" s="29"/>
      <c r="WCI257" s="29"/>
      <c r="WCJ257" s="29"/>
      <c r="WCK257" s="29"/>
      <c r="WCL257" s="29"/>
      <c r="WCM257" s="29"/>
      <c r="WCN257" s="29"/>
      <c r="WCO257" s="29"/>
      <c r="WCP257" s="29"/>
      <c r="WCQ257" s="29"/>
      <c r="WCR257" s="29"/>
      <c r="WCS257" s="29"/>
      <c r="WCT257" s="29"/>
      <c r="WCU257" s="29"/>
      <c r="WCV257" s="29"/>
      <c r="WCW257" s="29"/>
      <c r="WCX257" s="29"/>
      <c r="WCY257" s="29"/>
      <c r="WCZ257" s="29"/>
      <c r="WDA257" s="29"/>
      <c r="WDB257" s="29"/>
      <c r="WDC257" s="29"/>
      <c r="WDD257" s="29"/>
      <c r="WDE257" s="29"/>
      <c r="WDF257" s="29"/>
      <c r="WDG257" s="29"/>
      <c r="WDH257" s="29"/>
      <c r="WDI257" s="29"/>
      <c r="WDJ257" s="29"/>
      <c r="WDK257" s="29"/>
      <c r="WDL257" s="29"/>
      <c r="WDM257" s="29"/>
      <c r="WDN257" s="29"/>
      <c r="WDO257" s="29"/>
      <c r="WDP257" s="29"/>
      <c r="WDQ257" s="29"/>
      <c r="WDR257" s="29"/>
      <c r="WDS257" s="29"/>
      <c r="WDT257" s="29"/>
      <c r="WDU257" s="29"/>
      <c r="WDV257" s="29"/>
      <c r="WDW257" s="29"/>
      <c r="WDX257" s="29"/>
      <c r="WDY257" s="29"/>
      <c r="WDZ257" s="29"/>
      <c r="WEA257" s="29"/>
      <c r="WEB257" s="29"/>
      <c r="WEC257" s="29"/>
      <c r="WED257" s="29"/>
      <c r="WEE257" s="29"/>
      <c r="WEF257" s="29"/>
      <c r="WEG257" s="29"/>
      <c r="WEH257" s="29"/>
      <c r="WEI257" s="29"/>
      <c r="WEJ257" s="29"/>
      <c r="WEK257" s="29"/>
      <c r="WEL257" s="29"/>
      <c r="WEM257" s="29"/>
      <c r="WEN257" s="29"/>
      <c r="WEO257" s="29"/>
      <c r="WEP257" s="29"/>
      <c r="WEQ257" s="29"/>
      <c r="WER257" s="29"/>
      <c r="WES257" s="29"/>
      <c r="WET257" s="29"/>
      <c r="WEU257" s="29"/>
      <c r="WEV257" s="29"/>
      <c r="WEW257" s="29"/>
      <c r="WEX257" s="29"/>
      <c r="WEY257" s="29"/>
      <c r="WEZ257" s="29"/>
      <c r="WFA257" s="29"/>
      <c r="WFB257" s="29"/>
      <c r="WFC257" s="29"/>
      <c r="WFD257" s="29"/>
      <c r="WFE257" s="29"/>
      <c r="WFF257" s="29"/>
      <c r="WFG257" s="29"/>
      <c r="WFH257" s="29"/>
      <c r="WFI257" s="29"/>
      <c r="WFJ257" s="29"/>
      <c r="WFK257" s="29"/>
      <c r="WFL257" s="29"/>
      <c r="WFM257" s="29"/>
      <c r="WFN257" s="29"/>
      <c r="WFO257" s="29"/>
      <c r="WFP257" s="29"/>
      <c r="WFQ257" s="29"/>
      <c r="WFR257" s="29"/>
      <c r="WFS257" s="29"/>
      <c r="WFT257" s="29"/>
      <c r="WFU257" s="29"/>
      <c r="WFV257" s="29"/>
      <c r="WFW257" s="29"/>
      <c r="WFX257" s="29"/>
      <c r="WFY257" s="29"/>
      <c r="WFZ257" s="29"/>
      <c r="WGA257" s="29"/>
      <c r="WGB257" s="29"/>
      <c r="WGC257" s="29"/>
      <c r="WGD257" s="29"/>
      <c r="WGE257" s="29"/>
      <c r="WGF257" s="29"/>
      <c r="WGG257" s="29"/>
      <c r="WGH257" s="29"/>
      <c r="WGI257" s="29"/>
      <c r="WGJ257" s="29"/>
      <c r="WGK257" s="29"/>
      <c r="WGL257" s="29"/>
      <c r="WGM257" s="29"/>
      <c r="WGN257" s="29"/>
      <c r="WGO257" s="29"/>
      <c r="WGP257" s="29"/>
      <c r="WGQ257" s="29"/>
      <c r="WGR257" s="29"/>
      <c r="WGS257" s="29"/>
      <c r="WGT257" s="29"/>
      <c r="WGU257" s="29"/>
      <c r="WGV257" s="29"/>
      <c r="WGW257" s="29"/>
      <c r="WGX257" s="29"/>
      <c r="WGY257" s="29"/>
      <c r="WGZ257" s="29"/>
      <c r="WHA257" s="29"/>
      <c r="WHB257" s="29"/>
      <c r="WHC257" s="29"/>
      <c r="WHD257" s="29"/>
      <c r="WHE257" s="29"/>
      <c r="WHF257" s="29"/>
      <c r="WHG257" s="29"/>
      <c r="WHH257" s="29"/>
      <c r="WHI257" s="29"/>
      <c r="WHJ257" s="29"/>
      <c r="WHK257" s="29"/>
      <c r="WHL257" s="29"/>
      <c r="WHM257" s="29"/>
      <c r="WHN257" s="29"/>
      <c r="WHO257" s="29"/>
      <c r="WHP257" s="29"/>
      <c r="WHQ257" s="29"/>
      <c r="WHR257" s="29"/>
      <c r="WHS257" s="29"/>
      <c r="WHT257" s="29"/>
      <c r="WHU257" s="29"/>
      <c r="WHV257" s="29"/>
      <c r="WHW257" s="29"/>
      <c r="WHX257" s="29"/>
      <c r="WHY257" s="29"/>
      <c r="WHZ257" s="29"/>
      <c r="WIA257" s="29"/>
      <c r="WIB257" s="29"/>
      <c r="WIC257" s="29"/>
      <c r="WID257" s="29"/>
      <c r="WIE257" s="29"/>
      <c r="WIF257" s="29"/>
      <c r="WIG257" s="29"/>
      <c r="WIH257" s="29"/>
      <c r="WII257" s="29"/>
      <c r="WIJ257" s="29"/>
      <c r="WIK257" s="29"/>
      <c r="WIL257" s="29"/>
      <c r="WIM257" s="29"/>
      <c r="WIN257" s="29"/>
      <c r="WIO257" s="29"/>
      <c r="WIP257" s="29"/>
      <c r="WIQ257" s="29"/>
      <c r="WIR257" s="29"/>
      <c r="WIS257" s="29"/>
      <c r="WIT257" s="29"/>
      <c r="WIU257" s="29"/>
      <c r="WIV257" s="29"/>
      <c r="WIW257" s="29"/>
      <c r="WIX257" s="29"/>
      <c r="WIY257" s="29"/>
      <c r="WIZ257" s="29"/>
      <c r="WJA257" s="29"/>
      <c r="WJB257" s="29"/>
      <c r="WJC257" s="29"/>
      <c r="WJD257" s="29"/>
      <c r="WJE257" s="29"/>
      <c r="WJF257" s="29"/>
      <c r="WJG257" s="29"/>
      <c r="WJH257" s="29"/>
      <c r="WJI257" s="29"/>
      <c r="WJJ257" s="29"/>
      <c r="WJK257" s="29"/>
      <c r="WJL257" s="29"/>
      <c r="WJM257" s="29"/>
      <c r="WJN257" s="29"/>
      <c r="WJO257" s="29"/>
      <c r="WJP257" s="29"/>
      <c r="WJQ257" s="29"/>
      <c r="WJR257" s="29"/>
      <c r="WJS257" s="29"/>
      <c r="WJT257" s="29"/>
      <c r="WJU257" s="29"/>
      <c r="WJV257" s="29"/>
      <c r="WJW257" s="29"/>
      <c r="WJX257" s="29"/>
      <c r="WJY257" s="29"/>
      <c r="WJZ257" s="29"/>
      <c r="WKA257" s="29"/>
      <c r="WKB257" s="29"/>
      <c r="WKC257" s="29"/>
      <c r="WKD257" s="29"/>
      <c r="WKE257" s="29"/>
      <c r="WKF257" s="29"/>
      <c r="WKG257" s="29"/>
      <c r="WKH257" s="29"/>
      <c r="WKI257" s="29"/>
      <c r="WKJ257" s="29"/>
      <c r="WKK257" s="29"/>
      <c r="WKL257" s="29"/>
      <c r="WKM257" s="29"/>
      <c r="WKN257" s="29"/>
      <c r="WKO257" s="29"/>
      <c r="WKP257" s="29"/>
      <c r="WKQ257" s="29"/>
      <c r="WKR257" s="29"/>
      <c r="WKS257" s="29"/>
      <c r="WKT257" s="29"/>
      <c r="WKU257" s="29"/>
      <c r="WKV257" s="29"/>
      <c r="WKW257" s="29"/>
      <c r="WKX257" s="29"/>
      <c r="WKY257" s="29"/>
      <c r="WKZ257" s="29"/>
      <c r="WLA257" s="29"/>
      <c r="WLB257" s="29"/>
      <c r="WLC257" s="29"/>
      <c r="WLD257" s="29"/>
      <c r="WLE257" s="29"/>
      <c r="WLF257" s="29"/>
      <c r="WLG257" s="29"/>
      <c r="WLH257" s="29"/>
      <c r="WLI257" s="29"/>
      <c r="WLJ257" s="29"/>
      <c r="WLK257" s="29"/>
      <c r="WLL257" s="29"/>
      <c r="WLM257" s="29"/>
      <c r="WLN257" s="29"/>
      <c r="WLO257" s="29"/>
      <c r="WLP257" s="29"/>
      <c r="WLQ257" s="29"/>
      <c r="WLR257" s="29"/>
      <c r="WLS257" s="29"/>
      <c r="WLT257" s="29"/>
      <c r="WLU257" s="29"/>
      <c r="WLV257" s="29"/>
      <c r="WLW257" s="29"/>
      <c r="WLX257" s="29"/>
      <c r="WLY257" s="29"/>
      <c r="WLZ257" s="29"/>
      <c r="WMA257" s="29"/>
      <c r="WMB257" s="29"/>
      <c r="WMC257" s="29"/>
      <c r="WMD257" s="29"/>
      <c r="WME257" s="29"/>
      <c r="WMF257" s="29"/>
      <c r="WMG257" s="29"/>
      <c r="WMH257" s="29"/>
      <c r="WMI257" s="29"/>
      <c r="WMJ257" s="29"/>
      <c r="WMK257" s="29"/>
      <c r="WML257" s="29"/>
      <c r="WMM257" s="29"/>
      <c r="WMN257" s="29"/>
      <c r="WMO257" s="29"/>
      <c r="WMP257" s="29"/>
      <c r="WMQ257" s="29"/>
      <c r="WMR257" s="29"/>
      <c r="WMS257" s="29"/>
      <c r="WMT257" s="29"/>
      <c r="WMU257" s="29"/>
      <c r="WMV257" s="29"/>
      <c r="WMW257" s="29"/>
      <c r="WMX257" s="29"/>
      <c r="WMY257" s="29"/>
      <c r="WMZ257" s="29"/>
      <c r="WNA257" s="29"/>
      <c r="WNB257" s="29"/>
      <c r="WNC257" s="29"/>
      <c r="WND257" s="29"/>
      <c r="WNE257" s="29"/>
      <c r="WNF257" s="29"/>
      <c r="WNG257" s="29"/>
      <c r="WNH257" s="29"/>
      <c r="WNI257" s="29"/>
      <c r="WNJ257" s="29"/>
      <c r="WNK257" s="29"/>
      <c r="WNL257" s="29"/>
      <c r="WNM257" s="29"/>
      <c r="WNN257" s="29"/>
      <c r="WNO257" s="29"/>
      <c r="WNP257" s="29"/>
      <c r="WNQ257" s="29"/>
      <c r="WNR257" s="29"/>
      <c r="WNS257" s="29"/>
      <c r="WNT257" s="29"/>
      <c r="WNU257" s="29"/>
      <c r="WNV257" s="29"/>
      <c r="WNW257" s="29"/>
      <c r="WNX257" s="29"/>
      <c r="WNY257" s="29"/>
      <c r="WNZ257" s="29"/>
      <c r="WOA257" s="29"/>
      <c r="WOB257" s="29"/>
      <c r="WOC257" s="29"/>
      <c r="WOD257" s="29"/>
      <c r="WOE257" s="29"/>
      <c r="WOF257" s="29"/>
      <c r="WOG257" s="29"/>
      <c r="WOH257" s="29"/>
      <c r="WOI257" s="29"/>
      <c r="WOJ257" s="29"/>
      <c r="WOK257" s="29"/>
      <c r="WOL257" s="29"/>
      <c r="WOM257" s="29"/>
      <c r="WON257" s="29"/>
      <c r="WOO257" s="29"/>
      <c r="WOP257" s="29"/>
      <c r="WOQ257" s="29"/>
      <c r="WOR257" s="29"/>
      <c r="WOS257" s="29"/>
      <c r="WOT257" s="29"/>
      <c r="WOU257" s="29"/>
      <c r="WOV257" s="29"/>
      <c r="WOW257" s="29"/>
      <c r="WOX257" s="29"/>
      <c r="WOY257" s="29"/>
      <c r="WOZ257" s="29"/>
      <c r="WPA257" s="29"/>
      <c r="WPB257" s="29"/>
      <c r="WPC257" s="29"/>
      <c r="WPD257" s="29"/>
      <c r="WPE257" s="29"/>
      <c r="WPF257" s="29"/>
      <c r="WPG257" s="29"/>
      <c r="WPH257" s="29"/>
      <c r="WPI257" s="29"/>
      <c r="WPJ257" s="29"/>
      <c r="WPK257" s="29"/>
      <c r="WPL257" s="29"/>
      <c r="WPM257" s="29"/>
      <c r="WPN257" s="29"/>
      <c r="WPO257" s="29"/>
      <c r="WPP257" s="29"/>
      <c r="WPQ257" s="29"/>
      <c r="WPR257" s="29"/>
      <c r="WPS257" s="29"/>
      <c r="WPT257" s="29"/>
      <c r="WPU257" s="29"/>
      <c r="WPV257" s="29"/>
      <c r="WPW257" s="29"/>
      <c r="WPX257" s="29"/>
      <c r="WPY257" s="29"/>
      <c r="WPZ257" s="29"/>
      <c r="WQA257" s="29"/>
      <c r="WQB257" s="29"/>
      <c r="WQC257" s="29"/>
      <c r="WQD257" s="29"/>
      <c r="WQE257" s="29"/>
      <c r="WQF257" s="29"/>
      <c r="WQG257" s="29"/>
      <c r="WQH257" s="29"/>
      <c r="WQI257" s="29"/>
      <c r="WQJ257" s="29"/>
      <c r="WQK257" s="29"/>
      <c r="WQL257" s="29"/>
      <c r="WQM257" s="29"/>
      <c r="WQN257" s="29"/>
      <c r="WQO257" s="29"/>
      <c r="WQP257" s="29"/>
      <c r="WQQ257" s="29"/>
      <c r="WQR257" s="29"/>
      <c r="WQS257" s="29"/>
      <c r="WQT257" s="29"/>
      <c r="WQU257" s="29"/>
      <c r="WQV257" s="29"/>
      <c r="WQW257" s="29"/>
      <c r="WQX257" s="29"/>
      <c r="WQY257" s="29"/>
      <c r="WQZ257" s="29"/>
      <c r="WRA257" s="29"/>
      <c r="WRB257" s="29"/>
      <c r="WRC257" s="29"/>
      <c r="WRD257" s="29"/>
      <c r="WRE257" s="29"/>
      <c r="WRF257" s="29"/>
      <c r="WRG257" s="29"/>
      <c r="WRH257" s="29"/>
      <c r="WRI257" s="29"/>
      <c r="WRJ257" s="29"/>
      <c r="WRK257" s="29"/>
      <c r="WRL257" s="29"/>
      <c r="WRM257" s="29"/>
      <c r="WRN257" s="29"/>
      <c r="WRO257" s="29"/>
      <c r="WRP257" s="29"/>
      <c r="WRQ257" s="29"/>
      <c r="WRR257" s="29"/>
      <c r="WRS257" s="29"/>
      <c r="WRT257" s="29"/>
      <c r="WRU257" s="29"/>
      <c r="WRV257" s="29"/>
      <c r="WRW257" s="29"/>
      <c r="WRX257" s="29"/>
      <c r="WRY257" s="29"/>
      <c r="WRZ257" s="29"/>
      <c r="WSA257" s="29"/>
      <c r="WSB257" s="29"/>
      <c r="WSC257" s="29"/>
      <c r="WSD257" s="29"/>
      <c r="WSE257" s="29"/>
      <c r="WSF257" s="29"/>
      <c r="WSG257" s="29"/>
      <c r="WSH257" s="29"/>
      <c r="WSI257" s="29"/>
      <c r="WSJ257" s="29"/>
      <c r="WSK257" s="29"/>
      <c r="WSL257" s="29"/>
      <c r="WSM257" s="29"/>
      <c r="WSN257" s="29"/>
      <c r="WSO257" s="29"/>
      <c r="WSP257" s="29"/>
      <c r="WSQ257" s="29"/>
      <c r="WSR257" s="29"/>
      <c r="WSS257" s="29"/>
      <c r="WST257" s="29"/>
      <c r="WSU257" s="29"/>
      <c r="WSV257" s="29"/>
      <c r="WSW257" s="29"/>
      <c r="WSX257" s="29"/>
      <c r="WSY257" s="29"/>
      <c r="WSZ257" s="29"/>
      <c r="WTA257" s="29"/>
      <c r="WTB257" s="29"/>
      <c r="WTC257" s="29"/>
      <c r="WTD257" s="29"/>
      <c r="WTE257" s="29"/>
      <c r="WTF257" s="29"/>
      <c r="WTG257" s="29"/>
      <c r="WTH257" s="29"/>
      <c r="WTI257" s="29"/>
      <c r="WTJ257" s="29"/>
      <c r="WTK257" s="29"/>
      <c r="WTL257" s="29"/>
      <c r="WTM257" s="29"/>
      <c r="WTN257" s="29"/>
      <c r="WTO257" s="29"/>
      <c r="WTP257" s="29"/>
      <c r="WTQ257" s="29"/>
      <c r="WTR257" s="29"/>
      <c r="WTS257" s="29"/>
      <c r="WTT257" s="29"/>
      <c r="WTU257" s="29"/>
      <c r="WTV257" s="29"/>
      <c r="WTW257" s="29"/>
      <c r="WTX257" s="29"/>
      <c r="WTY257" s="29"/>
      <c r="WTZ257" s="29"/>
      <c r="WUA257" s="29"/>
      <c r="WUB257" s="29"/>
      <c r="WUC257" s="29"/>
      <c r="WUD257" s="29"/>
      <c r="WUE257" s="29"/>
      <c r="WUF257" s="29"/>
      <c r="WUG257" s="29"/>
      <c r="WUH257" s="29"/>
      <c r="WUI257" s="29"/>
      <c r="WUJ257" s="29"/>
      <c r="WUK257" s="29"/>
      <c r="WUL257" s="29"/>
      <c r="WUM257" s="29"/>
      <c r="WUN257" s="29"/>
      <c r="WUO257" s="29"/>
      <c r="WUP257" s="29"/>
      <c r="WUQ257" s="29"/>
      <c r="WUR257" s="29"/>
      <c r="WUS257" s="29"/>
    </row>
    <row r="258" spans="1:16113" ht="20.149999999999999" customHeight="1" x14ac:dyDescent="0.35">
      <c r="A258" s="110" t="s">
        <v>676</v>
      </c>
      <c r="B258" s="21" t="s">
        <v>134</v>
      </c>
      <c r="C258" s="10" t="s">
        <v>135</v>
      </c>
      <c r="D258" s="10" t="s">
        <v>1576</v>
      </c>
      <c r="E258" s="10" t="s">
        <v>1577</v>
      </c>
      <c r="F258" s="148" t="s">
        <v>1578</v>
      </c>
      <c r="G258" s="148" t="s">
        <v>1579</v>
      </c>
      <c r="H258" s="148" t="s">
        <v>1580</v>
      </c>
      <c r="I258" s="13" t="s">
        <v>1597</v>
      </c>
      <c r="J258" s="10" t="s">
        <v>1598</v>
      </c>
      <c r="K258" s="14" t="s">
        <v>1599</v>
      </c>
      <c r="L258" s="16" t="s">
        <v>1600</v>
      </c>
      <c r="M258" s="12" t="s">
        <v>1601</v>
      </c>
      <c r="N258" s="12" t="s">
        <v>1602</v>
      </c>
      <c r="O258" s="12" t="s">
        <v>332</v>
      </c>
      <c r="P258" s="56"/>
      <c r="Q258" s="56"/>
      <c r="R258" s="264">
        <v>0.91818181818181821</v>
      </c>
      <c r="S258" s="167"/>
      <c r="T258" s="167"/>
      <c r="U258" s="167"/>
      <c r="V258" s="264"/>
      <c r="W258" s="167"/>
      <c r="X258" s="167"/>
      <c r="Y258" s="167"/>
      <c r="Z258" s="265"/>
      <c r="AA258" s="264"/>
      <c r="AB258" s="17">
        <v>0.8</v>
      </c>
      <c r="AC258" s="127">
        <v>3</v>
      </c>
      <c r="AD258" s="35" t="s">
        <v>1587</v>
      </c>
      <c r="AE258" s="12" t="s">
        <v>1603</v>
      </c>
      <c r="AF258" s="12" t="s">
        <v>273</v>
      </c>
      <c r="AG258" s="328"/>
    </row>
    <row r="259" spans="1:16113" ht="20.149999999999999" customHeight="1" x14ac:dyDescent="0.35">
      <c r="A259" s="110" t="s">
        <v>676</v>
      </c>
      <c r="B259" s="21" t="s">
        <v>134</v>
      </c>
      <c r="C259" s="10" t="s">
        <v>135</v>
      </c>
      <c r="D259" s="10" t="s">
        <v>1576</v>
      </c>
      <c r="E259" s="10" t="s">
        <v>1577</v>
      </c>
      <c r="F259" s="148" t="s">
        <v>1578</v>
      </c>
      <c r="G259" s="148" t="s">
        <v>1579</v>
      </c>
      <c r="H259" s="148" t="s">
        <v>1580</v>
      </c>
      <c r="I259" s="13" t="s">
        <v>1604</v>
      </c>
      <c r="J259" s="10" t="s">
        <v>1605</v>
      </c>
      <c r="K259" s="14" t="s">
        <v>1606</v>
      </c>
      <c r="L259" s="12" t="s">
        <v>1607</v>
      </c>
      <c r="M259" s="12" t="s">
        <v>1608</v>
      </c>
      <c r="N259" s="12" t="s">
        <v>1609</v>
      </c>
      <c r="O259" s="12" t="s">
        <v>66</v>
      </c>
      <c r="P259" s="56"/>
      <c r="Q259" s="56"/>
      <c r="R259" s="56"/>
      <c r="S259" s="237"/>
      <c r="T259" s="238">
        <v>0.46</v>
      </c>
      <c r="U259" s="237"/>
      <c r="V259" s="167"/>
      <c r="W259" s="167"/>
      <c r="X259" s="238"/>
      <c r="Y259" s="167"/>
      <c r="Z259" s="266"/>
      <c r="AA259" s="237"/>
      <c r="AB259" s="234">
        <v>1</v>
      </c>
      <c r="AC259" s="58">
        <v>2</v>
      </c>
      <c r="AD259" s="35" t="s">
        <v>1587</v>
      </c>
      <c r="AE259" s="12" t="s">
        <v>1588</v>
      </c>
      <c r="AF259" s="12" t="s">
        <v>273</v>
      </c>
      <c r="AG259" s="328"/>
    </row>
    <row r="260" spans="1:16113" ht="20.149999999999999" customHeight="1" x14ac:dyDescent="0.35">
      <c r="A260" s="110" t="s">
        <v>676</v>
      </c>
      <c r="B260" s="21" t="s">
        <v>134</v>
      </c>
      <c r="C260" s="10" t="s">
        <v>135</v>
      </c>
      <c r="D260" s="10" t="s">
        <v>1576</v>
      </c>
      <c r="E260" s="10" t="s">
        <v>1577</v>
      </c>
      <c r="F260" s="148" t="s">
        <v>1578</v>
      </c>
      <c r="G260" s="148" t="s">
        <v>1579</v>
      </c>
      <c r="H260" s="148" t="s">
        <v>1580</v>
      </c>
      <c r="I260" s="13" t="s">
        <v>1604</v>
      </c>
      <c r="J260" s="10" t="s">
        <v>1610</v>
      </c>
      <c r="K260" s="14" t="s">
        <v>1611</v>
      </c>
      <c r="L260" s="12" t="s">
        <v>1612</v>
      </c>
      <c r="M260" s="12" t="s">
        <v>1613</v>
      </c>
      <c r="N260" s="12" t="s">
        <v>1614</v>
      </c>
      <c r="O260" s="12" t="s">
        <v>66</v>
      </c>
      <c r="P260" s="56"/>
      <c r="Q260" s="56"/>
      <c r="R260" s="264">
        <v>0.95</v>
      </c>
      <c r="S260" s="167"/>
      <c r="T260" s="167"/>
      <c r="U260" s="167"/>
      <c r="V260" s="167"/>
      <c r="W260" s="167"/>
      <c r="X260" s="167"/>
      <c r="Y260" s="167"/>
      <c r="Z260" s="266"/>
      <c r="AA260" s="237"/>
      <c r="AB260" s="132">
        <v>0.7</v>
      </c>
      <c r="AC260" s="58">
        <v>1</v>
      </c>
      <c r="AD260" s="35" t="s">
        <v>1587</v>
      </c>
      <c r="AE260" s="12" t="s">
        <v>1588</v>
      </c>
      <c r="AF260" s="12" t="s">
        <v>273</v>
      </c>
      <c r="AG260" s="328"/>
    </row>
    <row r="261" spans="1:16113" ht="20.149999999999999" customHeight="1" x14ac:dyDescent="0.35">
      <c r="A261" s="110" t="s">
        <v>676</v>
      </c>
      <c r="B261" s="21" t="s">
        <v>134</v>
      </c>
      <c r="C261" s="10" t="s">
        <v>135</v>
      </c>
      <c r="D261" s="10" t="s">
        <v>1576</v>
      </c>
      <c r="E261" s="10" t="s">
        <v>1577</v>
      </c>
      <c r="F261" s="10" t="s">
        <v>1615</v>
      </c>
      <c r="G261" s="148" t="s">
        <v>1579</v>
      </c>
      <c r="H261" s="148" t="s">
        <v>1580</v>
      </c>
      <c r="I261" s="13" t="s">
        <v>1616</v>
      </c>
      <c r="J261" s="10" t="s">
        <v>1617</v>
      </c>
      <c r="K261" s="14" t="s">
        <v>1618</v>
      </c>
      <c r="L261" s="12" t="s">
        <v>1619</v>
      </c>
      <c r="M261" s="12" t="s">
        <v>1620</v>
      </c>
      <c r="N261" s="12" t="s">
        <v>1367</v>
      </c>
      <c r="O261" s="12" t="s">
        <v>66</v>
      </c>
      <c r="P261" s="56"/>
      <c r="Q261" s="56"/>
      <c r="R261" s="56"/>
      <c r="S261" s="167"/>
      <c r="T261" s="167"/>
      <c r="U261" s="167"/>
      <c r="V261" s="167"/>
      <c r="W261" s="167"/>
      <c r="X261" s="167"/>
      <c r="Y261" s="167"/>
      <c r="Z261" s="237"/>
      <c r="AA261" s="266"/>
      <c r="AB261" s="234">
        <v>1</v>
      </c>
      <c r="AC261" s="58">
        <v>1</v>
      </c>
      <c r="AD261" s="35" t="s">
        <v>1587</v>
      </c>
      <c r="AE261" s="12" t="s">
        <v>1588</v>
      </c>
      <c r="AF261" s="12" t="s">
        <v>273</v>
      </c>
      <c r="AG261" s="328"/>
    </row>
    <row r="262" spans="1:16113" ht="20.149999999999999" customHeight="1" x14ac:dyDescent="0.35">
      <c r="A262" s="110" t="s">
        <v>676</v>
      </c>
      <c r="B262" s="21" t="s">
        <v>134</v>
      </c>
      <c r="C262" s="10" t="s">
        <v>135</v>
      </c>
      <c r="D262" s="10" t="s">
        <v>1576</v>
      </c>
      <c r="E262" s="10" t="s">
        <v>1577</v>
      </c>
      <c r="F262" s="10" t="s">
        <v>1621</v>
      </c>
      <c r="G262" s="148" t="s">
        <v>1579</v>
      </c>
      <c r="H262" s="148" t="s">
        <v>1580</v>
      </c>
      <c r="I262" s="13" t="s">
        <v>1622</v>
      </c>
      <c r="J262" s="204" t="s">
        <v>1623</v>
      </c>
      <c r="K262" s="14" t="s">
        <v>1624</v>
      </c>
      <c r="L262" s="12" t="s">
        <v>1619</v>
      </c>
      <c r="M262" s="12" t="s">
        <v>1620</v>
      </c>
      <c r="N262" s="12" t="s">
        <v>1367</v>
      </c>
      <c r="O262" s="12" t="s">
        <v>66</v>
      </c>
      <c r="P262" s="56"/>
      <c r="Q262" s="56"/>
      <c r="R262" s="56"/>
      <c r="S262" s="167"/>
      <c r="T262" s="167"/>
      <c r="U262" s="167"/>
      <c r="V262" s="167"/>
      <c r="W262" s="167"/>
      <c r="X262" s="167"/>
      <c r="Y262" s="167"/>
      <c r="Z262" s="237"/>
      <c r="AA262" s="266"/>
      <c r="AB262" s="234">
        <v>1</v>
      </c>
      <c r="AC262" s="58">
        <v>1</v>
      </c>
      <c r="AD262" s="35" t="s">
        <v>1587</v>
      </c>
      <c r="AE262" s="12" t="s">
        <v>1588</v>
      </c>
      <c r="AF262" s="12" t="s">
        <v>273</v>
      </c>
      <c r="AG262" s="328"/>
    </row>
    <row r="263" spans="1:16113" ht="20.149999999999999" customHeight="1" x14ac:dyDescent="0.35">
      <c r="A263" s="110" t="s">
        <v>676</v>
      </c>
      <c r="B263" s="21" t="s">
        <v>134</v>
      </c>
      <c r="C263" s="10" t="s">
        <v>135</v>
      </c>
      <c r="D263" s="10" t="s">
        <v>1576</v>
      </c>
      <c r="E263" s="10" t="s">
        <v>1577</v>
      </c>
      <c r="F263" s="10" t="s">
        <v>1625</v>
      </c>
      <c r="G263" s="148" t="s">
        <v>1579</v>
      </c>
      <c r="H263" s="148" t="s">
        <v>1580</v>
      </c>
      <c r="I263" s="13" t="s">
        <v>1626</v>
      </c>
      <c r="J263" s="204" t="s">
        <v>1627</v>
      </c>
      <c r="K263" s="14" t="s">
        <v>1628</v>
      </c>
      <c r="L263" s="12" t="s">
        <v>1629</v>
      </c>
      <c r="M263" s="12" t="s">
        <v>1630</v>
      </c>
      <c r="N263" s="12" t="s">
        <v>1609</v>
      </c>
      <c r="O263" s="12" t="s">
        <v>66</v>
      </c>
      <c r="P263" s="56"/>
      <c r="Q263" s="56"/>
      <c r="R263" s="238">
        <v>0.13</v>
      </c>
      <c r="S263" s="167"/>
      <c r="T263" s="167"/>
      <c r="U263" s="167"/>
      <c r="V263" s="167"/>
      <c r="W263" s="167"/>
      <c r="X263" s="167"/>
      <c r="Y263" s="167"/>
      <c r="Z263" s="237"/>
      <c r="AA263" s="238"/>
      <c r="AB263" s="132">
        <v>0.25</v>
      </c>
      <c r="AC263" s="127">
        <v>2</v>
      </c>
      <c r="AD263" s="35" t="s">
        <v>1587</v>
      </c>
      <c r="AE263" s="12" t="s">
        <v>1631</v>
      </c>
      <c r="AF263" s="12" t="s">
        <v>273</v>
      </c>
      <c r="AG263" s="328"/>
    </row>
    <row r="264" spans="1:16113" ht="20.149999999999999" customHeight="1" x14ac:dyDescent="0.35">
      <c r="A264" s="110" t="s">
        <v>676</v>
      </c>
      <c r="B264" s="21" t="s">
        <v>134</v>
      </c>
      <c r="C264" s="10" t="s">
        <v>135</v>
      </c>
      <c r="D264" s="10" t="s">
        <v>1576</v>
      </c>
      <c r="E264" s="10" t="s">
        <v>1577</v>
      </c>
      <c r="F264" s="40" t="s">
        <v>1632</v>
      </c>
      <c r="G264" s="267" t="s">
        <v>1579</v>
      </c>
      <c r="H264" s="12" t="s">
        <v>1580</v>
      </c>
      <c r="I264" s="12" t="s">
        <v>1633</v>
      </c>
      <c r="J264" s="12" t="s">
        <v>1634</v>
      </c>
      <c r="K264" s="12" t="s">
        <v>1635</v>
      </c>
      <c r="L264" s="12" t="s">
        <v>1636</v>
      </c>
      <c r="M264" s="12" t="s">
        <v>1637</v>
      </c>
      <c r="N264" s="12" t="s">
        <v>1367</v>
      </c>
      <c r="O264" s="12" t="s">
        <v>66</v>
      </c>
      <c r="P264" s="33"/>
      <c r="Q264" s="33"/>
      <c r="R264" s="33"/>
      <c r="S264" s="34"/>
      <c r="T264" s="34"/>
      <c r="U264" s="34"/>
      <c r="V264" s="34"/>
      <c r="W264" s="34"/>
      <c r="X264" s="34"/>
      <c r="Y264" s="34"/>
      <c r="Z264" s="34"/>
      <c r="AA264" s="266"/>
      <c r="AB264" s="234">
        <v>1</v>
      </c>
      <c r="AC264" s="58">
        <v>1</v>
      </c>
      <c r="AD264" s="35" t="s">
        <v>1587</v>
      </c>
      <c r="AE264" s="12" t="s">
        <v>1588</v>
      </c>
      <c r="AF264" s="12" t="s">
        <v>273</v>
      </c>
      <c r="AG264" s="330"/>
    </row>
    <row r="265" spans="1:16113" ht="20.149999999999999" customHeight="1" x14ac:dyDescent="0.35">
      <c r="A265" s="110" t="s">
        <v>676</v>
      </c>
      <c r="B265" s="21" t="s">
        <v>134</v>
      </c>
      <c r="C265" s="10" t="s">
        <v>135</v>
      </c>
      <c r="D265" s="10" t="s">
        <v>1576</v>
      </c>
      <c r="E265" s="10" t="s">
        <v>1577</v>
      </c>
      <c r="F265" s="40" t="s">
        <v>1638</v>
      </c>
      <c r="G265" s="267" t="s">
        <v>1579</v>
      </c>
      <c r="H265" s="12" t="s">
        <v>1580</v>
      </c>
      <c r="I265" s="12" t="s">
        <v>1639</v>
      </c>
      <c r="J265" s="12" t="s">
        <v>1640</v>
      </c>
      <c r="K265" s="12" t="s">
        <v>1641</v>
      </c>
      <c r="L265" s="12" t="s">
        <v>1642</v>
      </c>
      <c r="M265" s="12" t="s">
        <v>1643</v>
      </c>
      <c r="N265" s="12" t="s">
        <v>1367</v>
      </c>
      <c r="O265" s="12" t="s">
        <v>66</v>
      </c>
      <c r="P265" s="33"/>
      <c r="Q265" s="33"/>
      <c r="R265" s="33"/>
      <c r="S265" s="266">
        <f>1/1</f>
        <v>1</v>
      </c>
      <c r="T265" s="34"/>
      <c r="U265" s="34"/>
      <c r="V265" s="34"/>
      <c r="W265" s="34"/>
      <c r="X265" s="34" t="s">
        <v>1644</v>
      </c>
      <c r="Y265" s="34"/>
      <c r="Z265" s="34"/>
      <c r="AA265" s="34"/>
      <c r="AB265" s="234">
        <v>1</v>
      </c>
      <c r="AC265" s="32">
        <v>1</v>
      </c>
      <c r="AD265" s="35" t="s">
        <v>1587</v>
      </c>
      <c r="AE265" s="12" t="s">
        <v>1588</v>
      </c>
      <c r="AF265" s="12" t="s">
        <v>273</v>
      </c>
      <c r="AG265" s="330"/>
    </row>
    <row r="266" spans="1:16113" ht="20.149999999999999" customHeight="1" x14ac:dyDescent="0.35">
      <c r="A266" s="110" t="s">
        <v>676</v>
      </c>
      <c r="B266" s="21" t="s">
        <v>134</v>
      </c>
      <c r="C266" s="10" t="s">
        <v>135</v>
      </c>
      <c r="D266" s="10" t="s">
        <v>1576</v>
      </c>
      <c r="E266" s="10" t="s">
        <v>1577</v>
      </c>
      <c r="F266" s="268" t="s">
        <v>1645</v>
      </c>
      <c r="G266" s="267" t="s">
        <v>1579</v>
      </c>
      <c r="H266" s="12" t="s">
        <v>1580</v>
      </c>
      <c r="I266" s="12" t="s">
        <v>1639</v>
      </c>
      <c r="J266" s="12" t="s">
        <v>1646</v>
      </c>
      <c r="K266" s="12" t="s">
        <v>1647</v>
      </c>
      <c r="L266" s="12" t="s">
        <v>1648</v>
      </c>
      <c r="M266" s="12" t="s">
        <v>1643</v>
      </c>
      <c r="N266" s="12" t="s">
        <v>1367</v>
      </c>
      <c r="O266" s="12" t="s">
        <v>66</v>
      </c>
      <c r="P266" s="33"/>
      <c r="Q266" s="33"/>
      <c r="R266" s="33"/>
      <c r="S266" s="34"/>
      <c r="T266" s="34"/>
      <c r="U266" s="34"/>
      <c r="V266" s="34"/>
      <c r="W266" s="34"/>
      <c r="X266" s="34"/>
      <c r="Y266" s="34"/>
      <c r="Z266" s="34"/>
      <c r="AA266" s="266"/>
      <c r="AB266" s="234">
        <v>1</v>
      </c>
      <c r="AC266" s="58">
        <v>1</v>
      </c>
      <c r="AD266" s="35" t="s">
        <v>1587</v>
      </c>
      <c r="AE266" s="12" t="s">
        <v>1588</v>
      </c>
      <c r="AF266" s="12" t="s">
        <v>273</v>
      </c>
      <c r="AG266" s="330"/>
    </row>
    <row r="267" spans="1:16113" ht="20.149999999999999" customHeight="1" x14ac:dyDescent="0.35">
      <c r="A267" s="110" t="s">
        <v>676</v>
      </c>
      <c r="B267" s="21" t="s">
        <v>134</v>
      </c>
      <c r="C267" s="10" t="s">
        <v>135</v>
      </c>
      <c r="D267" s="10" t="s">
        <v>1576</v>
      </c>
      <c r="E267" s="10" t="s">
        <v>1577</v>
      </c>
      <c r="F267" s="40" t="s">
        <v>1649</v>
      </c>
      <c r="G267" s="267" t="s">
        <v>1579</v>
      </c>
      <c r="H267" s="12" t="s">
        <v>1580</v>
      </c>
      <c r="I267" s="12" t="s">
        <v>1650</v>
      </c>
      <c r="J267" s="12" t="s">
        <v>1651</v>
      </c>
      <c r="K267" s="12" t="s">
        <v>1652</v>
      </c>
      <c r="L267" s="12" t="s">
        <v>1653</v>
      </c>
      <c r="M267" s="12" t="s">
        <v>1643</v>
      </c>
      <c r="N267" s="12" t="s">
        <v>1367</v>
      </c>
      <c r="O267" s="12" t="s">
        <v>66</v>
      </c>
      <c r="P267" s="33"/>
      <c r="Q267" s="33"/>
      <c r="R267" s="33"/>
      <c r="S267" s="34"/>
      <c r="T267" s="34"/>
      <c r="U267" s="34"/>
      <c r="V267" s="34"/>
      <c r="W267" s="266"/>
      <c r="X267" s="34"/>
      <c r="Y267" s="34"/>
      <c r="Z267" s="34"/>
      <c r="AA267" s="34"/>
      <c r="AB267" s="234">
        <v>1</v>
      </c>
      <c r="AC267" s="32">
        <v>1</v>
      </c>
      <c r="AD267" s="35" t="s">
        <v>1587</v>
      </c>
      <c r="AE267" s="12" t="s">
        <v>1588</v>
      </c>
      <c r="AF267" s="12" t="s">
        <v>273</v>
      </c>
      <c r="AG267" s="330"/>
    </row>
    <row r="268" spans="1:16113" ht="20.149999999999999" customHeight="1" x14ac:dyDescent="0.35">
      <c r="A268" s="110" t="s">
        <v>676</v>
      </c>
      <c r="B268" s="21" t="s">
        <v>134</v>
      </c>
      <c r="C268" s="267" t="s">
        <v>135</v>
      </c>
      <c r="D268" s="267" t="s">
        <v>1576</v>
      </c>
      <c r="E268" s="267" t="s">
        <v>1577</v>
      </c>
      <c r="F268" s="268" t="s">
        <v>1654</v>
      </c>
      <c r="G268" s="267" t="s">
        <v>1579</v>
      </c>
      <c r="H268" s="148" t="s">
        <v>1580</v>
      </c>
      <c r="I268" s="148" t="s">
        <v>1655</v>
      </c>
      <c r="J268" s="148" t="s">
        <v>1656</v>
      </c>
      <c r="K268" s="148" t="s">
        <v>1657</v>
      </c>
      <c r="L268" s="148" t="s">
        <v>1658</v>
      </c>
      <c r="M268" s="148" t="s">
        <v>1643</v>
      </c>
      <c r="N268" s="12" t="s">
        <v>1367</v>
      </c>
      <c r="O268" s="148" t="s">
        <v>272</v>
      </c>
      <c r="P268" s="266">
        <f>1/1</f>
        <v>1</v>
      </c>
      <c r="Q268" s="266">
        <f>1/1</f>
        <v>1</v>
      </c>
      <c r="R268" s="266">
        <v>1</v>
      </c>
      <c r="S268" s="266">
        <f>1/1</f>
        <v>1</v>
      </c>
      <c r="T268" s="266">
        <f>1/1</f>
        <v>1</v>
      </c>
      <c r="U268" s="266">
        <f>1/1</f>
        <v>1</v>
      </c>
      <c r="V268" s="266"/>
      <c r="W268" s="266"/>
      <c r="X268" s="266"/>
      <c r="Y268" s="266"/>
      <c r="Z268" s="266"/>
      <c r="AA268" s="266"/>
      <c r="AB268" s="234">
        <v>1</v>
      </c>
      <c r="AC268" s="58">
        <v>12</v>
      </c>
      <c r="AD268" s="35" t="s">
        <v>1587</v>
      </c>
      <c r="AE268" s="148" t="s">
        <v>1659</v>
      </c>
      <c r="AF268" s="12" t="s">
        <v>273</v>
      </c>
      <c r="AG268" s="352"/>
    </row>
    <row r="269" spans="1:16113" ht="20.149999999999999" customHeight="1" x14ac:dyDescent="0.35">
      <c r="A269" s="110" t="s">
        <v>676</v>
      </c>
      <c r="B269" s="21" t="s">
        <v>134</v>
      </c>
      <c r="C269" s="267" t="s">
        <v>135</v>
      </c>
      <c r="D269" s="267" t="s">
        <v>1576</v>
      </c>
      <c r="E269" s="267" t="s">
        <v>1577</v>
      </c>
      <c r="F269" s="12" t="s">
        <v>1660</v>
      </c>
      <c r="G269" s="267" t="s">
        <v>1579</v>
      </c>
      <c r="H269" s="148" t="s">
        <v>1580</v>
      </c>
      <c r="I269" s="148" t="s">
        <v>1655</v>
      </c>
      <c r="J269" s="12" t="s">
        <v>1661</v>
      </c>
      <c r="K269" s="12" t="s">
        <v>1662</v>
      </c>
      <c r="L269" s="12" t="s">
        <v>1663</v>
      </c>
      <c r="M269" s="12" t="s">
        <v>1664</v>
      </c>
      <c r="N269" s="12" t="s">
        <v>1367</v>
      </c>
      <c r="O269" s="12" t="s">
        <v>66</v>
      </c>
      <c r="P269" s="33"/>
      <c r="Q269" s="33"/>
      <c r="R269" s="33"/>
      <c r="S269" s="34"/>
      <c r="T269" s="34"/>
      <c r="U269" s="34"/>
      <c r="V269" s="34"/>
      <c r="W269" s="266"/>
      <c r="X269" s="34"/>
      <c r="Y269" s="34"/>
      <c r="Z269" s="34"/>
      <c r="AA269" s="34"/>
      <c r="AB269" s="234">
        <v>1</v>
      </c>
      <c r="AC269" s="32">
        <v>1</v>
      </c>
      <c r="AD269" s="35" t="s">
        <v>1587</v>
      </c>
      <c r="AE269" s="12" t="s">
        <v>1588</v>
      </c>
      <c r="AF269" s="12" t="s">
        <v>273</v>
      </c>
      <c r="AG269" s="330"/>
    </row>
    <row r="270" spans="1:16113" ht="20.149999999999999" customHeight="1" x14ac:dyDescent="0.35">
      <c r="A270" s="110" t="s">
        <v>676</v>
      </c>
      <c r="B270" s="21" t="s">
        <v>134</v>
      </c>
      <c r="C270" s="267" t="s">
        <v>135</v>
      </c>
      <c r="D270" s="267" t="s">
        <v>1576</v>
      </c>
      <c r="E270" s="267" t="s">
        <v>1577</v>
      </c>
      <c r="F270" s="12" t="s">
        <v>1665</v>
      </c>
      <c r="G270" s="267" t="s">
        <v>1579</v>
      </c>
      <c r="H270" s="148" t="s">
        <v>1580</v>
      </c>
      <c r="I270" s="148" t="s">
        <v>1655</v>
      </c>
      <c r="J270" s="12" t="s">
        <v>1665</v>
      </c>
      <c r="K270" s="12" t="s">
        <v>1666</v>
      </c>
      <c r="L270" s="12" t="s">
        <v>1663</v>
      </c>
      <c r="M270" s="12"/>
      <c r="N270" s="148" t="s">
        <v>1667</v>
      </c>
      <c r="O270" s="12" t="s">
        <v>66</v>
      </c>
      <c r="P270" s="33"/>
      <c r="Q270" s="33"/>
      <c r="R270" s="238">
        <v>0.5</v>
      </c>
      <c r="S270" s="34"/>
      <c r="T270" s="34"/>
      <c r="U270" s="34"/>
      <c r="V270" s="34"/>
      <c r="W270" s="34"/>
      <c r="X270" s="34"/>
      <c r="Y270" s="34"/>
      <c r="Z270" s="34"/>
      <c r="AA270" s="34"/>
      <c r="AB270" s="17">
        <v>0.5</v>
      </c>
      <c r="AC270" s="32">
        <v>1</v>
      </c>
      <c r="AD270" s="35" t="s">
        <v>1587</v>
      </c>
      <c r="AE270" s="12" t="s">
        <v>1588</v>
      </c>
      <c r="AF270" s="12" t="s">
        <v>273</v>
      </c>
      <c r="AG270" s="330"/>
    </row>
    <row r="271" spans="1:16113" ht="20.149999999999999" customHeight="1" x14ac:dyDescent="0.35">
      <c r="A271" s="110" t="s">
        <v>676</v>
      </c>
      <c r="B271" s="21" t="s">
        <v>134</v>
      </c>
      <c r="C271" s="267" t="s">
        <v>135</v>
      </c>
      <c r="D271" s="267" t="s">
        <v>1576</v>
      </c>
      <c r="E271" s="267" t="s">
        <v>1577</v>
      </c>
      <c r="F271" s="12" t="s">
        <v>1668</v>
      </c>
      <c r="G271" s="267" t="s">
        <v>1579</v>
      </c>
      <c r="H271" s="148" t="s">
        <v>1580</v>
      </c>
      <c r="I271" s="148" t="s">
        <v>1655</v>
      </c>
      <c r="J271" s="12" t="s">
        <v>1668</v>
      </c>
      <c r="K271" s="12" t="s">
        <v>1669</v>
      </c>
      <c r="L271" s="12" t="s">
        <v>1670</v>
      </c>
      <c r="M271" s="12" t="s">
        <v>1671</v>
      </c>
      <c r="N271" s="12" t="s">
        <v>1367</v>
      </c>
      <c r="O271" s="12" t="s">
        <v>66</v>
      </c>
      <c r="P271" s="33"/>
      <c r="Q271" s="33"/>
      <c r="R271" s="33"/>
      <c r="S271" s="34"/>
      <c r="T271" s="34"/>
      <c r="U271" s="34"/>
      <c r="V271" s="34"/>
      <c r="W271" s="34"/>
      <c r="X271" s="34"/>
      <c r="Y271" s="34"/>
      <c r="Z271" s="266"/>
      <c r="AA271" s="34"/>
      <c r="AB271" s="234">
        <v>1</v>
      </c>
      <c r="AC271" s="32">
        <v>1</v>
      </c>
      <c r="AD271" s="35" t="s">
        <v>1587</v>
      </c>
      <c r="AE271" s="12" t="s">
        <v>1588</v>
      </c>
      <c r="AF271" s="12" t="s">
        <v>273</v>
      </c>
      <c r="AG271" s="330"/>
    </row>
    <row r="272" spans="1:16113" ht="20.149999999999999" customHeight="1" x14ac:dyDescent="0.35">
      <c r="A272" s="110" t="s">
        <v>676</v>
      </c>
      <c r="B272" s="21" t="s">
        <v>134</v>
      </c>
      <c r="C272" s="267" t="s">
        <v>135</v>
      </c>
      <c r="D272" s="267" t="s">
        <v>1576</v>
      </c>
      <c r="E272" s="267" t="s">
        <v>1577</v>
      </c>
      <c r="F272" s="12" t="s">
        <v>1672</v>
      </c>
      <c r="G272" s="267" t="s">
        <v>1579</v>
      </c>
      <c r="H272" s="148" t="s">
        <v>1580</v>
      </c>
      <c r="I272" s="148" t="s">
        <v>1655</v>
      </c>
      <c r="J272" s="12" t="s">
        <v>1673</v>
      </c>
      <c r="K272" s="12" t="s">
        <v>1674</v>
      </c>
      <c r="L272" s="12" t="s">
        <v>1663</v>
      </c>
      <c r="M272" s="12" t="s">
        <v>1643</v>
      </c>
      <c r="N272" s="148" t="s">
        <v>1675</v>
      </c>
      <c r="O272" s="12" t="s">
        <v>66</v>
      </c>
      <c r="P272" s="33"/>
      <c r="Q272" s="33"/>
      <c r="R272" s="33"/>
      <c r="S272" s="34"/>
      <c r="T272" s="34"/>
      <c r="U272" s="34"/>
      <c r="V272" s="34"/>
      <c r="W272" s="34"/>
      <c r="X272" s="34"/>
      <c r="Y272" s="34"/>
      <c r="Z272" s="34"/>
      <c r="AA272" s="34"/>
      <c r="AB272" s="17">
        <v>0.3</v>
      </c>
      <c r="AC272" s="32">
        <v>1</v>
      </c>
      <c r="AD272" s="35" t="s">
        <v>1587</v>
      </c>
      <c r="AE272" s="12" t="s">
        <v>1588</v>
      </c>
      <c r="AF272" s="12" t="s">
        <v>273</v>
      </c>
      <c r="AG272" s="330"/>
    </row>
    <row r="273" spans="1:16113" ht="20.149999999999999" customHeight="1" x14ac:dyDescent="0.35">
      <c r="A273" s="110" t="s">
        <v>676</v>
      </c>
      <c r="B273" s="21" t="s">
        <v>134</v>
      </c>
      <c r="C273" s="267" t="s">
        <v>135</v>
      </c>
      <c r="D273" s="267" t="s">
        <v>1576</v>
      </c>
      <c r="E273" s="267" t="s">
        <v>1577</v>
      </c>
      <c r="F273" s="12" t="s">
        <v>1676</v>
      </c>
      <c r="G273" s="267" t="s">
        <v>1579</v>
      </c>
      <c r="H273" s="148" t="s">
        <v>1580</v>
      </c>
      <c r="I273" s="148" t="s">
        <v>1655</v>
      </c>
      <c r="J273" s="12" t="s">
        <v>1677</v>
      </c>
      <c r="K273" s="12" t="s">
        <v>1678</v>
      </c>
      <c r="L273" s="12" t="s">
        <v>1663</v>
      </c>
      <c r="M273" s="12" t="s">
        <v>1643</v>
      </c>
      <c r="N273" s="12" t="s">
        <v>1367</v>
      </c>
      <c r="O273" s="12" t="s">
        <v>66</v>
      </c>
      <c r="P273" s="33"/>
      <c r="Q273" s="33"/>
      <c r="R273" s="33"/>
      <c r="S273" s="34"/>
      <c r="T273" s="34"/>
      <c r="U273" s="34"/>
      <c r="V273" s="34"/>
      <c r="W273" s="34"/>
      <c r="X273" s="34"/>
      <c r="Y273" s="34"/>
      <c r="Z273" s="266"/>
      <c r="AA273" s="34"/>
      <c r="AB273" s="234">
        <v>1</v>
      </c>
      <c r="AC273" s="32">
        <v>1</v>
      </c>
      <c r="AD273" s="35" t="s">
        <v>1587</v>
      </c>
      <c r="AE273" s="12" t="s">
        <v>1588</v>
      </c>
      <c r="AF273" s="12" t="s">
        <v>273</v>
      </c>
      <c r="AG273" s="330"/>
    </row>
    <row r="274" spans="1:16113" ht="20.149999999999999" customHeight="1" x14ac:dyDescent="0.35">
      <c r="A274" s="110" t="s">
        <v>676</v>
      </c>
      <c r="B274" s="21" t="s">
        <v>134</v>
      </c>
      <c r="C274" s="267" t="s">
        <v>135</v>
      </c>
      <c r="D274" s="267" t="s">
        <v>1576</v>
      </c>
      <c r="E274" s="267" t="s">
        <v>1577</v>
      </c>
      <c r="F274" s="12" t="s">
        <v>1679</v>
      </c>
      <c r="G274" s="267" t="s">
        <v>1579</v>
      </c>
      <c r="H274" s="148" t="s">
        <v>1580</v>
      </c>
      <c r="I274" s="148" t="s">
        <v>1655</v>
      </c>
      <c r="J274" s="12" t="s">
        <v>1680</v>
      </c>
      <c r="K274" s="12" t="s">
        <v>1681</v>
      </c>
      <c r="L274" s="12" t="s">
        <v>1663</v>
      </c>
      <c r="M274" s="12" t="s">
        <v>1643</v>
      </c>
      <c r="N274" s="12" t="s">
        <v>1367</v>
      </c>
      <c r="O274" s="12" t="s">
        <v>66</v>
      </c>
      <c r="P274" s="33"/>
      <c r="Q274" s="33"/>
      <c r="R274" s="33"/>
      <c r="S274" s="34"/>
      <c r="T274" s="34"/>
      <c r="U274" s="34"/>
      <c r="V274" s="34"/>
      <c r="W274" s="34"/>
      <c r="X274" s="34"/>
      <c r="Y274" s="34"/>
      <c r="Z274" s="266"/>
      <c r="AA274" s="34"/>
      <c r="AB274" s="234">
        <v>1</v>
      </c>
      <c r="AC274" s="32">
        <v>1</v>
      </c>
      <c r="AD274" s="35" t="s">
        <v>1587</v>
      </c>
      <c r="AE274" s="12" t="s">
        <v>1588</v>
      </c>
      <c r="AF274" s="12" t="s">
        <v>273</v>
      </c>
      <c r="AG274" s="330"/>
    </row>
    <row r="275" spans="1:16113" ht="20.149999999999999" customHeight="1" x14ac:dyDescent="0.35">
      <c r="A275" s="110" t="s">
        <v>676</v>
      </c>
      <c r="B275" s="21" t="s">
        <v>134</v>
      </c>
      <c r="C275" s="267" t="s">
        <v>135</v>
      </c>
      <c r="D275" s="267" t="s">
        <v>1576</v>
      </c>
      <c r="E275" s="267" t="s">
        <v>1577</v>
      </c>
      <c r="F275" s="12" t="s">
        <v>1682</v>
      </c>
      <c r="G275" s="267" t="s">
        <v>1579</v>
      </c>
      <c r="H275" s="148" t="s">
        <v>1580</v>
      </c>
      <c r="I275" s="148" t="s">
        <v>1655</v>
      </c>
      <c r="J275" s="12" t="s">
        <v>1683</v>
      </c>
      <c r="K275" s="12" t="s">
        <v>1684</v>
      </c>
      <c r="L275" s="12" t="s">
        <v>1685</v>
      </c>
      <c r="M275" s="12" t="s">
        <v>1686</v>
      </c>
      <c r="N275" s="12" t="s">
        <v>1367</v>
      </c>
      <c r="O275" s="12" t="s">
        <v>602</v>
      </c>
      <c r="P275" s="33"/>
      <c r="Q275" s="33"/>
      <c r="R275" s="238">
        <f>2/2</f>
        <v>1</v>
      </c>
      <c r="S275" s="34"/>
      <c r="T275" s="34"/>
      <c r="U275" s="34"/>
      <c r="V275" s="34"/>
      <c r="W275" s="34"/>
      <c r="X275" s="34"/>
      <c r="Y275" s="34"/>
      <c r="Z275" s="238"/>
      <c r="AA275" s="34"/>
      <c r="AB275" s="234">
        <v>1</v>
      </c>
      <c r="AC275" s="32">
        <v>2</v>
      </c>
      <c r="AD275" s="35" t="s">
        <v>1587</v>
      </c>
      <c r="AE275" s="12" t="s">
        <v>1588</v>
      </c>
      <c r="AF275" s="12" t="s">
        <v>273</v>
      </c>
      <c r="AG275" s="330"/>
    </row>
    <row r="276" spans="1:16113" ht="20.149999999999999" customHeight="1" x14ac:dyDescent="0.35">
      <c r="A276" s="110" t="s">
        <v>676</v>
      </c>
      <c r="B276" s="21" t="s">
        <v>134</v>
      </c>
      <c r="C276" s="267" t="s">
        <v>135</v>
      </c>
      <c r="D276" s="267" t="s">
        <v>1576</v>
      </c>
      <c r="E276" s="267" t="s">
        <v>1577</v>
      </c>
      <c r="F276" s="12" t="s">
        <v>1687</v>
      </c>
      <c r="G276" s="267" t="s">
        <v>1579</v>
      </c>
      <c r="H276" s="148" t="s">
        <v>1580</v>
      </c>
      <c r="I276" s="148" t="s">
        <v>1655</v>
      </c>
      <c r="J276" s="12" t="s">
        <v>1688</v>
      </c>
      <c r="K276" s="12" t="s">
        <v>1689</v>
      </c>
      <c r="L276" s="12" t="s">
        <v>1690</v>
      </c>
      <c r="M276" s="12" t="s">
        <v>1643</v>
      </c>
      <c r="N276" s="148" t="s">
        <v>1691</v>
      </c>
      <c r="O276" s="12" t="s">
        <v>66</v>
      </c>
      <c r="P276" s="33"/>
      <c r="Q276" s="33"/>
      <c r="R276" s="33"/>
      <c r="S276" s="34"/>
      <c r="T276" s="34"/>
      <c r="U276" s="34"/>
      <c r="V276" s="34"/>
      <c r="W276" s="34"/>
      <c r="X276" s="34"/>
      <c r="Y276" s="34"/>
      <c r="Z276" s="238"/>
      <c r="AA276" s="34"/>
      <c r="AB276" s="132">
        <v>0.25</v>
      </c>
      <c r="AC276" s="32">
        <v>1</v>
      </c>
      <c r="AD276" s="35" t="s">
        <v>1587</v>
      </c>
      <c r="AE276" s="12" t="s">
        <v>1588</v>
      </c>
      <c r="AF276" s="12" t="s">
        <v>273</v>
      </c>
      <c r="AG276" s="330"/>
    </row>
    <row r="277" spans="1:16113" ht="20.149999999999999" customHeight="1" x14ac:dyDescent="0.35">
      <c r="A277" s="110" t="s">
        <v>676</v>
      </c>
      <c r="B277" s="21" t="s">
        <v>134</v>
      </c>
      <c r="C277" s="12" t="s">
        <v>135</v>
      </c>
      <c r="D277" s="12" t="s">
        <v>1576</v>
      </c>
      <c r="E277" s="12" t="s">
        <v>1577</v>
      </c>
      <c r="F277" s="12" t="s">
        <v>1692</v>
      </c>
      <c r="G277" s="12" t="s">
        <v>1579</v>
      </c>
      <c r="H277" s="12" t="s">
        <v>1580</v>
      </c>
      <c r="I277" s="12" t="s">
        <v>1655</v>
      </c>
      <c r="J277" s="12" t="s">
        <v>1693</v>
      </c>
      <c r="K277" s="12" t="s">
        <v>1693</v>
      </c>
      <c r="L277" s="12" t="s">
        <v>1694</v>
      </c>
      <c r="M277" s="12" t="s">
        <v>1643</v>
      </c>
      <c r="N277" s="148" t="s">
        <v>1695</v>
      </c>
      <c r="O277" s="12" t="s">
        <v>66</v>
      </c>
      <c r="P277" s="33"/>
      <c r="Q277" s="33"/>
      <c r="R277" s="33"/>
      <c r="S277" s="34"/>
      <c r="T277" s="34"/>
      <c r="U277" s="34"/>
      <c r="V277" s="34"/>
      <c r="W277" s="34"/>
      <c r="X277" s="34"/>
      <c r="Y277" s="34"/>
      <c r="Z277" s="34"/>
      <c r="AA277" s="34"/>
      <c r="AB277" s="17">
        <v>0.1</v>
      </c>
      <c r="AC277" s="32">
        <v>1</v>
      </c>
      <c r="AD277" s="35" t="s">
        <v>1587</v>
      </c>
      <c r="AE277" s="12" t="s">
        <v>1588</v>
      </c>
      <c r="AF277" s="12" t="s">
        <v>273</v>
      </c>
      <c r="AG277" s="330"/>
    </row>
    <row r="278" spans="1:16113" ht="20.149999999999999" customHeight="1" thickBot="1" x14ac:dyDescent="0.4">
      <c r="A278" s="110" t="s">
        <v>676</v>
      </c>
      <c r="B278" s="21" t="s">
        <v>134</v>
      </c>
      <c r="C278" s="12" t="s">
        <v>135</v>
      </c>
      <c r="D278" s="12" t="s">
        <v>1576</v>
      </c>
      <c r="E278" s="12" t="s">
        <v>1577</v>
      </c>
      <c r="F278" s="12" t="s">
        <v>1696</v>
      </c>
      <c r="G278" s="12" t="s">
        <v>1579</v>
      </c>
      <c r="H278" s="12" t="s">
        <v>1580</v>
      </c>
      <c r="I278" s="12" t="s">
        <v>1655</v>
      </c>
      <c r="J278" s="12" t="s">
        <v>1697</v>
      </c>
      <c r="K278" s="12" t="s">
        <v>1697</v>
      </c>
      <c r="L278" s="12" t="s">
        <v>1663</v>
      </c>
      <c r="M278" s="12" t="s">
        <v>1643</v>
      </c>
      <c r="N278" s="12" t="s">
        <v>1367</v>
      </c>
      <c r="O278" s="12" t="s">
        <v>66</v>
      </c>
      <c r="P278" s="33"/>
      <c r="Q278" s="33"/>
      <c r="R278" s="33"/>
      <c r="S278" s="34"/>
      <c r="T278" s="34"/>
      <c r="U278" s="34"/>
      <c r="V278" s="34"/>
      <c r="W278" s="34"/>
      <c r="X278" s="34"/>
      <c r="Y278" s="34"/>
      <c r="Z278" s="266"/>
      <c r="AA278" s="34"/>
      <c r="AB278" s="234">
        <v>1</v>
      </c>
      <c r="AC278" s="32">
        <v>1</v>
      </c>
      <c r="AD278" s="35" t="s">
        <v>1587</v>
      </c>
      <c r="AE278" s="12" t="s">
        <v>1588</v>
      </c>
      <c r="AF278" s="12" t="s">
        <v>273</v>
      </c>
      <c r="AG278" s="330"/>
    </row>
    <row r="279" spans="1:16113" ht="20.149999999999999" customHeight="1" thickBot="1" x14ac:dyDescent="0.4">
      <c r="A279" s="110" t="s">
        <v>676</v>
      </c>
      <c r="B279" s="20" t="s">
        <v>53</v>
      </c>
      <c r="C279" s="10" t="s">
        <v>54</v>
      </c>
      <c r="D279" s="21" t="s">
        <v>55</v>
      </c>
      <c r="E279" s="21" t="s">
        <v>56</v>
      </c>
      <c r="F279" s="21" t="s">
        <v>57</v>
      </c>
      <c r="G279" s="45" t="s">
        <v>244</v>
      </c>
      <c r="H279" s="22" t="s">
        <v>59</v>
      </c>
      <c r="I279" s="10" t="s">
        <v>60</v>
      </c>
      <c r="J279" s="12" t="s">
        <v>1698</v>
      </c>
      <c r="K279" s="12" t="s">
        <v>1364</v>
      </c>
      <c r="L279" s="12" t="s">
        <v>1365</v>
      </c>
      <c r="M279" s="12" t="s">
        <v>1366</v>
      </c>
      <c r="N279" s="12" t="s">
        <v>1367</v>
      </c>
      <c r="O279" s="12" t="s">
        <v>338</v>
      </c>
      <c r="P279" s="33"/>
      <c r="Q279" s="33"/>
      <c r="R279" s="33"/>
      <c r="S279" s="34"/>
      <c r="T279" s="266">
        <f>3/3</f>
        <v>1</v>
      </c>
      <c r="U279" s="34"/>
      <c r="V279" s="34"/>
      <c r="W279" s="34"/>
      <c r="X279" s="34"/>
      <c r="Y279" s="34"/>
      <c r="Z279" s="34"/>
      <c r="AA279" s="34"/>
      <c r="AB279" s="17">
        <v>1</v>
      </c>
      <c r="AC279" s="32">
        <v>1</v>
      </c>
      <c r="AD279" s="35" t="s">
        <v>1587</v>
      </c>
      <c r="AE279" s="269" t="s">
        <v>1587</v>
      </c>
      <c r="AF279" s="34" t="s">
        <v>273</v>
      </c>
      <c r="AG279" s="330" t="s">
        <v>1699</v>
      </c>
    </row>
    <row r="280" spans="1:16113" ht="20.149999999999999" customHeight="1" x14ac:dyDescent="0.35">
      <c r="A280" s="110" t="s">
        <v>676</v>
      </c>
      <c r="B280" s="20" t="s">
        <v>53</v>
      </c>
      <c r="C280" s="10" t="s">
        <v>54</v>
      </c>
      <c r="D280" s="21" t="s">
        <v>55</v>
      </c>
      <c r="E280" s="21" t="s">
        <v>56</v>
      </c>
      <c r="F280" s="21" t="s">
        <v>57</v>
      </c>
      <c r="G280" s="45" t="s">
        <v>1442</v>
      </c>
      <c r="H280" s="22" t="s">
        <v>59</v>
      </c>
      <c r="I280" s="10" t="s">
        <v>60</v>
      </c>
      <c r="J280" s="12" t="s">
        <v>1700</v>
      </c>
      <c r="K280" s="12" t="s">
        <v>1364</v>
      </c>
      <c r="L280" s="12" t="s">
        <v>1701</v>
      </c>
      <c r="M280" s="12" t="s">
        <v>1366</v>
      </c>
      <c r="N280" s="12" t="s">
        <v>1367</v>
      </c>
      <c r="O280" s="12" t="s">
        <v>338</v>
      </c>
      <c r="P280" s="33"/>
      <c r="Q280" s="33"/>
      <c r="R280" s="33"/>
      <c r="S280" s="34"/>
      <c r="T280" s="266">
        <f>2/2</f>
        <v>1</v>
      </c>
      <c r="U280" s="34"/>
      <c r="V280" s="34"/>
      <c r="W280" s="34"/>
      <c r="X280" s="266"/>
      <c r="Y280" s="34"/>
      <c r="Z280" s="34"/>
      <c r="AA280" s="34"/>
      <c r="AB280" s="17">
        <v>1</v>
      </c>
      <c r="AC280" s="32">
        <v>2</v>
      </c>
      <c r="AD280" s="35" t="s">
        <v>1587</v>
      </c>
      <c r="AE280" s="269" t="s">
        <v>1587</v>
      </c>
      <c r="AF280" s="34" t="s">
        <v>273</v>
      </c>
      <c r="AG280" s="330" t="s">
        <v>1702</v>
      </c>
    </row>
    <row r="281" spans="1:16113" ht="20.149999999999999" customHeight="1" thickBot="1" x14ac:dyDescent="0.4">
      <c r="A281" s="30" t="s">
        <v>1703</v>
      </c>
      <c r="B281" s="20" t="s">
        <v>53</v>
      </c>
      <c r="C281" s="10" t="s">
        <v>54</v>
      </c>
      <c r="D281" s="9" t="s">
        <v>1704</v>
      </c>
      <c r="E281" s="9" t="s">
        <v>1705</v>
      </c>
      <c r="F281" s="9" t="s">
        <v>1706</v>
      </c>
      <c r="G281" s="270" t="s">
        <v>1707</v>
      </c>
      <c r="H281" s="12" t="s">
        <v>1102</v>
      </c>
      <c r="I281" s="12" t="s">
        <v>1708</v>
      </c>
      <c r="J281" s="258" t="s">
        <v>1709</v>
      </c>
      <c r="K281" s="258" t="s">
        <v>1710</v>
      </c>
      <c r="L281" s="258" t="s">
        <v>1711</v>
      </c>
      <c r="M281" s="258" t="s">
        <v>1712</v>
      </c>
      <c r="N281" s="258" t="s">
        <v>1713</v>
      </c>
      <c r="O281" s="259" t="s">
        <v>75</v>
      </c>
      <c r="P281" s="271">
        <f>47/47</f>
        <v>1</v>
      </c>
      <c r="Q281" s="271">
        <f>47/47</f>
        <v>1</v>
      </c>
      <c r="R281" s="271">
        <f>60/60</f>
        <v>1</v>
      </c>
      <c r="S281" s="271">
        <f>64/64</f>
        <v>1</v>
      </c>
      <c r="T281" s="271">
        <f>60/60</f>
        <v>1</v>
      </c>
      <c r="U281" s="271">
        <f>60/60</f>
        <v>1</v>
      </c>
      <c r="V281" s="271"/>
      <c r="W281" s="271"/>
      <c r="X281" s="271"/>
      <c r="Y281" s="271"/>
      <c r="Z281" s="271"/>
      <c r="AA281" s="271"/>
      <c r="AB281" s="17">
        <v>1</v>
      </c>
      <c r="AC281" s="262">
        <v>12</v>
      </c>
      <c r="AD281" s="272" t="s">
        <v>1594</v>
      </c>
      <c r="AE281" s="273" t="s">
        <v>1714</v>
      </c>
      <c r="AF281" s="273" t="s">
        <v>1715</v>
      </c>
      <c r="AG281" s="353" t="s">
        <v>1716</v>
      </c>
    </row>
    <row r="282" spans="1:16113" customFormat="1" ht="20.149999999999999" customHeight="1" x14ac:dyDescent="0.35">
      <c r="A282" s="30" t="s">
        <v>1703</v>
      </c>
      <c r="B282" s="20" t="s">
        <v>53</v>
      </c>
      <c r="C282" s="10" t="s">
        <v>54</v>
      </c>
      <c r="D282" s="21" t="s">
        <v>55</v>
      </c>
      <c r="E282" s="21" t="s">
        <v>56</v>
      </c>
      <c r="F282" s="21" t="s">
        <v>57</v>
      </c>
      <c r="G282" s="10" t="s">
        <v>58</v>
      </c>
      <c r="H282" s="22" t="s">
        <v>59</v>
      </c>
      <c r="I282" s="10" t="s">
        <v>60</v>
      </c>
      <c r="J282" s="21" t="s">
        <v>1717</v>
      </c>
      <c r="K282" s="21" t="s">
        <v>62</v>
      </c>
      <c r="L282" s="21" t="s">
        <v>63</v>
      </c>
      <c r="M282" s="21" t="s">
        <v>64</v>
      </c>
      <c r="N282" s="21" t="s">
        <v>65</v>
      </c>
      <c r="O282" s="21" t="s">
        <v>66</v>
      </c>
      <c r="P282" s="24">
        <v>1</v>
      </c>
      <c r="Q282" s="25"/>
      <c r="R282" s="26"/>
      <c r="S282" s="9"/>
      <c r="T282" s="9"/>
      <c r="U282" s="9"/>
      <c r="V282" s="9"/>
      <c r="W282" s="9"/>
      <c r="X282" s="9"/>
      <c r="Y282" s="9"/>
      <c r="Z282" s="9"/>
      <c r="AA282" s="9"/>
      <c r="AB282" s="17">
        <v>1</v>
      </c>
      <c r="AC282" s="27">
        <v>1</v>
      </c>
      <c r="AD282" s="28" t="s">
        <v>67</v>
      </c>
      <c r="AE282" s="23" t="s">
        <v>68</v>
      </c>
      <c r="AF282" s="23" t="s">
        <v>68</v>
      </c>
      <c r="AG282" s="329" t="s">
        <v>69</v>
      </c>
      <c r="AH282" s="29"/>
      <c r="AI282" s="29"/>
      <c r="AJ282" s="29"/>
      <c r="AK282" s="29"/>
      <c r="AL282" s="29"/>
      <c r="AM282" s="29"/>
      <c r="AN282" s="29"/>
      <c r="AO282" s="29"/>
      <c r="AP282" s="29"/>
      <c r="AQ282" s="29"/>
      <c r="AR282" s="29"/>
      <c r="AS282" s="29"/>
      <c r="AT282" s="29"/>
      <c r="AU282" s="29"/>
      <c r="AV282" s="29"/>
      <c r="AW282" s="29"/>
      <c r="AX282" s="29"/>
      <c r="AY282" s="29"/>
      <c r="AZ282" s="29"/>
      <c r="BA282" s="29"/>
      <c r="BB282" s="29"/>
      <c r="BC282" s="29"/>
      <c r="BD282" s="29"/>
      <c r="BE282" s="29"/>
      <c r="BF282" s="29"/>
      <c r="BG282" s="29"/>
      <c r="BH282" s="29"/>
      <c r="BI282" s="29"/>
      <c r="BJ282" s="29"/>
      <c r="BK282" s="29"/>
      <c r="BL282" s="29"/>
      <c r="BM282" s="29"/>
      <c r="BN282" s="29"/>
      <c r="BO282" s="29"/>
      <c r="BP282" s="29"/>
      <c r="BQ282" s="29"/>
      <c r="BR282" s="29"/>
      <c r="BS282" s="29"/>
      <c r="BT282" s="29"/>
      <c r="BU282" s="29"/>
      <c r="BV282" s="29"/>
      <c r="BW282" s="29"/>
      <c r="BX282" s="29"/>
      <c r="BY282" s="29"/>
      <c r="BZ282" s="29"/>
      <c r="CA282" s="29"/>
      <c r="CB282" s="29"/>
      <c r="CC282" s="29"/>
      <c r="CD282" s="29"/>
      <c r="CE282" s="29"/>
      <c r="CF282" s="29"/>
      <c r="CG282" s="29"/>
      <c r="CH282" s="29"/>
      <c r="CI282" s="29"/>
      <c r="CJ282" s="29"/>
      <c r="CK282" s="29"/>
      <c r="CL282" s="29"/>
      <c r="CM282" s="29"/>
      <c r="CN282" s="29"/>
      <c r="CO282" s="29"/>
      <c r="CP282" s="29"/>
      <c r="CQ282" s="29"/>
      <c r="CR282" s="29"/>
      <c r="CS282" s="29"/>
      <c r="CT282" s="29"/>
      <c r="CU282" s="29"/>
      <c r="CV282" s="29"/>
      <c r="CW282" s="29"/>
      <c r="CX282" s="29"/>
      <c r="CY282" s="29"/>
      <c r="CZ282" s="29"/>
      <c r="DA282" s="29"/>
      <c r="DB282" s="29"/>
      <c r="DC282" s="29"/>
      <c r="DD282" s="29"/>
      <c r="DE282" s="29"/>
      <c r="DF282" s="29"/>
      <c r="DG282" s="29"/>
      <c r="DH282" s="29"/>
      <c r="DI282" s="29"/>
      <c r="DJ282" s="29"/>
      <c r="DK282" s="29"/>
      <c r="DL282" s="29"/>
      <c r="DM282" s="29"/>
      <c r="DN282" s="29"/>
      <c r="DO282" s="29"/>
      <c r="DP282" s="29"/>
      <c r="DQ282" s="29"/>
      <c r="DR282" s="29"/>
      <c r="DS282" s="29"/>
      <c r="DT282" s="29"/>
      <c r="DU282" s="29"/>
      <c r="DV282" s="29"/>
      <c r="DW282" s="29"/>
      <c r="DX282" s="29"/>
      <c r="DY282" s="29"/>
      <c r="DZ282" s="29"/>
      <c r="EA282" s="29"/>
      <c r="EB282" s="29"/>
      <c r="EC282" s="29"/>
      <c r="ED282" s="29"/>
      <c r="EE282" s="29"/>
      <c r="EF282" s="29"/>
      <c r="EG282" s="29"/>
      <c r="EH282" s="29"/>
      <c r="EI282" s="29"/>
      <c r="EJ282" s="29"/>
      <c r="EK282" s="29"/>
      <c r="EL282" s="29"/>
      <c r="EM282" s="29"/>
      <c r="EN282" s="29"/>
      <c r="EO282" s="29"/>
      <c r="EP282" s="29"/>
      <c r="EQ282" s="29"/>
      <c r="ER282" s="29"/>
      <c r="ES282" s="29"/>
      <c r="ET282" s="29"/>
      <c r="EU282" s="29"/>
      <c r="EV282" s="29"/>
      <c r="EW282" s="29"/>
      <c r="EX282" s="29"/>
      <c r="EY282" s="29"/>
      <c r="EZ282" s="29"/>
      <c r="FA282" s="29"/>
      <c r="FB282" s="29"/>
      <c r="FC282" s="29"/>
      <c r="FD282" s="29"/>
      <c r="FE282" s="29"/>
      <c r="FF282" s="29"/>
      <c r="FG282" s="29"/>
      <c r="FH282" s="29"/>
      <c r="FI282" s="29"/>
      <c r="FJ282" s="29"/>
      <c r="FK282" s="29"/>
      <c r="FL282" s="29"/>
      <c r="FM282" s="29"/>
      <c r="FN282" s="29"/>
      <c r="FO282" s="29"/>
      <c r="FP282" s="29"/>
      <c r="FQ282" s="29"/>
      <c r="FR282" s="29"/>
      <c r="FS282" s="29"/>
      <c r="FT282" s="29"/>
      <c r="FU282" s="29"/>
      <c r="FV282" s="29"/>
      <c r="FW282" s="29"/>
      <c r="FX282" s="29"/>
      <c r="FY282" s="29"/>
      <c r="FZ282" s="29"/>
      <c r="GA282" s="29"/>
      <c r="GB282" s="29"/>
      <c r="GC282" s="29"/>
      <c r="GD282" s="29"/>
      <c r="GE282" s="29"/>
      <c r="GF282" s="29"/>
      <c r="GG282" s="29"/>
      <c r="GH282" s="29"/>
      <c r="GI282" s="29"/>
      <c r="GJ282" s="29"/>
      <c r="GK282" s="29"/>
      <c r="GL282" s="29"/>
      <c r="GM282" s="29"/>
      <c r="GN282" s="29"/>
      <c r="GO282" s="29"/>
      <c r="GP282" s="29"/>
      <c r="GQ282" s="29"/>
      <c r="GR282" s="29"/>
      <c r="GS282" s="29"/>
      <c r="GT282" s="29"/>
      <c r="GU282" s="29"/>
      <c r="GV282" s="29"/>
      <c r="GW282" s="29"/>
      <c r="GX282" s="29"/>
      <c r="GY282" s="29"/>
      <c r="GZ282" s="29"/>
      <c r="HA282" s="29"/>
      <c r="HB282" s="29"/>
      <c r="HC282" s="29"/>
      <c r="HD282" s="29"/>
      <c r="HE282" s="29"/>
      <c r="HF282" s="29"/>
      <c r="HG282" s="29"/>
      <c r="HH282" s="29"/>
      <c r="HI282" s="29"/>
      <c r="HJ282" s="29"/>
      <c r="HK282" s="29"/>
      <c r="HL282" s="29"/>
      <c r="HM282" s="29"/>
      <c r="HN282" s="29"/>
      <c r="HO282" s="29"/>
      <c r="HP282" s="29"/>
      <c r="HQ282" s="29"/>
      <c r="HR282" s="29"/>
      <c r="HS282" s="29"/>
      <c r="HT282" s="29"/>
      <c r="HU282" s="29"/>
      <c r="HV282" s="29"/>
      <c r="HW282" s="29"/>
      <c r="HX282" s="29"/>
      <c r="HY282" s="29"/>
      <c r="HZ282" s="29"/>
      <c r="IA282" s="29"/>
      <c r="IB282" s="29"/>
      <c r="IC282" s="29"/>
      <c r="ID282" s="29"/>
      <c r="IE282" s="29"/>
      <c r="IF282" s="29"/>
      <c r="IG282" s="29"/>
      <c r="IH282" s="29"/>
      <c r="II282" s="29"/>
      <c r="IJ282" s="29"/>
      <c r="IK282" s="29"/>
      <c r="IL282" s="29"/>
      <c r="IM282" s="29"/>
      <c r="IN282" s="29"/>
      <c r="IO282" s="29"/>
      <c r="IP282" s="29"/>
      <c r="IQ282" s="29"/>
      <c r="IR282" s="29"/>
      <c r="IS282" s="29"/>
      <c r="IT282" s="29"/>
      <c r="IU282" s="29"/>
      <c r="IV282" s="29"/>
      <c r="IW282" s="29"/>
      <c r="IX282" s="29"/>
      <c r="IY282" s="29"/>
      <c r="IZ282" s="29"/>
      <c r="JA282" s="29"/>
      <c r="JB282" s="29"/>
      <c r="JC282" s="29"/>
      <c r="JD282" s="29"/>
      <c r="JE282" s="29"/>
      <c r="JF282" s="29"/>
      <c r="JG282" s="29"/>
      <c r="JH282" s="29"/>
      <c r="JI282" s="29"/>
      <c r="JJ282" s="29"/>
      <c r="JK282" s="29"/>
      <c r="JL282" s="29"/>
      <c r="JM282" s="29"/>
      <c r="JN282" s="29"/>
      <c r="JO282" s="29"/>
      <c r="JP282" s="29"/>
      <c r="JQ282" s="29"/>
      <c r="JR282" s="29"/>
      <c r="JS282" s="29"/>
      <c r="JT282" s="29"/>
      <c r="JU282" s="29"/>
      <c r="JV282" s="29"/>
      <c r="JW282" s="29"/>
      <c r="JX282" s="29"/>
      <c r="JY282" s="29"/>
      <c r="JZ282" s="29"/>
      <c r="KA282" s="29"/>
      <c r="KB282" s="29"/>
      <c r="KC282" s="29"/>
      <c r="KD282" s="29"/>
      <c r="KE282" s="29"/>
      <c r="KF282" s="29"/>
      <c r="KG282" s="29"/>
      <c r="KH282" s="29"/>
      <c r="KI282" s="29"/>
      <c r="KJ282" s="29"/>
      <c r="KK282" s="29"/>
      <c r="KL282" s="29"/>
      <c r="KM282" s="29"/>
      <c r="KN282" s="29"/>
      <c r="KO282" s="29"/>
      <c r="KP282" s="29"/>
      <c r="KQ282" s="29"/>
      <c r="KR282" s="29"/>
      <c r="KS282" s="29"/>
      <c r="KT282" s="29"/>
      <c r="KU282" s="29"/>
      <c r="KV282" s="29"/>
      <c r="KW282" s="29"/>
      <c r="KX282" s="29"/>
      <c r="KY282" s="29"/>
      <c r="KZ282" s="29"/>
      <c r="LA282" s="29"/>
      <c r="LB282" s="29"/>
      <c r="LC282" s="29"/>
      <c r="LD282" s="29"/>
      <c r="LE282" s="29"/>
      <c r="LF282" s="29"/>
      <c r="LG282" s="29"/>
      <c r="LH282" s="29"/>
      <c r="LI282" s="29"/>
      <c r="LJ282" s="29"/>
      <c r="LK282" s="29"/>
      <c r="LL282" s="29"/>
      <c r="LM282" s="29"/>
      <c r="LN282" s="29"/>
      <c r="LO282" s="29"/>
      <c r="LP282" s="29"/>
      <c r="LQ282" s="29"/>
      <c r="LR282" s="29"/>
      <c r="LS282" s="29"/>
      <c r="LT282" s="29"/>
      <c r="LU282" s="29"/>
      <c r="LV282" s="29"/>
      <c r="LW282" s="29"/>
      <c r="LX282" s="29"/>
      <c r="LY282" s="29"/>
      <c r="LZ282" s="29"/>
      <c r="MA282" s="29"/>
      <c r="MB282" s="29"/>
      <c r="MC282" s="29"/>
      <c r="MD282" s="29"/>
      <c r="ME282" s="29"/>
      <c r="MF282" s="29"/>
      <c r="MG282" s="29"/>
      <c r="MH282" s="29"/>
      <c r="MI282" s="29"/>
      <c r="MJ282" s="29"/>
      <c r="MK282" s="29"/>
      <c r="ML282" s="29"/>
      <c r="MM282" s="29"/>
      <c r="MN282" s="29"/>
      <c r="MO282" s="29"/>
      <c r="MP282" s="29"/>
      <c r="MQ282" s="29"/>
      <c r="MR282" s="29"/>
      <c r="MS282" s="29"/>
      <c r="MT282" s="29"/>
      <c r="MU282" s="29"/>
      <c r="MV282" s="29"/>
      <c r="MW282" s="29"/>
      <c r="MX282" s="29"/>
      <c r="MY282" s="29"/>
      <c r="MZ282" s="29"/>
      <c r="NA282" s="29"/>
      <c r="NB282" s="29"/>
      <c r="NC282" s="29"/>
      <c r="ND282" s="29"/>
      <c r="NE282" s="29"/>
      <c r="NF282" s="29"/>
      <c r="NG282" s="29"/>
      <c r="NH282" s="29"/>
      <c r="NI282" s="29"/>
      <c r="NJ282" s="29"/>
      <c r="NK282" s="29"/>
      <c r="NL282" s="29"/>
      <c r="NM282" s="29"/>
      <c r="NN282" s="29"/>
      <c r="NO282" s="29"/>
      <c r="NP282" s="29"/>
      <c r="NQ282" s="29"/>
      <c r="NR282" s="29"/>
      <c r="NS282" s="29"/>
      <c r="NT282" s="29"/>
      <c r="NU282" s="29"/>
      <c r="NV282" s="29"/>
      <c r="NW282" s="29"/>
      <c r="NX282" s="29"/>
      <c r="NY282" s="29"/>
      <c r="NZ282" s="29"/>
      <c r="OA282" s="29"/>
      <c r="OB282" s="29"/>
      <c r="OC282" s="29"/>
      <c r="OD282" s="29"/>
      <c r="OE282" s="29"/>
      <c r="OF282" s="29"/>
      <c r="OG282" s="29"/>
      <c r="OH282" s="29"/>
      <c r="OI282" s="29"/>
      <c r="OJ282" s="29"/>
      <c r="OK282" s="29"/>
      <c r="OL282" s="29"/>
      <c r="OM282" s="29"/>
      <c r="ON282" s="29"/>
      <c r="OO282" s="29"/>
      <c r="OP282" s="29"/>
      <c r="OQ282" s="29"/>
      <c r="OR282" s="29"/>
      <c r="OS282" s="29"/>
      <c r="OT282" s="29"/>
      <c r="OU282" s="29"/>
      <c r="OV282" s="29"/>
      <c r="OW282" s="29"/>
      <c r="OX282" s="29"/>
      <c r="OY282" s="29"/>
      <c r="OZ282" s="29"/>
      <c r="PA282" s="29"/>
      <c r="PB282" s="29"/>
      <c r="PC282" s="29"/>
      <c r="PD282" s="29"/>
      <c r="PE282" s="29"/>
      <c r="PF282" s="29"/>
      <c r="PG282" s="29"/>
      <c r="PH282" s="29"/>
      <c r="PI282" s="29"/>
      <c r="PJ282" s="29"/>
      <c r="PK282" s="29"/>
      <c r="PL282" s="29"/>
      <c r="PM282" s="29"/>
      <c r="PN282" s="29"/>
      <c r="PO282" s="29"/>
      <c r="PP282" s="29"/>
      <c r="PQ282" s="29"/>
      <c r="PR282" s="29"/>
      <c r="PS282" s="29"/>
      <c r="PT282" s="29"/>
      <c r="PU282" s="29"/>
      <c r="PV282" s="29"/>
      <c r="PW282" s="29"/>
      <c r="PX282" s="29"/>
      <c r="PY282" s="29"/>
      <c r="PZ282" s="29"/>
      <c r="QA282" s="29"/>
      <c r="QB282" s="29"/>
      <c r="QC282" s="29"/>
      <c r="QD282" s="29"/>
      <c r="QE282" s="29"/>
      <c r="QF282" s="29"/>
      <c r="QG282" s="29"/>
      <c r="QH282" s="29"/>
      <c r="QI282" s="29"/>
      <c r="QJ282" s="29"/>
      <c r="QK282" s="29"/>
      <c r="QL282" s="29"/>
      <c r="QM282" s="29"/>
      <c r="QN282" s="29"/>
      <c r="QO282" s="29"/>
      <c r="QP282" s="29"/>
      <c r="QQ282" s="29"/>
      <c r="QR282" s="29"/>
      <c r="QS282" s="29"/>
      <c r="QT282" s="29"/>
      <c r="QU282" s="29"/>
      <c r="QV282" s="29"/>
      <c r="QW282" s="29"/>
      <c r="QX282" s="29"/>
      <c r="QY282" s="29"/>
      <c r="QZ282" s="29"/>
      <c r="RA282" s="29"/>
      <c r="RB282" s="29"/>
      <c r="RC282" s="29"/>
      <c r="RD282" s="29"/>
      <c r="RE282" s="29"/>
      <c r="RF282" s="29"/>
      <c r="RG282" s="29"/>
      <c r="RH282" s="29"/>
      <c r="RI282" s="29"/>
      <c r="RJ282" s="29"/>
      <c r="RK282" s="29"/>
      <c r="RL282" s="29"/>
      <c r="RM282" s="29"/>
      <c r="RN282" s="29"/>
      <c r="RO282" s="29"/>
      <c r="RP282" s="29"/>
      <c r="RQ282" s="29"/>
      <c r="RR282" s="29"/>
      <c r="RS282" s="29"/>
      <c r="RT282" s="29"/>
      <c r="RU282" s="29"/>
      <c r="RV282" s="29"/>
      <c r="RW282" s="29"/>
      <c r="RX282" s="29"/>
      <c r="RY282" s="29"/>
      <c r="RZ282" s="29"/>
      <c r="SA282" s="29"/>
      <c r="SB282" s="29"/>
      <c r="SC282" s="29"/>
      <c r="SD282" s="29"/>
      <c r="SE282" s="29"/>
      <c r="SF282" s="29"/>
      <c r="SG282" s="29"/>
      <c r="SH282" s="29"/>
      <c r="SI282" s="29"/>
      <c r="SJ282" s="29"/>
      <c r="SK282" s="29"/>
      <c r="SL282" s="29"/>
      <c r="SM282" s="29"/>
      <c r="SN282" s="29"/>
      <c r="SO282" s="29"/>
      <c r="SP282" s="29"/>
      <c r="SQ282" s="29"/>
      <c r="SR282" s="29"/>
      <c r="SS282" s="29"/>
      <c r="ST282" s="29"/>
      <c r="SU282" s="29"/>
      <c r="SV282" s="29"/>
      <c r="SW282" s="29"/>
      <c r="SX282" s="29"/>
      <c r="SY282" s="29"/>
      <c r="SZ282" s="29"/>
      <c r="TA282" s="29"/>
      <c r="TB282" s="29"/>
      <c r="TC282" s="29"/>
      <c r="TD282" s="29"/>
      <c r="TE282" s="29"/>
      <c r="TF282" s="29"/>
      <c r="TG282" s="29"/>
      <c r="TH282" s="29"/>
      <c r="TI282" s="29"/>
      <c r="TJ282" s="29"/>
      <c r="TK282" s="29"/>
      <c r="TL282" s="29"/>
      <c r="TM282" s="29"/>
      <c r="TN282" s="29"/>
      <c r="TO282" s="29"/>
      <c r="TP282" s="29"/>
      <c r="TQ282" s="29"/>
      <c r="TR282" s="29"/>
      <c r="TS282" s="29"/>
      <c r="TT282" s="29"/>
      <c r="TU282" s="29"/>
      <c r="TV282" s="29"/>
      <c r="TW282" s="29"/>
      <c r="TX282" s="29"/>
      <c r="TY282" s="29"/>
      <c r="TZ282" s="29"/>
      <c r="UA282" s="29"/>
      <c r="UB282" s="29"/>
      <c r="UC282" s="29"/>
      <c r="UD282" s="29"/>
      <c r="UE282" s="29"/>
      <c r="UF282" s="29"/>
      <c r="UG282" s="29"/>
      <c r="UH282" s="29"/>
      <c r="UI282" s="29"/>
      <c r="UJ282" s="29"/>
      <c r="UK282" s="29"/>
      <c r="UL282" s="29"/>
      <c r="UM282" s="29"/>
      <c r="UN282" s="29"/>
      <c r="UO282" s="29"/>
      <c r="UP282" s="29"/>
      <c r="UQ282" s="29"/>
      <c r="UR282" s="29"/>
      <c r="US282" s="29"/>
      <c r="UT282" s="29"/>
      <c r="UU282" s="29"/>
      <c r="UV282" s="29"/>
      <c r="UW282" s="29"/>
      <c r="UX282" s="29"/>
      <c r="UY282" s="29"/>
      <c r="UZ282" s="29"/>
      <c r="VA282" s="29"/>
      <c r="VB282" s="29"/>
      <c r="VC282" s="29"/>
      <c r="VD282" s="29"/>
      <c r="VE282" s="29"/>
      <c r="VF282" s="29"/>
      <c r="VG282" s="29"/>
      <c r="VH282" s="29"/>
      <c r="VI282" s="29"/>
      <c r="VJ282" s="29"/>
      <c r="VK282" s="29"/>
      <c r="VL282" s="29"/>
      <c r="VM282" s="29"/>
      <c r="VN282" s="29"/>
      <c r="VO282" s="29"/>
      <c r="VP282" s="29"/>
      <c r="VQ282" s="29"/>
      <c r="VR282" s="29"/>
      <c r="VS282" s="29"/>
      <c r="VT282" s="29"/>
      <c r="VU282" s="29"/>
      <c r="VV282" s="29"/>
      <c r="VW282" s="29"/>
      <c r="VX282" s="29"/>
      <c r="VY282" s="29"/>
      <c r="VZ282" s="29"/>
      <c r="WA282" s="29"/>
      <c r="WB282" s="29"/>
      <c r="WC282" s="29"/>
      <c r="WD282" s="29"/>
      <c r="WE282" s="29"/>
      <c r="WF282" s="29"/>
      <c r="WG282" s="29"/>
      <c r="WH282" s="29"/>
      <c r="WI282" s="29"/>
      <c r="WJ282" s="29"/>
      <c r="WK282" s="29"/>
      <c r="WL282" s="29"/>
      <c r="WM282" s="29"/>
      <c r="WN282" s="29"/>
      <c r="WO282" s="29"/>
      <c r="WP282" s="29"/>
      <c r="WQ282" s="29"/>
      <c r="WR282" s="29"/>
      <c r="WS282" s="29"/>
      <c r="WT282" s="29"/>
      <c r="WU282" s="29"/>
      <c r="WV282" s="29"/>
      <c r="WW282" s="29"/>
      <c r="WX282" s="29"/>
      <c r="WY282" s="29"/>
      <c r="WZ282" s="29"/>
      <c r="XA282" s="29"/>
      <c r="XB282" s="29"/>
      <c r="XC282" s="29"/>
      <c r="XD282" s="29"/>
      <c r="XE282" s="29"/>
      <c r="XF282" s="29"/>
      <c r="XG282" s="29"/>
      <c r="XH282" s="29"/>
      <c r="XI282" s="29"/>
      <c r="XJ282" s="29"/>
      <c r="XK282" s="29"/>
      <c r="XL282" s="29"/>
      <c r="XM282" s="29"/>
      <c r="XN282" s="29"/>
      <c r="XO282" s="29"/>
      <c r="XP282" s="29"/>
      <c r="XQ282" s="29"/>
      <c r="XR282" s="29"/>
      <c r="XS282" s="29"/>
      <c r="XT282" s="29"/>
      <c r="XU282" s="29"/>
      <c r="XV282" s="29"/>
      <c r="XW282" s="29"/>
      <c r="XX282" s="29"/>
      <c r="XY282" s="29"/>
      <c r="XZ282" s="29"/>
      <c r="YA282" s="29"/>
      <c r="YB282" s="29"/>
      <c r="YC282" s="29"/>
      <c r="YD282" s="29"/>
      <c r="YE282" s="29"/>
      <c r="YF282" s="29"/>
      <c r="YG282" s="29"/>
      <c r="YH282" s="29"/>
      <c r="YI282" s="29"/>
      <c r="YJ282" s="29"/>
      <c r="YK282" s="29"/>
      <c r="YL282" s="29"/>
      <c r="YM282" s="29"/>
      <c r="YN282" s="29"/>
      <c r="YO282" s="29"/>
      <c r="YP282" s="29"/>
      <c r="YQ282" s="29"/>
      <c r="YR282" s="29"/>
      <c r="YS282" s="29"/>
      <c r="YT282" s="29"/>
      <c r="YU282" s="29"/>
      <c r="YV282" s="29"/>
      <c r="YW282" s="29"/>
      <c r="YX282" s="29"/>
      <c r="YY282" s="29"/>
      <c r="YZ282" s="29"/>
      <c r="ZA282" s="29"/>
      <c r="ZB282" s="29"/>
      <c r="ZC282" s="29"/>
      <c r="ZD282" s="29"/>
      <c r="ZE282" s="29"/>
      <c r="ZF282" s="29"/>
      <c r="ZG282" s="29"/>
      <c r="ZH282" s="29"/>
      <c r="ZI282" s="29"/>
      <c r="ZJ282" s="29"/>
      <c r="ZK282" s="29"/>
      <c r="ZL282" s="29"/>
      <c r="ZM282" s="29"/>
      <c r="ZN282" s="29"/>
      <c r="ZO282" s="29"/>
      <c r="ZP282" s="29"/>
      <c r="ZQ282" s="29"/>
      <c r="ZR282" s="29"/>
      <c r="ZS282" s="29"/>
      <c r="ZT282" s="29"/>
      <c r="ZU282" s="29"/>
      <c r="ZV282" s="29"/>
      <c r="ZW282" s="29"/>
      <c r="ZX282" s="29"/>
      <c r="ZY282" s="29"/>
      <c r="ZZ282" s="29"/>
      <c r="AAA282" s="29"/>
      <c r="AAB282" s="29"/>
      <c r="AAC282" s="29"/>
      <c r="AAD282" s="29"/>
      <c r="AAE282" s="29"/>
      <c r="AAF282" s="29"/>
      <c r="AAG282" s="29"/>
      <c r="AAH282" s="29"/>
      <c r="AAI282" s="29"/>
      <c r="AAJ282" s="29"/>
      <c r="AAK282" s="29"/>
      <c r="AAL282" s="29"/>
      <c r="AAM282" s="29"/>
      <c r="AAN282" s="29"/>
      <c r="AAO282" s="29"/>
      <c r="AAP282" s="29"/>
      <c r="AAQ282" s="29"/>
      <c r="AAR282" s="29"/>
      <c r="AAS282" s="29"/>
      <c r="AAT282" s="29"/>
      <c r="AAU282" s="29"/>
      <c r="AAV282" s="29"/>
      <c r="AAW282" s="29"/>
      <c r="AAX282" s="29"/>
      <c r="AAY282" s="29"/>
      <c r="AAZ282" s="29"/>
      <c r="ABA282" s="29"/>
      <c r="ABB282" s="29"/>
      <c r="ABC282" s="29"/>
      <c r="ABD282" s="29"/>
      <c r="ABE282" s="29"/>
      <c r="ABF282" s="29"/>
      <c r="ABG282" s="29"/>
      <c r="ABH282" s="29"/>
      <c r="ABI282" s="29"/>
      <c r="ABJ282" s="29"/>
      <c r="ABK282" s="29"/>
      <c r="ABL282" s="29"/>
      <c r="ABM282" s="29"/>
      <c r="ABN282" s="29"/>
      <c r="ABO282" s="29"/>
      <c r="ABP282" s="29"/>
      <c r="ABQ282" s="29"/>
      <c r="ABR282" s="29"/>
      <c r="ABS282" s="29"/>
      <c r="ABT282" s="29"/>
      <c r="ABU282" s="29"/>
      <c r="ABV282" s="29"/>
      <c r="ABW282" s="29"/>
      <c r="ABX282" s="29"/>
      <c r="ABY282" s="29"/>
      <c r="ABZ282" s="29"/>
      <c r="ACA282" s="29"/>
      <c r="ACB282" s="29"/>
      <c r="ACC282" s="29"/>
      <c r="ACD282" s="29"/>
      <c r="ACE282" s="29"/>
      <c r="ACF282" s="29"/>
      <c r="ACG282" s="29"/>
      <c r="ACH282" s="29"/>
      <c r="ACI282" s="29"/>
      <c r="ACJ282" s="29"/>
      <c r="ACK282" s="29"/>
      <c r="ACL282" s="29"/>
      <c r="ACM282" s="29"/>
      <c r="ACN282" s="29"/>
      <c r="ACO282" s="29"/>
      <c r="ACP282" s="29"/>
      <c r="ACQ282" s="29"/>
      <c r="ACR282" s="29"/>
      <c r="ACS282" s="29"/>
      <c r="ACT282" s="29"/>
      <c r="ACU282" s="29"/>
      <c r="ACV282" s="29"/>
      <c r="ACW282" s="29"/>
      <c r="ACX282" s="29"/>
      <c r="ACY282" s="29"/>
      <c r="ACZ282" s="29"/>
      <c r="ADA282" s="29"/>
      <c r="ADB282" s="29"/>
      <c r="ADC282" s="29"/>
      <c r="ADD282" s="29"/>
      <c r="ADE282" s="29"/>
      <c r="ADF282" s="29"/>
      <c r="ADG282" s="29"/>
      <c r="ADH282" s="29"/>
      <c r="ADI282" s="29"/>
      <c r="ADJ282" s="29"/>
      <c r="ADK282" s="29"/>
      <c r="ADL282" s="29"/>
      <c r="ADM282" s="29"/>
      <c r="ADN282" s="29"/>
      <c r="ADO282" s="29"/>
      <c r="ADP282" s="29"/>
      <c r="ADQ282" s="29"/>
      <c r="ADR282" s="29"/>
      <c r="ADS282" s="29"/>
      <c r="ADT282" s="29"/>
      <c r="ADU282" s="29"/>
      <c r="ADV282" s="29"/>
      <c r="ADW282" s="29"/>
      <c r="ADX282" s="29"/>
      <c r="ADY282" s="29"/>
      <c r="ADZ282" s="29"/>
      <c r="AEA282" s="29"/>
      <c r="AEB282" s="29"/>
      <c r="AEC282" s="29"/>
      <c r="AED282" s="29"/>
      <c r="AEE282" s="29"/>
      <c r="AEF282" s="29"/>
      <c r="AEG282" s="29"/>
      <c r="AEH282" s="29"/>
      <c r="AEI282" s="29"/>
      <c r="AEJ282" s="29"/>
      <c r="AEK282" s="29"/>
      <c r="AEL282" s="29"/>
      <c r="AEM282" s="29"/>
      <c r="AEN282" s="29"/>
      <c r="AEO282" s="29"/>
      <c r="AEP282" s="29"/>
      <c r="AEQ282" s="29"/>
      <c r="AER282" s="29"/>
      <c r="AES282" s="29"/>
      <c r="AET282" s="29"/>
      <c r="AEU282" s="29"/>
      <c r="AEV282" s="29"/>
      <c r="AEW282" s="29"/>
      <c r="AEX282" s="29"/>
      <c r="AEY282" s="29"/>
      <c r="AEZ282" s="29"/>
      <c r="AFA282" s="29"/>
      <c r="AFB282" s="29"/>
      <c r="AFC282" s="29"/>
      <c r="AFD282" s="29"/>
      <c r="AFE282" s="29"/>
      <c r="AFF282" s="29"/>
      <c r="AFG282" s="29"/>
      <c r="AFH282" s="29"/>
      <c r="AFI282" s="29"/>
      <c r="AFJ282" s="29"/>
      <c r="AFK282" s="29"/>
      <c r="AFL282" s="29"/>
      <c r="AFM282" s="29"/>
      <c r="AFN282" s="29"/>
      <c r="AFO282" s="29"/>
      <c r="AFP282" s="29"/>
      <c r="AFQ282" s="29"/>
      <c r="AFR282" s="29"/>
      <c r="AFS282" s="29"/>
      <c r="AFT282" s="29"/>
      <c r="AFU282" s="29"/>
      <c r="AFV282" s="29"/>
      <c r="AFW282" s="29"/>
      <c r="AFX282" s="29"/>
      <c r="AFY282" s="29"/>
      <c r="AFZ282" s="29"/>
      <c r="AGA282" s="29"/>
      <c r="AGB282" s="29"/>
      <c r="AGC282" s="29"/>
      <c r="AGD282" s="29"/>
      <c r="AGE282" s="29"/>
      <c r="AGF282" s="29"/>
      <c r="AGG282" s="29"/>
      <c r="AGH282" s="29"/>
      <c r="AGI282" s="29"/>
      <c r="AGJ282" s="29"/>
      <c r="AGK282" s="29"/>
      <c r="AGL282" s="29"/>
      <c r="AGM282" s="29"/>
      <c r="AGN282" s="29"/>
      <c r="AGO282" s="29"/>
      <c r="AGP282" s="29"/>
      <c r="AGQ282" s="29"/>
      <c r="AGR282" s="29"/>
      <c r="AGS282" s="29"/>
      <c r="AGT282" s="29"/>
      <c r="AGU282" s="29"/>
      <c r="AGV282" s="29"/>
      <c r="AGW282" s="29"/>
      <c r="AGX282" s="29"/>
      <c r="AGY282" s="29"/>
      <c r="AGZ282" s="29"/>
      <c r="AHA282" s="29"/>
      <c r="AHB282" s="29"/>
      <c r="AHC282" s="29"/>
      <c r="AHD282" s="29"/>
      <c r="AHE282" s="29"/>
      <c r="AHF282" s="29"/>
      <c r="AHG282" s="29"/>
      <c r="AHH282" s="29"/>
      <c r="AHI282" s="29"/>
      <c r="AHJ282" s="29"/>
      <c r="AHK282" s="29"/>
      <c r="AHL282" s="29"/>
      <c r="AHM282" s="29"/>
      <c r="AHN282" s="29"/>
      <c r="AHO282" s="29"/>
      <c r="AHP282" s="29"/>
      <c r="AHQ282" s="29"/>
      <c r="AHR282" s="29"/>
      <c r="AHS282" s="29"/>
      <c r="AHT282" s="29"/>
      <c r="AHU282" s="29"/>
      <c r="AHV282" s="29"/>
      <c r="AHW282" s="29"/>
      <c r="AHX282" s="29"/>
      <c r="AHY282" s="29"/>
      <c r="AHZ282" s="29"/>
      <c r="AIA282" s="29"/>
      <c r="AIB282" s="29"/>
      <c r="AIC282" s="29"/>
      <c r="AID282" s="29"/>
      <c r="AIE282" s="29"/>
      <c r="AIF282" s="29"/>
      <c r="AIG282" s="29"/>
      <c r="AIH282" s="29"/>
      <c r="AII282" s="29"/>
      <c r="AIJ282" s="29"/>
      <c r="AIK282" s="29"/>
      <c r="AIL282" s="29"/>
      <c r="AIM282" s="29"/>
      <c r="AIN282" s="29"/>
      <c r="AIO282" s="29"/>
      <c r="AIP282" s="29"/>
      <c r="AIQ282" s="29"/>
      <c r="AIR282" s="29"/>
      <c r="AIS282" s="29"/>
      <c r="AIT282" s="29"/>
      <c r="AIU282" s="29"/>
      <c r="AIV282" s="29"/>
      <c r="AIW282" s="29"/>
      <c r="AIX282" s="29"/>
      <c r="AIY282" s="29"/>
      <c r="AIZ282" s="29"/>
      <c r="AJA282" s="29"/>
      <c r="AJB282" s="29"/>
      <c r="AJC282" s="29"/>
      <c r="AJD282" s="29"/>
      <c r="AJE282" s="29"/>
      <c r="AJF282" s="29"/>
      <c r="AJG282" s="29"/>
      <c r="AJH282" s="29"/>
      <c r="AJI282" s="29"/>
      <c r="AJJ282" s="29"/>
      <c r="AJK282" s="29"/>
      <c r="AJL282" s="29"/>
      <c r="AJM282" s="29"/>
      <c r="AJN282" s="29"/>
      <c r="AJO282" s="29"/>
      <c r="AJP282" s="29"/>
      <c r="AJQ282" s="29"/>
      <c r="AJR282" s="29"/>
      <c r="AJS282" s="29"/>
      <c r="AJT282" s="29"/>
      <c r="AJU282" s="29"/>
      <c r="AJV282" s="29"/>
      <c r="AJW282" s="29"/>
      <c r="AJX282" s="29"/>
      <c r="AJY282" s="29"/>
      <c r="AJZ282" s="29"/>
      <c r="AKA282" s="29"/>
      <c r="AKB282" s="29"/>
      <c r="AKC282" s="29"/>
      <c r="AKD282" s="29"/>
      <c r="AKE282" s="29"/>
      <c r="AKF282" s="29"/>
      <c r="AKG282" s="29"/>
      <c r="AKH282" s="29"/>
      <c r="AKI282" s="29"/>
      <c r="AKJ282" s="29"/>
      <c r="AKK282" s="29"/>
      <c r="AKL282" s="29"/>
      <c r="AKM282" s="29"/>
      <c r="AKN282" s="29"/>
      <c r="AKO282" s="29"/>
      <c r="AKP282" s="29"/>
      <c r="AKQ282" s="29"/>
      <c r="AKR282" s="29"/>
      <c r="AKS282" s="29"/>
      <c r="AKT282" s="29"/>
      <c r="AKU282" s="29"/>
      <c r="AKV282" s="29"/>
      <c r="AKW282" s="29"/>
      <c r="AKX282" s="29"/>
      <c r="AKY282" s="29"/>
      <c r="AKZ282" s="29"/>
      <c r="ALA282" s="29"/>
      <c r="ALB282" s="29"/>
      <c r="ALC282" s="29"/>
      <c r="ALD282" s="29"/>
      <c r="ALE282" s="29"/>
      <c r="ALF282" s="29"/>
      <c r="ALG282" s="29"/>
      <c r="ALH282" s="29"/>
      <c r="ALI282" s="29"/>
      <c r="ALJ282" s="29"/>
      <c r="ALK282" s="29"/>
      <c r="ALL282" s="29"/>
      <c r="ALM282" s="29"/>
      <c r="ALN282" s="29"/>
      <c r="ALO282" s="29"/>
      <c r="ALP282" s="29"/>
      <c r="ALQ282" s="29"/>
      <c r="ALR282" s="29"/>
      <c r="ALS282" s="29"/>
      <c r="ALT282" s="29"/>
      <c r="ALU282" s="29"/>
      <c r="ALV282" s="29"/>
      <c r="ALW282" s="29"/>
      <c r="ALX282" s="29"/>
      <c r="ALY282" s="29"/>
      <c r="ALZ282" s="29"/>
      <c r="AMA282" s="29"/>
      <c r="AMB282" s="29"/>
      <c r="AMC282" s="29"/>
      <c r="AMD282" s="29"/>
      <c r="AME282" s="29"/>
      <c r="AMF282" s="29"/>
      <c r="AMG282" s="29"/>
      <c r="AMH282" s="29"/>
      <c r="AMI282" s="29"/>
      <c r="AMJ282" s="29"/>
      <c r="AMK282" s="29"/>
      <c r="AML282" s="29"/>
      <c r="AMM282" s="29"/>
      <c r="AMN282" s="29"/>
      <c r="AMO282" s="29"/>
      <c r="AMP282" s="29"/>
      <c r="AMQ282" s="29"/>
      <c r="AMR282" s="29"/>
      <c r="AMS282" s="29"/>
      <c r="AMT282" s="29"/>
      <c r="AMU282" s="29"/>
      <c r="AMV282" s="29"/>
      <c r="AMW282" s="29"/>
      <c r="AMX282" s="29"/>
      <c r="AMY282" s="29"/>
      <c r="AMZ282" s="29"/>
      <c r="ANA282" s="29"/>
      <c r="ANB282" s="29"/>
      <c r="ANC282" s="29"/>
      <c r="AND282" s="29"/>
      <c r="ANE282" s="29"/>
      <c r="ANF282" s="29"/>
      <c r="ANG282" s="29"/>
      <c r="ANH282" s="29"/>
      <c r="ANI282" s="29"/>
      <c r="ANJ282" s="29"/>
      <c r="ANK282" s="29"/>
      <c r="ANL282" s="29"/>
      <c r="ANM282" s="29"/>
      <c r="ANN282" s="29"/>
      <c r="ANO282" s="29"/>
      <c r="ANP282" s="29"/>
      <c r="ANQ282" s="29"/>
      <c r="ANR282" s="29"/>
      <c r="ANS282" s="29"/>
      <c r="ANT282" s="29"/>
      <c r="ANU282" s="29"/>
      <c r="ANV282" s="29"/>
      <c r="ANW282" s="29"/>
      <c r="ANX282" s="29"/>
      <c r="ANY282" s="29"/>
      <c r="ANZ282" s="29"/>
      <c r="AOA282" s="29"/>
      <c r="AOB282" s="29"/>
      <c r="AOC282" s="29"/>
      <c r="AOD282" s="29"/>
      <c r="AOE282" s="29"/>
      <c r="AOF282" s="29"/>
      <c r="AOG282" s="29"/>
      <c r="AOH282" s="29"/>
      <c r="AOI282" s="29"/>
      <c r="AOJ282" s="29"/>
      <c r="AOK282" s="29"/>
      <c r="AOL282" s="29"/>
      <c r="AOM282" s="29"/>
      <c r="AON282" s="29"/>
      <c r="AOO282" s="29"/>
      <c r="AOP282" s="29"/>
      <c r="AOQ282" s="29"/>
      <c r="AOR282" s="29"/>
      <c r="AOS282" s="29"/>
      <c r="AOT282" s="29"/>
      <c r="AOU282" s="29"/>
      <c r="AOV282" s="29"/>
      <c r="AOW282" s="29"/>
      <c r="AOX282" s="29"/>
      <c r="AOY282" s="29"/>
      <c r="AOZ282" s="29"/>
      <c r="APA282" s="29"/>
      <c r="APB282" s="29"/>
      <c r="APC282" s="29"/>
      <c r="APD282" s="29"/>
      <c r="APE282" s="29"/>
      <c r="APF282" s="29"/>
      <c r="APG282" s="29"/>
      <c r="APH282" s="29"/>
      <c r="API282" s="29"/>
      <c r="APJ282" s="29"/>
      <c r="APK282" s="29"/>
      <c r="APL282" s="29"/>
      <c r="APM282" s="29"/>
      <c r="APN282" s="29"/>
      <c r="APO282" s="29"/>
      <c r="APP282" s="29"/>
      <c r="APQ282" s="29"/>
      <c r="APR282" s="29"/>
      <c r="APS282" s="29"/>
      <c r="APT282" s="29"/>
      <c r="APU282" s="29"/>
      <c r="APV282" s="29"/>
      <c r="APW282" s="29"/>
      <c r="APX282" s="29"/>
      <c r="APY282" s="29"/>
      <c r="APZ282" s="29"/>
      <c r="AQA282" s="29"/>
      <c r="AQB282" s="29"/>
      <c r="AQC282" s="29"/>
      <c r="AQD282" s="29"/>
      <c r="AQE282" s="29"/>
      <c r="AQF282" s="29"/>
      <c r="AQG282" s="29"/>
      <c r="AQH282" s="29"/>
      <c r="AQI282" s="29"/>
      <c r="AQJ282" s="29"/>
      <c r="AQK282" s="29"/>
      <c r="AQL282" s="29"/>
      <c r="AQM282" s="29"/>
      <c r="AQN282" s="29"/>
      <c r="AQO282" s="29"/>
      <c r="AQP282" s="29"/>
      <c r="AQQ282" s="29"/>
      <c r="AQR282" s="29"/>
      <c r="AQS282" s="29"/>
      <c r="AQT282" s="29"/>
      <c r="AQU282" s="29"/>
      <c r="AQV282" s="29"/>
      <c r="AQW282" s="29"/>
      <c r="AQX282" s="29"/>
      <c r="AQY282" s="29"/>
      <c r="AQZ282" s="29"/>
      <c r="ARA282" s="29"/>
      <c r="ARB282" s="29"/>
      <c r="ARC282" s="29"/>
      <c r="ARD282" s="29"/>
      <c r="ARE282" s="29"/>
      <c r="ARF282" s="29"/>
      <c r="ARG282" s="29"/>
      <c r="ARH282" s="29"/>
      <c r="ARI282" s="29"/>
      <c r="ARJ282" s="29"/>
      <c r="ARK282" s="29"/>
      <c r="ARL282" s="29"/>
      <c r="ARM282" s="29"/>
      <c r="ARN282" s="29"/>
      <c r="ARO282" s="29"/>
      <c r="ARP282" s="29"/>
      <c r="ARQ282" s="29"/>
      <c r="ARR282" s="29"/>
      <c r="ARS282" s="29"/>
      <c r="ART282" s="29"/>
      <c r="ARU282" s="29"/>
      <c r="ARV282" s="29"/>
      <c r="ARW282" s="29"/>
      <c r="ARX282" s="29"/>
      <c r="ARY282" s="29"/>
      <c r="ARZ282" s="29"/>
      <c r="ASA282" s="29"/>
      <c r="ASB282" s="29"/>
      <c r="ASC282" s="29"/>
      <c r="ASD282" s="29"/>
      <c r="ASE282" s="29"/>
      <c r="ASF282" s="29"/>
      <c r="ASG282" s="29"/>
      <c r="ASH282" s="29"/>
      <c r="ASI282" s="29"/>
      <c r="ASJ282" s="29"/>
      <c r="ASK282" s="29"/>
      <c r="ASL282" s="29"/>
      <c r="ASM282" s="29"/>
      <c r="ASN282" s="29"/>
      <c r="ASO282" s="29"/>
      <c r="ASP282" s="29"/>
      <c r="ASQ282" s="29"/>
      <c r="ASR282" s="29"/>
      <c r="ASS282" s="29"/>
      <c r="AST282" s="29"/>
      <c r="ASU282" s="29"/>
      <c r="ASV282" s="29"/>
      <c r="ASW282" s="29"/>
      <c r="ASX282" s="29"/>
      <c r="ASY282" s="29"/>
      <c r="ASZ282" s="29"/>
      <c r="ATA282" s="29"/>
      <c r="ATB282" s="29"/>
      <c r="ATC282" s="29"/>
      <c r="ATD282" s="29"/>
      <c r="ATE282" s="29"/>
      <c r="ATF282" s="29"/>
      <c r="ATG282" s="29"/>
      <c r="ATH282" s="29"/>
      <c r="ATI282" s="29"/>
      <c r="ATJ282" s="29"/>
      <c r="ATK282" s="29"/>
      <c r="ATL282" s="29"/>
      <c r="ATM282" s="29"/>
      <c r="ATN282" s="29"/>
      <c r="ATO282" s="29"/>
      <c r="ATP282" s="29"/>
      <c r="ATQ282" s="29"/>
      <c r="ATR282" s="29"/>
      <c r="ATS282" s="29"/>
      <c r="ATT282" s="29"/>
      <c r="ATU282" s="29"/>
      <c r="ATV282" s="29"/>
      <c r="ATW282" s="29"/>
      <c r="ATX282" s="29"/>
      <c r="ATY282" s="29"/>
      <c r="ATZ282" s="29"/>
      <c r="AUA282" s="29"/>
      <c r="AUB282" s="29"/>
      <c r="AUC282" s="29"/>
      <c r="AUD282" s="29"/>
      <c r="AUE282" s="29"/>
      <c r="AUF282" s="29"/>
      <c r="AUG282" s="29"/>
      <c r="AUH282" s="29"/>
      <c r="AUI282" s="29"/>
      <c r="AUJ282" s="29"/>
      <c r="AUK282" s="29"/>
      <c r="AUL282" s="29"/>
      <c r="AUM282" s="29"/>
      <c r="AUN282" s="29"/>
      <c r="AUO282" s="29"/>
      <c r="AUP282" s="29"/>
      <c r="AUQ282" s="29"/>
      <c r="AUR282" s="29"/>
      <c r="AUS282" s="29"/>
      <c r="AUT282" s="29"/>
      <c r="AUU282" s="29"/>
      <c r="AUV282" s="29"/>
      <c r="AUW282" s="29"/>
      <c r="AUX282" s="29"/>
      <c r="AUY282" s="29"/>
      <c r="AUZ282" s="29"/>
      <c r="AVA282" s="29"/>
      <c r="AVB282" s="29"/>
      <c r="AVC282" s="29"/>
      <c r="AVD282" s="29"/>
      <c r="AVE282" s="29"/>
      <c r="AVF282" s="29"/>
      <c r="AVG282" s="29"/>
      <c r="AVH282" s="29"/>
      <c r="AVI282" s="29"/>
      <c r="AVJ282" s="29"/>
      <c r="AVK282" s="29"/>
      <c r="AVL282" s="29"/>
      <c r="AVM282" s="29"/>
      <c r="AVN282" s="29"/>
      <c r="AVO282" s="29"/>
      <c r="AVP282" s="29"/>
      <c r="AVQ282" s="29"/>
      <c r="AVR282" s="29"/>
      <c r="AVS282" s="29"/>
      <c r="AVT282" s="29"/>
      <c r="AVU282" s="29"/>
      <c r="AVV282" s="29"/>
      <c r="AVW282" s="29"/>
      <c r="AVX282" s="29"/>
      <c r="AVY282" s="29"/>
      <c r="AVZ282" s="29"/>
      <c r="AWA282" s="29"/>
      <c r="AWB282" s="29"/>
      <c r="AWC282" s="29"/>
      <c r="AWD282" s="29"/>
      <c r="AWE282" s="29"/>
      <c r="AWF282" s="29"/>
      <c r="AWG282" s="29"/>
      <c r="AWH282" s="29"/>
      <c r="AWI282" s="29"/>
      <c r="AWJ282" s="29"/>
      <c r="AWK282" s="29"/>
      <c r="AWL282" s="29"/>
      <c r="AWM282" s="29"/>
      <c r="AWN282" s="29"/>
      <c r="AWO282" s="29"/>
      <c r="AWP282" s="29"/>
      <c r="AWQ282" s="29"/>
      <c r="AWR282" s="29"/>
      <c r="AWS282" s="29"/>
      <c r="AWT282" s="29"/>
      <c r="AWU282" s="29"/>
      <c r="AWV282" s="29"/>
      <c r="AWW282" s="29"/>
      <c r="AWX282" s="29"/>
      <c r="AWY282" s="29"/>
      <c r="AWZ282" s="29"/>
      <c r="AXA282" s="29"/>
      <c r="AXB282" s="29"/>
      <c r="AXC282" s="29"/>
      <c r="AXD282" s="29"/>
      <c r="AXE282" s="29"/>
      <c r="AXF282" s="29"/>
      <c r="AXG282" s="29"/>
      <c r="AXH282" s="29"/>
      <c r="AXI282" s="29"/>
      <c r="AXJ282" s="29"/>
      <c r="AXK282" s="29"/>
      <c r="AXL282" s="29"/>
      <c r="AXM282" s="29"/>
      <c r="AXN282" s="29"/>
      <c r="AXO282" s="29"/>
      <c r="AXP282" s="29"/>
      <c r="AXQ282" s="29"/>
      <c r="AXR282" s="29"/>
      <c r="AXS282" s="29"/>
      <c r="AXT282" s="29"/>
      <c r="AXU282" s="29"/>
      <c r="AXV282" s="29"/>
      <c r="AXW282" s="29"/>
      <c r="AXX282" s="29"/>
      <c r="AXY282" s="29"/>
      <c r="AXZ282" s="29"/>
      <c r="AYA282" s="29"/>
      <c r="AYB282" s="29"/>
      <c r="AYC282" s="29"/>
      <c r="AYD282" s="29"/>
      <c r="AYE282" s="29"/>
      <c r="AYF282" s="29"/>
      <c r="AYG282" s="29"/>
      <c r="AYH282" s="29"/>
      <c r="AYI282" s="29"/>
      <c r="AYJ282" s="29"/>
      <c r="AYK282" s="29"/>
      <c r="AYL282" s="29"/>
      <c r="AYM282" s="29"/>
      <c r="AYN282" s="29"/>
      <c r="AYO282" s="29"/>
      <c r="AYP282" s="29"/>
      <c r="AYQ282" s="29"/>
      <c r="AYR282" s="29"/>
      <c r="AYS282" s="29"/>
      <c r="AYT282" s="29"/>
      <c r="AYU282" s="29"/>
      <c r="AYV282" s="29"/>
      <c r="AYW282" s="29"/>
      <c r="AYX282" s="29"/>
      <c r="AYY282" s="29"/>
      <c r="AYZ282" s="29"/>
      <c r="AZA282" s="29"/>
      <c r="AZB282" s="29"/>
      <c r="AZC282" s="29"/>
      <c r="AZD282" s="29"/>
      <c r="AZE282" s="29"/>
      <c r="AZF282" s="29"/>
      <c r="AZG282" s="29"/>
      <c r="AZH282" s="29"/>
      <c r="AZI282" s="29"/>
      <c r="AZJ282" s="29"/>
      <c r="AZK282" s="29"/>
      <c r="AZL282" s="29"/>
      <c r="AZM282" s="29"/>
      <c r="AZN282" s="29"/>
      <c r="AZO282" s="29"/>
      <c r="AZP282" s="29"/>
      <c r="AZQ282" s="29"/>
      <c r="AZR282" s="29"/>
      <c r="AZS282" s="29"/>
      <c r="AZT282" s="29"/>
      <c r="AZU282" s="29"/>
      <c r="AZV282" s="29"/>
      <c r="AZW282" s="29"/>
      <c r="AZX282" s="29"/>
      <c r="AZY282" s="29"/>
      <c r="AZZ282" s="29"/>
      <c r="BAA282" s="29"/>
      <c r="BAB282" s="29"/>
      <c r="BAC282" s="29"/>
      <c r="BAD282" s="29"/>
      <c r="BAE282" s="29"/>
      <c r="BAF282" s="29"/>
      <c r="BAG282" s="29"/>
      <c r="BAH282" s="29"/>
      <c r="BAI282" s="29"/>
      <c r="BAJ282" s="29"/>
      <c r="BAK282" s="29"/>
      <c r="BAL282" s="29"/>
      <c r="BAM282" s="29"/>
      <c r="BAN282" s="29"/>
      <c r="BAO282" s="29"/>
      <c r="BAP282" s="29"/>
      <c r="BAQ282" s="29"/>
      <c r="BAR282" s="29"/>
      <c r="BAS282" s="29"/>
      <c r="BAT282" s="29"/>
      <c r="BAU282" s="29"/>
      <c r="BAV282" s="29"/>
      <c r="BAW282" s="29"/>
      <c r="BAX282" s="29"/>
      <c r="BAY282" s="29"/>
      <c r="BAZ282" s="29"/>
      <c r="BBA282" s="29"/>
      <c r="BBB282" s="29"/>
      <c r="BBC282" s="29"/>
      <c r="BBD282" s="29"/>
      <c r="BBE282" s="29"/>
      <c r="BBF282" s="29"/>
      <c r="BBG282" s="29"/>
      <c r="BBH282" s="29"/>
      <c r="BBI282" s="29"/>
      <c r="BBJ282" s="29"/>
      <c r="BBK282" s="29"/>
      <c r="BBL282" s="29"/>
      <c r="BBM282" s="29"/>
      <c r="BBN282" s="29"/>
      <c r="BBO282" s="29"/>
      <c r="BBP282" s="29"/>
      <c r="BBQ282" s="29"/>
      <c r="BBR282" s="29"/>
      <c r="BBS282" s="29"/>
      <c r="BBT282" s="29"/>
      <c r="BBU282" s="29"/>
      <c r="BBV282" s="29"/>
      <c r="BBW282" s="29"/>
      <c r="BBX282" s="29"/>
      <c r="BBY282" s="29"/>
      <c r="BBZ282" s="29"/>
      <c r="BCA282" s="29"/>
      <c r="BCB282" s="29"/>
      <c r="BCC282" s="29"/>
      <c r="BCD282" s="29"/>
      <c r="BCE282" s="29"/>
      <c r="BCF282" s="29"/>
      <c r="BCG282" s="29"/>
      <c r="BCH282" s="29"/>
      <c r="BCI282" s="29"/>
      <c r="BCJ282" s="29"/>
      <c r="BCK282" s="29"/>
      <c r="BCL282" s="29"/>
      <c r="BCM282" s="29"/>
      <c r="BCN282" s="29"/>
      <c r="BCO282" s="29"/>
      <c r="BCP282" s="29"/>
      <c r="BCQ282" s="29"/>
      <c r="BCR282" s="29"/>
      <c r="BCS282" s="29"/>
      <c r="BCT282" s="29"/>
      <c r="BCU282" s="29"/>
      <c r="BCV282" s="29"/>
      <c r="BCW282" s="29"/>
      <c r="BCX282" s="29"/>
      <c r="BCY282" s="29"/>
      <c r="BCZ282" s="29"/>
      <c r="BDA282" s="29"/>
      <c r="BDB282" s="29"/>
      <c r="BDC282" s="29"/>
      <c r="BDD282" s="29"/>
      <c r="BDE282" s="29"/>
      <c r="BDF282" s="29"/>
      <c r="BDG282" s="29"/>
      <c r="BDH282" s="29"/>
      <c r="BDI282" s="29"/>
      <c r="BDJ282" s="29"/>
      <c r="BDK282" s="29"/>
      <c r="BDL282" s="29"/>
      <c r="BDM282" s="29"/>
      <c r="BDN282" s="29"/>
      <c r="BDO282" s="29"/>
      <c r="BDP282" s="29"/>
      <c r="BDQ282" s="29"/>
      <c r="BDR282" s="29"/>
      <c r="BDS282" s="29"/>
      <c r="BDT282" s="29"/>
      <c r="BDU282" s="29"/>
      <c r="BDV282" s="29"/>
      <c r="BDW282" s="29"/>
      <c r="BDX282" s="29"/>
      <c r="BDY282" s="29"/>
      <c r="BDZ282" s="29"/>
      <c r="BEA282" s="29"/>
      <c r="BEB282" s="29"/>
      <c r="BEC282" s="29"/>
      <c r="BED282" s="29"/>
      <c r="BEE282" s="29"/>
      <c r="BEF282" s="29"/>
      <c r="BEG282" s="29"/>
      <c r="BEH282" s="29"/>
      <c r="BEI282" s="29"/>
      <c r="BEJ282" s="29"/>
      <c r="BEK282" s="29"/>
      <c r="BEL282" s="29"/>
      <c r="BEM282" s="29"/>
      <c r="BEN282" s="29"/>
      <c r="BEO282" s="29"/>
      <c r="BEP282" s="29"/>
      <c r="BEQ282" s="29"/>
      <c r="BER282" s="29"/>
      <c r="BES282" s="29"/>
      <c r="BET282" s="29"/>
      <c r="BEU282" s="29"/>
      <c r="BEV282" s="29"/>
      <c r="BEW282" s="29"/>
      <c r="BEX282" s="29"/>
      <c r="BEY282" s="29"/>
      <c r="BEZ282" s="29"/>
      <c r="BFA282" s="29"/>
      <c r="BFB282" s="29"/>
      <c r="BFC282" s="29"/>
      <c r="BFD282" s="29"/>
      <c r="BFE282" s="29"/>
      <c r="BFF282" s="29"/>
      <c r="BFG282" s="29"/>
      <c r="BFH282" s="29"/>
      <c r="BFI282" s="29"/>
      <c r="BFJ282" s="29"/>
      <c r="BFK282" s="29"/>
      <c r="BFL282" s="29"/>
      <c r="BFM282" s="29"/>
      <c r="BFN282" s="29"/>
      <c r="BFO282" s="29"/>
      <c r="BFP282" s="29"/>
      <c r="BFQ282" s="29"/>
      <c r="BFR282" s="29"/>
      <c r="BFS282" s="29"/>
      <c r="BFT282" s="29"/>
      <c r="BFU282" s="29"/>
      <c r="BFV282" s="29"/>
      <c r="BFW282" s="29"/>
      <c r="BFX282" s="29"/>
      <c r="BFY282" s="29"/>
      <c r="BFZ282" s="29"/>
      <c r="BGA282" s="29"/>
      <c r="BGB282" s="29"/>
      <c r="BGC282" s="29"/>
      <c r="BGD282" s="29"/>
      <c r="BGE282" s="29"/>
      <c r="BGF282" s="29"/>
      <c r="BGG282" s="29"/>
      <c r="BGH282" s="29"/>
      <c r="BGI282" s="29"/>
      <c r="BGJ282" s="29"/>
      <c r="BGK282" s="29"/>
      <c r="BGL282" s="29"/>
      <c r="BGM282" s="29"/>
      <c r="BGN282" s="29"/>
      <c r="BGO282" s="29"/>
      <c r="BGP282" s="29"/>
      <c r="BGQ282" s="29"/>
      <c r="BGR282" s="29"/>
      <c r="BGS282" s="29"/>
      <c r="BGT282" s="29"/>
      <c r="BGU282" s="29"/>
      <c r="BGV282" s="29"/>
      <c r="BGW282" s="29"/>
      <c r="BGX282" s="29"/>
      <c r="BGY282" s="29"/>
      <c r="BGZ282" s="29"/>
      <c r="BHA282" s="29"/>
      <c r="BHB282" s="29"/>
      <c r="BHC282" s="29"/>
      <c r="BHD282" s="29"/>
      <c r="BHE282" s="29"/>
      <c r="BHF282" s="29"/>
      <c r="BHG282" s="29"/>
      <c r="BHH282" s="29"/>
      <c r="BHI282" s="29"/>
      <c r="BHJ282" s="29"/>
      <c r="BHK282" s="29"/>
      <c r="BHL282" s="29"/>
      <c r="BHM282" s="29"/>
      <c r="BHN282" s="29"/>
      <c r="BHO282" s="29"/>
      <c r="BHP282" s="29"/>
      <c r="BHQ282" s="29"/>
      <c r="BHR282" s="29"/>
      <c r="BHS282" s="29"/>
      <c r="BHT282" s="29"/>
      <c r="BHU282" s="29"/>
      <c r="BHV282" s="29"/>
      <c r="BHW282" s="29"/>
      <c r="BHX282" s="29"/>
      <c r="BHY282" s="29"/>
      <c r="BHZ282" s="29"/>
      <c r="BIA282" s="29"/>
      <c r="BIB282" s="29"/>
      <c r="BIC282" s="29"/>
      <c r="BID282" s="29"/>
      <c r="BIE282" s="29"/>
      <c r="BIF282" s="29"/>
      <c r="BIG282" s="29"/>
      <c r="BIH282" s="29"/>
      <c r="BII282" s="29"/>
      <c r="BIJ282" s="29"/>
      <c r="BIK282" s="29"/>
      <c r="BIL282" s="29"/>
      <c r="BIM282" s="29"/>
      <c r="BIN282" s="29"/>
      <c r="BIO282" s="29"/>
      <c r="BIP282" s="29"/>
      <c r="BIQ282" s="29"/>
      <c r="BIR282" s="29"/>
      <c r="BIS282" s="29"/>
      <c r="BIT282" s="29"/>
      <c r="BIU282" s="29"/>
      <c r="BIV282" s="29"/>
      <c r="BIW282" s="29"/>
      <c r="BIX282" s="29"/>
      <c r="BIY282" s="29"/>
      <c r="BIZ282" s="29"/>
      <c r="BJA282" s="29"/>
      <c r="BJB282" s="29"/>
      <c r="BJC282" s="29"/>
      <c r="BJD282" s="29"/>
      <c r="BJE282" s="29"/>
      <c r="BJF282" s="29"/>
      <c r="BJG282" s="29"/>
      <c r="BJH282" s="29"/>
      <c r="BJI282" s="29"/>
      <c r="BJJ282" s="29"/>
      <c r="BJK282" s="29"/>
      <c r="BJL282" s="29"/>
      <c r="BJM282" s="29"/>
      <c r="BJN282" s="29"/>
      <c r="BJO282" s="29"/>
      <c r="BJP282" s="29"/>
      <c r="BJQ282" s="29"/>
      <c r="BJR282" s="29"/>
      <c r="BJS282" s="29"/>
      <c r="BJT282" s="29"/>
      <c r="BJU282" s="29"/>
      <c r="BJV282" s="29"/>
      <c r="BJW282" s="29"/>
      <c r="BJX282" s="29"/>
      <c r="BJY282" s="29"/>
      <c r="BJZ282" s="29"/>
      <c r="BKA282" s="29"/>
      <c r="BKB282" s="29"/>
      <c r="BKC282" s="29"/>
      <c r="BKD282" s="29"/>
      <c r="BKE282" s="29"/>
      <c r="BKF282" s="29"/>
      <c r="BKG282" s="29"/>
      <c r="BKH282" s="29"/>
      <c r="BKI282" s="29"/>
      <c r="BKJ282" s="29"/>
      <c r="BKK282" s="29"/>
      <c r="BKL282" s="29"/>
      <c r="BKM282" s="29"/>
      <c r="BKN282" s="29"/>
      <c r="BKO282" s="29"/>
      <c r="BKP282" s="29"/>
      <c r="BKQ282" s="29"/>
      <c r="BKR282" s="29"/>
      <c r="BKS282" s="29"/>
      <c r="BKT282" s="29"/>
      <c r="BKU282" s="29"/>
      <c r="BKV282" s="29"/>
      <c r="BKW282" s="29"/>
      <c r="BKX282" s="29"/>
      <c r="BKY282" s="29"/>
      <c r="BKZ282" s="29"/>
      <c r="BLA282" s="29"/>
      <c r="BLB282" s="29"/>
      <c r="BLC282" s="29"/>
      <c r="BLD282" s="29"/>
      <c r="BLE282" s="29"/>
      <c r="BLF282" s="29"/>
      <c r="BLG282" s="29"/>
      <c r="BLH282" s="29"/>
      <c r="BLI282" s="29"/>
      <c r="BLJ282" s="29"/>
      <c r="BLK282" s="29"/>
      <c r="BLL282" s="29"/>
      <c r="BLM282" s="29"/>
      <c r="BLN282" s="29"/>
      <c r="BLO282" s="29"/>
      <c r="BLP282" s="29"/>
      <c r="BLQ282" s="29"/>
      <c r="BLR282" s="29"/>
      <c r="BLS282" s="29"/>
      <c r="BLT282" s="29"/>
      <c r="BLU282" s="29"/>
      <c r="BLV282" s="29"/>
      <c r="BLW282" s="29"/>
      <c r="BLX282" s="29"/>
      <c r="BLY282" s="29"/>
      <c r="BLZ282" s="29"/>
      <c r="BMA282" s="29"/>
      <c r="BMB282" s="29"/>
      <c r="BMC282" s="29"/>
      <c r="BMD282" s="29"/>
      <c r="BME282" s="29"/>
      <c r="BMF282" s="29"/>
      <c r="BMG282" s="29"/>
      <c r="BMH282" s="29"/>
      <c r="BMI282" s="29"/>
      <c r="BMJ282" s="29"/>
      <c r="BMK282" s="29"/>
      <c r="BML282" s="29"/>
      <c r="BMM282" s="29"/>
      <c r="BMN282" s="29"/>
      <c r="BMO282" s="29"/>
      <c r="BMP282" s="29"/>
      <c r="BMQ282" s="29"/>
      <c r="BMR282" s="29"/>
      <c r="BMS282" s="29"/>
      <c r="BMT282" s="29"/>
      <c r="BMU282" s="29"/>
      <c r="BMV282" s="29"/>
      <c r="BMW282" s="29"/>
      <c r="BMX282" s="29"/>
      <c r="BMY282" s="29"/>
      <c r="BMZ282" s="29"/>
      <c r="BNA282" s="29"/>
      <c r="BNB282" s="29"/>
      <c r="BNC282" s="29"/>
      <c r="BND282" s="29"/>
      <c r="BNE282" s="29"/>
      <c r="BNF282" s="29"/>
      <c r="BNG282" s="29"/>
      <c r="BNH282" s="29"/>
      <c r="BNI282" s="29"/>
      <c r="BNJ282" s="29"/>
      <c r="BNK282" s="29"/>
      <c r="BNL282" s="29"/>
      <c r="BNM282" s="29"/>
      <c r="BNN282" s="29"/>
      <c r="BNO282" s="29"/>
      <c r="BNP282" s="29"/>
      <c r="BNQ282" s="29"/>
      <c r="BNR282" s="29"/>
      <c r="BNS282" s="29"/>
      <c r="BNT282" s="29"/>
      <c r="BNU282" s="29"/>
      <c r="BNV282" s="29"/>
      <c r="BNW282" s="29"/>
      <c r="BNX282" s="29"/>
      <c r="BNY282" s="29"/>
      <c r="BNZ282" s="29"/>
      <c r="BOA282" s="29"/>
      <c r="BOB282" s="29"/>
      <c r="BOC282" s="29"/>
      <c r="BOD282" s="29"/>
      <c r="BOE282" s="29"/>
      <c r="BOF282" s="29"/>
      <c r="BOG282" s="29"/>
      <c r="BOH282" s="29"/>
      <c r="BOI282" s="29"/>
      <c r="BOJ282" s="29"/>
      <c r="BOK282" s="29"/>
      <c r="BOL282" s="29"/>
      <c r="BOM282" s="29"/>
      <c r="BON282" s="29"/>
      <c r="BOO282" s="29"/>
      <c r="BOP282" s="29"/>
      <c r="BOQ282" s="29"/>
      <c r="BOR282" s="29"/>
      <c r="BOS282" s="29"/>
      <c r="BOT282" s="29"/>
      <c r="BOU282" s="29"/>
      <c r="BOV282" s="29"/>
      <c r="BOW282" s="29"/>
      <c r="BOX282" s="29"/>
      <c r="BOY282" s="29"/>
      <c r="BOZ282" s="29"/>
      <c r="BPA282" s="29"/>
      <c r="BPB282" s="29"/>
      <c r="BPC282" s="29"/>
      <c r="BPD282" s="29"/>
      <c r="BPE282" s="29"/>
      <c r="BPF282" s="29"/>
      <c r="BPG282" s="29"/>
      <c r="BPH282" s="29"/>
      <c r="BPI282" s="29"/>
      <c r="BPJ282" s="29"/>
      <c r="BPK282" s="29"/>
      <c r="BPL282" s="29"/>
      <c r="BPM282" s="29"/>
      <c r="BPN282" s="29"/>
      <c r="BPO282" s="29"/>
      <c r="BPP282" s="29"/>
      <c r="BPQ282" s="29"/>
      <c r="BPR282" s="29"/>
      <c r="BPS282" s="29"/>
      <c r="BPT282" s="29"/>
      <c r="BPU282" s="29"/>
      <c r="BPV282" s="29"/>
      <c r="BPW282" s="29"/>
      <c r="BPX282" s="29"/>
      <c r="BPY282" s="29"/>
      <c r="BPZ282" s="29"/>
      <c r="BQA282" s="29"/>
      <c r="BQB282" s="29"/>
      <c r="BQC282" s="29"/>
      <c r="BQD282" s="29"/>
      <c r="BQE282" s="29"/>
      <c r="BQF282" s="29"/>
      <c r="BQG282" s="29"/>
      <c r="BQH282" s="29"/>
      <c r="BQI282" s="29"/>
      <c r="BQJ282" s="29"/>
      <c r="BQK282" s="29"/>
      <c r="BQL282" s="29"/>
      <c r="BQM282" s="29"/>
      <c r="BQN282" s="29"/>
      <c r="BQO282" s="29"/>
      <c r="BQP282" s="29"/>
      <c r="BQQ282" s="29"/>
      <c r="BQR282" s="29"/>
      <c r="BQS282" s="29"/>
      <c r="BQT282" s="29"/>
      <c r="BQU282" s="29"/>
      <c r="BQV282" s="29"/>
      <c r="BQW282" s="29"/>
      <c r="BQX282" s="29"/>
      <c r="BQY282" s="29"/>
      <c r="BQZ282" s="29"/>
      <c r="BRA282" s="29"/>
      <c r="BRB282" s="29"/>
      <c r="BRC282" s="29"/>
      <c r="BRD282" s="29"/>
      <c r="BRE282" s="29"/>
      <c r="BRF282" s="29"/>
      <c r="BRG282" s="29"/>
      <c r="BRH282" s="29"/>
      <c r="BRI282" s="29"/>
      <c r="BRJ282" s="29"/>
      <c r="BRK282" s="29"/>
      <c r="BRL282" s="29"/>
      <c r="BRM282" s="29"/>
      <c r="BRN282" s="29"/>
      <c r="BRO282" s="29"/>
      <c r="BRP282" s="29"/>
      <c r="BRQ282" s="29"/>
      <c r="BRR282" s="29"/>
      <c r="BRS282" s="29"/>
      <c r="BRT282" s="29"/>
      <c r="BRU282" s="29"/>
      <c r="BRV282" s="29"/>
      <c r="BRW282" s="29"/>
      <c r="BRX282" s="29"/>
      <c r="BRY282" s="29"/>
      <c r="BRZ282" s="29"/>
      <c r="BSA282" s="29"/>
      <c r="BSB282" s="29"/>
      <c r="BSC282" s="29"/>
      <c r="BSD282" s="29"/>
      <c r="BSE282" s="29"/>
      <c r="BSF282" s="29"/>
      <c r="BSG282" s="29"/>
      <c r="BSH282" s="29"/>
      <c r="BSI282" s="29"/>
      <c r="BSJ282" s="29"/>
      <c r="BSK282" s="29"/>
      <c r="BSL282" s="29"/>
      <c r="BSM282" s="29"/>
      <c r="BSN282" s="29"/>
      <c r="BSO282" s="29"/>
      <c r="BSP282" s="29"/>
      <c r="BSQ282" s="29"/>
      <c r="BSR282" s="29"/>
      <c r="BSS282" s="29"/>
      <c r="BST282" s="29"/>
      <c r="BSU282" s="29"/>
      <c r="BSV282" s="29"/>
      <c r="BSW282" s="29"/>
      <c r="BSX282" s="29"/>
      <c r="BSY282" s="29"/>
      <c r="BSZ282" s="29"/>
      <c r="BTA282" s="29"/>
      <c r="BTB282" s="29"/>
      <c r="BTC282" s="29"/>
      <c r="BTD282" s="29"/>
      <c r="BTE282" s="29"/>
      <c r="BTF282" s="29"/>
      <c r="BTG282" s="29"/>
      <c r="BTH282" s="29"/>
      <c r="BTI282" s="29"/>
      <c r="BTJ282" s="29"/>
      <c r="BTK282" s="29"/>
      <c r="BTL282" s="29"/>
      <c r="BTM282" s="29"/>
      <c r="BTN282" s="29"/>
      <c r="BTO282" s="29"/>
      <c r="BTP282" s="29"/>
      <c r="BTQ282" s="29"/>
      <c r="BTR282" s="29"/>
      <c r="BTS282" s="29"/>
      <c r="BTT282" s="29"/>
      <c r="BTU282" s="29"/>
      <c r="BTV282" s="29"/>
      <c r="BTW282" s="29"/>
      <c r="BTX282" s="29"/>
      <c r="BTY282" s="29"/>
      <c r="BTZ282" s="29"/>
      <c r="BUA282" s="29"/>
      <c r="BUB282" s="29"/>
      <c r="BUC282" s="29"/>
      <c r="BUD282" s="29"/>
      <c r="BUE282" s="29"/>
      <c r="BUF282" s="29"/>
      <c r="BUG282" s="29"/>
      <c r="BUH282" s="29"/>
      <c r="BUI282" s="29"/>
      <c r="BUJ282" s="29"/>
      <c r="BUK282" s="29"/>
      <c r="BUL282" s="29"/>
      <c r="BUM282" s="29"/>
      <c r="BUN282" s="29"/>
      <c r="BUO282" s="29"/>
      <c r="BUP282" s="29"/>
      <c r="BUQ282" s="29"/>
      <c r="BUR282" s="29"/>
      <c r="BUS282" s="29"/>
      <c r="BUT282" s="29"/>
      <c r="BUU282" s="29"/>
      <c r="BUV282" s="29"/>
      <c r="BUW282" s="29"/>
      <c r="BUX282" s="29"/>
      <c r="BUY282" s="29"/>
      <c r="BUZ282" s="29"/>
      <c r="BVA282" s="29"/>
      <c r="BVB282" s="29"/>
      <c r="BVC282" s="29"/>
      <c r="BVD282" s="29"/>
      <c r="BVE282" s="29"/>
      <c r="BVF282" s="29"/>
      <c r="BVG282" s="29"/>
      <c r="BVH282" s="29"/>
      <c r="BVI282" s="29"/>
      <c r="BVJ282" s="29"/>
      <c r="BVK282" s="29"/>
      <c r="BVL282" s="29"/>
      <c r="BVM282" s="29"/>
      <c r="BVN282" s="29"/>
      <c r="BVO282" s="29"/>
      <c r="BVP282" s="29"/>
      <c r="BVQ282" s="29"/>
      <c r="BVR282" s="29"/>
      <c r="BVS282" s="29"/>
      <c r="BVT282" s="29"/>
      <c r="BVU282" s="29"/>
      <c r="BVV282" s="29"/>
      <c r="BVW282" s="29"/>
      <c r="BVX282" s="29"/>
      <c r="BVY282" s="29"/>
      <c r="BVZ282" s="29"/>
      <c r="BWA282" s="29"/>
      <c r="BWB282" s="29"/>
      <c r="BWC282" s="29"/>
      <c r="BWD282" s="29"/>
      <c r="BWE282" s="29"/>
      <c r="BWF282" s="29"/>
      <c r="BWG282" s="29"/>
      <c r="BWH282" s="29"/>
      <c r="BWI282" s="29"/>
      <c r="BWJ282" s="29"/>
      <c r="BWK282" s="29"/>
      <c r="BWL282" s="29"/>
      <c r="BWM282" s="29"/>
      <c r="BWN282" s="29"/>
      <c r="BWO282" s="29"/>
      <c r="BWP282" s="29"/>
      <c r="BWQ282" s="29"/>
      <c r="BWR282" s="29"/>
      <c r="BWS282" s="29"/>
      <c r="BWT282" s="29"/>
      <c r="BWU282" s="29"/>
      <c r="BWV282" s="29"/>
      <c r="BWW282" s="29"/>
      <c r="BWX282" s="29"/>
      <c r="BWY282" s="29"/>
      <c r="BWZ282" s="29"/>
      <c r="BXA282" s="29"/>
      <c r="BXB282" s="29"/>
      <c r="BXC282" s="29"/>
      <c r="BXD282" s="29"/>
      <c r="BXE282" s="29"/>
      <c r="BXF282" s="29"/>
      <c r="BXG282" s="29"/>
      <c r="BXH282" s="29"/>
      <c r="BXI282" s="29"/>
      <c r="BXJ282" s="29"/>
      <c r="BXK282" s="29"/>
      <c r="BXL282" s="29"/>
      <c r="BXM282" s="29"/>
      <c r="BXN282" s="29"/>
      <c r="BXO282" s="29"/>
      <c r="BXP282" s="29"/>
      <c r="BXQ282" s="29"/>
      <c r="BXR282" s="29"/>
      <c r="BXS282" s="29"/>
      <c r="BXT282" s="29"/>
      <c r="BXU282" s="29"/>
      <c r="BXV282" s="29"/>
      <c r="BXW282" s="29"/>
      <c r="BXX282" s="29"/>
      <c r="BXY282" s="29"/>
      <c r="BXZ282" s="29"/>
      <c r="BYA282" s="29"/>
      <c r="BYB282" s="29"/>
      <c r="BYC282" s="29"/>
      <c r="BYD282" s="29"/>
      <c r="BYE282" s="29"/>
      <c r="BYF282" s="29"/>
      <c r="BYG282" s="29"/>
      <c r="BYH282" s="29"/>
      <c r="BYI282" s="29"/>
      <c r="BYJ282" s="29"/>
      <c r="BYK282" s="29"/>
      <c r="BYL282" s="29"/>
      <c r="BYM282" s="29"/>
      <c r="BYN282" s="29"/>
      <c r="BYO282" s="29"/>
      <c r="BYP282" s="29"/>
      <c r="BYQ282" s="29"/>
      <c r="BYR282" s="29"/>
      <c r="BYS282" s="29"/>
      <c r="BYT282" s="29"/>
      <c r="BYU282" s="29"/>
      <c r="BYV282" s="29"/>
      <c r="BYW282" s="29"/>
      <c r="BYX282" s="29"/>
      <c r="BYY282" s="29"/>
      <c r="BYZ282" s="29"/>
      <c r="BZA282" s="29"/>
      <c r="BZB282" s="29"/>
      <c r="BZC282" s="29"/>
      <c r="BZD282" s="29"/>
      <c r="BZE282" s="29"/>
      <c r="BZF282" s="29"/>
      <c r="BZG282" s="29"/>
      <c r="BZH282" s="29"/>
      <c r="BZI282" s="29"/>
      <c r="BZJ282" s="29"/>
      <c r="BZK282" s="29"/>
      <c r="BZL282" s="29"/>
      <c r="BZM282" s="29"/>
      <c r="BZN282" s="29"/>
      <c r="BZO282" s="29"/>
      <c r="BZP282" s="29"/>
      <c r="BZQ282" s="29"/>
      <c r="BZR282" s="29"/>
      <c r="BZS282" s="29"/>
      <c r="BZT282" s="29"/>
      <c r="BZU282" s="29"/>
      <c r="BZV282" s="29"/>
      <c r="BZW282" s="29"/>
      <c r="BZX282" s="29"/>
      <c r="BZY282" s="29"/>
      <c r="BZZ282" s="29"/>
      <c r="CAA282" s="29"/>
      <c r="CAB282" s="29"/>
      <c r="CAC282" s="29"/>
      <c r="CAD282" s="29"/>
      <c r="CAE282" s="29"/>
      <c r="CAF282" s="29"/>
      <c r="CAG282" s="29"/>
      <c r="CAH282" s="29"/>
      <c r="CAI282" s="29"/>
      <c r="CAJ282" s="29"/>
      <c r="CAK282" s="29"/>
      <c r="CAL282" s="29"/>
      <c r="CAM282" s="29"/>
      <c r="CAN282" s="29"/>
      <c r="CAO282" s="29"/>
      <c r="CAP282" s="29"/>
      <c r="CAQ282" s="29"/>
      <c r="CAR282" s="29"/>
      <c r="CAS282" s="29"/>
      <c r="CAT282" s="29"/>
      <c r="CAU282" s="29"/>
      <c r="CAV282" s="29"/>
      <c r="CAW282" s="29"/>
      <c r="CAX282" s="29"/>
      <c r="CAY282" s="29"/>
      <c r="CAZ282" s="29"/>
      <c r="CBA282" s="29"/>
      <c r="CBB282" s="29"/>
      <c r="CBC282" s="29"/>
      <c r="CBD282" s="29"/>
      <c r="CBE282" s="29"/>
      <c r="CBF282" s="29"/>
      <c r="CBG282" s="29"/>
      <c r="CBH282" s="29"/>
      <c r="CBI282" s="29"/>
      <c r="CBJ282" s="29"/>
      <c r="CBK282" s="29"/>
      <c r="CBL282" s="29"/>
      <c r="CBM282" s="29"/>
      <c r="CBN282" s="29"/>
      <c r="CBO282" s="29"/>
      <c r="CBP282" s="29"/>
      <c r="CBQ282" s="29"/>
      <c r="CBR282" s="29"/>
      <c r="CBS282" s="29"/>
      <c r="CBT282" s="29"/>
      <c r="CBU282" s="29"/>
      <c r="CBV282" s="29"/>
      <c r="CBW282" s="29"/>
      <c r="CBX282" s="29"/>
      <c r="CBY282" s="29"/>
      <c r="CBZ282" s="29"/>
      <c r="CCA282" s="29"/>
      <c r="CCB282" s="29"/>
      <c r="CCC282" s="29"/>
      <c r="CCD282" s="29"/>
      <c r="CCE282" s="29"/>
      <c r="CCF282" s="29"/>
      <c r="CCG282" s="29"/>
      <c r="CCH282" s="29"/>
      <c r="CCI282" s="29"/>
      <c r="CCJ282" s="29"/>
      <c r="CCK282" s="29"/>
      <c r="CCL282" s="29"/>
      <c r="CCM282" s="29"/>
      <c r="CCN282" s="29"/>
      <c r="CCO282" s="29"/>
      <c r="CCP282" s="29"/>
      <c r="CCQ282" s="29"/>
      <c r="CCR282" s="29"/>
      <c r="CCS282" s="29"/>
      <c r="CCT282" s="29"/>
      <c r="CCU282" s="29"/>
      <c r="CCV282" s="29"/>
      <c r="CCW282" s="29"/>
      <c r="CCX282" s="29"/>
      <c r="CCY282" s="29"/>
      <c r="CCZ282" s="29"/>
      <c r="CDA282" s="29"/>
      <c r="CDB282" s="29"/>
      <c r="CDC282" s="29"/>
      <c r="CDD282" s="29"/>
      <c r="CDE282" s="29"/>
      <c r="CDF282" s="29"/>
      <c r="CDG282" s="29"/>
      <c r="CDH282" s="29"/>
      <c r="CDI282" s="29"/>
      <c r="CDJ282" s="29"/>
      <c r="CDK282" s="29"/>
      <c r="CDL282" s="29"/>
      <c r="CDM282" s="29"/>
      <c r="CDN282" s="29"/>
      <c r="CDO282" s="29"/>
      <c r="CDP282" s="29"/>
      <c r="CDQ282" s="29"/>
      <c r="CDR282" s="29"/>
      <c r="CDS282" s="29"/>
      <c r="CDT282" s="29"/>
      <c r="CDU282" s="29"/>
      <c r="CDV282" s="29"/>
      <c r="CDW282" s="29"/>
      <c r="CDX282" s="29"/>
      <c r="CDY282" s="29"/>
      <c r="CDZ282" s="29"/>
      <c r="CEA282" s="29"/>
      <c r="CEB282" s="29"/>
      <c r="CEC282" s="29"/>
      <c r="CED282" s="29"/>
      <c r="CEE282" s="29"/>
      <c r="CEF282" s="29"/>
      <c r="CEG282" s="29"/>
      <c r="CEH282" s="29"/>
      <c r="CEI282" s="29"/>
      <c r="CEJ282" s="29"/>
      <c r="CEK282" s="29"/>
      <c r="CEL282" s="29"/>
      <c r="CEM282" s="29"/>
      <c r="CEN282" s="29"/>
      <c r="CEO282" s="29"/>
      <c r="CEP282" s="29"/>
      <c r="CEQ282" s="29"/>
      <c r="CER282" s="29"/>
      <c r="CES282" s="29"/>
      <c r="CET282" s="29"/>
      <c r="CEU282" s="29"/>
      <c r="CEV282" s="29"/>
      <c r="CEW282" s="29"/>
      <c r="CEX282" s="29"/>
      <c r="CEY282" s="29"/>
      <c r="CEZ282" s="29"/>
      <c r="CFA282" s="29"/>
      <c r="CFB282" s="29"/>
      <c r="CFC282" s="29"/>
      <c r="CFD282" s="29"/>
      <c r="CFE282" s="29"/>
      <c r="CFF282" s="29"/>
      <c r="CFG282" s="29"/>
      <c r="CFH282" s="29"/>
      <c r="CFI282" s="29"/>
      <c r="CFJ282" s="29"/>
      <c r="CFK282" s="29"/>
      <c r="CFL282" s="29"/>
      <c r="CFM282" s="29"/>
      <c r="CFN282" s="29"/>
      <c r="CFO282" s="29"/>
      <c r="CFP282" s="29"/>
      <c r="CFQ282" s="29"/>
      <c r="CFR282" s="29"/>
      <c r="CFS282" s="29"/>
      <c r="CFT282" s="29"/>
      <c r="CFU282" s="29"/>
      <c r="CFV282" s="29"/>
      <c r="CFW282" s="29"/>
      <c r="CFX282" s="29"/>
      <c r="CFY282" s="29"/>
      <c r="CFZ282" s="29"/>
      <c r="CGA282" s="29"/>
      <c r="CGB282" s="29"/>
      <c r="CGC282" s="29"/>
      <c r="CGD282" s="29"/>
      <c r="CGE282" s="29"/>
      <c r="CGF282" s="29"/>
      <c r="CGG282" s="29"/>
      <c r="CGH282" s="29"/>
      <c r="CGI282" s="29"/>
      <c r="CGJ282" s="29"/>
      <c r="CGK282" s="29"/>
      <c r="CGL282" s="29"/>
      <c r="CGM282" s="29"/>
      <c r="CGN282" s="29"/>
      <c r="CGO282" s="29"/>
      <c r="CGP282" s="29"/>
      <c r="CGQ282" s="29"/>
      <c r="CGR282" s="29"/>
      <c r="CGS282" s="29"/>
      <c r="CGT282" s="29"/>
      <c r="CGU282" s="29"/>
      <c r="CGV282" s="29"/>
      <c r="CGW282" s="29"/>
      <c r="CGX282" s="29"/>
      <c r="CGY282" s="29"/>
      <c r="CGZ282" s="29"/>
      <c r="CHA282" s="29"/>
      <c r="CHB282" s="29"/>
      <c r="CHC282" s="29"/>
      <c r="CHD282" s="29"/>
      <c r="CHE282" s="29"/>
      <c r="CHF282" s="29"/>
      <c r="CHG282" s="29"/>
      <c r="CHH282" s="29"/>
      <c r="CHI282" s="29"/>
      <c r="CHJ282" s="29"/>
      <c r="CHK282" s="29"/>
      <c r="CHL282" s="29"/>
      <c r="CHM282" s="29"/>
      <c r="CHN282" s="29"/>
      <c r="CHO282" s="29"/>
      <c r="CHP282" s="29"/>
      <c r="CHQ282" s="29"/>
      <c r="CHR282" s="29"/>
      <c r="CHS282" s="29"/>
      <c r="CHT282" s="29"/>
      <c r="CHU282" s="29"/>
      <c r="CHV282" s="29"/>
      <c r="CHW282" s="29"/>
      <c r="CHX282" s="29"/>
      <c r="CHY282" s="29"/>
      <c r="CHZ282" s="29"/>
      <c r="CIA282" s="29"/>
      <c r="CIB282" s="29"/>
      <c r="CIC282" s="29"/>
      <c r="CID282" s="29"/>
      <c r="CIE282" s="29"/>
      <c r="CIF282" s="29"/>
      <c r="CIG282" s="29"/>
      <c r="CIH282" s="29"/>
      <c r="CII282" s="29"/>
      <c r="CIJ282" s="29"/>
      <c r="CIK282" s="29"/>
      <c r="CIL282" s="29"/>
      <c r="CIM282" s="29"/>
      <c r="CIN282" s="29"/>
      <c r="CIO282" s="29"/>
      <c r="CIP282" s="29"/>
      <c r="CIQ282" s="29"/>
      <c r="CIR282" s="29"/>
      <c r="CIS282" s="29"/>
      <c r="CIT282" s="29"/>
      <c r="CIU282" s="29"/>
      <c r="CIV282" s="29"/>
      <c r="CIW282" s="29"/>
      <c r="CIX282" s="29"/>
      <c r="CIY282" s="29"/>
      <c r="CIZ282" s="29"/>
      <c r="CJA282" s="29"/>
      <c r="CJB282" s="29"/>
      <c r="CJC282" s="29"/>
      <c r="CJD282" s="29"/>
      <c r="CJE282" s="29"/>
      <c r="CJF282" s="29"/>
      <c r="CJG282" s="29"/>
      <c r="CJH282" s="29"/>
      <c r="CJI282" s="29"/>
      <c r="CJJ282" s="29"/>
      <c r="CJK282" s="29"/>
      <c r="CJL282" s="29"/>
      <c r="CJM282" s="29"/>
      <c r="CJN282" s="29"/>
      <c r="CJO282" s="29"/>
      <c r="CJP282" s="29"/>
      <c r="CJQ282" s="29"/>
      <c r="CJR282" s="29"/>
      <c r="CJS282" s="29"/>
      <c r="CJT282" s="29"/>
      <c r="CJU282" s="29"/>
      <c r="CJV282" s="29"/>
      <c r="CJW282" s="29"/>
      <c r="CJX282" s="29"/>
      <c r="CJY282" s="29"/>
      <c r="CJZ282" s="29"/>
      <c r="CKA282" s="29"/>
      <c r="CKB282" s="29"/>
      <c r="CKC282" s="29"/>
      <c r="CKD282" s="29"/>
      <c r="CKE282" s="29"/>
      <c r="CKF282" s="29"/>
      <c r="CKG282" s="29"/>
      <c r="CKH282" s="29"/>
      <c r="CKI282" s="29"/>
      <c r="CKJ282" s="29"/>
      <c r="CKK282" s="29"/>
      <c r="CKL282" s="29"/>
      <c r="CKM282" s="29"/>
      <c r="CKN282" s="29"/>
      <c r="CKO282" s="29"/>
      <c r="CKP282" s="29"/>
      <c r="CKQ282" s="29"/>
      <c r="CKR282" s="29"/>
      <c r="CKS282" s="29"/>
      <c r="CKT282" s="29"/>
      <c r="CKU282" s="29"/>
      <c r="CKV282" s="29"/>
      <c r="CKW282" s="29"/>
      <c r="CKX282" s="29"/>
      <c r="CKY282" s="29"/>
      <c r="CKZ282" s="29"/>
      <c r="CLA282" s="29"/>
      <c r="CLB282" s="29"/>
      <c r="CLC282" s="29"/>
      <c r="CLD282" s="29"/>
      <c r="CLE282" s="29"/>
      <c r="CLF282" s="29"/>
      <c r="CLG282" s="29"/>
      <c r="CLH282" s="29"/>
      <c r="CLI282" s="29"/>
      <c r="CLJ282" s="29"/>
      <c r="CLK282" s="29"/>
      <c r="CLL282" s="29"/>
      <c r="CLM282" s="29"/>
      <c r="CLN282" s="29"/>
      <c r="CLO282" s="29"/>
      <c r="CLP282" s="29"/>
      <c r="CLQ282" s="29"/>
      <c r="CLR282" s="29"/>
      <c r="CLS282" s="29"/>
      <c r="CLT282" s="29"/>
      <c r="CLU282" s="29"/>
      <c r="CLV282" s="29"/>
      <c r="CLW282" s="29"/>
      <c r="CLX282" s="29"/>
      <c r="CLY282" s="29"/>
      <c r="CLZ282" s="29"/>
      <c r="CMA282" s="29"/>
      <c r="CMB282" s="29"/>
      <c r="CMC282" s="29"/>
      <c r="CMD282" s="29"/>
      <c r="CME282" s="29"/>
      <c r="CMF282" s="29"/>
      <c r="CMG282" s="29"/>
      <c r="CMH282" s="29"/>
      <c r="CMI282" s="29"/>
      <c r="CMJ282" s="29"/>
      <c r="CMK282" s="29"/>
      <c r="CML282" s="29"/>
      <c r="CMM282" s="29"/>
      <c r="CMN282" s="29"/>
      <c r="CMO282" s="29"/>
      <c r="CMP282" s="29"/>
      <c r="CMQ282" s="29"/>
      <c r="CMR282" s="29"/>
      <c r="CMS282" s="29"/>
      <c r="CMT282" s="29"/>
      <c r="CMU282" s="29"/>
      <c r="CMV282" s="29"/>
      <c r="CMW282" s="29"/>
      <c r="CMX282" s="29"/>
      <c r="CMY282" s="29"/>
      <c r="CMZ282" s="29"/>
      <c r="CNA282" s="29"/>
      <c r="CNB282" s="29"/>
      <c r="CNC282" s="29"/>
      <c r="CND282" s="29"/>
      <c r="CNE282" s="29"/>
      <c r="CNF282" s="29"/>
      <c r="CNG282" s="29"/>
      <c r="CNH282" s="29"/>
      <c r="CNI282" s="29"/>
      <c r="CNJ282" s="29"/>
      <c r="CNK282" s="29"/>
      <c r="CNL282" s="29"/>
      <c r="CNM282" s="29"/>
      <c r="CNN282" s="29"/>
      <c r="CNO282" s="29"/>
      <c r="CNP282" s="29"/>
      <c r="CNQ282" s="29"/>
      <c r="CNR282" s="29"/>
      <c r="CNS282" s="29"/>
      <c r="CNT282" s="29"/>
      <c r="CNU282" s="29"/>
      <c r="CNV282" s="29"/>
      <c r="CNW282" s="29"/>
      <c r="CNX282" s="29"/>
      <c r="CNY282" s="29"/>
      <c r="CNZ282" s="29"/>
      <c r="COA282" s="29"/>
      <c r="COB282" s="29"/>
      <c r="COC282" s="29"/>
      <c r="COD282" s="29"/>
      <c r="COE282" s="29"/>
      <c r="COF282" s="29"/>
      <c r="COG282" s="29"/>
      <c r="COH282" s="29"/>
      <c r="COI282" s="29"/>
      <c r="COJ282" s="29"/>
      <c r="COK282" s="29"/>
      <c r="COL282" s="29"/>
      <c r="COM282" s="29"/>
      <c r="CON282" s="29"/>
      <c r="COO282" s="29"/>
      <c r="COP282" s="29"/>
      <c r="COQ282" s="29"/>
      <c r="COR282" s="29"/>
      <c r="COS282" s="29"/>
      <c r="COT282" s="29"/>
      <c r="COU282" s="29"/>
      <c r="COV282" s="29"/>
      <c r="COW282" s="29"/>
      <c r="COX282" s="29"/>
      <c r="COY282" s="29"/>
      <c r="COZ282" s="29"/>
      <c r="CPA282" s="29"/>
      <c r="CPB282" s="29"/>
      <c r="CPC282" s="29"/>
      <c r="CPD282" s="29"/>
      <c r="CPE282" s="29"/>
      <c r="CPF282" s="29"/>
      <c r="CPG282" s="29"/>
      <c r="CPH282" s="29"/>
      <c r="CPI282" s="29"/>
      <c r="CPJ282" s="29"/>
      <c r="CPK282" s="29"/>
      <c r="CPL282" s="29"/>
      <c r="CPM282" s="29"/>
      <c r="CPN282" s="29"/>
      <c r="CPO282" s="29"/>
      <c r="CPP282" s="29"/>
      <c r="CPQ282" s="29"/>
      <c r="CPR282" s="29"/>
      <c r="CPS282" s="29"/>
      <c r="CPT282" s="29"/>
      <c r="CPU282" s="29"/>
      <c r="CPV282" s="29"/>
      <c r="CPW282" s="29"/>
      <c r="CPX282" s="29"/>
      <c r="CPY282" s="29"/>
      <c r="CPZ282" s="29"/>
      <c r="CQA282" s="29"/>
      <c r="CQB282" s="29"/>
      <c r="CQC282" s="29"/>
      <c r="CQD282" s="29"/>
      <c r="CQE282" s="29"/>
      <c r="CQF282" s="29"/>
      <c r="CQG282" s="29"/>
      <c r="CQH282" s="29"/>
      <c r="CQI282" s="29"/>
      <c r="CQJ282" s="29"/>
      <c r="CQK282" s="29"/>
      <c r="CQL282" s="29"/>
      <c r="CQM282" s="29"/>
      <c r="CQN282" s="29"/>
      <c r="CQO282" s="29"/>
      <c r="CQP282" s="29"/>
      <c r="CQQ282" s="29"/>
      <c r="CQR282" s="29"/>
      <c r="CQS282" s="29"/>
      <c r="CQT282" s="29"/>
      <c r="CQU282" s="29"/>
      <c r="CQV282" s="29"/>
      <c r="CQW282" s="29"/>
      <c r="CQX282" s="29"/>
      <c r="CQY282" s="29"/>
      <c r="CQZ282" s="29"/>
      <c r="CRA282" s="29"/>
      <c r="CRB282" s="29"/>
      <c r="CRC282" s="29"/>
      <c r="CRD282" s="29"/>
      <c r="CRE282" s="29"/>
      <c r="CRF282" s="29"/>
      <c r="CRG282" s="29"/>
      <c r="CRH282" s="29"/>
      <c r="CRI282" s="29"/>
      <c r="CRJ282" s="29"/>
      <c r="CRK282" s="29"/>
      <c r="CRL282" s="29"/>
      <c r="CRM282" s="29"/>
      <c r="CRN282" s="29"/>
      <c r="CRO282" s="29"/>
      <c r="CRP282" s="29"/>
      <c r="CRQ282" s="29"/>
      <c r="CRR282" s="29"/>
      <c r="CRS282" s="29"/>
      <c r="CRT282" s="29"/>
      <c r="CRU282" s="29"/>
      <c r="CRV282" s="29"/>
      <c r="CRW282" s="29"/>
      <c r="CRX282" s="29"/>
      <c r="CRY282" s="29"/>
      <c r="CRZ282" s="29"/>
      <c r="CSA282" s="29"/>
      <c r="CSB282" s="29"/>
      <c r="CSC282" s="29"/>
      <c r="CSD282" s="29"/>
      <c r="CSE282" s="29"/>
      <c r="CSF282" s="29"/>
      <c r="CSG282" s="29"/>
      <c r="CSH282" s="29"/>
      <c r="CSI282" s="29"/>
      <c r="CSJ282" s="29"/>
      <c r="CSK282" s="29"/>
      <c r="CSL282" s="29"/>
      <c r="CSM282" s="29"/>
      <c r="CSN282" s="29"/>
      <c r="CSO282" s="29"/>
      <c r="CSP282" s="29"/>
      <c r="CSQ282" s="29"/>
      <c r="CSR282" s="29"/>
      <c r="CSS282" s="29"/>
      <c r="CST282" s="29"/>
      <c r="CSU282" s="29"/>
      <c r="CSV282" s="29"/>
      <c r="CSW282" s="29"/>
      <c r="CSX282" s="29"/>
      <c r="CSY282" s="29"/>
      <c r="CSZ282" s="29"/>
      <c r="CTA282" s="29"/>
      <c r="CTB282" s="29"/>
      <c r="CTC282" s="29"/>
      <c r="CTD282" s="29"/>
      <c r="CTE282" s="29"/>
      <c r="CTF282" s="29"/>
      <c r="CTG282" s="29"/>
      <c r="CTH282" s="29"/>
      <c r="CTI282" s="29"/>
      <c r="CTJ282" s="29"/>
      <c r="CTK282" s="29"/>
      <c r="CTL282" s="29"/>
      <c r="CTM282" s="29"/>
      <c r="CTN282" s="29"/>
      <c r="CTO282" s="29"/>
      <c r="CTP282" s="29"/>
      <c r="CTQ282" s="29"/>
      <c r="CTR282" s="29"/>
      <c r="CTS282" s="29"/>
      <c r="CTT282" s="29"/>
      <c r="CTU282" s="29"/>
      <c r="CTV282" s="29"/>
      <c r="CTW282" s="29"/>
      <c r="CTX282" s="29"/>
      <c r="CTY282" s="29"/>
      <c r="CTZ282" s="29"/>
      <c r="CUA282" s="29"/>
      <c r="CUB282" s="29"/>
      <c r="CUC282" s="29"/>
      <c r="CUD282" s="29"/>
      <c r="CUE282" s="29"/>
      <c r="CUF282" s="29"/>
      <c r="CUG282" s="29"/>
      <c r="CUH282" s="29"/>
      <c r="CUI282" s="29"/>
      <c r="CUJ282" s="29"/>
      <c r="CUK282" s="29"/>
      <c r="CUL282" s="29"/>
      <c r="CUM282" s="29"/>
      <c r="CUN282" s="29"/>
      <c r="CUO282" s="29"/>
      <c r="CUP282" s="29"/>
      <c r="CUQ282" s="29"/>
      <c r="CUR282" s="29"/>
      <c r="CUS282" s="29"/>
      <c r="CUT282" s="29"/>
      <c r="CUU282" s="29"/>
      <c r="CUV282" s="29"/>
      <c r="CUW282" s="29"/>
      <c r="CUX282" s="29"/>
      <c r="CUY282" s="29"/>
      <c r="CUZ282" s="29"/>
      <c r="CVA282" s="29"/>
      <c r="CVB282" s="29"/>
      <c r="CVC282" s="29"/>
      <c r="CVD282" s="29"/>
      <c r="CVE282" s="29"/>
      <c r="CVF282" s="29"/>
      <c r="CVG282" s="29"/>
      <c r="CVH282" s="29"/>
      <c r="CVI282" s="29"/>
      <c r="CVJ282" s="29"/>
      <c r="CVK282" s="29"/>
      <c r="CVL282" s="29"/>
      <c r="CVM282" s="29"/>
      <c r="CVN282" s="29"/>
      <c r="CVO282" s="29"/>
      <c r="CVP282" s="29"/>
      <c r="CVQ282" s="29"/>
      <c r="CVR282" s="29"/>
      <c r="CVS282" s="29"/>
      <c r="CVT282" s="29"/>
      <c r="CVU282" s="29"/>
      <c r="CVV282" s="29"/>
      <c r="CVW282" s="29"/>
      <c r="CVX282" s="29"/>
      <c r="CVY282" s="29"/>
      <c r="CVZ282" s="29"/>
      <c r="CWA282" s="29"/>
      <c r="CWB282" s="29"/>
      <c r="CWC282" s="29"/>
      <c r="CWD282" s="29"/>
      <c r="CWE282" s="29"/>
      <c r="CWF282" s="29"/>
      <c r="CWG282" s="29"/>
      <c r="CWH282" s="29"/>
      <c r="CWI282" s="29"/>
      <c r="CWJ282" s="29"/>
      <c r="CWK282" s="29"/>
      <c r="CWL282" s="29"/>
      <c r="CWM282" s="29"/>
      <c r="CWN282" s="29"/>
      <c r="CWO282" s="29"/>
      <c r="CWP282" s="29"/>
      <c r="CWQ282" s="29"/>
      <c r="CWR282" s="29"/>
      <c r="CWS282" s="29"/>
      <c r="CWT282" s="29"/>
      <c r="CWU282" s="29"/>
      <c r="CWV282" s="29"/>
      <c r="CWW282" s="29"/>
      <c r="CWX282" s="29"/>
      <c r="CWY282" s="29"/>
      <c r="CWZ282" s="29"/>
      <c r="CXA282" s="29"/>
      <c r="CXB282" s="29"/>
      <c r="CXC282" s="29"/>
      <c r="CXD282" s="29"/>
      <c r="CXE282" s="29"/>
      <c r="CXF282" s="29"/>
      <c r="CXG282" s="29"/>
      <c r="CXH282" s="29"/>
      <c r="CXI282" s="29"/>
      <c r="CXJ282" s="29"/>
      <c r="CXK282" s="29"/>
      <c r="CXL282" s="29"/>
      <c r="CXM282" s="29"/>
      <c r="CXN282" s="29"/>
      <c r="CXO282" s="29"/>
      <c r="CXP282" s="29"/>
      <c r="CXQ282" s="29"/>
      <c r="CXR282" s="29"/>
      <c r="CXS282" s="29"/>
      <c r="CXT282" s="29"/>
      <c r="CXU282" s="29"/>
      <c r="CXV282" s="29"/>
      <c r="CXW282" s="29"/>
      <c r="CXX282" s="29"/>
      <c r="CXY282" s="29"/>
      <c r="CXZ282" s="29"/>
      <c r="CYA282" s="29"/>
      <c r="CYB282" s="29"/>
      <c r="CYC282" s="29"/>
      <c r="CYD282" s="29"/>
      <c r="CYE282" s="29"/>
      <c r="CYF282" s="29"/>
      <c r="CYG282" s="29"/>
      <c r="CYH282" s="29"/>
      <c r="CYI282" s="29"/>
      <c r="CYJ282" s="29"/>
      <c r="CYK282" s="29"/>
      <c r="CYL282" s="29"/>
      <c r="CYM282" s="29"/>
      <c r="CYN282" s="29"/>
      <c r="CYO282" s="29"/>
      <c r="CYP282" s="29"/>
      <c r="CYQ282" s="29"/>
      <c r="CYR282" s="29"/>
      <c r="CYS282" s="29"/>
      <c r="CYT282" s="29"/>
      <c r="CYU282" s="29"/>
      <c r="CYV282" s="29"/>
      <c r="CYW282" s="29"/>
      <c r="CYX282" s="29"/>
      <c r="CYY282" s="29"/>
      <c r="CYZ282" s="29"/>
      <c r="CZA282" s="29"/>
      <c r="CZB282" s="29"/>
      <c r="CZC282" s="29"/>
      <c r="CZD282" s="29"/>
      <c r="CZE282" s="29"/>
      <c r="CZF282" s="29"/>
      <c r="CZG282" s="29"/>
      <c r="CZH282" s="29"/>
      <c r="CZI282" s="29"/>
      <c r="CZJ282" s="29"/>
      <c r="CZK282" s="29"/>
      <c r="CZL282" s="29"/>
      <c r="CZM282" s="29"/>
      <c r="CZN282" s="29"/>
      <c r="CZO282" s="29"/>
      <c r="CZP282" s="29"/>
      <c r="CZQ282" s="29"/>
      <c r="CZR282" s="29"/>
      <c r="CZS282" s="29"/>
      <c r="CZT282" s="29"/>
      <c r="CZU282" s="29"/>
      <c r="CZV282" s="29"/>
      <c r="CZW282" s="29"/>
      <c r="CZX282" s="29"/>
      <c r="CZY282" s="29"/>
      <c r="CZZ282" s="29"/>
      <c r="DAA282" s="29"/>
      <c r="DAB282" s="29"/>
      <c r="DAC282" s="29"/>
      <c r="DAD282" s="29"/>
      <c r="DAE282" s="29"/>
      <c r="DAF282" s="29"/>
      <c r="DAG282" s="29"/>
      <c r="DAH282" s="29"/>
      <c r="DAI282" s="29"/>
      <c r="DAJ282" s="29"/>
      <c r="DAK282" s="29"/>
      <c r="DAL282" s="29"/>
      <c r="DAM282" s="29"/>
      <c r="DAN282" s="29"/>
      <c r="DAO282" s="29"/>
      <c r="DAP282" s="29"/>
      <c r="DAQ282" s="29"/>
      <c r="DAR282" s="29"/>
      <c r="DAS282" s="29"/>
      <c r="DAT282" s="29"/>
      <c r="DAU282" s="29"/>
      <c r="DAV282" s="29"/>
      <c r="DAW282" s="29"/>
      <c r="DAX282" s="29"/>
      <c r="DAY282" s="29"/>
      <c r="DAZ282" s="29"/>
      <c r="DBA282" s="29"/>
      <c r="DBB282" s="29"/>
      <c r="DBC282" s="29"/>
      <c r="DBD282" s="29"/>
      <c r="DBE282" s="29"/>
      <c r="DBF282" s="29"/>
      <c r="DBG282" s="29"/>
      <c r="DBH282" s="29"/>
      <c r="DBI282" s="29"/>
      <c r="DBJ282" s="29"/>
      <c r="DBK282" s="29"/>
      <c r="DBL282" s="29"/>
      <c r="DBM282" s="29"/>
      <c r="DBN282" s="29"/>
      <c r="DBO282" s="29"/>
      <c r="DBP282" s="29"/>
      <c r="DBQ282" s="29"/>
      <c r="DBR282" s="29"/>
      <c r="DBS282" s="29"/>
      <c r="DBT282" s="29"/>
      <c r="DBU282" s="29"/>
      <c r="DBV282" s="29"/>
      <c r="DBW282" s="29"/>
      <c r="DBX282" s="29"/>
      <c r="DBY282" s="29"/>
      <c r="DBZ282" s="29"/>
      <c r="DCA282" s="29"/>
      <c r="DCB282" s="29"/>
      <c r="DCC282" s="29"/>
      <c r="DCD282" s="29"/>
      <c r="DCE282" s="29"/>
      <c r="DCF282" s="29"/>
      <c r="DCG282" s="29"/>
      <c r="DCH282" s="29"/>
      <c r="DCI282" s="29"/>
      <c r="DCJ282" s="29"/>
      <c r="DCK282" s="29"/>
      <c r="DCL282" s="29"/>
      <c r="DCM282" s="29"/>
      <c r="DCN282" s="29"/>
      <c r="DCO282" s="29"/>
      <c r="DCP282" s="29"/>
      <c r="DCQ282" s="29"/>
      <c r="DCR282" s="29"/>
      <c r="DCS282" s="29"/>
      <c r="DCT282" s="29"/>
      <c r="DCU282" s="29"/>
      <c r="DCV282" s="29"/>
      <c r="DCW282" s="29"/>
      <c r="DCX282" s="29"/>
      <c r="DCY282" s="29"/>
      <c r="DCZ282" s="29"/>
      <c r="DDA282" s="29"/>
      <c r="DDB282" s="29"/>
      <c r="DDC282" s="29"/>
      <c r="DDD282" s="29"/>
      <c r="DDE282" s="29"/>
      <c r="DDF282" s="29"/>
      <c r="DDG282" s="29"/>
      <c r="DDH282" s="29"/>
      <c r="DDI282" s="29"/>
      <c r="DDJ282" s="29"/>
      <c r="DDK282" s="29"/>
      <c r="DDL282" s="29"/>
      <c r="DDM282" s="29"/>
      <c r="DDN282" s="29"/>
      <c r="DDO282" s="29"/>
      <c r="DDP282" s="29"/>
      <c r="DDQ282" s="29"/>
      <c r="DDR282" s="29"/>
      <c r="DDS282" s="29"/>
      <c r="DDT282" s="29"/>
      <c r="DDU282" s="29"/>
      <c r="DDV282" s="29"/>
      <c r="DDW282" s="29"/>
      <c r="DDX282" s="29"/>
      <c r="DDY282" s="29"/>
      <c r="DDZ282" s="29"/>
      <c r="DEA282" s="29"/>
      <c r="DEB282" s="29"/>
      <c r="DEC282" s="29"/>
      <c r="DED282" s="29"/>
      <c r="DEE282" s="29"/>
      <c r="DEF282" s="29"/>
      <c r="DEG282" s="29"/>
      <c r="DEH282" s="29"/>
      <c r="DEI282" s="29"/>
      <c r="DEJ282" s="29"/>
      <c r="DEK282" s="29"/>
      <c r="DEL282" s="29"/>
      <c r="DEM282" s="29"/>
      <c r="DEN282" s="29"/>
      <c r="DEO282" s="29"/>
      <c r="DEP282" s="29"/>
      <c r="DEQ282" s="29"/>
      <c r="DER282" s="29"/>
      <c r="DES282" s="29"/>
      <c r="DET282" s="29"/>
      <c r="DEU282" s="29"/>
      <c r="DEV282" s="29"/>
      <c r="DEW282" s="29"/>
      <c r="DEX282" s="29"/>
      <c r="DEY282" s="29"/>
      <c r="DEZ282" s="29"/>
      <c r="DFA282" s="29"/>
      <c r="DFB282" s="29"/>
      <c r="DFC282" s="29"/>
      <c r="DFD282" s="29"/>
      <c r="DFE282" s="29"/>
      <c r="DFF282" s="29"/>
      <c r="DFG282" s="29"/>
      <c r="DFH282" s="29"/>
      <c r="DFI282" s="29"/>
      <c r="DFJ282" s="29"/>
      <c r="DFK282" s="29"/>
      <c r="DFL282" s="29"/>
      <c r="DFM282" s="29"/>
      <c r="DFN282" s="29"/>
      <c r="DFO282" s="29"/>
      <c r="DFP282" s="29"/>
      <c r="DFQ282" s="29"/>
      <c r="DFR282" s="29"/>
      <c r="DFS282" s="29"/>
      <c r="DFT282" s="29"/>
      <c r="DFU282" s="29"/>
      <c r="DFV282" s="29"/>
      <c r="DFW282" s="29"/>
      <c r="DFX282" s="29"/>
      <c r="DFY282" s="29"/>
      <c r="DFZ282" s="29"/>
      <c r="DGA282" s="29"/>
      <c r="DGB282" s="29"/>
      <c r="DGC282" s="29"/>
      <c r="DGD282" s="29"/>
      <c r="DGE282" s="29"/>
      <c r="DGF282" s="29"/>
      <c r="DGG282" s="29"/>
      <c r="DGH282" s="29"/>
      <c r="DGI282" s="29"/>
      <c r="DGJ282" s="29"/>
      <c r="DGK282" s="29"/>
      <c r="DGL282" s="29"/>
      <c r="DGM282" s="29"/>
      <c r="DGN282" s="29"/>
      <c r="DGO282" s="29"/>
      <c r="DGP282" s="29"/>
      <c r="DGQ282" s="29"/>
      <c r="DGR282" s="29"/>
      <c r="DGS282" s="29"/>
      <c r="DGT282" s="29"/>
      <c r="DGU282" s="29"/>
      <c r="DGV282" s="29"/>
      <c r="DGW282" s="29"/>
      <c r="DGX282" s="29"/>
      <c r="DGY282" s="29"/>
      <c r="DGZ282" s="29"/>
      <c r="DHA282" s="29"/>
      <c r="DHB282" s="29"/>
      <c r="DHC282" s="29"/>
      <c r="DHD282" s="29"/>
      <c r="DHE282" s="29"/>
      <c r="DHF282" s="29"/>
      <c r="DHG282" s="29"/>
      <c r="DHH282" s="29"/>
      <c r="DHI282" s="29"/>
      <c r="DHJ282" s="29"/>
      <c r="DHK282" s="29"/>
      <c r="DHL282" s="29"/>
      <c r="DHM282" s="29"/>
      <c r="DHN282" s="29"/>
      <c r="DHO282" s="29"/>
      <c r="DHP282" s="29"/>
      <c r="DHQ282" s="29"/>
      <c r="DHR282" s="29"/>
      <c r="DHS282" s="29"/>
      <c r="DHT282" s="29"/>
      <c r="DHU282" s="29"/>
      <c r="DHV282" s="29"/>
      <c r="DHW282" s="29"/>
      <c r="DHX282" s="29"/>
      <c r="DHY282" s="29"/>
      <c r="DHZ282" s="29"/>
      <c r="DIA282" s="29"/>
      <c r="DIB282" s="29"/>
      <c r="DIC282" s="29"/>
      <c r="DID282" s="29"/>
      <c r="DIE282" s="29"/>
      <c r="DIF282" s="29"/>
      <c r="DIG282" s="29"/>
      <c r="DIH282" s="29"/>
      <c r="DII282" s="29"/>
      <c r="DIJ282" s="29"/>
      <c r="DIK282" s="29"/>
      <c r="DIL282" s="29"/>
      <c r="DIM282" s="29"/>
      <c r="DIN282" s="29"/>
      <c r="DIO282" s="29"/>
      <c r="DIP282" s="29"/>
      <c r="DIQ282" s="29"/>
      <c r="DIR282" s="29"/>
      <c r="DIS282" s="29"/>
      <c r="DIT282" s="29"/>
      <c r="DIU282" s="29"/>
      <c r="DIV282" s="29"/>
      <c r="DIW282" s="29"/>
      <c r="DIX282" s="29"/>
      <c r="DIY282" s="29"/>
      <c r="DIZ282" s="29"/>
      <c r="DJA282" s="29"/>
      <c r="DJB282" s="29"/>
      <c r="DJC282" s="29"/>
      <c r="DJD282" s="29"/>
      <c r="DJE282" s="29"/>
      <c r="DJF282" s="29"/>
      <c r="DJG282" s="29"/>
      <c r="DJH282" s="29"/>
      <c r="DJI282" s="29"/>
      <c r="DJJ282" s="29"/>
      <c r="DJK282" s="29"/>
      <c r="DJL282" s="29"/>
      <c r="DJM282" s="29"/>
      <c r="DJN282" s="29"/>
      <c r="DJO282" s="29"/>
      <c r="DJP282" s="29"/>
      <c r="DJQ282" s="29"/>
      <c r="DJR282" s="29"/>
      <c r="DJS282" s="29"/>
      <c r="DJT282" s="29"/>
      <c r="DJU282" s="29"/>
      <c r="DJV282" s="29"/>
      <c r="DJW282" s="29"/>
      <c r="DJX282" s="29"/>
      <c r="DJY282" s="29"/>
      <c r="DJZ282" s="29"/>
      <c r="DKA282" s="29"/>
      <c r="DKB282" s="29"/>
      <c r="DKC282" s="29"/>
      <c r="DKD282" s="29"/>
      <c r="DKE282" s="29"/>
      <c r="DKF282" s="29"/>
      <c r="DKG282" s="29"/>
      <c r="DKH282" s="29"/>
      <c r="DKI282" s="29"/>
      <c r="DKJ282" s="29"/>
      <c r="DKK282" s="29"/>
      <c r="DKL282" s="29"/>
      <c r="DKM282" s="29"/>
      <c r="DKN282" s="29"/>
      <c r="DKO282" s="29"/>
      <c r="DKP282" s="29"/>
      <c r="DKQ282" s="29"/>
      <c r="DKR282" s="29"/>
      <c r="DKS282" s="29"/>
      <c r="DKT282" s="29"/>
      <c r="DKU282" s="29"/>
      <c r="DKV282" s="29"/>
      <c r="DKW282" s="29"/>
      <c r="DKX282" s="29"/>
      <c r="DKY282" s="29"/>
      <c r="DKZ282" s="29"/>
      <c r="DLA282" s="29"/>
      <c r="DLB282" s="29"/>
      <c r="DLC282" s="29"/>
      <c r="DLD282" s="29"/>
      <c r="DLE282" s="29"/>
      <c r="DLF282" s="29"/>
      <c r="DLG282" s="29"/>
      <c r="DLH282" s="29"/>
      <c r="DLI282" s="29"/>
      <c r="DLJ282" s="29"/>
      <c r="DLK282" s="29"/>
      <c r="DLL282" s="29"/>
      <c r="DLM282" s="29"/>
      <c r="DLN282" s="29"/>
      <c r="DLO282" s="29"/>
      <c r="DLP282" s="29"/>
      <c r="DLQ282" s="29"/>
      <c r="DLR282" s="29"/>
      <c r="DLS282" s="29"/>
      <c r="DLT282" s="29"/>
      <c r="DLU282" s="29"/>
      <c r="DLV282" s="29"/>
      <c r="DLW282" s="29"/>
      <c r="DLX282" s="29"/>
      <c r="DLY282" s="29"/>
      <c r="DLZ282" s="29"/>
      <c r="DMA282" s="29"/>
      <c r="DMB282" s="29"/>
      <c r="DMC282" s="29"/>
      <c r="DMD282" s="29"/>
      <c r="DME282" s="29"/>
      <c r="DMF282" s="29"/>
      <c r="DMG282" s="29"/>
      <c r="DMH282" s="29"/>
      <c r="DMI282" s="29"/>
      <c r="DMJ282" s="29"/>
      <c r="DMK282" s="29"/>
      <c r="DML282" s="29"/>
      <c r="DMM282" s="29"/>
      <c r="DMN282" s="29"/>
      <c r="DMO282" s="29"/>
      <c r="DMP282" s="29"/>
      <c r="DMQ282" s="29"/>
      <c r="DMR282" s="29"/>
      <c r="DMS282" s="29"/>
      <c r="DMT282" s="29"/>
      <c r="DMU282" s="29"/>
      <c r="DMV282" s="29"/>
      <c r="DMW282" s="29"/>
      <c r="DMX282" s="29"/>
      <c r="DMY282" s="29"/>
      <c r="DMZ282" s="29"/>
      <c r="DNA282" s="29"/>
      <c r="DNB282" s="29"/>
      <c r="DNC282" s="29"/>
      <c r="DND282" s="29"/>
      <c r="DNE282" s="29"/>
      <c r="DNF282" s="29"/>
      <c r="DNG282" s="29"/>
      <c r="DNH282" s="29"/>
      <c r="DNI282" s="29"/>
      <c r="DNJ282" s="29"/>
      <c r="DNK282" s="29"/>
      <c r="DNL282" s="29"/>
      <c r="DNM282" s="29"/>
      <c r="DNN282" s="29"/>
      <c r="DNO282" s="29"/>
      <c r="DNP282" s="29"/>
      <c r="DNQ282" s="29"/>
      <c r="DNR282" s="29"/>
      <c r="DNS282" s="29"/>
      <c r="DNT282" s="29"/>
      <c r="DNU282" s="29"/>
      <c r="DNV282" s="29"/>
      <c r="DNW282" s="29"/>
      <c r="DNX282" s="29"/>
      <c r="DNY282" s="29"/>
      <c r="DNZ282" s="29"/>
      <c r="DOA282" s="29"/>
      <c r="DOB282" s="29"/>
      <c r="DOC282" s="29"/>
      <c r="DOD282" s="29"/>
      <c r="DOE282" s="29"/>
      <c r="DOF282" s="29"/>
      <c r="DOG282" s="29"/>
      <c r="DOH282" s="29"/>
      <c r="DOI282" s="29"/>
      <c r="DOJ282" s="29"/>
      <c r="DOK282" s="29"/>
      <c r="DOL282" s="29"/>
      <c r="DOM282" s="29"/>
      <c r="DON282" s="29"/>
      <c r="DOO282" s="29"/>
      <c r="DOP282" s="29"/>
      <c r="DOQ282" s="29"/>
      <c r="DOR282" s="29"/>
      <c r="DOS282" s="29"/>
      <c r="DOT282" s="29"/>
      <c r="DOU282" s="29"/>
      <c r="DOV282" s="29"/>
      <c r="DOW282" s="29"/>
      <c r="DOX282" s="29"/>
      <c r="DOY282" s="29"/>
      <c r="DOZ282" s="29"/>
      <c r="DPA282" s="29"/>
      <c r="DPB282" s="29"/>
      <c r="DPC282" s="29"/>
      <c r="DPD282" s="29"/>
      <c r="DPE282" s="29"/>
      <c r="DPF282" s="29"/>
      <c r="DPG282" s="29"/>
      <c r="DPH282" s="29"/>
      <c r="DPI282" s="29"/>
      <c r="DPJ282" s="29"/>
      <c r="DPK282" s="29"/>
      <c r="DPL282" s="29"/>
      <c r="DPM282" s="29"/>
      <c r="DPN282" s="29"/>
      <c r="DPO282" s="29"/>
      <c r="DPP282" s="29"/>
      <c r="DPQ282" s="29"/>
      <c r="DPR282" s="29"/>
      <c r="DPS282" s="29"/>
      <c r="DPT282" s="29"/>
      <c r="DPU282" s="29"/>
      <c r="DPV282" s="29"/>
      <c r="DPW282" s="29"/>
      <c r="DPX282" s="29"/>
      <c r="DPY282" s="29"/>
      <c r="DPZ282" s="29"/>
      <c r="DQA282" s="29"/>
      <c r="DQB282" s="29"/>
      <c r="DQC282" s="29"/>
      <c r="DQD282" s="29"/>
      <c r="DQE282" s="29"/>
      <c r="DQF282" s="29"/>
      <c r="DQG282" s="29"/>
      <c r="DQH282" s="29"/>
      <c r="DQI282" s="29"/>
      <c r="DQJ282" s="29"/>
      <c r="DQK282" s="29"/>
      <c r="DQL282" s="29"/>
      <c r="DQM282" s="29"/>
      <c r="DQN282" s="29"/>
      <c r="DQO282" s="29"/>
      <c r="DQP282" s="29"/>
      <c r="DQQ282" s="29"/>
      <c r="DQR282" s="29"/>
      <c r="DQS282" s="29"/>
      <c r="DQT282" s="29"/>
      <c r="DQU282" s="29"/>
      <c r="DQV282" s="29"/>
      <c r="DQW282" s="29"/>
      <c r="DQX282" s="29"/>
      <c r="DQY282" s="29"/>
      <c r="DQZ282" s="29"/>
      <c r="DRA282" s="29"/>
      <c r="DRB282" s="29"/>
      <c r="DRC282" s="29"/>
      <c r="DRD282" s="29"/>
      <c r="DRE282" s="29"/>
      <c r="DRF282" s="29"/>
      <c r="DRG282" s="29"/>
      <c r="DRH282" s="29"/>
      <c r="DRI282" s="29"/>
      <c r="DRJ282" s="29"/>
      <c r="DRK282" s="29"/>
      <c r="DRL282" s="29"/>
      <c r="DRM282" s="29"/>
      <c r="DRN282" s="29"/>
      <c r="DRO282" s="29"/>
      <c r="DRP282" s="29"/>
      <c r="DRQ282" s="29"/>
      <c r="DRR282" s="29"/>
      <c r="DRS282" s="29"/>
      <c r="DRT282" s="29"/>
      <c r="DRU282" s="29"/>
      <c r="DRV282" s="29"/>
      <c r="DRW282" s="29"/>
      <c r="DRX282" s="29"/>
      <c r="DRY282" s="29"/>
      <c r="DRZ282" s="29"/>
      <c r="DSA282" s="29"/>
      <c r="DSB282" s="29"/>
      <c r="DSC282" s="29"/>
      <c r="DSD282" s="29"/>
      <c r="DSE282" s="29"/>
      <c r="DSF282" s="29"/>
      <c r="DSG282" s="29"/>
      <c r="DSH282" s="29"/>
      <c r="DSI282" s="29"/>
      <c r="DSJ282" s="29"/>
      <c r="DSK282" s="29"/>
      <c r="DSL282" s="29"/>
      <c r="DSM282" s="29"/>
      <c r="DSN282" s="29"/>
      <c r="DSO282" s="29"/>
      <c r="DSP282" s="29"/>
      <c r="DSQ282" s="29"/>
      <c r="DSR282" s="29"/>
      <c r="DSS282" s="29"/>
      <c r="DST282" s="29"/>
      <c r="DSU282" s="29"/>
      <c r="DSV282" s="29"/>
      <c r="DSW282" s="29"/>
      <c r="DSX282" s="29"/>
      <c r="DSY282" s="29"/>
      <c r="DSZ282" s="29"/>
      <c r="DTA282" s="29"/>
      <c r="DTB282" s="29"/>
      <c r="DTC282" s="29"/>
      <c r="DTD282" s="29"/>
      <c r="DTE282" s="29"/>
      <c r="DTF282" s="29"/>
      <c r="DTG282" s="29"/>
      <c r="DTH282" s="29"/>
      <c r="DTI282" s="29"/>
      <c r="DTJ282" s="29"/>
      <c r="DTK282" s="29"/>
      <c r="DTL282" s="29"/>
      <c r="DTM282" s="29"/>
      <c r="DTN282" s="29"/>
      <c r="DTO282" s="29"/>
      <c r="DTP282" s="29"/>
      <c r="DTQ282" s="29"/>
      <c r="DTR282" s="29"/>
      <c r="DTS282" s="29"/>
      <c r="DTT282" s="29"/>
      <c r="DTU282" s="29"/>
      <c r="DTV282" s="29"/>
      <c r="DTW282" s="29"/>
      <c r="DTX282" s="29"/>
      <c r="DTY282" s="29"/>
      <c r="DTZ282" s="29"/>
      <c r="DUA282" s="29"/>
      <c r="DUB282" s="29"/>
      <c r="DUC282" s="29"/>
      <c r="DUD282" s="29"/>
      <c r="DUE282" s="29"/>
      <c r="DUF282" s="29"/>
      <c r="DUG282" s="29"/>
      <c r="DUH282" s="29"/>
      <c r="DUI282" s="29"/>
      <c r="DUJ282" s="29"/>
      <c r="DUK282" s="29"/>
      <c r="DUL282" s="29"/>
      <c r="DUM282" s="29"/>
      <c r="DUN282" s="29"/>
      <c r="DUO282" s="29"/>
      <c r="DUP282" s="29"/>
      <c r="DUQ282" s="29"/>
      <c r="DUR282" s="29"/>
      <c r="DUS282" s="29"/>
      <c r="DUT282" s="29"/>
      <c r="DUU282" s="29"/>
      <c r="DUV282" s="29"/>
      <c r="DUW282" s="29"/>
      <c r="DUX282" s="29"/>
      <c r="DUY282" s="29"/>
      <c r="DUZ282" s="29"/>
      <c r="DVA282" s="29"/>
      <c r="DVB282" s="29"/>
      <c r="DVC282" s="29"/>
      <c r="DVD282" s="29"/>
      <c r="DVE282" s="29"/>
      <c r="DVF282" s="29"/>
      <c r="DVG282" s="29"/>
      <c r="DVH282" s="29"/>
      <c r="DVI282" s="29"/>
      <c r="DVJ282" s="29"/>
      <c r="DVK282" s="29"/>
      <c r="DVL282" s="29"/>
      <c r="DVM282" s="29"/>
      <c r="DVN282" s="29"/>
      <c r="DVO282" s="29"/>
      <c r="DVP282" s="29"/>
      <c r="DVQ282" s="29"/>
      <c r="DVR282" s="29"/>
      <c r="DVS282" s="29"/>
      <c r="DVT282" s="29"/>
      <c r="DVU282" s="29"/>
      <c r="DVV282" s="29"/>
      <c r="DVW282" s="29"/>
      <c r="DVX282" s="29"/>
      <c r="DVY282" s="29"/>
      <c r="DVZ282" s="29"/>
      <c r="DWA282" s="29"/>
      <c r="DWB282" s="29"/>
      <c r="DWC282" s="29"/>
      <c r="DWD282" s="29"/>
      <c r="DWE282" s="29"/>
      <c r="DWF282" s="29"/>
      <c r="DWG282" s="29"/>
      <c r="DWH282" s="29"/>
      <c r="DWI282" s="29"/>
      <c r="DWJ282" s="29"/>
      <c r="DWK282" s="29"/>
      <c r="DWL282" s="29"/>
      <c r="DWM282" s="29"/>
      <c r="DWN282" s="29"/>
      <c r="DWO282" s="29"/>
      <c r="DWP282" s="29"/>
      <c r="DWQ282" s="29"/>
      <c r="DWR282" s="29"/>
      <c r="DWS282" s="29"/>
      <c r="DWT282" s="29"/>
      <c r="DWU282" s="29"/>
      <c r="DWV282" s="29"/>
      <c r="DWW282" s="29"/>
      <c r="DWX282" s="29"/>
      <c r="DWY282" s="29"/>
      <c r="DWZ282" s="29"/>
      <c r="DXA282" s="29"/>
      <c r="DXB282" s="29"/>
      <c r="DXC282" s="29"/>
      <c r="DXD282" s="29"/>
      <c r="DXE282" s="29"/>
      <c r="DXF282" s="29"/>
      <c r="DXG282" s="29"/>
      <c r="DXH282" s="29"/>
      <c r="DXI282" s="29"/>
      <c r="DXJ282" s="29"/>
      <c r="DXK282" s="29"/>
      <c r="DXL282" s="29"/>
      <c r="DXM282" s="29"/>
      <c r="DXN282" s="29"/>
      <c r="DXO282" s="29"/>
      <c r="DXP282" s="29"/>
      <c r="DXQ282" s="29"/>
      <c r="DXR282" s="29"/>
      <c r="DXS282" s="29"/>
      <c r="DXT282" s="29"/>
      <c r="DXU282" s="29"/>
      <c r="DXV282" s="29"/>
      <c r="DXW282" s="29"/>
      <c r="DXX282" s="29"/>
      <c r="DXY282" s="29"/>
      <c r="DXZ282" s="29"/>
      <c r="DYA282" s="29"/>
      <c r="DYB282" s="29"/>
      <c r="DYC282" s="29"/>
      <c r="DYD282" s="29"/>
      <c r="DYE282" s="29"/>
      <c r="DYF282" s="29"/>
      <c r="DYG282" s="29"/>
      <c r="DYH282" s="29"/>
      <c r="DYI282" s="29"/>
      <c r="DYJ282" s="29"/>
      <c r="DYK282" s="29"/>
      <c r="DYL282" s="29"/>
      <c r="DYM282" s="29"/>
      <c r="DYN282" s="29"/>
      <c r="DYO282" s="29"/>
      <c r="DYP282" s="29"/>
      <c r="DYQ282" s="29"/>
      <c r="DYR282" s="29"/>
      <c r="DYS282" s="29"/>
      <c r="DYT282" s="29"/>
      <c r="DYU282" s="29"/>
      <c r="DYV282" s="29"/>
      <c r="DYW282" s="29"/>
      <c r="DYX282" s="29"/>
      <c r="DYY282" s="29"/>
      <c r="DYZ282" s="29"/>
      <c r="DZA282" s="29"/>
      <c r="DZB282" s="29"/>
      <c r="DZC282" s="29"/>
      <c r="DZD282" s="29"/>
      <c r="DZE282" s="29"/>
      <c r="DZF282" s="29"/>
      <c r="DZG282" s="29"/>
      <c r="DZH282" s="29"/>
      <c r="DZI282" s="29"/>
      <c r="DZJ282" s="29"/>
      <c r="DZK282" s="29"/>
      <c r="DZL282" s="29"/>
      <c r="DZM282" s="29"/>
      <c r="DZN282" s="29"/>
      <c r="DZO282" s="29"/>
      <c r="DZP282" s="29"/>
      <c r="DZQ282" s="29"/>
      <c r="DZR282" s="29"/>
      <c r="DZS282" s="29"/>
      <c r="DZT282" s="29"/>
      <c r="DZU282" s="29"/>
      <c r="DZV282" s="29"/>
      <c r="DZW282" s="29"/>
      <c r="DZX282" s="29"/>
      <c r="DZY282" s="29"/>
      <c r="DZZ282" s="29"/>
      <c r="EAA282" s="29"/>
      <c r="EAB282" s="29"/>
      <c r="EAC282" s="29"/>
      <c r="EAD282" s="29"/>
      <c r="EAE282" s="29"/>
      <c r="EAF282" s="29"/>
      <c r="EAG282" s="29"/>
      <c r="EAH282" s="29"/>
      <c r="EAI282" s="29"/>
      <c r="EAJ282" s="29"/>
      <c r="EAK282" s="29"/>
      <c r="EAL282" s="29"/>
      <c r="EAM282" s="29"/>
      <c r="EAN282" s="29"/>
      <c r="EAO282" s="29"/>
      <c r="EAP282" s="29"/>
      <c r="EAQ282" s="29"/>
      <c r="EAR282" s="29"/>
      <c r="EAS282" s="29"/>
      <c r="EAT282" s="29"/>
      <c r="EAU282" s="29"/>
      <c r="EAV282" s="29"/>
      <c r="EAW282" s="29"/>
      <c r="EAX282" s="29"/>
      <c r="EAY282" s="29"/>
      <c r="EAZ282" s="29"/>
      <c r="EBA282" s="29"/>
      <c r="EBB282" s="29"/>
      <c r="EBC282" s="29"/>
      <c r="EBD282" s="29"/>
      <c r="EBE282" s="29"/>
      <c r="EBF282" s="29"/>
      <c r="EBG282" s="29"/>
      <c r="EBH282" s="29"/>
      <c r="EBI282" s="29"/>
      <c r="EBJ282" s="29"/>
      <c r="EBK282" s="29"/>
      <c r="EBL282" s="29"/>
      <c r="EBM282" s="29"/>
      <c r="EBN282" s="29"/>
      <c r="EBO282" s="29"/>
      <c r="EBP282" s="29"/>
      <c r="EBQ282" s="29"/>
      <c r="EBR282" s="29"/>
      <c r="EBS282" s="29"/>
      <c r="EBT282" s="29"/>
      <c r="EBU282" s="29"/>
      <c r="EBV282" s="29"/>
      <c r="EBW282" s="29"/>
      <c r="EBX282" s="29"/>
      <c r="EBY282" s="29"/>
      <c r="EBZ282" s="29"/>
      <c r="ECA282" s="29"/>
      <c r="ECB282" s="29"/>
      <c r="ECC282" s="29"/>
      <c r="ECD282" s="29"/>
      <c r="ECE282" s="29"/>
      <c r="ECF282" s="29"/>
      <c r="ECG282" s="29"/>
      <c r="ECH282" s="29"/>
      <c r="ECI282" s="29"/>
      <c r="ECJ282" s="29"/>
      <c r="ECK282" s="29"/>
      <c r="ECL282" s="29"/>
      <c r="ECM282" s="29"/>
      <c r="ECN282" s="29"/>
      <c r="ECO282" s="29"/>
      <c r="ECP282" s="29"/>
      <c r="ECQ282" s="29"/>
      <c r="ECR282" s="29"/>
      <c r="ECS282" s="29"/>
      <c r="ECT282" s="29"/>
      <c r="ECU282" s="29"/>
      <c r="ECV282" s="29"/>
      <c r="ECW282" s="29"/>
      <c r="ECX282" s="29"/>
      <c r="ECY282" s="29"/>
      <c r="ECZ282" s="29"/>
      <c r="EDA282" s="29"/>
      <c r="EDB282" s="29"/>
      <c r="EDC282" s="29"/>
      <c r="EDD282" s="29"/>
      <c r="EDE282" s="29"/>
      <c r="EDF282" s="29"/>
      <c r="EDG282" s="29"/>
      <c r="EDH282" s="29"/>
      <c r="EDI282" s="29"/>
      <c r="EDJ282" s="29"/>
      <c r="EDK282" s="29"/>
      <c r="EDL282" s="29"/>
      <c r="EDM282" s="29"/>
      <c r="EDN282" s="29"/>
      <c r="EDO282" s="29"/>
      <c r="EDP282" s="29"/>
      <c r="EDQ282" s="29"/>
      <c r="EDR282" s="29"/>
      <c r="EDS282" s="29"/>
      <c r="EDT282" s="29"/>
      <c r="EDU282" s="29"/>
      <c r="EDV282" s="29"/>
      <c r="EDW282" s="29"/>
      <c r="EDX282" s="29"/>
      <c r="EDY282" s="29"/>
      <c r="EDZ282" s="29"/>
      <c r="EEA282" s="29"/>
      <c r="EEB282" s="29"/>
      <c r="EEC282" s="29"/>
      <c r="EED282" s="29"/>
      <c r="EEE282" s="29"/>
      <c r="EEF282" s="29"/>
      <c r="EEG282" s="29"/>
      <c r="EEH282" s="29"/>
      <c r="EEI282" s="29"/>
      <c r="EEJ282" s="29"/>
      <c r="EEK282" s="29"/>
      <c r="EEL282" s="29"/>
      <c r="EEM282" s="29"/>
      <c r="EEN282" s="29"/>
      <c r="EEO282" s="29"/>
      <c r="EEP282" s="29"/>
      <c r="EEQ282" s="29"/>
      <c r="EER282" s="29"/>
      <c r="EES282" s="29"/>
      <c r="EET282" s="29"/>
      <c r="EEU282" s="29"/>
      <c r="EEV282" s="29"/>
      <c r="EEW282" s="29"/>
      <c r="EEX282" s="29"/>
      <c r="EEY282" s="29"/>
      <c r="EEZ282" s="29"/>
      <c r="EFA282" s="29"/>
      <c r="EFB282" s="29"/>
      <c r="EFC282" s="29"/>
      <c r="EFD282" s="29"/>
      <c r="EFE282" s="29"/>
      <c r="EFF282" s="29"/>
      <c r="EFG282" s="29"/>
      <c r="EFH282" s="29"/>
      <c r="EFI282" s="29"/>
      <c r="EFJ282" s="29"/>
      <c r="EFK282" s="29"/>
      <c r="EFL282" s="29"/>
      <c r="EFM282" s="29"/>
      <c r="EFN282" s="29"/>
      <c r="EFO282" s="29"/>
      <c r="EFP282" s="29"/>
      <c r="EFQ282" s="29"/>
      <c r="EFR282" s="29"/>
      <c r="EFS282" s="29"/>
      <c r="EFT282" s="29"/>
      <c r="EFU282" s="29"/>
      <c r="EFV282" s="29"/>
      <c r="EFW282" s="29"/>
      <c r="EFX282" s="29"/>
      <c r="EFY282" s="29"/>
      <c r="EFZ282" s="29"/>
      <c r="EGA282" s="29"/>
      <c r="EGB282" s="29"/>
      <c r="EGC282" s="29"/>
      <c r="EGD282" s="29"/>
      <c r="EGE282" s="29"/>
      <c r="EGF282" s="29"/>
      <c r="EGG282" s="29"/>
      <c r="EGH282" s="29"/>
      <c r="EGI282" s="29"/>
      <c r="EGJ282" s="29"/>
      <c r="EGK282" s="29"/>
      <c r="EGL282" s="29"/>
      <c r="EGM282" s="29"/>
      <c r="EGN282" s="29"/>
      <c r="EGO282" s="29"/>
      <c r="EGP282" s="29"/>
      <c r="EGQ282" s="29"/>
      <c r="EGR282" s="29"/>
      <c r="EGS282" s="29"/>
      <c r="EGT282" s="29"/>
      <c r="EGU282" s="29"/>
      <c r="EGV282" s="29"/>
      <c r="EGW282" s="29"/>
      <c r="EGX282" s="29"/>
      <c r="EGY282" s="29"/>
      <c r="EGZ282" s="29"/>
      <c r="EHA282" s="29"/>
      <c r="EHB282" s="29"/>
      <c r="EHC282" s="29"/>
      <c r="EHD282" s="29"/>
      <c r="EHE282" s="29"/>
      <c r="EHF282" s="29"/>
      <c r="EHG282" s="29"/>
      <c r="EHH282" s="29"/>
      <c r="EHI282" s="29"/>
      <c r="EHJ282" s="29"/>
      <c r="EHK282" s="29"/>
      <c r="EHL282" s="29"/>
      <c r="EHM282" s="29"/>
      <c r="EHN282" s="29"/>
      <c r="EHO282" s="29"/>
      <c r="EHP282" s="29"/>
      <c r="EHQ282" s="29"/>
      <c r="EHR282" s="29"/>
      <c r="EHS282" s="29"/>
      <c r="EHT282" s="29"/>
      <c r="EHU282" s="29"/>
      <c r="EHV282" s="29"/>
      <c r="EHW282" s="29"/>
      <c r="EHX282" s="29"/>
      <c r="EHY282" s="29"/>
      <c r="EHZ282" s="29"/>
      <c r="EIA282" s="29"/>
      <c r="EIB282" s="29"/>
      <c r="EIC282" s="29"/>
      <c r="EID282" s="29"/>
      <c r="EIE282" s="29"/>
      <c r="EIF282" s="29"/>
      <c r="EIG282" s="29"/>
      <c r="EIH282" s="29"/>
      <c r="EII282" s="29"/>
      <c r="EIJ282" s="29"/>
      <c r="EIK282" s="29"/>
      <c r="EIL282" s="29"/>
      <c r="EIM282" s="29"/>
      <c r="EIN282" s="29"/>
      <c r="EIO282" s="29"/>
      <c r="EIP282" s="29"/>
      <c r="EIQ282" s="29"/>
      <c r="EIR282" s="29"/>
      <c r="EIS282" s="29"/>
      <c r="EIT282" s="29"/>
      <c r="EIU282" s="29"/>
      <c r="EIV282" s="29"/>
      <c r="EIW282" s="29"/>
      <c r="EIX282" s="29"/>
      <c r="EIY282" s="29"/>
      <c r="EIZ282" s="29"/>
      <c r="EJA282" s="29"/>
      <c r="EJB282" s="29"/>
      <c r="EJC282" s="29"/>
      <c r="EJD282" s="29"/>
      <c r="EJE282" s="29"/>
      <c r="EJF282" s="29"/>
      <c r="EJG282" s="29"/>
      <c r="EJH282" s="29"/>
      <c r="EJI282" s="29"/>
      <c r="EJJ282" s="29"/>
      <c r="EJK282" s="29"/>
      <c r="EJL282" s="29"/>
      <c r="EJM282" s="29"/>
      <c r="EJN282" s="29"/>
      <c r="EJO282" s="29"/>
      <c r="EJP282" s="29"/>
      <c r="EJQ282" s="29"/>
      <c r="EJR282" s="29"/>
      <c r="EJS282" s="29"/>
      <c r="EJT282" s="29"/>
      <c r="EJU282" s="29"/>
      <c r="EJV282" s="29"/>
      <c r="EJW282" s="29"/>
      <c r="EJX282" s="29"/>
      <c r="EJY282" s="29"/>
      <c r="EJZ282" s="29"/>
      <c r="EKA282" s="29"/>
      <c r="EKB282" s="29"/>
      <c r="EKC282" s="29"/>
      <c r="EKD282" s="29"/>
      <c r="EKE282" s="29"/>
      <c r="EKF282" s="29"/>
      <c r="EKG282" s="29"/>
      <c r="EKH282" s="29"/>
      <c r="EKI282" s="29"/>
      <c r="EKJ282" s="29"/>
      <c r="EKK282" s="29"/>
      <c r="EKL282" s="29"/>
      <c r="EKM282" s="29"/>
      <c r="EKN282" s="29"/>
      <c r="EKO282" s="29"/>
      <c r="EKP282" s="29"/>
      <c r="EKQ282" s="29"/>
      <c r="EKR282" s="29"/>
      <c r="EKS282" s="29"/>
      <c r="EKT282" s="29"/>
      <c r="EKU282" s="29"/>
      <c r="EKV282" s="29"/>
      <c r="EKW282" s="29"/>
      <c r="EKX282" s="29"/>
      <c r="EKY282" s="29"/>
      <c r="EKZ282" s="29"/>
      <c r="ELA282" s="29"/>
      <c r="ELB282" s="29"/>
      <c r="ELC282" s="29"/>
      <c r="ELD282" s="29"/>
      <c r="ELE282" s="29"/>
      <c r="ELF282" s="29"/>
      <c r="ELG282" s="29"/>
      <c r="ELH282" s="29"/>
      <c r="ELI282" s="29"/>
      <c r="ELJ282" s="29"/>
      <c r="ELK282" s="29"/>
      <c r="ELL282" s="29"/>
      <c r="ELM282" s="29"/>
      <c r="ELN282" s="29"/>
      <c r="ELO282" s="29"/>
      <c r="ELP282" s="29"/>
      <c r="ELQ282" s="29"/>
      <c r="ELR282" s="29"/>
      <c r="ELS282" s="29"/>
      <c r="ELT282" s="29"/>
      <c r="ELU282" s="29"/>
      <c r="ELV282" s="29"/>
      <c r="ELW282" s="29"/>
      <c r="ELX282" s="29"/>
      <c r="ELY282" s="29"/>
      <c r="ELZ282" s="29"/>
      <c r="EMA282" s="29"/>
      <c r="EMB282" s="29"/>
      <c r="EMC282" s="29"/>
      <c r="EMD282" s="29"/>
      <c r="EME282" s="29"/>
      <c r="EMF282" s="29"/>
      <c r="EMG282" s="29"/>
      <c r="EMH282" s="29"/>
      <c r="EMI282" s="29"/>
      <c r="EMJ282" s="29"/>
      <c r="EMK282" s="29"/>
      <c r="EML282" s="29"/>
      <c r="EMM282" s="29"/>
      <c r="EMN282" s="29"/>
      <c r="EMO282" s="29"/>
      <c r="EMP282" s="29"/>
      <c r="EMQ282" s="29"/>
      <c r="EMR282" s="29"/>
      <c r="EMS282" s="29"/>
      <c r="EMT282" s="29"/>
      <c r="EMU282" s="29"/>
      <c r="EMV282" s="29"/>
      <c r="EMW282" s="29"/>
      <c r="EMX282" s="29"/>
      <c r="EMY282" s="29"/>
      <c r="EMZ282" s="29"/>
      <c r="ENA282" s="29"/>
      <c r="ENB282" s="29"/>
      <c r="ENC282" s="29"/>
      <c r="END282" s="29"/>
      <c r="ENE282" s="29"/>
      <c r="ENF282" s="29"/>
      <c r="ENG282" s="29"/>
      <c r="ENH282" s="29"/>
      <c r="ENI282" s="29"/>
      <c r="ENJ282" s="29"/>
      <c r="ENK282" s="29"/>
      <c r="ENL282" s="29"/>
      <c r="ENM282" s="29"/>
      <c r="ENN282" s="29"/>
      <c r="ENO282" s="29"/>
      <c r="ENP282" s="29"/>
      <c r="ENQ282" s="29"/>
      <c r="ENR282" s="29"/>
      <c r="ENS282" s="29"/>
      <c r="ENT282" s="29"/>
      <c r="ENU282" s="29"/>
      <c r="ENV282" s="29"/>
      <c r="ENW282" s="29"/>
      <c r="ENX282" s="29"/>
      <c r="ENY282" s="29"/>
      <c r="ENZ282" s="29"/>
      <c r="EOA282" s="29"/>
      <c r="EOB282" s="29"/>
      <c r="EOC282" s="29"/>
      <c r="EOD282" s="29"/>
      <c r="EOE282" s="29"/>
      <c r="EOF282" s="29"/>
      <c r="EOG282" s="29"/>
      <c r="EOH282" s="29"/>
      <c r="EOI282" s="29"/>
      <c r="EOJ282" s="29"/>
      <c r="EOK282" s="29"/>
      <c r="EOL282" s="29"/>
      <c r="EOM282" s="29"/>
      <c r="EON282" s="29"/>
      <c r="EOO282" s="29"/>
      <c r="EOP282" s="29"/>
      <c r="EOQ282" s="29"/>
      <c r="EOR282" s="29"/>
      <c r="EOS282" s="29"/>
      <c r="EOT282" s="29"/>
      <c r="EOU282" s="29"/>
      <c r="EOV282" s="29"/>
      <c r="EOW282" s="29"/>
      <c r="EOX282" s="29"/>
      <c r="EOY282" s="29"/>
      <c r="EOZ282" s="29"/>
      <c r="EPA282" s="29"/>
      <c r="EPB282" s="29"/>
      <c r="EPC282" s="29"/>
      <c r="EPD282" s="29"/>
      <c r="EPE282" s="29"/>
      <c r="EPF282" s="29"/>
      <c r="EPG282" s="29"/>
      <c r="EPH282" s="29"/>
      <c r="EPI282" s="29"/>
      <c r="EPJ282" s="29"/>
      <c r="EPK282" s="29"/>
      <c r="EPL282" s="29"/>
      <c r="EPM282" s="29"/>
      <c r="EPN282" s="29"/>
      <c r="EPO282" s="29"/>
      <c r="EPP282" s="29"/>
      <c r="EPQ282" s="29"/>
      <c r="EPR282" s="29"/>
      <c r="EPS282" s="29"/>
      <c r="EPT282" s="29"/>
      <c r="EPU282" s="29"/>
      <c r="EPV282" s="29"/>
      <c r="EPW282" s="29"/>
      <c r="EPX282" s="29"/>
      <c r="EPY282" s="29"/>
      <c r="EPZ282" s="29"/>
      <c r="EQA282" s="29"/>
      <c r="EQB282" s="29"/>
      <c r="EQC282" s="29"/>
      <c r="EQD282" s="29"/>
      <c r="EQE282" s="29"/>
      <c r="EQF282" s="29"/>
      <c r="EQG282" s="29"/>
      <c r="EQH282" s="29"/>
      <c r="EQI282" s="29"/>
      <c r="EQJ282" s="29"/>
      <c r="EQK282" s="29"/>
      <c r="EQL282" s="29"/>
      <c r="EQM282" s="29"/>
      <c r="EQN282" s="29"/>
      <c r="EQO282" s="29"/>
      <c r="EQP282" s="29"/>
      <c r="EQQ282" s="29"/>
      <c r="EQR282" s="29"/>
      <c r="EQS282" s="29"/>
      <c r="EQT282" s="29"/>
      <c r="EQU282" s="29"/>
      <c r="EQV282" s="29"/>
      <c r="EQW282" s="29"/>
      <c r="EQX282" s="29"/>
      <c r="EQY282" s="29"/>
      <c r="EQZ282" s="29"/>
      <c r="ERA282" s="29"/>
      <c r="ERB282" s="29"/>
      <c r="ERC282" s="29"/>
      <c r="ERD282" s="29"/>
      <c r="ERE282" s="29"/>
      <c r="ERF282" s="29"/>
      <c r="ERG282" s="29"/>
      <c r="ERH282" s="29"/>
      <c r="ERI282" s="29"/>
      <c r="ERJ282" s="29"/>
      <c r="ERK282" s="29"/>
      <c r="ERL282" s="29"/>
      <c r="ERM282" s="29"/>
      <c r="ERN282" s="29"/>
      <c r="ERO282" s="29"/>
      <c r="ERP282" s="29"/>
      <c r="ERQ282" s="29"/>
      <c r="ERR282" s="29"/>
      <c r="ERS282" s="29"/>
      <c r="ERT282" s="29"/>
      <c r="ERU282" s="29"/>
      <c r="ERV282" s="29"/>
      <c r="ERW282" s="29"/>
      <c r="ERX282" s="29"/>
      <c r="ERY282" s="29"/>
      <c r="ERZ282" s="29"/>
      <c r="ESA282" s="29"/>
      <c r="ESB282" s="29"/>
      <c r="ESC282" s="29"/>
      <c r="ESD282" s="29"/>
      <c r="ESE282" s="29"/>
      <c r="ESF282" s="29"/>
      <c r="ESG282" s="29"/>
      <c r="ESH282" s="29"/>
      <c r="ESI282" s="29"/>
      <c r="ESJ282" s="29"/>
      <c r="ESK282" s="29"/>
      <c r="ESL282" s="29"/>
      <c r="ESM282" s="29"/>
      <c r="ESN282" s="29"/>
      <c r="ESO282" s="29"/>
      <c r="ESP282" s="29"/>
      <c r="ESQ282" s="29"/>
      <c r="ESR282" s="29"/>
      <c r="ESS282" s="29"/>
      <c r="EST282" s="29"/>
      <c r="ESU282" s="29"/>
      <c r="ESV282" s="29"/>
      <c r="ESW282" s="29"/>
      <c r="ESX282" s="29"/>
      <c r="ESY282" s="29"/>
      <c r="ESZ282" s="29"/>
      <c r="ETA282" s="29"/>
      <c r="ETB282" s="29"/>
      <c r="ETC282" s="29"/>
      <c r="ETD282" s="29"/>
      <c r="ETE282" s="29"/>
      <c r="ETF282" s="29"/>
      <c r="ETG282" s="29"/>
      <c r="ETH282" s="29"/>
      <c r="ETI282" s="29"/>
      <c r="ETJ282" s="29"/>
      <c r="ETK282" s="29"/>
      <c r="ETL282" s="29"/>
      <c r="ETM282" s="29"/>
      <c r="ETN282" s="29"/>
      <c r="ETO282" s="29"/>
      <c r="ETP282" s="29"/>
      <c r="ETQ282" s="29"/>
      <c r="ETR282" s="29"/>
      <c r="ETS282" s="29"/>
      <c r="ETT282" s="29"/>
      <c r="ETU282" s="29"/>
      <c r="ETV282" s="29"/>
      <c r="ETW282" s="29"/>
      <c r="ETX282" s="29"/>
      <c r="ETY282" s="29"/>
      <c r="ETZ282" s="29"/>
      <c r="EUA282" s="29"/>
      <c r="EUB282" s="29"/>
      <c r="EUC282" s="29"/>
      <c r="EUD282" s="29"/>
      <c r="EUE282" s="29"/>
      <c r="EUF282" s="29"/>
      <c r="EUG282" s="29"/>
      <c r="EUH282" s="29"/>
      <c r="EUI282" s="29"/>
      <c r="EUJ282" s="29"/>
      <c r="EUK282" s="29"/>
      <c r="EUL282" s="29"/>
      <c r="EUM282" s="29"/>
      <c r="EUN282" s="29"/>
      <c r="EUO282" s="29"/>
      <c r="EUP282" s="29"/>
      <c r="EUQ282" s="29"/>
      <c r="EUR282" s="29"/>
      <c r="EUS282" s="29"/>
      <c r="EUT282" s="29"/>
      <c r="EUU282" s="29"/>
      <c r="EUV282" s="29"/>
      <c r="EUW282" s="29"/>
      <c r="EUX282" s="29"/>
      <c r="EUY282" s="29"/>
      <c r="EUZ282" s="29"/>
      <c r="EVA282" s="29"/>
      <c r="EVB282" s="29"/>
      <c r="EVC282" s="29"/>
      <c r="EVD282" s="29"/>
      <c r="EVE282" s="29"/>
      <c r="EVF282" s="29"/>
      <c r="EVG282" s="29"/>
      <c r="EVH282" s="29"/>
      <c r="EVI282" s="29"/>
      <c r="EVJ282" s="29"/>
      <c r="EVK282" s="29"/>
      <c r="EVL282" s="29"/>
      <c r="EVM282" s="29"/>
      <c r="EVN282" s="29"/>
      <c r="EVO282" s="29"/>
      <c r="EVP282" s="29"/>
      <c r="EVQ282" s="29"/>
      <c r="EVR282" s="29"/>
      <c r="EVS282" s="29"/>
      <c r="EVT282" s="29"/>
      <c r="EVU282" s="29"/>
      <c r="EVV282" s="29"/>
      <c r="EVW282" s="29"/>
      <c r="EVX282" s="29"/>
      <c r="EVY282" s="29"/>
      <c r="EVZ282" s="29"/>
      <c r="EWA282" s="29"/>
      <c r="EWB282" s="29"/>
      <c r="EWC282" s="29"/>
      <c r="EWD282" s="29"/>
      <c r="EWE282" s="29"/>
      <c r="EWF282" s="29"/>
      <c r="EWG282" s="29"/>
      <c r="EWH282" s="29"/>
      <c r="EWI282" s="29"/>
      <c r="EWJ282" s="29"/>
      <c r="EWK282" s="29"/>
      <c r="EWL282" s="29"/>
      <c r="EWM282" s="29"/>
      <c r="EWN282" s="29"/>
      <c r="EWO282" s="29"/>
      <c r="EWP282" s="29"/>
      <c r="EWQ282" s="29"/>
      <c r="EWR282" s="29"/>
      <c r="EWS282" s="29"/>
      <c r="EWT282" s="29"/>
      <c r="EWU282" s="29"/>
      <c r="EWV282" s="29"/>
      <c r="EWW282" s="29"/>
      <c r="EWX282" s="29"/>
      <c r="EWY282" s="29"/>
      <c r="EWZ282" s="29"/>
      <c r="EXA282" s="29"/>
      <c r="EXB282" s="29"/>
      <c r="EXC282" s="29"/>
      <c r="EXD282" s="29"/>
      <c r="EXE282" s="29"/>
      <c r="EXF282" s="29"/>
      <c r="EXG282" s="29"/>
      <c r="EXH282" s="29"/>
      <c r="EXI282" s="29"/>
      <c r="EXJ282" s="29"/>
      <c r="EXK282" s="29"/>
      <c r="EXL282" s="29"/>
      <c r="EXM282" s="29"/>
      <c r="EXN282" s="29"/>
      <c r="EXO282" s="29"/>
      <c r="EXP282" s="29"/>
      <c r="EXQ282" s="29"/>
      <c r="EXR282" s="29"/>
      <c r="EXS282" s="29"/>
      <c r="EXT282" s="29"/>
      <c r="EXU282" s="29"/>
      <c r="EXV282" s="29"/>
      <c r="EXW282" s="29"/>
      <c r="EXX282" s="29"/>
      <c r="EXY282" s="29"/>
      <c r="EXZ282" s="29"/>
      <c r="EYA282" s="29"/>
      <c r="EYB282" s="29"/>
      <c r="EYC282" s="29"/>
      <c r="EYD282" s="29"/>
      <c r="EYE282" s="29"/>
      <c r="EYF282" s="29"/>
      <c r="EYG282" s="29"/>
      <c r="EYH282" s="29"/>
      <c r="EYI282" s="29"/>
      <c r="EYJ282" s="29"/>
      <c r="EYK282" s="29"/>
      <c r="EYL282" s="29"/>
      <c r="EYM282" s="29"/>
      <c r="EYN282" s="29"/>
      <c r="EYO282" s="29"/>
      <c r="EYP282" s="29"/>
      <c r="EYQ282" s="29"/>
      <c r="EYR282" s="29"/>
      <c r="EYS282" s="29"/>
      <c r="EYT282" s="29"/>
      <c r="EYU282" s="29"/>
      <c r="EYV282" s="29"/>
      <c r="EYW282" s="29"/>
      <c r="EYX282" s="29"/>
      <c r="EYY282" s="29"/>
      <c r="EYZ282" s="29"/>
      <c r="EZA282" s="29"/>
      <c r="EZB282" s="29"/>
      <c r="EZC282" s="29"/>
      <c r="EZD282" s="29"/>
      <c r="EZE282" s="29"/>
      <c r="EZF282" s="29"/>
      <c r="EZG282" s="29"/>
      <c r="EZH282" s="29"/>
      <c r="EZI282" s="29"/>
      <c r="EZJ282" s="29"/>
      <c r="EZK282" s="29"/>
      <c r="EZL282" s="29"/>
      <c r="EZM282" s="29"/>
      <c r="EZN282" s="29"/>
      <c r="EZO282" s="29"/>
      <c r="EZP282" s="29"/>
      <c r="EZQ282" s="29"/>
      <c r="EZR282" s="29"/>
      <c r="EZS282" s="29"/>
      <c r="EZT282" s="29"/>
      <c r="EZU282" s="29"/>
      <c r="EZV282" s="29"/>
      <c r="EZW282" s="29"/>
      <c r="EZX282" s="29"/>
      <c r="EZY282" s="29"/>
      <c r="EZZ282" s="29"/>
      <c r="FAA282" s="29"/>
      <c r="FAB282" s="29"/>
      <c r="FAC282" s="29"/>
      <c r="FAD282" s="29"/>
      <c r="FAE282" s="29"/>
      <c r="FAF282" s="29"/>
      <c r="FAG282" s="29"/>
      <c r="FAH282" s="29"/>
      <c r="FAI282" s="29"/>
      <c r="FAJ282" s="29"/>
      <c r="FAK282" s="29"/>
      <c r="FAL282" s="29"/>
      <c r="FAM282" s="29"/>
      <c r="FAN282" s="29"/>
      <c r="FAO282" s="29"/>
      <c r="FAP282" s="29"/>
      <c r="FAQ282" s="29"/>
      <c r="FAR282" s="29"/>
      <c r="FAS282" s="29"/>
      <c r="FAT282" s="29"/>
      <c r="FAU282" s="29"/>
      <c r="FAV282" s="29"/>
      <c r="FAW282" s="29"/>
      <c r="FAX282" s="29"/>
      <c r="FAY282" s="29"/>
      <c r="FAZ282" s="29"/>
      <c r="FBA282" s="29"/>
      <c r="FBB282" s="29"/>
      <c r="FBC282" s="29"/>
      <c r="FBD282" s="29"/>
      <c r="FBE282" s="29"/>
      <c r="FBF282" s="29"/>
      <c r="FBG282" s="29"/>
      <c r="FBH282" s="29"/>
      <c r="FBI282" s="29"/>
      <c r="FBJ282" s="29"/>
      <c r="FBK282" s="29"/>
      <c r="FBL282" s="29"/>
      <c r="FBM282" s="29"/>
      <c r="FBN282" s="29"/>
      <c r="FBO282" s="29"/>
      <c r="FBP282" s="29"/>
      <c r="FBQ282" s="29"/>
      <c r="FBR282" s="29"/>
      <c r="FBS282" s="29"/>
      <c r="FBT282" s="29"/>
      <c r="FBU282" s="29"/>
      <c r="FBV282" s="29"/>
      <c r="FBW282" s="29"/>
      <c r="FBX282" s="29"/>
      <c r="FBY282" s="29"/>
      <c r="FBZ282" s="29"/>
      <c r="FCA282" s="29"/>
      <c r="FCB282" s="29"/>
      <c r="FCC282" s="29"/>
      <c r="FCD282" s="29"/>
      <c r="FCE282" s="29"/>
      <c r="FCF282" s="29"/>
      <c r="FCG282" s="29"/>
      <c r="FCH282" s="29"/>
      <c r="FCI282" s="29"/>
      <c r="FCJ282" s="29"/>
      <c r="FCK282" s="29"/>
      <c r="FCL282" s="29"/>
      <c r="FCM282" s="29"/>
      <c r="FCN282" s="29"/>
      <c r="FCO282" s="29"/>
      <c r="FCP282" s="29"/>
      <c r="FCQ282" s="29"/>
      <c r="FCR282" s="29"/>
      <c r="FCS282" s="29"/>
      <c r="FCT282" s="29"/>
      <c r="FCU282" s="29"/>
      <c r="FCV282" s="29"/>
      <c r="FCW282" s="29"/>
      <c r="FCX282" s="29"/>
      <c r="FCY282" s="29"/>
      <c r="FCZ282" s="29"/>
      <c r="FDA282" s="29"/>
      <c r="FDB282" s="29"/>
      <c r="FDC282" s="29"/>
      <c r="FDD282" s="29"/>
      <c r="FDE282" s="29"/>
      <c r="FDF282" s="29"/>
      <c r="FDG282" s="29"/>
      <c r="FDH282" s="29"/>
      <c r="FDI282" s="29"/>
      <c r="FDJ282" s="29"/>
      <c r="FDK282" s="29"/>
      <c r="FDL282" s="29"/>
      <c r="FDM282" s="29"/>
      <c r="FDN282" s="29"/>
      <c r="FDO282" s="29"/>
      <c r="FDP282" s="29"/>
      <c r="FDQ282" s="29"/>
      <c r="FDR282" s="29"/>
      <c r="FDS282" s="29"/>
      <c r="FDT282" s="29"/>
      <c r="FDU282" s="29"/>
      <c r="FDV282" s="29"/>
      <c r="FDW282" s="29"/>
      <c r="FDX282" s="29"/>
      <c r="FDY282" s="29"/>
      <c r="FDZ282" s="29"/>
      <c r="FEA282" s="29"/>
      <c r="FEB282" s="29"/>
      <c r="FEC282" s="29"/>
      <c r="FED282" s="29"/>
      <c r="FEE282" s="29"/>
      <c r="FEF282" s="29"/>
      <c r="FEG282" s="29"/>
      <c r="FEH282" s="29"/>
      <c r="FEI282" s="29"/>
      <c r="FEJ282" s="29"/>
      <c r="FEK282" s="29"/>
      <c r="FEL282" s="29"/>
      <c r="FEM282" s="29"/>
      <c r="FEN282" s="29"/>
      <c r="FEO282" s="29"/>
      <c r="FEP282" s="29"/>
      <c r="FEQ282" s="29"/>
      <c r="FER282" s="29"/>
      <c r="FES282" s="29"/>
      <c r="FET282" s="29"/>
      <c r="FEU282" s="29"/>
      <c r="FEV282" s="29"/>
      <c r="FEW282" s="29"/>
      <c r="FEX282" s="29"/>
      <c r="FEY282" s="29"/>
      <c r="FEZ282" s="29"/>
      <c r="FFA282" s="29"/>
      <c r="FFB282" s="29"/>
      <c r="FFC282" s="29"/>
      <c r="FFD282" s="29"/>
      <c r="FFE282" s="29"/>
      <c r="FFF282" s="29"/>
      <c r="FFG282" s="29"/>
      <c r="FFH282" s="29"/>
      <c r="FFI282" s="29"/>
      <c r="FFJ282" s="29"/>
      <c r="FFK282" s="29"/>
      <c r="FFL282" s="29"/>
      <c r="FFM282" s="29"/>
      <c r="FFN282" s="29"/>
      <c r="FFO282" s="29"/>
      <c r="FFP282" s="29"/>
      <c r="FFQ282" s="29"/>
      <c r="FFR282" s="29"/>
      <c r="FFS282" s="29"/>
      <c r="FFT282" s="29"/>
      <c r="FFU282" s="29"/>
      <c r="FFV282" s="29"/>
      <c r="FFW282" s="29"/>
      <c r="FFX282" s="29"/>
      <c r="FFY282" s="29"/>
      <c r="FFZ282" s="29"/>
      <c r="FGA282" s="29"/>
      <c r="FGB282" s="29"/>
      <c r="FGC282" s="29"/>
      <c r="FGD282" s="29"/>
      <c r="FGE282" s="29"/>
      <c r="FGF282" s="29"/>
      <c r="FGG282" s="29"/>
      <c r="FGH282" s="29"/>
      <c r="FGI282" s="29"/>
      <c r="FGJ282" s="29"/>
      <c r="FGK282" s="29"/>
      <c r="FGL282" s="29"/>
      <c r="FGM282" s="29"/>
      <c r="FGN282" s="29"/>
      <c r="FGO282" s="29"/>
      <c r="FGP282" s="29"/>
      <c r="FGQ282" s="29"/>
      <c r="FGR282" s="29"/>
      <c r="FGS282" s="29"/>
      <c r="FGT282" s="29"/>
      <c r="FGU282" s="29"/>
      <c r="FGV282" s="29"/>
      <c r="FGW282" s="29"/>
      <c r="FGX282" s="29"/>
      <c r="FGY282" s="29"/>
      <c r="FGZ282" s="29"/>
      <c r="FHA282" s="29"/>
      <c r="FHB282" s="29"/>
      <c r="FHC282" s="29"/>
      <c r="FHD282" s="29"/>
      <c r="FHE282" s="29"/>
      <c r="FHF282" s="29"/>
      <c r="FHG282" s="29"/>
      <c r="FHH282" s="29"/>
      <c r="FHI282" s="29"/>
      <c r="FHJ282" s="29"/>
      <c r="FHK282" s="29"/>
      <c r="FHL282" s="29"/>
      <c r="FHM282" s="29"/>
      <c r="FHN282" s="29"/>
      <c r="FHO282" s="29"/>
      <c r="FHP282" s="29"/>
      <c r="FHQ282" s="29"/>
      <c r="FHR282" s="29"/>
      <c r="FHS282" s="29"/>
      <c r="FHT282" s="29"/>
      <c r="FHU282" s="29"/>
      <c r="FHV282" s="29"/>
      <c r="FHW282" s="29"/>
      <c r="FHX282" s="29"/>
      <c r="FHY282" s="29"/>
      <c r="FHZ282" s="29"/>
      <c r="FIA282" s="29"/>
      <c r="FIB282" s="29"/>
      <c r="FIC282" s="29"/>
      <c r="FID282" s="29"/>
      <c r="FIE282" s="29"/>
      <c r="FIF282" s="29"/>
      <c r="FIG282" s="29"/>
      <c r="FIH282" s="29"/>
      <c r="FII282" s="29"/>
      <c r="FIJ282" s="29"/>
      <c r="FIK282" s="29"/>
      <c r="FIL282" s="29"/>
      <c r="FIM282" s="29"/>
      <c r="FIN282" s="29"/>
      <c r="FIO282" s="29"/>
      <c r="FIP282" s="29"/>
      <c r="FIQ282" s="29"/>
      <c r="FIR282" s="29"/>
      <c r="FIS282" s="29"/>
      <c r="FIT282" s="29"/>
      <c r="FIU282" s="29"/>
      <c r="FIV282" s="29"/>
      <c r="FIW282" s="29"/>
      <c r="FIX282" s="29"/>
      <c r="FIY282" s="29"/>
      <c r="FIZ282" s="29"/>
      <c r="FJA282" s="29"/>
      <c r="FJB282" s="29"/>
      <c r="FJC282" s="29"/>
      <c r="FJD282" s="29"/>
      <c r="FJE282" s="29"/>
      <c r="FJF282" s="29"/>
      <c r="FJG282" s="29"/>
      <c r="FJH282" s="29"/>
      <c r="FJI282" s="29"/>
      <c r="FJJ282" s="29"/>
      <c r="FJK282" s="29"/>
      <c r="FJL282" s="29"/>
      <c r="FJM282" s="29"/>
      <c r="FJN282" s="29"/>
      <c r="FJO282" s="29"/>
      <c r="FJP282" s="29"/>
      <c r="FJQ282" s="29"/>
      <c r="FJR282" s="29"/>
      <c r="FJS282" s="29"/>
      <c r="FJT282" s="29"/>
      <c r="FJU282" s="29"/>
      <c r="FJV282" s="29"/>
      <c r="FJW282" s="29"/>
      <c r="FJX282" s="29"/>
      <c r="FJY282" s="29"/>
      <c r="FJZ282" s="29"/>
      <c r="FKA282" s="29"/>
      <c r="FKB282" s="29"/>
      <c r="FKC282" s="29"/>
      <c r="FKD282" s="29"/>
      <c r="FKE282" s="29"/>
      <c r="FKF282" s="29"/>
      <c r="FKG282" s="29"/>
      <c r="FKH282" s="29"/>
      <c r="FKI282" s="29"/>
      <c r="FKJ282" s="29"/>
      <c r="FKK282" s="29"/>
      <c r="FKL282" s="29"/>
      <c r="FKM282" s="29"/>
      <c r="FKN282" s="29"/>
      <c r="FKO282" s="29"/>
      <c r="FKP282" s="29"/>
      <c r="FKQ282" s="29"/>
      <c r="FKR282" s="29"/>
      <c r="FKS282" s="29"/>
      <c r="FKT282" s="29"/>
      <c r="FKU282" s="29"/>
      <c r="FKV282" s="29"/>
      <c r="FKW282" s="29"/>
      <c r="FKX282" s="29"/>
      <c r="FKY282" s="29"/>
      <c r="FKZ282" s="29"/>
      <c r="FLA282" s="29"/>
      <c r="FLB282" s="29"/>
      <c r="FLC282" s="29"/>
      <c r="FLD282" s="29"/>
      <c r="FLE282" s="29"/>
      <c r="FLF282" s="29"/>
      <c r="FLG282" s="29"/>
      <c r="FLH282" s="29"/>
      <c r="FLI282" s="29"/>
      <c r="FLJ282" s="29"/>
      <c r="FLK282" s="29"/>
      <c r="FLL282" s="29"/>
      <c r="FLM282" s="29"/>
      <c r="FLN282" s="29"/>
      <c r="FLO282" s="29"/>
      <c r="FLP282" s="29"/>
      <c r="FLQ282" s="29"/>
      <c r="FLR282" s="29"/>
      <c r="FLS282" s="29"/>
      <c r="FLT282" s="29"/>
      <c r="FLU282" s="29"/>
      <c r="FLV282" s="29"/>
      <c r="FLW282" s="29"/>
      <c r="FLX282" s="29"/>
      <c r="FLY282" s="29"/>
      <c r="FLZ282" s="29"/>
      <c r="FMA282" s="29"/>
      <c r="FMB282" s="29"/>
      <c r="FMC282" s="29"/>
      <c r="FMD282" s="29"/>
      <c r="FME282" s="29"/>
      <c r="FMF282" s="29"/>
      <c r="FMG282" s="29"/>
      <c r="FMH282" s="29"/>
      <c r="FMI282" s="29"/>
      <c r="FMJ282" s="29"/>
      <c r="FMK282" s="29"/>
      <c r="FML282" s="29"/>
      <c r="FMM282" s="29"/>
      <c r="FMN282" s="29"/>
      <c r="FMO282" s="29"/>
      <c r="FMP282" s="29"/>
      <c r="FMQ282" s="29"/>
      <c r="FMR282" s="29"/>
      <c r="FMS282" s="29"/>
      <c r="FMT282" s="29"/>
      <c r="FMU282" s="29"/>
      <c r="FMV282" s="29"/>
      <c r="FMW282" s="29"/>
      <c r="FMX282" s="29"/>
      <c r="FMY282" s="29"/>
      <c r="FMZ282" s="29"/>
      <c r="FNA282" s="29"/>
      <c r="FNB282" s="29"/>
      <c r="FNC282" s="29"/>
      <c r="FND282" s="29"/>
      <c r="FNE282" s="29"/>
      <c r="FNF282" s="29"/>
      <c r="FNG282" s="29"/>
      <c r="FNH282" s="29"/>
      <c r="FNI282" s="29"/>
      <c r="FNJ282" s="29"/>
      <c r="FNK282" s="29"/>
      <c r="FNL282" s="29"/>
      <c r="FNM282" s="29"/>
      <c r="FNN282" s="29"/>
      <c r="FNO282" s="29"/>
      <c r="FNP282" s="29"/>
      <c r="FNQ282" s="29"/>
      <c r="FNR282" s="29"/>
      <c r="FNS282" s="29"/>
      <c r="FNT282" s="29"/>
      <c r="FNU282" s="29"/>
      <c r="FNV282" s="29"/>
      <c r="FNW282" s="29"/>
      <c r="FNX282" s="29"/>
      <c r="FNY282" s="29"/>
      <c r="FNZ282" s="29"/>
      <c r="FOA282" s="29"/>
      <c r="FOB282" s="29"/>
      <c r="FOC282" s="29"/>
      <c r="FOD282" s="29"/>
      <c r="FOE282" s="29"/>
      <c r="FOF282" s="29"/>
      <c r="FOG282" s="29"/>
      <c r="FOH282" s="29"/>
      <c r="FOI282" s="29"/>
      <c r="FOJ282" s="29"/>
      <c r="FOK282" s="29"/>
      <c r="FOL282" s="29"/>
      <c r="FOM282" s="29"/>
      <c r="FON282" s="29"/>
      <c r="FOO282" s="29"/>
      <c r="FOP282" s="29"/>
      <c r="FOQ282" s="29"/>
      <c r="FOR282" s="29"/>
      <c r="FOS282" s="29"/>
      <c r="FOT282" s="29"/>
      <c r="FOU282" s="29"/>
      <c r="FOV282" s="29"/>
      <c r="FOW282" s="29"/>
      <c r="FOX282" s="29"/>
      <c r="FOY282" s="29"/>
      <c r="FOZ282" s="29"/>
      <c r="FPA282" s="29"/>
      <c r="FPB282" s="29"/>
      <c r="FPC282" s="29"/>
      <c r="FPD282" s="29"/>
      <c r="FPE282" s="29"/>
      <c r="FPF282" s="29"/>
      <c r="FPG282" s="29"/>
      <c r="FPH282" s="29"/>
      <c r="FPI282" s="29"/>
      <c r="FPJ282" s="29"/>
      <c r="FPK282" s="29"/>
      <c r="FPL282" s="29"/>
      <c r="FPM282" s="29"/>
      <c r="FPN282" s="29"/>
      <c r="FPO282" s="29"/>
      <c r="FPP282" s="29"/>
      <c r="FPQ282" s="29"/>
      <c r="FPR282" s="29"/>
      <c r="FPS282" s="29"/>
      <c r="FPT282" s="29"/>
      <c r="FPU282" s="29"/>
      <c r="FPV282" s="29"/>
      <c r="FPW282" s="29"/>
      <c r="FPX282" s="29"/>
      <c r="FPY282" s="29"/>
      <c r="FPZ282" s="29"/>
      <c r="FQA282" s="29"/>
      <c r="FQB282" s="29"/>
      <c r="FQC282" s="29"/>
      <c r="FQD282" s="29"/>
      <c r="FQE282" s="29"/>
      <c r="FQF282" s="29"/>
      <c r="FQG282" s="29"/>
      <c r="FQH282" s="29"/>
      <c r="FQI282" s="29"/>
      <c r="FQJ282" s="29"/>
      <c r="FQK282" s="29"/>
      <c r="FQL282" s="29"/>
      <c r="FQM282" s="29"/>
      <c r="FQN282" s="29"/>
      <c r="FQO282" s="29"/>
      <c r="FQP282" s="29"/>
      <c r="FQQ282" s="29"/>
      <c r="FQR282" s="29"/>
      <c r="FQS282" s="29"/>
      <c r="FQT282" s="29"/>
      <c r="FQU282" s="29"/>
      <c r="FQV282" s="29"/>
      <c r="FQW282" s="29"/>
      <c r="FQX282" s="29"/>
      <c r="FQY282" s="29"/>
      <c r="FQZ282" s="29"/>
      <c r="FRA282" s="29"/>
      <c r="FRB282" s="29"/>
      <c r="FRC282" s="29"/>
      <c r="FRD282" s="29"/>
      <c r="FRE282" s="29"/>
      <c r="FRF282" s="29"/>
      <c r="FRG282" s="29"/>
      <c r="FRH282" s="29"/>
      <c r="FRI282" s="29"/>
      <c r="FRJ282" s="29"/>
      <c r="FRK282" s="29"/>
      <c r="FRL282" s="29"/>
      <c r="FRM282" s="29"/>
      <c r="FRN282" s="29"/>
      <c r="FRO282" s="29"/>
      <c r="FRP282" s="29"/>
      <c r="FRQ282" s="29"/>
      <c r="FRR282" s="29"/>
      <c r="FRS282" s="29"/>
      <c r="FRT282" s="29"/>
      <c r="FRU282" s="29"/>
      <c r="FRV282" s="29"/>
      <c r="FRW282" s="29"/>
      <c r="FRX282" s="29"/>
      <c r="FRY282" s="29"/>
      <c r="FRZ282" s="29"/>
      <c r="FSA282" s="29"/>
      <c r="FSB282" s="29"/>
      <c r="FSC282" s="29"/>
      <c r="FSD282" s="29"/>
      <c r="FSE282" s="29"/>
      <c r="FSF282" s="29"/>
      <c r="FSG282" s="29"/>
      <c r="FSH282" s="29"/>
      <c r="FSI282" s="29"/>
      <c r="FSJ282" s="29"/>
      <c r="FSK282" s="29"/>
      <c r="FSL282" s="29"/>
      <c r="FSM282" s="29"/>
      <c r="FSN282" s="29"/>
      <c r="FSO282" s="29"/>
      <c r="FSP282" s="29"/>
      <c r="FSQ282" s="29"/>
      <c r="FSR282" s="29"/>
      <c r="FSS282" s="29"/>
      <c r="FST282" s="29"/>
      <c r="FSU282" s="29"/>
      <c r="FSV282" s="29"/>
      <c r="FSW282" s="29"/>
      <c r="FSX282" s="29"/>
      <c r="FSY282" s="29"/>
      <c r="FSZ282" s="29"/>
      <c r="FTA282" s="29"/>
      <c r="FTB282" s="29"/>
      <c r="FTC282" s="29"/>
      <c r="FTD282" s="29"/>
      <c r="FTE282" s="29"/>
      <c r="FTF282" s="29"/>
      <c r="FTG282" s="29"/>
      <c r="FTH282" s="29"/>
      <c r="FTI282" s="29"/>
      <c r="FTJ282" s="29"/>
      <c r="FTK282" s="29"/>
      <c r="FTL282" s="29"/>
      <c r="FTM282" s="29"/>
      <c r="FTN282" s="29"/>
      <c r="FTO282" s="29"/>
      <c r="FTP282" s="29"/>
      <c r="FTQ282" s="29"/>
      <c r="FTR282" s="29"/>
      <c r="FTS282" s="29"/>
      <c r="FTT282" s="29"/>
      <c r="FTU282" s="29"/>
      <c r="FTV282" s="29"/>
      <c r="FTW282" s="29"/>
      <c r="FTX282" s="29"/>
      <c r="FTY282" s="29"/>
      <c r="FTZ282" s="29"/>
      <c r="FUA282" s="29"/>
      <c r="FUB282" s="29"/>
      <c r="FUC282" s="29"/>
      <c r="FUD282" s="29"/>
      <c r="FUE282" s="29"/>
      <c r="FUF282" s="29"/>
      <c r="FUG282" s="29"/>
      <c r="FUH282" s="29"/>
      <c r="FUI282" s="29"/>
      <c r="FUJ282" s="29"/>
      <c r="FUK282" s="29"/>
      <c r="FUL282" s="29"/>
      <c r="FUM282" s="29"/>
      <c r="FUN282" s="29"/>
      <c r="FUO282" s="29"/>
      <c r="FUP282" s="29"/>
      <c r="FUQ282" s="29"/>
      <c r="FUR282" s="29"/>
      <c r="FUS282" s="29"/>
      <c r="FUT282" s="29"/>
      <c r="FUU282" s="29"/>
      <c r="FUV282" s="29"/>
      <c r="FUW282" s="29"/>
      <c r="FUX282" s="29"/>
      <c r="FUY282" s="29"/>
      <c r="FUZ282" s="29"/>
      <c r="FVA282" s="29"/>
      <c r="FVB282" s="29"/>
      <c r="FVC282" s="29"/>
      <c r="FVD282" s="29"/>
      <c r="FVE282" s="29"/>
      <c r="FVF282" s="29"/>
      <c r="FVG282" s="29"/>
      <c r="FVH282" s="29"/>
      <c r="FVI282" s="29"/>
      <c r="FVJ282" s="29"/>
      <c r="FVK282" s="29"/>
      <c r="FVL282" s="29"/>
      <c r="FVM282" s="29"/>
      <c r="FVN282" s="29"/>
      <c r="FVO282" s="29"/>
      <c r="FVP282" s="29"/>
      <c r="FVQ282" s="29"/>
      <c r="FVR282" s="29"/>
      <c r="FVS282" s="29"/>
      <c r="FVT282" s="29"/>
      <c r="FVU282" s="29"/>
      <c r="FVV282" s="29"/>
      <c r="FVW282" s="29"/>
      <c r="FVX282" s="29"/>
      <c r="FVY282" s="29"/>
      <c r="FVZ282" s="29"/>
      <c r="FWA282" s="29"/>
      <c r="FWB282" s="29"/>
      <c r="FWC282" s="29"/>
      <c r="FWD282" s="29"/>
      <c r="FWE282" s="29"/>
      <c r="FWF282" s="29"/>
      <c r="FWG282" s="29"/>
      <c r="FWH282" s="29"/>
      <c r="FWI282" s="29"/>
      <c r="FWJ282" s="29"/>
      <c r="FWK282" s="29"/>
      <c r="FWL282" s="29"/>
      <c r="FWM282" s="29"/>
      <c r="FWN282" s="29"/>
      <c r="FWO282" s="29"/>
      <c r="FWP282" s="29"/>
      <c r="FWQ282" s="29"/>
      <c r="FWR282" s="29"/>
      <c r="FWS282" s="29"/>
      <c r="FWT282" s="29"/>
      <c r="FWU282" s="29"/>
      <c r="FWV282" s="29"/>
      <c r="FWW282" s="29"/>
      <c r="FWX282" s="29"/>
      <c r="FWY282" s="29"/>
      <c r="FWZ282" s="29"/>
      <c r="FXA282" s="29"/>
      <c r="FXB282" s="29"/>
      <c r="FXC282" s="29"/>
      <c r="FXD282" s="29"/>
      <c r="FXE282" s="29"/>
      <c r="FXF282" s="29"/>
      <c r="FXG282" s="29"/>
      <c r="FXH282" s="29"/>
      <c r="FXI282" s="29"/>
      <c r="FXJ282" s="29"/>
      <c r="FXK282" s="29"/>
      <c r="FXL282" s="29"/>
      <c r="FXM282" s="29"/>
      <c r="FXN282" s="29"/>
      <c r="FXO282" s="29"/>
      <c r="FXP282" s="29"/>
      <c r="FXQ282" s="29"/>
      <c r="FXR282" s="29"/>
      <c r="FXS282" s="29"/>
      <c r="FXT282" s="29"/>
      <c r="FXU282" s="29"/>
      <c r="FXV282" s="29"/>
      <c r="FXW282" s="29"/>
      <c r="FXX282" s="29"/>
      <c r="FXY282" s="29"/>
      <c r="FXZ282" s="29"/>
      <c r="FYA282" s="29"/>
      <c r="FYB282" s="29"/>
      <c r="FYC282" s="29"/>
      <c r="FYD282" s="29"/>
      <c r="FYE282" s="29"/>
      <c r="FYF282" s="29"/>
      <c r="FYG282" s="29"/>
      <c r="FYH282" s="29"/>
      <c r="FYI282" s="29"/>
      <c r="FYJ282" s="29"/>
      <c r="FYK282" s="29"/>
      <c r="FYL282" s="29"/>
      <c r="FYM282" s="29"/>
      <c r="FYN282" s="29"/>
      <c r="FYO282" s="29"/>
      <c r="FYP282" s="29"/>
      <c r="FYQ282" s="29"/>
      <c r="FYR282" s="29"/>
      <c r="FYS282" s="29"/>
      <c r="FYT282" s="29"/>
      <c r="FYU282" s="29"/>
      <c r="FYV282" s="29"/>
      <c r="FYW282" s="29"/>
      <c r="FYX282" s="29"/>
      <c r="FYY282" s="29"/>
      <c r="FYZ282" s="29"/>
      <c r="FZA282" s="29"/>
      <c r="FZB282" s="29"/>
      <c r="FZC282" s="29"/>
      <c r="FZD282" s="29"/>
      <c r="FZE282" s="29"/>
      <c r="FZF282" s="29"/>
      <c r="FZG282" s="29"/>
      <c r="FZH282" s="29"/>
      <c r="FZI282" s="29"/>
      <c r="FZJ282" s="29"/>
      <c r="FZK282" s="29"/>
      <c r="FZL282" s="29"/>
      <c r="FZM282" s="29"/>
      <c r="FZN282" s="29"/>
      <c r="FZO282" s="29"/>
      <c r="FZP282" s="29"/>
      <c r="FZQ282" s="29"/>
      <c r="FZR282" s="29"/>
      <c r="FZS282" s="29"/>
      <c r="FZT282" s="29"/>
      <c r="FZU282" s="29"/>
      <c r="FZV282" s="29"/>
      <c r="FZW282" s="29"/>
      <c r="FZX282" s="29"/>
      <c r="FZY282" s="29"/>
      <c r="FZZ282" s="29"/>
      <c r="GAA282" s="29"/>
      <c r="GAB282" s="29"/>
      <c r="GAC282" s="29"/>
      <c r="GAD282" s="29"/>
      <c r="GAE282" s="29"/>
      <c r="GAF282" s="29"/>
      <c r="GAG282" s="29"/>
      <c r="GAH282" s="29"/>
      <c r="GAI282" s="29"/>
      <c r="GAJ282" s="29"/>
      <c r="GAK282" s="29"/>
      <c r="GAL282" s="29"/>
      <c r="GAM282" s="29"/>
      <c r="GAN282" s="29"/>
      <c r="GAO282" s="29"/>
      <c r="GAP282" s="29"/>
      <c r="GAQ282" s="29"/>
      <c r="GAR282" s="29"/>
      <c r="GAS282" s="29"/>
      <c r="GAT282" s="29"/>
      <c r="GAU282" s="29"/>
      <c r="GAV282" s="29"/>
      <c r="GAW282" s="29"/>
      <c r="GAX282" s="29"/>
      <c r="GAY282" s="29"/>
      <c r="GAZ282" s="29"/>
      <c r="GBA282" s="29"/>
      <c r="GBB282" s="29"/>
      <c r="GBC282" s="29"/>
      <c r="GBD282" s="29"/>
      <c r="GBE282" s="29"/>
      <c r="GBF282" s="29"/>
      <c r="GBG282" s="29"/>
      <c r="GBH282" s="29"/>
      <c r="GBI282" s="29"/>
      <c r="GBJ282" s="29"/>
      <c r="GBK282" s="29"/>
      <c r="GBL282" s="29"/>
      <c r="GBM282" s="29"/>
      <c r="GBN282" s="29"/>
      <c r="GBO282" s="29"/>
      <c r="GBP282" s="29"/>
      <c r="GBQ282" s="29"/>
      <c r="GBR282" s="29"/>
      <c r="GBS282" s="29"/>
      <c r="GBT282" s="29"/>
      <c r="GBU282" s="29"/>
      <c r="GBV282" s="29"/>
      <c r="GBW282" s="29"/>
      <c r="GBX282" s="29"/>
      <c r="GBY282" s="29"/>
      <c r="GBZ282" s="29"/>
      <c r="GCA282" s="29"/>
      <c r="GCB282" s="29"/>
      <c r="GCC282" s="29"/>
      <c r="GCD282" s="29"/>
      <c r="GCE282" s="29"/>
      <c r="GCF282" s="29"/>
      <c r="GCG282" s="29"/>
      <c r="GCH282" s="29"/>
      <c r="GCI282" s="29"/>
      <c r="GCJ282" s="29"/>
      <c r="GCK282" s="29"/>
      <c r="GCL282" s="29"/>
      <c r="GCM282" s="29"/>
      <c r="GCN282" s="29"/>
      <c r="GCO282" s="29"/>
      <c r="GCP282" s="29"/>
      <c r="GCQ282" s="29"/>
      <c r="GCR282" s="29"/>
      <c r="GCS282" s="29"/>
      <c r="GCT282" s="29"/>
      <c r="GCU282" s="29"/>
      <c r="GCV282" s="29"/>
      <c r="GCW282" s="29"/>
      <c r="GCX282" s="29"/>
      <c r="GCY282" s="29"/>
      <c r="GCZ282" s="29"/>
      <c r="GDA282" s="29"/>
      <c r="GDB282" s="29"/>
      <c r="GDC282" s="29"/>
      <c r="GDD282" s="29"/>
      <c r="GDE282" s="29"/>
      <c r="GDF282" s="29"/>
      <c r="GDG282" s="29"/>
      <c r="GDH282" s="29"/>
      <c r="GDI282" s="29"/>
      <c r="GDJ282" s="29"/>
      <c r="GDK282" s="29"/>
      <c r="GDL282" s="29"/>
      <c r="GDM282" s="29"/>
      <c r="GDN282" s="29"/>
      <c r="GDO282" s="29"/>
      <c r="GDP282" s="29"/>
      <c r="GDQ282" s="29"/>
      <c r="GDR282" s="29"/>
      <c r="GDS282" s="29"/>
      <c r="GDT282" s="29"/>
      <c r="GDU282" s="29"/>
      <c r="GDV282" s="29"/>
      <c r="GDW282" s="29"/>
      <c r="GDX282" s="29"/>
      <c r="GDY282" s="29"/>
      <c r="GDZ282" s="29"/>
      <c r="GEA282" s="29"/>
      <c r="GEB282" s="29"/>
      <c r="GEC282" s="29"/>
      <c r="GED282" s="29"/>
      <c r="GEE282" s="29"/>
      <c r="GEF282" s="29"/>
      <c r="GEG282" s="29"/>
      <c r="GEH282" s="29"/>
      <c r="GEI282" s="29"/>
      <c r="GEJ282" s="29"/>
      <c r="GEK282" s="29"/>
      <c r="GEL282" s="29"/>
      <c r="GEM282" s="29"/>
      <c r="GEN282" s="29"/>
      <c r="GEO282" s="29"/>
      <c r="GEP282" s="29"/>
      <c r="GEQ282" s="29"/>
      <c r="GER282" s="29"/>
      <c r="GES282" s="29"/>
      <c r="GET282" s="29"/>
      <c r="GEU282" s="29"/>
      <c r="GEV282" s="29"/>
      <c r="GEW282" s="29"/>
      <c r="GEX282" s="29"/>
      <c r="GEY282" s="29"/>
      <c r="GEZ282" s="29"/>
      <c r="GFA282" s="29"/>
      <c r="GFB282" s="29"/>
      <c r="GFC282" s="29"/>
      <c r="GFD282" s="29"/>
      <c r="GFE282" s="29"/>
      <c r="GFF282" s="29"/>
      <c r="GFG282" s="29"/>
      <c r="GFH282" s="29"/>
      <c r="GFI282" s="29"/>
      <c r="GFJ282" s="29"/>
      <c r="GFK282" s="29"/>
      <c r="GFL282" s="29"/>
      <c r="GFM282" s="29"/>
      <c r="GFN282" s="29"/>
      <c r="GFO282" s="29"/>
      <c r="GFP282" s="29"/>
      <c r="GFQ282" s="29"/>
      <c r="GFR282" s="29"/>
      <c r="GFS282" s="29"/>
      <c r="GFT282" s="29"/>
      <c r="GFU282" s="29"/>
      <c r="GFV282" s="29"/>
      <c r="GFW282" s="29"/>
      <c r="GFX282" s="29"/>
      <c r="GFY282" s="29"/>
      <c r="GFZ282" s="29"/>
      <c r="GGA282" s="29"/>
      <c r="GGB282" s="29"/>
      <c r="GGC282" s="29"/>
      <c r="GGD282" s="29"/>
      <c r="GGE282" s="29"/>
      <c r="GGF282" s="29"/>
      <c r="GGG282" s="29"/>
      <c r="GGH282" s="29"/>
      <c r="GGI282" s="29"/>
      <c r="GGJ282" s="29"/>
      <c r="GGK282" s="29"/>
      <c r="GGL282" s="29"/>
      <c r="GGM282" s="29"/>
      <c r="GGN282" s="29"/>
      <c r="GGO282" s="29"/>
      <c r="GGP282" s="29"/>
      <c r="GGQ282" s="29"/>
      <c r="GGR282" s="29"/>
      <c r="GGS282" s="29"/>
      <c r="GGT282" s="29"/>
      <c r="GGU282" s="29"/>
      <c r="GGV282" s="29"/>
      <c r="GGW282" s="29"/>
      <c r="GGX282" s="29"/>
      <c r="GGY282" s="29"/>
      <c r="GGZ282" s="29"/>
      <c r="GHA282" s="29"/>
      <c r="GHB282" s="29"/>
      <c r="GHC282" s="29"/>
      <c r="GHD282" s="29"/>
      <c r="GHE282" s="29"/>
      <c r="GHF282" s="29"/>
      <c r="GHG282" s="29"/>
      <c r="GHH282" s="29"/>
      <c r="GHI282" s="29"/>
      <c r="GHJ282" s="29"/>
      <c r="GHK282" s="29"/>
      <c r="GHL282" s="29"/>
      <c r="GHM282" s="29"/>
      <c r="GHN282" s="29"/>
      <c r="GHO282" s="29"/>
      <c r="GHP282" s="29"/>
      <c r="GHQ282" s="29"/>
      <c r="GHR282" s="29"/>
      <c r="GHS282" s="29"/>
      <c r="GHT282" s="29"/>
      <c r="GHU282" s="29"/>
      <c r="GHV282" s="29"/>
      <c r="GHW282" s="29"/>
      <c r="GHX282" s="29"/>
      <c r="GHY282" s="29"/>
      <c r="GHZ282" s="29"/>
      <c r="GIA282" s="29"/>
      <c r="GIB282" s="29"/>
      <c r="GIC282" s="29"/>
      <c r="GID282" s="29"/>
      <c r="GIE282" s="29"/>
      <c r="GIF282" s="29"/>
      <c r="GIG282" s="29"/>
      <c r="GIH282" s="29"/>
      <c r="GII282" s="29"/>
      <c r="GIJ282" s="29"/>
      <c r="GIK282" s="29"/>
      <c r="GIL282" s="29"/>
      <c r="GIM282" s="29"/>
      <c r="GIN282" s="29"/>
      <c r="GIO282" s="29"/>
      <c r="GIP282" s="29"/>
      <c r="GIQ282" s="29"/>
      <c r="GIR282" s="29"/>
      <c r="GIS282" s="29"/>
      <c r="GIT282" s="29"/>
      <c r="GIU282" s="29"/>
      <c r="GIV282" s="29"/>
      <c r="GIW282" s="29"/>
      <c r="GIX282" s="29"/>
      <c r="GIY282" s="29"/>
      <c r="GIZ282" s="29"/>
      <c r="GJA282" s="29"/>
      <c r="GJB282" s="29"/>
      <c r="GJC282" s="29"/>
      <c r="GJD282" s="29"/>
      <c r="GJE282" s="29"/>
      <c r="GJF282" s="29"/>
      <c r="GJG282" s="29"/>
      <c r="GJH282" s="29"/>
      <c r="GJI282" s="29"/>
      <c r="GJJ282" s="29"/>
      <c r="GJK282" s="29"/>
      <c r="GJL282" s="29"/>
      <c r="GJM282" s="29"/>
      <c r="GJN282" s="29"/>
      <c r="GJO282" s="29"/>
      <c r="GJP282" s="29"/>
      <c r="GJQ282" s="29"/>
      <c r="GJR282" s="29"/>
      <c r="GJS282" s="29"/>
      <c r="GJT282" s="29"/>
      <c r="GJU282" s="29"/>
      <c r="GJV282" s="29"/>
      <c r="GJW282" s="29"/>
      <c r="GJX282" s="29"/>
      <c r="GJY282" s="29"/>
      <c r="GJZ282" s="29"/>
      <c r="GKA282" s="29"/>
      <c r="GKB282" s="29"/>
      <c r="GKC282" s="29"/>
      <c r="GKD282" s="29"/>
      <c r="GKE282" s="29"/>
      <c r="GKF282" s="29"/>
      <c r="GKG282" s="29"/>
      <c r="GKH282" s="29"/>
      <c r="GKI282" s="29"/>
      <c r="GKJ282" s="29"/>
      <c r="GKK282" s="29"/>
      <c r="GKL282" s="29"/>
      <c r="GKM282" s="29"/>
      <c r="GKN282" s="29"/>
      <c r="GKO282" s="29"/>
      <c r="GKP282" s="29"/>
      <c r="GKQ282" s="29"/>
      <c r="GKR282" s="29"/>
      <c r="GKS282" s="29"/>
      <c r="GKT282" s="29"/>
      <c r="GKU282" s="29"/>
      <c r="GKV282" s="29"/>
      <c r="GKW282" s="29"/>
      <c r="GKX282" s="29"/>
      <c r="GKY282" s="29"/>
      <c r="GKZ282" s="29"/>
      <c r="GLA282" s="29"/>
      <c r="GLB282" s="29"/>
      <c r="GLC282" s="29"/>
      <c r="GLD282" s="29"/>
      <c r="GLE282" s="29"/>
      <c r="GLF282" s="29"/>
      <c r="GLG282" s="29"/>
      <c r="GLH282" s="29"/>
      <c r="GLI282" s="29"/>
      <c r="GLJ282" s="29"/>
      <c r="GLK282" s="29"/>
      <c r="GLL282" s="29"/>
      <c r="GLM282" s="29"/>
      <c r="GLN282" s="29"/>
      <c r="GLO282" s="29"/>
      <c r="GLP282" s="29"/>
      <c r="GLQ282" s="29"/>
      <c r="GLR282" s="29"/>
      <c r="GLS282" s="29"/>
      <c r="GLT282" s="29"/>
      <c r="GLU282" s="29"/>
      <c r="GLV282" s="29"/>
      <c r="GLW282" s="29"/>
      <c r="GLX282" s="29"/>
      <c r="GLY282" s="29"/>
      <c r="GLZ282" s="29"/>
      <c r="GMA282" s="29"/>
      <c r="GMB282" s="29"/>
      <c r="GMC282" s="29"/>
      <c r="GMD282" s="29"/>
      <c r="GME282" s="29"/>
      <c r="GMF282" s="29"/>
      <c r="GMG282" s="29"/>
      <c r="GMH282" s="29"/>
      <c r="GMI282" s="29"/>
      <c r="GMJ282" s="29"/>
      <c r="GMK282" s="29"/>
      <c r="GML282" s="29"/>
      <c r="GMM282" s="29"/>
      <c r="GMN282" s="29"/>
      <c r="GMO282" s="29"/>
      <c r="GMP282" s="29"/>
      <c r="GMQ282" s="29"/>
      <c r="GMR282" s="29"/>
      <c r="GMS282" s="29"/>
      <c r="GMT282" s="29"/>
      <c r="GMU282" s="29"/>
      <c r="GMV282" s="29"/>
      <c r="GMW282" s="29"/>
      <c r="GMX282" s="29"/>
      <c r="GMY282" s="29"/>
      <c r="GMZ282" s="29"/>
      <c r="GNA282" s="29"/>
      <c r="GNB282" s="29"/>
      <c r="GNC282" s="29"/>
      <c r="GND282" s="29"/>
      <c r="GNE282" s="29"/>
      <c r="GNF282" s="29"/>
      <c r="GNG282" s="29"/>
      <c r="GNH282" s="29"/>
      <c r="GNI282" s="29"/>
      <c r="GNJ282" s="29"/>
      <c r="GNK282" s="29"/>
      <c r="GNL282" s="29"/>
      <c r="GNM282" s="29"/>
      <c r="GNN282" s="29"/>
      <c r="GNO282" s="29"/>
      <c r="GNP282" s="29"/>
      <c r="GNQ282" s="29"/>
      <c r="GNR282" s="29"/>
      <c r="GNS282" s="29"/>
      <c r="GNT282" s="29"/>
      <c r="GNU282" s="29"/>
      <c r="GNV282" s="29"/>
      <c r="GNW282" s="29"/>
      <c r="GNX282" s="29"/>
      <c r="GNY282" s="29"/>
      <c r="GNZ282" s="29"/>
      <c r="GOA282" s="29"/>
      <c r="GOB282" s="29"/>
      <c r="GOC282" s="29"/>
      <c r="GOD282" s="29"/>
      <c r="GOE282" s="29"/>
      <c r="GOF282" s="29"/>
      <c r="GOG282" s="29"/>
      <c r="GOH282" s="29"/>
      <c r="GOI282" s="29"/>
      <c r="GOJ282" s="29"/>
      <c r="GOK282" s="29"/>
      <c r="GOL282" s="29"/>
      <c r="GOM282" s="29"/>
      <c r="GON282" s="29"/>
      <c r="GOO282" s="29"/>
      <c r="GOP282" s="29"/>
      <c r="GOQ282" s="29"/>
      <c r="GOR282" s="29"/>
      <c r="GOS282" s="29"/>
      <c r="GOT282" s="29"/>
      <c r="GOU282" s="29"/>
      <c r="GOV282" s="29"/>
      <c r="GOW282" s="29"/>
      <c r="GOX282" s="29"/>
      <c r="GOY282" s="29"/>
      <c r="GOZ282" s="29"/>
      <c r="GPA282" s="29"/>
      <c r="GPB282" s="29"/>
      <c r="GPC282" s="29"/>
      <c r="GPD282" s="29"/>
      <c r="GPE282" s="29"/>
      <c r="GPF282" s="29"/>
      <c r="GPG282" s="29"/>
      <c r="GPH282" s="29"/>
      <c r="GPI282" s="29"/>
      <c r="GPJ282" s="29"/>
      <c r="GPK282" s="29"/>
      <c r="GPL282" s="29"/>
      <c r="GPM282" s="29"/>
      <c r="GPN282" s="29"/>
      <c r="GPO282" s="29"/>
      <c r="GPP282" s="29"/>
      <c r="GPQ282" s="29"/>
      <c r="GPR282" s="29"/>
      <c r="GPS282" s="29"/>
      <c r="GPT282" s="29"/>
      <c r="GPU282" s="29"/>
      <c r="GPV282" s="29"/>
      <c r="GPW282" s="29"/>
      <c r="GPX282" s="29"/>
      <c r="GPY282" s="29"/>
      <c r="GPZ282" s="29"/>
      <c r="GQA282" s="29"/>
      <c r="GQB282" s="29"/>
      <c r="GQC282" s="29"/>
      <c r="GQD282" s="29"/>
      <c r="GQE282" s="29"/>
      <c r="GQF282" s="29"/>
      <c r="GQG282" s="29"/>
      <c r="GQH282" s="29"/>
      <c r="GQI282" s="29"/>
      <c r="GQJ282" s="29"/>
      <c r="GQK282" s="29"/>
      <c r="GQL282" s="29"/>
      <c r="GQM282" s="29"/>
      <c r="GQN282" s="29"/>
      <c r="GQO282" s="29"/>
      <c r="GQP282" s="29"/>
      <c r="GQQ282" s="29"/>
      <c r="GQR282" s="29"/>
      <c r="GQS282" s="29"/>
      <c r="GQT282" s="29"/>
      <c r="GQU282" s="29"/>
      <c r="GQV282" s="29"/>
      <c r="GQW282" s="29"/>
      <c r="GQX282" s="29"/>
      <c r="GQY282" s="29"/>
      <c r="GQZ282" s="29"/>
      <c r="GRA282" s="29"/>
      <c r="GRB282" s="29"/>
      <c r="GRC282" s="29"/>
      <c r="GRD282" s="29"/>
      <c r="GRE282" s="29"/>
      <c r="GRF282" s="29"/>
      <c r="GRG282" s="29"/>
      <c r="GRH282" s="29"/>
      <c r="GRI282" s="29"/>
      <c r="GRJ282" s="29"/>
      <c r="GRK282" s="29"/>
      <c r="GRL282" s="29"/>
      <c r="GRM282" s="29"/>
      <c r="GRN282" s="29"/>
      <c r="GRO282" s="29"/>
      <c r="GRP282" s="29"/>
      <c r="GRQ282" s="29"/>
      <c r="GRR282" s="29"/>
      <c r="GRS282" s="29"/>
      <c r="GRT282" s="29"/>
      <c r="GRU282" s="29"/>
      <c r="GRV282" s="29"/>
      <c r="GRW282" s="29"/>
      <c r="GRX282" s="29"/>
      <c r="GRY282" s="29"/>
      <c r="GRZ282" s="29"/>
      <c r="GSA282" s="29"/>
      <c r="GSB282" s="29"/>
      <c r="GSC282" s="29"/>
      <c r="GSD282" s="29"/>
      <c r="GSE282" s="29"/>
      <c r="GSF282" s="29"/>
      <c r="GSG282" s="29"/>
      <c r="GSH282" s="29"/>
      <c r="GSI282" s="29"/>
      <c r="GSJ282" s="29"/>
      <c r="GSK282" s="29"/>
      <c r="GSL282" s="29"/>
      <c r="GSM282" s="29"/>
      <c r="GSN282" s="29"/>
      <c r="GSO282" s="29"/>
      <c r="GSP282" s="29"/>
      <c r="GSQ282" s="29"/>
      <c r="GSR282" s="29"/>
      <c r="GSS282" s="29"/>
      <c r="GST282" s="29"/>
      <c r="GSU282" s="29"/>
      <c r="GSV282" s="29"/>
      <c r="GSW282" s="29"/>
      <c r="GSX282" s="29"/>
      <c r="GSY282" s="29"/>
      <c r="GSZ282" s="29"/>
      <c r="GTA282" s="29"/>
      <c r="GTB282" s="29"/>
      <c r="GTC282" s="29"/>
      <c r="GTD282" s="29"/>
      <c r="GTE282" s="29"/>
      <c r="GTF282" s="29"/>
      <c r="GTG282" s="29"/>
      <c r="GTH282" s="29"/>
      <c r="GTI282" s="29"/>
      <c r="GTJ282" s="29"/>
      <c r="GTK282" s="29"/>
      <c r="GTL282" s="29"/>
      <c r="GTM282" s="29"/>
      <c r="GTN282" s="29"/>
      <c r="GTO282" s="29"/>
      <c r="GTP282" s="29"/>
      <c r="GTQ282" s="29"/>
      <c r="GTR282" s="29"/>
      <c r="GTS282" s="29"/>
      <c r="GTT282" s="29"/>
      <c r="GTU282" s="29"/>
      <c r="GTV282" s="29"/>
      <c r="GTW282" s="29"/>
      <c r="GTX282" s="29"/>
      <c r="GTY282" s="29"/>
      <c r="GTZ282" s="29"/>
      <c r="GUA282" s="29"/>
      <c r="GUB282" s="29"/>
      <c r="GUC282" s="29"/>
      <c r="GUD282" s="29"/>
      <c r="GUE282" s="29"/>
      <c r="GUF282" s="29"/>
      <c r="GUG282" s="29"/>
      <c r="GUH282" s="29"/>
      <c r="GUI282" s="29"/>
      <c r="GUJ282" s="29"/>
      <c r="GUK282" s="29"/>
      <c r="GUL282" s="29"/>
      <c r="GUM282" s="29"/>
      <c r="GUN282" s="29"/>
      <c r="GUO282" s="29"/>
      <c r="GUP282" s="29"/>
      <c r="GUQ282" s="29"/>
      <c r="GUR282" s="29"/>
      <c r="GUS282" s="29"/>
      <c r="GUT282" s="29"/>
      <c r="GUU282" s="29"/>
      <c r="GUV282" s="29"/>
      <c r="GUW282" s="29"/>
      <c r="GUX282" s="29"/>
      <c r="GUY282" s="29"/>
      <c r="GUZ282" s="29"/>
      <c r="GVA282" s="29"/>
      <c r="GVB282" s="29"/>
      <c r="GVC282" s="29"/>
      <c r="GVD282" s="29"/>
      <c r="GVE282" s="29"/>
      <c r="GVF282" s="29"/>
      <c r="GVG282" s="29"/>
      <c r="GVH282" s="29"/>
      <c r="GVI282" s="29"/>
      <c r="GVJ282" s="29"/>
      <c r="GVK282" s="29"/>
      <c r="GVL282" s="29"/>
      <c r="GVM282" s="29"/>
      <c r="GVN282" s="29"/>
      <c r="GVO282" s="29"/>
      <c r="GVP282" s="29"/>
      <c r="GVQ282" s="29"/>
      <c r="GVR282" s="29"/>
      <c r="GVS282" s="29"/>
      <c r="GVT282" s="29"/>
      <c r="GVU282" s="29"/>
      <c r="GVV282" s="29"/>
      <c r="GVW282" s="29"/>
      <c r="GVX282" s="29"/>
      <c r="GVY282" s="29"/>
      <c r="GVZ282" s="29"/>
      <c r="GWA282" s="29"/>
      <c r="GWB282" s="29"/>
      <c r="GWC282" s="29"/>
      <c r="GWD282" s="29"/>
      <c r="GWE282" s="29"/>
      <c r="GWF282" s="29"/>
      <c r="GWG282" s="29"/>
      <c r="GWH282" s="29"/>
      <c r="GWI282" s="29"/>
      <c r="GWJ282" s="29"/>
      <c r="GWK282" s="29"/>
      <c r="GWL282" s="29"/>
      <c r="GWM282" s="29"/>
      <c r="GWN282" s="29"/>
      <c r="GWO282" s="29"/>
      <c r="GWP282" s="29"/>
      <c r="GWQ282" s="29"/>
      <c r="GWR282" s="29"/>
      <c r="GWS282" s="29"/>
      <c r="GWT282" s="29"/>
      <c r="GWU282" s="29"/>
      <c r="GWV282" s="29"/>
      <c r="GWW282" s="29"/>
      <c r="GWX282" s="29"/>
      <c r="GWY282" s="29"/>
      <c r="GWZ282" s="29"/>
      <c r="GXA282" s="29"/>
      <c r="GXB282" s="29"/>
      <c r="GXC282" s="29"/>
      <c r="GXD282" s="29"/>
      <c r="GXE282" s="29"/>
      <c r="GXF282" s="29"/>
      <c r="GXG282" s="29"/>
      <c r="GXH282" s="29"/>
      <c r="GXI282" s="29"/>
      <c r="GXJ282" s="29"/>
      <c r="GXK282" s="29"/>
      <c r="GXL282" s="29"/>
      <c r="GXM282" s="29"/>
      <c r="GXN282" s="29"/>
      <c r="GXO282" s="29"/>
      <c r="GXP282" s="29"/>
      <c r="GXQ282" s="29"/>
      <c r="GXR282" s="29"/>
      <c r="GXS282" s="29"/>
      <c r="GXT282" s="29"/>
      <c r="GXU282" s="29"/>
      <c r="GXV282" s="29"/>
      <c r="GXW282" s="29"/>
      <c r="GXX282" s="29"/>
      <c r="GXY282" s="29"/>
      <c r="GXZ282" s="29"/>
      <c r="GYA282" s="29"/>
      <c r="GYB282" s="29"/>
      <c r="GYC282" s="29"/>
      <c r="GYD282" s="29"/>
      <c r="GYE282" s="29"/>
      <c r="GYF282" s="29"/>
      <c r="GYG282" s="29"/>
      <c r="GYH282" s="29"/>
      <c r="GYI282" s="29"/>
      <c r="GYJ282" s="29"/>
      <c r="GYK282" s="29"/>
      <c r="GYL282" s="29"/>
      <c r="GYM282" s="29"/>
      <c r="GYN282" s="29"/>
      <c r="GYO282" s="29"/>
      <c r="GYP282" s="29"/>
      <c r="GYQ282" s="29"/>
      <c r="GYR282" s="29"/>
      <c r="GYS282" s="29"/>
      <c r="GYT282" s="29"/>
      <c r="GYU282" s="29"/>
      <c r="GYV282" s="29"/>
      <c r="GYW282" s="29"/>
      <c r="GYX282" s="29"/>
      <c r="GYY282" s="29"/>
      <c r="GYZ282" s="29"/>
      <c r="GZA282" s="29"/>
      <c r="GZB282" s="29"/>
      <c r="GZC282" s="29"/>
      <c r="GZD282" s="29"/>
      <c r="GZE282" s="29"/>
      <c r="GZF282" s="29"/>
      <c r="GZG282" s="29"/>
      <c r="GZH282" s="29"/>
      <c r="GZI282" s="29"/>
      <c r="GZJ282" s="29"/>
      <c r="GZK282" s="29"/>
      <c r="GZL282" s="29"/>
      <c r="GZM282" s="29"/>
      <c r="GZN282" s="29"/>
      <c r="GZO282" s="29"/>
      <c r="GZP282" s="29"/>
      <c r="GZQ282" s="29"/>
      <c r="GZR282" s="29"/>
      <c r="GZS282" s="29"/>
      <c r="GZT282" s="29"/>
      <c r="GZU282" s="29"/>
      <c r="GZV282" s="29"/>
      <c r="GZW282" s="29"/>
      <c r="GZX282" s="29"/>
      <c r="GZY282" s="29"/>
      <c r="GZZ282" s="29"/>
      <c r="HAA282" s="29"/>
      <c r="HAB282" s="29"/>
      <c r="HAC282" s="29"/>
      <c r="HAD282" s="29"/>
      <c r="HAE282" s="29"/>
      <c r="HAF282" s="29"/>
      <c r="HAG282" s="29"/>
      <c r="HAH282" s="29"/>
      <c r="HAI282" s="29"/>
      <c r="HAJ282" s="29"/>
      <c r="HAK282" s="29"/>
      <c r="HAL282" s="29"/>
      <c r="HAM282" s="29"/>
      <c r="HAN282" s="29"/>
      <c r="HAO282" s="29"/>
      <c r="HAP282" s="29"/>
      <c r="HAQ282" s="29"/>
      <c r="HAR282" s="29"/>
      <c r="HAS282" s="29"/>
      <c r="HAT282" s="29"/>
      <c r="HAU282" s="29"/>
      <c r="HAV282" s="29"/>
      <c r="HAW282" s="29"/>
      <c r="HAX282" s="29"/>
      <c r="HAY282" s="29"/>
      <c r="HAZ282" s="29"/>
      <c r="HBA282" s="29"/>
      <c r="HBB282" s="29"/>
      <c r="HBC282" s="29"/>
      <c r="HBD282" s="29"/>
      <c r="HBE282" s="29"/>
      <c r="HBF282" s="29"/>
      <c r="HBG282" s="29"/>
      <c r="HBH282" s="29"/>
      <c r="HBI282" s="29"/>
      <c r="HBJ282" s="29"/>
      <c r="HBK282" s="29"/>
      <c r="HBL282" s="29"/>
      <c r="HBM282" s="29"/>
      <c r="HBN282" s="29"/>
      <c r="HBO282" s="29"/>
      <c r="HBP282" s="29"/>
      <c r="HBQ282" s="29"/>
      <c r="HBR282" s="29"/>
      <c r="HBS282" s="29"/>
      <c r="HBT282" s="29"/>
      <c r="HBU282" s="29"/>
      <c r="HBV282" s="29"/>
      <c r="HBW282" s="29"/>
      <c r="HBX282" s="29"/>
      <c r="HBY282" s="29"/>
      <c r="HBZ282" s="29"/>
      <c r="HCA282" s="29"/>
      <c r="HCB282" s="29"/>
      <c r="HCC282" s="29"/>
      <c r="HCD282" s="29"/>
      <c r="HCE282" s="29"/>
      <c r="HCF282" s="29"/>
      <c r="HCG282" s="29"/>
      <c r="HCH282" s="29"/>
      <c r="HCI282" s="29"/>
      <c r="HCJ282" s="29"/>
      <c r="HCK282" s="29"/>
      <c r="HCL282" s="29"/>
      <c r="HCM282" s="29"/>
      <c r="HCN282" s="29"/>
      <c r="HCO282" s="29"/>
      <c r="HCP282" s="29"/>
      <c r="HCQ282" s="29"/>
      <c r="HCR282" s="29"/>
      <c r="HCS282" s="29"/>
      <c r="HCT282" s="29"/>
      <c r="HCU282" s="29"/>
      <c r="HCV282" s="29"/>
      <c r="HCW282" s="29"/>
      <c r="HCX282" s="29"/>
      <c r="HCY282" s="29"/>
      <c r="HCZ282" s="29"/>
      <c r="HDA282" s="29"/>
      <c r="HDB282" s="29"/>
      <c r="HDC282" s="29"/>
      <c r="HDD282" s="29"/>
      <c r="HDE282" s="29"/>
      <c r="HDF282" s="29"/>
      <c r="HDG282" s="29"/>
      <c r="HDH282" s="29"/>
      <c r="HDI282" s="29"/>
      <c r="HDJ282" s="29"/>
      <c r="HDK282" s="29"/>
      <c r="HDL282" s="29"/>
      <c r="HDM282" s="29"/>
      <c r="HDN282" s="29"/>
      <c r="HDO282" s="29"/>
      <c r="HDP282" s="29"/>
      <c r="HDQ282" s="29"/>
      <c r="HDR282" s="29"/>
      <c r="HDS282" s="29"/>
      <c r="HDT282" s="29"/>
      <c r="HDU282" s="29"/>
      <c r="HDV282" s="29"/>
      <c r="HDW282" s="29"/>
      <c r="HDX282" s="29"/>
      <c r="HDY282" s="29"/>
      <c r="HDZ282" s="29"/>
      <c r="HEA282" s="29"/>
      <c r="HEB282" s="29"/>
      <c r="HEC282" s="29"/>
      <c r="HED282" s="29"/>
      <c r="HEE282" s="29"/>
      <c r="HEF282" s="29"/>
      <c r="HEG282" s="29"/>
      <c r="HEH282" s="29"/>
      <c r="HEI282" s="29"/>
      <c r="HEJ282" s="29"/>
      <c r="HEK282" s="29"/>
      <c r="HEL282" s="29"/>
      <c r="HEM282" s="29"/>
      <c r="HEN282" s="29"/>
      <c r="HEO282" s="29"/>
      <c r="HEP282" s="29"/>
      <c r="HEQ282" s="29"/>
      <c r="HER282" s="29"/>
      <c r="HES282" s="29"/>
      <c r="HET282" s="29"/>
      <c r="HEU282" s="29"/>
      <c r="HEV282" s="29"/>
      <c r="HEW282" s="29"/>
      <c r="HEX282" s="29"/>
      <c r="HEY282" s="29"/>
      <c r="HEZ282" s="29"/>
      <c r="HFA282" s="29"/>
      <c r="HFB282" s="29"/>
      <c r="HFC282" s="29"/>
      <c r="HFD282" s="29"/>
      <c r="HFE282" s="29"/>
      <c r="HFF282" s="29"/>
      <c r="HFG282" s="29"/>
      <c r="HFH282" s="29"/>
      <c r="HFI282" s="29"/>
      <c r="HFJ282" s="29"/>
      <c r="HFK282" s="29"/>
      <c r="HFL282" s="29"/>
      <c r="HFM282" s="29"/>
      <c r="HFN282" s="29"/>
      <c r="HFO282" s="29"/>
      <c r="HFP282" s="29"/>
      <c r="HFQ282" s="29"/>
      <c r="HFR282" s="29"/>
      <c r="HFS282" s="29"/>
      <c r="HFT282" s="29"/>
      <c r="HFU282" s="29"/>
      <c r="HFV282" s="29"/>
      <c r="HFW282" s="29"/>
      <c r="HFX282" s="29"/>
      <c r="HFY282" s="29"/>
      <c r="HFZ282" s="29"/>
      <c r="HGA282" s="29"/>
      <c r="HGB282" s="29"/>
      <c r="HGC282" s="29"/>
      <c r="HGD282" s="29"/>
      <c r="HGE282" s="29"/>
      <c r="HGF282" s="29"/>
      <c r="HGG282" s="29"/>
      <c r="HGH282" s="29"/>
      <c r="HGI282" s="29"/>
      <c r="HGJ282" s="29"/>
      <c r="HGK282" s="29"/>
      <c r="HGL282" s="29"/>
      <c r="HGM282" s="29"/>
      <c r="HGN282" s="29"/>
      <c r="HGO282" s="29"/>
      <c r="HGP282" s="29"/>
      <c r="HGQ282" s="29"/>
      <c r="HGR282" s="29"/>
      <c r="HGS282" s="29"/>
      <c r="HGT282" s="29"/>
      <c r="HGU282" s="29"/>
      <c r="HGV282" s="29"/>
      <c r="HGW282" s="29"/>
      <c r="HGX282" s="29"/>
      <c r="HGY282" s="29"/>
      <c r="HGZ282" s="29"/>
      <c r="HHA282" s="29"/>
      <c r="HHB282" s="29"/>
      <c r="HHC282" s="29"/>
      <c r="HHD282" s="29"/>
      <c r="HHE282" s="29"/>
      <c r="HHF282" s="29"/>
      <c r="HHG282" s="29"/>
      <c r="HHH282" s="29"/>
      <c r="HHI282" s="29"/>
      <c r="HHJ282" s="29"/>
      <c r="HHK282" s="29"/>
      <c r="HHL282" s="29"/>
      <c r="HHM282" s="29"/>
      <c r="HHN282" s="29"/>
      <c r="HHO282" s="29"/>
      <c r="HHP282" s="29"/>
      <c r="HHQ282" s="29"/>
      <c r="HHR282" s="29"/>
      <c r="HHS282" s="29"/>
      <c r="HHT282" s="29"/>
      <c r="HHU282" s="29"/>
      <c r="HHV282" s="29"/>
      <c r="HHW282" s="29"/>
      <c r="HHX282" s="29"/>
      <c r="HHY282" s="29"/>
      <c r="HHZ282" s="29"/>
      <c r="HIA282" s="29"/>
      <c r="HIB282" s="29"/>
      <c r="HIC282" s="29"/>
      <c r="HID282" s="29"/>
      <c r="HIE282" s="29"/>
      <c r="HIF282" s="29"/>
      <c r="HIG282" s="29"/>
      <c r="HIH282" s="29"/>
      <c r="HII282" s="29"/>
      <c r="HIJ282" s="29"/>
      <c r="HIK282" s="29"/>
      <c r="HIL282" s="29"/>
      <c r="HIM282" s="29"/>
      <c r="HIN282" s="29"/>
      <c r="HIO282" s="29"/>
      <c r="HIP282" s="29"/>
      <c r="HIQ282" s="29"/>
      <c r="HIR282" s="29"/>
      <c r="HIS282" s="29"/>
      <c r="HIT282" s="29"/>
      <c r="HIU282" s="29"/>
      <c r="HIV282" s="29"/>
      <c r="HIW282" s="29"/>
      <c r="HIX282" s="29"/>
      <c r="HIY282" s="29"/>
      <c r="HIZ282" s="29"/>
      <c r="HJA282" s="29"/>
      <c r="HJB282" s="29"/>
      <c r="HJC282" s="29"/>
      <c r="HJD282" s="29"/>
      <c r="HJE282" s="29"/>
      <c r="HJF282" s="29"/>
      <c r="HJG282" s="29"/>
      <c r="HJH282" s="29"/>
      <c r="HJI282" s="29"/>
      <c r="HJJ282" s="29"/>
      <c r="HJK282" s="29"/>
      <c r="HJL282" s="29"/>
      <c r="HJM282" s="29"/>
      <c r="HJN282" s="29"/>
      <c r="HJO282" s="29"/>
      <c r="HJP282" s="29"/>
      <c r="HJQ282" s="29"/>
      <c r="HJR282" s="29"/>
      <c r="HJS282" s="29"/>
      <c r="HJT282" s="29"/>
      <c r="HJU282" s="29"/>
      <c r="HJV282" s="29"/>
      <c r="HJW282" s="29"/>
      <c r="HJX282" s="29"/>
      <c r="HJY282" s="29"/>
      <c r="HJZ282" s="29"/>
      <c r="HKA282" s="29"/>
      <c r="HKB282" s="29"/>
      <c r="HKC282" s="29"/>
      <c r="HKD282" s="29"/>
      <c r="HKE282" s="29"/>
      <c r="HKF282" s="29"/>
      <c r="HKG282" s="29"/>
      <c r="HKH282" s="29"/>
      <c r="HKI282" s="29"/>
      <c r="HKJ282" s="29"/>
      <c r="HKK282" s="29"/>
      <c r="HKL282" s="29"/>
      <c r="HKM282" s="29"/>
      <c r="HKN282" s="29"/>
      <c r="HKO282" s="29"/>
      <c r="HKP282" s="29"/>
      <c r="HKQ282" s="29"/>
      <c r="HKR282" s="29"/>
      <c r="HKS282" s="29"/>
      <c r="HKT282" s="29"/>
      <c r="HKU282" s="29"/>
      <c r="HKV282" s="29"/>
      <c r="HKW282" s="29"/>
      <c r="HKX282" s="29"/>
      <c r="HKY282" s="29"/>
      <c r="HKZ282" s="29"/>
      <c r="HLA282" s="29"/>
      <c r="HLB282" s="29"/>
      <c r="HLC282" s="29"/>
      <c r="HLD282" s="29"/>
      <c r="HLE282" s="29"/>
      <c r="HLF282" s="29"/>
      <c r="HLG282" s="29"/>
      <c r="HLH282" s="29"/>
      <c r="HLI282" s="29"/>
      <c r="HLJ282" s="29"/>
      <c r="HLK282" s="29"/>
      <c r="HLL282" s="29"/>
      <c r="HLM282" s="29"/>
      <c r="HLN282" s="29"/>
      <c r="HLO282" s="29"/>
      <c r="HLP282" s="29"/>
      <c r="HLQ282" s="29"/>
      <c r="HLR282" s="29"/>
      <c r="HLS282" s="29"/>
      <c r="HLT282" s="29"/>
      <c r="HLU282" s="29"/>
      <c r="HLV282" s="29"/>
      <c r="HLW282" s="29"/>
      <c r="HLX282" s="29"/>
      <c r="HLY282" s="29"/>
      <c r="HLZ282" s="29"/>
      <c r="HMA282" s="29"/>
      <c r="HMB282" s="29"/>
      <c r="HMC282" s="29"/>
      <c r="HMD282" s="29"/>
      <c r="HME282" s="29"/>
      <c r="HMF282" s="29"/>
      <c r="HMG282" s="29"/>
      <c r="HMH282" s="29"/>
      <c r="HMI282" s="29"/>
      <c r="HMJ282" s="29"/>
      <c r="HMK282" s="29"/>
      <c r="HML282" s="29"/>
      <c r="HMM282" s="29"/>
      <c r="HMN282" s="29"/>
      <c r="HMO282" s="29"/>
      <c r="HMP282" s="29"/>
      <c r="HMQ282" s="29"/>
      <c r="HMR282" s="29"/>
      <c r="HMS282" s="29"/>
      <c r="HMT282" s="29"/>
      <c r="HMU282" s="29"/>
      <c r="HMV282" s="29"/>
      <c r="HMW282" s="29"/>
      <c r="HMX282" s="29"/>
      <c r="HMY282" s="29"/>
      <c r="HMZ282" s="29"/>
      <c r="HNA282" s="29"/>
      <c r="HNB282" s="29"/>
      <c r="HNC282" s="29"/>
      <c r="HND282" s="29"/>
      <c r="HNE282" s="29"/>
      <c r="HNF282" s="29"/>
      <c r="HNG282" s="29"/>
      <c r="HNH282" s="29"/>
      <c r="HNI282" s="29"/>
      <c r="HNJ282" s="29"/>
      <c r="HNK282" s="29"/>
      <c r="HNL282" s="29"/>
      <c r="HNM282" s="29"/>
      <c r="HNN282" s="29"/>
      <c r="HNO282" s="29"/>
      <c r="HNP282" s="29"/>
      <c r="HNQ282" s="29"/>
      <c r="HNR282" s="29"/>
      <c r="HNS282" s="29"/>
      <c r="HNT282" s="29"/>
      <c r="HNU282" s="29"/>
      <c r="HNV282" s="29"/>
      <c r="HNW282" s="29"/>
      <c r="HNX282" s="29"/>
      <c r="HNY282" s="29"/>
      <c r="HNZ282" s="29"/>
      <c r="HOA282" s="29"/>
      <c r="HOB282" s="29"/>
      <c r="HOC282" s="29"/>
      <c r="HOD282" s="29"/>
      <c r="HOE282" s="29"/>
      <c r="HOF282" s="29"/>
      <c r="HOG282" s="29"/>
      <c r="HOH282" s="29"/>
      <c r="HOI282" s="29"/>
      <c r="HOJ282" s="29"/>
      <c r="HOK282" s="29"/>
      <c r="HOL282" s="29"/>
      <c r="HOM282" s="29"/>
      <c r="HON282" s="29"/>
      <c r="HOO282" s="29"/>
      <c r="HOP282" s="29"/>
      <c r="HOQ282" s="29"/>
      <c r="HOR282" s="29"/>
      <c r="HOS282" s="29"/>
      <c r="HOT282" s="29"/>
      <c r="HOU282" s="29"/>
      <c r="HOV282" s="29"/>
      <c r="HOW282" s="29"/>
      <c r="HOX282" s="29"/>
      <c r="HOY282" s="29"/>
      <c r="HOZ282" s="29"/>
      <c r="HPA282" s="29"/>
      <c r="HPB282" s="29"/>
      <c r="HPC282" s="29"/>
      <c r="HPD282" s="29"/>
      <c r="HPE282" s="29"/>
      <c r="HPF282" s="29"/>
      <c r="HPG282" s="29"/>
      <c r="HPH282" s="29"/>
      <c r="HPI282" s="29"/>
      <c r="HPJ282" s="29"/>
      <c r="HPK282" s="29"/>
      <c r="HPL282" s="29"/>
      <c r="HPM282" s="29"/>
      <c r="HPN282" s="29"/>
      <c r="HPO282" s="29"/>
      <c r="HPP282" s="29"/>
      <c r="HPQ282" s="29"/>
      <c r="HPR282" s="29"/>
      <c r="HPS282" s="29"/>
      <c r="HPT282" s="29"/>
      <c r="HPU282" s="29"/>
      <c r="HPV282" s="29"/>
      <c r="HPW282" s="29"/>
      <c r="HPX282" s="29"/>
      <c r="HPY282" s="29"/>
      <c r="HPZ282" s="29"/>
      <c r="HQA282" s="29"/>
      <c r="HQB282" s="29"/>
      <c r="HQC282" s="29"/>
      <c r="HQD282" s="29"/>
      <c r="HQE282" s="29"/>
      <c r="HQF282" s="29"/>
      <c r="HQG282" s="29"/>
      <c r="HQH282" s="29"/>
      <c r="HQI282" s="29"/>
      <c r="HQJ282" s="29"/>
      <c r="HQK282" s="29"/>
      <c r="HQL282" s="29"/>
      <c r="HQM282" s="29"/>
      <c r="HQN282" s="29"/>
      <c r="HQO282" s="29"/>
      <c r="HQP282" s="29"/>
      <c r="HQQ282" s="29"/>
      <c r="HQR282" s="29"/>
      <c r="HQS282" s="29"/>
      <c r="HQT282" s="29"/>
      <c r="HQU282" s="29"/>
      <c r="HQV282" s="29"/>
      <c r="HQW282" s="29"/>
      <c r="HQX282" s="29"/>
      <c r="HQY282" s="29"/>
      <c r="HQZ282" s="29"/>
      <c r="HRA282" s="29"/>
      <c r="HRB282" s="29"/>
      <c r="HRC282" s="29"/>
      <c r="HRD282" s="29"/>
      <c r="HRE282" s="29"/>
      <c r="HRF282" s="29"/>
      <c r="HRG282" s="29"/>
      <c r="HRH282" s="29"/>
      <c r="HRI282" s="29"/>
      <c r="HRJ282" s="29"/>
      <c r="HRK282" s="29"/>
      <c r="HRL282" s="29"/>
      <c r="HRM282" s="29"/>
      <c r="HRN282" s="29"/>
      <c r="HRO282" s="29"/>
      <c r="HRP282" s="29"/>
      <c r="HRQ282" s="29"/>
      <c r="HRR282" s="29"/>
      <c r="HRS282" s="29"/>
      <c r="HRT282" s="29"/>
      <c r="HRU282" s="29"/>
      <c r="HRV282" s="29"/>
      <c r="HRW282" s="29"/>
      <c r="HRX282" s="29"/>
      <c r="HRY282" s="29"/>
      <c r="HRZ282" s="29"/>
      <c r="HSA282" s="29"/>
      <c r="HSB282" s="29"/>
      <c r="HSC282" s="29"/>
      <c r="HSD282" s="29"/>
      <c r="HSE282" s="29"/>
      <c r="HSF282" s="29"/>
      <c r="HSG282" s="29"/>
      <c r="HSH282" s="29"/>
      <c r="HSI282" s="29"/>
      <c r="HSJ282" s="29"/>
      <c r="HSK282" s="29"/>
      <c r="HSL282" s="29"/>
      <c r="HSM282" s="29"/>
      <c r="HSN282" s="29"/>
      <c r="HSO282" s="29"/>
      <c r="HSP282" s="29"/>
      <c r="HSQ282" s="29"/>
      <c r="HSR282" s="29"/>
      <c r="HSS282" s="29"/>
      <c r="HST282" s="29"/>
      <c r="HSU282" s="29"/>
      <c r="HSV282" s="29"/>
      <c r="HSW282" s="29"/>
      <c r="HSX282" s="29"/>
      <c r="HSY282" s="29"/>
      <c r="HSZ282" s="29"/>
      <c r="HTA282" s="29"/>
      <c r="HTB282" s="29"/>
      <c r="HTC282" s="29"/>
      <c r="HTD282" s="29"/>
      <c r="HTE282" s="29"/>
      <c r="HTF282" s="29"/>
      <c r="HTG282" s="29"/>
      <c r="HTH282" s="29"/>
      <c r="HTI282" s="29"/>
      <c r="HTJ282" s="29"/>
      <c r="HTK282" s="29"/>
      <c r="HTL282" s="29"/>
      <c r="HTM282" s="29"/>
      <c r="HTN282" s="29"/>
      <c r="HTO282" s="29"/>
      <c r="HTP282" s="29"/>
      <c r="HTQ282" s="29"/>
      <c r="HTR282" s="29"/>
      <c r="HTS282" s="29"/>
      <c r="HTT282" s="29"/>
      <c r="HTU282" s="29"/>
      <c r="HTV282" s="29"/>
      <c r="HTW282" s="29"/>
      <c r="HTX282" s="29"/>
      <c r="HTY282" s="29"/>
      <c r="HTZ282" s="29"/>
      <c r="HUA282" s="29"/>
      <c r="HUB282" s="29"/>
      <c r="HUC282" s="29"/>
      <c r="HUD282" s="29"/>
      <c r="HUE282" s="29"/>
      <c r="HUF282" s="29"/>
      <c r="HUG282" s="29"/>
      <c r="HUH282" s="29"/>
      <c r="HUI282" s="29"/>
      <c r="HUJ282" s="29"/>
      <c r="HUK282" s="29"/>
      <c r="HUL282" s="29"/>
      <c r="HUM282" s="29"/>
      <c r="HUN282" s="29"/>
      <c r="HUO282" s="29"/>
      <c r="HUP282" s="29"/>
      <c r="HUQ282" s="29"/>
      <c r="HUR282" s="29"/>
      <c r="HUS282" s="29"/>
      <c r="HUT282" s="29"/>
      <c r="HUU282" s="29"/>
      <c r="HUV282" s="29"/>
      <c r="HUW282" s="29"/>
      <c r="HUX282" s="29"/>
      <c r="HUY282" s="29"/>
      <c r="HUZ282" s="29"/>
      <c r="HVA282" s="29"/>
      <c r="HVB282" s="29"/>
      <c r="HVC282" s="29"/>
      <c r="HVD282" s="29"/>
      <c r="HVE282" s="29"/>
      <c r="HVF282" s="29"/>
      <c r="HVG282" s="29"/>
      <c r="HVH282" s="29"/>
      <c r="HVI282" s="29"/>
      <c r="HVJ282" s="29"/>
      <c r="HVK282" s="29"/>
      <c r="HVL282" s="29"/>
      <c r="HVM282" s="29"/>
      <c r="HVN282" s="29"/>
      <c r="HVO282" s="29"/>
      <c r="HVP282" s="29"/>
      <c r="HVQ282" s="29"/>
      <c r="HVR282" s="29"/>
      <c r="HVS282" s="29"/>
      <c r="HVT282" s="29"/>
      <c r="HVU282" s="29"/>
      <c r="HVV282" s="29"/>
      <c r="HVW282" s="29"/>
      <c r="HVX282" s="29"/>
      <c r="HVY282" s="29"/>
      <c r="HVZ282" s="29"/>
      <c r="HWA282" s="29"/>
      <c r="HWB282" s="29"/>
      <c r="HWC282" s="29"/>
      <c r="HWD282" s="29"/>
      <c r="HWE282" s="29"/>
      <c r="HWF282" s="29"/>
      <c r="HWG282" s="29"/>
      <c r="HWH282" s="29"/>
      <c r="HWI282" s="29"/>
      <c r="HWJ282" s="29"/>
      <c r="HWK282" s="29"/>
      <c r="HWL282" s="29"/>
      <c r="HWM282" s="29"/>
      <c r="HWN282" s="29"/>
      <c r="HWO282" s="29"/>
      <c r="HWP282" s="29"/>
      <c r="HWQ282" s="29"/>
      <c r="HWR282" s="29"/>
      <c r="HWS282" s="29"/>
      <c r="HWT282" s="29"/>
      <c r="HWU282" s="29"/>
      <c r="HWV282" s="29"/>
      <c r="HWW282" s="29"/>
      <c r="HWX282" s="29"/>
      <c r="HWY282" s="29"/>
      <c r="HWZ282" s="29"/>
      <c r="HXA282" s="29"/>
      <c r="HXB282" s="29"/>
      <c r="HXC282" s="29"/>
      <c r="HXD282" s="29"/>
      <c r="HXE282" s="29"/>
      <c r="HXF282" s="29"/>
      <c r="HXG282" s="29"/>
      <c r="HXH282" s="29"/>
      <c r="HXI282" s="29"/>
      <c r="HXJ282" s="29"/>
      <c r="HXK282" s="29"/>
      <c r="HXL282" s="29"/>
      <c r="HXM282" s="29"/>
      <c r="HXN282" s="29"/>
      <c r="HXO282" s="29"/>
      <c r="HXP282" s="29"/>
      <c r="HXQ282" s="29"/>
      <c r="HXR282" s="29"/>
      <c r="HXS282" s="29"/>
      <c r="HXT282" s="29"/>
      <c r="HXU282" s="29"/>
      <c r="HXV282" s="29"/>
      <c r="HXW282" s="29"/>
      <c r="HXX282" s="29"/>
      <c r="HXY282" s="29"/>
      <c r="HXZ282" s="29"/>
      <c r="HYA282" s="29"/>
      <c r="HYB282" s="29"/>
      <c r="HYC282" s="29"/>
      <c r="HYD282" s="29"/>
      <c r="HYE282" s="29"/>
      <c r="HYF282" s="29"/>
      <c r="HYG282" s="29"/>
      <c r="HYH282" s="29"/>
      <c r="HYI282" s="29"/>
      <c r="HYJ282" s="29"/>
      <c r="HYK282" s="29"/>
      <c r="HYL282" s="29"/>
      <c r="HYM282" s="29"/>
      <c r="HYN282" s="29"/>
      <c r="HYO282" s="29"/>
      <c r="HYP282" s="29"/>
      <c r="HYQ282" s="29"/>
      <c r="HYR282" s="29"/>
      <c r="HYS282" s="29"/>
      <c r="HYT282" s="29"/>
      <c r="HYU282" s="29"/>
      <c r="HYV282" s="29"/>
      <c r="HYW282" s="29"/>
      <c r="HYX282" s="29"/>
      <c r="HYY282" s="29"/>
      <c r="HYZ282" s="29"/>
      <c r="HZA282" s="29"/>
      <c r="HZB282" s="29"/>
      <c r="HZC282" s="29"/>
      <c r="HZD282" s="29"/>
      <c r="HZE282" s="29"/>
      <c r="HZF282" s="29"/>
      <c r="HZG282" s="29"/>
      <c r="HZH282" s="29"/>
      <c r="HZI282" s="29"/>
      <c r="HZJ282" s="29"/>
      <c r="HZK282" s="29"/>
      <c r="HZL282" s="29"/>
      <c r="HZM282" s="29"/>
      <c r="HZN282" s="29"/>
      <c r="HZO282" s="29"/>
      <c r="HZP282" s="29"/>
      <c r="HZQ282" s="29"/>
      <c r="HZR282" s="29"/>
      <c r="HZS282" s="29"/>
      <c r="HZT282" s="29"/>
      <c r="HZU282" s="29"/>
      <c r="HZV282" s="29"/>
      <c r="HZW282" s="29"/>
      <c r="HZX282" s="29"/>
      <c r="HZY282" s="29"/>
      <c r="HZZ282" s="29"/>
      <c r="IAA282" s="29"/>
      <c r="IAB282" s="29"/>
      <c r="IAC282" s="29"/>
      <c r="IAD282" s="29"/>
      <c r="IAE282" s="29"/>
      <c r="IAF282" s="29"/>
      <c r="IAG282" s="29"/>
      <c r="IAH282" s="29"/>
      <c r="IAI282" s="29"/>
      <c r="IAJ282" s="29"/>
      <c r="IAK282" s="29"/>
      <c r="IAL282" s="29"/>
      <c r="IAM282" s="29"/>
      <c r="IAN282" s="29"/>
      <c r="IAO282" s="29"/>
      <c r="IAP282" s="29"/>
      <c r="IAQ282" s="29"/>
      <c r="IAR282" s="29"/>
      <c r="IAS282" s="29"/>
      <c r="IAT282" s="29"/>
      <c r="IAU282" s="29"/>
      <c r="IAV282" s="29"/>
      <c r="IAW282" s="29"/>
      <c r="IAX282" s="29"/>
      <c r="IAY282" s="29"/>
      <c r="IAZ282" s="29"/>
      <c r="IBA282" s="29"/>
      <c r="IBB282" s="29"/>
      <c r="IBC282" s="29"/>
      <c r="IBD282" s="29"/>
      <c r="IBE282" s="29"/>
      <c r="IBF282" s="29"/>
      <c r="IBG282" s="29"/>
      <c r="IBH282" s="29"/>
      <c r="IBI282" s="29"/>
      <c r="IBJ282" s="29"/>
      <c r="IBK282" s="29"/>
      <c r="IBL282" s="29"/>
      <c r="IBM282" s="29"/>
      <c r="IBN282" s="29"/>
      <c r="IBO282" s="29"/>
      <c r="IBP282" s="29"/>
      <c r="IBQ282" s="29"/>
      <c r="IBR282" s="29"/>
      <c r="IBS282" s="29"/>
      <c r="IBT282" s="29"/>
      <c r="IBU282" s="29"/>
      <c r="IBV282" s="29"/>
      <c r="IBW282" s="29"/>
      <c r="IBX282" s="29"/>
      <c r="IBY282" s="29"/>
      <c r="IBZ282" s="29"/>
      <c r="ICA282" s="29"/>
      <c r="ICB282" s="29"/>
      <c r="ICC282" s="29"/>
      <c r="ICD282" s="29"/>
      <c r="ICE282" s="29"/>
      <c r="ICF282" s="29"/>
      <c r="ICG282" s="29"/>
      <c r="ICH282" s="29"/>
      <c r="ICI282" s="29"/>
      <c r="ICJ282" s="29"/>
      <c r="ICK282" s="29"/>
      <c r="ICL282" s="29"/>
      <c r="ICM282" s="29"/>
      <c r="ICN282" s="29"/>
      <c r="ICO282" s="29"/>
      <c r="ICP282" s="29"/>
      <c r="ICQ282" s="29"/>
      <c r="ICR282" s="29"/>
      <c r="ICS282" s="29"/>
      <c r="ICT282" s="29"/>
      <c r="ICU282" s="29"/>
      <c r="ICV282" s="29"/>
      <c r="ICW282" s="29"/>
      <c r="ICX282" s="29"/>
      <c r="ICY282" s="29"/>
      <c r="ICZ282" s="29"/>
      <c r="IDA282" s="29"/>
      <c r="IDB282" s="29"/>
      <c r="IDC282" s="29"/>
      <c r="IDD282" s="29"/>
      <c r="IDE282" s="29"/>
      <c r="IDF282" s="29"/>
      <c r="IDG282" s="29"/>
      <c r="IDH282" s="29"/>
      <c r="IDI282" s="29"/>
      <c r="IDJ282" s="29"/>
      <c r="IDK282" s="29"/>
      <c r="IDL282" s="29"/>
      <c r="IDM282" s="29"/>
      <c r="IDN282" s="29"/>
      <c r="IDO282" s="29"/>
      <c r="IDP282" s="29"/>
      <c r="IDQ282" s="29"/>
      <c r="IDR282" s="29"/>
      <c r="IDS282" s="29"/>
      <c r="IDT282" s="29"/>
      <c r="IDU282" s="29"/>
      <c r="IDV282" s="29"/>
      <c r="IDW282" s="29"/>
      <c r="IDX282" s="29"/>
      <c r="IDY282" s="29"/>
      <c r="IDZ282" s="29"/>
      <c r="IEA282" s="29"/>
      <c r="IEB282" s="29"/>
      <c r="IEC282" s="29"/>
      <c r="IED282" s="29"/>
      <c r="IEE282" s="29"/>
      <c r="IEF282" s="29"/>
      <c r="IEG282" s="29"/>
      <c r="IEH282" s="29"/>
      <c r="IEI282" s="29"/>
      <c r="IEJ282" s="29"/>
      <c r="IEK282" s="29"/>
      <c r="IEL282" s="29"/>
      <c r="IEM282" s="29"/>
      <c r="IEN282" s="29"/>
      <c r="IEO282" s="29"/>
      <c r="IEP282" s="29"/>
      <c r="IEQ282" s="29"/>
      <c r="IER282" s="29"/>
      <c r="IES282" s="29"/>
      <c r="IET282" s="29"/>
      <c r="IEU282" s="29"/>
      <c r="IEV282" s="29"/>
      <c r="IEW282" s="29"/>
      <c r="IEX282" s="29"/>
      <c r="IEY282" s="29"/>
      <c r="IEZ282" s="29"/>
      <c r="IFA282" s="29"/>
      <c r="IFB282" s="29"/>
      <c r="IFC282" s="29"/>
      <c r="IFD282" s="29"/>
      <c r="IFE282" s="29"/>
      <c r="IFF282" s="29"/>
      <c r="IFG282" s="29"/>
      <c r="IFH282" s="29"/>
      <c r="IFI282" s="29"/>
      <c r="IFJ282" s="29"/>
      <c r="IFK282" s="29"/>
      <c r="IFL282" s="29"/>
      <c r="IFM282" s="29"/>
      <c r="IFN282" s="29"/>
      <c r="IFO282" s="29"/>
      <c r="IFP282" s="29"/>
      <c r="IFQ282" s="29"/>
      <c r="IFR282" s="29"/>
      <c r="IFS282" s="29"/>
      <c r="IFT282" s="29"/>
      <c r="IFU282" s="29"/>
      <c r="IFV282" s="29"/>
      <c r="IFW282" s="29"/>
      <c r="IFX282" s="29"/>
      <c r="IFY282" s="29"/>
      <c r="IFZ282" s="29"/>
      <c r="IGA282" s="29"/>
      <c r="IGB282" s="29"/>
      <c r="IGC282" s="29"/>
      <c r="IGD282" s="29"/>
      <c r="IGE282" s="29"/>
      <c r="IGF282" s="29"/>
      <c r="IGG282" s="29"/>
      <c r="IGH282" s="29"/>
      <c r="IGI282" s="29"/>
      <c r="IGJ282" s="29"/>
      <c r="IGK282" s="29"/>
      <c r="IGL282" s="29"/>
      <c r="IGM282" s="29"/>
      <c r="IGN282" s="29"/>
      <c r="IGO282" s="29"/>
      <c r="IGP282" s="29"/>
      <c r="IGQ282" s="29"/>
      <c r="IGR282" s="29"/>
      <c r="IGS282" s="29"/>
      <c r="IGT282" s="29"/>
      <c r="IGU282" s="29"/>
      <c r="IGV282" s="29"/>
      <c r="IGW282" s="29"/>
      <c r="IGX282" s="29"/>
      <c r="IGY282" s="29"/>
      <c r="IGZ282" s="29"/>
      <c r="IHA282" s="29"/>
      <c r="IHB282" s="29"/>
      <c r="IHC282" s="29"/>
      <c r="IHD282" s="29"/>
      <c r="IHE282" s="29"/>
      <c r="IHF282" s="29"/>
      <c r="IHG282" s="29"/>
      <c r="IHH282" s="29"/>
      <c r="IHI282" s="29"/>
      <c r="IHJ282" s="29"/>
      <c r="IHK282" s="29"/>
      <c r="IHL282" s="29"/>
      <c r="IHM282" s="29"/>
      <c r="IHN282" s="29"/>
      <c r="IHO282" s="29"/>
      <c r="IHP282" s="29"/>
      <c r="IHQ282" s="29"/>
      <c r="IHR282" s="29"/>
      <c r="IHS282" s="29"/>
      <c r="IHT282" s="29"/>
      <c r="IHU282" s="29"/>
      <c r="IHV282" s="29"/>
      <c r="IHW282" s="29"/>
      <c r="IHX282" s="29"/>
      <c r="IHY282" s="29"/>
      <c r="IHZ282" s="29"/>
      <c r="IIA282" s="29"/>
      <c r="IIB282" s="29"/>
      <c r="IIC282" s="29"/>
      <c r="IID282" s="29"/>
      <c r="IIE282" s="29"/>
      <c r="IIF282" s="29"/>
      <c r="IIG282" s="29"/>
      <c r="IIH282" s="29"/>
      <c r="III282" s="29"/>
      <c r="IIJ282" s="29"/>
      <c r="IIK282" s="29"/>
      <c r="IIL282" s="29"/>
      <c r="IIM282" s="29"/>
      <c r="IIN282" s="29"/>
      <c r="IIO282" s="29"/>
      <c r="IIP282" s="29"/>
      <c r="IIQ282" s="29"/>
      <c r="IIR282" s="29"/>
      <c r="IIS282" s="29"/>
      <c r="IIT282" s="29"/>
      <c r="IIU282" s="29"/>
      <c r="IIV282" s="29"/>
      <c r="IIW282" s="29"/>
      <c r="IIX282" s="29"/>
      <c r="IIY282" s="29"/>
      <c r="IIZ282" s="29"/>
      <c r="IJA282" s="29"/>
      <c r="IJB282" s="29"/>
      <c r="IJC282" s="29"/>
      <c r="IJD282" s="29"/>
      <c r="IJE282" s="29"/>
      <c r="IJF282" s="29"/>
      <c r="IJG282" s="29"/>
      <c r="IJH282" s="29"/>
      <c r="IJI282" s="29"/>
      <c r="IJJ282" s="29"/>
      <c r="IJK282" s="29"/>
      <c r="IJL282" s="29"/>
      <c r="IJM282" s="29"/>
      <c r="IJN282" s="29"/>
      <c r="IJO282" s="29"/>
      <c r="IJP282" s="29"/>
      <c r="IJQ282" s="29"/>
      <c r="IJR282" s="29"/>
      <c r="IJS282" s="29"/>
      <c r="IJT282" s="29"/>
      <c r="IJU282" s="29"/>
      <c r="IJV282" s="29"/>
      <c r="IJW282" s="29"/>
      <c r="IJX282" s="29"/>
      <c r="IJY282" s="29"/>
      <c r="IJZ282" s="29"/>
      <c r="IKA282" s="29"/>
      <c r="IKB282" s="29"/>
      <c r="IKC282" s="29"/>
      <c r="IKD282" s="29"/>
      <c r="IKE282" s="29"/>
      <c r="IKF282" s="29"/>
      <c r="IKG282" s="29"/>
      <c r="IKH282" s="29"/>
      <c r="IKI282" s="29"/>
      <c r="IKJ282" s="29"/>
      <c r="IKK282" s="29"/>
      <c r="IKL282" s="29"/>
      <c r="IKM282" s="29"/>
      <c r="IKN282" s="29"/>
      <c r="IKO282" s="29"/>
      <c r="IKP282" s="29"/>
      <c r="IKQ282" s="29"/>
      <c r="IKR282" s="29"/>
      <c r="IKS282" s="29"/>
      <c r="IKT282" s="29"/>
      <c r="IKU282" s="29"/>
      <c r="IKV282" s="29"/>
      <c r="IKW282" s="29"/>
      <c r="IKX282" s="29"/>
      <c r="IKY282" s="29"/>
      <c r="IKZ282" s="29"/>
      <c r="ILA282" s="29"/>
      <c r="ILB282" s="29"/>
      <c r="ILC282" s="29"/>
      <c r="ILD282" s="29"/>
      <c r="ILE282" s="29"/>
      <c r="ILF282" s="29"/>
      <c r="ILG282" s="29"/>
      <c r="ILH282" s="29"/>
      <c r="ILI282" s="29"/>
      <c r="ILJ282" s="29"/>
      <c r="ILK282" s="29"/>
      <c r="ILL282" s="29"/>
      <c r="ILM282" s="29"/>
      <c r="ILN282" s="29"/>
      <c r="ILO282" s="29"/>
      <c r="ILP282" s="29"/>
      <c r="ILQ282" s="29"/>
      <c r="ILR282" s="29"/>
      <c r="ILS282" s="29"/>
      <c r="ILT282" s="29"/>
      <c r="ILU282" s="29"/>
      <c r="ILV282" s="29"/>
      <c r="ILW282" s="29"/>
      <c r="ILX282" s="29"/>
      <c r="ILY282" s="29"/>
      <c r="ILZ282" s="29"/>
      <c r="IMA282" s="29"/>
      <c r="IMB282" s="29"/>
      <c r="IMC282" s="29"/>
      <c r="IMD282" s="29"/>
      <c r="IME282" s="29"/>
      <c r="IMF282" s="29"/>
      <c r="IMG282" s="29"/>
      <c r="IMH282" s="29"/>
      <c r="IMI282" s="29"/>
      <c r="IMJ282" s="29"/>
      <c r="IMK282" s="29"/>
      <c r="IML282" s="29"/>
      <c r="IMM282" s="29"/>
      <c r="IMN282" s="29"/>
      <c r="IMO282" s="29"/>
      <c r="IMP282" s="29"/>
      <c r="IMQ282" s="29"/>
      <c r="IMR282" s="29"/>
      <c r="IMS282" s="29"/>
      <c r="IMT282" s="29"/>
      <c r="IMU282" s="29"/>
      <c r="IMV282" s="29"/>
      <c r="IMW282" s="29"/>
      <c r="IMX282" s="29"/>
      <c r="IMY282" s="29"/>
      <c r="IMZ282" s="29"/>
      <c r="INA282" s="29"/>
      <c r="INB282" s="29"/>
      <c r="INC282" s="29"/>
      <c r="IND282" s="29"/>
      <c r="INE282" s="29"/>
      <c r="INF282" s="29"/>
      <c r="ING282" s="29"/>
      <c r="INH282" s="29"/>
      <c r="INI282" s="29"/>
      <c r="INJ282" s="29"/>
      <c r="INK282" s="29"/>
      <c r="INL282" s="29"/>
      <c r="INM282" s="29"/>
      <c r="INN282" s="29"/>
      <c r="INO282" s="29"/>
      <c r="INP282" s="29"/>
      <c r="INQ282" s="29"/>
      <c r="INR282" s="29"/>
      <c r="INS282" s="29"/>
      <c r="INT282" s="29"/>
      <c r="INU282" s="29"/>
      <c r="INV282" s="29"/>
      <c r="INW282" s="29"/>
      <c r="INX282" s="29"/>
      <c r="INY282" s="29"/>
      <c r="INZ282" s="29"/>
      <c r="IOA282" s="29"/>
      <c r="IOB282" s="29"/>
      <c r="IOC282" s="29"/>
      <c r="IOD282" s="29"/>
      <c r="IOE282" s="29"/>
      <c r="IOF282" s="29"/>
      <c r="IOG282" s="29"/>
      <c r="IOH282" s="29"/>
      <c r="IOI282" s="29"/>
      <c r="IOJ282" s="29"/>
      <c r="IOK282" s="29"/>
      <c r="IOL282" s="29"/>
      <c r="IOM282" s="29"/>
      <c r="ION282" s="29"/>
      <c r="IOO282" s="29"/>
      <c r="IOP282" s="29"/>
      <c r="IOQ282" s="29"/>
      <c r="IOR282" s="29"/>
      <c r="IOS282" s="29"/>
      <c r="IOT282" s="29"/>
      <c r="IOU282" s="29"/>
      <c r="IOV282" s="29"/>
      <c r="IOW282" s="29"/>
      <c r="IOX282" s="29"/>
      <c r="IOY282" s="29"/>
      <c r="IOZ282" s="29"/>
      <c r="IPA282" s="29"/>
      <c r="IPB282" s="29"/>
      <c r="IPC282" s="29"/>
      <c r="IPD282" s="29"/>
      <c r="IPE282" s="29"/>
      <c r="IPF282" s="29"/>
      <c r="IPG282" s="29"/>
      <c r="IPH282" s="29"/>
      <c r="IPI282" s="29"/>
      <c r="IPJ282" s="29"/>
      <c r="IPK282" s="29"/>
      <c r="IPL282" s="29"/>
      <c r="IPM282" s="29"/>
      <c r="IPN282" s="29"/>
      <c r="IPO282" s="29"/>
      <c r="IPP282" s="29"/>
      <c r="IPQ282" s="29"/>
      <c r="IPR282" s="29"/>
      <c r="IPS282" s="29"/>
      <c r="IPT282" s="29"/>
      <c r="IPU282" s="29"/>
      <c r="IPV282" s="29"/>
      <c r="IPW282" s="29"/>
      <c r="IPX282" s="29"/>
      <c r="IPY282" s="29"/>
      <c r="IPZ282" s="29"/>
      <c r="IQA282" s="29"/>
      <c r="IQB282" s="29"/>
      <c r="IQC282" s="29"/>
      <c r="IQD282" s="29"/>
      <c r="IQE282" s="29"/>
      <c r="IQF282" s="29"/>
      <c r="IQG282" s="29"/>
      <c r="IQH282" s="29"/>
      <c r="IQI282" s="29"/>
      <c r="IQJ282" s="29"/>
      <c r="IQK282" s="29"/>
      <c r="IQL282" s="29"/>
      <c r="IQM282" s="29"/>
      <c r="IQN282" s="29"/>
      <c r="IQO282" s="29"/>
      <c r="IQP282" s="29"/>
      <c r="IQQ282" s="29"/>
      <c r="IQR282" s="29"/>
      <c r="IQS282" s="29"/>
      <c r="IQT282" s="29"/>
      <c r="IQU282" s="29"/>
      <c r="IQV282" s="29"/>
      <c r="IQW282" s="29"/>
      <c r="IQX282" s="29"/>
      <c r="IQY282" s="29"/>
      <c r="IQZ282" s="29"/>
      <c r="IRA282" s="29"/>
      <c r="IRB282" s="29"/>
      <c r="IRC282" s="29"/>
      <c r="IRD282" s="29"/>
      <c r="IRE282" s="29"/>
      <c r="IRF282" s="29"/>
      <c r="IRG282" s="29"/>
      <c r="IRH282" s="29"/>
      <c r="IRI282" s="29"/>
      <c r="IRJ282" s="29"/>
      <c r="IRK282" s="29"/>
      <c r="IRL282" s="29"/>
      <c r="IRM282" s="29"/>
      <c r="IRN282" s="29"/>
      <c r="IRO282" s="29"/>
      <c r="IRP282" s="29"/>
      <c r="IRQ282" s="29"/>
      <c r="IRR282" s="29"/>
      <c r="IRS282" s="29"/>
      <c r="IRT282" s="29"/>
      <c r="IRU282" s="29"/>
      <c r="IRV282" s="29"/>
      <c r="IRW282" s="29"/>
      <c r="IRX282" s="29"/>
      <c r="IRY282" s="29"/>
      <c r="IRZ282" s="29"/>
      <c r="ISA282" s="29"/>
      <c r="ISB282" s="29"/>
      <c r="ISC282" s="29"/>
      <c r="ISD282" s="29"/>
      <c r="ISE282" s="29"/>
      <c r="ISF282" s="29"/>
      <c r="ISG282" s="29"/>
      <c r="ISH282" s="29"/>
      <c r="ISI282" s="29"/>
      <c r="ISJ282" s="29"/>
      <c r="ISK282" s="29"/>
      <c r="ISL282" s="29"/>
      <c r="ISM282" s="29"/>
      <c r="ISN282" s="29"/>
      <c r="ISO282" s="29"/>
      <c r="ISP282" s="29"/>
      <c r="ISQ282" s="29"/>
      <c r="ISR282" s="29"/>
      <c r="ISS282" s="29"/>
      <c r="IST282" s="29"/>
      <c r="ISU282" s="29"/>
      <c r="ISV282" s="29"/>
      <c r="ISW282" s="29"/>
      <c r="ISX282" s="29"/>
      <c r="ISY282" s="29"/>
      <c r="ISZ282" s="29"/>
      <c r="ITA282" s="29"/>
      <c r="ITB282" s="29"/>
      <c r="ITC282" s="29"/>
      <c r="ITD282" s="29"/>
      <c r="ITE282" s="29"/>
      <c r="ITF282" s="29"/>
      <c r="ITG282" s="29"/>
      <c r="ITH282" s="29"/>
      <c r="ITI282" s="29"/>
      <c r="ITJ282" s="29"/>
      <c r="ITK282" s="29"/>
      <c r="ITL282" s="29"/>
      <c r="ITM282" s="29"/>
      <c r="ITN282" s="29"/>
      <c r="ITO282" s="29"/>
      <c r="ITP282" s="29"/>
      <c r="ITQ282" s="29"/>
      <c r="ITR282" s="29"/>
      <c r="ITS282" s="29"/>
      <c r="ITT282" s="29"/>
      <c r="ITU282" s="29"/>
      <c r="ITV282" s="29"/>
      <c r="ITW282" s="29"/>
      <c r="ITX282" s="29"/>
      <c r="ITY282" s="29"/>
      <c r="ITZ282" s="29"/>
      <c r="IUA282" s="29"/>
      <c r="IUB282" s="29"/>
      <c r="IUC282" s="29"/>
      <c r="IUD282" s="29"/>
      <c r="IUE282" s="29"/>
      <c r="IUF282" s="29"/>
      <c r="IUG282" s="29"/>
      <c r="IUH282" s="29"/>
      <c r="IUI282" s="29"/>
      <c r="IUJ282" s="29"/>
      <c r="IUK282" s="29"/>
      <c r="IUL282" s="29"/>
      <c r="IUM282" s="29"/>
      <c r="IUN282" s="29"/>
      <c r="IUO282" s="29"/>
      <c r="IUP282" s="29"/>
      <c r="IUQ282" s="29"/>
      <c r="IUR282" s="29"/>
      <c r="IUS282" s="29"/>
      <c r="IUT282" s="29"/>
      <c r="IUU282" s="29"/>
      <c r="IUV282" s="29"/>
      <c r="IUW282" s="29"/>
      <c r="IUX282" s="29"/>
      <c r="IUY282" s="29"/>
      <c r="IUZ282" s="29"/>
      <c r="IVA282" s="29"/>
      <c r="IVB282" s="29"/>
      <c r="IVC282" s="29"/>
      <c r="IVD282" s="29"/>
      <c r="IVE282" s="29"/>
      <c r="IVF282" s="29"/>
      <c r="IVG282" s="29"/>
      <c r="IVH282" s="29"/>
      <c r="IVI282" s="29"/>
      <c r="IVJ282" s="29"/>
      <c r="IVK282" s="29"/>
      <c r="IVL282" s="29"/>
      <c r="IVM282" s="29"/>
      <c r="IVN282" s="29"/>
      <c r="IVO282" s="29"/>
      <c r="IVP282" s="29"/>
      <c r="IVQ282" s="29"/>
      <c r="IVR282" s="29"/>
      <c r="IVS282" s="29"/>
      <c r="IVT282" s="29"/>
      <c r="IVU282" s="29"/>
      <c r="IVV282" s="29"/>
      <c r="IVW282" s="29"/>
      <c r="IVX282" s="29"/>
      <c r="IVY282" s="29"/>
      <c r="IVZ282" s="29"/>
      <c r="IWA282" s="29"/>
      <c r="IWB282" s="29"/>
      <c r="IWC282" s="29"/>
      <c r="IWD282" s="29"/>
      <c r="IWE282" s="29"/>
      <c r="IWF282" s="29"/>
      <c r="IWG282" s="29"/>
      <c r="IWH282" s="29"/>
      <c r="IWI282" s="29"/>
      <c r="IWJ282" s="29"/>
      <c r="IWK282" s="29"/>
      <c r="IWL282" s="29"/>
      <c r="IWM282" s="29"/>
      <c r="IWN282" s="29"/>
      <c r="IWO282" s="29"/>
      <c r="IWP282" s="29"/>
      <c r="IWQ282" s="29"/>
      <c r="IWR282" s="29"/>
      <c r="IWS282" s="29"/>
      <c r="IWT282" s="29"/>
      <c r="IWU282" s="29"/>
      <c r="IWV282" s="29"/>
      <c r="IWW282" s="29"/>
      <c r="IWX282" s="29"/>
      <c r="IWY282" s="29"/>
      <c r="IWZ282" s="29"/>
      <c r="IXA282" s="29"/>
      <c r="IXB282" s="29"/>
      <c r="IXC282" s="29"/>
      <c r="IXD282" s="29"/>
      <c r="IXE282" s="29"/>
      <c r="IXF282" s="29"/>
      <c r="IXG282" s="29"/>
      <c r="IXH282" s="29"/>
      <c r="IXI282" s="29"/>
      <c r="IXJ282" s="29"/>
      <c r="IXK282" s="29"/>
      <c r="IXL282" s="29"/>
      <c r="IXM282" s="29"/>
      <c r="IXN282" s="29"/>
      <c r="IXO282" s="29"/>
      <c r="IXP282" s="29"/>
      <c r="IXQ282" s="29"/>
      <c r="IXR282" s="29"/>
      <c r="IXS282" s="29"/>
      <c r="IXT282" s="29"/>
      <c r="IXU282" s="29"/>
      <c r="IXV282" s="29"/>
      <c r="IXW282" s="29"/>
      <c r="IXX282" s="29"/>
      <c r="IXY282" s="29"/>
      <c r="IXZ282" s="29"/>
      <c r="IYA282" s="29"/>
      <c r="IYB282" s="29"/>
      <c r="IYC282" s="29"/>
      <c r="IYD282" s="29"/>
      <c r="IYE282" s="29"/>
      <c r="IYF282" s="29"/>
      <c r="IYG282" s="29"/>
      <c r="IYH282" s="29"/>
      <c r="IYI282" s="29"/>
      <c r="IYJ282" s="29"/>
      <c r="IYK282" s="29"/>
      <c r="IYL282" s="29"/>
      <c r="IYM282" s="29"/>
      <c r="IYN282" s="29"/>
      <c r="IYO282" s="29"/>
      <c r="IYP282" s="29"/>
      <c r="IYQ282" s="29"/>
      <c r="IYR282" s="29"/>
      <c r="IYS282" s="29"/>
      <c r="IYT282" s="29"/>
      <c r="IYU282" s="29"/>
      <c r="IYV282" s="29"/>
      <c r="IYW282" s="29"/>
      <c r="IYX282" s="29"/>
      <c r="IYY282" s="29"/>
      <c r="IYZ282" s="29"/>
      <c r="IZA282" s="29"/>
      <c r="IZB282" s="29"/>
      <c r="IZC282" s="29"/>
      <c r="IZD282" s="29"/>
      <c r="IZE282" s="29"/>
      <c r="IZF282" s="29"/>
      <c r="IZG282" s="29"/>
      <c r="IZH282" s="29"/>
      <c r="IZI282" s="29"/>
      <c r="IZJ282" s="29"/>
      <c r="IZK282" s="29"/>
      <c r="IZL282" s="29"/>
      <c r="IZM282" s="29"/>
      <c r="IZN282" s="29"/>
      <c r="IZO282" s="29"/>
      <c r="IZP282" s="29"/>
      <c r="IZQ282" s="29"/>
      <c r="IZR282" s="29"/>
      <c r="IZS282" s="29"/>
      <c r="IZT282" s="29"/>
      <c r="IZU282" s="29"/>
      <c r="IZV282" s="29"/>
      <c r="IZW282" s="29"/>
      <c r="IZX282" s="29"/>
      <c r="IZY282" s="29"/>
      <c r="IZZ282" s="29"/>
      <c r="JAA282" s="29"/>
      <c r="JAB282" s="29"/>
      <c r="JAC282" s="29"/>
      <c r="JAD282" s="29"/>
      <c r="JAE282" s="29"/>
      <c r="JAF282" s="29"/>
      <c r="JAG282" s="29"/>
      <c r="JAH282" s="29"/>
      <c r="JAI282" s="29"/>
      <c r="JAJ282" s="29"/>
      <c r="JAK282" s="29"/>
      <c r="JAL282" s="29"/>
      <c r="JAM282" s="29"/>
      <c r="JAN282" s="29"/>
      <c r="JAO282" s="29"/>
      <c r="JAP282" s="29"/>
      <c r="JAQ282" s="29"/>
      <c r="JAR282" s="29"/>
      <c r="JAS282" s="29"/>
      <c r="JAT282" s="29"/>
      <c r="JAU282" s="29"/>
      <c r="JAV282" s="29"/>
      <c r="JAW282" s="29"/>
      <c r="JAX282" s="29"/>
      <c r="JAY282" s="29"/>
      <c r="JAZ282" s="29"/>
      <c r="JBA282" s="29"/>
      <c r="JBB282" s="29"/>
      <c r="JBC282" s="29"/>
      <c r="JBD282" s="29"/>
      <c r="JBE282" s="29"/>
      <c r="JBF282" s="29"/>
      <c r="JBG282" s="29"/>
      <c r="JBH282" s="29"/>
      <c r="JBI282" s="29"/>
      <c r="JBJ282" s="29"/>
      <c r="JBK282" s="29"/>
      <c r="JBL282" s="29"/>
      <c r="JBM282" s="29"/>
      <c r="JBN282" s="29"/>
      <c r="JBO282" s="29"/>
      <c r="JBP282" s="29"/>
      <c r="JBQ282" s="29"/>
      <c r="JBR282" s="29"/>
      <c r="JBS282" s="29"/>
      <c r="JBT282" s="29"/>
      <c r="JBU282" s="29"/>
      <c r="JBV282" s="29"/>
      <c r="JBW282" s="29"/>
      <c r="JBX282" s="29"/>
      <c r="JBY282" s="29"/>
      <c r="JBZ282" s="29"/>
      <c r="JCA282" s="29"/>
      <c r="JCB282" s="29"/>
      <c r="JCC282" s="29"/>
      <c r="JCD282" s="29"/>
      <c r="JCE282" s="29"/>
      <c r="JCF282" s="29"/>
      <c r="JCG282" s="29"/>
      <c r="JCH282" s="29"/>
      <c r="JCI282" s="29"/>
      <c r="JCJ282" s="29"/>
      <c r="JCK282" s="29"/>
      <c r="JCL282" s="29"/>
      <c r="JCM282" s="29"/>
      <c r="JCN282" s="29"/>
      <c r="JCO282" s="29"/>
      <c r="JCP282" s="29"/>
      <c r="JCQ282" s="29"/>
      <c r="JCR282" s="29"/>
      <c r="JCS282" s="29"/>
      <c r="JCT282" s="29"/>
      <c r="JCU282" s="29"/>
      <c r="JCV282" s="29"/>
      <c r="JCW282" s="29"/>
      <c r="JCX282" s="29"/>
      <c r="JCY282" s="29"/>
      <c r="JCZ282" s="29"/>
      <c r="JDA282" s="29"/>
      <c r="JDB282" s="29"/>
      <c r="JDC282" s="29"/>
      <c r="JDD282" s="29"/>
      <c r="JDE282" s="29"/>
      <c r="JDF282" s="29"/>
      <c r="JDG282" s="29"/>
      <c r="JDH282" s="29"/>
      <c r="JDI282" s="29"/>
      <c r="JDJ282" s="29"/>
      <c r="JDK282" s="29"/>
      <c r="JDL282" s="29"/>
      <c r="JDM282" s="29"/>
      <c r="JDN282" s="29"/>
      <c r="JDO282" s="29"/>
      <c r="JDP282" s="29"/>
      <c r="JDQ282" s="29"/>
      <c r="JDR282" s="29"/>
      <c r="JDS282" s="29"/>
      <c r="JDT282" s="29"/>
      <c r="JDU282" s="29"/>
      <c r="JDV282" s="29"/>
      <c r="JDW282" s="29"/>
      <c r="JDX282" s="29"/>
      <c r="JDY282" s="29"/>
      <c r="JDZ282" s="29"/>
      <c r="JEA282" s="29"/>
      <c r="JEB282" s="29"/>
      <c r="JEC282" s="29"/>
      <c r="JED282" s="29"/>
      <c r="JEE282" s="29"/>
      <c r="JEF282" s="29"/>
      <c r="JEG282" s="29"/>
      <c r="JEH282" s="29"/>
      <c r="JEI282" s="29"/>
      <c r="JEJ282" s="29"/>
      <c r="JEK282" s="29"/>
      <c r="JEL282" s="29"/>
      <c r="JEM282" s="29"/>
      <c r="JEN282" s="29"/>
      <c r="JEO282" s="29"/>
      <c r="JEP282" s="29"/>
      <c r="JEQ282" s="29"/>
      <c r="JER282" s="29"/>
      <c r="JES282" s="29"/>
      <c r="JET282" s="29"/>
      <c r="JEU282" s="29"/>
      <c r="JEV282" s="29"/>
      <c r="JEW282" s="29"/>
      <c r="JEX282" s="29"/>
      <c r="JEY282" s="29"/>
      <c r="JEZ282" s="29"/>
      <c r="JFA282" s="29"/>
      <c r="JFB282" s="29"/>
      <c r="JFC282" s="29"/>
      <c r="JFD282" s="29"/>
      <c r="JFE282" s="29"/>
      <c r="JFF282" s="29"/>
      <c r="JFG282" s="29"/>
      <c r="JFH282" s="29"/>
      <c r="JFI282" s="29"/>
      <c r="JFJ282" s="29"/>
      <c r="JFK282" s="29"/>
      <c r="JFL282" s="29"/>
      <c r="JFM282" s="29"/>
      <c r="JFN282" s="29"/>
      <c r="JFO282" s="29"/>
      <c r="JFP282" s="29"/>
      <c r="JFQ282" s="29"/>
      <c r="JFR282" s="29"/>
      <c r="JFS282" s="29"/>
      <c r="JFT282" s="29"/>
      <c r="JFU282" s="29"/>
      <c r="JFV282" s="29"/>
      <c r="JFW282" s="29"/>
      <c r="JFX282" s="29"/>
      <c r="JFY282" s="29"/>
      <c r="JFZ282" s="29"/>
      <c r="JGA282" s="29"/>
      <c r="JGB282" s="29"/>
      <c r="JGC282" s="29"/>
      <c r="JGD282" s="29"/>
      <c r="JGE282" s="29"/>
      <c r="JGF282" s="29"/>
      <c r="JGG282" s="29"/>
      <c r="JGH282" s="29"/>
      <c r="JGI282" s="29"/>
      <c r="JGJ282" s="29"/>
      <c r="JGK282" s="29"/>
      <c r="JGL282" s="29"/>
      <c r="JGM282" s="29"/>
      <c r="JGN282" s="29"/>
      <c r="JGO282" s="29"/>
      <c r="JGP282" s="29"/>
      <c r="JGQ282" s="29"/>
      <c r="JGR282" s="29"/>
      <c r="JGS282" s="29"/>
      <c r="JGT282" s="29"/>
      <c r="JGU282" s="29"/>
      <c r="JGV282" s="29"/>
      <c r="JGW282" s="29"/>
      <c r="JGX282" s="29"/>
      <c r="JGY282" s="29"/>
      <c r="JGZ282" s="29"/>
      <c r="JHA282" s="29"/>
      <c r="JHB282" s="29"/>
      <c r="JHC282" s="29"/>
      <c r="JHD282" s="29"/>
      <c r="JHE282" s="29"/>
      <c r="JHF282" s="29"/>
      <c r="JHG282" s="29"/>
      <c r="JHH282" s="29"/>
      <c r="JHI282" s="29"/>
      <c r="JHJ282" s="29"/>
      <c r="JHK282" s="29"/>
      <c r="JHL282" s="29"/>
      <c r="JHM282" s="29"/>
      <c r="JHN282" s="29"/>
      <c r="JHO282" s="29"/>
      <c r="JHP282" s="29"/>
      <c r="JHQ282" s="29"/>
      <c r="JHR282" s="29"/>
      <c r="JHS282" s="29"/>
      <c r="JHT282" s="29"/>
      <c r="JHU282" s="29"/>
      <c r="JHV282" s="29"/>
      <c r="JHW282" s="29"/>
      <c r="JHX282" s="29"/>
      <c r="JHY282" s="29"/>
      <c r="JHZ282" s="29"/>
      <c r="JIA282" s="29"/>
      <c r="JIB282" s="29"/>
      <c r="JIC282" s="29"/>
      <c r="JID282" s="29"/>
      <c r="JIE282" s="29"/>
      <c r="JIF282" s="29"/>
      <c r="JIG282" s="29"/>
      <c r="JIH282" s="29"/>
      <c r="JII282" s="29"/>
      <c r="JIJ282" s="29"/>
      <c r="JIK282" s="29"/>
      <c r="JIL282" s="29"/>
      <c r="JIM282" s="29"/>
      <c r="JIN282" s="29"/>
      <c r="JIO282" s="29"/>
      <c r="JIP282" s="29"/>
      <c r="JIQ282" s="29"/>
      <c r="JIR282" s="29"/>
      <c r="JIS282" s="29"/>
      <c r="JIT282" s="29"/>
      <c r="JIU282" s="29"/>
      <c r="JIV282" s="29"/>
      <c r="JIW282" s="29"/>
      <c r="JIX282" s="29"/>
      <c r="JIY282" s="29"/>
      <c r="JIZ282" s="29"/>
      <c r="JJA282" s="29"/>
      <c r="JJB282" s="29"/>
      <c r="JJC282" s="29"/>
      <c r="JJD282" s="29"/>
      <c r="JJE282" s="29"/>
      <c r="JJF282" s="29"/>
      <c r="JJG282" s="29"/>
      <c r="JJH282" s="29"/>
      <c r="JJI282" s="29"/>
      <c r="JJJ282" s="29"/>
      <c r="JJK282" s="29"/>
      <c r="JJL282" s="29"/>
      <c r="JJM282" s="29"/>
      <c r="JJN282" s="29"/>
      <c r="JJO282" s="29"/>
      <c r="JJP282" s="29"/>
      <c r="JJQ282" s="29"/>
      <c r="JJR282" s="29"/>
      <c r="JJS282" s="29"/>
      <c r="JJT282" s="29"/>
      <c r="JJU282" s="29"/>
      <c r="JJV282" s="29"/>
      <c r="JJW282" s="29"/>
      <c r="JJX282" s="29"/>
      <c r="JJY282" s="29"/>
      <c r="JJZ282" s="29"/>
      <c r="JKA282" s="29"/>
      <c r="JKB282" s="29"/>
      <c r="JKC282" s="29"/>
      <c r="JKD282" s="29"/>
      <c r="JKE282" s="29"/>
      <c r="JKF282" s="29"/>
      <c r="JKG282" s="29"/>
      <c r="JKH282" s="29"/>
      <c r="JKI282" s="29"/>
      <c r="JKJ282" s="29"/>
      <c r="JKK282" s="29"/>
      <c r="JKL282" s="29"/>
      <c r="JKM282" s="29"/>
      <c r="JKN282" s="29"/>
      <c r="JKO282" s="29"/>
      <c r="JKP282" s="29"/>
      <c r="JKQ282" s="29"/>
      <c r="JKR282" s="29"/>
      <c r="JKS282" s="29"/>
      <c r="JKT282" s="29"/>
      <c r="JKU282" s="29"/>
      <c r="JKV282" s="29"/>
      <c r="JKW282" s="29"/>
      <c r="JKX282" s="29"/>
      <c r="JKY282" s="29"/>
      <c r="JKZ282" s="29"/>
      <c r="JLA282" s="29"/>
      <c r="JLB282" s="29"/>
      <c r="JLC282" s="29"/>
      <c r="JLD282" s="29"/>
      <c r="JLE282" s="29"/>
      <c r="JLF282" s="29"/>
      <c r="JLG282" s="29"/>
      <c r="JLH282" s="29"/>
      <c r="JLI282" s="29"/>
      <c r="JLJ282" s="29"/>
      <c r="JLK282" s="29"/>
      <c r="JLL282" s="29"/>
      <c r="JLM282" s="29"/>
      <c r="JLN282" s="29"/>
      <c r="JLO282" s="29"/>
      <c r="JLP282" s="29"/>
      <c r="JLQ282" s="29"/>
      <c r="JLR282" s="29"/>
      <c r="JLS282" s="29"/>
      <c r="JLT282" s="29"/>
      <c r="JLU282" s="29"/>
      <c r="JLV282" s="29"/>
      <c r="JLW282" s="29"/>
      <c r="JLX282" s="29"/>
      <c r="JLY282" s="29"/>
      <c r="JLZ282" s="29"/>
      <c r="JMA282" s="29"/>
      <c r="JMB282" s="29"/>
      <c r="JMC282" s="29"/>
      <c r="JMD282" s="29"/>
      <c r="JME282" s="29"/>
      <c r="JMF282" s="29"/>
      <c r="JMG282" s="29"/>
      <c r="JMH282" s="29"/>
      <c r="JMI282" s="29"/>
      <c r="JMJ282" s="29"/>
      <c r="JMK282" s="29"/>
      <c r="JML282" s="29"/>
      <c r="JMM282" s="29"/>
      <c r="JMN282" s="29"/>
      <c r="JMO282" s="29"/>
      <c r="JMP282" s="29"/>
      <c r="JMQ282" s="29"/>
      <c r="JMR282" s="29"/>
      <c r="JMS282" s="29"/>
      <c r="JMT282" s="29"/>
      <c r="JMU282" s="29"/>
      <c r="JMV282" s="29"/>
      <c r="JMW282" s="29"/>
      <c r="JMX282" s="29"/>
      <c r="JMY282" s="29"/>
      <c r="JMZ282" s="29"/>
      <c r="JNA282" s="29"/>
      <c r="JNB282" s="29"/>
      <c r="JNC282" s="29"/>
      <c r="JND282" s="29"/>
      <c r="JNE282" s="29"/>
      <c r="JNF282" s="29"/>
      <c r="JNG282" s="29"/>
      <c r="JNH282" s="29"/>
      <c r="JNI282" s="29"/>
      <c r="JNJ282" s="29"/>
      <c r="JNK282" s="29"/>
      <c r="JNL282" s="29"/>
      <c r="JNM282" s="29"/>
      <c r="JNN282" s="29"/>
      <c r="JNO282" s="29"/>
      <c r="JNP282" s="29"/>
      <c r="JNQ282" s="29"/>
      <c r="JNR282" s="29"/>
      <c r="JNS282" s="29"/>
      <c r="JNT282" s="29"/>
      <c r="JNU282" s="29"/>
      <c r="JNV282" s="29"/>
      <c r="JNW282" s="29"/>
      <c r="JNX282" s="29"/>
      <c r="JNY282" s="29"/>
      <c r="JNZ282" s="29"/>
      <c r="JOA282" s="29"/>
      <c r="JOB282" s="29"/>
      <c r="JOC282" s="29"/>
      <c r="JOD282" s="29"/>
      <c r="JOE282" s="29"/>
      <c r="JOF282" s="29"/>
      <c r="JOG282" s="29"/>
      <c r="JOH282" s="29"/>
      <c r="JOI282" s="29"/>
      <c r="JOJ282" s="29"/>
      <c r="JOK282" s="29"/>
      <c r="JOL282" s="29"/>
      <c r="JOM282" s="29"/>
      <c r="JON282" s="29"/>
      <c r="JOO282" s="29"/>
      <c r="JOP282" s="29"/>
      <c r="JOQ282" s="29"/>
      <c r="JOR282" s="29"/>
      <c r="JOS282" s="29"/>
      <c r="JOT282" s="29"/>
      <c r="JOU282" s="29"/>
      <c r="JOV282" s="29"/>
      <c r="JOW282" s="29"/>
      <c r="JOX282" s="29"/>
      <c r="JOY282" s="29"/>
      <c r="JOZ282" s="29"/>
      <c r="JPA282" s="29"/>
      <c r="JPB282" s="29"/>
      <c r="JPC282" s="29"/>
      <c r="JPD282" s="29"/>
      <c r="JPE282" s="29"/>
      <c r="JPF282" s="29"/>
      <c r="JPG282" s="29"/>
      <c r="JPH282" s="29"/>
      <c r="JPI282" s="29"/>
      <c r="JPJ282" s="29"/>
      <c r="JPK282" s="29"/>
      <c r="JPL282" s="29"/>
      <c r="JPM282" s="29"/>
      <c r="JPN282" s="29"/>
      <c r="JPO282" s="29"/>
      <c r="JPP282" s="29"/>
      <c r="JPQ282" s="29"/>
      <c r="JPR282" s="29"/>
      <c r="JPS282" s="29"/>
      <c r="JPT282" s="29"/>
      <c r="JPU282" s="29"/>
      <c r="JPV282" s="29"/>
      <c r="JPW282" s="29"/>
      <c r="JPX282" s="29"/>
      <c r="JPY282" s="29"/>
      <c r="JPZ282" s="29"/>
      <c r="JQA282" s="29"/>
      <c r="JQB282" s="29"/>
      <c r="JQC282" s="29"/>
      <c r="JQD282" s="29"/>
      <c r="JQE282" s="29"/>
      <c r="JQF282" s="29"/>
      <c r="JQG282" s="29"/>
      <c r="JQH282" s="29"/>
      <c r="JQI282" s="29"/>
      <c r="JQJ282" s="29"/>
      <c r="JQK282" s="29"/>
      <c r="JQL282" s="29"/>
      <c r="JQM282" s="29"/>
      <c r="JQN282" s="29"/>
      <c r="JQO282" s="29"/>
      <c r="JQP282" s="29"/>
      <c r="JQQ282" s="29"/>
      <c r="JQR282" s="29"/>
      <c r="JQS282" s="29"/>
      <c r="JQT282" s="29"/>
      <c r="JQU282" s="29"/>
      <c r="JQV282" s="29"/>
      <c r="JQW282" s="29"/>
      <c r="JQX282" s="29"/>
      <c r="JQY282" s="29"/>
      <c r="JQZ282" s="29"/>
      <c r="JRA282" s="29"/>
      <c r="JRB282" s="29"/>
      <c r="JRC282" s="29"/>
      <c r="JRD282" s="29"/>
      <c r="JRE282" s="29"/>
      <c r="JRF282" s="29"/>
      <c r="JRG282" s="29"/>
      <c r="JRH282" s="29"/>
      <c r="JRI282" s="29"/>
      <c r="JRJ282" s="29"/>
      <c r="JRK282" s="29"/>
      <c r="JRL282" s="29"/>
      <c r="JRM282" s="29"/>
      <c r="JRN282" s="29"/>
      <c r="JRO282" s="29"/>
      <c r="JRP282" s="29"/>
      <c r="JRQ282" s="29"/>
      <c r="JRR282" s="29"/>
      <c r="JRS282" s="29"/>
      <c r="JRT282" s="29"/>
      <c r="JRU282" s="29"/>
      <c r="JRV282" s="29"/>
      <c r="JRW282" s="29"/>
      <c r="JRX282" s="29"/>
      <c r="JRY282" s="29"/>
      <c r="JRZ282" s="29"/>
      <c r="JSA282" s="29"/>
      <c r="JSB282" s="29"/>
      <c r="JSC282" s="29"/>
      <c r="JSD282" s="29"/>
      <c r="JSE282" s="29"/>
      <c r="JSF282" s="29"/>
      <c r="JSG282" s="29"/>
      <c r="JSH282" s="29"/>
      <c r="JSI282" s="29"/>
      <c r="JSJ282" s="29"/>
      <c r="JSK282" s="29"/>
      <c r="JSL282" s="29"/>
      <c r="JSM282" s="29"/>
      <c r="JSN282" s="29"/>
      <c r="JSO282" s="29"/>
      <c r="JSP282" s="29"/>
      <c r="JSQ282" s="29"/>
      <c r="JSR282" s="29"/>
      <c r="JSS282" s="29"/>
      <c r="JST282" s="29"/>
      <c r="JSU282" s="29"/>
      <c r="JSV282" s="29"/>
      <c r="JSW282" s="29"/>
      <c r="JSX282" s="29"/>
      <c r="JSY282" s="29"/>
      <c r="JSZ282" s="29"/>
      <c r="JTA282" s="29"/>
      <c r="JTB282" s="29"/>
      <c r="JTC282" s="29"/>
      <c r="JTD282" s="29"/>
      <c r="JTE282" s="29"/>
      <c r="JTF282" s="29"/>
      <c r="JTG282" s="29"/>
      <c r="JTH282" s="29"/>
      <c r="JTI282" s="29"/>
      <c r="JTJ282" s="29"/>
      <c r="JTK282" s="29"/>
      <c r="JTL282" s="29"/>
      <c r="JTM282" s="29"/>
      <c r="JTN282" s="29"/>
      <c r="JTO282" s="29"/>
      <c r="JTP282" s="29"/>
      <c r="JTQ282" s="29"/>
      <c r="JTR282" s="29"/>
      <c r="JTS282" s="29"/>
      <c r="JTT282" s="29"/>
      <c r="JTU282" s="29"/>
      <c r="JTV282" s="29"/>
      <c r="JTW282" s="29"/>
      <c r="JTX282" s="29"/>
      <c r="JTY282" s="29"/>
      <c r="JTZ282" s="29"/>
      <c r="JUA282" s="29"/>
      <c r="JUB282" s="29"/>
      <c r="JUC282" s="29"/>
      <c r="JUD282" s="29"/>
      <c r="JUE282" s="29"/>
      <c r="JUF282" s="29"/>
      <c r="JUG282" s="29"/>
      <c r="JUH282" s="29"/>
      <c r="JUI282" s="29"/>
      <c r="JUJ282" s="29"/>
      <c r="JUK282" s="29"/>
      <c r="JUL282" s="29"/>
      <c r="JUM282" s="29"/>
      <c r="JUN282" s="29"/>
      <c r="JUO282" s="29"/>
      <c r="JUP282" s="29"/>
      <c r="JUQ282" s="29"/>
      <c r="JUR282" s="29"/>
      <c r="JUS282" s="29"/>
      <c r="JUT282" s="29"/>
      <c r="JUU282" s="29"/>
      <c r="JUV282" s="29"/>
      <c r="JUW282" s="29"/>
      <c r="JUX282" s="29"/>
      <c r="JUY282" s="29"/>
      <c r="JUZ282" s="29"/>
      <c r="JVA282" s="29"/>
      <c r="JVB282" s="29"/>
      <c r="JVC282" s="29"/>
      <c r="JVD282" s="29"/>
      <c r="JVE282" s="29"/>
      <c r="JVF282" s="29"/>
      <c r="JVG282" s="29"/>
      <c r="JVH282" s="29"/>
      <c r="JVI282" s="29"/>
      <c r="JVJ282" s="29"/>
      <c r="JVK282" s="29"/>
      <c r="JVL282" s="29"/>
      <c r="JVM282" s="29"/>
      <c r="JVN282" s="29"/>
      <c r="JVO282" s="29"/>
      <c r="JVP282" s="29"/>
      <c r="JVQ282" s="29"/>
      <c r="JVR282" s="29"/>
      <c r="JVS282" s="29"/>
      <c r="JVT282" s="29"/>
      <c r="JVU282" s="29"/>
      <c r="JVV282" s="29"/>
      <c r="JVW282" s="29"/>
      <c r="JVX282" s="29"/>
      <c r="JVY282" s="29"/>
      <c r="JVZ282" s="29"/>
      <c r="JWA282" s="29"/>
      <c r="JWB282" s="29"/>
      <c r="JWC282" s="29"/>
      <c r="JWD282" s="29"/>
      <c r="JWE282" s="29"/>
      <c r="JWF282" s="29"/>
      <c r="JWG282" s="29"/>
      <c r="JWH282" s="29"/>
      <c r="JWI282" s="29"/>
      <c r="JWJ282" s="29"/>
      <c r="JWK282" s="29"/>
      <c r="JWL282" s="29"/>
      <c r="JWM282" s="29"/>
      <c r="JWN282" s="29"/>
      <c r="JWO282" s="29"/>
      <c r="JWP282" s="29"/>
      <c r="JWQ282" s="29"/>
      <c r="JWR282" s="29"/>
      <c r="JWS282" s="29"/>
      <c r="JWT282" s="29"/>
      <c r="JWU282" s="29"/>
      <c r="JWV282" s="29"/>
      <c r="JWW282" s="29"/>
      <c r="JWX282" s="29"/>
      <c r="JWY282" s="29"/>
      <c r="JWZ282" s="29"/>
      <c r="JXA282" s="29"/>
      <c r="JXB282" s="29"/>
      <c r="JXC282" s="29"/>
      <c r="JXD282" s="29"/>
      <c r="JXE282" s="29"/>
      <c r="JXF282" s="29"/>
      <c r="JXG282" s="29"/>
      <c r="JXH282" s="29"/>
      <c r="JXI282" s="29"/>
      <c r="JXJ282" s="29"/>
      <c r="JXK282" s="29"/>
      <c r="JXL282" s="29"/>
      <c r="JXM282" s="29"/>
      <c r="JXN282" s="29"/>
      <c r="JXO282" s="29"/>
      <c r="JXP282" s="29"/>
      <c r="JXQ282" s="29"/>
      <c r="JXR282" s="29"/>
      <c r="JXS282" s="29"/>
      <c r="JXT282" s="29"/>
      <c r="JXU282" s="29"/>
      <c r="JXV282" s="29"/>
      <c r="JXW282" s="29"/>
      <c r="JXX282" s="29"/>
      <c r="JXY282" s="29"/>
      <c r="JXZ282" s="29"/>
      <c r="JYA282" s="29"/>
      <c r="JYB282" s="29"/>
      <c r="JYC282" s="29"/>
      <c r="JYD282" s="29"/>
      <c r="JYE282" s="29"/>
      <c r="JYF282" s="29"/>
      <c r="JYG282" s="29"/>
      <c r="JYH282" s="29"/>
      <c r="JYI282" s="29"/>
      <c r="JYJ282" s="29"/>
      <c r="JYK282" s="29"/>
      <c r="JYL282" s="29"/>
      <c r="JYM282" s="29"/>
      <c r="JYN282" s="29"/>
      <c r="JYO282" s="29"/>
      <c r="JYP282" s="29"/>
      <c r="JYQ282" s="29"/>
      <c r="JYR282" s="29"/>
      <c r="JYS282" s="29"/>
      <c r="JYT282" s="29"/>
      <c r="JYU282" s="29"/>
      <c r="JYV282" s="29"/>
      <c r="JYW282" s="29"/>
      <c r="JYX282" s="29"/>
      <c r="JYY282" s="29"/>
      <c r="JYZ282" s="29"/>
      <c r="JZA282" s="29"/>
      <c r="JZB282" s="29"/>
      <c r="JZC282" s="29"/>
      <c r="JZD282" s="29"/>
      <c r="JZE282" s="29"/>
      <c r="JZF282" s="29"/>
      <c r="JZG282" s="29"/>
      <c r="JZH282" s="29"/>
      <c r="JZI282" s="29"/>
      <c r="JZJ282" s="29"/>
      <c r="JZK282" s="29"/>
      <c r="JZL282" s="29"/>
      <c r="JZM282" s="29"/>
      <c r="JZN282" s="29"/>
      <c r="JZO282" s="29"/>
      <c r="JZP282" s="29"/>
      <c r="JZQ282" s="29"/>
      <c r="JZR282" s="29"/>
      <c r="JZS282" s="29"/>
      <c r="JZT282" s="29"/>
      <c r="JZU282" s="29"/>
      <c r="JZV282" s="29"/>
      <c r="JZW282" s="29"/>
      <c r="JZX282" s="29"/>
      <c r="JZY282" s="29"/>
      <c r="JZZ282" s="29"/>
      <c r="KAA282" s="29"/>
      <c r="KAB282" s="29"/>
      <c r="KAC282" s="29"/>
      <c r="KAD282" s="29"/>
      <c r="KAE282" s="29"/>
      <c r="KAF282" s="29"/>
      <c r="KAG282" s="29"/>
      <c r="KAH282" s="29"/>
      <c r="KAI282" s="29"/>
      <c r="KAJ282" s="29"/>
      <c r="KAK282" s="29"/>
      <c r="KAL282" s="29"/>
      <c r="KAM282" s="29"/>
      <c r="KAN282" s="29"/>
      <c r="KAO282" s="29"/>
      <c r="KAP282" s="29"/>
      <c r="KAQ282" s="29"/>
      <c r="KAR282" s="29"/>
      <c r="KAS282" s="29"/>
      <c r="KAT282" s="29"/>
      <c r="KAU282" s="29"/>
      <c r="KAV282" s="29"/>
      <c r="KAW282" s="29"/>
      <c r="KAX282" s="29"/>
      <c r="KAY282" s="29"/>
      <c r="KAZ282" s="29"/>
      <c r="KBA282" s="29"/>
      <c r="KBB282" s="29"/>
      <c r="KBC282" s="29"/>
      <c r="KBD282" s="29"/>
      <c r="KBE282" s="29"/>
      <c r="KBF282" s="29"/>
      <c r="KBG282" s="29"/>
      <c r="KBH282" s="29"/>
      <c r="KBI282" s="29"/>
      <c r="KBJ282" s="29"/>
      <c r="KBK282" s="29"/>
      <c r="KBL282" s="29"/>
      <c r="KBM282" s="29"/>
      <c r="KBN282" s="29"/>
      <c r="KBO282" s="29"/>
      <c r="KBP282" s="29"/>
      <c r="KBQ282" s="29"/>
      <c r="KBR282" s="29"/>
      <c r="KBS282" s="29"/>
      <c r="KBT282" s="29"/>
      <c r="KBU282" s="29"/>
      <c r="KBV282" s="29"/>
      <c r="KBW282" s="29"/>
      <c r="KBX282" s="29"/>
      <c r="KBY282" s="29"/>
      <c r="KBZ282" s="29"/>
      <c r="KCA282" s="29"/>
      <c r="KCB282" s="29"/>
      <c r="KCC282" s="29"/>
      <c r="KCD282" s="29"/>
      <c r="KCE282" s="29"/>
      <c r="KCF282" s="29"/>
      <c r="KCG282" s="29"/>
      <c r="KCH282" s="29"/>
      <c r="KCI282" s="29"/>
      <c r="KCJ282" s="29"/>
      <c r="KCK282" s="29"/>
      <c r="KCL282" s="29"/>
      <c r="KCM282" s="29"/>
      <c r="KCN282" s="29"/>
      <c r="KCO282" s="29"/>
      <c r="KCP282" s="29"/>
      <c r="KCQ282" s="29"/>
      <c r="KCR282" s="29"/>
      <c r="KCS282" s="29"/>
      <c r="KCT282" s="29"/>
      <c r="KCU282" s="29"/>
      <c r="KCV282" s="29"/>
      <c r="KCW282" s="29"/>
      <c r="KCX282" s="29"/>
      <c r="KCY282" s="29"/>
      <c r="KCZ282" s="29"/>
      <c r="KDA282" s="29"/>
      <c r="KDB282" s="29"/>
      <c r="KDC282" s="29"/>
      <c r="KDD282" s="29"/>
      <c r="KDE282" s="29"/>
      <c r="KDF282" s="29"/>
      <c r="KDG282" s="29"/>
      <c r="KDH282" s="29"/>
      <c r="KDI282" s="29"/>
      <c r="KDJ282" s="29"/>
      <c r="KDK282" s="29"/>
      <c r="KDL282" s="29"/>
      <c r="KDM282" s="29"/>
      <c r="KDN282" s="29"/>
      <c r="KDO282" s="29"/>
      <c r="KDP282" s="29"/>
      <c r="KDQ282" s="29"/>
      <c r="KDR282" s="29"/>
      <c r="KDS282" s="29"/>
      <c r="KDT282" s="29"/>
      <c r="KDU282" s="29"/>
      <c r="KDV282" s="29"/>
      <c r="KDW282" s="29"/>
      <c r="KDX282" s="29"/>
      <c r="KDY282" s="29"/>
      <c r="KDZ282" s="29"/>
      <c r="KEA282" s="29"/>
      <c r="KEB282" s="29"/>
      <c r="KEC282" s="29"/>
      <c r="KED282" s="29"/>
      <c r="KEE282" s="29"/>
      <c r="KEF282" s="29"/>
      <c r="KEG282" s="29"/>
      <c r="KEH282" s="29"/>
      <c r="KEI282" s="29"/>
      <c r="KEJ282" s="29"/>
      <c r="KEK282" s="29"/>
      <c r="KEL282" s="29"/>
      <c r="KEM282" s="29"/>
      <c r="KEN282" s="29"/>
      <c r="KEO282" s="29"/>
      <c r="KEP282" s="29"/>
      <c r="KEQ282" s="29"/>
      <c r="KER282" s="29"/>
      <c r="KES282" s="29"/>
      <c r="KET282" s="29"/>
      <c r="KEU282" s="29"/>
      <c r="KEV282" s="29"/>
      <c r="KEW282" s="29"/>
      <c r="KEX282" s="29"/>
      <c r="KEY282" s="29"/>
      <c r="KEZ282" s="29"/>
      <c r="KFA282" s="29"/>
      <c r="KFB282" s="29"/>
      <c r="KFC282" s="29"/>
      <c r="KFD282" s="29"/>
      <c r="KFE282" s="29"/>
      <c r="KFF282" s="29"/>
      <c r="KFG282" s="29"/>
      <c r="KFH282" s="29"/>
      <c r="KFI282" s="29"/>
      <c r="KFJ282" s="29"/>
      <c r="KFK282" s="29"/>
      <c r="KFL282" s="29"/>
      <c r="KFM282" s="29"/>
      <c r="KFN282" s="29"/>
      <c r="KFO282" s="29"/>
      <c r="KFP282" s="29"/>
      <c r="KFQ282" s="29"/>
      <c r="KFR282" s="29"/>
      <c r="KFS282" s="29"/>
      <c r="KFT282" s="29"/>
      <c r="KFU282" s="29"/>
      <c r="KFV282" s="29"/>
      <c r="KFW282" s="29"/>
      <c r="KFX282" s="29"/>
      <c r="KFY282" s="29"/>
      <c r="KFZ282" s="29"/>
      <c r="KGA282" s="29"/>
      <c r="KGB282" s="29"/>
      <c r="KGC282" s="29"/>
      <c r="KGD282" s="29"/>
      <c r="KGE282" s="29"/>
      <c r="KGF282" s="29"/>
      <c r="KGG282" s="29"/>
      <c r="KGH282" s="29"/>
      <c r="KGI282" s="29"/>
      <c r="KGJ282" s="29"/>
      <c r="KGK282" s="29"/>
      <c r="KGL282" s="29"/>
      <c r="KGM282" s="29"/>
      <c r="KGN282" s="29"/>
      <c r="KGO282" s="29"/>
      <c r="KGP282" s="29"/>
      <c r="KGQ282" s="29"/>
      <c r="KGR282" s="29"/>
      <c r="KGS282" s="29"/>
      <c r="KGT282" s="29"/>
      <c r="KGU282" s="29"/>
      <c r="KGV282" s="29"/>
      <c r="KGW282" s="29"/>
      <c r="KGX282" s="29"/>
      <c r="KGY282" s="29"/>
      <c r="KGZ282" s="29"/>
      <c r="KHA282" s="29"/>
      <c r="KHB282" s="29"/>
      <c r="KHC282" s="29"/>
      <c r="KHD282" s="29"/>
      <c r="KHE282" s="29"/>
      <c r="KHF282" s="29"/>
      <c r="KHG282" s="29"/>
      <c r="KHH282" s="29"/>
      <c r="KHI282" s="29"/>
      <c r="KHJ282" s="29"/>
      <c r="KHK282" s="29"/>
      <c r="KHL282" s="29"/>
      <c r="KHM282" s="29"/>
      <c r="KHN282" s="29"/>
      <c r="KHO282" s="29"/>
      <c r="KHP282" s="29"/>
      <c r="KHQ282" s="29"/>
      <c r="KHR282" s="29"/>
      <c r="KHS282" s="29"/>
      <c r="KHT282" s="29"/>
      <c r="KHU282" s="29"/>
      <c r="KHV282" s="29"/>
      <c r="KHW282" s="29"/>
      <c r="KHX282" s="29"/>
      <c r="KHY282" s="29"/>
      <c r="KHZ282" s="29"/>
      <c r="KIA282" s="29"/>
      <c r="KIB282" s="29"/>
      <c r="KIC282" s="29"/>
      <c r="KID282" s="29"/>
      <c r="KIE282" s="29"/>
      <c r="KIF282" s="29"/>
      <c r="KIG282" s="29"/>
      <c r="KIH282" s="29"/>
      <c r="KII282" s="29"/>
      <c r="KIJ282" s="29"/>
      <c r="KIK282" s="29"/>
      <c r="KIL282" s="29"/>
      <c r="KIM282" s="29"/>
      <c r="KIN282" s="29"/>
      <c r="KIO282" s="29"/>
      <c r="KIP282" s="29"/>
      <c r="KIQ282" s="29"/>
      <c r="KIR282" s="29"/>
      <c r="KIS282" s="29"/>
      <c r="KIT282" s="29"/>
      <c r="KIU282" s="29"/>
      <c r="KIV282" s="29"/>
      <c r="KIW282" s="29"/>
      <c r="KIX282" s="29"/>
      <c r="KIY282" s="29"/>
      <c r="KIZ282" s="29"/>
      <c r="KJA282" s="29"/>
      <c r="KJB282" s="29"/>
      <c r="KJC282" s="29"/>
      <c r="KJD282" s="29"/>
      <c r="KJE282" s="29"/>
      <c r="KJF282" s="29"/>
      <c r="KJG282" s="29"/>
      <c r="KJH282" s="29"/>
      <c r="KJI282" s="29"/>
      <c r="KJJ282" s="29"/>
      <c r="KJK282" s="29"/>
      <c r="KJL282" s="29"/>
      <c r="KJM282" s="29"/>
      <c r="KJN282" s="29"/>
      <c r="KJO282" s="29"/>
      <c r="KJP282" s="29"/>
      <c r="KJQ282" s="29"/>
      <c r="KJR282" s="29"/>
      <c r="KJS282" s="29"/>
      <c r="KJT282" s="29"/>
      <c r="KJU282" s="29"/>
      <c r="KJV282" s="29"/>
      <c r="KJW282" s="29"/>
      <c r="KJX282" s="29"/>
      <c r="KJY282" s="29"/>
      <c r="KJZ282" s="29"/>
      <c r="KKA282" s="29"/>
      <c r="KKB282" s="29"/>
      <c r="KKC282" s="29"/>
      <c r="KKD282" s="29"/>
      <c r="KKE282" s="29"/>
      <c r="KKF282" s="29"/>
      <c r="KKG282" s="29"/>
      <c r="KKH282" s="29"/>
      <c r="KKI282" s="29"/>
      <c r="KKJ282" s="29"/>
      <c r="KKK282" s="29"/>
      <c r="KKL282" s="29"/>
      <c r="KKM282" s="29"/>
      <c r="KKN282" s="29"/>
      <c r="KKO282" s="29"/>
      <c r="KKP282" s="29"/>
      <c r="KKQ282" s="29"/>
      <c r="KKR282" s="29"/>
      <c r="KKS282" s="29"/>
      <c r="KKT282" s="29"/>
      <c r="KKU282" s="29"/>
      <c r="KKV282" s="29"/>
      <c r="KKW282" s="29"/>
      <c r="KKX282" s="29"/>
      <c r="KKY282" s="29"/>
      <c r="KKZ282" s="29"/>
      <c r="KLA282" s="29"/>
      <c r="KLB282" s="29"/>
      <c r="KLC282" s="29"/>
      <c r="KLD282" s="29"/>
      <c r="KLE282" s="29"/>
      <c r="KLF282" s="29"/>
      <c r="KLG282" s="29"/>
      <c r="KLH282" s="29"/>
      <c r="KLI282" s="29"/>
      <c r="KLJ282" s="29"/>
      <c r="KLK282" s="29"/>
      <c r="KLL282" s="29"/>
      <c r="KLM282" s="29"/>
      <c r="KLN282" s="29"/>
      <c r="KLO282" s="29"/>
      <c r="KLP282" s="29"/>
      <c r="KLQ282" s="29"/>
      <c r="KLR282" s="29"/>
      <c r="KLS282" s="29"/>
      <c r="KLT282" s="29"/>
      <c r="KLU282" s="29"/>
      <c r="KLV282" s="29"/>
      <c r="KLW282" s="29"/>
      <c r="KLX282" s="29"/>
      <c r="KLY282" s="29"/>
      <c r="KLZ282" s="29"/>
      <c r="KMA282" s="29"/>
      <c r="KMB282" s="29"/>
      <c r="KMC282" s="29"/>
      <c r="KMD282" s="29"/>
      <c r="KME282" s="29"/>
      <c r="KMF282" s="29"/>
      <c r="KMG282" s="29"/>
      <c r="KMH282" s="29"/>
      <c r="KMI282" s="29"/>
      <c r="KMJ282" s="29"/>
      <c r="KMK282" s="29"/>
      <c r="KML282" s="29"/>
      <c r="KMM282" s="29"/>
      <c r="KMN282" s="29"/>
      <c r="KMO282" s="29"/>
      <c r="KMP282" s="29"/>
      <c r="KMQ282" s="29"/>
      <c r="KMR282" s="29"/>
      <c r="KMS282" s="29"/>
      <c r="KMT282" s="29"/>
      <c r="KMU282" s="29"/>
      <c r="KMV282" s="29"/>
      <c r="KMW282" s="29"/>
      <c r="KMX282" s="29"/>
      <c r="KMY282" s="29"/>
      <c r="KMZ282" s="29"/>
      <c r="KNA282" s="29"/>
      <c r="KNB282" s="29"/>
      <c r="KNC282" s="29"/>
      <c r="KND282" s="29"/>
      <c r="KNE282" s="29"/>
      <c r="KNF282" s="29"/>
      <c r="KNG282" s="29"/>
      <c r="KNH282" s="29"/>
      <c r="KNI282" s="29"/>
      <c r="KNJ282" s="29"/>
      <c r="KNK282" s="29"/>
      <c r="KNL282" s="29"/>
      <c r="KNM282" s="29"/>
      <c r="KNN282" s="29"/>
      <c r="KNO282" s="29"/>
      <c r="KNP282" s="29"/>
      <c r="KNQ282" s="29"/>
      <c r="KNR282" s="29"/>
      <c r="KNS282" s="29"/>
      <c r="KNT282" s="29"/>
      <c r="KNU282" s="29"/>
      <c r="KNV282" s="29"/>
      <c r="KNW282" s="29"/>
      <c r="KNX282" s="29"/>
      <c r="KNY282" s="29"/>
      <c r="KNZ282" s="29"/>
      <c r="KOA282" s="29"/>
      <c r="KOB282" s="29"/>
      <c r="KOC282" s="29"/>
      <c r="KOD282" s="29"/>
      <c r="KOE282" s="29"/>
      <c r="KOF282" s="29"/>
      <c r="KOG282" s="29"/>
      <c r="KOH282" s="29"/>
      <c r="KOI282" s="29"/>
      <c r="KOJ282" s="29"/>
      <c r="KOK282" s="29"/>
      <c r="KOL282" s="29"/>
      <c r="KOM282" s="29"/>
      <c r="KON282" s="29"/>
      <c r="KOO282" s="29"/>
      <c r="KOP282" s="29"/>
      <c r="KOQ282" s="29"/>
      <c r="KOR282" s="29"/>
      <c r="KOS282" s="29"/>
      <c r="KOT282" s="29"/>
      <c r="KOU282" s="29"/>
      <c r="KOV282" s="29"/>
      <c r="KOW282" s="29"/>
      <c r="KOX282" s="29"/>
      <c r="KOY282" s="29"/>
      <c r="KOZ282" s="29"/>
      <c r="KPA282" s="29"/>
      <c r="KPB282" s="29"/>
      <c r="KPC282" s="29"/>
      <c r="KPD282" s="29"/>
      <c r="KPE282" s="29"/>
      <c r="KPF282" s="29"/>
      <c r="KPG282" s="29"/>
      <c r="KPH282" s="29"/>
      <c r="KPI282" s="29"/>
      <c r="KPJ282" s="29"/>
      <c r="KPK282" s="29"/>
      <c r="KPL282" s="29"/>
      <c r="KPM282" s="29"/>
      <c r="KPN282" s="29"/>
      <c r="KPO282" s="29"/>
      <c r="KPP282" s="29"/>
      <c r="KPQ282" s="29"/>
      <c r="KPR282" s="29"/>
      <c r="KPS282" s="29"/>
      <c r="KPT282" s="29"/>
      <c r="KPU282" s="29"/>
      <c r="KPV282" s="29"/>
      <c r="KPW282" s="29"/>
      <c r="KPX282" s="29"/>
      <c r="KPY282" s="29"/>
      <c r="KPZ282" s="29"/>
      <c r="KQA282" s="29"/>
      <c r="KQB282" s="29"/>
      <c r="KQC282" s="29"/>
      <c r="KQD282" s="29"/>
      <c r="KQE282" s="29"/>
      <c r="KQF282" s="29"/>
      <c r="KQG282" s="29"/>
      <c r="KQH282" s="29"/>
      <c r="KQI282" s="29"/>
      <c r="KQJ282" s="29"/>
      <c r="KQK282" s="29"/>
      <c r="KQL282" s="29"/>
      <c r="KQM282" s="29"/>
      <c r="KQN282" s="29"/>
      <c r="KQO282" s="29"/>
      <c r="KQP282" s="29"/>
      <c r="KQQ282" s="29"/>
      <c r="KQR282" s="29"/>
      <c r="KQS282" s="29"/>
      <c r="KQT282" s="29"/>
      <c r="KQU282" s="29"/>
      <c r="KQV282" s="29"/>
      <c r="KQW282" s="29"/>
      <c r="KQX282" s="29"/>
      <c r="KQY282" s="29"/>
      <c r="KQZ282" s="29"/>
      <c r="KRA282" s="29"/>
      <c r="KRB282" s="29"/>
      <c r="KRC282" s="29"/>
      <c r="KRD282" s="29"/>
      <c r="KRE282" s="29"/>
      <c r="KRF282" s="29"/>
      <c r="KRG282" s="29"/>
      <c r="KRH282" s="29"/>
      <c r="KRI282" s="29"/>
      <c r="KRJ282" s="29"/>
      <c r="KRK282" s="29"/>
      <c r="KRL282" s="29"/>
      <c r="KRM282" s="29"/>
      <c r="KRN282" s="29"/>
      <c r="KRO282" s="29"/>
      <c r="KRP282" s="29"/>
      <c r="KRQ282" s="29"/>
      <c r="KRR282" s="29"/>
      <c r="KRS282" s="29"/>
      <c r="KRT282" s="29"/>
      <c r="KRU282" s="29"/>
      <c r="KRV282" s="29"/>
      <c r="KRW282" s="29"/>
      <c r="KRX282" s="29"/>
      <c r="KRY282" s="29"/>
      <c r="KRZ282" s="29"/>
      <c r="KSA282" s="29"/>
      <c r="KSB282" s="29"/>
      <c r="KSC282" s="29"/>
      <c r="KSD282" s="29"/>
      <c r="KSE282" s="29"/>
      <c r="KSF282" s="29"/>
      <c r="KSG282" s="29"/>
      <c r="KSH282" s="29"/>
      <c r="KSI282" s="29"/>
      <c r="KSJ282" s="29"/>
      <c r="KSK282" s="29"/>
      <c r="KSL282" s="29"/>
      <c r="KSM282" s="29"/>
      <c r="KSN282" s="29"/>
      <c r="KSO282" s="29"/>
      <c r="KSP282" s="29"/>
      <c r="KSQ282" s="29"/>
      <c r="KSR282" s="29"/>
      <c r="KSS282" s="29"/>
      <c r="KST282" s="29"/>
      <c r="KSU282" s="29"/>
      <c r="KSV282" s="29"/>
      <c r="KSW282" s="29"/>
      <c r="KSX282" s="29"/>
      <c r="KSY282" s="29"/>
      <c r="KSZ282" s="29"/>
      <c r="KTA282" s="29"/>
      <c r="KTB282" s="29"/>
      <c r="KTC282" s="29"/>
      <c r="KTD282" s="29"/>
      <c r="KTE282" s="29"/>
      <c r="KTF282" s="29"/>
      <c r="KTG282" s="29"/>
      <c r="KTH282" s="29"/>
      <c r="KTI282" s="29"/>
      <c r="KTJ282" s="29"/>
      <c r="KTK282" s="29"/>
      <c r="KTL282" s="29"/>
      <c r="KTM282" s="29"/>
      <c r="KTN282" s="29"/>
      <c r="KTO282" s="29"/>
      <c r="KTP282" s="29"/>
      <c r="KTQ282" s="29"/>
      <c r="KTR282" s="29"/>
      <c r="KTS282" s="29"/>
      <c r="KTT282" s="29"/>
      <c r="KTU282" s="29"/>
      <c r="KTV282" s="29"/>
      <c r="KTW282" s="29"/>
      <c r="KTX282" s="29"/>
      <c r="KTY282" s="29"/>
      <c r="KTZ282" s="29"/>
      <c r="KUA282" s="29"/>
      <c r="KUB282" s="29"/>
      <c r="KUC282" s="29"/>
      <c r="KUD282" s="29"/>
      <c r="KUE282" s="29"/>
      <c r="KUF282" s="29"/>
      <c r="KUG282" s="29"/>
      <c r="KUH282" s="29"/>
      <c r="KUI282" s="29"/>
      <c r="KUJ282" s="29"/>
      <c r="KUK282" s="29"/>
      <c r="KUL282" s="29"/>
      <c r="KUM282" s="29"/>
      <c r="KUN282" s="29"/>
      <c r="KUO282" s="29"/>
      <c r="KUP282" s="29"/>
      <c r="KUQ282" s="29"/>
      <c r="KUR282" s="29"/>
      <c r="KUS282" s="29"/>
      <c r="KUT282" s="29"/>
      <c r="KUU282" s="29"/>
      <c r="KUV282" s="29"/>
      <c r="KUW282" s="29"/>
      <c r="KUX282" s="29"/>
      <c r="KUY282" s="29"/>
      <c r="KUZ282" s="29"/>
      <c r="KVA282" s="29"/>
      <c r="KVB282" s="29"/>
      <c r="KVC282" s="29"/>
      <c r="KVD282" s="29"/>
      <c r="KVE282" s="29"/>
      <c r="KVF282" s="29"/>
      <c r="KVG282" s="29"/>
      <c r="KVH282" s="29"/>
      <c r="KVI282" s="29"/>
      <c r="KVJ282" s="29"/>
      <c r="KVK282" s="29"/>
      <c r="KVL282" s="29"/>
      <c r="KVM282" s="29"/>
      <c r="KVN282" s="29"/>
      <c r="KVO282" s="29"/>
      <c r="KVP282" s="29"/>
      <c r="KVQ282" s="29"/>
      <c r="KVR282" s="29"/>
      <c r="KVS282" s="29"/>
      <c r="KVT282" s="29"/>
      <c r="KVU282" s="29"/>
      <c r="KVV282" s="29"/>
      <c r="KVW282" s="29"/>
      <c r="KVX282" s="29"/>
      <c r="KVY282" s="29"/>
      <c r="KVZ282" s="29"/>
      <c r="KWA282" s="29"/>
      <c r="KWB282" s="29"/>
      <c r="KWC282" s="29"/>
      <c r="KWD282" s="29"/>
      <c r="KWE282" s="29"/>
      <c r="KWF282" s="29"/>
      <c r="KWG282" s="29"/>
      <c r="KWH282" s="29"/>
      <c r="KWI282" s="29"/>
      <c r="KWJ282" s="29"/>
      <c r="KWK282" s="29"/>
      <c r="KWL282" s="29"/>
      <c r="KWM282" s="29"/>
      <c r="KWN282" s="29"/>
      <c r="KWO282" s="29"/>
      <c r="KWP282" s="29"/>
      <c r="KWQ282" s="29"/>
      <c r="KWR282" s="29"/>
      <c r="KWS282" s="29"/>
      <c r="KWT282" s="29"/>
      <c r="KWU282" s="29"/>
      <c r="KWV282" s="29"/>
      <c r="KWW282" s="29"/>
      <c r="KWX282" s="29"/>
      <c r="KWY282" s="29"/>
      <c r="KWZ282" s="29"/>
      <c r="KXA282" s="29"/>
      <c r="KXB282" s="29"/>
      <c r="KXC282" s="29"/>
      <c r="KXD282" s="29"/>
      <c r="KXE282" s="29"/>
      <c r="KXF282" s="29"/>
      <c r="KXG282" s="29"/>
      <c r="KXH282" s="29"/>
      <c r="KXI282" s="29"/>
      <c r="KXJ282" s="29"/>
      <c r="KXK282" s="29"/>
      <c r="KXL282" s="29"/>
      <c r="KXM282" s="29"/>
      <c r="KXN282" s="29"/>
      <c r="KXO282" s="29"/>
      <c r="KXP282" s="29"/>
      <c r="KXQ282" s="29"/>
      <c r="KXR282" s="29"/>
      <c r="KXS282" s="29"/>
      <c r="KXT282" s="29"/>
      <c r="KXU282" s="29"/>
      <c r="KXV282" s="29"/>
      <c r="KXW282" s="29"/>
      <c r="KXX282" s="29"/>
      <c r="KXY282" s="29"/>
      <c r="KXZ282" s="29"/>
      <c r="KYA282" s="29"/>
      <c r="KYB282" s="29"/>
      <c r="KYC282" s="29"/>
      <c r="KYD282" s="29"/>
      <c r="KYE282" s="29"/>
      <c r="KYF282" s="29"/>
      <c r="KYG282" s="29"/>
      <c r="KYH282" s="29"/>
      <c r="KYI282" s="29"/>
      <c r="KYJ282" s="29"/>
      <c r="KYK282" s="29"/>
      <c r="KYL282" s="29"/>
      <c r="KYM282" s="29"/>
      <c r="KYN282" s="29"/>
      <c r="KYO282" s="29"/>
      <c r="KYP282" s="29"/>
      <c r="KYQ282" s="29"/>
      <c r="KYR282" s="29"/>
      <c r="KYS282" s="29"/>
      <c r="KYT282" s="29"/>
      <c r="KYU282" s="29"/>
      <c r="KYV282" s="29"/>
      <c r="KYW282" s="29"/>
      <c r="KYX282" s="29"/>
      <c r="KYY282" s="29"/>
      <c r="KYZ282" s="29"/>
      <c r="KZA282" s="29"/>
      <c r="KZB282" s="29"/>
      <c r="KZC282" s="29"/>
      <c r="KZD282" s="29"/>
      <c r="KZE282" s="29"/>
      <c r="KZF282" s="29"/>
      <c r="KZG282" s="29"/>
      <c r="KZH282" s="29"/>
      <c r="KZI282" s="29"/>
      <c r="KZJ282" s="29"/>
      <c r="KZK282" s="29"/>
      <c r="KZL282" s="29"/>
      <c r="KZM282" s="29"/>
      <c r="KZN282" s="29"/>
      <c r="KZO282" s="29"/>
      <c r="KZP282" s="29"/>
      <c r="KZQ282" s="29"/>
      <c r="KZR282" s="29"/>
      <c r="KZS282" s="29"/>
      <c r="KZT282" s="29"/>
      <c r="KZU282" s="29"/>
      <c r="KZV282" s="29"/>
      <c r="KZW282" s="29"/>
      <c r="KZX282" s="29"/>
      <c r="KZY282" s="29"/>
      <c r="KZZ282" s="29"/>
      <c r="LAA282" s="29"/>
      <c r="LAB282" s="29"/>
      <c r="LAC282" s="29"/>
      <c r="LAD282" s="29"/>
      <c r="LAE282" s="29"/>
      <c r="LAF282" s="29"/>
      <c r="LAG282" s="29"/>
      <c r="LAH282" s="29"/>
      <c r="LAI282" s="29"/>
      <c r="LAJ282" s="29"/>
      <c r="LAK282" s="29"/>
      <c r="LAL282" s="29"/>
      <c r="LAM282" s="29"/>
      <c r="LAN282" s="29"/>
      <c r="LAO282" s="29"/>
      <c r="LAP282" s="29"/>
      <c r="LAQ282" s="29"/>
      <c r="LAR282" s="29"/>
      <c r="LAS282" s="29"/>
      <c r="LAT282" s="29"/>
      <c r="LAU282" s="29"/>
      <c r="LAV282" s="29"/>
      <c r="LAW282" s="29"/>
      <c r="LAX282" s="29"/>
      <c r="LAY282" s="29"/>
      <c r="LAZ282" s="29"/>
      <c r="LBA282" s="29"/>
      <c r="LBB282" s="29"/>
      <c r="LBC282" s="29"/>
      <c r="LBD282" s="29"/>
      <c r="LBE282" s="29"/>
      <c r="LBF282" s="29"/>
      <c r="LBG282" s="29"/>
      <c r="LBH282" s="29"/>
      <c r="LBI282" s="29"/>
      <c r="LBJ282" s="29"/>
      <c r="LBK282" s="29"/>
      <c r="LBL282" s="29"/>
      <c r="LBM282" s="29"/>
      <c r="LBN282" s="29"/>
      <c r="LBO282" s="29"/>
      <c r="LBP282" s="29"/>
      <c r="LBQ282" s="29"/>
      <c r="LBR282" s="29"/>
      <c r="LBS282" s="29"/>
      <c r="LBT282" s="29"/>
      <c r="LBU282" s="29"/>
      <c r="LBV282" s="29"/>
      <c r="LBW282" s="29"/>
      <c r="LBX282" s="29"/>
      <c r="LBY282" s="29"/>
      <c r="LBZ282" s="29"/>
      <c r="LCA282" s="29"/>
      <c r="LCB282" s="29"/>
      <c r="LCC282" s="29"/>
      <c r="LCD282" s="29"/>
      <c r="LCE282" s="29"/>
      <c r="LCF282" s="29"/>
      <c r="LCG282" s="29"/>
      <c r="LCH282" s="29"/>
      <c r="LCI282" s="29"/>
      <c r="LCJ282" s="29"/>
      <c r="LCK282" s="29"/>
      <c r="LCL282" s="29"/>
      <c r="LCM282" s="29"/>
      <c r="LCN282" s="29"/>
      <c r="LCO282" s="29"/>
      <c r="LCP282" s="29"/>
      <c r="LCQ282" s="29"/>
      <c r="LCR282" s="29"/>
      <c r="LCS282" s="29"/>
      <c r="LCT282" s="29"/>
      <c r="LCU282" s="29"/>
      <c r="LCV282" s="29"/>
      <c r="LCW282" s="29"/>
      <c r="LCX282" s="29"/>
      <c r="LCY282" s="29"/>
      <c r="LCZ282" s="29"/>
      <c r="LDA282" s="29"/>
      <c r="LDB282" s="29"/>
      <c r="LDC282" s="29"/>
      <c r="LDD282" s="29"/>
      <c r="LDE282" s="29"/>
      <c r="LDF282" s="29"/>
      <c r="LDG282" s="29"/>
      <c r="LDH282" s="29"/>
      <c r="LDI282" s="29"/>
      <c r="LDJ282" s="29"/>
      <c r="LDK282" s="29"/>
      <c r="LDL282" s="29"/>
      <c r="LDM282" s="29"/>
      <c r="LDN282" s="29"/>
      <c r="LDO282" s="29"/>
      <c r="LDP282" s="29"/>
      <c r="LDQ282" s="29"/>
      <c r="LDR282" s="29"/>
      <c r="LDS282" s="29"/>
      <c r="LDT282" s="29"/>
      <c r="LDU282" s="29"/>
      <c r="LDV282" s="29"/>
      <c r="LDW282" s="29"/>
      <c r="LDX282" s="29"/>
      <c r="LDY282" s="29"/>
      <c r="LDZ282" s="29"/>
      <c r="LEA282" s="29"/>
      <c r="LEB282" s="29"/>
      <c r="LEC282" s="29"/>
      <c r="LED282" s="29"/>
      <c r="LEE282" s="29"/>
      <c r="LEF282" s="29"/>
      <c r="LEG282" s="29"/>
      <c r="LEH282" s="29"/>
      <c r="LEI282" s="29"/>
      <c r="LEJ282" s="29"/>
      <c r="LEK282" s="29"/>
      <c r="LEL282" s="29"/>
      <c r="LEM282" s="29"/>
      <c r="LEN282" s="29"/>
      <c r="LEO282" s="29"/>
      <c r="LEP282" s="29"/>
      <c r="LEQ282" s="29"/>
      <c r="LER282" s="29"/>
      <c r="LES282" s="29"/>
      <c r="LET282" s="29"/>
      <c r="LEU282" s="29"/>
      <c r="LEV282" s="29"/>
      <c r="LEW282" s="29"/>
      <c r="LEX282" s="29"/>
      <c r="LEY282" s="29"/>
      <c r="LEZ282" s="29"/>
      <c r="LFA282" s="29"/>
      <c r="LFB282" s="29"/>
      <c r="LFC282" s="29"/>
      <c r="LFD282" s="29"/>
      <c r="LFE282" s="29"/>
      <c r="LFF282" s="29"/>
      <c r="LFG282" s="29"/>
      <c r="LFH282" s="29"/>
      <c r="LFI282" s="29"/>
      <c r="LFJ282" s="29"/>
      <c r="LFK282" s="29"/>
      <c r="LFL282" s="29"/>
      <c r="LFM282" s="29"/>
      <c r="LFN282" s="29"/>
      <c r="LFO282" s="29"/>
      <c r="LFP282" s="29"/>
      <c r="LFQ282" s="29"/>
      <c r="LFR282" s="29"/>
      <c r="LFS282" s="29"/>
      <c r="LFT282" s="29"/>
      <c r="LFU282" s="29"/>
      <c r="LFV282" s="29"/>
      <c r="LFW282" s="29"/>
      <c r="LFX282" s="29"/>
      <c r="LFY282" s="29"/>
      <c r="LFZ282" s="29"/>
      <c r="LGA282" s="29"/>
      <c r="LGB282" s="29"/>
      <c r="LGC282" s="29"/>
      <c r="LGD282" s="29"/>
      <c r="LGE282" s="29"/>
      <c r="LGF282" s="29"/>
      <c r="LGG282" s="29"/>
      <c r="LGH282" s="29"/>
      <c r="LGI282" s="29"/>
      <c r="LGJ282" s="29"/>
      <c r="LGK282" s="29"/>
      <c r="LGL282" s="29"/>
      <c r="LGM282" s="29"/>
      <c r="LGN282" s="29"/>
      <c r="LGO282" s="29"/>
      <c r="LGP282" s="29"/>
      <c r="LGQ282" s="29"/>
      <c r="LGR282" s="29"/>
      <c r="LGS282" s="29"/>
      <c r="LGT282" s="29"/>
      <c r="LGU282" s="29"/>
      <c r="LGV282" s="29"/>
      <c r="LGW282" s="29"/>
      <c r="LGX282" s="29"/>
      <c r="LGY282" s="29"/>
      <c r="LGZ282" s="29"/>
      <c r="LHA282" s="29"/>
      <c r="LHB282" s="29"/>
      <c r="LHC282" s="29"/>
      <c r="LHD282" s="29"/>
      <c r="LHE282" s="29"/>
      <c r="LHF282" s="29"/>
      <c r="LHG282" s="29"/>
      <c r="LHH282" s="29"/>
      <c r="LHI282" s="29"/>
      <c r="LHJ282" s="29"/>
      <c r="LHK282" s="29"/>
      <c r="LHL282" s="29"/>
      <c r="LHM282" s="29"/>
      <c r="LHN282" s="29"/>
      <c r="LHO282" s="29"/>
      <c r="LHP282" s="29"/>
      <c r="LHQ282" s="29"/>
      <c r="LHR282" s="29"/>
      <c r="LHS282" s="29"/>
      <c r="LHT282" s="29"/>
      <c r="LHU282" s="29"/>
      <c r="LHV282" s="29"/>
      <c r="LHW282" s="29"/>
      <c r="LHX282" s="29"/>
      <c r="LHY282" s="29"/>
      <c r="LHZ282" s="29"/>
      <c r="LIA282" s="29"/>
      <c r="LIB282" s="29"/>
      <c r="LIC282" s="29"/>
      <c r="LID282" s="29"/>
      <c r="LIE282" s="29"/>
      <c r="LIF282" s="29"/>
      <c r="LIG282" s="29"/>
      <c r="LIH282" s="29"/>
      <c r="LII282" s="29"/>
      <c r="LIJ282" s="29"/>
      <c r="LIK282" s="29"/>
      <c r="LIL282" s="29"/>
      <c r="LIM282" s="29"/>
      <c r="LIN282" s="29"/>
      <c r="LIO282" s="29"/>
      <c r="LIP282" s="29"/>
      <c r="LIQ282" s="29"/>
      <c r="LIR282" s="29"/>
      <c r="LIS282" s="29"/>
      <c r="LIT282" s="29"/>
      <c r="LIU282" s="29"/>
      <c r="LIV282" s="29"/>
      <c r="LIW282" s="29"/>
      <c r="LIX282" s="29"/>
      <c r="LIY282" s="29"/>
      <c r="LIZ282" s="29"/>
      <c r="LJA282" s="29"/>
      <c r="LJB282" s="29"/>
      <c r="LJC282" s="29"/>
      <c r="LJD282" s="29"/>
      <c r="LJE282" s="29"/>
      <c r="LJF282" s="29"/>
      <c r="LJG282" s="29"/>
      <c r="LJH282" s="29"/>
      <c r="LJI282" s="29"/>
      <c r="LJJ282" s="29"/>
      <c r="LJK282" s="29"/>
      <c r="LJL282" s="29"/>
      <c r="LJM282" s="29"/>
      <c r="LJN282" s="29"/>
      <c r="LJO282" s="29"/>
      <c r="LJP282" s="29"/>
      <c r="LJQ282" s="29"/>
      <c r="LJR282" s="29"/>
      <c r="LJS282" s="29"/>
      <c r="LJT282" s="29"/>
      <c r="LJU282" s="29"/>
      <c r="LJV282" s="29"/>
      <c r="LJW282" s="29"/>
      <c r="LJX282" s="29"/>
      <c r="LJY282" s="29"/>
      <c r="LJZ282" s="29"/>
      <c r="LKA282" s="29"/>
      <c r="LKB282" s="29"/>
      <c r="LKC282" s="29"/>
      <c r="LKD282" s="29"/>
      <c r="LKE282" s="29"/>
      <c r="LKF282" s="29"/>
      <c r="LKG282" s="29"/>
      <c r="LKH282" s="29"/>
      <c r="LKI282" s="29"/>
      <c r="LKJ282" s="29"/>
      <c r="LKK282" s="29"/>
      <c r="LKL282" s="29"/>
      <c r="LKM282" s="29"/>
      <c r="LKN282" s="29"/>
      <c r="LKO282" s="29"/>
      <c r="LKP282" s="29"/>
      <c r="LKQ282" s="29"/>
      <c r="LKR282" s="29"/>
      <c r="LKS282" s="29"/>
      <c r="LKT282" s="29"/>
      <c r="LKU282" s="29"/>
      <c r="LKV282" s="29"/>
      <c r="LKW282" s="29"/>
      <c r="LKX282" s="29"/>
      <c r="LKY282" s="29"/>
      <c r="LKZ282" s="29"/>
      <c r="LLA282" s="29"/>
      <c r="LLB282" s="29"/>
      <c r="LLC282" s="29"/>
      <c r="LLD282" s="29"/>
      <c r="LLE282" s="29"/>
      <c r="LLF282" s="29"/>
      <c r="LLG282" s="29"/>
      <c r="LLH282" s="29"/>
      <c r="LLI282" s="29"/>
      <c r="LLJ282" s="29"/>
      <c r="LLK282" s="29"/>
      <c r="LLL282" s="29"/>
      <c r="LLM282" s="29"/>
      <c r="LLN282" s="29"/>
      <c r="LLO282" s="29"/>
      <c r="LLP282" s="29"/>
      <c r="LLQ282" s="29"/>
      <c r="LLR282" s="29"/>
      <c r="LLS282" s="29"/>
      <c r="LLT282" s="29"/>
      <c r="LLU282" s="29"/>
      <c r="LLV282" s="29"/>
      <c r="LLW282" s="29"/>
      <c r="LLX282" s="29"/>
      <c r="LLY282" s="29"/>
      <c r="LLZ282" s="29"/>
      <c r="LMA282" s="29"/>
      <c r="LMB282" s="29"/>
      <c r="LMC282" s="29"/>
      <c r="LMD282" s="29"/>
      <c r="LME282" s="29"/>
      <c r="LMF282" s="29"/>
      <c r="LMG282" s="29"/>
      <c r="LMH282" s="29"/>
      <c r="LMI282" s="29"/>
      <c r="LMJ282" s="29"/>
      <c r="LMK282" s="29"/>
      <c r="LML282" s="29"/>
      <c r="LMM282" s="29"/>
      <c r="LMN282" s="29"/>
      <c r="LMO282" s="29"/>
      <c r="LMP282" s="29"/>
      <c r="LMQ282" s="29"/>
      <c r="LMR282" s="29"/>
      <c r="LMS282" s="29"/>
      <c r="LMT282" s="29"/>
      <c r="LMU282" s="29"/>
      <c r="LMV282" s="29"/>
      <c r="LMW282" s="29"/>
      <c r="LMX282" s="29"/>
      <c r="LMY282" s="29"/>
      <c r="LMZ282" s="29"/>
      <c r="LNA282" s="29"/>
      <c r="LNB282" s="29"/>
      <c r="LNC282" s="29"/>
      <c r="LND282" s="29"/>
      <c r="LNE282" s="29"/>
      <c r="LNF282" s="29"/>
      <c r="LNG282" s="29"/>
      <c r="LNH282" s="29"/>
      <c r="LNI282" s="29"/>
      <c r="LNJ282" s="29"/>
      <c r="LNK282" s="29"/>
      <c r="LNL282" s="29"/>
      <c r="LNM282" s="29"/>
      <c r="LNN282" s="29"/>
      <c r="LNO282" s="29"/>
      <c r="LNP282" s="29"/>
      <c r="LNQ282" s="29"/>
      <c r="LNR282" s="29"/>
      <c r="LNS282" s="29"/>
      <c r="LNT282" s="29"/>
      <c r="LNU282" s="29"/>
      <c r="LNV282" s="29"/>
      <c r="LNW282" s="29"/>
      <c r="LNX282" s="29"/>
      <c r="LNY282" s="29"/>
      <c r="LNZ282" s="29"/>
      <c r="LOA282" s="29"/>
      <c r="LOB282" s="29"/>
      <c r="LOC282" s="29"/>
      <c r="LOD282" s="29"/>
      <c r="LOE282" s="29"/>
      <c r="LOF282" s="29"/>
      <c r="LOG282" s="29"/>
      <c r="LOH282" s="29"/>
      <c r="LOI282" s="29"/>
      <c r="LOJ282" s="29"/>
      <c r="LOK282" s="29"/>
      <c r="LOL282" s="29"/>
      <c r="LOM282" s="29"/>
      <c r="LON282" s="29"/>
      <c r="LOO282" s="29"/>
      <c r="LOP282" s="29"/>
      <c r="LOQ282" s="29"/>
      <c r="LOR282" s="29"/>
      <c r="LOS282" s="29"/>
      <c r="LOT282" s="29"/>
      <c r="LOU282" s="29"/>
      <c r="LOV282" s="29"/>
      <c r="LOW282" s="29"/>
      <c r="LOX282" s="29"/>
      <c r="LOY282" s="29"/>
      <c r="LOZ282" s="29"/>
      <c r="LPA282" s="29"/>
      <c r="LPB282" s="29"/>
      <c r="LPC282" s="29"/>
      <c r="LPD282" s="29"/>
      <c r="LPE282" s="29"/>
      <c r="LPF282" s="29"/>
      <c r="LPG282" s="29"/>
      <c r="LPH282" s="29"/>
      <c r="LPI282" s="29"/>
      <c r="LPJ282" s="29"/>
      <c r="LPK282" s="29"/>
      <c r="LPL282" s="29"/>
      <c r="LPM282" s="29"/>
      <c r="LPN282" s="29"/>
      <c r="LPO282" s="29"/>
      <c r="LPP282" s="29"/>
      <c r="LPQ282" s="29"/>
      <c r="LPR282" s="29"/>
      <c r="LPS282" s="29"/>
      <c r="LPT282" s="29"/>
      <c r="LPU282" s="29"/>
      <c r="LPV282" s="29"/>
      <c r="LPW282" s="29"/>
      <c r="LPX282" s="29"/>
      <c r="LPY282" s="29"/>
      <c r="LPZ282" s="29"/>
      <c r="LQA282" s="29"/>
      <c r="LQB282" s="29"/>
      <c r="LQC282" s="29"/>
      <c r="LQD282" s="29"/>
      <c r="LQE282" s="29"/>
      <c r="LQF282" s="29"/>
      <c r="LQG282" s="29"/>
      <c r="LQH282" s="29"/>
      <c r="LQI282" s="29"/>
      <c r="LQJ282" s="29"/>
      <c r="LQK282" s="29"/>
      <c r="LQL282" s="29"/>
      <c r="LQM282" s="29"/>
      <c r="LQN282" s="29"/>
      <c r="LQO282" s="29"/>
      <c r="LQP282" s="29"/>
      <c r="LQQ282" s="29"/>
      <c r="LQR282" s="29"/>
      <c r="LQS282" s="29"/>
      <c r="LQT282" s="29"/>
      <c r="LQU282" s="29"/>
      <c r="LQV282" s="29"/>
      <c r="LQW282" s="29"/>
      <c r="LQX282" s="29"/>
      <c r="LQY282" s="29"/>
      <c r="LQZ282" s="29"/>
      <c r="LRA282" s="29"/>
      <c r="LRB282" s="29"/>
      <c r="LRC282" s="29"/>
      <c r="LRD282" s="29"/>
      <c r="LRE282" s="29"/>
      <c r="LRF282" s="29"/>
      <c r="LRG282" s="29"/>
      <c r="LRH282" s="29"/>
      <c r="LRI282" s="29"/>
      <c r="LRJ282" s="29"/>
      <c r="LRK282" s="29"/>
      <c r="LRL282" s="29"/>
      <c r="LRM282" s="29"/>
      <c r="LRN282" s="29"/>
      <c r="LRO282" s="29"/>
      <c r="LRP282" s="29"/>
      <c r="LRQ282" s="29"/>
      <c r="LRR282" s="29"/>
      <c r="LRS282" s="29"/>
      <c r="LRT282" s="29"/>
      <c r="LRU282" s="29"/>
      <c r="LRV282" s="29"/>
      <c r="LRW282" s="29"/>
      <c r="LRX282" s="29"/>
      <c r="LRY282" s="29"/>
      <c r="LRZ282" s="29"/>
      <c r="LSA282" s="29"/>
      <c r="LSB282" s="29"/>
      <c r="LSC282" s="29"/>
      <c r="LSD282" s="29"/>
      <c r="LSE282" s="29"/>
      <c r="LSF282" s="29"/>
      <c r="LSG282" s="29"/>
      <c r="LSH282" s="29"/>
      <c r="LSI282" s="29"/>
      <c r="LSJ282" s="29"/>
      <c r="LSK282" s="29"/>
      <c r="LSL282" s="29"/>
      <c r="LSM282" s="29"/>
      <c r="LSN282" s="29"/>
      <c r="LSO282" s="29"/>
      <c r="LSP282" s="29"/>
      <c r="LSQ282" s="29"/>
      <c r="LSR282" s="29"/>
      <c r="LSS282" s="29"/>
      <c r="LST282" s="29"/>
      <c r="LSU282" s="29"/>
      <c r="LSV282" s="29"/>
      <c r="LSW282" s="29"/>
      <c r="LSX282" s="29"/>
      <c r="LSY282" s="29"/>
      <c r="LSZ282" s="29"/>
      <c r="LTA282" s="29"/>
      <c r="LTB282" s="29"/>
      <c r="LTC282" s="29"/>
      <c r="LTD282" s="29"/>
      <c r="LTE282" s="29"/>
      <c r="LTF282" s="29"/>
      <c r="LTG282" s="29"/>
      <c r="LTH282" s="29"/>
      <c r="LTI282" s="29"/>
      <c r="LTJ282" s="29"/>
      <c r="LTK282" s="29"/>
      <c r="LTL282" s="29"/>
      <c r="LTM282" s="29"/>
      <c r="LTN282" s="29"/>
      <c r="LTO282" s="29"/>
      <c r="LTP282" s="29"/>
      <c r="LTQ282" s="29"/>
      <c r="LTR282" s="29"/>
      <c r="LTS282" s="29"/>
      <c r="LTT282" s="29"/>
      <c r="LTU282" s="29"/>
      <c r="LTV282" s="29"/>
      <c r="LTW282" s="29"/>
      <c r="LTX282" s="29"/>
      <c r="LTY282" s="29"/>
      <c r="LTZ282" s="29"/>
      <c r="LUA282" s="29"/>
      <c r="LUB282" s="29"/>
      <c r="LUC282" s="29"/>
      <c r="LUD282" s="29"/>
      <c r="LUE282" s="29"/>
      <c r="LUF282" s="29"/>
      <c r="LUG282" s="29"/>
      <c r="LUH282" s="29"/>
      <c r="LUI282" s="29"/>
      <c r="LUJ282" s="29"/>
      <c r="LUK282" s="29"/>
      <c r="LUL282" s="29"/>
      <c r="LUM282" s="29"/>
      <c r="LUN282" s="29"/>
      <c r="LUO282" s="29"/>
      <c r="LUP282" s="29"/>
      <c r="LUQ282" s="29"/>
      <c r="LUR282" s="29"/>
      <c r="LUS282" s="29"/>
      <c r="LUT282" s="29"/>
      <c r="LUU282" s="29"/>
      <c r="LUV282" s="29"/>
      <c r="LUW282" s="29"/>
      <c r="LUX282" s="29"/>
      <c r="LUY282" s="29"/>
      <c r="LUZ282" s="29"/>
      <c r="LVA282" s="29"/>
      <c r="LVB282" s="29"/>
      <c r="LVC282" s="29"/>
      <c r="LVD282" s="29"/>
      <c r="LVE282" s="29"/>
      <c r="LVF282" s="29"/>
      <c r="LVG282" s="29"/>
      <c r="LVH282" s="29"/>
      <c r="LVI282" s="29"/>
      <c r="LVJ282" s="29"/>
      <c r="LVK282" s="29"/>
      <c r="LVL282" s="29"/>
      <c r="LVM282" s="29"/>
      <c r="LVN282" s="29"/>
      <c r="LVO282" s="29"/>
      <c r="LVP282" s="29"/>
      <c r="LVQ282" s="29"/>
      <c r="LVR282" s="29"/>
      <c r="LVS282" s="29"/>
      <c r="LVT282" s="29"/>
      <c r="LVU282" s="29"/>
      <c r="LVV282" s="29"/>
      <c r="LVW282" s="29"/>
      <c r="LVX282" s="29"/>
      <c r="LVY282" s="29"/>
      <c r="LVZ282" s="29"/>
      <c r="LWA282" s="29"/>
      <c r="LWB282" s="29"/>
      <c r="LWC282" s="29"/>
      <c r="LWD282" s="29"/>
      <c r="LWE282" s="29"/>
      <c r="LWF282" s="29"/>
      <c r="LWG282" s="29"/>
      <c r="LWH282" s="29"/>
      <c r="LWI282" s="29"/>
      <c r="LWJ282" s="29"/>
      <c r="LWK282" s="29"/>
      <c r="LWL282" s="29"/>
      <c r="LWM282" s="29"/>
      <c r="LWN282" s="29"/>
      <c r="LWO282" s="29"/>
      <c r="LWP282" s="29"/>
      <c r="LWQ282" s="29"/>
      <c r="LWR282" s="29"/>
      <c r="LWS282" s="29"/>
      <c r="LWT282" s="29"/>
      <c r="LWU282" s="29"/>
      <c r="LWV282" s="29"/>
      <c r="LWW282" s="29"/>
      <c r="LWX282" s="29"/>
      <c r="LWY282" s="29"/>
      <c r="LWZ282" s="29"/>
      <c r="LXA282" s="29"/>
      <c r="LXB282" s="29"/>
      <c r="LXC282" s="29"/>
      <c r="LXD282" s="29"/>
      <c r="LXE282" s="29"/>
      <c r="LXF282" s="29"/>
      <c r="LXG282" s="29"/>
      <c r="LXH282" s="29"/>
      <c r="LXI282" s="29"/>
      <c r="LXJ282" s="29"/>
      <c r="LXK282" s="29"/>
      <c r="LXL282" s="29"/>
      <c r="LXM282" s="29"/>
      <c r="LXN282" s="29"/>
      <c r="LXO282" s="29"/>
      <c r="LXP282" s="29"/>
      <c r="LXQ282" s="29"/>
      <c r="LXR282" s="29"/>
      <c r="LXS282" s="29"/>
      <c r="LXT282" s="29"/>
      <c r="LXU282" s="29"/>
      <c r="LXV282" s="29"/>
      <c r="LXW282" s="29"/>
      <c r="LXX282" s="29"/>
      <c r="LXY282" s="29"/>
      <c r="LXZ282" s="29"/>
      <c r="LYA282" s="29"/>
      <c r="LYB282" s="29"/>
      <c r="LYC282" s="29"/>
      <c r="LYD282" s="29"/>
      <c r="LYE282" s="29"/>
      <c r="LYF282" s="29"/>
      <c r="LYG282" s="29"/>
      <c r="LYH282" s="29"/>
      <c r="LYI282" s="29"/>
      <c r="LYJ282" s="29"/>
      <c r="LYK282" s="29"/>
      <c r="LYL282" s="29"/>
      <c r="LYM282" s="29"/>
      <c r="LYN282" s="29"/>
      <c r="LYO282" s="29"/>
      <c r="LYP282" s="29"/>
      <c r="LYQ282" s="29"/>
      <c r="LYR282" s="29"/>
      <c r="LYS282" s="29"/>
      <c r="LYT282" s="29"/>
      <c r="LYU282" s="29"/>
      <c r="LYV282" s="29"/>
      <c r="LYW282" s="29"/>
      <c r="LYX282" s="29"/>
      <c r="LYY282" s="29"/>
      <c r="LYZ282" s="29"/>
      <c r="LZA282" s="29"/>
      <c r="LZB282" s="29"/>
      <c r="LZC282" s="29"/>
      <c r="LZD282" s="29"/>
      <c r="LZE282" s="29"/>
      <c r="LZF282" s="29"/>
      <c r="LZG282" s="29"/>
      <c r="LZH282" s="29"/>
      <c r="LZI282" s="29"/>
      <c r="LZJ282" s="29"/>
      <c r="LZK282" s="29"/>
      <c r="LZL282" s="29"/>
      <c r="LZM282" s="29"/>
      <c r="LZN282" s="29"/>
      <c r="LZO282" s="29"/>
      <c r="LZP282" s="29"/>
      <c r="LZQ282" s="29"/>
      <c r="LZR282" s="29"/>
      <c r="LZS282" s="29"/>
      <c r="LZT282" s="29"/>
      <c r="LZU282" s="29"/>
      <c r="LZV282" s="29"/>
      <c r="LZW282" s="29"/>
      <c r="LZX282" s="29"/>
      <c r="LZY282" s="29"/>
      <c r="LZZ282" s="29"/>
      <c r="MAA282" s="29"/>
      <c r="MAB282" s="29"/>
      <c r="MAC282" s="29"/>
      <c r="MAD282" s="29"/>
      <c r="MAE282" s="29"/>
      <c r="MAF282" s="29"/>
      <c r="MAG282" s="29"/>
      <c r="MAH282" s="29"/>
      <c r="MAI282" s="29"/>
      <c r="MAJ282" s="29"/>
      <c r="MAK282" s="29"/>
      <c r="MAL282" s="29"/>
      <c r="MAM282" s="29"/>
      <c r="MAN282" s="29"/>
      <c r="MAO282" s="29"/>
      <c r="MAP282" s="29"/>
      <c r="MAQ282" s="29"/>
      <c r="MAR282" s="29"/>
      <c r="MAS282" s="29"/>
      <c r="MAT282" s="29"/>
      <c r="MAU282" s="29"/>
      <c r="MAV282" s="29"/>
      <c r="MAW282" s="29"/>
      <c r="MAX282" s="29"/>
      <c r="MAY282" s="29"/>
      <c r="MAZ282" s="29"/>
      <c r="MBA282" s="29"/>
      <c r="MBB282" s="29"/>
      <c r="MBC282" s="29"/>
      <c r="MBD282" s="29"/>
      <c r="MBE282" s="29"/>
      <c r="MBF282" s="29"/>
      <c r="MBG282" s="29"/>
      <c r="MBH282" s="29"/>
      <c r="MBI282" s="29"/>
      <c r="MBJ282" s="29"/>
      <c r="MBK282" s="29"/>
      <c r="MBL282" s="29"/>
      <c r="MBM282" s="29"/>
      <c r="MBN282" s="29"/>
      <c r="MBO282" s="29"/>
      <c r="MBP282" s="29"/>
      <c r="MBQ282" s="29"/>
      <c r="MBR282" s="29"/>
      <c r="MBS282" s="29"/>
      <c r="MBT282" s="29"/>
      <c r="MBU282" s="29"/>
      <c r="MBV282" s="29"/>
      <c r="MBW282" s="29"/>
      <c r="MBX282" s="29"/>
      <c r="MBY282" s="29"/>
      <c r="MBZ282" s="29"/>
      <c r="MCA282" s="29"/>
      <c r="MCB282" s="29"/>
      <c r="MCC282" s="29"/>
      <c r="MCD282" s="29"/>
      <c r="MCE282" s="29"/>
      <c r="MCF282" s="29"/>
      <c r="MCG282" s="29"/>
      <c r="MCH282" s="29"/>
      <c r="MCI282" s="29"/>
      <c r="MCJ282" s="29"/>
      <c r="MCK282" s="29"/>
      <c r="MCL282" s="29"/>
      <c r="MCM282" s="29"/>
      <c r="MCN282" s="29"/>
      <c r="MCO282" s="29"/>
      <c r="MCP282" s="29"/>
      <c r="MCQ282" s="29"/>
      <c r="MCR282" s="29"/>
      <c r="MCS282" s="29"/>
      <c r="MCT282" s="29"/>
      <c r="MCU282" s="29"/>
      <c r="MCV282" s="29"/>
      <c r="MCW282" s="29"/>
      <c r="MCX282" s="29"/>
      <c r="MCY282" s="29"/>
      <c r="MCZ282" s="29"/>
      <c r="MDA282" s="29"/>
      <c r="MDB282" s="29"/>
      <c r="MDC282" s="29"/>
      <c r="MDD282" s="29"/>
      <c r="MDE282" s="29"/>
      <c r="MDF282" s="29"/>
      <c r="MDG282" s="29"/>
      <c r="MDH282" s="29"/>
      <c r="MDI282" s="29"/>
      <c r="MDJ282" s="29"/>
      <c r="MDK282" s="29"/>
      <c r="MDL282" s="29"/>
      <c r="MDM282" s="29"/>
      <c r="MDN282" s="29"/>
      <c r="MDO282" s="29"/>
      <c r="MDP282" s="29"/>
      <c r="MDQ282" s="29"/>
      <c r="MDR282" s="29"/>
      <c r="MDS282" s="29"/>
      <c r="MDT282" s="29"/>
      <c r="MDU282" s="29"/>
      <c r="MDV282" s="29"/>
      <c r="MDW282" s="29"/>
      <c r="MDX282" s="29"/>
      <c r="MDY282" s="29"/>
      <c r="MDZ282" s="29"/>
      <c r="MEA282" s="29"/>
      <c r="MEB282" s="29"/>
      <c r="MEC282" s="29"/>
      <c r="MED282" s="29"/>
      <c r="MEE282" s="29"/>
      <c r="MEF282" s="29"/>
      <c r="MEG282" s="29"/>
      <c r="MEH282" s="29"/>
      <c r="MEI282" s="29"/>
      <c r="MEJ282" s="29"/>
      <c r="MEK282" s="29"/>
      <c r="MEL282" s="29"/>
      <c r="MEM282" s="29"/>
      <c r="MEN282" s="29"/>
      <c r="MEO282" s="29"/>
      <c r="MEP282" s="29"/>
      <c r="MEQ282" s="29"/>
      <c r="MER282" s="29"/>
      <c r="MES282" s="29"/>
      <c r="MET282" s="29"/>
      <c r="MEU282" s="29"/>
      <c r="MEV282" s="29"/>
      <c r="MEW282" s="29"/>
      <c r="MEX282" s="29"/>
      <c r="MEY282" s="29"/>
      <c r="MEZ282" s="29"/>
      <c r="MFA282" s="29"/>
      <c r="MFB282" s="29"/>
      <c r="MFC282" s="29"/>
      <c r="MFD282" s="29"/>
      <c r="MFE282" s="29"/>
      <c r="MFF282" s="29"/>
      <c r="MFG282" s="29"/>
      <c r="MFH282" s="29"/>
      <c r="MFI282" s="29"/>
      <c r="MFJ282" s="29"/>
      <c r="MFK282" s="29"/>
      <c r="MFL282" s="29"/>
      <c r="MFM282" s="29"/>
      <c r="MFN282" s="29"/>
      <c r="MFO282" s="29"/>
      <c r="MFP282" s="29"/>
      <c r="MFQ282" s="29"/>
      <c r="MFR282" s="29"/>
      <c r="MFS282" s="29"/>
      <c r="MFT282" s="29"/>
      <c r="MFU282" s="29"/>
      <c r="MFV282" s="29"/>
      <c r="MFW282" s="29"/>
      <c r="MFX282" s="29"/>
      <c r="MFY282" s="29"/>
      <c r="MFZ282" s="29"/>
      <c r="MGA282" s="29"/>
      <c r="MGB282" s="29"/>
      <c r="MGC282" s="29"/>
      <c r="MGD282" s="29"/>
      <c r="MGE282" s="29"/>
      <c r="MGF282" s="29"/>
      <c r="MGG282" s="29"/>
      <c r="MGH282" s="29"/>
      <c r="MGI282" s="29"/>
      <c r="MGJ282" s="29"/>
      <c r="MGK282" s="29"/>
      <c r="MGL282" s="29"/>
      <c r="MGM282" s="29"/>
      <c r="MGN282" s="29"/>
      <c r="MGO282" s="29"/>
      <c r="MGP282" s="29"/>
      <c r="MGQ282" s="29"/>
      <c r="MGR282" s="29"/>
      <c r="MGS282" s="29"/>
      <c r="MGT282" s="29"/>
      <c r="MGU282" s="29"/>
      <c r="MGV282" s="29"/>
      <c r="MGW282" s="29"/>
      <c r="MGX282" s="29"/>
      <c r="MGY282" s="29"/>
      <c r="MGZ282" s="29"/>
      <c r="MHA282" s="29"/>
      <c r="MHB282" s="29"/>
      <c r="MHC282" s="29"/>
      <c r="MHD282" s="29"/>
      <c r="MHE282" s="29"/>
      <c r="MHF282" s="29"/>
      <c r="MHG282" s="29"/>
      <c r="MHH282" s="29"/>
      <c r="MHI282" s="29"/>
      <c r="MHJ282" s="29"/>
      <c r="MHK282" s="29"/>
      <c r="MHL282" s="29"/>
      <c r="MHM282" s="29"/>
      <c r="MHN282" s="29"/>
      <c r="MHO282" s="29"/>
      <c r="MHP282" s="29"/>
      <c r="MHQ282" s="29"/>
      <c r="MHR282" s="29"/>
      <c r="MHS282" s="29"/>
      <c r="MHT282" s="29"/>
      <c r="MHU282" s="29"/>
      <c r="MHV282" s="29"/>
      <c r="MHW282" s="29"/>
      <c r="MHX282" s="29"/>
      <c r="MHY282" s="29"/>
      <c r="MHZ282" s="29"/>
      <c r="MIA282" s="29"/>
      <c r="MIB282" s="29"/>
      <c r="MIC282" s="29"/>
      <c r="MID282" s="29"/>
      <c r="MIE282" s="29"/>
      <c r="MIF282" s="29"/>
      <c r="MIG282" s="29"/>
      <c r="MIH282" s="29"/>
      <c r="MII282" s="29"/>
      <c r="MIJ282" s="29"/>
      <c r="MIK282" s="29"/>
      <c r="MIL282" s="29"/>
      <c r="MIM282" s="29"/>
      <c r="MIN282" s="29"/>
      <c r="MIO282" s="29"/>
      <c r="MIP282" s="29"/>
      <c r="MIQ282" s="29"/>
      <c r="MIR282" s="29"/>
      <c r="MIS282" s="29"/>
      <c r="MIT282" s="29"/>
      <c r="MIU282" s="29"/>
      <c r="MIV282" s="29"/>
      <c r="MIW282" s="29"/>
      <c r="MIX282" s="29"/>
      <c r="MIY282" s="29"/>
      <c r="MIZ282" s="29"/>
      <c r="MJA282" s="29"/>
      <c r="MJB282" s="29"/>
      <c r="MJC282" s="29"/>
      <c r="MJD282" s="29"/>
      <c r="MJE282" s="29"/>
      <c r="MJF282" s="29"/>
      <c r="MJG282" s="29"/>
      <c r="MJH282" s="29"/>
      <c r="MJI282" s="29"/>
      <c r="MJJ282" s="29"/>
      <c r="MJK282" s="29"/>
      <c r="MJL282" s="29"/>
      <c r="MJM282" s="29"/>
      <c r="MJN282" s="29"/>
      <c r="MJO282" s="29"/>
      <c r="MJP282" s="29"/>
      <c r="MJQ282" s="29"/>
      <c r="MJR282" s="29"/>
      <c r="MJS282" s="29"/>
      <c r="MJT282" s="29"/>
      <c r="MJU282" s="29"/>
      <c r="MJV282" s="29"/>
      <c r="MJW282" s="29"/>
      <c r="MJX282" s="29"/>
      <c r="MJY282" s="29"/>
      <c r="MJZ282" s="29"/>
      <c r="MKA282" s="29"/>
      <c r="MKB282" s="29"/>
      <c r="MKC282" s="29"/>
      <c r="MKD282" s="29"/>
      <c r="MKE282" s="29"/>
      <c r="MKF282" s="29"/>
      <c r="MKG282" s="29"/>
      <c r="MKH282" s="29"/>
      <c r="MKI282" s="29"/>
      <c r="MKJ282" s="29"/>
      <c r="MKK282" s="29"/>
      <c r="MKL282" s="29"/>
      <c r="MKM282" s="29"/>
      <c r="MKN282" s="29"/>
      <c r="MKO282" s="29"/>
      <c r="MKP282" s="29"/>
      <c r="MKQ282" s="29"/>
      <c r="MKR282" s="29"/>
      <c r="MKS282" s="29"/>
      <c r="MKT282" s="29"/>
      <c r="MKU282" s="29"/>
      <c r="MKV282" s="29"/>
      <c r="MKW282" s="29"/>
      <c r="MKX282" s="29"/>
      <c r="MKY282" s="29"/>
      <c r="MKZ282" s="29"/>
      <c r="MLA282" s="29"/>
      <c r="MLB282" s="29"/>
      <c r="MLC282" s="29"/>
      <c r="MLD282" s="29"/>
      <c r="MLE282" s="29"/>
      <c r="MLF282" s="29"/>
      <c r="MLG282" s="29"/>
      <c r="MLH282" s="29"/>
      <c r="MLI282" s="29"/>
      <c r="MLJ282" s="29"/>
      <c r="MLK282" s="29"/>
      <c r="MLL282" s="29"/>
      <c r="MLM282" s="29"/>
      <c r="MLN282" s="29"/>
      <c r="MLO282" s="29"/>
      <c r="MLP282" s="29"/>
      <c r="MLQ282" s="29"/>
      <c r="MLR282" s="29"/>
      <c r="MLS282" s="29"/>
      <c r="MLT282" s="29"/>
      <c r="MLU282" s="29"/>
      <c r="MLV282" s="29"/>
      <c r="MLW282" s="29"/>
      <c r="MLX282" s="29"/>
      <c r="MLY282" s="29"/>
      <c r="MLZ282" s="29"/>
      <c r="MMA282" s="29"/>
      <c r="MMB282" s="29"/>
      <c r="MMC282" s="29"/>
      <c r="MMD282" s="29"/>
      <c r="MME282" s="29"/>
      <c r="MMF282" s="29"/>
      <c r="MMG282" s="29"/>
      <c r="MMH282" s="29"/>
      <c r="MMI282" s="29"/>
      <c r="MMJ282" s="29"/>
      <c r="MMK282" s="29"/>
      <c r="MML282" s="29"/>
      <c r="MMM282" s="29"/>
      <c r="MMN282" s="29"/>
      <c r="MMO282" s="29"/>
      <c r="MMP282" s="29"/>
      <c r="MMQ282" s="29"/>
      <c r="MMR282" s="29"/>
      <c r="MMS282" s="29"/>
      <c r="MMT282" s="29"/>
      <c r="MMU282" s="29"/>
      <c r="MMV282" s="29"/>
      <c r="MMW282" s="29"/>
      <c r="MMX282" s="29"/>
      <c r="MMY282" s="29"/>
      <c r="MMZ282" s="29"/>
      <c r="MNA282" s="29"/>
      <c r="MNB282" s="29"/>
      <c r="MNC282" s="29"/>
      <c r="MND282" s="29"/>
      <c r="MNE282" s="29"/>
      <c r="MNF282" s="29"/>
      <c r="MNG282" s="29"/>
      <c r="MNH282" s="29"/>
      <c r="MNI282" s="29"/>
      <c r="MNJ282" s="29"/>
      <c r="MNK282" s="29"/>
      <c r="MNL282" s="29"/>
      <c r="MNM282" s="29"/>
      <c r="MNN282" s="29"/>
      <c r="MNO282" s="29"/>
      <c r="MNP282" s="29"/>
      <c r="MNQ282" s="29"/>
      <c r="MNR282" s="29"/>
      <c r="MNS282" s="29"/>
      <c r="MNT282" s="29"/>
      <c r="MNU282" s="29"/>
      <c r="MNV282" s="29"/>
      <c r="MNW282" s="29"/>
      <c r="MNX282" s="29"/>
      <c r="MNY282" s="29"/>
      <c r="MNZ282" s="29"/>
      <c r="MOA282" s="29"/>
      <c r="MOB282" s="29"/>
      <c r="MOC282" s="29"/>
      <c r="MOD282" s="29"/>
      <c r="MOE282" s="29"/>
      <c r="MOF282" s="29"/>
      <c r="MOG282" s="29"/>
      <c r="MOH282" s="29"/>
      <c r="MOI282" s="29"/>
      <c r="MOJ282" s="29"/>
      <c r="MOK282" s="29"/>
      <c r="MOL282" s="29"/>
      <c r="MOM282" s="29"/>
      <c r="MON282" s="29"/>
      <c r="MOO282" s="29"/>
      <c r="MOP282" s="29"/>
      <c r="MOQ282" s="29"/>
      <c r="MOR282" s="29"/>
      <c r="MOS282" s="29"/>
      <c r="MOT282" s="29"/>
      <c r="MOU282" s="29"/>
      <c r="MOV282" s="29"/>
      <c r="MOW282" s="29"/>
      <c r="MOX282" s="29"/>
      <c r="MOY282" s="29"/>
      <c r="MOZ282" s="29"/>
      <c r="MPA282" s="29"/>
      <c r="MPB282" s="29"/>
      <c r="MPC282" s="29"/>
      <c r="MPD282" s="29"/>
      <c r="MPE282" s="29"/>
      <c r="MPF282" s="29"/>
      <c r="MPG282" s="29"/>
      <c r="MPH282" s="29"/>
      <c r="MPI282" s="29"/>
      <c r="MPJ282" s="29"/>
      <c r="MPK282" s="29"/>
      <c r="MPL282" s="29"/>
      <c r="MPM282" s="29"/>
      <c r="MPN282" s="29"/>
      <c r="MPO282" s="29"/>
      <c r="MPP282" s="29"/>
      <c r="MPQ282" s="29"/>
      <c r="MPR282" s="29"/>
      <c r="MPS282" s="29"/>
      <c r="MPT282" s="29"/>
      <c r="MPU282" s="29"/>
      <c r="MPV282" s="29"/>
      <c r="MPW282" s="29"/>
      <c r="MPX282" s="29"/>
      <c r="MPY282" s="29"/>
      <c r="MPZ282" s="29"/>
      <c r="MQA282" s="29"/>
      <c r="MQB282" s="29"/>
      <c r="MQC282" s="29"/>
      <c r="MQD282" s="29"/>
      <c r="MQE282" s="29"/>
      <c r="MQF282" s="29"/>
      <c r="MQG282" s="29"/>
      <c r="MQH282" s="29"/>
      <c r="MQI282" s="29"/>
      <c r="MQJ282" s="29"/>
      <c r="MQK282" s="29"/>
      <c r="MQL282" s="29"/>
      <c r="MQM282" s="29"/>
      <c r="MQN282" s="29"/>
      <c r="MQO282" s="29"/>
      <c r="MQP282" s="29"/>
      <c r="MQQ282" s="29"/>
      <c r="MQR282" s="29"/>
      <c r="MQS282" s="29"/>
      <c r="MQT282" s="29"/>
      <c r="MQU282" s="29"/>
      <c r="MQV282" s="29"/>
      <c r="MQW282" s="29"/>
      <c r="MQX282" s="29"/>
      <c r="MQY282" s="29"/>
      <c r="MQZ282" s="29"/>
      <c r="MRA282" s="29"/>
      <c r="MRB282" s="29"/>
      <c r="MRC282" s="29"/>
      <c r="MRD282" s="29"/>
      <c r="MRE282" s="29"/>
      <c r="MRF282" s="29"/>
      <c r="MRG282" s="29"/>
      <c r="MRH282" s="29"/>
      <c r="MRI282" s="29"/>
      <c r="MRJ282" s="29"/>
      <c r="MRK282" s="29"/>
      <c r="MRL282" s="29"/>
      <c r="MRM282" s="29"/>
      <c r="MRN282" s="29"/>
      <c r="MRO282" s="29"/>
      <c r="MRP282" s="29"/>
      <c r="MRQ282" s="29"/>
      <c r="MRR282" s="29"/>
      <c r="MRS282" s="29"/>
      <c r="MRT282" s="29"/>
      <c r="MRU282" s="29"/>
      <c r="MRV282" s="29"/>
      <c r="MRW282" s="29"/>
      <c r="MRX282" s="29"/>
      <c r="MRY282" s="29"/>
      <c r="MRZ282" s="29"/>
      <c r="MSA282" s="29"/>
      <c r="MSB282" s="29"/>
      <c r="MSC282" s="29"/>
      <c r="MSD282" s="29"/>
      <c r="MSE282" s="29"/>
      <c r="MSF282" s="29"/>
      <c r="MSG282" s="29"/>
      <c r="MSH282" s="29"/>
      <c r="MSI282" s="29"/>
      <c r="MSJ282" s="29"/>
      <c r="MSK282" s="29"/>
      <c r="MSL282" s="29"/>
      <c r="MSM282" s="29"/>
      <c r="MSN282" s="29"/>
      <c r="MSO282" s="29"/>
      <c r="MSP282" s="29"/>
      <c r="MSQ282" s="29"/>
      <c r="MSR282" s="29"/>
      <c r="MSS282" s="29"/>
      <c r="MST282" s="29"/>
      <c r="MSU282" s="29"/>
      <c r="MSV282" s="29"/>
      <c r="MSW282" s="29"/>
      <c r="MSX282" s="29"/>
      <c r="MSY282" s="29"/>
      <c r="MSZ282" s="29"/>
      <c r="MTA282" s="29"/>
      <c r="MTB282" s="29"/>
      <c r="MTC282" s="29"/>
      <c r="MTD282" s="29"/>
      <c r="MTE282" s="29"/>
      <c r="MTF282" s="29"/>
      <c r="MTG282" s="29"/>
      <c r="MTH282" s="29"/>
      <c r="MTI282" s="29"/>
      <c r="MTJ282" s="29"/>
      <c r="MTK282" s="29"/>
      <c r="MTL282" s="29"/>
      <c r="MTM282" s="29"/>
      <c r="MTN282" s="29"/>
      <c r="MTO282" s="29"/>
      <c r="MTP282" s="29"/>
      <c r="MTQ282" s="29"/>
      <c r="MTR282" s="29"/>
      <c r="MTS282" s="29"/>
      <c r="MTT282" s="29"/>
      <c r="MTU282" s="29"/>
      <c r="MTV282" s="29"/>
      <c r="MTW282" s="29"/>
      <c r="MTX282" s="29"/>
      <c r="MTY282" s="29"/>
      <c r="MTZ282" s="29"/>
      <c r="MUA282" s="29"/>
      <c r="MUB282" s="29"/>
      <c r="MUC282" s="29"/>
      <c r="MUD282" s="29"/>
      <c r="MUE282" s="29"/>
      <c r="MUF282" s="29"/>
      <c r="MUG282" s="29"/>
      <c r="MUH282" s="29"/>
      <c r="MUI282" s="29"/>
      <c r="MUJ282" s="29"/>
      <c r="MUK282" s="29"/>
      <c r="MUL282" s="29"/>
      <c r="MUM282" s="29"/>
      <c r="MUN282" s="29"/>
      <c r="MUO282" s="29"/>
      <c r="MUP282" s="29"/>
      <c r="MUQ282" s="29"/>
      <c r="MUR282" s="29"/>
      <c r="MUS282" s="29"/>
      <c r="MUT282" s="29"/>
      <c r="MUU282" s="29"/>
      <c r="MUV282" s="29"/>
      <c r="MUW282" s="29"/>
      <c r="MUX282" s="29"/>
      <c r="MUY282" s="29"/>
      <c r="MUZ282" s="29"/>
      <c r="MVA282" s="29"/>
      <c r="MVB282" s="29"/>
      <c r="MVC282" s="29"/>
      <c r="MVD282" s="29"/>
      <c r="MVE282" s="29"/>
      <c r="MVF282" s="29"/>
      <c r="MVG282" s="29"/>
      <c r="MVH282" s="29"/>
      <c r="MVI282" s="29"/>
      <c r="MVJ282" s="29"/>
      <c r="MVK282" s="29"/>
      <c r="MVL282" s="29"/>
      <c r="MVM282" s="29"/>
      <c r="MVN282" s="29"/>
      <c r="MVO282" s="29"/>
      <c r="MVP282" s="29"/>
      <c r="MVQ282" s="29"/>
      <c r="MVR282" s="29"/>
      <c r="MVS282" s="29"/>
      <c r="MVT282" s="29"/>
      <c r="MVU282" s="29"/>
      <c r="MVV282" s="29"/>
      <c r="MVW282" s="29"/>
      <c r="MVX282" s="29"/>
      <c r="MVY282" s="29"/>
      <c r="MVZ282" s="29"/>
      <c r="MWA282" s="29"/>
      <c r="MWB282" s="29"/>
      <c r="MWC282" s="29"/>
      <c r="MWD282" s="29"/>
      <c r="MWE282" s="29"/>
      <c r="MWF282" s="29"/>
      <c r="MWG282" s="29"/>
      <c r="MWH282" s="29"/>
      <c r="MWI282" s="29"/>
      <c r="MWJ282" s="29"/>
      <c r="MWK282" s="29"/>
      <c r="MWL282" s="29"/>
      <c r="MWM282" s="29"/>
      <c r="MWN282" s="29"/>
      <c r="MWO282" s="29"/>
      <c r="MWP282" s="29"/>
      <c r="MWQ282" s="29"/>
      <c r="MWR282" s="29"/>
      <c r="MWS282" s="29"/>
      <c r="MWT282" s="29"/>
      <c r="MWU282" s="29"/>
      <c r="MWV282" s="29"/>
      <c r="MWW282" s="29"/>
      <c r="MWX282" s="29"/>
      <c r="MWY282" s="29"/>
      <c r="MWZ282" s="29"/>
      <c r="MXA282" s="29"/>
      <c r="MXB282" s="29"/>
      <c r="MXC282" s="29"/>
      <c r="MXD282" s="29"/>
      <c r="MXE282" s="29"/>
      <c r="MXF282" s="29"/>
      <c r="MXG282" s="29"/>
      <c r="MXH282" s="29"/>
      <c r="MXI282" s="29"/>
      <c r="MXJ282" s="29"/>
      <c r="MXK282" s="29"/>
      <c r="MXL282" s="29"/>
      <c r="MXM282" s="29"/>
      <c r="MXN282" s="29"/>
      <c r="MXO282" s="29"/>
      <c r="MXP282" s="29"/>
      <c r="MXQ282" s="29"/>
      <c r="MXR282" s="29"/>
      <c r="MXS282" s="29"/>
      <c r="MXT282" s="29"/>
      <c r="MXU282" s="29"/>
      <c r="MXV282" s="29"/>
      <c r="MXW282" s="29"/>
      <c r="MXX282" s="29"/>
      <c r="MXY282" s="29"/>
      <c r="MXZ282" s="29"/>
      <c r="MYA282" s="29"/>
      <c r="MYB282" s="29"/>
      <c r="MYC282" s="29"/>
      <c r="MYD282" s="29"/>
      <c r="MYE282" s="29"/>
      <c r="MYF282" s="29"/>
      <c r="MYG282" s="29"/>
      <c r="MYH282" s="29"/>
      <c r="MYI282" s="29"/>
      <c r="MYJ282" s="29"/>
      <c r="MYK282" s="29"/>
      <c r="MYL282" s="29"/>
      <c r="MYM282" s="29"/>
      <c r="MYN282" s="29"/>
      <c r="MYO282" s="29"/>
      <c r="MYP282" s="29"/>
      <c r="MYQ282" s="29"/>
      <c r="MYR282" s="29"/>
      <c r="MYS282" s="29"/>
      <c r="MYT282" s="29"/>
      <c r="MYU282" s="29"/>
      <c r="MYV282" s="29"/>
      <c r="MYW282" s="29"/>
      <c r="MYX282" s="29"/>
      <c r="MYY282" s="29"/>
      <c r="MYZ282" s="29"/>
      <c r="MZA282" s="29"/>
      <c r="MZB282" s="29"/>
      <c r="MZC282" s="29"/>
      <c r="MZD282" s="29"/>
      <c r="MZE282" s="29"/>
      <c r="MZF282" s="29"/>
      <c r="MZG282" s="29"/>
      <c r="MZH282" s="29"/>
      <c r="MZI282" s="29"/>
      <c r="MZJ282" s="29"/>
      <c r="MZK282" s="29"/>
      <c r="MZL282" s="29"/>
      <c r="MZM282" s="29"/>
      <c r="MZN282" s="29"/>
      <c r="MZO282" s="29"/>
      <c r="MZP282" s="29"/>
      <c r="MZQ282" s="29"/>
      <c r="MZR282" s="29"/>
      <c r="MZS282" s="29"/>
      <c r="MZT282" s="29"/>
      <c r="MZU282" s="29"/>
      <c r="MZV282" s="29"/>
      <c r="MZW282" s="29"/>
      <c r="MZX282" s="29"/>
      <c r="MZY282" s="29"/>
      <c r="MZZ282" s="29"/>
      <c r="NAA282" s="29"/>
      <c r="NAB282" s="29"/>
      <c r="NAC282" s="29"/>
      <c r="NAD282" s="29"/>
      <c r="NAE282" s="29"/>
      <c r="NAF282" s="29"/>
      <c r="NAG282" s="29"/>
      <c r="NAH282" s="29"/>
      <c r="NAI282" s="29"/>
      <c r="NAJ282" s="29"/>
      <c r="NAK282" s="29"/>
      <c r="NAL282" s="29"/>
      <c r="NAM282" s="29"/>
      <c r="NAN282" s="29"/>
      <c r="NAO282" s="29"/>
      <c r="NAP282" s="29"/>
      <c r="NAQ282" s="29"/>
      <c r="NAR282" s="29"/>
      <c r="NAS282" s="29"/>
      <c r="NAT282" s="29"/>
      <c r="NAU282" s="29"/>
      <c r="NAV282" s="29"/>
      <c r="NAW282" s="29"/>
      <c r="NAX282" s="29"/>
      <c r="NAY282" s="29"/>
      <c r="NAZ282" s="29"/>
      <c r="NBA282" s="29"/>
      <c r="NBB282" s="29"/>
      <c r="NBC282" s="29"/>
      <c r="NBD282" s="29"/>
      <c r="NBE282" s="29"/>
      <c r="NBF282" s="29"/>
      <c r="NBG282" s="29"/>
      <c r="NBH282" s="29"/>
      <c r="NBI282" s="29"/>
      <c r="NBJ282" s="29"/>
      <c r="NBK282" s="29"/>
      <c r="NBL282" s="29"/>
      <c r="NBM282" s="29"/>
      <c r="NBN282" s="29"/>
      <c r="NBO282" s="29"/>
      <c r="NBP282" s="29"/>
      <c r="NBQ282" s="29"/>
      <c r="NBR282" s="29"/>
      <c r="NBS282" s="29"/>
      <c r="NBT282" s="29"/>
      <c r="NBU282" s="29"/>
      <c r="NBV282" s="29"/>
      <c r="NBW282" s="29"/>
      <c r="NBX282" s="29"/>
      <c r="NBY282" s="29"/>
      <c r="NBZ282" s="29"/>
      <c r="NCA282" s="29"/>
      <c r="NCB282" s="29"/>
      <c r="NCC282" s="29"/>
      <c r="NCD282" s="29"/>
      <c r="NCE282" s="29"/>
      <c r="NCF282" s="29"/>
      <c r="NCG282" s="29"/>
      <c r="NCH282" s="29"/>
      <c r="NCI282" s="29"/>
      <c r="NCJ282" s="29"/>
      <c r="NCK282" s="29"/>
      <c r="NCL282" s="29"/>
      <c r="NCM282" s="29"/>
      <c r="NCN282" s="29"/>
      <c r="NCO282" s="29"/>
      <c r="NCP282" s="29"/>
      <c r="NCQ282" s="29"/>
      <c r="NCR282" s="29"/>
      <c r="NCS282" s="29"/>
      <c r="NCT282" s="29"/>
      <c r="NCU282" s="29"/>
      <c r="NCV282" s="29"/>
      <c r="NCW282" s="29"/>
      <c r="NCX282" s="29"/>
      <c r="NCY282" s="29"/>
      <c r="NCZ282" s="29"/>
      <c r="NDA282" s="29"/>
      <c r="NDB282" s="29"/>
      <c r="NDC282" s="29"/>
      <c r="NDD282" s="29"/>
      <c r="NDE282" s="29"/>
      <c r="NDF282" s="29"/>
      <c r="NDG282" s="29"/>
      <c r="NDH282" s="29"/>
      <c r="NDI282" s="29"/>
      <c r="NDJ282" s="29"/>
      <c r="NDK282" s="29"/>
      <c r="NDL282" s="29"/>
      <c r="NDM282" s="29"/>
      <c r="NDN282" s="29"/>
      <c r="NDO282" s="29"/>
      <c r="NDP282" s="29"/>
      <c r="NDQ282" s="29"/>
      <c r="NDR282" s="29"/>
      <c r="NDS282" s="29"/>
      <c r="NDT282" s="29"/>
      <c r="NDU282" s="29"/>
      <c r="NDV282" s="29"/>
      <c r="NDW282" s="29"/>
      <c r="NDX282" s="29"/>
      <c r="NDY282" s="29"/>
      <c r="NDZ282" s="29"/>
      <c r="NEA282" s="29"/>
      <c r="NEB282" s="29"/>
      <c r="NEC282" s="29"/>
      <c r="NED282" s="29"/>
      <c r="NEE282" s="29"/>
      <c r="NEF282" s="29"/>
      <c r="NEG282" s="29"/>
      <c r="NEH282" s="29"/>
      <c r="NEI282" s="29"/>
      <c r="NEJ282" s="29"/>
      <c r="NEK282" s="29"/>
      <c r="NEL282" s="29"/>
      <c r="NEM282" s="29"/>
      <c r="NEN282" s="29"/>
      <c r="NEO282" s="29"/>
      <c r="NEP282" s="29"/>
      <c r="NEQ282" s="29"/>
      <c r="NER282" s="29"/>
      <c r="NES282" s="29"/>
      <c r="NET282" s="29"/>
      <c r="NEU282" s="29"/>
      <c r="NEV282" s="29"/>
      <c r="NEW282" s="29"/>
      <c r="NEX282" s="29"/>
      <c r="NEY282" s="29"/>
      <c r="NEZ282" s="29"/>
      <c r="NFA282" s="29"/>
      <c r="NFB282" s="29"/>
      <c r="NFC282" s="29"/>
      <c r="NFD282" s="29"/>
      <c r="NFE282" s="29"/>
      <c r="NFF282" s="29"/>
      <c r="NFG282" s="29"/>
      <c r="NFH282" s="29"/>
      <c r="NFI282" s="29"/>
      <c r="NFJ282" s="29"/>
      <c r="NFK282" s="29"/>
      <c r="NFL282" s="29"/>
      <c r="NFM282" s="29"/>
      <c r="NFN282" s="29"/>
      <c r="NFO282" s="29"/>
      <c r="NFP282" s="29"/>
      <c r="NFQ282" s="29"/>
      <c r="NFR282" s="29"/>
      <c r="NFS282" s="29"/>
      <c r="NFT282" s="29"/>
      <c r="NFU282" s="29"/>
      <c r="NFV282" s="29"/>
      <c r="NFW282" s="29"/>
      <c r="NFX282" s="29"/>
      <c r="NFY282" s="29"/>
      <c r="NFZ282" s="29"/>
      <c r="NGA282" s="29"/>
      <c r="NGB282" s="29"/>
      <c r="NGC282" s="29"/>
      <c r="NGD282" s="29"/>
      <c r="NGE282" s="29"/>
      <c r="NGF282" s="29"/>
      <c r="NGG282" s="29"/>
      <c r="NGH282" s="29"/>
      <c r="NGI282" s="29"/>
      <c r="NGJ282" s="29"/>
      <c r="NGK282" s="29"/>
      <c r="NGL282" s="29"/>
      <c r="NGM282" s="29"/>
      <c r="NGN282" s="29"/>
      <c r="NGO282" s="29"/>
      <c r="NGP282" s="29"/>
      <c r="NGQ282" s="29"/>
      <c r="NGR282" s="29"/>
      <c r="NGS282" s="29"/>
      <c r="NGT282" s="29"/>
      <c r="NGU282" s="29"/>
      <c r="NGV282" s="29"/>
      <c r="NGW282" s="29"/>
      <c r="NGX282" s="29"/>
      <c r="NGY282" s="29"/>
      <c r="NGZ282" s="29"/>
      <c r="NHA282" s="29"/>
      <c r="NHB282" s="29"/>
      <c r="NHC282" s="29"/>
      <c r="NHD282" s="29"/>
      <c r="NHE282" s="29"/>
      <c r="NHF282" s="29"/>
      <c r="NHG282" s="29"/>
      <c r="NHH282" s="29"/>
      <c r="NHI282" s="29"/>
      <c r="NHJ282" s="29"/>
      <c r="NHK282" s="29"/>
      <c r="NHL282" s="29"/>
      <c r="NHM282" s="29"/>
      <c r="NHN282" s="29"/>
      <c r="NHO282" s="29"/>
      <c r="NHP282" s="29"/>
      <c r="NHQ282" s="29"/>
      <c r="NHR282" s="29"/>
      <c r="NHS282" s="29"/>
      <c r="NHT282" s="29"/>
      <c r="NHU282" s="29"/>
      <c r="NHV282" s="29"/>
      <c r="NHW282" s="29"/>
      <c r="NHX282" s="29"/>
      <c r="NHY282" s="29"/>
      <c r="NHZ282" s="29"/>
      <c r="NIA282" s="29"/>
      <c r="NIB282" s="29"/>
      <c r="NIC282" s="29"/>
      <c r="NID282" s="29"/>
      <c r="NIE282" s="29"/>
      <c r="NIF282" s="29"/>
      <c r="NIG282" s="29"/>
      <c r="NIH282" s="29"/>
      <c r="NII282" s="29"/>
      <c r="NIJ282" s="29"/>
      <c r="NIK282" s="29"/>
      <c r="NIL282" s="29"/>
      <c r="NIM282" s="29"/>
      <c r="NIN282" s="29"/>
      <c r="NIO282" s="29"/>
      <c r="NIP282" s="29"/>
      <c r="NIQ282" s="29"/>
      <c r="NIR282" s="29"/>
      <c r="NIS282" s="29"/>
      <c r="NIT282" s="29"/>
      <c r="NIU282" s="29"/>
      <c r="NIV282" s="29"/>
      <c r="NIW282" s="29"/>
      <c r="NIX282" s="29"/>
      <c r="NIY282" s="29"/>
      <c r="NIZ282" s="29"/>
      <c r="NJA282" s="29"/>
      <c r="NJB282" s="29"/>
      <c r="NJC282" s="29"/>
      <c r="NJD282" s="29"/>
      <c r="NJE282" s="29"/>
      <c r="NJF282" s="29"/>
      <c r="NJG282" s="29"/>
      <c r="NJH282" s="29"/>
      <c r="NJI282" s="29"/>
      <c r="NJJ282" s="29"/>
      <c r="NJK282" s="29"/>
      <c r="NJL282" s="29"/>
      <c r="NJM282" s="29"/>
      <c r="NJN282" s="29"/>
      <c r="NJO282" s="29"/>
      <c r="NJP282" s="29"/>
      <c r="NJQ282" s="29"/>
      <c r="NJR282" s="29"/>
      <c r="NJS282" s="29"/>
      <c r="NJT282" s="29"/>
      <c r="NJU282" s="29"/>
      <c r="NJV282" s="29"/>
      <c r="NJW282" s="29"/>
      <c r="NJX282" s="29"/>
      <c r="NJY282" s="29"/>
      <c r="NJZ282" s="29"/>
      <c r="NKA282" s="29"/>
      <c r="NKB282" s="29"/>
      <c r="NKC282" s="29"/>
      <c r="NKD282" s="29"/>
      <c r="NKE282" s="29"/>
      <c r="NKF282" s="29"/>
      <c r="NKG282" s="29"/>
      <c r="NKH282" s="29"/>
      <c r="NKI282" s="29"/>
      <c r="NKJ282" s="29"/>
      <c r="NKK282" s="29"/>
      <c r="NKL282" s="29"/>
      <c r="NKM282" s="29"/>
      <c r="NKN282" s="29"/>
      <c r="NKO282" s="29"/>
      <c r="NKP282" s="29"/>
      <c r="NKQ282" s="29"/>
      <c r="NKR282" s="29"/>
      <c r="NKS282" s="29"/>
      <c r="NKT282" s="29"/>
      <c r="NKU282" s="29"/>
      <c r="NKV282" s="29"/>
      <c r="NKW282" s="29"/>
      <c r="NKX282" s="29"/>
      <c r="NKY282" s="29"/>
      <c r="NKZ282" s="29"/>
      <c r="NLA282" s="29"/>
      <c r="NLB282" s="29"/>
      <c r="NLC282" s="29"/>
      <c r="NLD282" s="29"/>
      <c r="NLE282" s="29"/>
      <c r="NLF282" s="29"/>
      <c r="NLG282" s="29"/>
      <c r="NLH282" s="29"/>
      <c r="NLI282" s="29"/>
      <c r="NLJ282" s="29"/>
      <c r="NLK282" s="29"/>
      <c r="NLL282" s="29"/>
      <c r="NLM282" s="29"/>
      <c r="NLN282" s="29"/>
      <c r="NLO282" s="29"/>
      <c r="NLP282" s="29"/>
      <c r="NLQ282" s="29"/>
      <c r="NLR282" s="29"/>
      <c r="NLS282" s="29"/>
      <c r="NLT282" s="29"/>
      <c r="NLU282" s="29"/>
      <c r="NLV282" s="29"/>
      <c r="NLW282" s="29"/>
      <c r="NLX282" s="29"/>
      <c r="NLY282" s="29"/>
      <c r="NLZ282" s="29"/>
      <c r="NMA282" s="29"/>
      <c r="NMB282" s="29"/>
      <c r="NMC282" s="29"/>
      <c r="NMD282" s="29"/>
      <c r="NME282" s="29"/>
      <c r="NMF282" s="29"/>
      <c r="NMG282" s="29"/>
      <c r="NMH282" s="29"/>
      <c r="NMI282" s="29"/>
      <c r="NMJ282" s="29"/>
      <c r="NMK282" s="29"/>
      <c r="NML282" s="29"/>
      <c r="NMM282" s="29"/>
      <c r="NMN282" s="29"/>
      <c r="NMO282" s="29"/>
      <c r="NMP282" s="29"/>
      <c r="NMQ282" s="29"/>
      <c r="NMR282" s="29"/>
      <c r="NMS282" s="29"/>
      <c r="NMT282" s="29"/>
      <c r="NMU282" s="29"/>
      <c r="NMV282" s="29"/>
      <c r="NMW282" s="29"/>
      <c r="NMX282" s="29"/>
      <c r="NMY282" s="29"/>
      <c r="NMZ282" s="29"/>
      <c r="NNA282" s="29"/>
      <c r="NNB282" s="29"/>
      <c r="NNC282" s="29"/>
      <c r="NND282" s="29"/>
      <c r="NNE282" s="29"/>
      <c r="NNF282" s="29"/>
      <c r="NNG282" s="29"/>
      <c r="NNH282" s="29"/>
      <c r="NNI282" s="29"/>
      <c r="NNJ282" s="29"/>
      <c r="NNK282" s="29"/>
      <c r="NNL282" s="29"/>
      <c r="NNM282" s="29"/>
      <c r="NNN282" s="29"/>
      <c r="NNO282" s="29"/>
      <c r="NNP282" s="29"/>
      <c r="NNQ282" s="29"/>
      <c r="NNR282" s="29"/>
      <c r="NNS282" s="29"/>
      <c r="NNT282" s="29"/>
      <c r="NNU282" s="29"/>
      <c r="NNV282" s="29"/>
      <c r="NNW282" s="29"/>
      <c r="NNX282" s="29"/>
      <c r="NNY282" s="29"/>
      <c r="NNZ282" s="29"/>
      <c r="NOA282" s="29"/>
      <c r="NOB282" s="29"/>
      <c r="NOC282" s="29"/>
      <c r="NOD282" s="29"/>
      <c r="NOE282" s="29"/>
      <c r="NOF282" s="29"/>
      <c r="NOG282" s="29"/>
      <c r="NOH282" s="29"/>
      <c r="NOI282" s="29"/>
      <c r="NOJ282" s="29"/>
      <c r="NOK282" s="29"/>
      <c r="NOL282" s="29"/>
      <c r="NOM282" s="29"/>
      <c r="NON282" s="29"/>
      <c r="NOO282" s="29"/>
      <c r="NOP282" s="29"/>
      <c r="NOQ282" s="29"/>
      <c r="NOR282" s="29"/>
      <c r="NOS282" s="29"/>
      <c r="NOT282" s="29"/>
      <c r="NOU282" s="29"/>
      <c r="NOV282" s="29"/>
      <c r="NOW282" s="29"/>
      <c r="NOX282" s="29"/>
      <c r="NOY282" s="29"/>
      <c r="NOZ282" s="29"/>
      <c r="NPA282" s="29"/>
      <c r="NPB282" s="29"/>
      <c r="NPC282" s="29"/>
      <c r="NPD282" s="29"/>
      <c r="NPE282" s="29"/>
      <c r="NPF282" s="29"/>
      <c r="NPG282" s="29"/>
      <c r="NPH282" s="29"/>
      <c r="NPI282" s="29"/>
      <c r="NPJ282" s="29"/>
      <c r="NPK282" s="29"/>
      <c r="NPL282" s="29"/>
      <c r="NPM282" s="29"/>
      <c r="NPN282" s="29"/>
      <c r="NPO282" s="29"/>
      <c r="NPP282" s="29"/>
      <c r="NPQ282" s="29"/>
      <c r="NPR282" s="29"/>
      <c r="NPS282" s="29"/>
      <c r="NPT282" s="29"/>
      <c r="NPU282" s="29"/>
      <c r="NPV282" s="29"/>
      <c r="NPW282" s="29"/>
      <c r="NPX282" s="29"/>
      <c r="NPY282" s="29"/>
      <c r="NPZ282" s="29"/>
      <c r="NQA282" s="29"/>
      <c r="NQB282" s="29"/>
      <c r="NQC282" s="29"/>
      <c r="NQD282" s="29"/>
      <c r="NQE282" s="29"/>
      <c r="NQF282" s="29"/>
      <c r="NQG282" s="29"/>
      <c r="NQH282" s="29"/>
      <c r="NQI282" s="29"/>
      <c r="NQJ282" s="29"/>
      <c r="NQK282" s="29"/>
      <c r="NQL282" s="29"/>
      <c r="NQM282" s="29"/>
      <c r="NQN282" s="29"/>
      <c r="NQO282" s="29"/>
      <c r="NQP282" s="29"/>
      <c r="NQQ282" s="29"/>
      <c r="NQR282" s="29"/>
      <c r="NQS282" s="29"/>
      <c r="NQT282" s="29"/>
      <c r="NQU282" s="29"/>
      <c r="NQV282" s="29"/>
      <c r="NQW282" s="29"/>
      <c r="NQX282" s="29"/>
      <c r="NQY282" s="29"/>
      <c r="NQZ282" s="29"/>
      <c r="NRA282" s="29"/>
      <c r="NRB282" s="29"/>
      <c r="NRC282" s="29"/>
      <c r="NRD282" s="29"/>
      <c r="NRE282" s="29"/>
      <c r="NRF282" s="29"/>
      <c r="NRG282" s="29"/>
      <c r="NRH282" s="29"/>
      <c r="NRI282" s="29"/>
      <c r="NRJ282" s="29"/>
      <c r="NRK282" s="29"/>
      <c r="NRL282" s="29"/>
      <c r="NRM282" s="29"/>
      <c r="NRN282" s="29"/>
      <c r="NRO282" s="29"/>
      <c r="NRP282" s="29"/>
      <c r="NRQ282" s="29"/>
      <c r="NRR282" s="29"/>
      <c r="NRS282" s="29"/>
      <c r="NRT282" s="29"/>
      <c r="NRU282" s="29"/>
      <c r="NRV282" s="29"/>
      <c r="NRW282" s="29"/>
      <c r="NRX282" s="29"/>
      <c r="NRY282" s="29"/>
      <c r="NRZ282" s="29"/>
      <c r="NSA282" s="29"/>
      <c r="NSB282" s="29"/>
      <c r="NSC282" s="29"/>
      <c r="NSD282" s="29"/>
      <c r="NSE282" s="29"/>
      <c r="NSF282" s="29"/>
      <c r="NSG282" s="29"/>
      <c r="NSH282" s="29"/>
      <c r="NSI282" s="29"/>
      <c r="NSJ282" s="29"/>
      <c r="NSK282" s="29"/>
      <c r="NSL282" s="29"/>
      <c r="NSM282" s="29"/>
      <c r="NSN282" s="29"/>
      <c r="NSO282" s="29"/>
      <c r="NSP282" s="29"/>
      <c r="NSQ282" s="29"/>
      <c r="NSR282" s="29"/>
      <c r="NSS282" s="29"/>
      <c r="NST282" s="29"/>
      <c r="NSU282" s="29"/>
      <c r="NSV282" s="29"/>
      <c r="NSW282" s="29"/>
      <c r="NSX282" s="29"/>
      <c r="NSY282" s="29"/>
      <c r="NSZ282" s="29"/>
      <c r="NTA282" s="29"/>
      <c r="NTB282" s="29"/>
      <c r="NTC282" s="29"/>
      <c r="NTD282" s="29"/>
      <c r="NTE282" s="29"/>
      <c r="NTF282" s="29"/>
      <c r="NTG282" s="29"/>
      <c r="NTH282" s="29"/>
      <c r="NTI282" s="29"/>
      <c r="NTJ282" s="29"/>
      <c r="NTK282" s="29"/>
      <c r="NTL282" s="29"/>
      <c r="NTM282" s="29"/>
      <c r="NTN282" s="29"/>
      <c r="NTO282" s="29"/>
      <c r="NTP282" s="29"/>
      <c r="NTQ282" s="29"/>
      <c r="NTR282" s="29"/>
      <c r="NTS282" s="29"/>
      <c r="NTT282" s="29"/>
      <c r="NTU282" s="29"/>
      <c r="NTV282" s="29"/>
      <c r="NTW282" s="29"/>
      <c r="NTX282" s="29"/>
      <c r="NTY282" s="29"/>
      <c r="NTZ282" s="29"/>
      <c r="NUA282" s="29"/>
      <c r="NUB282" s="29"/>
      <c r="NUC282" s="29"/>
      <c r="NUD282" s="29"/>
      <c r="NUE282" s="29"/>
      <c r="NUF282" s="29"/>
      <c r="NUG282" s="29"/>
      <c r="NUH282" s="29"/>
      <c r="NUI282" s="29"/>
      <c r="NUJ282" s="29"/>
      <c r="NUK282" s="29"/>
      <c r="NUL282" s="29"/>
      <c r="NUM282" s="29"/>
      <c r="NUN282" s="29"/>
      <c r="NUO282" s="29"/>
      <c r="NUP282" s="29"/>
      <c r="NUQ282" s="29"/>
      <c r="NUR282" s="29"/>
      <c r="NUS282" s="29"/>
      <c r="NUT282" s="29"/>
      <c r="NUU282" s="29"/>
      <c r="NUV282" s="29"/>
      <c r="NUW282" s="29"/>
      <c r="NUX282" s="29"/>
      <c r="NUY282" s="29"/>
      <c r="NUZ282" s="29"/>
      <c r="NVA282" s="29"/>
      <c r="NVB282" s="29"/>
      <c r="NVC282" s="29"/>
      <c r="NVD282" s="29"/>
      <c r="NVE282" s="29"/>
      <c r="NVF282" s="29"/>
      <c r="NVG282" s="29"/>
      <c r="NVH282" s="29"/>
      <c r="NVI282" s="29"/>
      <c r="NVJ282" s="29"/>
      <c r="NVK282" s="29"/>
      <c r="NVL282" s="29"/>
      <c r="NVM282" s="29"/>
      <c r="NVN282" s="29"/>
      <c r="NVO282" s="29"/>
      <c r="NVP282" s="29"/>
      <c r="NVQ282" s="29"/>
      <c r="NVR282" s="29"/>
      <c r="NVS282" s="29"/>
      <c r="NVT282" s="29"/>
      <c r="NVU282" s="29"/>
      <c r="NVV282" s="29"/>
      <c r="NVW282" s="29"/>
      <c r="NVX282" s="29"/>
      <c r="NVY282" s="29"/>
      <c r="NVZ282" s="29"/>
      <c r="NWA282" s="29"/>
      <c r="NWB282" s="29"/>
      <c r="NWC282" s="29"/>
      <c r="NWD282" s="29"/>
      <c r="NWE282" s="29"/>
      <c r="NWF282" s="29"/>
      <c r="NWG282" s="29"/>
      <c r="NWH282" s="29"/>
      <c r="NWI282" s="29"/>
      <c r="NWJ282" s="29"/>
      <c r="NWK282" s="29"/>
      <c r="NWL282" s="29"/>
      <c r="NWM282" s="29"/>
      <c r="NWN282" s="29"/>
      <c r="NWO282" s="29"/>
      <c r="NWP282" s="29"/>
      <c r="NWQ282" s="29"/>
      <c r="NWR282" s="29"/>
      <c r="NWS282" s="29"/>
      <c r="NWT282" s="29"/>
      <c r="NWU282" s="29"/>
      <c r="NWV282" s="29"/>
      <c r="NWW282" s="29"/>
      <c r="NWX282" s="29"/>
      <c r="NWY282" s="29"/>
      <c r="NWZ282" s="29"/>
      <c r="NXA282" s="29"/>
      <c r="NXB282" s="29"/>
      <c r="NXC282" s="29"/>
      <c r="NXD282" s="29"/>
      <c r="NXE282" s="29"/>
      <c r="NXF282" s="29"/>
      <c r="NXG282" s="29"/>
      <c r="NXH282" s="29"/>
      <c r="NXI282" s="29"/>
      <c r="NXJ282" s="29"/>
      <c r="NXK282" s="29"/>
      <c r="NXL282" s="29"/>
      <c r="NXM282" s="29"/>
      <c r="NXN282" s="29"/>
      <c r="NXO282" s="29"/>
      <c r="NXP282" s="29"/>
      <c r="NXQ282" s="29"/>
      <c r="NXR282" s="29"/>
      <c r="NXS282" s="29"/>
      <c r="NXT282" s="29"/>
      <c r="NXU282" s="29"/>
      <c r="NXV282" s="29"/>
      <c r="NXW282" s="29"/>
      <c r="NXX282" s="29"/>
      <c r="NXY282" s="29"/>
      <c r="NXZ282" s="29"/>
      <c r="NYA282" s="29"/>
      <c r="NYB282" s="29"/>
      <c r="NYC282" s="29"/>
      <c r="NYD282" s="29"/>
      <c r="NYE282" s="29"/>
      <c r="NYF282" s="29"/>
      <c r="NYG282" s="29"/>
      <c r="NYH282" s="29"/>
      <c r="NYI282" s="29"/>
      <c r="NYJ282" s="29"/>
      <c r="NYK282" s="29"/>
      <c r="NYL282" s="29"/>
      <c r="NYM282" s="29"/>
      <c r="NYN282" s="29"/>
      <c r="NYO282" s="29"/>
      <c r="NYP282" s="29"/>
      <c r="NYQ282" s="29"/>
      <c r="NYR282" s="29"/>
      <c r="NYS282" s="29"/>
      <c r="NYT282" s="29"/>
      <c r="NYU282" s="29"/>
      <c r="NYV282" s="29"/>
      <c r="NYW282" s="29"/>
      <c r="NYX282" s="29"/>
      <c r="NYY282" s="29"/>
      <c r="NYZ282" s="29"/>
      <c r="NZA282" s="29"/>
      <c r="NZB282" s="29"/>
      <c r="NZC282" s="29"/>
      <c r="NZD282" s="29"/>
      <c r="NZE282" s="29"/>
      <c r="NZF282" s="29"/>
      <c r="NZG282" s="29"/>
      <c r="NZH282" s="29"/>
      <c r="NZI282" s="29"/>
      <c r="NZJ282" s="29"/>
      <c r="NZK282" s="29"/>
      <c r="NZL282" s="29"/>
      <c r="NZM282" s="29"/>
      <c r="NZN282" s="29"/>
      <c r="NZO282" s="29"/>
      <c r="NZP282" s="29"/>
      <c r="NZQ282" s="29"/>
      <c r="NZR282" s="29"/>
      <c r="NZS282" s="29"/>
      <c r="NZT282" s="29"/>
      <c r="NZU282" s="29"/>
      <c r="NZV282" s="29"/>
      <c r="NZW282" s="29"/>
      <c r="NZX282" s="29"/>
      <c r="NZY282" s="29"/>
      <c r="NZZ282" s="29"/>
      <c r="OAA282" s="29"/>
      <c r="OAB282" s="29"/>
      <c r="OAC282" s="29"/>
      <c r="OAD282" s="29"/>
      <c r="OAE282" s="29"/>
      <c r="OAF282" s="29"/>
      <c r="OAG282" s="29"/>
      <c r="OAH282" s="29"/>
      <c r="OAI282" s="29"/>
      <c r="OAJ282" s="29"/>
      <c r="OAK282" s="29"/>
      <c r="OAL282" s="29"/>
      <c r="OAM282" s="29"/>
      <c r="OAN282" s="29"/>
      <c r="OAO282" s="29"/>
      <c r="OAP282" s="29"/>
      <c r="OAQ282" s="29"/>
      <c r="OAR282" s="29"/>
      <c r="OAS282" s="29"/>
      <c r="OAT282" s="29"/>
      <c r="OAU282" s="29"/>
      <c r="OAV282" s="29"/>
      <c r="OAW282" s="29"/>
      <c r="OAX282" s="29"/>
      <c r="OAY282" s="29"/>
      <c r="OAZ282" s="29"/>
      <c r="OBA282" s="29"/>
      <c r="OBB282" s="29"/>
      <c r="OBC282" s="29"/>
      <c r="OBD282" s="29"/>
      <c r="OBE282" s="29"/>
      <c r="OBF282" s="29"/>
      <c r="OBG282" s="29"/>
      <c r="OBH282" s="29"/>
      <c r="OBI282" s="29"/>
      <c r="OBJ282" s="29"/>
      <c r="OBK282" s="29"/>
      <c r="OBL282" s="29"/>
      <c r="OBM282" s="29"/>
      <c r="OBN282" s="29"/>
      <c r="OBO282" s="29"/>
      <c r="OBP282" s="29"/>
      <c r="OBQ282" s="29"/>
      <c r="OBR282" s="29"/>
      <c r="OBS282" s="29"/>
      <c r="OBT282" s="29"/>
      <c r="OBU282" s="29"/>
      <c r="OBV282" s="29"/>
      <c r="OBW282" s="29"/>
      <c r="OBX282" s="29"/>
      <c r="OBY282" s="29"/>
      <c r="OBZ282" s="29"/>
      <c r="OCA282" s="29"/>
      <c r="OCB282" s="29"/>
      <c r="OCC282" s="29"/>
      <c r="OCD282" s="29"/>
      <c r="OCE282" s="29"/>
      <c r="OCF282" s="29"/>
      <c r="OCG282" s="29"/>
      <c r="OCH282" s="29"/>
      <c r="OCI282" s="29"/>
      <c r="OCJ282" s="29"/>
      <c r="OCK282" s="29"/>
      <c r="OCL282" s="29"/>
      <c r="OCM282" s="29"/>
      <c r="OCN282" s="29"/>
      <c r="OCO282" s="29"/>
      <c r="OCP282" s="29"/>
      <c r="OCQ282" s="29"/>
      <c r="OCR282" s="29"/>
      <c r="OCS282" s="29"/>
      <c r="OCT282" s="29"/>
      <c r="OCU282" s="29"/>
      <c r="OCV282" s="29"/>
      <c r="OCW282" s="29"/>
      <c r="OCX282" s="29"/>
      <c r="OCY282" s="29"/>
      <c r="OCZ282" s="29"/>
      <c r="ODA282" s="29"/>
      <c r="ODB282" s="29"/>
      <c r="ODC282" s="29"/>
      <c r="ODD282" s="29"/>
      <c r="ODE282" s="29"/>
      <c r="ODF282" s="29"/>
      <c r="ODG282" s="29"/>
      <c r="ODH282" s="29"/>
      <c r="ODI282" s="29"/>
      <c r="ODJ282" s="29"/>
      <c r="ODK282" s="29"/>
      <c r="ODL282" s="29"/>
      <c r="ODM282" s="29"/>
      <c r="ODN282" s="29"/>
      <c r="ODO282" s="29"/>
      <c r="ODP282" s="29"/>
      <c r="ODQ282" s="29"/>
      <c r="ODR282" s="29"/>
      <c r="ODS282" s="29"/>
      <c r="ODT282" s="29"/>
      <c r="ODU282" s="29"/>
      <c r="ODV282" s="29"/>
      <c r="ODW282" s="29"/>
      <c r="ODX282" s="29"/>
      <c r="ODY282" s="29"/>
      <c r="ODZ282" s="29"/>
      <c r="OEA282" s="29"/>
      <c r="OEB282" s="29"/>
      <c r="OEC282" s="29"/>
      <c r="OED282" s="29"/>
      <c r="OEE282" s="29"/>
      <c r="OEF282" s="29"/>
      <c r="OEG282" s="29"/>
      <c r="OEH282" s="29"/>
      <c r="OEI282" s="29"/>
      <c r="OEJ282" s="29"/>
      <c r="OEK282" s="29"/>
      <c r="OEL282" s="29"/>
      <c r="OEM282" s="29"/>
      <c r="OEN282" s="29"/>
      <c r="OEO282" s="29"/>
      <c r="OEP282" s="29"/>
      <c r="OEQ282" s="29"/>
      <c r="OER282" s="29"/>
      <c r="OES282" s="29"/>
      <c r="OET282" s="29"/>
      <c r="OEU282" s="29"/>
      <c r="OEV282" s="29"/>
      <c r="OEW282" s="29"/>
      <c r="OEX282" s="29"/>
      <c r="OEY282" s="29"/>
      <c r="OEZ282" s="29"/>
      <c r="OFA282" s="29"/>
      <c r="OFB282" s="29"/>
      <c r="OFC282" s="29"/>
      <c r="OFD282" s="29"/>
      <c r="OFE282" s="29"/>
      <c r="OFF282" s="29"/>
      <c r="OFG282" s="29"/>
      <c r="OFH282" s="29"/>
      <c r="OFI282" s="29"/>
      <c r="OFJ282" s="29"/>
      <c r="OFK282" s="29"/>
      <c r="OFL282" s="29"/>
      <c r="OFM282" s="29"/>
      <c r="OFN282" s="29"/>
      <c r="OFO282" s="29"/>
      <c r="OFP282" s="29"/>
      <c r="OFQ282" s="29"/>
      <c r="OFR282" s="29"/>
      <c r="OFS282" s="29"/>
      <c r="OFT282" s="29"/>
      <c r="OFU282" s="29"/>
      <c r="OFV282" s="29"/>
      <c r="OFW282" s="29"/>
      <c r="OFX282" s="29"/>
      <c r="OFY282" s="29"/>
      <c r="OFZ282" s="29"/>
      <c r="OGA282" s="29"/>
      <c r="OGB282" s="29"/>
      <c r="OGC282" s="29"/>
      <c r="OGD282" s="29"/>
      <c r="OGE282" s="29"/>
      <c r="OGF282" s="29"/>
      <c r="OGG282" s="29"/>
      <c r="OGH282" s="29"/>
      <c r="OGI282" s="29"/>
      <c r="OGJ282" s="29"/>
      <c r="OGK282" s="29"/>
      <c r="OGL282" s="29"/>
      <c r="OGM282" s="29"/>
      <c r="OGN282" s="29"/>
      <c r="OGO282" s="29"/>
      <c r="OGP282" s="29"/>
      <c r="OGQ282" s="29"/>
      <c r="OGR282" s="29"/>
      <c r="OGS282" s="29"/>
      <c r="OGT282" s="29"/>
      <c r="OGU282" s="29"/>
      <c r="OGV282" s="29"/>
      <c r="OGW282" s="29"/>
      <c r="OGX282" s="29"/>
      <c r="OGY282" s="29"/>
      <c r="OGZ282" s="29"/>
      <c r="OHA282" s="29"/>
      <c r="OHB282" s="29"/>
      <c r="OHC282" s="29"/>
      <c r="OHD282" s="29"/>
      <c r="OHE282" s="29"/>
      <c r="OHF282" s="29"/>
      <c r="OHG282" s="29"/>
      <c r="OHH282" s="29"/>
      <c r="OHI282" s="29"/>
      <c r="OHJ282" s="29"/>
      <c r="OHK282" s="29"/>
      <c r="OHL282" s="29"/>
      <c r="OHM282" s="29"/>
      <c r="OHN282" s="29"/>
      <c r="OHO282" s="29"/>
      <c r="OHP282" s="29"/>
      <c r="OHQ282" s="29"/>
      <c r="OHR282" s="29"/>
      <c r="OHS282" s="29"/>
      <c r="OHT282" s="29"/>
      <c r="OHU282" s="29"/>
      <c r="OHV282" s="29"/>
      <c r="OHW282" s="29"/>
      <c r="OHX282" s="29"/>
      <c r="OHY282" s="29"/>
      <c r="OHZ282" s="29"/>
      <c r="OIA282" s="29"/>
      <c r="OIB282" s="29"/>
      <c r="OIC282" s="29"/>
      <c r="OID282" s="29"/>
      <c r="OIE282" s="29"/>
      <c r="OIF282" s="29"/>
      <c r="OIG282" s="29"/>
      <c r="OIH282" s="29"/>
      <c r="OII282" s="29"/>
      <c r="OIJ282" s="29"/>
      <c r="OIK282" s="29"/>
      <c r="OIL282" s="29"/>
      <c r="OIM282" s="29"/>
      <c r="OIN282" s="29"/>
      <c r="OIO282" s="29"/>
      <c r="OIP282" s="29"/>
      <c r="OIQ282" s="29"/>
      <c r="OIR282" s="29"/>
      <c r="OIS282" s="29"/>
      <c r="OIT282" s="29"/>
      <c r="OIU282" s="29"/>
      <c r="OIV282" s="29"/>
      <c r="OIW282" s="29"/>
      <c r="OIX282" s="29"/>
      <c r="OIY282" s="29"/>
      <c r="OIZ282" s="29"/>
      <c r="OJA282" s="29"/>
      <c r="OJB282" s="29"/>
      <c r="OJC282" s="29"/>
      <c r="OJD282" s="29"/>
      <c r="OJE282" s="29"/>
      <c r="OJF282" s="29"/>
      <c r="OJG282" s="29"/>
      <c r="OJH282" s="29"/>
      <c r="OJI282" s="29"/>
      <c r="OJJ282" s="29"/>
      <c r="OJK282" s="29"/>
      <c r="OJL282" s="29"/>
      <c r="OJM282" s="29"/>
      <c r="OJN282" s="29"/>
      <c r="OJO282" s="29"/>
      <c r="OJP282" s="29"/>
      <c r="OJQ282" s="29"/>
      <c r="OJR282" s="29"/>
      <c r="OJS282" s="29"/>
      <c r="OJT282" s="29"/>
      <c r="OJU282" s="29"/>
      <c r="OJV282" s="29"/>
      <c r="OJW282" s="29"/>
      <c r="OJX282" s="29"/>
      <c r="OJY282" s="29"/>
      <c r="OJZ282" s="29"/>
      <c r="OKA282" s="29"/>
      <c r="OKB282" s="29"/>
      <c r="OKC282" s="29"/>
      <c r="OKD282" s="29"/>
      <c r="OKE282" s="29"/>
      <c r="OKF282" s="29"/>
      <c r="OKG282" s="29"/>
      <c r="OKH282" s="29"/>
      <c r="OKI282" s="29"/>
      <c r="OKJ282" s="29"/>
      <c r="OKK282" s="29"/>
      <c r="OKL282" s="29"/>
      <c r="OKM282" s="29"/>
      <c r="OKN282" s="29"/>
      <c r="OKO282" s="29"/>
      <c r="OKP282" s="29"/>
      <c r="OKQ282" s="29"/>
      <c r="OKR282" s="29"/>
      <c r="OKS282" s="29"/>
      <c r="OKT282" s="29"/>
      <c r="OKU282" s="29"/>
      <c r="OKV282" s="29"/>
      <c r="OKW282" s="29"/>
      <c r="OKX282" s="29"/>
      <c r="OKY282" s="29"/>
      <c r="OKZ282" s="29"/>
      <c r="OLA282" s="29"/>
      <c r="OLB282" s="29"/>
      <c r="OLC282" s="29"/>
      <c r="OLD282" s="29"/>
      <c r="OLE282" s="29"/>
      <c r="OLF282" s="29"/>
      <c r="OLG282" s="29"/>
      <c r="OLH282" s="29"/>
      <c r="OLI282" s="29"/>
      <c r="OLJ282" s="29"/>
      <c r="OLK282" s="29"/>
      <c r="OLL282" s="29"/>
      <c r="OLM282" s="29"/>
      <c r="OLN282" s="29"/>
      <c r="OLO282" s="29"/>
      <c r="OLP282" s="29"/>
      <c r="OLQ282" s="29"/>
      <c r="OLR282" s="29"/>
      <c r="OLS282" s="29"/>
      <c r="OLT282" s="29"/>
      <c r="OLU282" s="29"/>
      <c r="OLV282" s="29"/>
      <c r="OLW282" s="29"/>
      <c r="OLX282" s="29"/>
      <c r="OLY282" s="29"/>
      <c r="OLZ282" s="29"/>
      <c r="OMA282" s="29"/>
      <c r="OMB282" s="29"/>
      <c r="OMC282" s="29"/>
      <c r="OMD282" s="29"/>
      <c r="OME282" s="29"/>
      <c r="OMF282" s="29"/>
      <c r="OMG282" s="29"/>
      <c r="OMH282" s="29"/>
      <c r="OMI282" s="29"/>
      <c r="OMJ282" s="29"/>
      <c r="OMK282" s="29"/>
      <c r="OML282" s="29"/>
      <c r="OMM282" s="29"/>
      <c r="OMN282" s="29"/>
      <c r="OMO282" s="29"/>
      <c r="OMP282" s="29"/>
      <c r="OMQ282" s="29"/>
      <c r="OMR282" s="29"/>
      <c r="OMS282" s="29"/>
      <c r="OMT282" s="29"/>
      <c r="OMU282" s="29"/>
      <c r="OMV282" s="29"/>
      <c r="OMW282" s="29"/>
      <c r="OMX282" s="29"/>
      <c r="OMY282" s="29"/>
      <c r="OMZ282" s="29"/>
      <c r="ONA282" s="29"/>
      <c r="ONB282" s="29"/>
      <c r="ONC282" s="29"/>
      <c r="OND282" s="29"/>
      <c r="ONE282" s="29"/>
      <c r="ONF282" s="29"/>
      <c r="ONG282" s="29"/>
      <c r="ONH282" s="29"/>
      <c r="ONI282" s="29"/>
      <c r="ONJ282" s="29"/>
      <c r="ONK282" s="29"/>
      <c r="ONL282" s="29"/>
      <c r="ONM282" s="29"/>
      <c r="ONN282" s="29"/>
      <c r="ONO282" s="29"/>
      <c r="ONP282" s="29"/>
      <c r="ONQ282" s="29"/>
      <c r="ONR282" s="29"/>
      <c r="ONS282" s="29"/>
      <c r="ONT282" s="29"/>
      <c r="ONU282" s="29"/>
      <c r="ONV282" s="29"/>
      <c r="ONW282" s="29"/>
      <c r="ONX282" s="29"/>
      <c r="ONY282" s="29"/>
      <c r="ONZ282" s="29"/>
      <c r="OOA282" s="29"/>
      <c r="OOB282" s="29"/>
      <c r="OOC282" s="29"/>
      <c r="OOD282" s="29"/>
      <c r="OOE282" s="29"/>
      <c r="OOF282" s="29"/>
      <c r="OOG282" s="29"/>
      <c r="OOH282" s="29"/>
      <c r="OOI282" s="29"/>
      <c r="OOJ282" s="29"/>
      <c r="OOK282" s="29"/>
      <c r="OOL282" s="29"/>
      <c r="OOM282" s="29"/>
      <c r="OON282" s="29"/>
      <c r="OOO282" s="29"/>
      <c r="OOP282" s="29"/>
      <c r="OOQ282" s="29"/>
      <c r="OOR282" s="29"/>
      <c r="OOS282" s="29"/>
      <c r="OOT282" s="29"/>
      <c r="OOU282" s="29"/>
      <c r="OOV282" s="29"/>
      <c r="OOW282" s="29"/>
      <c r="OOX282" s="29"/>
      <c r="OOY282" s="29"/>
      <c r="OOZ282" s="29"/>
      <c r="OPA282" s="29"/>
      <c r="OPB282" s="29"/>
      <c r="OPC282" s="29"/>
      <c r="OPD282" s="29"/>
      <c r="OPE282" s="29"/>
      <c r="OPF282" s="29"/>
      <c r="OPG282" s="29"/>
      <c r="OPH282" s="29"/>
      <c r="OPI282" s="29"/>
      <c r="OPJ282" s="29"/>
      <c r="OPK282" s="29"/>
      <c r="OPL282" s="29"/>
      <c r="OPM282" s="29"/>
      <c r="OPN282" s="29"/>
      <c r="OPO282" s="29"/>
      <c r="OPP282" s="29"/>
      <c r="OPQ282" s="29"/>
      <c r="OPR282" s="29"/>
      <c r="OPS282" s="29"/>
      <c r="OPT282" s="29"/>
      <c r="OPU282" s="29"/>
      <c r="OPV282" s="29"/>
      <c r="OPW282" s="29"/>
      <c r="OPX282" s="29"/>
      <c r="OPY282" s="29"/>
      <c r="OPZ282" s="29"/>
      <c r="OQA282" s="29"/>
      <c r="OQB282" s="29"/>
      <c r="OQC282" s="29"/>
      <c r="OQD282" s="29"/>
      <c r="OQE282" s="29"/>
      <c r="OQF282" s="29"/>
      <c r="OQG282" s="29"/>
      <c r="OQH282" s="29"/>
      <c r="OQI282" s="29"/>
      <c r="OQJ282" s="29"/>
      <c r="OQK282" s="29"/>
      <c r="OQL282" s="29"/>
      <c r="OQM282" s="29"/>
      <c r="OQN282" s="29"/>
      <c r="OQO282" s="29"/>
      <c r="OQP282" s="29"/>
      <c r="OQQ282" s="29"/>
      <c r="OQR282" s="29"/>
      <c r="OQS282" s="29"/>
      <c r="OQT282" s="29"/>
      <c r="OQU282" s="29"/>
      <c r="OQV282" s="29"/>
      <c r="OQW282" s="29"/>
      <c r="OQX282" s="29"/>
      <c r="OQY282" s="29"/>
      <c r="OQZ282" s="29"/>
      <c r="ORA282" s="29"/>
      <c r="ORB282" s="29"/>
      <c r="ORC282" s="29"/>
      <c r="ORD282" s="29"/>
      <c r="ORE282" s="29"/>
      <c r="ORF282" s="29"/>
      <c r="ORG282" s="29"/>
      <c r="ORH282" s="29"/>
      <c r="ORI282" s="29"/>
      <c r="ORJ282" s="29"/>
      <c r="ORK282" s="29"/>
      <c r="ORL282" s="29"/>
      <c r="ORM282" s="29"/>
      <c r="ORN282" s="29"/>
      <c r="ORO282" s="29"/>
      <c r="ORP282" s="29"/>
      <c r="ORQ282" s="29"/>
      <c r="ORR282" s="29"/>
      <c r="ORS282" s="29"/>
      <c r="ORT282" s="29"/>
      <c r="ORU282" s="29"/>
      <c r="ORV282" s="29"/>
      <c r="ORW282" s="29"/>
      <c r="ORX282" s="29"/>
      <c r="ORY282" s="29"/>
      <c r="ORZ282" s="29"/>
      <c r="OSA282" s="29"/>
      <c r="OSB282" s="29"/>
      <c r="OSC282" s="29"/>
      <c r="OSD282" s="29"/>
      <c r="OSE282" s="29"/>
      <c r="OSF282" s="29"/>
      <c r="OSG282" s="29"/>
      <c r="OSH282" s="29"/>
      <c r="OSI282" s="29"/>
      <c r="OSJ282" s="29"/>
      <c r="OSK282" s="29"/>
      <c r="OSL282" s="29"/>
      <c r="OSM282" s="29"/>
      <c r="OSN282" s="29"/>
      <c r="OSO282" s="29"/>
      <c r="OSP282" s="29"/>
      <c r="OSQ282" s="29"/>
      <c r="OSR282" s="29"/>
      <c r="OSS282" s="29"/>
      <c r="OST282" s="29"/>
      <c r="OSU282" s="29"/>
      <c r="OSV282" s="29"/>
      <c r="OSW282" s="29"/>
      <c r="OSX282" s="29"/>
      <c r="OSY282" s="29"/>
      <c r="OSZ282" s="29"/>
      <c r="OTA282" s="29"/>
      <c r="OTB282" s="29"/>
      <c r="OTC282" s="29"/>
      <c r="OTD282" s="29"/>
      <c r="OTE282" s="29"/>
      <c r="OTF282" s="29"/>
      <c r="OTG282" s="29"/>
      <c r="OTH282" s="29"/>
      <c r="OTI282" s="29"/>
      <c r="OTJ282" s="29"/>
      <c r="OTK282" s="29"/>
      <c r="OTL282" s="29"/>
      <c r="OTM282" s="29"/>
      <c r="OTN282" s="29"/>
      <c r="OTO282" s="29"/>
      <c r="OTP282" s="29"/>
      <c r="OTQ282" s="29"/>
      <c r="OTR282" s="29"/>
      <c r="OTS282" s="29"/>
      <c r="OTT282" s="29"/>
      <c r="OTU282" s="29"/>
      <c r="OTV282" s="29"/>
      <c r="OTW282" s="29"/>
      <c r="OTX282" s="29"/>
      <c r="OTY282" s="29"/>
      <c r="OTZ282" s="29"/>
      <c r="OUA282" s="29"/>
      <c r="OUB282" s="29"/>
      <c r="OUC282" s="29"/>
      <c r="OUD282" s="29"/>
      <c r="OUE282" s="29"/>
      <c r="OUF282" s="29"/>
      <c r="OUG282" s="29"/>
      <c r="OUH282" s="29"/>
      <c r="OUI282" s="29"/>
      <c r="OUJ282" s="29"/>
      <c r="OUK282" s="29"/>
      <c r="OUL282" s="29"/>
      <c r="OUM282" s="29"/>
      <c r="OUN282" s="29"/>
      <c r="OUO282" s="29"/>
      <c r="OUP282" s="29"/>
      <c r="OUQ282" s="29"/>
      <c r="OUR282" s="29"/>
      <c r="OUS282" s="29"/>
      <c r="OUT282" s="29"/>
      <c r="OUU282" s="29"/>
      <c r="OUV282" s="29"/>
      <c r="OUW282" s="29"/>
      <c r="OUX282" s="29"/>
      <c r="OUY282" s="29"/>
      <c r="OUZ282" s="29"/>
      <c r="OVA282" s="29"/>
      <c r="OVB282" s="29"/>
      <c r="OVC282" s="29"/>
      <c r="OVD282" s="29"/>
      <c r="OVE282" s="29"/>
      <c r="OVF282" s="29"/>
      <c r="OVG282" s="29"/>
      <c r="OVH282" s="29"/>
      <c r="OVI282" s="29"/>
      <c r="OVJ282" s="29"/>
      <c r="OVK282" s="29"/>
      <c r="OVL282" s="29"/>
      <c r="OVM282" s="29"/>
      <c r="OVN282" s="29"/>
      <c r="OVO282" s="29"/>
      <c r="OVP282" s="29"/>
      <c r="OVQ282" s="29"/>
      <c r="OVR282" s="29"/>
      <c r="OVS282" s="29"/>
      <c r="OVT282" s="29"/>
      <c r="OVU282" s="29"/>
      <c r="OVV282" s="29"/>
      <c r="OVW282" s="29"/>
      <c r="OVX282" s="29"/>
      <c r="OVY282" s="29"/>
      <c r="OVZ282" s="29"/>
      <c r="OWA282" s="29"/>
      <c r="OWB282" s="29"/>
      <c r="OWC282" s="29"/>
      <c r="OWD282" s="29"/>
      <c r="OWE282" s="29"/>
      <c r="OWF282" s="29"/>
      <c r="OWG282" s="29"/>
      <c r="OWH282" s="29"/>
      <c r="OWI282" s="29"/>
      <c r="OWJ282" s="29"/>
      <c r="OWK282" s="29"/>
      <c r="OWL282" s="29"/>
      <c r="OWM282" s="29"/>
      <c r="OWN282" s="29"/>
      <c r="OWO282" s="29"/>
      <c r="OWP282" s="29"/>
      <c r="OWQ282" s="29"/>
      <c r="OWR282" s="29"/>
      <c r="OWS282" s="29"/>
      <c r="OWT282" s="29"/>
      <c r="OWU282" s="29"/>
      <c r="OWV282" s="29"/>
      <c r="OWW282" s="29"/>
      <c r="OWX282" s="29"/>
      <c r="OWY282" s="29"/>
      <c r="OWZ282" s="29"/>
      <c r="OXA282" s="29"/>
      <c r="OXB282" s="29"/>
      <c r="OXC282" s="29"/>
      <c r="OXD282" s="29"/>
      <c r="OXE282" s="29"/>
      <c r="OXF282" s="29"/>
      <c r="OXG282" s="29"/>
      <c r="OXH282" s="29"/>
      <c r="OXI282" s="29"/>
      <c r="OXJ282" s="29"/>
      <c r="OXK282" s="29"/>
      <c r="OXL282" s="29"/>
      <c r="OXM282" s="29"/>
      <c r="OXN282" s="29"/>
      <c r="OXO282" s="29"/>
      <c r="OXP282" s="29"/>
      <c r="OXQ282" s="29"/>
      <c r="OXR282" s="29"/>
      <c r="OXS282" s="29"/>
      <c r="OXT282" s="29"/>
      <c r="OXU282" s="29"/>
      <c r="OXV282" s="29"/>
      <c r="OXW282" s="29"/>
      <c r="OXX282" s="29"/>
      <c r="OXY282" s="29"/>
      <c r="OXZ282" s="29"/>
      <c r="OYA282" s="29"/>
      <c r="OYB282" s="29"/>
      <c r="OYC282" s="29"/>
      <c r="OYD282" s="29"/>
      <c r="OYE282" s="29"/>
      <c r="OYF282" s="29"/>
      <c r="OYG282" s="29"/>
      <c r="OYH282" s="29"/>
      <c r="OYI282" s="29"/>
      <c r="OYJ282" s="29"/>
      <c r="OYK282" s="29"/>
      <c r="OYL282" s="29"/>
      <c r="OYM282" s="29"/>
      <c r="OYN282" s="29"/>
      <c r="OYO282" s="29"/>
      <c r="OYP282" s="29"/>
      <c r="OYQ282" s="29"/>
      <c r="OYR282" s="29"/>
      <c r="OYS282" s="29"/>
      <c r="OYT282" s="29"/>
      <c r="OYU282" s="29"/>
      <c r="OYV282" s="29"/>
      <c r="OYW282" s="29"/>
      <c r="OYX282" s="29"/>
      <c r="OYY282" s="29"/>
      <c r="OYZ282" s="29"/>
      <c r="OZA282" s="29"/>
      <c r="OZB282" s="29"/>
      <c r="OZC282" s="29"/>
      <c r="OZD282" s="29"/>
      <c r="OZE282" s="29"/>
      <c r="OZF282" s="29"/>
      <c r="OZG282" s="29"/>
      <c r="OZH282" s="29"/>
      <c r="OZI282" s="29"/>
      <c r="OZJ282" s="29"/>
      <c r="OZK282" s="29"/>
      <c r="OZL282" s="29"/>
      <c r="OZM282" s="29"/>
      <c r="OZN282" s="29"/>
      <c r="OZO282" s="29"/>
      <c r="OZP282" s="29"/>
      <c r="OZQ282" s="29"/>
      <c r="OZR282" s="29"/>
      <c r="OZS282" s="29"/>
      <c r="OZT282" s="29"/>
      <c r="OZU282" s="29"/>
      <c r="OZV282" s="29"/>
      <c r="OZW282" s="29"/>
      <c r="OZX282" s="29"/>
      <c r="OZY282" s="29"/>
      <c r="OZZ282" s="29"/>
      <c r="PAA282" s="29"/>
      <c r="PAB282" s="29"/>
      <c r="PAC282" s="29"/>
      <c r="PAD282" s="29"/>
      <c r="PAE282" s="29"/>
      <c r="PAF282" s="29"/>
      <c r="PAG282" s="29"/>
      <c r="PAH282" s="29"/>
      <c r="PAI282" s="29"/>
      <c r="PAJ282" s="29"/>
      <c r="PAK282" s="29"/>
      <c r="PAL282" s="29"/>
      <c r="PAM282" s="29"/>
      <c r="PAN282" s="29"/>
      <c r="PAO282" s="29"/>
      <c r="PAP282" s="29"/>
      <c r="PAQ282" s="29"/>
      <c r="PAR282" s="29"/>
      <c r="PAS282" s="29"/>
      <c r="PAT282" s="29"/>
      <c r="PAU282" s="29"/>
      <c r="PAV282" s="29"/>
      <c r="PAW282" s="29"/>
      <c r="PAX282" s="29"/>
      <c r="PAY282" s="29"/>
      <c r="PAZ282" s="29"/>
      <c r="PBA282" s="29"/>
      <c r="PBB282" s="29"/>
      <c r="PBC282" s="29"/>
      <c r="PBD282" s="29"/>
      <c r="PBE282" s="29"/>
      <c r="PBF282" s="29"/>
      <c r="PBG282" s="29"/>
      <c r="PBH282" s="29"/>
      <c r="PBI282" s="29"/>
      <c r="PBJ282" s="29"/>
      <c r="PBK282" s="29"/>
      <c r="PBL282" s="29"/>
      <c r="PBM282" s="29"/>
      <c r="PBN282" s="29"/>
      <c r="PBO282" s="29"/>
      <c r="PBP282" s="29"/>
      <c r="PBQ282" s="29"/>
      <c r="PBR282" s="29"/>
      <c r="PBS282" s="29"/>
      <c r="PBT282" s="29"/>
      <c r="PBU282" s="29"/>
      <c r="PBV282" s="29"/>
      <c r="PBW282" s="29"/>
      <c r="PBX282" s="29"/>
      <c r="PBY282" s="29"/>
      <c r="PBZ282" s="29"/>
      <c r="PCA282" s="29"/>
      <c r="PCB282" s="29"/>
      <c r="PCC282" s="29"/>
      <c r="PCD282" s="29"/>
      <c r="PCE282" s="29"/>
      <c r="PCF282" s="29"/>
      <c r="PCG282" s="29"/>
      <c r="PCH282" s="29"/>
      <c r="PCI282" s="29"/>
      <c r="PCJ282" s="29"/>
      <c r="PCK282" s="29"/>
      <c r="PCL282" s="29"/>
      <c r="PCM282" s="29"/>
      <c r="PCN282" s="29"/>
      <c r="PCO282" s="29"/>
      <c r="PCP282" s="29"/>
      <c r="PCQ282" s="29"/>
      <c r="PCR282" s="29"/>
      <c r="PCS282" s="29"/>
      <c r="PCT282" s="29"/>
      <c r="PCU282" s="29"/>
      <c r="PCV282" s="29"/>
      <c r="PCW282" s="29"/>
      <c r="PCX282" s="29"/>
      <c r="PCY282" s="29"/>
      <c r="PCZ282" s="29"/>
      <c r="PDA282" s="29"/>
      <c r="PDB282" s="29"/>
      <c r="PDC282" s="29"/>
      <c r="PDD282" s="29"/>
      <c r="PDE282" s="29"/>
      <c r="PDF282" s="29"/>
      <c r="PDG282" s="29"/>
      <c r="PDH282" s="29"/>
      <c r="PDI282" s="29"/>
      <c r="PDJ282" s="29"/>
      <c r="PDK282" s="29"/>
      <c r="PDL282" s="29"/>
      <c r="PDM282" s="29"/>
      <c r="PDN282" s="29"/>
      <c r="PDO282" s="29"/>
      <c r="PDP282" s="29"/>
      <c r="PDQ282" s="29"/>
      <c r="PDR282" s="29"/>
      <c r="PDS282" s="29"/>
      <c r="PDT282" s="29"/>
      <c r="PDU282" s="29"/>
      <c r="PDV282" s="29"/>
      <c r="PDW282" s="29"/>
      <c r="PDX282" s="29"/>
      <c r="PDY282" s="29"/>
      <c r="PDZ282" s="29"/>
      <c r="PEA282" s="29"/>
      <c r="PEB282" s="29"/>
      <c r="PEC282" s="29"/>
      <c r="PED282" s="29"/>
      <c r="PEE282" s="29"/>
      <c r="PEF282" s="29"/>
      <c r="PEG282" s="29"/>
      <c r="PEH282" s="29"/>
      <c r="PEI282" s="29"/>
      <c r="PEJ282" s="29"/>
      <c r="PEK282" s="29"/>
      <c r="PEL282" s="29"/>
      <c r="PEM282" s="29"/>
      <c r="PEN282" s="29"/>
      <c r="PEO282" s="29"/>
      <c r="PEP282" s="29"/>
      <c r="PEQ282" s="29"/>
      <c r="PER282" s="29"/>
      <c r="PES282" s="29"/>
      <c r="PET282" s="29"/>
      <c r="PEU282" s="29"/>
      <c r="PEV282" s="29"/>
      <c r="PEW282" s="29"/>
      <c r="PEX282" s="29"/>
      <c r="PEY282" s="29"/>
      <c r="PEZ282" s="29"/>
      <c r="PFA282" s="29"/>
      <c r="PFB282" s="29"/>
      <c r="PFC282" s="29"/>
      <c r="PFD282" s="29"/>
      <c r="PFE282" s="29"/>
      <c r="PFF282" s="29"/>
      <c r="PFG282" s="29"/>
      <c r="PFH282" s="29"/>
      <c r="PFI282" s="29"/>
      <c r="PFJ282" s="29"/>
      <c r="PFK282" s="29"/>
      <c r="PFL282" s="29"/>
      <c r="PFM282" s="29"/>
      <c r="PFN282" s="29"/>
      <c r="PFO282" s="29"/>
      <c r="PFP282" s="29"/>
      <c r="PFQ282" s="29"/>
      <c r="PFR282" s="29"/>
      <c r="PFS282" s="29"/>
      <c r="PFT282" s="29"/>
      <c r="PFU282" s="29"/>
      <c r="PFV282" s="29"/>
      <c r="PFW282" s="29"/>
      <c r="PFX282" s="29"/>
      <c r="PFY282" s="29"/>
      <c r="PFZ282" s="29"/>
      <c r="PGA282" s="29"/>
      <c r="PGB282" s="29"/>
      <c r="PGC282" s="29"/>
      <c r="PGD282" s="29"/>
      <c r="PGE282" s="29"/>
      <c r="PGF282" s="29"/>
      <c r="PGG282" s="29"/>
      <c r="PGH282" s="29"/>
      <c r="PGI282" s="29"/>
      <c r="PGJ282" s="29"/>
      <c r="PGK282" s="29"/>
      <c r="PGL282" s="29"/>
      <c r="PGM282" s="29"/>
      <c r="PGN282" s="29"/>
      <c r="PGO282" s="29"/>
      <c r="PGP282" s="29"/>
      <c r="PGQ282" s="29"/>
      <c r="PGR282" s="29"/>
      <c r="PGS282" s="29"/>
      <c r="PGT282" s="29"/>
      <c r="PGU282" s="29"/>
      <c r="PGV282" s="29"/>
      <c r="PGW282" s="29"/>
      <c r="PGX282" s="29"/>
      <c r="PGY282" s="29"/>
      <c r="PGZ282" s="29"/>
      <c r="PHA282" s="29"/>
      <c r="PHB282" s="29"/>
      <c r="PHC282" s="29"/>
      <c r="PHD282" s="29"/>
      <c r="PHE282" s="29"/>
      <c r="PHF282" s="29"/>
      <c r="PHG282" s="29"/>
      <c r="PHH282" s="29"/>
      <c r="PHI282" s="29"/>
      <c r="PHJ282" s="29"/>
      <c r="PHK282" s="29"/>
      <c r="PHL282" s="29"/>
      <c r="PHM282" s="29"/>
      <c r="PHN282" s="29"/>
      <c r="PHO282" s="29"/>
      <c r="PHP282" s="29"/>
      <c r="PHQ282" s="29"/>
      <c r="PHR282" s="29"/>
      <c r="PHS282" s="29"/>
      <c r="PHT282" s="29"/>
      <c r="PHU282" s="29"/>
      <c r="PHV282" s="29"/>
      <c r="PHW282" s="29"/>
      <c r="PHX282" s="29"/>
      <c r="PHY282" s="29"/>
      <c r="PHZ282" s="29"/>
      <c r="PIA282" s="29"/>
      <c r="PIB282" s="29"/>
      <c r="PIC282" s="29"/>
      <c r="PID282" s="29"/>
      <c r="PIE282" s="29"/>
      <c r="PIF282" s="29"/>
      <c r="PIG282" s="29"/>
      <c r="PIH282" s="29"/>
      <c r="PII282" s="29"/>
      <c r="PIJ282" s="29"/>
      <c r="PIK282" s="29"/>
      <c r="PIL282" s="29"/>
      <c r="PIM282" s="29"/>
      <c r="PIN282" s="29"/>
      <c r="PIO282" s="29"/>
      <c r="PIP282" s="29"/>
      <c r="PIQ282" s="29"/>
      <c r="PIR282" s="29"/>
      <c r="PIS282" s="29"/>
      <c r="PIT282" s="29"/>
      <c r="PIU282" s="29"/>
      <c r="PIV282" s="29"/>
      <c r="PIW282" s="29"/>
      <c r="PIX282" s="29"/>
      <c r="PIY282" s="29"/>
      <c r="PIZ282" s="29"/>
      <c r="PJA282" s="29"/>
      <c r="PJB282" s="29"/>
      <c r="PJC282" s="29"/>
      <c r="PJD282" s="29"/>
      <c r="PJE282" s="29"/>
      <c r="PJF282" s="29"/>
      <c r="PJG282" s="29"/>
      <c r="PJH282" s="29"/>
      <c r="PJI282" s="29"/>
      <c r="PJJ282" s="29"/>
      <c r="PJK282" s="29"/>
      <c r="PJL282" s="29"/>
      <c r="PJM282" s="29"/>
      <c r="PJN282" s="29"/>
      <c r="PJO282" s="29"/>
      <c r="PJP282" s="29"/>
      <c r="PJQ282" s="29"/>
      <c r="PJR282" s="29"/>
      <c r="PJS282" s="29"/>
      <c r="PJT282" s="29"/>
      <c r="PJU282" s="29"/>
      <c r="PJV282" s="29"/>
      <c r="PJW282" s="29"/>
      <c r="PJX282" s="29"/>
      <c r="PJY282" s="29"/>
      <c r="PJZ282" s="29"/>
      <c r="PKA282" s="29"/>
      <c r="PKB282" s="29"/>
      <c r="PKC282" s="29"/>
      <c r="PKD282" s="29"/>
      <c r="PKE282" s="29"/>
      <c r="PKF282" s="29"/>
      <c r="PKG282" s="29"/>
      <c r="PKH282" s="29"/>
      <c r="PKI282" s="29"/>
      <c r="PKJ282" s="29"/>
      <c r="PKK282" s="29"/>
      <c r="PKL282" s="29"/>
      <c r="PKM282" s="29"/>
      <c r="PKN282" s="29"/>
      <c r="PKO282" s="29"/>
      <c r="PKP282" s="29"/>
      <c r="PKQ282" s="29"/>
      <c r="PKR282" s="29"/>
      <c r="PKS282" s="29"/>
      <c r="PKT282" s="29"/>
      <c r="PKU282" s="29"/>
      <c r="PKV282" s="29"/>
      <c r="PKW282" s="29"/>
      <c r="PKX282" s="29"/>
      <c r="PKY282" s="29"/>
      <c r="PKZ282" s="29"/>
      <c r="PLA282" s="29"/>
      <c r="PLB282" s="29"/>
      <c r="PLC282" s="29"/>
      <c r="PLD282" s="29"/>
      <c r="PLE282" s="29"/>
      <c r="PLF282" s="29"/>
      <c r="PLG282" s="29"/>
      <c r="PLH282" s="29"/>
      <c r="PLI282" s="29"/>
      <c r="PLJ282" s="29"/>
      <c r="PLK282" s="29"/>
      <c r="PLL282" s="29"/>
      <c r="PLM282" s="29"/>
      <c r="PLN282" s="29"/>
      <c r="PLO282" s="29"/>
      <c r="PLP282" s="29"/>
      <c r="PLQ282" s="29"/>
      <c r="PLR282" s="29"/>
      <c r="PLS282" s="29"/>
      <c r="PLT282" s="29"/>
      <c r="PLU282" s="29"/>
      <c r="PLV282" s="29"/>
      <c r="PLW282" s="29"/>
      <c r="PLX282" s="29"/>
      <c r="PLY282" s="29"/>
      <c r="PLZ282" s="29"/>
      <c r="PMA282" s="29"/>
      <c r="PMB282" s="29"/>
      <c r="PMC282" s="29"/>
      <c r="PMD282" s="29"/>
      <c r="PME282" s="29"/>
      <c r="PMF282" s="29"/>
      <c r="PMG282" s="29"/>
      <c r="PMH282" s="29"/>
      <c r="PMI282" s="29"/>
      <c r="PMJ282" s="29"/>
      <c r="PMK282" s="29"/>
      <c r="PML282" s="29"/>
      <c r="PMM282" s="29"/>
      <c r="PMN282" s="29"/>
      <c r="PMO282" s="29"/>
      <c r="PMP282" s="29"/>
      <c r="PMQ282" s="29"/>
      <c r="PMR282" s="29"/>
      <c r="PMS282" s="29"/>
      <c r="PMT282" s="29"/>
      <c r="PMU282" s="29"/>
      <c r="PMV282" s="29"/>
      <c r="PMW282" s="29"/>
      <c r="PMX282" s="29"/>
      <c r="PMY282" s="29"/>
      <c r="PMZ282" s="29"/>
      <c r="PNA282" s="29"/>
      <c r="PNB282" s="29"/>
      <c r="PNC282" s="29"/>
      <c r="PND282" s="29"/>
      <c r="PNE282" s="29"/>
      <c r="PNF282" s="29"/>
      <c r="PNG282" s="29"/>
      <c r="PNH282" s="29"/>
      <c r="PNI282" s="29"/>
      <c r="PNJ282" s="29"/>
      <c r="PNK282" s="29"/>
      <c r="PNL282" s="29"/>
      <c r="PNM282" s="29"/>
      <c r="PNN282" s="29"/>
      <c r="PNO282" s="29"/>
      <c r="PNP282" s="29"/>
      <c r="PNQ282" s="29"/>
      <c r="PNR282" s="29"/>
      <c r="PNS282" s="29"/>
      <c r="PNT282" s="29"/>
      <c r="PNU282" s="29"/>
      <c r="PNV282" s="29"/>
      <c r="PNW282" s="29"/>
      <c r="PNX282" s="29"/>
      <c r="PNY282" s="29"/>
      <c r="PNZ282" s="29"/>
      <c r="POA282" s="29"/>
      <c r="POB282" s="29"/>
      <c r="POC282" s="29"/>
      <c r="POD282" s="29"/>
      <c r="POE282" s="29"/>
      <c r="POF282" s="29"/>
      <c r="POG282" s="29"/>
      <c r="POH282" s="29"/>
      <c r="POI282" s="29"/>
      <c r="POJ282" s="29"/>
      <c r="POK282" s="29"/>
      <c r="POL282" s="29"/>
      <c r="POM282" s="29"/>
      <c r="PON282" s="29"/>
      <c r="POO282" s="29"/>
      <c r="POP282" s="29"/>
      <c r="POQ282" s="29"/>
      <c r="POR282" s="29"/>
      <c r="POS282" s="29"/>
      <c r="POT282" s="29"/>
      <c r="POU282" s="29"/>
      <c r="POV282" s="29"/>
      <c r="POW282" s="29"/>
      <c r="POX282" s="29"/>
      <c r="POY282" s="29"/>
      <c r="POZ282" s="29"/>
      <c r="PPA282" s="29"/>
      <c r="PPB282" s="29"/>
      <c r="PPC282" s="29"/>
      <c r="PPD282" s="29"/>
      <c r="PPE282" s="29"/>
      <c r="PPF282" s="29"/>
      <c r="PPG282" s="29"/>
      <c r="PPH282" s="29"/>
      <c r="PPI282" s="29"/>
      <c r="PPJ282" s="29"/>
      <c r="PPK282" s="29"/>
      <c r="PPL282" s="29"/>
      <c r="PPM282" s="29"/>
      <c r="PPN282" s="29"/>
      <c r="PPO282" s="29"/>
      <c r="PPP282" s="29"/>
      <c r="PPQ282" s="29"/>
      <c r="PPR282" s="29"/>
      <c r="PPS282" s="29"/>
      <c r="PPT282" s="29"/>
      <c r="PPU282" s="29"/>
      <c r="PPV282" s="29"/>
      <c r="PPW282" s="29"/>
      <c r="PPX282" s="29"/>
      <c r="PPY282" s="29"/>
      <c r="PPZ282" s="29"/>
      <c r="PQA282" s="29"/>
      <c r="PQB282" s="29"/>
      <c r="PQC282" s="29"/>
      <c r="PQD282" s="29"/>
      <c r="PQE282" s="29"/>
      <c r="PQF282" s="29"/>
      <c r="PQG282" s="29"/>
      <c r="PQH282" s="29"/>
      <c r="PQI282" s="29"/>
      <c r="PQJ282" s="29"/>
      <c r="PQK282" s="29"/>
      <c r="PQL282" s="29"/>
      <c r="PQM282" s="29"/>
      <c r="PQN282" s="29"/>
      <c r="PQO282" s="29"/>
      <c r="PQP282" s="29"/>
      <c r="PQQ282" s="29"/>
      <c r="PQR282" s="29"/>
      <c r="PQS282" s="29"/>
      <c r="PQT282" s="29"/>
      <c r="PQU282" s="29"/>
      <c r="PQV282" s="29"/>
      <c r="PQW282" s="29"/>
      <c r="PQX282" s="29"/>
      <c r="PQY282" s="29"/>
      <c r="PQZ282" s="29"/>
      <c r="PRA282" s="29"/>
      <c r="PRB282" s="29"/>
      <c r="PRC282" s="29"/>
      <c r="PRD282" s="29"/>
      <c r="PRE282" s="29"/>
      <c r="PRF282" s="29"/>
      <c r="PRG282" s="29"/>
      <c r="PRH282" s="29"/>
      <c r="PRI282" s="29"/>
      <c r="PRJ282" s="29"/>
      <c r="PRK282" s="29"/>
      <c r="PRL282" s="29"/>
      <c r="PRM282" s="29"/>
      <c r="PRN282" s="29"/>
      <c r="PRO282" s="29"/>
      <c r="PRP282" s="29"/>
      <c r="PRQ282" s="29"/>
      <c r="PRR282" s="29"/>
      <c r="PRS282" s="29"/>
      <c r="PRT282" s="29"/>
      <c r="PRU282" s="29"/>
      <c r="PRV282" s="29"/>
      <c r="PRW282" s="29"/>
      <c r="PRX282" s="29"/>
      <c r="PRY282" s="29"/>
      <c r="PRZ282" s="29"/>
      <c r="PSA282" s="29"/>
      <c r="PSB282" s="29"/>
      <c r="PSC282" s="29"/>
      <c r="PSD282" s="29"/>
      <c r="PSE282" s="29"/>
      <c r="PSF282" s="29"/>
      <c r="PSG282" s="29"/>
      <c r="PSH282" s="29"/>
      <c r="PSI282" s="29"/>
      <c r="PSJ282" s="29"/>
      <c r="PSK282" s="29"/>
      <c r="PSL282" s="29"/>
      <c r="PSM282" s="29"/>
      <c r="PSN282" s="29"/>
      <c r="PSO282" s="29"/>
      <c r="PSP282" s="29"/>
      <c r="PSQ282" s="29"/>
      <c r="PSR282" s="29"/>
      <c r="PSS282" s="29"/>
      <c r="PST282" s="29"/>
      <c r="PSU282" s="29"/>
      <c r="PSV282" s="29"/>
      <c r="PSW282" s="29"/>
      <c r="PSX282" s="29"/>
      <c r="PSY282" s="29"/>
      <c r="PSZ282" s="29"/>
      <c r="PTA282" s="29"/>
      <c r="PTB282" s="29"/>
      <c r="PTC282" s="29"/>
      <c r="PTD282" s="29"/>
      <c r="PTE282" s="29"/>
      <c r="PTF282" s="29"/>
      <c r="PTG282" s="29"/>
      <c r="PTH282" s="29"/>
      <c r="PTI282" s="29"/>
      <c r="PTJ282" s="29"/>
      <c r="PTK282" s="29"/>
      <c r="PTL282" s="29"/>
      <c r="PTM282" s="29"/>
      <c r="PTN282" s="29"/>
      <c r="PTO282" s="29"/>
      <c r="PTP282" s="29"/>
      <c r="PTQ282" s="29"/>
      <c r="PTR282" s="29"/>
      <c r="PTS282" s="29"/>
      <c r="PTT282" s="29"/>
      <c r="PTU282" s="29"/>
      <c r="PTV282" s="29"/>
      <c r="PTW282" s="29"/>
      <c r="PTX282" s="29"/>
      <c r="PTY282" s="29"/>
      <c r="PTZ282" s="29"/>
      <c r="PUA282" s="29"/>
      <c r="PUB282" s="29"/>
      <c r="PUC282" s="29"/>
      <c r="PUD282" s="29"/>
      <c r="PUE282" s="29"/>
      <c r="PUF282" s="29"/>
      <c r="PUG282" s="29"/>
      <c r="PUH282" s="29"/>
      <c r="PUI282" s="29"/>
      <c r="PUJ282" s="29"/>
      <c r="PUK282" s="29"/>
      <c r="PUL282" s="29"/>
      <c r="PUM282" s="29"/>
      <c r="PUN282" s="29"/>
      <c r="PUO282" s="29"/>
      <c r="PUP282" s="29"/>
      <c r="PUQ282" s="29"/>
      <c r="PUR282" s="29"/>
      <c r="PUS282" s="29"/>
      <c r="PUT282" s="29"/>
      <c r="PUU282" s="29"/>
      <c r="PUV282" s="29"/>
      <c r="PUW282" s="29"/>
      <c r="PUX282" s="29"/>
      <c r="PUY282" s="29"/>
      <c r="PUZ282" s="29"/>
      <c r="PVA282" s="29"/>
      <c r="PVB282" s="29"/>
      <c r="PVC282" s="29"/>
      <c r="PVD282" s="29"/>
      <c r="PVE282" s="29"/>
      <c r="PVF282" s="29"/>
      <c r="PVG282" s="29"/>
      <c r="PVH282" s="29"/>
      <c r="PVI282" s="29"/>
      <c r="PVJ282" s="29"/>
      <c r="PVK282" s="29"/>
      <c r="PVL282" s="29"/>
      <c r="PVM282" s="29"/>
      <c r="PVN282" s="29"/>
      <c r="PVO282" s="29"/>
      <c r="PVP282" s="29"/>
      <c r="PVQ282" s="29"/>
      <c r="PVR282" s="29"/>
      <c r="PVS282" s="29"/>
      <c r="PVT282" s="29"/>
      <c r="PVU282" s="29"/>
      <c r="PVV282" s="29"/>
      <c r="PVW282" s="29"/>
      <c r="PVX282" s="29"/>
      <c r="PVY282" s="29"/>
      <c r="PVZ282" s="29"/>
      <c r="PWA282" s="29"/>
      <c r="PWB282" s="29"/>
      <c r="PWC282" s="29"/>
      <c r="PWD282" s="29"/>
      <c r="PWE282" s="29"/>
      <c r="PWF282" s="29"/>
      <c r="PWG282" s="29"/>
      <c r="PWH282" s="29"/>
      <c r="PWI282" s="29"/>
      <c r="PWJ282" s="29"/>
      <c r="PWK282" s="29"/>
      <c r="PWL282" s="29"/>
      <c r="PWM282" s="29"/>
      <c r="PWN282" s="29"/>
      <c r="PWO282" s="29"/>
      <c r="PWP282" s="29"/>
      <c r="PWQ282" s="29"/>
      <c r="PWR282" s="29"/>
      <c r="PWS282" s="29"/>
      <c r="PWT282" s="29"/>
      <c r="PWU282" s="29"/>
      <c r="PWV282" s="29"/>
      <c r="PWW282" s="29"/>
      <c r="PWX282" s="29"/>
      <c r="PWY282" s="29"/>
      <c r="PWZ282" s="29"/>
      <c r="PXA282" s="29"/>
      <c r="PXB282" s="29"/>
      <c r="PXC282" s="29"/>
      <c r="PXD282" s="29"/>
      <c r="PXE282" s="29"/>
      <c r="PXF282" s="29"/>
      <c r="PXG282" s="29"/>
      <c r="PXH282" s="29"/>
      <c r="PXI282" s="29"/>
      <c r="PXJ282" s="29"/>
      <c r="PXK282" s="29"/>
      <c r="PXL282" s="29"/>
      <c r="PXM282" s="29"/>
      <c r="PXN282" s="29"/>
      <c r="PXO282" s="29"/>
      <c r="PXP282" s="29"/>
      <c r="PXQ282" s="29"/>
      <c r="PXR282" s="29"/>
      <c r="PXS282" s="29"/>
      <c r="PXT282" s="29"/>
      <c r="PXU282" s="29"/>
      <c r="PXV282" s="29"/>
      <c r="PXW282" s="29"/>
      <c r="PXX282" s="29"/>
      <c r="PXY282" s="29"/>
      <c r="PXZ282" s="29"/>
      <c r="PYA282" s="29"/>
      <c r="PYB282" s="29"/>
      <c r="PYC282" s="29"/>
      <c r="PYD282" s="29"/>
      <c r="PYE282" s="29"/>
      <c r="PYF282" s="29"/>
      <c r="PYG282" s="29"/>
      <c r="PYH282" s="29"/>
      <c r="PYI282" s="29"/>
      <c r="PYJ282" s="29"/>
      <c r="PYK282" s="29"/>
      <c r="PYL282" s="29"/>
      <c r="PYM282" s="29"/>
      <c r="PYN282" s="29"/>
      <c r="PYO282" s="29"/>
      <c r="PYP282" s="29"/>
      <c r="PYQ282" s="29"/>
      <c r="PYR282" s="29"/>
      <c r="PYS282" s="29"/>
      <c r="PYT282" s="29"/>
      <c r="PYU282" s="29"/>
      <c r="PYV282" s="29"/>
      <c r="PYW282" s="29"/>
      <c r="PYX282" s="29"/>
      <c r="PYY282" s="29"/>
      <c r="PYZ282" s="29"/>
      <c r="PZA282" s="29"/>
      <c r="PZB282" s="29"/>
      <c r="PZC282" s="29"/>
      <c r="PZD282" s="29"/>
      <c r="PZE282" s="29"/>
      <c r="PZF282" s="29"/>
      <c r="PZG282" s="29"/>
      <c r="PZH282" s="29"/>
      <c r="PZI282" s="29"/>
      <c r="PZJ282" s="29"/>
      <c r="PZK282" s="29"/>
      <c r="PZL282" s="29"/>
      <c r="PZM282" s="29"/>
      <c r="PZN282" s="29"/>
      <c r="PZO282" s="29"/>
      <c r="PZP282" s="29"/>
      <c r="PZQ282" s="29"/>
      <c r="PZR282" s="29"/>
      <c r="PZS282" s="29"/>
      <c r="PZT282" s="29"/>
      <c r="PZU282" s="29"/>
      <c r="PZV282" s="29"/>
      <c r="PZW282" s="29"/>
      <c r="PZX282" s="29"/>
      <c r="PZY282" s="29"/>
      <c r="PZZ282" s="29"/>
      <c r="QAA282" s="29"/>
      <c r="QAB282" s="29"/>
      <c r="QAC282" s="29"/>
      <c r="QAD282" s="29"/>
      <c r="QAE282" s="29"/>
      <c r="QAF282" s="29"/>
      <c r="QAG282" s="29"/>
      <c r="QAH282" s="29"/>
      <c r="QAI282" s="29"/>
      <c r="QAJ282" s="29"/>
      <c r="QAK282" s="29"/>
      <c r="QAL282" s="29"/>
      <c r="QAM282" s="29"/>
      <c r="QAN282" s="29"/>
      <c r="QAO282" s="29"/>
      <c r="QAP282" s="29"/>
      <c r="QAQ282" s="29"/>
      <c r="QAR282" s="29"/>
      <c r="QAS282" s="29"/>
      <c r="QAT282" s="29"/>
      <c r="QAU282" s="29"/>
      <c r="QAV282" s="29"/>
      <c r="QAW282" s="29"/>
      <c r="QAX282" s="29"/>
      <c r="QAY282" s="29"/>
      <c r="QAZ282" s="29"/>
      <c r="QBA282" s="29"/>
      <c r="QBB282" s="29"/>
      <c r="QBC282" s="29"/>
      <c r="QBD282" s="29"/>
      <c r="QBE282" s="29"/>
      <c r="QBF282" s="29"/>
      <c r="QBG282" s="29"/>
      <c r="QBH282" s="29"/>
      <c r="QBI282" s="29"/>
      <c r="QBJ282" s="29"/>
      <c r="QBK282" s="29"/>
      <c r="QBL282" s="29"/>
      <c r="QBM282" s="29"/>
      <c r="QBN282" s="29"/>
      <c r="QBO282" s="29"/>
      <c r="QBP282" s="29"/>
      <c r="QBQ282" s="29"/>
      <c r="QBR282" s="29"/>
      <c r="QBS282" s="29"/>
      <c r="QBT282" s="29"/>
      <c r="QBU282" s="29"/>
      <c r="QBV282" s="29"/>
      <c r="QBW282" s="29"/>
      <c r="QBX282" s="29"/>
      <c r="QBY282" s="29"/>
      <c r="QBZ282" s="29"/>
      <c r="QCA282" s="29"/>
      <c r="QCB282" s="29"/>
      <c r="QCC282" s="29"/>
      <c r="QCD282" s="29"/>
      <c r="QCE282" s="29"/>
      <c r="QCF282" s="29"/>
      <c r="QCG282" s="29"/>
      <c r="QCH282" s="29"/>
      <c r="QCI282" s="29"/>
      <c r="QCJ282" s="29"/>
      <c r="QCK282" s="29"/>
      <c r="QCL282" s="29"/>
      <c r="QCM282" s="29"/>
      <c r="QCN282" s="29"/>
      <c r="QCO282" s="29"/>
      <c r="QCP282" s="29"/>
      <c r="QCQ282" s="29"/>
      <c r="QCR282" s="29"/>
      <c r="QCS282" s="29"/>
      <c r="QCT282" s="29"/>
      <c r="QCU282" s="29"/>
      <c r="QCV282" s="29"/>
      <c r="QCW282" s="29"/>
      <c r="QCX282" s="29"/>
      <c r="QCY282" s="29"/>
      <c r="QCZ282" s="29"/>
      <c r="QDA282" s="29"/>
      <c r="QDB282" s="29"/>
      <c r="QDC282" s="29"/>
      <c r="QDD282" s="29"/>
      <c r="QDE282" s="29"/>
      <c r="QDF282" s="29"/>
      <c r="QDG282" s="29"/>
      <c r="QDH282" s="29"/>
      <c r="QDI282" s="29"/>
      <c r="QDJ282" s="29"/>
      <c r="QDK282" s="29"/>
      <c r="QDL282" s="29"/>
      <c r="QDM282" s="29"/>
      <c r="QDN282" s="29"/>
      <c r="QDO282" s="29"/>
      <c r="QDP282" s="29"/>
      <c r="QDQ282" s="29"/>
      <c r="QDR282" s="29"/>
      <c r="QDS282" s="29"/>
      <c r="QDT282" s="29"/>
      <c r="QDU282" s="29"/>
      <c r="QDV282" s="29"/>
      <c r="QDW282" s="29"/>
      <c r="QDX282" s="29"/>
      <c r="QDY282" s="29"/>
      <c r="QDZ282" s="29"/>
      <c r="QEA282" s="29"/>
      <c r="QEB282" s="29"/>
      <c r="QEC282" s="29"/>
      <c r="QED282" s="29"/>
      <c r="QEE282" s="29"/>
      <c r="QEF282" s="29"/>
      <c r="QEG282" s="29"/>
      <c r="QEH282" s="29"/>
      <c r="QEI282" s="29"/>
      <c r="QEJ282" s="29"/>
      <c r="QEK282" s="29"/>
      <c r="QEL282" s="29"/>
      <c r="QEM282" s="29"/>
      <c r="QEN282" s="29"/>
      <c r="QEO282" s="29"/>
      <c r="QEP282" s="29"/>
      <c r="QEQ282" s="29"/>
      <c r="QER282" s="29"/>
      <c r="QES282" s="29"/>
      <c r="QET282" s="29"/>
      <c r="QEU282" s="29"/>
      <c r="QEV282" s="29"/>
      <c r="QEW282" s="29"/>
      <c r="QEX282" s="29"/>
      <c r="QEY282" s="29"/>
      <c r="QEZ282" s="29"/>
      <c r="QFA282" s="29"/>
      <c r="QFB282" s="29"/>
      <c r="QFC282" s="29"/>
      <c r="QFD282" s="29"/>
      <c r="QFE282" s="29"/>
      <c r="QFF282" s="29"/>
      <c r="QFG282" s="29"/>
      <c r="QFH282" s="29"/>
      <c r="QFI282" s="29"/>
      <c r="QFJ282" s="29"/>
      <c r="QFK282" s="29"/>
      <c r="QFL282" s="29"/>
      <c r="QFM282" s="29"/>
      <c r="QFN282" s="29"/>
      <c r="QFO282" s="29"/>
      <c r="QFP282" s="29"/>
      <c r="QFQ282" s="29"/>
      <c r="QFR282" s="29"/>
      <c r="QFS282" s="29"/>
      <c r="QFT282" s="29"/>
      <c r="QFU282" s="29"/>
      <c r="QFV282" s="29"/>
      <c r="QFW282" s="29"/>
      <c r="QFX282" s="29"/>
      <c r="QFY282" s="29"/>
      <c r="QFZ282" s="29"/>
      <c r="QGA282" s="29"/>
      <c r="QGB282" s="29"/>
      <c r="QGC282" s="29"/>
      <c r="QGD282" s="29"/>
      <c r="QGE282" s="29"/>
      <c r="QGF282" s="29"/>
      <c r="QGG282" s="29"/>
      <c r="QGH282" s="29"/>
      <c r="QGI282" s="29"/>
      <c r="QGJ282" s="29"/>
      <c r="QGK282" s="29"/>
      <c r="QGL282" s="29"/>
      <c r="QGM282" s="29"/>
      <c r="QGN282" s="29"/>
      <c r="QGO282" s="29"/>
      <c r="QGP282" s="29"/>
      <c r="QGQ282" s="29"/>
      <c r="QGR282" s="29"/>
      <c r="QGS282" s="29"/>
      <c r="QGT282" s="29"/>
      <c r="QGU282" s="29"/>
      <c r="QGV282" s="29"/>
      <c r="QGW282" s="29"/>
      <c r="QGX282" s="29"/>
      <c r="QGY282" s="29"/>
      <c r="QGZ282" s="29"/>
      <c r="QHA282" s="29"/>
      <c r="QHB282" s="29"/>
      <c r="QHC282" s="29"/>
      <c r="QHD282" s="29"/>
      <c r="QHE282" s="29"/>
      <c r="QHF282" s="29"/>
      <c r="QHG282" s="29"/>
      <c r="QHH282" s="29"/>
      <c r="QHI282" s="29"/>
      <c r="QHJ282" s="29"/>
      <c r="QHK282" s="29"/>
      <c r="QHL282" s="29"/>
      <c r="QHM282" s="29"/>
      <c r="QHN282" s="29"/>
      <c r="QHO282" s="29"/>
      <c r="QHP282" s="29"/>
      <c r="QHQ282" s="29"/>
      <c r="QHR282" s="29"/>
      <c r="QHS282" s="29"/>
      <c r="QHT282" s="29"/>
      <c r="QHU282" s="29"/>
      <c r="QHV282" s="29"/>
      <c r="QHW282" s="29"/>
      <c r="QHX282" s="29"/>
      <c r="QHY282" s="29"/>
      <c r="QHZ282" s="29"/>
      <c r="QIA282" s="29"/>
      <c r="QIB282" s="29"/>
      <c r="QIC282" s="29"/>
      <c r="QID282" s="29"/>
      <c r="QIE282" s="29"/>
      <c r="QIF282" s="29"/>
      <c r="QIG282" s="29"/>
      <c r="QIH282" s="29"/>
      <c r="QII282" s="29"/>
      <c r="QIJ282" s="29"/>
      <c r="QIK282" s="29"/>
      <c r="QIL282" s="29"/>
      <c r="QIM282" s="29"/>
      <c r="QIN282" s="29"/>
      <c r="QIO282" s="29"/>
      <c r="QIP282" s="29"/>
      <c r="QIQ282" s="29"/>
      <c r="QIR282" s="29"/>
      <c r="QIS282" s="29"/>
      <c r="QIT282" s="29"/>
      <c r="QIU282" s="29"/>
      <c r="QIV282" s="29"/>
      <c r="QIW282" s="29"/>
      <c r="QIX282" s="29"/>
      <c r="QIY282" s="29"/>
      <c r="QIZ282" s="29"/>
      <c r="QJA282" s="29"/>
      <c r="QJB282" s="29"/>
      <c r="QJC282" s="29"/>
      <c r="QJD282" s="29"/>
      <c r="QJE282" s="29"/>
      <c r="QJF282" s="29"/>
      <c r="QJG282" s="29"/>
      <c r="QJH282" s="29"/>
      <c r="QJI282" s="29"/>
      <c r="QJJ282" s="29"/>
      <c r="QJK282" s="29"/>
      <c r="QJL282" s="29"/>
      <c r="QJM282" s="29"/>
      <c r="QJN282" s="29"/>
      <c r="QJO282" s="29"/>
      <c r="QJP282" s="29"/>
      <c r="QJQ282" s="29"/>
      <c r="QJR282" s="29"/>
      <c r="QJS282" s="29"/>
      <c r="QJT282" s="29"/>
      <c r="QJU282" s="29"/>
      <c r="QJV282" s="29"/>
      <c r="QJW282" s="29"/>
      <c r="QJX282" s="29"/>
      <c r="QJY282" s="29"/>
      <c r="QJZ282" s="29"/>
      <c r="QKA282" s="29"/>
      <c r="QKB282" s="29"/>
      <c r="QKC282" s="29"/>
      <c r="QKD282" s="29"/>
      <c r="QKE282" s="29"/>
      <c r="QKF282" s="29"/>
      <c r="QKG282" s="29"/>
      <c r="QKH282" s="29"/>
      <c r="QKI282" s="29"/>
      <c r="QKJ282" s="29"/>
      <c r="QKK282" s="29"/>
      <c r="QKL282" s="29"/>
      <c r="QKM282" s="29"/>
      <c r="QKN282" s="29"/>
      <c r="QKO282" s="29"/>
      <c r="QKP282" s="29"/>
      <c r="QKQ282" s="29"/>
      <c r="QKR282" s="29"/>
      <c r="QKS282" s="29"/>
      <c r="QKT282" s="29"/>
      <c r="QKU282" s="29"/>
      <c r="QKV282" s="29"/>
      <c r="QKW282" s="29"/>
      <c r="QKX282" s="29"/>
      <c r="QKY282" s="29"/>
      <c r="QKZ282" s="29"/>
      <c r="QLA282" s="29"/>
      <c r="QLB282" s="29"/>
      <c r="QLC282" s="29"/>
      <c r="QLD282" s="29"/>
      <c r="QLE282" s="29"/>
      <c r="QLF282" s="29"/>
      <c r="QLG282" s="29"/>
      <c r="QLH282" s="29"/>
      <c r="QLI282" s="29"/>
      <c r="QLJ282" s="29"/>
      <c r="QLK282" s="29"/>
      <c r="QLL282" s="29"/>
      <c r="QLM282" s="29"/>
      <c r="QLN282" s="29"/>
      <c r="QLO282" s="29"/>
      <c r="QLP282" s="29"/>
      <c r="QLQ282" s="29"/>
      <c r="QLR282" s="29"/>
      <c r="QLS282" s="29"/>
      <c r="QLT282" s="29"/>
      <c r="QLU282" s="29"/>
      <c r="QLV282" s="29"/>
      <c r="QLW282" s="29"/>
      <c r="QLX282" s="29"/>
      <c r="QLY282" s="29"/>
      <c r="QLZ282" s="29"/>
      <c r="QMA282" s="29"/>
      <c r="QMB282" s="29"/>
      <c r="QMC282" s="29"/>
      <c r="QMD282" s="29"/>
      <c r="QME282" s="29"/>
      <c r="QMF282" s="29"/>
      <c r="QMG282" s="29"/>
      <c r="QMH282" s="29"/>
      <c r="QMI282" s="29"/>
      <c r="QMJ282" s="29"/>
      <c r="QMK282" s="29"/>
      <c r="QML282" s="29"/>
      <c r="QMM282" s="29"/>
      <c r="QMN282" s="29"/>
      <c r="QMO282" s="29"/>
      <c r="QMP282" s="29"/>
      <c r="QMQ282" s="29"/>
      <c r="QMR282" s="29"/>
      <c r="QMS282" s="29"/>
      <c r="QMT282" s="29"/>
      <c r="QMU282" s="29"/>
      <c r="QMV282" s="29"/>
      <c r="QMW282" s="29"/>
      <c r="QMX282" s="29"/>
      <c r="QMY282" s="29"/>
      <c r="QMZ282" s="29"/>
      <c r="QNA282" s="29"/>
      <c r="QNB282" s="29"/>
      <c r="QNC282" s="29"/>
      <c r="QND282" s="29"/>
      <c r="QNE282" s="29"/>
      <c r="QNF282" s="29"/>
      <c r="QNG282" s="29"/>
      <c r="QNH282" s="29"/>
      <c r="QNI282" s="29"/>
      <c r="QNJ282" s="29"/>
      <c r="QNK282" s="29"/>
      <c r="QNL282" s="29"/>
      <c r="QNM282" s="29"/>
      <c r="QNN282" s="29"/>
      <c r="QNO282" s="29"/>
      <c r="QNP282" s="29"/>
      <c r="QNQ282" s="29"/>
      <c r="QNR282" s="29"/>
      <c r="QNS282" s="29"/>
      <c r="QNT282" s="29"/>
      <c r="QNU282" s="29"/>
      <c r="QNV282" s="29"/>
      <c r="QNW282" s="29"/>
      <c r="QNX282" s="29"/>
      <c r="QNY282" s="29"/>
      <c r="QNZ282" s="29"/>
      <c r="QOA282" s="29"/>
      <c r="QOB282" s="29"/>
      <c r="QOC282" s="29"/>
      <c r="QOD282" s="29"/>
      <c r="QOE282" s="29"/>
      <c r="QOF282" s="29"/>
      <c r="QOG282" s="29"/>
      <c r="QOH282" s="29"/>
      <c r="QOI282" s="29"/>
      <c r="QOJ282" s="29"/>
      <c r="QOK282" s="29"/>
      <c r="QOL282" s="29"/>
      <c r="QOM282" s="29"/>
      <c r="QON282" s="29"/>
      <c r="QOO282" s="29"/>
      <c r="QOP282" s="29"/>
      <c r="QOQ282" s="29"/>
      <c r="QOR282" s="29"/>
      <c r="QOS282" s="29"/>
      <c r="QOT282" s="29"/>
      <c r="QOU282" s="29"/>
      <c r="QOV282" s="29"/>
      <c r="QOW282" s="29"/>
      <c r="QOX282" s="29"/>
      <c r="QOY282" s="29"/>
      <c r="QOZ282" s="29"/>
      <c r="QPA282" s="29"/>
      <c r="QPB282" s="29"/>
      <c r="QPC282" s="29"/>
      <c r="QPD282" s="29"/>
      <c r="QPE282" s="29"/>
      <c r="QPF282" s="29"/>
      <c r="QPG282" s="29"/>
      <c r="QPH282" s="29"/>
      <c r="QPI282" s="29"/>
      <c r="QPJ282" s="29"/>
      <c r="QPK282" s="29"/>
      <c r="QPL282" s="29"/>
      <c r="QPM282" s="29"/>
      <c r="QPN282" s="29"/>
      <c r="QPO282" s="29"/>
      <c r="QPP282" s="29"/>
      <c r="QPQ282" s="29"/>
      <c r="QPR282" s="29"/>
      <c r="QPS282" s="29"/>
      <c r="QPT282" s="29"/>
      <c r="QPU282" s="29"/>
      <c r="QPV282" s="29"/>
      <c r="QPW282" s="29"/>
      <c r="QPX282" s="29"/>
      <c r="QPY282" s="29"/>
      <c r="QPZ282" s="29"/>
      <c r="QQA282" s="29"/>
      <c r="QQB282" s="29"/>
      <c r="QQC282" s="29"/>
      <c r="QQD282" s="29"/>
      <c r="QQE282" s="29"/>
      <c r="QQF282" s="29"/>
      <c r="QQG282" s="29"/>
      <c r="QQH282" s="29"/>
      <c r="QQI282" s="29"/>
      <c r="QQJ282" s="29"/>
      <c r="QQK282" s="29"/>
      <c r="QQL282" s="29"/>
      <c r="QQM282" s="29"/>
      <c r="QQN282" s="29"/>
      <c r="QQO282" s="29"/>
      <c r="QQP282" s="29"/>
      <c r="QQQ282" s="29"/>
      <c r="QQR282" s="29"/>
      <c r="QQS282" s="29"/>
      <c r="QQT282" s="29"/>
      <c r="QQU282" s="29"/>
      <c r="QQV282" s="29"/>
      <c r="QQW282" s="29"/>
      <c r="QQX282" s="29"/>
      <c r="QQY282" s="29"/>
      <c r="QQZ282" s="29"/>
      <c r="QRA282" s="29"/>
      <c r="QRB282" s="29"/>
      <c r="QRC282" s="29"/>
      <c r="QRD282" s="29"/>
      <c r="QRE282" s="29"/>
      <c r="QRF282" s="29"/>
      <c r="QRG282" s="29"/>
      <c r="QRH282" s="29"/>
      <c r="QRI282" s="29"/>
      <c r="QRJ282" s="29"/>
      <c r="QRK282" s="29"/>
      <c r="QRL282" s="29"/>
      <c r="QRM282" s="29"/>
      <c r="QRN282" s="29"/>
      <c r="QRO282" s="29"/>
      <c r="QRP282" s="29"/>
      <c r="QRQ282" s="29"/>
      <c r="QRR282" s="29"/>
      <c r="QRS282" s="29"/>
      <c r="QRT282" s="29"/>
      <c r="QRU282" s="29"/>
      <c r="QRV282" s="29"/>
      <c r="QRW282" s="29"/>
      <c r="QRX282" s="29"/>
      <c r="QRY282" s="29"/>
      <c r="QRZ282" s="29"/>
      <c r="QSA282" s="29"/>
      <c r="QSB282" s="29"/>
      <c r="QSC282" s="29"/>
      <c r="QSD282" s="29"/>
      <c r="QSE282" s="29"/>
      <c r="QSF282" s="29"/>
      <c r="QSG282" s="29"/>
      <c r="QSH282" s="29"/>
      <c r="QSI282" s="29"/>
      <c r="QSJ282" s="29"/>
      <c r="QSK282" s="29"/>
      <c r="QSL282" s="29"/>
      <c r="QSM282" s="29"/>
      <c r="QSN282" s="29"/>
      <c r="QSO282" s="29"/>
      <c r="QSP282" s="29"/>
      <c r="QSQ282" s="29"/>
      <c r="QSR282" s="29"/>
      <c r="QSS282" s="29"/>
      <c r="QST282" s="29"/>
      <c r="QSU282" s="29"/>
      <c r="QSV282" s="29"/>
      <c r="QSW282" s="29"/>
      <c r="QSX282" s="29"/>
      <c r="QSY282" s="29"/>
      <c r="QSZ282" s="29"/>
      <c r="QTA282" s="29"/>
      <c r="QTB282" s="29"/>
      <c r="QTC282" s="29"/>
      <c r="QTD282" s="29"/>
      <c r="QTE282" s="29"/>
      <c r="QTF282" s="29"/>
      <c r="QTG282" s="29"/>
      <c r="QTH282" s="29"/>
      <c r="QTI282" s="29"/>
      <c r="QTJ282" s="29"/>
      <c r="QTK282" s="29"/>
      <c r="QTL282" s="29"/>
      <c r="QTM282" s="29"/>
      <c r="QTN282" s="29"/>
      <c r="QTO282" s="29"/>
      <c r="QTP282" s="29"/>
      <c r="QTQ282" s="29"/>
      <c r="QTR282" s="29"/>
      <c r="QTS282" s="29"/>
      <c r="QTT282" s="29"/>
      <c r="QTU282" s="29"/>
      <c r="QTV282" s="29"/>
      <c r="QTW282" s="29"/>
      <c r="QTX282" s="29"/>
      <c r="QTY282" s="29"/>
      <c r="QTZ282" s="29"/>
      <c r="QUA282" s="29"/>
      <c r="QUB282" s="29"/>
      <c r="QUC282" s="29"/>
      <c r="QUD282" s="29"/>
      <c r="QUE282" s="29"/>
      <c r="QUF282" s="29"/>
      <c r="QUG282" s="29"/>
      <c r="QUH282" s="29"/>
      <c r="QUI282" s="29"/>
      <c r="QUJ282" s="29"/>
      <c r="QUK282" s="29"/>
      <c r="QUL282" s="29"/>
      <c r="QUM282" s="29"/>
      <c r="QUN282" s="29"/>
      <c r="QUO282" s="29"/>
      <c r="QUP282" s="29"/>
      <c r="QUQ282" s="29"/>
      <c r="QUR282" s="29"/>
      <c r="QUS282" s="29"/>
      <c r="QUT282" s="29"/>
      <c r="QUU282" s="29"/>
      <c r="QUV282" s="29"/>
      <c r="QUW282" s="29"/>
      <c r="QUX282" s="29"/>
      <c r="QUY282" s="29"/>
      <c r="QUZ282" s="29"/>
      <c r="QVA282" s="29"/>
      <c r="QVB282" s="29"/>
      <c r="QVC282" s="29"/>
      <c r="QVD282" s="29"/>
      <c r="QVE282" s="29"/>
      <c r="QVF282" s="29"/>
      <c r="QVG282" s="29"/>
      <c r="QVH282" s="29"/>
      <c r="QVI282" s="29"/>
      <c r="QVJ282" s="29"/>
      <c r="QVK282" s="29"/>
      <c r="QVL282" s="29"/>
      <c r="QVM282" s="29"/>
      <c r="QVN282" s="29"/>
      <c r="QVO282" s="29"/>
      <c r="QVP282" s="29"/>
      <c r="QVQ282" s="29"/>
      <c r="QVR282" s="29"/>
      <c r="QVS282" s="29"/>
      <c r="QVT282" s="29"/>
      <c r="QVU282" s="29"/>
      <c r="QVV282" s="29"/>
      <c r="QVW282" s="29"/>
      <c r="QVX282" s="29"/>
      <c r="QVY282" s="29"/>
      <c r="QVZ282" s="29"/>
      <c r="QWA282" s="29"/>
      <c r="QWB282" s="29"/>
      <c r="QWC282" s="29"/>
      <c r="QWD282" s="29"/>
      <c r="QWE282" s="29"/>
      <c r="QWF282" s="29"/>
      <c r="QWG282" s="29"/>
      <c r="QWH282" s="29"/>
      <c r="QWI282" s="29"/>
      <c r="QWJ282" s="29"/>
      <c r="QWK282" s="29"/>
      <c r="QWL282" s="29"/>
      <c r="QWM282" s="29"/>
      <c r="QWN282" s="29"/>
      <c r="QWO282" s="29"/>
      <c r="QWP282" s="29"/>
      <c r="QWQ282" s="29"/>
      <c r="QWR282" s="29"/>
      <c r="QWS282" s="29"/>
      <c r="QWT282" s="29"/>
      <c r="QWU282" s="29"/>
      <c r="QWV282" s="29"/>
      <c r="QWW282" s="29"/>
      <c r="QWX282" s="29"/>
      <c r="QWY282" s="29"/>
      <c r="QWZ282" s="29"/>
      <c r="QXA282" s="29"/>
      <c r="QXB282" s="29"/>
      <c r="QXC282" s="29"/>
      <c r="QXD282" s="29"/>
      <c r="QXE282" s="29"/>
      <c r="QXF282" s="29"/>
      <c r="QXG282" s="29"/>
      <c r="QXH282" s="29"/>
      <c r="QXI282" s="29"/>
      <c r="QXJ282" s="29"/>
      <c r="QXK282" s="29"/>
      <c r="QXL282" s="29"/>
      <c r="QXM282" s="29"/>
      <c r="QXN282" s="29"/>
      <c r="QXO282" s="29"/>
      <c r="QXP282" s="29"/>
      <c r="QXQ282" s="29"/>
      <c r="QXR282" s="29"/>
      <c r="QXS282" s="29"/>
      <c r="QXT282" s="29"/>
      <c r="QXU282" s="29"/>
      <c r="QXV282" s="29"/>
      <c r="QXW282" s="29"/>
      <c r="QXX282" s="29"/>
      <c r="QXY282" s="29"/>
      <c r="QXZ282" s="29"/>
      <c r="QYA282" s="29"/>
      <c r="QYB282" s="29"/>
      <c r="QYC282" s="29"/>
      <c r="QYD282" s="29"/>
      <c r="QYE282" s="29"/>
      <c r="QYF282" s="29"/>
      <c r="QYG282" s="29"/>
      <c r="QYH282" s="29"/>
      <c r="QYI282" s="29"/>
      <c r="QYJ282" s="29"/>
      <c r="QYK282" s="29"/>
      <c r="QYL282" s="29"/>
      <c r="QYM282" s="29"/>
      <c r="QYN282" s="29"/>
      <c r="QYO282" s="29"/>
      <c r="QYP282" s="29"/>
      <c r="QYQ282" s="29"/>
      <c r="QYR282" s="29"/>
      <c r="QYS282" s="29"/>
      <c r="QYT282" s="29"/>
      <c r="QYU282" s="29"/>
      <c r="QYV282" s="29"/>
      <c r="QYW282" s="29"/>
      <c r="QYX282" s="29"/>
      <c r="QYY282" s="29"/>
      <c r="QYZ282" s="29"/>
      <c r="QZA282" s="29"/>
      <c r="QZB282" s="29"/>
      <c r="QZC282" s="29"/>
      <c r="QZD282" s="29"/>
      <c r="QZE282" s="29"/>
      <c r="QZF282" s="29"/>
      <c r="QZG282" s="29"/>
      <c r="QZH282" s="29"/>
      <c r="QZI282" s="29"/>
      <c r="QZJ282" s="29"/>
      <c r="QZK282" s="29"/>
      <c r="QZL282" s="29"/>
      <c r="QZM282" s="29"/>
      <c r="QZN282" s="29"/>
      <c r="QZO282" s="29"/>
      <c r="QZP282" s="29"/>
      <c r="QZQ282" s="29"/>
      <c r="QZR282" s="29"/>
      <c r="QZS282" s="29"/>
      <c r="QZT282" s="29"/>
      <c r="QZU282" s="29"/>
      <c r="QZV282" s="29"/>
      <c r="QZW282" s="29"/>
      <c r="QZX282" s="29"/>
      <c r="QZY282" s="29"/>
      <c r="QZZ282" s="29"/>
      <c r="RAA282" s="29"/>
      <c r="RAB282" s="29"/>
      <c r="RAC282" s="29"/>
      <c r="RAD282" s="29"/>
      <c r="RAE282" s="29"/>
      <c r="RAF282" s="29"/>
      <c r="RAG282" s="29"/>
      <c r="RAH282" s="29"/>
      <c r="RAI282" s="29"/>
      <c r="RAJ282" s="29"/>
      <c r="RAK282" s="29"/>
      <c r="RAL282" s="29"/>
      <c r="RAM282" s="29"/>
      <c r="RAN282" s="29"/>
      <c r="RAO282" s="29"/>
      <c r="RAP282" s="29"/>
      <c r="RAQ282" s="29"/>
      <c r="RAR282" s="29"/>
      <c r="RAS282" s="29"/>
      <c r="RAT282" s="29"/>
      <c r="RAU282" s="29"/>
      <c r="RAV282" s="29"/>
      <c r="RAW282" s="29"/>
      <c r="RAX282" s="29"/>
      <c r="RAY282" s="29"/>
      <c r="RAZ282" s="29"/>
      <c r="RBA282" s="29"/>
      <c r="RBB282" s="29"/>
      <c r="RBC282" s="29"/>
      <c r="RBD282" s="29"/>
      <c r="RBE282" s="29"/>
      <c r="RBF282" s="29"/>
      <c r="RBG282" s="29"/>
      <c r="RBH282" s="29"/>
      <c r="RBI282" s="29"/>
      <c r="RBJ282" s="29"/>
      <c r="RBK282" s="29"/>
      <c r="RBL282" s="29"/>
      <c r="RBM282" s="29"/>
      <c r="RBN282" s="29"/>
      <c r="RBO282" s="29"/>
      <c r="RBP282" s="29"/>
      <c r="RBQ282" s="29"/>
      <c r="RBR282" s="29"/>
      <c r="RBS282" s="29"/>
      <c r="RBT282" s="29"/>
      <c r="RBU282" s="29"/>
      <c r="RBV282" s="29"/>
      <c r="RBW282" s="29"/>
      <c r="RBX282" s="29"/>
      <c r="RBY282" s="29"/>
      <c r="RBZ282" s="29"/>
      <c r="RCA282" s="29"/>
      <c r="RCB282" s="29"/>
      <c r="RCC282" s="29"/>
      <c r="RCD282" s="29"/>
      <c r="RCE282" s="29"/>
      <c r="RCF282" s="29"/>
      <c r="RCG282" s="29"/>
      <c r="RCH282" s="29"/>
      <c r="RCI282" s="29"/>
      <c r="RCJ282" s="29"/>
      <c r="RCK282" s="29"/>
      <c r="RCL282" s="29"/>
      <c r="RCM282" s="29"/>
      <c r="RCN282" s="29"/>
      <c r="RCO282" s="29"/>
      <c r="RCP282" s="29"/>
      <c r="RCQ282" s="29"/>
      <c r="RCR282" s="29"/>
      <c r="RCS282" s="29"/>
      <c r="RCT282" s="29"/>
      <c r="RCU282" s="29"/>
      <c r="RCV282" s="29"/>
      <c r="RCW282" s="29"/>
      <c r="RCX282" s="29"/>
      <c r="RCY282" s="29"/>
      <c r="RCZ282" s="29"/>
      <c r="RDA282" s="29"/>
      <c r="RDB282" s="29"/>
      <c r="RDC282" s="29"/>
      <c r="RDD282" s="29"/>
      <c r="RDE282" s="29"/>
      <c r="RDF282" s="29"/>
      <c r="RDG282" s="29"/>
      <c r="RDH282" s="29"/>
      <c r="RDI282" s="29"/>
      <c r="RDJ282" s="29"/>
      <c r="RDK282" s="29"/>
      <c r="RDL282" s="29"/>
      <c r="RDM282" s="29"/>
      <c r="RDN282" s="29"/>
      <c r="RDO282" s="29"/>
      <c r="RDP282" s="29"/>
      <c r="RDQ282" s="29"/>
      <c r="RDR282" s="29"/>
      <c r="RDS282" s="29"/>
      <c r="RDT282" s="29"/>
      <c r="RDU282" s="29"/>
      <c r="RDV282" s="29"/>
      <c r="RDW282" s="29"/>
      <c r="RDX282" s="29"/>
      <c r="RDY282" s="29"/>
      <c r="RDZ282" s="29"/>
      <c r="REA282" s="29"/>
      <c r="REB282" s="29"/>
      <c r="REC282" s="29"/>
      <c r="RED282" s="29"/>
      <c r="REE282" s="29"/>
      <c r="REF282" s="29"/>
      <c r="REG282" s="29"/>
      <c r="REH282" s="29"/>
      <c r="REI282" s="29"/>
      <c r="REJ282" s="29"/>
      <c r="REK282" s="29"/>
      <c r="REL282" s="29"/>
      <c r="REM282" s="29"/>
      <c r="REN282" s="29"/>
      <c r="REO282" s="29"/>
      <c r="REP282" s="29"/>
      <c r="REQ282" s="29"/>
      <c r="RER282" s="29"/>
      <c r="RES282" s="29"/>
      <c r="RET282" s="29"/>
      <c r="REU282" s="29"/>
      <c r="REV282" s="29"/>
      <c r="REW282" s="29"/>
      <c r="REX282" s="29"/>
      <c r="REY282" s="29"/>
      <c r="REZ282" s="29"/>
      <c r="RFA282" s="29"/>
      <c r="RFB282" s="29"/>
      <c r="RFC282" s="29"/>
      <c r="RFD282" s="29"/>
      <c r="RFE282" s="29"/>
      <c r="RFF282" s="29"/>
      <c r="RFG282" s="29"/>
      <c r="RFH282" s="29"/>
      <c r="RFI282" s="29"/>
      <c r="RFJ282" s="29"/>
      <c r="RFK282" s="29"/>
      <c r="RFL282" s="29"/>
      <c r="RFM282" s="29"/>
      <c r="RFN282" s="29"/>
      <c r="RFO282" s="29"/>
      <c r="RFP282" s="29"/>
      <c r="RFQ282" s="29"/>
      <c r="RFR282" s="29"/>
      <c r="RFS282" s="29"/>
      <c r="RFT282" s="29"/>
      <c r="RFU282" s="29"/>
      <c r="RFV282" s="29"/>
      <c r="RFW282" s="29"/>
      <c r="RFX282" s="29"/>
      <c r="RFY282" s="29"/>
      <c r="RFZ282" s="29"/>
      <c r="RGA282" s="29"/>
      <c r="RGB282" s="29"/>
      <c r="RGC282" s="29"/>
      <c r="RGD282" s="29"/>
      <c r="RGE282" s="29"/>
      <c r="RGF282" s="29"/>
      <c r="RGG282" s="29"/>
      <c r="RGH282" s="29"/>
      <c r="RGI282" s="29"/>
      <c r="RGJ282" s="29"/>
      <c r="RGK282" s="29"/>
      <c r="RGL282" s="29"/>
      <c r="RGM282" s="29"/>
      <c r="RGN282" s="29"/>
      <c r="RGO282" s="29"/>
      <c r="RGP282" s="29"/>
      <c r="RGQ282" s="29"/>
      <c r="RGR282" s="29"/>
      <c r="RGS282" s="29"/>
      <c r="RGT282" s="29"/>
      <c r="RGU282" s="29"/>
      <c r="RGV282" s="29"/>
      <c r="RGW282" s="29"/>
      <c r="RGX282" s="29"/>
      <c r="RGY282" s="29"/>
      <c r="RGZ282" s="29"/>
      <c r="RHA282" s="29"/>
      <c r="RHB282" s="29"/>
      <c r="RHC282" s="29"/>
      <c r="RHD282" s="29"/>
      <c r="RHE282" s="29"/>
      <c r="RHF282" s="29"/>
      <c r="RHG282" s="29"/>
      <c r="RHH282" s="29"/>
      <c r="RHI282" s="29"/>
      <c r="RHJ282" s="29"/>
      <c r="RHK282" s="29"/>
      <c r="RHL282" s="29"/>
      <c r="RHM282" s="29"/>
      <c r="RHN282" s="29"/>
      <c r="RHO282" s="29"/>
      <c r="RHP282" s="29"/>
      <c r="RHQ282" s="29"/>
      <c r="RHR282" s="29"/>
      <c r="RHS282" s="29"/>
      <c r="RHT282" s="29"/>
      <c r="RHU282" s="29"/>
      <c r="RHV282" s="29"/>
      <c r="RHW282" s="29"/>
      <c r="RHX282" s="29"/>
      <c r="RHY282" s="29"/>
      <c r="RHZ282" s="29"/>
      <c r="RIA282" s="29"/>
      <c r="RIB282" s="29"/>
      <c r="RIC282" s="29"/>
      <c r="RID282" s="29"/>
      <c r="RIE282" s="29"/>
      <c r="RIF282" s="29"/>
      <c r="RIG282" s="29"/>
      <c r="RIH282" s="29"/>
      <c r="RII282" s="29"/>
      <c r="RIJ282" s="29"/>
      <c r="RIK282" s="29"/>
      <c r="RIL282" s="29"/>
      <c r="RIM282" s="29"/>
      <c r="RIN282" s="29"/>
      <c r="RIO282" s="29"/>
      <c r="RIP282" s="29"/>
      <c r="RIQ282" s="29"/>
      <c r="RIR282" s="29"/>
      <c r="RIS282" s="29"/>
      <c r="RIT282" s="29"/>
      <c r="RIU282" s="29"/>
      <c r="RIV282" s="29"/>
      <c r="RIW282" s="29"/>
      <c r="RIX282" s="29"/>
      <c r="RIY282" s="29"/>
      <c r="RIZ282" s="29"/>
      <c r="RJA282" s="29"/>
      <c r="RJB282" s="29"/>
      <c r="RJC282" s="29"/>
      <c r="RJD282" s="29"/>
      <c r="RJE282" s="29"/>
      <c r="RJF282" s="29"/>
      <c r="RJG282" s="29"/>
      <c r="RJH282" s="29"/>
      <c r="RJI282" s="29"/>
      <c r="RJJ282" s="29"/>
      <c r="RJK282" s="29"/>
      <c r="RJL282" s="29"/>
      <c r="RJM282" s="29"/>
      <c r="RJN282" s="29"/>
      <c r="RJO282" s="29"/>
      <c r="RJP282" s="29"/>
      <c r="RJQ282" s="29"/>
      <c r="RJR282" s="29"/>
      <c r="RJS282" s="29"/>
      <c r="RJT282" s="29"/>
      <c r="RJU282" s="29"/>
      <c r="RJV282" s="29"/>
      <c r="RJW282" s="29"/>
      <c r="RJX282" s="29"/>
      <c r="RJY282" s="29"/>
      <c r="RJZ282" s="29"/>
      <c r="RKA282" s="29"/>
      <c r="RKB282" s="29"/>
      <c r="RKC282" s="29"/>
      <c r="RKD282" s="29"/>
      <c r="RKE282" s="29"/>
      <c r="RKF282" s="29"/>
      <c r="RKG282" s="29"/>
      <c r="RKH282" s="29"/>
      <c r="RKI282" s="29"/>
      <c r="RKJ282" s="29"/>
      <c r="RKK282" s="29"/>
      <c r="RKL282" s="29"/>
      <c r="RKM282" s="29"/>
      <c r="RKN282" s="29"/>
      <c r="RKO282" s="29"/>
      <c r="RKP282" s="29"/>
      <c r="RKQ282" s="29"/>
      <c r="RKR282" s="29"/>
      <c r="RKS282" s="29"/>
      <c r="RKT282" s="29"/>
      <c r="RKU282" s="29"/>
      <c r="RKV282" s="29"/>
      <c r="RKW282" s="29"/>
      <c r="RKX282" s="29"/>
      <c r="RKY282" s="29"/>
      <c r="RKZ282" s="29"/>
      <c r="RLA282" s="29"/>
      <c r="RLB282" s="29"/>
      <c r="RLC282" s="29"/>
      <c r="RLD282" s="29"/>
      <c r="RLE282" s="29"/>
      <c r="RLF282" s="29"/>
      <c r="RLG282" s="29"/>
      <c r="RLH282" s="29"/>
      <c r="RLI282" s="29"/>
      <c r="RLJ282" s="29"/>
      <c r="RLK282" s="29"/>
      <c r="RLL282" s="29"/>
      <c r="RLM282" s="29"/>
      <c r="RLN282" s="29"/>
      <c r="RLO282" s="29"/>
      <c r="RLP282" s="29"/>
      <c r="RLQ282" s="29"/>
      <c r="RLR282" s="29"/>
      <c r="RLS282" s="29"/>
      <c r="RLT282" s="29"/>
      <c r="RLU282" s="29"/>
      <c r="RLV282" s="29"/>
      <c r="RLW282" s="29"/>
      <c r="RLX282" s="29"/>
      <c r="RLY282" s="29"/>
      <c r="RLZ282" s="29"/>
      <c r="RMA282" s="29"/>
      <c r="RMB282" s="29"/>
      <c r="RMC282" s="29"/>
      <c r="RMD282" s="29"/>
      <c r="RME282" s="29"/>
      <c r="RMF282" s="29"/>
      <c r="RMG282" s="29"/>
      <c r="RMH282" s="29"/>
      <c r="RMI282" s="29"/>
      <c r="RMJ282" s="29"/>
      <c r="RMK282" s="29"/>
      <c r="RML282" s="29"/>
      <c r="RMM282" s="29"/>
      <c r="RMN282" s="29"/>
      <c r="RMO282" s="29"/>
      <c r="RMP282" s="29"/>
      <c r="RMQ282" s="29"/>
      <c r="RMR282" s="29"/>
      <c r="RMS282" s="29"/>
      <c r="RMT282" s="29"/>
      <c r="RMU282" s="29"/>
      <c r="RMV282" s="29"/>
      <c r="RMW282" s="29"/>
      <c r="RMX282" s="29"/>
      <c r="RMY282" s="29"/>
      <c r="RMZ282" s="29"/>
      <c r="RNA282" s="29"/>
      <c r="RNB282" s="29"/>
      <c r="RNC282" s="29"/>
      <c r="RND282" s="29"/>
      <c r="RNE282" s="29"/>
      <c r="RNF282" s="29"/>
      <c r="RNG282" s="29"/>
      <c r="RNH282" s="29"/>
      <c r="RNI282" s="29"/>
      <c r="RNJ282" s="29"/>
      <c r="RNK282" s="29"/>
      <c r="RNL282" s="29"/>
      <c r="RNM282" s="29"/>
      <c r="RNN282" s="29"/>
      <c r="RNO282" s="29"/>
      <c r="RNP282" s="29"/>
      <c r="RNQ282" s="29"/>
      <c r="RNR282" s="29"/>
      <c r="RNS282" s="29"/>
      <c r="RNT282" s="29"/>
      <c r="RNU282" s="29"/>
      <c r="RNV282" s="29"/>
      <c r="RNW282" s="29"/>
      <c r="RNX282" s="29"/>
      <c r="RNY282" s="29"/>
      <c r="RNZ282" s="29"/>
      <c r="ROA282" s="29"/>
      <c r="ROB282" s="29"/>
      <c r="ROC282" s="29"/>
      <c r="ROD282" s="29"/>
      <c r="ROE282" s="29"/>
      <c r="ROF282" s="29"/>
      <c r="ROG282" s="29"/>
      <c r="ROH282" s="29"/>
      <c r="ROI282" s="29"/>
      <c r="ROJ282" s="29"/>
      <c r="ROK282" s="29"/>
      <c r="ROL282" s="29"/>
      <c r="ROM282" s="29"/>
      <c r="RON282" s="29"/>
      <c r="ROO282" s="29"/>
      <c r="ROP282" s="29"/>
      <c r="ROQ282" s="29"/>
      <c r="ROR282" s="29"/>
      <c r="ROS282" s="29"/>
      <c r="ROT282" s="29"/>
      <c r="ROU282" s="29"/>
      <c r="ROV282" s="29"/>
      <c r="ROW282" s="29"/>
      <c r="ROX282" s="29"/>
      <c r="ROY282" s="29"/>
      <c r="ROZ282" s="29"/>
      <c r="RPA282" s="29"/>
      <c r="RPB282" s="29"/>
      <c r="RPC282" s="29"/>
      <c r="RPD282" s="29"/>
      <c r="RPE282" s="29"/>
      <c r="RPF282" s="29"/>
      <c r="RPG282" s="29"/>
      <c r="RPH282" s="29"/>
      <c r="RPI282" s="29"/>
      <c r="RPJ282" s="29"/>
      <c r="RPK282" s="29"/>
      <c r="RPL282" s="29"/>
      <c r="RPM282" s="29"/>
      <c r="RPN282" s="29"/>
      <c r="RPO282" s="29"/>
      <c r="RPP282" s="29"/>
      <c r="RPQ282" s="29"/>
      <c r="RPR282" s="29"/>
      <c r="RPS282" s="29"/>
      <c r="RPT282" s="29"/>
      <c r="RPU282" s="29"/>
      <c r="RPV282" s="29"/>
      <c r="RPW282" s="29"/>
      <c r="RPX282" s="29"/>
      <c r="RPY282" s="29"/>
      <c r="RPZ282" s="29"/>
      <c r="RQA282" s="29"/>
      <c r="RQB282" s="29"/>
      <c r="RQC282" s="29"/>
      <c r="RQD282" s="29"/>
      <c r="RQE282" s="29"/>
      <c r="RQF282" s="29"/>
      <c r="RQG282" s="29"/>
      <c r="RQH282" s="29"/>
      <c r="RQI282" s="29"/>
      <c r="RQJ282" s="29"/>
      <c r="RQK282" s="29"/>
      <c r="RQL282" s="29"/>
      <c r="RQM282" s="29"/>
      <c r="RQN282" s="29"/>
      <c r="RQO282" s="29"/>
      <c r="RQP282" s="29"/>
      <c r="RQQ282" s="29"/>
      <c r="RQR282" s="29"/>
      <c r="RQS282" s="29"/>
      <c r="RQT282" s="29"/>
      <c r="RQU282" s="29"/>
      <c r="RQV282" s="29"/>
      <c r="RQW282" s="29"/>
      <c r="RQX282" s="29"/>
      <c r="RQY282" s="29"/>
      <c r="RQZ282" s="29"/>
      <c r="RRA282" s="29"/>
      <c r="RRB282" s="29"/>
      <c r="RRC282" s="29"/>
      <c r="RRD282" s="29"/>
      <c r="RRE282" s="29"/>
      <c r="RRF282" s="29"/>
      <c r="RRG282" s="29"/>
      <c r="RRH282" s="29"/>
      <c r="RRI282" s="29"/>
      <c r="RRJ282" s="29"/>
      <c r="RRK282" s="29"/>
      <c r="RRL282" s="29"/>
      <c r="RRM282" s="29"/>
      <c r="RRN282" s="29"/>
      <c r="RRO282" s="29"/>
      <c r="RRP282" s="29"/>
      <c r="RRQ282" s="29"/>
      <c r="RRR282" s="29"/>
      <c r="RRS282" s="29"/>
      <c r="RRT282" s="29"/>
      <c r="RRU282" s="29"/>
      <c r="RRV282" s="29"/>
      <c r="RRW282" s="29"/>
      <c r="RRX282" s="29"/>
      <c r="RRY282" s="29"/>
      <c r="RRZ282" s="29"/>
      <c r="RSA282" s="29"/>
      <c r="RSB282" s="29"/>
      <c r="RSC282" s="29"/>
      <c r="RSD282" s="29"/>
      <c r="RSE282" s="29"/>
      <c r="RSF282" s="29"/>
      <c r="RSG282" s="29"/>
      <c r="RSH282" s="29"/>
      <c r="RSI282" s="29"/>
      <c r="RSJ282" s="29"/>
      <c r="RSK282" s="29"/>
      <c r="RSL282" s="29"/>
      <c r="RSM282" s="29"/>
      <c r="RSN282" s="29"/>
      <c r="RSO282" s="29"/>
      <c r="RSP282" s="29"/>
      <c r="RSQ282" s="29"/>
      <c r="RSR282" s="29"/>
      <c r="RSS282" s="29"/>
      <c r="RST282" s="29"/>
      <c r="RSU282" s="29"/>
      <c r="RSV282" s="29"/>
      <c r="RSW282" s="29"/>
      <c r="RSX282" s="29"/>
      <c r="RSY282" s="29"/>
      <c r="RSZ282" s="29"/>
      <c r="RTA282" s="29"/>
      <c r="RTB282" s="29"/>
      <c r="RTC282" s="29"/>
      <c r="RTD282" s="29"/>
      <c r="RTE282" s="29"/>
      <c r="RTF282" s="29"/>
      <c r="RTG282" s="29"/>
      <c r="RTH282" s="29"/>
      <c r="RTI282" s="29"/>
      <c r="RTJ282" s="29"/>
      <c r="RTK282" s="29"/>
      <c r="RTL282" s="29"/>
      <c r="RTM282" s="29"/>
      <c r="RTN282" s="29"/>
      <c r="RTO282" s="29"/>
      <c r="RTP282" s="29"/>
      <c r="RTQ282" s="29"/>
      <c r="RTR282" s="29"/>
      <c r="RTS282" s="29"/>
      <c r="RTT282" s="29"/>
      <c r="RTU282" s="29"/>
      <c r="RTV282" s="29"/>
      <c r="RTW282" s="29"/>
      <c r="RTX282" s="29"/>
      <c r="RTY282" s="29"/>
      <c r="RTZ282" s="29"/>
      <c r="RUA282" s="29"/>
      <c r="RUB282" s="29"/>
      <c r="RUC282" s="29"/>
      <c r="RUD282" s="29"/>
      <c r="RUE282" s="29"/>
      <c r="RUF282" s="29"/>
      <c r="RUG282" s="29"/>
      <c r="RUH282" s="29"/>
      <c r="RUI282" s="29"/>
      <c r="RUJ282" s="29"/>
      <c r="RUK282" s="29"/>
      <c r="RUL282" s="29"/>
      <c r="RUM282" s="29"/>
      <c r="RUN282" s="29"/>
      <c r="RUO282" s="29"/>
      <c r="RUP282" s="29"/>
      <c r="RUQ282" s="29"/>
      <c r="RUR282" s="29"/>
      <c r="RUS282" s="29"/>
      <c r="RUT282" s="29"/>
      <c r="RUU282" s="29"/>
      <c r="RUV282" s="29"/>
      <c r="RUW282" s="29"/>
      <c r="RUX282" s="29"/>
      <c r="RUY282" s="29"/>
      <c r="RUZ282" s="29"/>
      <c r="RVA282" s="29"/>
      <c r="RVB282" s="29"/>
      <c r="RVC282" s="29"/>
      <c r="RVD282" s="29"/>
      <c r="RVE282" s="29"/>
      <c r="RVF282" s="29"/>
      <c r="RVG282" s="29"/>
      <c r="RVH282" s="29"/>
      <c r="RVI282" s="29"/>
      <c r="RVJ282" s="29"/>
      <c r="RVK282" s="29"/>
      <c r="RVL282" s="29"/>
      <c r="RVM282" s="29"/>
      <c r="RVN282" s="29"/>
      <c r="RVO282" s="29"/>
      <c r="RVP282" s="29"/>
      <c r="RVQ282" s="29"/>
      <c r="RVR282" s="29"/>
      <c r="RVS282" s="29"/>
      <c r="RVT282" s="29"/>
      <c r="RVU282" s="29"/>
      <c r="RVV282" s="29"/>
      <c r="RVW282" s="29"/>
      <c r="RVX282" s="29"/>
      <c r="RVY282" s="29"/>
      <c r="RVZ282" s="29"/>
      <c r="RWA282" s="29"/>
      <c r="RWB282" s="29"/>
      <c r="RWC282" s="29"/>
      <c r="RWD282" s="29"/>
      <c r="RWE282" s="29"/>
      <c r="RWF282" s="29"/>
      <c r="RWG282" s="29"/>
      <c r="RWH282" s="29"/>
      <c r="RWI282" s="29"/>
      <c r="RWJ282" s="29"/>
      <c r="RWK282" s="29"/>
      <c r="RWL282" s="29"/>
      <c r="RWM282" s="29"/>
      <c r="RWN282" s="29"/>
      <c r="RWO282" s="29"/>
      <c r="RWP282" s="29"/>
      <c r="RWQ282" s="29"/>
      <c r="RWR282" s="29"/>
      <c r="RWS282" s="29"/>
      <c r="RWT282" s="29"/>
      <c r="RWU282" s="29"/>
      <c r="RWV282" s="29"/>
      <c r="RWW282" s="29"/>
      <c r="RWX282" s="29"/>
      <c r="RWY282" s="29"/>
      <c r="RWZ282" s="29"/>
      <c r="RXA282" s="29"/>
      <c r="RXB282" s="29"/>
      <c r="RXC282" s="29"/>
      <c r="RXD282" s="29"/>
      <c r="RXE282" s="29"/>
      <c r="RXF282" s="29"/>
      <c r="RXG282" s="29"/>
      <c r="RXH282" s="29"/>
      <c r="RXI282" s="29"/>
      <c r="RXJ282" s="29"/>
      <c r="RXK282" s="29"/>
      <c r="RXL282" s="29"/>
      <c r="RXM282" s="29"/>
      <c r="RXN282" s="29"/>
      <c r="RXO282" s="29"/>
      <c r="RXP282" s="29"/>
      <c r="RXQ282" s="29"/>
      <c r="RXR282" s="29"/>
      <c r="RXS282" s="29"/>
      <c r="RXT282" s="29"/>
      <c r="RXU282" s="29"/>
      <c r="RXV282" s="29"/>
      <c r="RXW282" s="29"/>
      <c r="RXX282" s="29"/>
      <c r="RXY282" s="29"/>
      <c r="RXZ282" s="29"/>
      <c r="RYA282" s="29"/>
      <c r="RYB282" s="29"/>
      <c r="RYC282" s="29"/>
      <c r="RYD282" s="29"/>
      <c r="RYE282" s="29"/>
      <c r="RYF282" s="29"/>
      <c r="RYG282" s="29"/>
      <c r="RYH282" s="29"/>
      <c r="RYI282" s="29"/>
      <c r="RYJ282" s="29"/>
      <c r="RYK282" s="29"/>
      <c r="RYL282" s="29"/>
      <c r="RYM282" s="29"/>
      <c r="RYN282" s="29"/>
      <c r="RYO282" s="29"/>
      <c r="RYP282" s="29"/>
      <c r="RYQ282" s="29"/>
      <c r="RYR282" s="29"/>
      <c r="RYS282" s="29"/>
      <c r="RYT282" s="29"/>
      <c r="RYU282" s="29"/>
      <c r="RYV282" s="29"/>
      <c r="RYW282" s="29"/>
      <c r="RYX282" s="29"/>
      <c r="RYY282" s="29"/>
      <c r="RYZ282" s="29"/>
      <c r="RZA282" s="29"/>
      <c r="RZB282" s="29"/>
      <c r="RZC282" s="29"/>
      <c r="RZD282" s="29"/>
      <c r="RZE282" s="29"/>
      <c r="RZF282" s="29"/>
      <c r="RZG282" s="29"/>
      <c r="RZH282" s="29"/>
      <c r="RZI282" s="29"/>
      <c r="RZJ282" s="29"/>
      <c r="RZK282" s="29"/>
      <c r="RZL282" s="29"/>
      <c r="RZM282" s="29"/>
      <c r="RZN282" s="29"/>
      <c r="RZO282" s="29"/>
      <c r="RZP282" s="29"/>
      <c r="RZQ282" s="29"/>
      <c r="RZR282" s="29"/>
      <c r="RZS282" s="29"/>
      <c r="RZT282" s="29"/>
      <c r="RZU282" s="29"/>
      <c r="RZV282" s="29"/>
      <c r="RZW282" s="29"/>
      <c r="RZX282" s="29"/>
      <c r="RZY282" s="29"/>
      <c r="RZZ282" s="29"/>
      <c r="SAA282" s="29"/>
      <c r="SAB282" s="29"/>
      <c r="SAC282" s="29"/>
      <c r="SAD282" s="29"/>
      <c r="SAE282" s="29"/>
      <c r="SAF282" s="29"/>
      <c r="SAG282" s="29"/>
      <c r="SAH282" s="29"/>
      <c r="SAI282" s="29"/>
      <c r="SAJ282" s="29"/>
      <c r="SAK282" s="29"/>
      <c r="SAL282" s="29"/>
      <c r="SAM282" s="29"/>
      <c r="SAN282" s="29"/>
      <c r="SAO282" s="29"/>
      <c r="SAP282" s="29"/>
      <c r="SAQ282" s="29"/>
      <c r="SAR282" s="29"/>
      <c r="SAS282" s="29"/>
      <c r="SAT282" s="29"/>
      <c r="SAU282" s="29"/>
      <c r="SAV282" s="29"/>
      <c r="SAW282" s="29"/>
      <c r="SAX282" s="29"/>
      <c r="SAY282" s="29"/>
      <c r="SAZ282" s="29"/>
      <c r="SBA282" s="29"/>
      <c r="SBB282" s="29"/>
      <c r="SBC282" s="29"/>
      <c r="SBD282" s="29"/>
      <c r="SBE282" s="29"/>
      <c r="SBF282" s="29"/>
      <c r="SBG282" s="29"/>
      <c r="SBH282" s="29"/>
      <c r="SBI282" s="29"/>
      <c r="SBJ282" s="29"/>
      <c r="SBK282" s="29"/>
      <c r="SBL282" s="29"/>
      <c r="SBM282" s="29"/>
      <c r="SBN282" s="29"/>
      <c r="SBO282" s="29"/>
      <c r="SBP282" s="29"/>
      <c r="SBQ282" s="29"/>
      <c r="SBR282" s="29"/>
      <c r="SBS282" s="29"/>
      <c r="SBT282" s="29"/>
      <c r="SBU282" s="29"/>
      <c r="SBV282" s="29"/>
      <c r="SBW282" s="29"/>
      <c r="SBX282" s="29"/>
      <c r="SBY282" s="29"/>
      <c r="SBZ282" s="29"/>
      <c r="SCA282" s="29"/>
      <c r="SCB282" s="29"/>
      <c r="SCC282" s="29"/>
      <c r="SCD282" s="29"/>
      <c r="SCE282" s="29"/>
      <c r="SCF282" s="29"/>
      <c r="SCG282" s="29"/>
      <c r="SCH282" s="29"/>
      <c r="SCI282" s="29"/>
      <c r="SCJ282" s="29"/>
      <c r="SCK282" s="29"/>
      <c r="SCL282" s="29"/>
      <c r="SCM282" s="29"/>
      <c r="SCN282" s="29"/>
      <c r="SCO282" s="29"/>
      <c r="SCP282" s="29"/>
      <c r="SCQ282" s="29"/>
      <c r="SCR282" s="29"/>
      <c r="SCS282" s="29"/>
      <c r="SCT282" s="29"/>
      <c r="SCU282" s="29"/>
      <c r="SCV282" s="29"/>
      <c r="SCW282" s="29"/>
      <c r="SCX282" s="29"/>
      <c r="SCY282" s="29"/>
      <c r="SCZ282" s="29"/>
      <c r="SDA282" s="29"/>
      <c r="SDB282" s="29"/>
      <c r="SDC282" s="29"/>
      <c r="SDD282" s="29"/>
      <c r="SDE282" s="29"/>
      <c r="SDF282" s="29"/>
      <c r="SDG282" s="29"/>
      <c r="SDH282" s="29"/>
      <c r="SDI282" s="29"/>
      <c r="SDJ282" s="29"/>
      <c r="SDK282" s="29"/>
      <c r="SDL282" s="29"/>
      <c r="SDM282" s="29"/>
      <c r="SDN282" s="29"/>
      <c r="SDO282" s="29"/>
      <c r="SDP282" s="29"/>
      <c r="SDQ282" s="29"/>
      <c r="SDR282" s="29"/>
      <c r="SDS282" s="29"/>
      <c r="SDT282" s="29"/>
      <c r="SDU282" s="29"/>
      <c r="SDV282" s="29"/>
      <c r="SDW282" s="29"/>
      <c r="SDX282" s="29"/>
      <c r="SDY282" s="29"/>
      <c r="SDZ282" s="29"/>
      <c r="SEA282" s="29"/>
      <c r="SEB282" s="29"/>
      <c r="SEC282" s="29"/>
      <c r="SED282" s="29"/>
      <c r="SEE282" s="29"/>
      <c r="SEF282" s="29"/>
      <c r="SEG282" s="29"/>
      <c r="SEH282" s="29"/>
      <c r="SEI282" s="29"/>
      <c r="SEJ282" s="29"/>
      <c r="SEK282" s="29"/>
      <c r="SEL282" s="29"/>
      <c r="SEM282" s="29"/>
      <c r="SEN282" s="29"/>
      <c r="SEO282" s="29"/>
      <c r="SEP282" s="29"/>
      <c r="SEQ282" s="29"/>
      <c r="SER282" s="29"/>
      <c r="SES282" s="29"/>
      <c r="SET282" s="29"/>
      <c r="SEU282" s="29"/>
      <c r="SEV282" s="29"/>
      <c r="SEW282" s="29"/>
      <c r="SEX282" s="29"/>
      <c r="SEY282" s="29"/>
      <c r="SEZ282" s="29"/>
      <c r="SFA282" s="29"/>
      <c r="SFB282" s="29"/>
      <c r="SFC282" s="29"/>
      <c r="SFD282" s="29"/>
      <c r="SFE282" s="29"/>
      <c r="SFF282" s="29"/>
      <c r="SFG282" s="29"/>
      <c r="SFH282" s="29"/>
      <c r="SFI282" s="29"/>
      <c r="SFJ282" s="29"/>
      <c r="SFK282" s="29"/>
      <c r="SFL282" s="29"/>
      <c r="SFM282" s="29"/>
      <c r="SFN282" s="29"/>
      <c r="SFO282" s="29"/>
      <c r="SFP282" s="29"/>
      <c r="SFQ282" s="29"/>
      <c r="SFR282" s="29"/>
      <c r="SFS282" s="29"/>
      <c r="SFT282" s="29"/>
      <c r="SFU282" s="29"/>
      <c r="SFV282" s="29"/>
      <c r="SFW282" s="29"/>
      <c r="SFX282" s="29"/>
      <c r="SFY282" s="29"/>
      <c r="SFZ282" s="29"/>
      <c r="SGA282" s="29"/>
      <c r="SGB282" s="29"/>
      <c r="SGC282" s="29"/>
      <c r="SGD282" s="29"/>
      <c r="SGE282" s="29"/>
      <c r="SGF282" s="29"/>
      <c r="SGG282" s="29"/>
      <c r="SGH282" s="29"/>
      <c r="SGI282" s="29"/>
      <c r="SGJ282" s="29"/>
      <c r="SGK282" s="29"/>
      <c r="SGL282" s="29"/>
      <c r="SGM282" s="29"/>
      <c r="SGN282" s="29"/>
      <c r="SGO282" s="29"/>
      <c r="SGP282" s="29"/>
      <c r="SGQ282" s="29"/>
      <c r="SGR282" s="29"/>
      <c r="SGS282" s="29"/>
      <c r="SGT282" s="29"/>
      <c r="SGU282" s="29"/>
      <c r="SGV282" s="29"/>
      <c r="SGW282" s="29"/>
      <c r="SGX282" s="29"/>
      <c r="SGY282" s="29"/>
      <c r="SGZ282" s="29"/>
      <c r="SHA282" s="29"/>
      <c r="SHB282" s="29"/>
      <c r="SHC282" s="29"/>
      <c r="SHD282" s="29"/>
      <c r="SHE282" s="29"/>
      <c r="SHF282" s="29"/>
      <c r="SHG282" s="29"/>
      <c r="SHH282" s="29"/>
      <c r="SHI282" s="29"/>
      <c r="SHJ282" s="29"/>
      <c r="SHK282" s="29"/>
      <c r="SHL282" s="29"/>
      <c r="SHM282" s="29"/>
      <c r="SHN282" s="29"/>
      <c r="SHO282" s="29"/>
      <c r="SHP282" s="29"/>
      <c r="SHQ282" s="29"/>
      <c r="SHR282" s="29"/>
      <c r="SHS282" s="29"/>
      <c r="SHT282" s="29"/>
      <c r="SHU282" s="29"/>
      <c r="SHV282" s="29"/>
      <c r="SHW282" s="29"/>
      <c r="SHX282" s="29"/>
      <c r="SHY282" s="29"/>
      <c r="SHZ282" s="29"/>
      <c r="SIA282" s="29"/>
      <c r="SIB282" s="29"/>
      <c r="SIC282" s="29"/>
      <c r="SID282" s="29"/>
      <c r="SIE282" s="29"/>
      <c r="SIF282" s="29"/>
      <c r="SIG282" s="29"/>
      <c r="SIH282" s="29"/>
      <c r="SII282" s="29"/>
      <c r="SIJ282" s="29"/>
      <c r="SIK282" s="29"/>
      <c r="SIL282" s="29"/>
      <c r="SIM282" s="29"/>
      <c r="SIN282" s="29"/>
      <c r="SIO282" s="29"/>
      <c r="SIP282" s="29"/>
      <c r="SIQ282" s="29"/>
      <c r="SIR282" s="29"/>
      <c r="SIS282" s="29"/>
      <c r="SIT282" s="29"/>
      <c r="SIU282" s="29"/>
      <c r="SIV282" s="29"/>
      <c r="SIW282" s="29"/>
      <c r="SIX282" s="29"/>
      <c r="SIY282" s="29"/>
      <c r="SIZ282" s="29"/>
      <c r="SJA282" s="29"/>
      <c r="SJB282" s="29"/>
      <c r="SJC282" s="29"/>
      <c r="SJD282" s="29"/>
      <c r="SJE282" s="29"/>
      <c r="SJF282" s="29"/>
      <c r="SJG282" s="29"/>
      <c r="SJH282" s="29"/>
      <c r="SJI282" s="29"/>
      <c r="SJJ282" s="29"/>
      <c r="SJK282" s="29"/>
      <c r="SJL282" s="29"/>
      <c r="SJM282" s="29"/>
      <c r="SJN282" s="29"/>
      <c r="SJO282" s="29"/>
      <c r="SJP282" s="29"/>
      <c r="SJQ282" s="29"/>
      <c r="SJR282" s="29"/>
      <c r="SJS282" s="29"/>
      <c r="SJT282" s="29"/>
      <c r="SJU282" s="29"/>
      <c r="SJV282" s="29"/>
      <c r="SJW282" s="29"/>
      <c r="SJX282" s="29"/>
      <c r="SJY282" s="29"/>
      <c r="SJZ282" s="29"/>
      <c r="SKA282" s="29"/>
      <c r="SKB282" s="29"/>
      <c r="SKC282" s="29"/>
      <c r="SKD282" s="29"/>
      <c r="SKE282" s="29"/>
      <c r="SKF282" s="29"/>
      <c r="SKG282" s="29"/>
      <c r="SKH282" s="29"/>
      <c r="SKI282" s="29"/>
      <c r="SKJ282" s="29"/>
      <c r="SKK282" s="29"/>
      <c r="SKL282" s="29"/>
      <c r="SKM282" s="29"/>
      <c r="SKN282" s="29"/>
      <c r="SKO282" s="29"/>
      <c r="SKP282" s="29"/>
      <c r="SKQ282" s="29"/>
      <c r="SKR282" s="29"/>
      <c r="SKS282" s="29"/>
      <c r="SKT282" s="29"/>
      <c r="SKU282" s="29"/>
      <c r="SKV282" s="29"/>
      <c r="SKW282" s="29"/>
      <c r="SKX282" s="29"/>
      <c r="SKY282" s="29"/>
      <c r="SKZ282" s="29"/>
      <c r="SLA282" s="29"/>
      <c r="SLB282" s="29"/>
      <c r="SLC282" s="29"/>
      <c r="SLD282" s="29"/>
      <c r="SLE282" s="29"/>
      <c r="SLF282" s="29"/>
      <c r="SLG282" s="29"/>
      <c r="SLH282" s="29"/>
      <c r="SLI282" s="29"/>
      <c r="SLJ282" s="29"/>
      <c r="SLK282" s="29"/>
      <c r="SLL282" s="29"/>
      <c r="SLM282" s="29"/>
      <c r="SLN282" s="29"/>
      <c r="SLO282" s="29"/>
      <c r="SLP282" s="29"/>
      <c r="SLQ282" s="29"/>
      <c r="SLR282" s="29"/>
      <c r="SLS282" s="29"/>
      <c r="SLT282" s="29"/>
      <c r="SLU282" s="29"/>
      <c r="SLV282" s="29"/>
      <c r="SLW282" s="29"/>
      <c r="SLX282" s="29"/>
      <c r="SLY282" s="29"/>
      <c r="SLZ282" s="29"/>
      <c r="SMA282" s="29"/>
      <c r="SMB282" s="29"/>
      <c r="SMC282" s="29"/>
      <c r="SMD282" s="29"/>
      <c r="SME282" s="29"/>
      <c r="SMF282" s="29"/>
      <c r="SMG282" s="29"/>
      <c r="SMH282" s="29"/>
      <c r="SMI282" s="29"/>
      <c r="SMJ282" s="29"/>
      <c r="SMK282" s="29"/>
      <c r="SML282" s="29"/>
      <c r="SMM282" s="29"/>
      <c r="SMN282" s="29"/>
      <c r="SMO282" s="29"/>
      <c r="SMP282" s="29"/>
      <c r="SMQ282" s="29"/>
      <c r="SMR282" s="29"/>
      <c r="SMS282" s="29"/>
      <c r="SMT282" s="29"/>
      <c r="SMU282" s="29"/>
      <c r="SMV282" s="29"/>
      <c r="SMW282" s="29"/>
      <c r="SMX282" s="29"/>
      <c r="SMY282" s="29"/>
      <c r="SMZ282" s="29"/>
      <c r="SNA282" s="29"/>
      <c r="SNB282" s="29"/>
      <c r="SNC282" s="29"/>
      <c r="SND282" s="29"/>
      <c r="SNE282" s="29"/>
      <c r="SNF282" s="29"/>
      <c r="SNG282" s="29"/>
      <c r="SNH282" s="29"/>
      <c r="SNI282" s="29"/>
      <c r="SNJ282" s="29"/>
      <c r="SNK282" s="29"/>
      <c r="SNL282" s="29"/>
      <c r="SNM282" s="29"/>
      <c r="SNN282" s="29"/>
      <c r="SNO282" s="29"/>
      <c r="SNP282" s="29"/>
      <c r="SNQ282" s="29"/>
      <c r="SNR282" s="29"/>
      <c r="SNS282" s="29"/>
      <c r="SNT282" s="29"/>
      <c r="SNU282" s="29"/>
      <c r="SNV282" s="29"/>
      <c r="SNW282" s="29"/>
      <c r="SNX282" s="29"/>
      <c r="SNY282" s="29"/>
      <c r="SNZ282" s="29"/>
      <c r="SOA282" s="29"/>
      <c r="SOB282" s="29"/>
      <c r="SOC282" s="29"/>
      <c r="SOD282" s="29"/>
      <c r="SOE282" s="29"/>
      <c r="SOF282" s="29"/>
      <c r="SOG282" s="29"/>
      <c r="SOH282" s="29"/>
      <c r="SOI282" s="29"/>
      <c r="SOJ282" s="29"/>
      <c r="SOK282" s="29"/>
      <c r="SOL282" s="29"/>
      <c r="SOM282" s="29"/>
      <c r="SON282" s="29"/>
      <c r="SOO282" s="29"/>
      <c r="SOP282" s="29"/>
      <c r="SOQ282" s="29"/>
      <c r="SOR282" s="29"/>
      <c r="SOS282" s="29"/>
      <c r="SOT282" s="29"/>
      <c r="SOU282" s="29"/>
      <c r="SOV282" s="29"/>
      <c r="SOW282" s="29"/>
      <c r="SOX282" s="29"/>
      <c r="SOY282" s="29"/>
      <c r="SOZ282" s="29"/>
      <c r="SPA282" s="29"/>
      <c r="SPB282" s="29"/>
      <c r="SPC282" s="29"/>
      <c r="SPD282" s="29"/>
      <c r="SPE282" s="29"/>
      <c r="SPF282" s="29"/>
      <c r="SPG282" s="29"/>
      <c r="SPH282" s="29"/>
      <c r="SPI282" s="29"/>
      <c r="SPJ282" s="29"/>
      <c r="SPK282" s="29"/>
      <c r="SPL282" s="29"/>
      <c r="SPM282" s="29"/>
      <c r="SPN282" s="29"/>
      <c r="SPO282" s="29"/>
      <c r="SPP282" s="29"/>
      <c r="SPQ282" s="29"/>
      <c r="SPR282" s="29"/>
      <c r="SPS282" s="29"/>
      <c r="SPT282" s="29"/>
      <c r="SPU282" s="29"/>
      <c r="SPV282" s="29"/>
      <c r="SPW282" s="29"/>
      <c r="SPX282" s="29"/>
      <c r="SPY282" s="29"/>
      <c r="SPZ282" s="29"/>
      <c r="SQA282" s="29"/>
      <c r="SQB282" s="29"/>
      <c r="SQC282" s="29"/>
      <c r="SQD282" s="29"/>
      <c r="SQE282" s="29"/>
      <c r="SQF282" s="29"/>
      <c r="SQG282" s="29"/>
      <c r="SQH282" s="29"/>
      <c r="SQI282" s="29"/>
      <c r="SQJ282" s="29"/>
      <c r="SQK282" s="29"/>
      <c r="SQL282" s="29"/>
      <c r="SQM282" s="29"/>
      <c r="SQN282" s="29"/>
      <c r="SQO282" s="29"/>
      <c r="SQP282" s="29"/>
      <c r="SQQ282" s="29"/>
      <c r="SQR282" s="29"/>
      <c r="SQS282" s="29"/>
      <c r="SQT282" s="29"/>
      <c r="SQU282" s="29"/>
      <c r="SQV282" s="29"/>
      <c r="SQW282" s="29"/>
      <c r="SQX282" s="29"/>
      <c r="SQY282" s="29"/>
      <c r="SQZ282" s="29"/>
      <c r="SRA282" s="29"/>
      <c r="SRB282" s="29"/>
      <c r="SRC282" s="29"/>
      <c r="SRD282" s="29"/>
      <c r="SRE282" s="29"/>
      <c r="SRF282" s="29"/>
      <c r="SRG282" s="29"/>
      <c r="SRH282" s="29"/>
      <c r="SRI282" s="29"/>
      <c r="SRJ282" s="29"/>
      <c r="SRK282" s="29"/>
      <c r="SRL282" s="29"/>
      <c r="SRM282" s="29"/>
      <c r="SRN282" s="29"/>
      <c r="SRO282" s="29"/>
      <c r="SRP282" s="29"/>
      <c r="SRQ282" s="29"/>
      <c r="SRR282" s="29"/>
      <c r="SRS282" s="29"/>
      <c r="SRT282" s="29"/>
      <c r="SRU282" s="29"/>
      <c r="SRV282" s="29"/>
      <c r="SRW282" s="29"/>
      <c r="SRX282" s="29"/>
      <c r="SRY282" s="29"/>
      <c r="SRZ282" s="29"/>
      <c r="SSA282" s="29"/>
      <c r="SSB282" s="29"/>
      <c r="SSC282" s="29"/>
      <c r="SSD282" s="29"/>
      <c r="SSE282" s="29"/>
      <c r="SSF282" s="29"/>
      <c r="SSG282" s="29"/>
      <c r="SSH282" s="29"/>
      <c r="SSI282" s="29"/>
      <c r="SSJ282" s="29"/>
      <c r="SSK282" s="29"/>
      <c r="SSL282" s="29"/>
      <c r="SSM282" s="29"/>
      <c r="SSN282" s="29"/>
      <c r="SSO282" s="29"/>
      <c r="SSP282" s="29"/>
      <c r="SSQ282" s="29"/>
      <c r="SSR282" s="29"/>
      <c r="SSS282" s="29"/>
      <c r="SST282" s="29"/>
      <c r="SSU282" s="29"/>
      <c r="SSV282" s="29"/>
      <c r="SSW282" s="29"/>
      <c r="SSX282" s="29"/>
      <c r="SSY282" s="29"/>
      <c r="SSZ282" s="29"/>
      <c r="STA282" s="29"/>
      <c r="STB282" s="29"/>
      <c r="STC282" s="29"/>
      <c r="STD282" s="29"/>
      <c r="STE282" s="29"/>
      <c r="STF282" s="29"/>
      <c r="STG282" s="29"/>
      <c r="STH282" s="29"/>
      <c r="STI282" s="29"/>
      <c r="STJ282" s="29"/>
      <c r="STK282" s="29"/>
      <c r="STL282" s="29"/>
      <c r="STM282" s="29"/>
      <c r="STN282" s="29"/>
      <c r="STO282" s="29"/>
      <c r="STP282" s="29"/>
      <c r="STQ282" s="29"/>
      <c r="STR282" s="29"/>
      <c r="STS282" s="29"/>
      <c r="STT282" s="29"/>
      <c r="STU282" s="29"/>
      <c r="STV282" s="29"/>
      <c r="STW282" s="29"/>
      <c r="STX282" s="29"/>
      <c r="STY282" s="29"/>
      <c r="STZ282" s="29"/>
      <c r="SUA282" s="29"/>
      <c r="SUB282" s="29"/>
      <c r="SUC282" s="29"/>
      <c r="SUD282" s="29"/>
      <c r="SUE282" s="29"/>
      <c r="SUF282" s="29"/>
      <c r="SUG282" s="29"/>
      <c r="SUH282" s="29"/>
      <c r="SUI282" s="29"/>
      <c r="SUJ282" s="29"/>
      <c r="SUK282" s="29"/>
      <c r="SUL282" s="29"/>
      <c r="SUM282" s="29"/>
      <c r="SUN282" s="29"/>
      <c r="SUO282" s="29"/>
      <c r="SUP282" s="29"/>
      <c r="SUQ282" s="29"/>
      <c r="SUR282" s="29"/>
      <c r="SUS282" s="29"/>
      <c r="SUT282" s="29"/>
      <c r="SUU282" s="29"/>
      <c r="SUV282" s="29"/>
      <c r="SUW282" s="29"/>
      <c r="SUX282" s="29"/>
      <c r="SUY282" s="29"/>
      <c r="SUZ282" s="29"/>
      <c r="SVA282" s="29"/>
      <c r="SVB282" s="29"/>
      <c r="SVC282" s="29"/>
      <c r="SVD282" s="29"/>
      <c r="SVE282" s="29"/>
      <c r="SVF282" s="29"/>
      <c r="SVG282" s="29"/>
      <c r="SVH282" s="29"/>
      <c r="SVI282" s="29"/>
      <c r="SVJ282" s="29"/>
      <c r="SVK282" s="29"/>
      <c r="SVL282" s="29"/>
      <c r="SVM282" s="29"/>
      <c r="SVN282" s="29"/>
      <c r="SVO282" s="29"/>
      <c r="SVP282" s="29"/>
      <c r="SVQ282" s="29"/>
      <c r="SVR282" s="29"/>
      <c r="SVS282" s="29"/>
      <c r="SVT282" s="29"/>
      <c r="SVU282" s="29"/>
      <c r="SVV282" s="29"/>
      <c r="SVW282" s="29"/>
      <c r="SVX282" s="29"/>
      <c r="SVY282" s="29"/>
      <c r="SVZ282" s="29"/>
      <c r="SWA282" s="29"/>
      <c r="SWB282" s="29"/>
      <c r="SWC282" s="29"/>
      <c r="SWD282" s="29"/>
      <c r="SWE282" s="29"/>
      <c r="SWF282" s="29"/>
      <c r="SWG282" s="29"/>
      <c r="SWH282" s="29"/>
      <c r="SWI282" s="29"/>
      <c r="SWJ282" s="29"/>
      <c r="SWK282" s="29"/>
      <c r="SWL282" s="29"/>
      <c r="SWM282" s="29"/>
      <c r="SWN282" s="29"/>
      <c r="SWO282" s="29"/>
      <c r="SWP282" s="29"/>
      <c r="SWQ282" s="29"/>
      <c r="SWR282" s="29"/>
      <c r="SWS282" s="29"/>
      <c r="SWT282" s="29"/>
      <c r="SWU282" s="29"/>
      <c r="SWV282" s="29"/>
      <c r="SWW282" s="29"/>
      <c r="SWX282" s="29"/>
      <c r="SWY282" s="29"/>
      <c r="SWZ282" s="29"/>
      <c r="SXA282" s="29"/>
      <c r="SXB282" s="29"/>
      <c r="SXC282" s="29"/>
      <c r="SXD282" s="29"/>
      <c r="SXE282" s="29"/>
      <c r="SXF282" s="29"/>
      <c r="SXG282" s="29"/>
      <c r="SXH282" s="29"/>
      <c r="SXI282" s="29"/>
      <c r="SXJ282" s="29"/>
      <c r="SXK282" s="29"/>
      <c r="SXL282" s="29"/>
      <c r="SXM282" s="29"/>
      <c r="SXN282" s="29"/>
      <c r="SXO282" s="29"/>
      <c r="SXP282" s="29"/>
      <c r="SXQ282" s="29"/>
      <c r="SXR282" s="29"/>
      <c r="SXS282" s="29"/>
      <c r="SXT282" s="29"/>
      <c r="SXU282" s="29"/>
      <c r="SXV282" s="29"/>
      <c r="SXW282" s="29"/>
      <c r="SXX282" s="29"/>
      <c r="SXY282" s="29"/>
      <c r="SXZ282" s="29"/>
      <c r="SYA282" s="29"/>
      <c r="SYB282" s="29"/>
      <c r="SYC282" s="29"/>
      <c r="SYD282" s="29"/>
      <c r="SYE282" s="29"/>
      <c r="SYF282" s="29"/>
      <c r="SYG282" s="29"/>
      <c r="SYH282" s="29"/>
      <c r="SYI282" s="29"/>
      <c r="SYJ282" s="29"/>
      <c r="SYK282" s="29"/>
      <c r="SYL282" s="29"/>
      <c r="SYM282" s="29"/>
      <c r="SYN282" s="29"/>
      <c r="SYO282" s="29"/>
      <c r="SYP282" s="29"/>
      <c r="SYQ282" s="29"/>
      <c r="SYR282" s="29"/>
      <c r="SYS282" s="29"/>
      <c r="SYT282" s="29"/>
      <c r="SYU282" s="29"/>
      <c r="SYV282" s="29"/>
      <c r="SYW282" s="29"/>
      <c r="SYX282" s="29"/>
      <c r="SYY282" s="29"/>
      <c r="SYZ282" s="29"/>
      <c r="SZA282" s="29"/>
      <c r="SZB282" s="29"/>
      <c r="SZC282" s="29"/>
      <c r="SZD282" s="29"/>
      <c r="SZE282" s="29"/>
      <c r="SZF282" s="29"/>
      <c r="SZG282" s="29"/>
      <c r="SZH282" s="29"/>
      <c r="SZI282" s="29"/>
      <c r="SZJ282" s="29"/>
      <c r="SZK282" s="29"/>
      <c r="SZL282" s="29"/>
      <c r="SZM282" s="29"/>
      <c r="SZN282" s="29"/>
      <c r="SZO282" s="29"/>
      <c r="SZP282" s="29"/>
      <c r="SZQ282" s="29"/>
      <c r="SZR282" s="29"/>
      <c r="SZS282" s="29"/>
      <c r="SZT282" s="29"/>
      <c r="SZU282" s="29"/>
      <c r="SZV282" s="29"/>
      <c r="SZW282" s="29"/>
      <c r="SZX282" s="29"/>
      <c r="SZY282" s="29"/>
      <c r="SZZ282" s="29"/>
      <c r="TAA282" s="29"/>
      <c r="TAB282" s="29"/>
      <c r="TAC282" s="29"/>
      <c r="TAD282" s="29"/>
      <c r="TAE282" s="29"/>
      <c r="TAF282" s="29"/>
      <c r="TAG282" s="29"/>
      <c r="TAH282" s="29"/>
      <c r="TAI282" s="29"/>
      <c r="TAJ282" s="29"/>
      <c r="TAK282" s="29"/>
      <c r="TAL282" s="29"/>
      <c r="TAM282" s="29"/>
      <c r="TAN282" s="29"/>
      <c r="TAO282" s="29"/>
      <c r="TAP282" s="29"/>
      <c r="TAQ282" s="29"/>
      <c r="TAR282" s="29"/>
      <c r="TAS282" s="29"/>
      <c r="TAT282" s="29"/>
      <c r="TAU282" s="29"/>
      <c r="TAV282" s="29"/>
      <c r="TAW282" s="29"/>
      <c r="TAX282" s="29"/>
      <c r="TAY282" s="29"/>
      <c r="TAZ282" s="29"/>
      <c r="TBA282" s="29"/>
      <c r="TBB282" s="29"/>
      <c r="TBC282" s="29"/>
      <c r="TBD282" s="29"/>
      <c r="TBE282" s="29"/>
      <c r="TBF282" s="29"/>
      <c r="TBG282" s="29"/>
      <c r="TBH282" s="29"/>
      <c r="TBI282" s="29"/>
      <c r="TBJ282" s="29"/>
      <c r="TBK282" s="29"/>
      <c r="TBL282" s="29"/>
      <c r="TBM282" s="29"/>
      <c r="TBN282" s="29"/>
      <c r="TBO282" s="29"/>
      <c r="TBP282" s="29"/>
      <c r="TBQ282" s="29"/>
      <c r="TBR282" s="29"/>
      <c r="TBS282" s="29"/>
      <c r="TBT282" s="29"/>
      <c r="TBU282" s="29"/>
      <c r="TBV282" s="29"/>
      <c r="TBW282" s="29"/>
      <c r="TBX282" s="29"/>
      <c r="TBY282" s="29"/>
      <c r="TBZ282" s="29"/>
      <c r="TCA282" s="29"/>
      <c r="TCB282" s="29"/>
      <c r="TCC282" s="29"/>
      <c r="TCD282" s="29"/>
      <c r="TCE282" s="29"/>
      <c r="TCF282" s="29"/>
      <c r="TCG282" s="29"/>
      <c r="TCH282" s="29"/>
      <c r="TCI282" s="29"/>
      <c r="TCJ282" s="29"/>
      <c r="TCK282" s="29"/>
      <c r="TCL282" s="29"/>
      <c r="TCM282" s="29"/>
      <c r="TCN282" s="29"/>
      <c r="TCO282" s="29"/>
      <c r="TCP282" s="29"/>
      <c r="TCQ282" s="29"/>
      <c r="TCR282" s="29"/>
      <c r="TCS282" s="29"/>
      <c r="TCT282" s="29"/>
      <c r="TCU282" s="29"/>
      <c r="TCV282" s="29"/>
      <c r="TCW282" s="29"/>
      <c r="TCX282" s="29"/>
      <c r="TCY282" s="29"/>
      <c r="TCZ282" s="29"/>
      <c r="TDA282" s="29"/>
      <c r="TDB282" s="29"/>
      <c r="TDC282" s="29"/>
      <c r="TDD282" s="29"/>
      <c r="TDE282" s="29"/>
      <c r="TDF282" s="29"/>
      <c r="TDG282" s="29"/>
      <c r="TDH282" s="29"/>
      <c r="TDI282" s="29"/>
      <c r="TDJ282" s="29"/>
      <c r="TDK282" s="29"/>
      <c r="TDL282" s="29"/>
      <c r="TDM282" s="29"/>
      <c r="TDN282" s="29"/>
      <c r="TDO282" s="29"/>
      <c r="TDP282" s="29"/>
      <c r="TDQ282" s="29"/>
      <c r="TDR282" s="29"/>
      <c r="TDS282" s="29"/>
      <c r="TDT282" s="29"/>
      <c r="TDU282" s="29"/>
      <c r="TDV282" s="29"/>
      <c r="TDW282" s="29"/>
      <c r="TDX282" s="29"/>
      <c r="TDY282" s="29"/>
      <c r="TDZ282" s="29"/>
      <c r="TEA282" s="29"/>
      <c r="TEB282" s="29"/>
      <c r="TEC282" s="29"/>
      <c r="TED282" s="29"/>
      <c r="TEE282" s="29"/>
      <c r="TEF282" s="29"/>
      <c r="TEG282" s="29"/>
      <c r="TEH282" s="29"/>
      <c r="TEI282" s="29"/>
      <c r="TEJ282" s="29"/>
      <c r="TEK282" s="29"/>
      <c r="TEL282" s="29"/>
      <c r="TEM282" s="29"/>
      <c r="TEN282" s="29"/>
      <c r="TEO282" s="29"/>
      <c r="TEP282" s="29"/>
      <c r="TEQ282" s="29"/>
      <c r="TER282" s="29"/>
      <c r="TES282" s="29"/>
      <c r="TET282" s="29"/>
      <c r="TEU282" s="29"/>
      <c r="TEV282" s="29"/>
      <c r="TEW282" s="29"/>
      <c r="TEX282" s="29"/>
      <c r="TEY282" s="29"/>
      <c r="TEZ282" s="29"/>
      <c r="TFA282" s="29"/>
      <c r="TFB282" s="29"/>
      <c r="TFC282" s="29"/>
      <c r="TFD282" s="29"/>
      <c r="TFE282" s="29"/>
      <c r="TFF282" s="29"/>
      <c r="TFG282" s="29"/>
      <c r="TFH282" s="29"/>
      <c r="TFI282" s="29"/>
      <c r="TFJ282" s="29"/>
      <c r="TFK282" s="29"/>
      <c r="TFL282" s="29"/>
      <c r="TFM282" s="29"/>
      <c r="TFN282" s="29"/>
      <c r="TFO282" s="29"/>
      <c r="TFP282" s="29"/>
      <c r="TFQ282" s="29"/>
      <c r="TFR282" s="29"/>
      <c r="TFS282" s="29"/>
      <c r="TFT282" s="29"/>
      <c r="TFU282" s="29"/>
      <c r="TFV282" s="29"/>
      <c r="TFW282" s="29"/>
      <c r="TFX282" s="29"/>
      <c r="TFY282" s="29"/>
      <c r="TFZ282" s="29"/>
      <c r="TGA282" s="29"/>
      <c r="TGB282" s="29"/>
      <c r="TGC282" s="29"/>
      <c r="TGD282" s="29"/>
      <c r="TGE282" s="29"/>
      <c r="TGF282" s="29"/>
      <c r="TGG282" s="29"/>
      <c r="TGH282" s="29"/>
      <c r="TGI282" s="29"/>
      <c r="TGJ282" s="29"/>
      <c r="TGK282" s="29"/>
      <c r="TGL282" s="29"/>
      <c r="TGM282" s="29"/>
      <c r="TGN282" s="29"/>
      <c r="TGO282" s="29"/>
      <c r="TGP282" s="29"/>
      <c r="TGQ282" s="29"/>
      <c r="TGR282" s="29"/>
      <c r="TGS282" s="29"/>
      <c r="TGT282" s="29"/>
      <c r="TGU282" s="29"/>
      <c r="TGV282" s="29"/>
      <c r="TGW282" s="29"/>
      <c r="TGX282" s="29"/>
      <c r="TGY282" s="29"/>
      <c r="TGZ282" s="29"/>
      <c r="THA282" s="29"/>
      <c r="THB282" s="29"/>
      <c r="THC282" s="29"/>
      <c r="THD282" s="29"/>
      <c r="THE282" s="29"/>
      <c r="THF282" s="29"/>
      <c r="THG282" s="29"/>
      <c r="THH282" s="29"/>
      <c r="THI282" s="29"/>
      <c r="THJ282" s="29"/>
      <c r="THK282" s="29"/>
      <c r="THL282" s="29"/>
      <c r="THM282" s="29"/>
      <c r="THN282" s="29"/>
      <c r="THO282" s="29"/>
      <c r="THP282" s="29"/>
      <c r="THQ282" s="29"/>
      <c r="THR282" s="29"/>
      <c r="THS282" s="29"/>
      <c r="THT282" s="29"/>
      <c r="THU282" s="29"/>
      <c r="THV282" s="29"/>
      <c r="THW282" s="29"/>
      <c r="THX282" s="29"/>
      <c r="THY282" s="29"/>
      <c r="THZ282" s="29"/>
      <c r="TIA282" s="29"/>
      <c r="TIB282" s="29"/>
      <c r="TIC282" s="29"/>
      <c r="TID282" s="29"/>
      <c r="TIE282" s="29"/>
      <c r="TIF282" s="29"/>
      <c r="TIG282" s="29"/>
      <c r="TIH282" s="29"/>
      <c r="TII282" s="29"/>
      <c r="TIJ282" s="29"/>
      <c r="TIK282" s="29"/>
      <c r="TIL282" s="29"/>
      <c r="TIM282" s="29"/>
      <c r="TIN282" s="29"/>
      <c r="TIO282" s="29"/>
      <c r="TIP282" s="29"/>
      <c r="TIQ282" s="29"/>
      <c r="TIR282" s="29"/>
      <c r="TIS282" s="29"/>
      <c r="TIT282" s="29"/>
      <c r="TIU282" s="29"/>
      <c r="TIV282" s="29"/>
      <c r="TIW282" s="29"/>
      <c r="TIX282" s="29"/>
      <c r="TIY282" s="29"/>
      <c r="TIZ282" s="29"/>
      <c r="TJA282" s="29"/>
      <c r="TJB282" s="29"/>
      <c r="TJC282" s="29"/>
      <c r="TJD282" s="29"/>
      <c r="TJE282" s="29"/>
      <c r="TJF282" s="29"/>
      <c r="TJG282" s="29"/>
      <c r="TJH282" s="29"/>
      <c r="TJI282" s="29"/>
      <c r="TJJ282" s="29"/>
      <c r="TJK282" s="29"/>
      <c r="TJL282" s="29"/>
      <c r="TJM282" s="29"/>
      <c r="TJN282" s="29"/>
      <c r="TJO282" s="29"/>
      <c r="TJP282" s="29"/>
      <c r="TJQ282" s="29"/>
      <c r="TJR282" s="29"/>
      <c r="TJS282" s="29"/>
      <c r="TJT282" s="29"/>
      <c r="TJU282" s="29"/>
      <c r="TJV282" s="29"/>
      <c r="TJW282" s="29"/>
      <c r="TJX282" s="29"/>
      <c r="TJY282" s="29"/>
      <c r="TJZ282" s="29"/>
      <c r="TKA282" s="29"/>
      <c r="TKB282" s="29"/>
      <c r="TKC282" s="29"/>
      <c r="TKD282" s="29"/>
      <c r="TKE282" s="29"/>
      <c r="TKF282" s="29"/>
      <c r="TKG282" s="29"/>
      <c r="TKH282" s="29"/>
      <c r="TKI282" s="29"/>
      <c r="TKJ282" s="29"/>
      <c r="TKK282" s="29"/>
      <c r="TKL282" s="29"/>
      <c r="TKM282" s="29"/>
      <c r="TKN282" s="29"/>
      <c r="TKO282" s="29"/>
      <c r="TKP282" s="29"/>
      <c r="TKQ282" s="29"/>
      <c r="TKR282" s="29"/>
      <c r="TKS282" s="29"/>
      <c r="TKT282" s="29"/>
      <c r="TKU282" s="29"/>
      <c r="TKV282" s="29"/>
      <c r="TKW282" s="29"/>
      <c r="TKX282" s="29"/>
      <c r="TKY282" s="29"/>
      <c r="TKZ282" s="29"/>
      <c r="TLA282" s="29"/>
      <c r="TLB282" s="29"/>
      <c r="TLC282" s="29"/>
      <c r="TLD282" s="29"/>
      <c r="TLE282" s="29"/>
      <c r="TLF282" s="29"/>
      <c r="TLG282" s="29"/>
      <c r="TLH282" s="29"/>
      <c r="TLI282" s="29"/>
      <c r="TLJ282" s="29"/>
      <c r="TLK282" s="29"/>
      <c r="TLL282" s="29"/>
      <c r="TLM282" s="29"/>
      <c r="TLN282" s="29"/>
      <c r="TLO282" s="29"/>
      <c r="TLP282" s="29"/>
      <c r="TLQ282" s="29"/>
      <c r="TLR282" s="29"/>
      <c r="TLS282" s="29"/>
      <c r="TLT282" s="29"/>
      <c r="TLU282" s="29"/>
      <c r="TLV282" s="29"/>
      <c r="TLW282" s="29"/>
      <c r="TLX282" s="29"/>
      <c r="TLY282" s="29"/>
      <c r="TLZ282" s="29"/>
      <c r="TMA282" s="29"/>
      <c r="TMB282" s="29"/>
      <c r="TMC282" s="29"/>
      <c r="TMD282" s="29"/>
      <c r="TME282" s="29"/>
      <c r="TMF282" s="29"/>
      <c r="TMG282" s="29"/>
      <c r="TMH282" s="29"/>
      <c r="TMI282" s="29"/>
      <c r="TMJ282" s="29"/>
      <c r="TMK282" s="29"/>
      <c r="TML282" s="29"/>
      <c r="TMM282" s="29"/>
      <c r="TMN282" s="29"/>
      <c r="TMO282" s="29"/>
      <c r="TMP282" s="29"/>
      <c r="TMQ282" s="29"/>
      <c r="TMR282" s="29"/>
      <c r="TMS282" s="29"/>
      <c r="TMT282" s="29"/>
      <c r="TMU282" s="29"/>
      <c r="TMV282" s="29"/>
      <c r="TMW282" s="29"/>
      <c r="TMX282" s="29"/>
      <c r="TMY282" s="29"/>
      <c r="TMZ282" s="29"/>
      <c r="TNA282" s="29"/>
      <c r="TNB282" s="29"/>
      <c r="TNC282" s="29"/>
      <c r="TND282" s="29"/>
      <c r="TNE282" s="29"/>
      <c r="TNF282" s="29"/>
      <c r="TNG282" s="29"/>
      <c r="TNH282" s="29"/>
      <c r="TNI282" s="29"/>
      <c r="TNJ282" s="29"/>
      <c r="TNK282" s="29"/>
      <c r="TNL282" s="29"/>
      <c r="TNM282" s="29"/>
      <c r="TNN282" s="29"/>
      <c r="TNO282" s="29"/>
      <c r="TNP282" s="29"/>
      <c r="TNQ282" s="29"/>
      <c r="TNR282" s="29"/>
      <c r="TNS282" s="29"/>
      <c r="TNT282" s="29"/>
      <c r="TNU282" s="29"/>
      <c r="TNV282" s="29"/>
      <c r="TNW282" s="29"/>
      <c r="TNX282" s="29"/>
      <c r="TNY282" s="29"/>
      <c r="TNZ282" s="29"/>
      <c r="TOA282" s="29"/>
      <c r="TOB282" s="29"/>
      <c r="TOC282" s="29"/>
      <c r="TOD282" s="29"/>
      <c r="TOE282" s="29"/>
      <c r="TOF282" s="29"/>
      <c r="TOG282" s="29"/>
      <c r="TOH282" s="29"/>
      <c r="TOI282" s="29"/>
      <c r="TOJ282" s="29"/>
      <c r="TOK282" s="29"/>
      <c r="TOL282" s="29"/>
      <c r="TOM282" s="29"/>
      <c r="TON282" s="29"/>
      <c r="TOO282" s="29"/>
      <c r="TOP282" s="29"/>
      <c r="TOQ282" s="29"/>
      <c r="TOR282" s="29"/>
      <c r="TOS282" s="29"/>
      <c r="TOT282" s="29"/>
      <c r="TOU282" s="29"/>
      <c r="TOV282" s="29"/>
      <c r="TOW282" s="29"/>
      <c r="TOX282" s="29"/>
      <c r="TOY282" s="29"/>
      <c r="TOZ282" s="29"/>
      <c r="TPA282" s="29"/>
      <c r="TPB282" s="29"/>
      <c r="TPC282" s="29"/>
      <c r="TPD282" s="29"/>
      <c r="TPE282" s="29"/>
      <c r="TPF282" s="29"/>
      <c r="TPG282" s="29"/>
      <c r="TPH282" s="29"/>
      <c r="TPI282" s="29"/>
      <c r="TPJ282" s="29"/>
      <c r="TPK282" s="29"/>
      <c r="TPL282" s="29"/>
      <c r="TPM282" s="29"/>
      <c r="TPN282" s="29"/>
      <c r="TPO282" s="29"/>
      <c r="TPP282" s="29"/>
      <c r="TPQ282" s="29"/>
      <c r="TPR282" s="29"/>
      <c r="TPS282" s="29"/>
      <c r="TPT282" s="29"/>
      <c r="TPU282" s="29"/>
      <c r="TPV282" s="29"/>
      <c r="TPW282" s="29"/>
      <c r="TPX282" s="29"/>
      <c r="TPY282" s="29"/>
      <c r="TPZ282" s="29"/>
      <c r="TQA282" s="29"/>
      <c r="TQB282" s="29"/>
      <c r="TQC282" s="29"/>
      <c r="TQD282" s="29"/>
      <c r="TQE282" s="29"/>
      <c r="TQF282" s="29"/>
      <c r="TQG282" s="29"/>
      <c r="TQH282" s="29"/>
      <c r="TQI282" s="29"/>
      <c r="TQJ282" s="29"/>
      <c r="TQK282" s="29"/>
      <c r="TQL282" s="29"/>
      <c r="TQM282" s="29"/>
      <c r="TQN282" s="29"/>
      <c r="TQO282" s="29"/>
      <c r="TQP282" s="29"/>
      <c r="TQQ282" s="29"/>
      <c r="TQR282" s="29"/>
      <c r="TQS282" s="29"/>
      <c r="TQT282" s="29"/>
      <c r="TQU282" s="29"/>
      <c r="TQV282" s="29"/>
      <c r="TQW282" s="29"/>
      <c r="TQX282" s="29"/>
      <c r="TQY282" s="29"/>
      <c r="TQZ282" s="29"/>
      <c r="TRA282" s="29"/>
      <c r="TRB282" s="29"/>
      <c r="TRC282" s="29"/>
      <c r="TRD282" s="29"/>
      <c r="TRE282" s="29"/>
      <c r="TRF282" s="29"/>
      <c r="TRG282" s="29"/>
      <c r="TRH282" s="29"/>
      <c r="TRI282" s="29"/>
      <c r="TRJ282" s="29"/>
      <c r="TRK282" s="29"/>
      <c r="TRL282" s="29"/>
      <c r="TRM282" s="29"/>
      <c r="TRN282" s="29"/>
      <c r="TRO282" s="29"/>
      <c r="TRP282" s="29"/>
      <c r="TRQ282" s="29"/>
      <c r="TRR282" s="29"/>
      <c r="TRS282" s="29"/>
      <c r="TRT282" s="29"/>
      <c r="TRU282" s="29"/>
      <c r="TRV282" s="29"/>
      <c r="TRW282" s="29"/>
      <c r="TRX282" s="29"/>
      <c r="TRY282" s="29"/>
      <c r="TRZ282" s="29"/>
      <c r="TSA282" s="29"/>
      <c r="TSB282" s="29"/>
      <c r="TSC282" s="29"/>
      <c r="TSD282" s="29"/>
      <c r="TSE282" s="29"/>
      <c r="TSF282" s="29"/>
      <c r="TSG282" s="29"/>
      <c r="TSH282" s="29"/>
      <c r="TSI282" s="29"/>
      <c r="TSJ282" s="29"/>
      <c r="TSK282" s="29"/>
      <c r="TSL282" s="29"/>
      <c r="TSM282" s="29"/>
      <c r="TSN282" s="29"/>
      <c r="TSO282" s="29"/>
      <c r="TSP282" s="29"/>
      <c r="TSQ282" s="29"/>
      <c r="TSR282" s="29"/>
      <c r="TSS282" s="29"/>
      <c r="TST282" s="29"/>
      <c r="TSU282" s="29"/>
      <c r="TSV282" s="29"/>
      <c r="TSW282" s="29"/>
      <c r="TSX282" s="29"/>
      <c r="TSY282" s="29"/>
      <c r="TSZ282" s="29"/>
      <c r="TTA282" s="29"/>
      <c r="TTB282" s="29"/>
      <c r="TTC282" s="29"/>
      <c r="TTD282" s="29"/>
      <c r="TTE282" s="29"/>
      <c r="TTF282" s="29"/>
      <c r="TTG282" s="29"/>
      <c r="TTH282" s="29"/>
      <c r="TTI282" s="29"/>
      <c r="TTJ282" s="29"/>
      <c r="TTK282" s="29"/>
      <c r="TTL282" s="29"/>
      <c r="TTM282" s="29"/>
      <c r="TTN282" s="29"/>
      <c r="TTO282" s="29"/>
      <c r="TTP282" s="29"/>
      <c r="TTQ282" s="29"/>
      <c r="TTR282" s="29"/>
      <c r="TTS282" s="29"/>
      <c r="TTT282" s="29"/>
      <c r="TTU282" s="29"/>
      <c r="TTV282" s="29"/>
      <c r="TTW282" s="29"/>
      <c r="TTX282" s="29"/>
      <c r="TTY282" s="29"/>
      <c r="TTZ282" s="29"/>
      <c r="TUA282" s="29"/>
      <c r="TUB282" s="29"/>
      <c r="TUC282" s="29"/>
      <c r="TUD282" s="29"/>
      <c r="TUE282" s="29"/>
      <c r="TUF282" s="29"/>
      <c r="TUG282" s="29"/>
      <c r="TUH282" s="29"/>
      <c r="TUI282" s="29"/>
      <c r="TUJ282" s="29"/>
      <c r="TUK282" s="29"/>
      <c r="TUL282" s="29"/>
      <c r="TUM282" s="29"/>
      <c r="TUN282" s="29"/>
      <c r="TUO282" s="29"/>
      <c r="TUP282" s="29"/>
      <c r="TUQ282" s="29"/>
      <c r="TUR282" s="29"/>
      <c r="TUS282" s="29"/>
      <c r="TUT282" s="29"/>
      <c r="TUU282" s="29"/>
      <c r="TUV282" s="29"/>
      <c r="TUW282" s="29"/>
      <c r="TUX282" s="29"/>
      <c r="TUY282" s="29"/>
      <c r="TUZ282" s="29"/>
      <c r="TVA282" s="29"/>
      <c r="TVB282" s="29"/>
      <c r="TVC282" s="29"/>
      <c r="TVD282" s="29"/>
      <c r="TVE282" s="29"/>
      <c r="TVF282" s="29"/>
      <c r="TVG282" s="29"/>
      <c r="TVH282" s="29"/>
      <c r="TVI282" s="29"/>
      <c r="TVJ282" s="29"/>
      <c r="TVK282" s="29"/>
      <c r="TVL282" s="29"/>
      <c r="TVM282" s="29"/>
      <c r="TVN282" s="29"/>
      <c r="TVO282" s="29"/>
      <c r="TVP282" s="29"/>
      <c r="TVQ282" s="29"/>
      <c r="TVR282" s="29"/>
      <c r="TVS282" s="29"/>
      <c r="TVT282" s="29"/>
      <c r="TVU282" s="29"/>
      <c r="TVV282" s="29"/>
      <c r="TVW282" s="29"/>
      <c r="TVX282" s="29"/>
      <c r="TVY282" s="29"/>
      <c r="TVZ282" s="29"/>
      <c r="TWA282" s="29"/>
      <c r="TWB282" s="29"/>
      <c r="TWC282" s="29"/>
      <c r="TWD282" s="29"/>
      <c r="TWE282" s="29"/>
      <c r="TWF282" s="29"/>
      <c r="TWG282" s="29"/>
      <c r="TWH282" s="29"/>
      <c r="TWI282" s="29"/>
      <c r="TWJ282" s="29"/>
      <c r="TWK282" s="29"/>
      <c r="TWL282" s="29"/>
      <c r="TWM282" s="29"/>
      <c r="TWN282" s="29"/>
      <c r="TWO282" s="29"/>
      <c r="TWP282" s="29"/>
      <c r="TWQ282" s="29"/>
      <c r="TWR282" s="29"/>
      <c r="TWS282" s="29"/>
      <c r="TWT282" s="29"/>
      <c r="TWU282" s="29"/>
      <c r="TWV282" s="29"/>
      <c r="TWW282" s="29"/>
      <c r="TWX282" s="29"/>
      <c r="TWY282" s="29"/>
      <c r="TWZ282" s="29"/>
      <c r="TXA282" s="29"/>
      <c r="TXB282" s="29"/>
      <c r="TXC282" s="29"/>
      <c r="TXD282" s="29"/>
      <c r="TXE282" s="29"/>
      <c r="TXF282" s="29"/>
      <c r="TXG282" s="29"/>
      <c r="TXH282" s="29"/>
      <c r="TXI282" s="29"/>
      <c r="TXJ282" s="29"/>
      <c r="TXK282" s="29"/>
      <c r="TXL282" s="29"/>
      <c r="TXM282" s="29"/>
      <c r="TXN282" s="29"/>
      <c r="TXO282" s="29"/>
      <c r="TXP282" s="29"/>
      <c r="TXQ282" s="29"/>
      <c r="TXR282" s="29"/>
      <c r="TXS282" s="29"/>
      <c r="TXT282" s="29"/>
      <c r="TXU282" s="29"/>
      <c r="TXV282" s="29"/>
      <c r="TXW282" s="29"/>
      <c r="TXX282" s="29"/>
      <c r="TXY282" s="29"/>
      <c r="TXZ282" s="29"/>
      <c r="TYA282" s="29"/>
      <c r="TYB282" s="29"/>
      <c r="TYC282" s="29"/>
      <c r="TYD282" s="29"/>
      <c r="TYE282" s="29"/>
      <c r="TYF282" s="29"/>
      <c r="TYG282" s="29"/>
      <c r="TYH282" s="29"/>
      <c r="TYI282" s="29"/>
      <c r="TYJ282" s="29"/>
      <c r="TYK282" s="29"/>
      <c r="TYL282" s="29"/>
      <c r="TYM282" s="29"/>
      <c r="TYN282" s="29"/>
      <c r="TYO282" s="29"/>
      <c r="TYP282" s="29"/>
      <c r="TYQ282" s="29"/>
      <c r="TYR282" s="29"/>
      <c r="TYS282" s="29"/>
      <c r="TYT282" s="29"/>
      <c r="TYU282" s="29"/>
      <c r="TYV282" s="29"/>
      <c r="TYW282" s="29"/>
      <c r="TYX282" s="29"/>
      <c r="TYY282" s="29"/>
      <c r="TYZ282" s="29"/>
      <c r="TZA282" s="29"/>
      <c r="TZB282" s="29"/>
      <c r="TZC282" s="29"/>
      <c r="TZD282" s="29"/>
      <c r="TZE282" s="29"/>
      <c r="TZF282" s="29"/>
      <c r="TZG282" s="29"/>
      <c r="TZH282" s="29"/>
      <c r="TZI282" s="29"/>
      <c r="TZJ282" s="29"/>
      <c r="TZK282" s="29"/>
      <c r="TZL282" s="29"/>
      <c r="TZM282" s="29"/>
      <c r="TZN282" s="29"/>
      <c r="TZO282" s="29"/>
      <c r="TZP282" s="29"/>
      <c r="TZQ282" s="29"/>
      <c r="TZR282" s="29"/>
      <c r="TZS282" s="29"/>
      <c r="TZT282" s="29"/>
      <c r="TZU282" s="29"/>
      <c r="TZV282" s="29"/>
      <c r="TZW282" s="29"/>
      <c r="TZX282" s="29"/>
      <c r="TZY282" s="29"/>
      <c r="TZZ282" s="29"/>
      <c r="UAA282" s="29"/>
      <c r="UAB282" s="29"/>
      <c r="UAC282" s="29"/>
      <c r="UAD282" s="29"/>
      <c r="UAE282" s="29"/>
      <c r="UAF282" s="29"/>
      <c r="UAG282" s="29"/>
      <c r="UAH282" s="29"/>
      <c r="UAI282" s="29"/>
      <c r="UAJ282" s="29"/>
      <c r="UAK282" s="29"/>
      <c r="UAL282" s="29"/>
      <c r="UAM282" s="29"/>
      <c r="UAN282" s="29"/>
      <c r="UAO282" s="29"/>
      <c r="UAP282" s="29"/>
      <c r="UAQ282" s="29"/>
      <c r="UAR282" s="29"/>
      <c r="UAS282" s="29"/>
      <c r="UAT282" s="29"/>
      <c r="UAU282" s="29"/>
      <c r="UAV282" s="29"/>
      <c r="UAW282" s="29"/>
      <c r="UAX282" s="29"/>
      <c r="UAY282" s="29"/>
      <c r="UAZ282" s="29"/>
      <c r="UBA282" s="29"/>
      <c r="UBB282" s="29"/>
      <c r="UBC282" s="29"/>
      <c r="UBD282" s="29"/>
      <c r="UBE282" s="29"/>
      <c r="UBF282" s="29"/>
      <c r="UBG282" s="29"/>
      <c r="UBH282" s="29"/>
      <c r="UBI282" s="29"/>
      <c r="UBJ282" s="29"/>
      <c r="UBK282" s="29"/>
      <c r="UBL282" s="29"/>
      <c r="UBM282" s="29"/>
      <c r="UBN282" s="29"/>
      <c r="UBO282" s="29"/>
      <c r="UBP282" s="29"/>
      <c r="UBQ282" s="29"/>
      <c r="UBR282" s="29"/>
      <c r="UBS282" s="29"/>
      <c r="UBT282" s="29"/>
      <c r="UBU282" s="29"/>
      <c r="UBV282" s="29"/>
      <c r="UBW282" s="29"/>
      <c r="UBX282" s="29"/>
      <c r="UBY282" s="29"/>
      <c r="UBZ282" s="29"/>
      <c r="UCA282" s="29"/>
      <c r="UCB282" s="29"/>
      <c r="UCC282" s="29"/>
      <c r="UCD282" s="29"/>
      <c r="UCE282" s="29"/>
      <c r="UCF282" s="29"/>
      <c r="UCG282" s="29"/>
      <c r="UCH282" s="29"/>
      <c r="UCI282" s="29"/>
      <c r="UCJ282" s="29"/>
      <c r="UCK282" s="29"/>
      <c r="UCL282" s="29"/>
      <c r="UCM282" s="29"/>
      <c r="UCN282" s="29"/>
      <c r="UCO282" s="29"/>
      <c r="UCP282" s="29"/>
      <c r="UCQ282" s="29"/>
      <c r="UCR282" s="29"/>
      <c r="UCS282" s="29"/>
      <c r="UCT282" s="29"/>
      <c r="UCU282" s="29"/>
      <c r="UCV282" s="29"/>
      <c r="UCW282" s="29"/>
      <c r="UCX282" s="29"/>
      <c r="UCY282" s="29"/>
      <c r="UCZ282" s="29"/>
      <c r="UDA282" s="29"/>
      <c r="UDB282" s="29"/>
      <c r="UDC282" s="29"/>
      <c r="UDD282" s="29"/>
      <c r="UDE282" s="29"/>
      <c r="UDF282" s="29"/>
      <c r="UDG282" s="29"/>
      <c r="UDH282" s="29"/>
      <c r="UDI282" s="29"/>
      <c r="UDJ282" s="29"/>
      <c r="UDK282" s="29"/>
      <c r="UDL282" s="29"/>
      <c r="UDM282" s="29"/>
      <c r="UDN282" s="29"/>
      <c r="UDO282" s="29"/>
      <c r="UDP282" s="29"/>
      <c r="UDQ282" s="29"/>
      <c r="UDR282" s="29"/>
      <c r="UDS282" s="29"/>
      <c r="UDT282" s="29"/>
      <c r="UDU282" s="29"/>
      <c r="UDV282" s="29"/>
      <c r="UDW282" s="29"/>
      <c r="UDX282" s="29"/>
      <c r="UDY282" s="29"/>
      <c r="UDZ282" s="29"/>
      <c r="UEA282" s="29"/>
      <c r="UEB282" s="29"/>
      <c r="UEC282" s="29"/>
      <c r="UED282" s="29"/>
      <c r="UEE282" s="29"/>
      <c r="UEF282" s="29"/>
      <c r="UEG282" s="29"/>
      <c r="UEH282" s="29"/>
      <c r="UEI282" s="29"/>
      <c r="UEJ282" s="29"/>
      <c r="UEK282" s="29"/>
      <c r="UEL282" s="29"/>
      <c r="UEM282" s="29"/>
      <c r="UEN282" s="29"/>
      <c r="UEO282" s="29"/>
      <c r="UEP282" s="29"/>
      <c r="UEQ282" s="29"/>
      <c r="UER282" s="29"/>
      <c r="UES282" s="29"/>
      <c r="UET282" s="29"/>
      <c r="UEU282" s="29"/>
      <c r="UEV282" s="29"/>
      <c r="UEW282" s="29"/>
      <c r="UEX282" s="29"/>
      <c r="UEY282" s="29"/>
      <c r="UEZ282" s="29"/>
      <c r="UFA282" s="29"/>
      <c r="UFB282" s="29"/>
      <c r="UFC282" s="29"/>
      <c r="UFD282" s="29"/>
      <c r="UFE282" s="29"/>
      <c r="UFF282" s="29"/>
      <c r="UFG282" s="29"/>
      <c r="UFH282" s="29"/>
      <c r="UFI282" s="29"/>
      <c r="UFJ282" s="29"/>
      <c r="UFK282" s="29"/>
      <c r="UFL282" s="29"/>
      <c r="UFM282" s="29"/>
      <c r="UFN282" s="29"/>
      <c r="UFO282" s="29"/>
      <c r="UFP282" s="29"/>
      <c r="UFQ282" s="29"/>
      <c r="UFR282" s="29"/>
      <c r="UFS282" s="29"/>
      <c r="UFT282" s="29"/>
      <c r="UFU282" s="29"/>
      <c r="UFV282" s="29"/>
      <c r="UFW282" s="29"/>
      <c r="UFX282" s="29"/>
      <c r="UFY282" s="29"/>
      <c r="UFZ282" s="29"/>
      <c r="UGA282" s="29"/>
      <c r="UGB282" s="29"/>
      <c r="UGC282" s="29"/>
      <c r="UGD282" s="29"/>
      <c r="UGE282" s="29"/>
      <c r="UGF282" s="29"/>
      <c r="UGG282" s="29"/>
      <c r="UGH282" s="29"/>
      <c r="UGI282" s="29"/>
      <c r="UGJ282" s="29"/>
      <c r="UGK282" s="29"/>
      <c r="UGL282" s="29"/>
      <c r="UGM282" s="29"/>
      <c r="UGN282" s="29"/>
      <c r="UGO282" s="29"/>
      <c r="UGP282" s="29"/>
      <c r="UGQ282" s="29"/>
      <c r="UGR282" s="29"/>
      <c r="UGS282" s="29"/>
      <c r="UGT282" s="29"/>
      <c r="UGU282" s="29"/>
      <c r="UGV282" s="29"/>
      <c r="UGW282" s="29"/>
      <c r="UGX282" s="29"/>
      <c r="UGY282" s="29"/>
      <c r="UGZ282" s="29"/>
      <c r="UHA282" s="29"/>
      <c r="UHB282" s="29"/>
      <c r="UHC282" s="29"/>
      <c r="UHD282" s="29"/>
      <c r="UHE282" s="29"/>
      <c r="UHF282" s="29"/>
      <c r="UHG282" s="29"/>
      <c r="UHH282" s="29"/>
      <c r="UHI282" s="29"/>
      <c r="UHJ282" s="29"/>
      <c r="UHK282" s="29"/>
      <c r="UHL282" s="29"/>
      <c r="UHM282" s="29"/>
      <c r="UHN282" s="29"/>
      <c r="UHO282" s="29"/>
      <c r="UHP282" s="29"/>
      <c r="UHQ282" s="29"/>
      <c r="UHR282" s="29"/>
      <c r="UHS282" s="29"/>
      <c r="UHT282" s="29"/>
      <c r="UHU282" s="29"/>
      <c r="UHV282" s="29"/>
      <c r="UHW282" s="29"/>
      <c r="UHX282" s="29"/>
      <c r="UHY282" s="29"/>
      <c r="UHZ282" s="29"/>
      <c r="UIA282" s="29"/>
      <c r="UIB282" s="29"/>
      <c r="UIC282" s="29"/>
      <c r="UID282" s="29"/>
      <c r="UIE282" s="29"/>
      <c r="UIF282" s="29"/>
      <c r="UIG282" s="29"/>
      <c r="UIH282" s="29"/>
      <c r="UII282" s="29"/>
      <c r="UIJ282" s="29"/>
      <c r="UIK282" s="29"/>
      <c r="UIL282" s="29"/>
      <c r="UIM282" s="29"/>
      <c r="UIN282" s="29"/>
      <c r="UIO282" s="29"/>
      <c r="UIP282" s="29"/>
      <c r="UIQ282" s="29"/>
      <c r="UIR282" s="29"/>
      <c r="UIS282" s="29"/>
      <c r="UIT282" s="29"/>
      <c r="UIU282" s="29"/>
      <c r="UIV282" s="29"/>
      <c r="UIW282" s="29"/>
      <c r="UIX282" s="29"/>
      <c r="UIY282" s="29"/>
      <c r="UIZ282" s="29"/>
      <c r="UJA282" s="29"/>
      <c r="UJB282" s="29"/>
      <c r="UJC282" s="29"/>
      <c r="UJD282" s="29"/>
      <c r="UJE282" s="29"/>
      <c r="UJF282" s="29"/>
      <c r="UJG282" s="29"/>
      <c r="UJH282" s="29"/>
      <c r="UJI282" s="29"/>
      <c r="UJJ282" s="29"/>
      <c r="UJK282" s="29"/>
      <c r="UJL282" s="29"/>
      <c r="UJM282" s="29"/>
      <c r="UJN282" s="29"/>
      <c r="UJO282" s="29"/>
      <c r="UJP282" s="29"/>
      <c r="UJQ282" s="29"/>
      <c r="UJR282" s="29"/>
      <c r="UJS282" s="29"/>
      <c r="UJT282" s="29"/>
      <c r="UJU282" s="29"/>
      <c r="UJV282" s="29"/>
      <c r="UJW282" s="29"/>
      <c r="UJX282" s="29"/>
      <c r="UJY282" s="29"/>
      <c r="UJZ282" s="29"/>
      <c r="UKA282" s="29"/>
      <c r="UKB282" s="29"/>
      <c r="UKC282" s="29"/>
      <c r="UKD282" s="29"/>
      <c r="UKE282" s="29"/>
      <c r="UKF282" s="29"/>
      <c r="UKG282" s="29"/>
      <c r="UKH282" s="29"/>
      <c r="UKI282" s="29"/>
      <c r="UKJ282" s="29"/>
      <c r="UKK282" s="29"/>
      <c r="UKL282" s="29"/>
      <c r="UKM282" s="29"/>
      <c r="UKN282" s="29"/>
      <c r="UKO282" s="29"/>
      <c r="UKP282" s="29"/>
      <c r="UKQ282" s="29"/>
      <c r="UKR282" s="29"/>
      <c r="UKS282" s="29"/>
      <c r="UKT282" s="29"/>
      <c r="UKU282" s="29"/>
      <c r="UKV282" s="29"/>
      <c r="UKW282" s="29"/>
      <c r="UKX282" s="29"/>
      <c r="UKY282" s="29"/>
      <c r="UKZ282" s="29"/>
      <c r="ULA282" s="29"/>
      <c r="ULB282" s="29"/>
      <c r="ULC282" s="29"/>
      <c r="ULD282" s="29"/>
      <c r="ULE282" s="29"/>
      <c r="ULF282" s="29"/>
      <c r="ULG282" s="29"/>
      <c r="ULH282" s="29"/>
      <c r="ULI282" s="29"/>
      <c r="ULJ282" s="29"/>
      <c r="ULK282" s="29"/>
      <c r="ULL282" s="29"/>
      <c r="ULM282" s="29"/>
      <c r="ULN282" s="29"/>
      <c r="ULO282" s="29"/>
      <c r="ULP282" s="29"/>
      <c r="ULQ282" s="29"/>
      <c r="ULR282" s="29"/>
      <c r="ULS282" s="29"/>
      <c r="ULT282" s="29"/>
      <c r="ULU282" s="29"/>
      <c r="ULV282" s="29"/>
      <c r="ULW282" s="29"/>
      <c r="ULX282" s="29"/>
      <c r="ULY282" s="29"/>
      <c r="ULZ282" s="29"/>
      <c r="UMA282" s="29"/>
      <c r="UMB282" s="29"/>
      <c r="UMC282" s="29"/>
      <c r="UMD282" s="29"/>
      <c r="UME282" s="29"/>
      <c r="UMF282" s="29"/>
      <c r="UMG282" s="29"/>
      <c r="UMH282" s="29"/>
      <c r="UMI282" s="29"/>
      <c r="UMJ282" s="29"/>
      <c r="UMK282" s="29"/>
      <c r="UML282" s="29"/>
      <c r="UMM282" s="29"/>
      <c r="UMN282" s="29"/>
      <c r="UMO282" s="29"/>
      <c r="UMP282" s="29"/>
      <c r="UMQ282" s="29"/>
      <c r="UMR282" s="29"/>
      <c r="UMS282" s="29"/>
      <c r="UMT282" s="29"/>
      <c r="UMU282" s="29"/>
      <c r="UMV282" s="29"/>
      <c r="UMW282" s="29"/>
      <c r="UMX282" s="29"/>
      <c r="UMY282" s="29"/>
      <c r="UMZ282" s="29"/>
      <c r="UNA282" s="29"/>
      <c r="UNB282" s="29"/>
      <c r="UNC282" s="29"/>
      <c r="UND282" s="29"/>
      <c r="UNE282" s="29"/>
      <c r="UNF282" s="29"/>
      <c r="UNG282" s="29"/>
      <c r="UNH282" s="29"/>
      <c r="UNI282" s="29"/>
      <c r="UNJ282" s="29"/>
      <c r="UNK282" s="29"/>
      <c r="UNL282" s="29"/>
      <c r="UNM282" s="29"/>
      <c r="UNN282" s="29"/>
      <c r="UNO282" s="29"/>
      <c r="UNP282" s="29"/>
      <c r="UNQ282" s="29"/>
      <c r="UNR282" s="29"/>
      <c r="UNS282" s="29"/>
      <c r="UNT282" s="29"/>
      <c r="UNU282" s="29"/>
      <c r="UNV282" s="29"/>
      <c r="UNW282" s="29"/>
      <c r="UNX282" s="29"/>
      <c r="UNY282" s="29"/>
      <c r="UNZ282" s="29"/>
      <c r="UOA282" s="29"/>
      <c r="UOB282" s="29"/>
      <c r="UOC282" s="29"/>
      <c r="UOD282" s="29"/>
      <c r="UOE282" s="29"/>
      <c r="UOF282" s="29"/>
      <c r="UOG282" s="29"/>
      <c r="UOH282" s="29"/>
      <c r="UOI282" s="29"/>
      <c r="UOJ282" s="29"/>
      <c r="UOK282" s="29"/>
      <c r="UOL282" s="29"/>
      <c r="UOM282" s="29"/>
      <c r="UON282" s="29"/>
      <c r="UOO282" s="29"/>
      <c r="UOP282" s="29"/>
      <c r="UOQ282" s="29"/>
      <c r="UOR282" s="29"/>
      <c r="UOS282" s="29"/>
      <c r="UOT282" s="29"/>
      <c r="UOU282" s="29"/>
      <c r="UOV282" s="29"/>
      <c r="UOW282" s="29"/>
      <c r="UOX282" s="29"/>
      <c r="UOY282" s="29"/>
      <c r="UOZ282" s="29"/>
      <c r="UPA282" s="29"/>
      <c r="UPB282" s="29"/>
      <c r="UPC282" s="29"/>
      <c r="UPD282" s="29"/>
      <c r="UPE282" s="29"/>
      <c r="UPF282" s="29"/>
      <c r="UPG282" s="29"/>
      <c r="UPH282" s="29"/>
      <c r="UPI282" s="29"/>
      <c r="UPJ282" s="29"/>
      <c r="UPK282" s="29"/>
      <c r="UPL282" s="29"/>
      <c r="UPM282" s="29"/>
      <c r="UPN282" s="29"/>
      <c r="UPO282" s="29"/>
      <c r="UPP282" s="29"/>
      <c r="UPQ282" s="29"/>
      <c r="UPR282" s="29"/>
      <c r="UPS282" s="29"/>
      <c r="UPT282" s="29"/>
      <c r="UPU282" s="29"/>
      <c r="UPV282" s="29"/>
      <c r="UPW282" s="29"/>
      <c r="UPX282" s="29"/>
      <c r="UPY282" s="29"/>
      <c r="UPZ282" s="29"/>
      <c r="UQA282" s="29"/>
      <c r="UQB282" s="29"/>
      <c r="UQC282" s="29"/>
      <c r="UQD282" s="29"/>
      <c r="UQE282" s="29"/>
      <c r="UQF282" s="29"/>
      <c r="UQG282" s="29"/>
      <c r="UQH282" s="29"/>
      <c r="UQI282" s="29"/>
      <c r="UQJ282" s="29"/>
      <c r="UQK282" s="29"/>
      <c r="UQL282" s="29"/>
      <c r="UQM282" s="29"/>
      <c r="UQN282" s="29"/>
      <c r="UQO282" s="29"/>
      <c r="UQP282" s="29"/>
      <c r="UQQ282" s="29"/>
      <c r="UQR282" s="29"/>
      <c r="UQS282" s="29"/>
      <c r="UQT282" s="29"/>
      <c r="UQU282" s="29"/>
      <c r="UQV282" s="29"/>
      <c r="UQW282" s="29"/>
      <c r="UQX282" s="29"/>
      <c r="UQY282" s="29"/>
      <c r="UQZ282" s="29"/>
      <c r="URA282" s="29"/>
      <c r="URB282" s="29"/>
      <c r="URC282" s="29"/>
      <c r="URD282" s="29"/>
      <c r="URE282" s="29"/>
      <c r="URF282" s="29"/>
      <c r="URG282" s="29"/>
      <c r="URH282" s="29"/>
      <c r="URI282" s="29"/>
      <c r="URJ282" s="29"/>
      <c r="URK282" s="29"/>
      <c r="URL282" s="29"/>
      <c r="URM282" s="29"/>
      <c r="URN282" s="29"/>
      <c r="URO282" s="29"/>
      <c r="URP282" s="29"/>
      <c r="URQ282" s="29"/>
      <c r="URR282" s="29"/>
      <c r="URS282" s="29"/>
      <c r="URT282" s="29"/>
      <c r="URU282" s="29"/>
      <c r="URV282" s="29"/>
      <c r="URW282" s="29"/>
      <c r="URX282" s="29"/>
      <c r="URY282" s="29"/>
      <c r="URZ282" s="29"/>
      <c r="USA282" s="29"/>
      <c r="USB282" s="29"/>
      <c r="USC282" s="29"/>
      <c r="USD282" s="29"/>
      <c r="USE282" s="29"/>
      <c r="USF282" s="29"/>
      <c r="USG282" s="29"/>
      <c r="USH282" s="29"/>
      <c r="USI282" s="29"/>
      <c r="USJ282" s="29"/>
      <c r="USK282" s="29"/>
      <c r="USL282" s="29"/>
      <c r="USM282" s="29"/>
      <c r="USN282" s="29"/>
      <c r="USO282" s="29"/>
      <c r="USP282" s="29"/>
      <c r="USQ282" s="29"/>
      <c r="USR282" s="29"/>
      <c r="USS282" s="29"/>
      <c r="UST282" s="29"/>
      <c r="USU282" s="29"/>
      <c r="USV282" s="29"/>
      <c r="USW282" s="29"/>
      <c r="USX282" s="29"/>
      <c r="USY282" s="29"/>
      <c r="USZ282" s="29"/>
      <c r="UTA282" s="29"/>
      <c r="UTB282" s="29"/>
      <c r="UTC282" s="29"/>
      <c r="UTD282" s="29"/>
      <c r="UTE282" s="29"/>
      <c r="UTF282" s="29"/>
      <c r="UTG282" s="29"/>
      <c r="UTH282" s="29"/>
      <c r="UTI282" s="29"/>
      <c r="UTJ282" s="29"/>
      <c r="UTK282" s="29"/>
      <c r="UTL282" s="29"/>
      <c r="UTM282" s="29"/>
      <c r="UTN282" s="29"/>
      <c r="UTO282" s="29"/>
      <c r="UTP282" s="29"/>
      <c r="UTQ282" s="29"/>
      <c r="UTR282" s="29"/>
      <c r="UTS282" s="29"/>
      <c r="UTT282" s="29"/>
      <c r="UTU282" s="29"/>
      <c r="UTV282" s="29"/>
      <c r="UTW282" s="29"/>
      <c r="UTX282" s="29"/>
      <c r="UTY282" s="29"/>
      <c r="UTZ282" s="29"/>
      <c r="UUA282" s="29"/>
      <c r="UUB282" s="29"/>
      <c r="UUC282" s="29"/>
      <c r="UUD282" s="29"/>
      <c r="UUE282" s="29"/>
      <c r="UUF282" s="29"/>
      <c r="UUG282" s="29"/>
      <c r="UUH282" s="29"/>
      <c r="UUI282" s="29"/>
      <c r="UUJ282" s="29"/>
      <c r="UUK282" s="29"/>
      <c r="UUL282" s="29"/>
      <c r="UUM282" s="29"/>
      <c r="UUN282" s="29"/>
      <c r="UUO282" s="29"/>
      <c r="UUP282" s="29"/>
      <c r="UUQ282" s="29"/>
      <c r="UUR282" s="29"/>
      <c r="UUS282" s="29"/>
      <c r="UUT282" s="29"/>
      <c r="UUU282" s="29"/>
      <c r="UUV282" s="29"/>
      <c r="UUW282" s="29"/>
      <c r="UUX282" s="29"/>
      <c r="UUY282" s="29"/>
      <c r="UUZ282" s="29"/>
      <c r="UVA282" s="29"/>
      <c r="UVB282" s="29"/>
      <c r="UVC282" s="29"/>
      <c r="UVD282" s="29"/>
      <c r="UVE282" s="29"/>
      <c r="UVF282" s="29"/>
      <c r="UVG282" s="29"/>
      <c r="UVH282" s="29"/>
      <c r="UVI282" s="29"/>
      <c r="UVJ282" s="29"/>
      <c r="UVK282" s="29"/>
      <c r="UVL282" s="29"/>
      <c r="UVM282" s="29"/>
      <c r="UVN282" s="29"/>
      <c r="UVO282" s="29"/>
      <c r="UVP282" s="29"/>
      <c r="UVQ282" s="29"/>
      <c r="UVR282" s="29"/>
      <c r="UVS282" s="29"/>
      <c r="UVT282" s="29"/>
      <c r="UVU282" s="29"/>
      <c r="UVV282" s="29"/>
      <c r="UVW282" s="29"/>
      <c r="UVX282" s="29"/>
      <c r="UVY282" s="29"/>
      <c r="UVZ282" s="29"/>
      <c r="UWA282" s="29"/>
      <c r="UWB282" s="29"/>
      <c r="UWC282" s="29"/>
      <c r="UWD282" s="29"/>
      <c r="UWE282" s="29"/>
      <c r="UWF282" s="29"/>
      <c r="UWG282" s="29"/>
      <c r="UWH282" s="29"/>
      <c r="UWI282" s="29"/>
      <c r="UWJ282" s="29"/>
      <c r="UWK282" s="29"/>
      <c r="UWL282" s="29"/>
      <c r="UWM282" s="29"/>
      <c r="UWN282" s="29"/>
      <c r="UWO282" s="29"/>
      <c r="UWP282" s="29"/>
      <c r="UWQ282" s="29"/>
      <c r="UWR282" s="29"/>
      <c r="UWS282" s="29"/>
      <c r="UWT282" s="29"/>
      <c r="UWU282" s="29"/>
      <c r="UWV282" s="29"/>
      <c r="UWW282" s="29"/>
      <c r="UWX282" s="29"/>
      <c r="UWY282" s="29"/>
      <c r="UWZ282" s="29"/>
      <c r="UXA282" s="29"/>
      <c r="UXB282" s="29"/>
      <c r="UXC282" s="29"/>
      <c r="UXD282" s="29"/>
      <c r="UXE282" s="29"/>
      <c r="UXF282" s="29"/>
      <c r="UXG282" s="29"/>
      <c r="UXH282" s="29"/>
      <c r="UXI282" s="29"/>
      <c r="UXJ282" s="29"/>
      <c r="UXK282" s="29"/>
      <c r="UXL282" s="29"/>
      <c r="UXM282" s="29"/>
      <c r="UXN282" s="29"/>
      <c r="UXO282" s="29"/>
      <c r="UXP282" s="29"/>
      <c r="UXQ282" s="29"/>
      <c r="UXR282" s="29"/>
      <c r="UXS282" s="29"/>
      <c r="UXT282" s="29"/>
      <c r="UXU282" s="29"/>
      <c r="UXV282" s="29"/>
      <c r="UXW282" s="29"/>
      <c r="UXX282" s="29"/>
      <c r="UXY282" s="29"/>
      <c r="UXZ282" s="29"/>
      <c r="UYA282" s="29"/>
      <c r="UYB282" s="29"/>
      <c r="UYC282" s="29"/>
      <c r="UYD282" s="29"/>
      <c r="UYE282" s="29"/>
      <c r="UYF282" s="29"/>
      <c r="UYG282" s="29"/>
      <c r="UYH282" s="29"/>
      <c r="UYI282" s="29"/>
      <c r="UYJ282" s="29"/>
      <c r="UYK282" s="29"/>
      <c r="UYL282" s="29"/>
      <c r="UYM282" s="29"/>
      <c r="UYN282" s="29"/>
      <c r="UYO282" s="29"/>
      <c r="UYP282" s="29"/>
      <c r="UYQ282" s="29"/>
      <c r="UYR282" s="29"/>
      <c r="UYS282" s="29"/>
      <c r="UYT282" s="29"/>
      <c r="UYU282" s="29"/>
      <c r="UYV282" s="29"/>
      <c r="UYW282" s="29"/>
      <c r="UYX282" s="29"/>
      <c r="UYY282" s="29"/>
      <c r="UYZ282" s="29"/>
      <c r="UZA282" s="29"/>
      <c r="UZB282" s="29"/>
      <c r="UZC282" s="29"/>
      <c r="UZD282" s="29"/>
      <c r="UZE282" s="29"/>
      <c r="UZF282" s="29"/>
      <c r="UZG282" s="29"/>
      <c r="UZH282" s="29"/>
      <c r="UZI282" s="29"/>
      <c r="UZJ282" s="29"/>
      <c r="UZK282" s="29"/>
      <c r="UZL282" s="29"/>
      <c r="UZM282" s="29"/>
      <c r="UZN282" s="29"/>
      <c r="UZO282" s="29"/>
      <c r="UZP282" s="29"/>
      <c r="UZQ282" s="29"/>
      <c r="UZR282" s="29"/>
      <c r="UZS282" s="29"/>
      <c r="UZT282" s="29"/>
      <c r="UZU282" s="29"/>
      <c r="UZV282" s="29"/>
      <c r="UZW282" s="29"/>
      <c r="UZX282" s="29"/>
      <c r="UZY282" s="29"/>
      <c r="UZZ282" s="29"/>
      <c r="VAA282" s="29"/>
      <c r="VAB282" s="29"/>
      <c r="VAC282" s="29"/>
      <c r="VAD282" s="29"/>
      <c r="VAE282" s="29"/>
      <c r="VAF282" s="29"/>
      <c r="VAG282" s="29"/>
      <c r="VAH282" s="29"/>
      <c r="VAI282" s="29"/>
      <c r="VAJ282" s="29"/>
      <c r="VAK282" s="29"/>
      <c r="VAL282" s="29"/>
      <c r="VAM282" s="29"/>
      <c r="VAN282" s="29"/>
      <c r="VAO282" s="29"/>
      <c r="VAP282" s="29"/>
      <c r="VAQ282" s="29"/>
      <c r="VAR282" s="29"/>
      <c r="VAS282" s="29"/>
      <c r="VAT282" s="29"/>
      <c r="VAU282" s="29"/>
      <c r="VAV282" s="29"/>
      <c r="VAW282" s="29"/>
      <c r="VAX282" s="29"/>
      <c r="VAY282" s="29"/>
      <c r="VAZ282" s="29"/>
      <c r="VBA282" s="29"/>
      <c r="VBB282" s="29"/>
      <c r="VBC282" s="29"/>
      <c r="VBD282" s="29"/>
      <c r="VBE282" s="29"/>
      <c r="VBF282" s="29"/>
      <c r="VBG282" s="29"/>
      <c r="VBH282" s="29"/>
      <c r="VBI282" s="29"/>
      <c r="VBJ282" s="29"/>
      <c r="VBK282" s="29"/>
      <c r="VBL282" s="29"/>
      <c r="VBM282" s="29"/>
      <c r="VBN282" s="29"/>
      <c r="VBO282" s="29"/>
      <c r="VBP282" s="29"/>
      <c r="VBQ282" s="29"/>
      <c r="VBR282" s="29"/>
      <c r="VBS282" s="29"/>
      <c r="VBT282" s="29"/>
      <c r="VBU282" s="29"/>
      <c r="VBV282" s="29"/>
      <c r="VBW282" s="29"/>
      <c r="VBX282" s="29"/>
      <c r="VBY282" s="29"/>
      <c r="VBZ282" s="29"/>
      <c r="VCA282" s="29"/>
      <c r="VCB282" s="29"/>
      <c r="VCC282" s="29"/>
      <c r="VCD282" s="29"/>
      <c r="VCE282" s="29"/>
      <c r="VCF282" s="29"/>
      <c r="VCG282" s="29"/>
      <c r="VCH282" s="29"/>
      <c r="VCI282" s="29"/>
      <c r="VCJ282" s="29"/>
      <c r="VCK282" s="29"/>
      <c r="VCL282" s="29"/>
      <c r="VCM282" s="29"/>
      <c r="VCN282" s="29"/>
      <c r="VCO282" s="29"/>
      <c r="VCP282" s="29"/>
      <c r="VCQ282" s="29"/>
      <c r="VCR282" s="29"/>
      <c r="VCS282" s="29"/>
      <c r="VCT282" s="29"/>
      <c r="VCU282" s="29"/>
      <c r="VCV282" s="29"/>
      <c r="VCW282" s="29"/>
      <c r="VCX282" s="29"/>
      <c r="VCY282" s="29"/>
      <c r="VCZ282" s="29"/>
      <c r="VDA282" s="29"/>
      <c r="VDB282" s="29"/>
      <c r="VDC282" s="29"/>
      <c r="VDD282" s="29"/>
      <c r="VDE282" s="29"/>
      <c r="VDF282" s="29"/>
      <c r="VDG282" s="29"/>
      <c r="VDH282" s="29"/>
      <c r="VDI282" s="29"/>
      <c r="VDJ282" s="29"/>
      <c r="VDK282" s="29"/>
      <c r="VDL282" s="29"/>
      <c r="VDM282" s="29"/>
      <c r="VDN282" s="29"/>
      <c r="VDO282" s="29"/>
      <c r="VDP282" s="29"/>
      <c r="VDQ282" s="29"/>
      <c r="VDR282" s="29"/>
      <c r="VDS282" s="29"/>
      <c r="VDT282" s="29"/>
      <c r="VDU282" s="29"/>
      <c r="VDV282" s="29"/>
      <c r="VDW282" s="29"/>
      <c r="VDX282" s="29"/>
      <c r="VDY282" s="29"/>
      <c r="VDZ282" s="29"/>
      <c r="VEA282" s="29"/>
      <c r="VEB282" s="29"/>
      <c r="VEC282" s="29"/>
      <c r="VED282" s="29"/>
      <c r="VEE282" s="29"/>
      <c r="VEF282" s="29"/>
      <c r="VEG282" s="29"/>
      <c r="VEH282" s="29"/>
      <c r="VEI282" s="29"/>
      <c r="VEJ282" s="29"/>
      <c r="VEK282" s="29"/>
      <c r="VEL282" s="29"/>
      <c r="VEM282" s="29"/>
      <c r="VEN282" s="29"/>
      <c r="VEO282" s="29"/>
      <c r="VEP282" s="29"/>
      <c r="VEQ282" s="29"/>
      <c r="VER282" s="29"/>
      <c r="VES282" s="29"/>
      <c r="VET282" s="29"/>
      <c r="VEU282" s="29"/>
      <c r="VEV282" s="29"/>
      <c r="VEW282" s="29"/>
      <c r="VEX282" s="29"/>
      <c r="VEY282" s="29"/>
      <c r="VEZ282" s="29"/>
      <c r="VFA282" s="29"/>
      <c r="VFB282" s="29"/>
      <c r="VFC282" s="29"/>
      <c r="VFD282" s="29"/>
      <c r="VFE282" s="29"/>
      <c r="VFF282" s="29"/>
      <c r="VFG282" s="29"/>
      <c r="VFH282" s="29"/>
      <c r="VFI282" s="29"/>
      <c r="VFJ282" s="29"/>
      <c r="VFK282" s="29"/>
      <c r="VFL282" s="29"/>
      <c r="VFM282" s="29"/>
      <c r="VFN282" s="29"/>
      <c r="VFO282" s="29"/>
      <c r="VFP282" s="29"/>
      <c r="VFQ282" s="29"/>
      <c r="VFR282" s="29"/>
      <c r="VFS282" s="29"/>
      <c r="VFT282" s="29"/>
      <c r="VFU282" s="29"/>
      <c r="VFV282" s="29"/>
      <c r="VFW282" s="29"/>
      <c r="VFX282" s="29"/>
      <c r="VFY282" s="29"/>
      <c r="VFZ282" s="29"/>
      <c r="VGA282" s="29"/>
      <c r="VGB282" s="29"/>
      <c r="VGC282" s="29"/>
      <c r="VGD282" s="29"/>
      <c r="VGE282" s="29"/>
      <c r="VGF282" s="29"/>
      <c r="VGG282" s="29"/>
      <c r="VGH282" s="29"/>
      <c r="VGI282" s="29"/>
      <c r="VGJ282" s="29"/>
      <c r="VGK282" s="29"/>
      <c r="VGL282" s="29"/>
      <c r="VGM282" s="29"/>
      <c r="VGN282" s="29"/>
      <c r="VGO282" s="29"/>
      <c r="VGP282" s="29"/>
      <c r="VGQ282" s="29"/>
      <c r="VGR282" s="29"/>
      <c r="VGS282" s="29"/>
      <c r="VGT282" s="29"/>
      <c r="VGU282" s="29"/>
      <c r="VGV282" s="29"/>
      <c r="VGW282" s="29"/>
      <c r="VGX282" s="29"/>
      <c r="VGY282" s="29"/>
      <c r="VGZ282" s="29"/>
      <c r="VHA282" s="29"/>
      <c r="VHB282" s="29"/>
      <c r="VHC282" s="29"/>
      <c r="VHD282" s="29"/>
      <c r="VHE282" s="29"/>
      <c r="VHF282" s="29"/>
      <c r="VHG282" s="29"/>
      <c r="VHH282" s="29"/>
      <c r="VHI282" s="29"/>
      <c r="VHJ282" s="29"/>
      <c r="VHK282" s="29"/>
      <c r="VHL282" s="29"/>
      <c r="VHM282" s="29"/>
      <c r="VHN282" s="29"/>
      <c r="VHO282" s="29"/>
      <c r="VHP282" s="29"/>
      <c r="VHQ282" s="29"/>
      <c r="VHR282" s="29"/>
      <c r="VHS282" s="29"/>
      <c r="VHT282" s="29"/>
      <c r="VHU282" s="29"/>
      <c r="VHV282" s="29"/>
      <c r="VHW282" s="29"/>
      <c r="VHX282" s="29"/>
      <c r="VHY282" s="29"/>
      <c r="VHZ282" s="29"/>
      <c r="VIA282" s="29"/>
      <c r="VIB282" s="29"/>
      <c r="VIC282" s="29"/>
      <c r="VID282" s="29"/>
      <c r="VIE282" s="29"/>
      <c r="VIF282" s="29"/>
      <c r="VIG282" s="29"/>
      <c r="VIH282" s="29"/>
      <c r="VII282" s="29"/>
      <c r="VIJ282" s="29"/>
      <c r="VIK282" s="29"/>
      <c r="VIL282" s="29"/>
      <c r="VIM282" s="29"/>
      <c r="VIN282" s="29"/>
      <c r="VIO282" s="29"/>
      <c r="VIP282" s="29"/>
      <c r="VIQ282" s="29"/>
      <c r="VIR282" s="29"/>
      <c r="VIS282" s="29"/>
      <c r="VIT282" s="29"/>
      <c r="VIU282" s="29"/>
      <c r="VIV282" s="29"/>
      <c r="VIW282" s="29"/>
      <c r="VIX282" s="29"/>
      <c r="VIY282" s="29"/>
      <c r="VIZ282" s="29"/>
      <c r="VJA282" s="29"/>
      <c r="VJB282" s="29"/>
      <c r="VJC282" s="29"/>
      <c r="VJD282" s="29"/>
      <c r="VJE282" s="29"/>
      <c r="VJF282" s="29"/>
      <c r="VJG282" s="29"/>
      <c r="VJH282" s="29"/>
      <c r="VJI282" s="29"/>
      <c r="VJJ282" s="29"/>
      <c r="VJK282" s="29"/>
      <c r="VJL282" s="29"/>
      <c r="VJM282" s="29"/>
      <c r="VJN282" s="29"/>
      <c r="VJO282" s="29"/>
      <c r="VJP282" s="29"/>
      <c r="VJQ282" s="29"/>
      <c r="VJR282" s="29"/>
      <c r="VJS282" s="29"/>
      <c r="VJT282" s="29"/>
      <c r="VJU282" s="29"/>
      <c r="VJV282" s="29"/>
      <c r="VJW282" s="29"/>
      <c r="VJX282" s="29"/>
      <c r="VJY282" s="29"/>
      <c r="VJZ282" s="29"/>
      <c r="VKA282" s="29"/>
      <c r="VKB282" s="29"/>
      <c r="VKC282" s="29"/>
      <c r="VKD282" s="29"/>
      <c r="VKE282" s="29"/>
      <c r="VKF282" s="29"/>
      <c r="VKG282" s="29"/>
      <c r="VKH282" s="29"/>
      <c r="VKI282" s="29"/>
      <c r="VKJ282" s="29"/>
      <c r="VKK282" s="29"/>
      <c r="VKL282" s="29"/>
      <c r="VKM282" s="29"/>
      <c r="VKN282" s="29"/>
      <c r="VKO282" s="29"/>
      <c r="VKP282" s="29"/>
      <c r="VKQ282" s="29"/>
      <c r="VKR282" s="29"/>
      <c r="VKS282" s="29"/>
      <c r="VKT282" s="29"/>
      <c r="VKU282" s="29"/>
      <c r="VKV282" s="29"/>
      <c r="VKW282" s="29"/>
      <c r="VKX282" s="29"/>
      <c r="VKY282" s="29"/>
      <c r="VKZ282" s="29"/>
      <c r="VLA282" s="29"/>
      <c r="VLB282" s="29"/>
      <c r="VLC282" s="29"/>
      <c r="VLD282" s="29"/>
      <c r="VLE282" s="29"/>
      <c r="VLF282" s="29"/>
      <c r="VLG282" s="29"/>
      <c r="VLH282" s="29"/>
      <c r="VLI282" s="29"/>
      <c r="VLJ282" s="29"/>
      <c r="VLK282" s="29"/>
      <c r="VLL282" s="29"/>
      <c r="VLM282" s="29"/>
      <c r="VLN282" s="29"/>
      <c r="VLO282" s="29"/>
      <c r="VLP282" s="29"/>
      <c r="VLQ282" s="29"/>
      <c r="VLR282" s="29"/>
      <c r="VLS282" s="29"/>
      <c r="VLT282" s="29"/>
      <c r="VLU282" s="29"/>
      <c r="VLV282" s="29"/>
      <c r="VLW282" s="29"/>
      <c r="VLX282" s="29"/>
      <c r="VLY282" s="29"/>
      <c r="VLZ282" s="29"/>
      <c r="VMA282" s="29"/>
      <c r="VMB282" s="29"/>
      <c r="VMC282" s="29"/>
      <c r="VMD282" s="29"/>
      <c r="VME282" s="29"/>
      <c r="VMF282" s="29"/>
      <c r="VMG282" s="29"/>
      <c r="VMH282" s="29"/>
      <c r="VMI282" s="29"/>
      <c r="VMJ282" s="29"/>
      <c r="VMK282" s="29"/>
      <c r="VML282" s="29"/>
      <c r="VMM282" s="29"/>
      <c r="VMN282" s="29"/>
      <c r="VMO282" s="29"/>
      <c r="VMP282" s="29"/>
      <c r="VMQ282" s="29"/>
      <c r="VMR282" s="29"/>
      <c r="VMS282" s="29"/>
      <c r="VMT282" s="29"/>
      <c r="VMU282" s="29"/>
      <c r="VMV282" s="29"/>
      <c r="VMW282" s="29"/>
      <c r="VMX282" s="29"/>
      <c r="VMY282" s="29"/>
      <c r="VMZ282" s="29"/>
      <c r="VNA282" s="29"/>
      <c r="VNB282" s="29"/>
      <c r="VNC282" s="29"/>
      <c r="VND282" s="29"/>
      <c r="VNE282" s="29"/>
      <c r="VNF282" s="29"/>
      <c r="VNG282" s="29"/>
      <c r="VNH282" s="29"/>
      <c r="VNI282" s="29"/>
      <c r="VNJ282" s="29"/>
      <c r="VNK282" s="29"/>
      <c r="VNL282" s="29"/>
      <c r="VNM282" s="29"/>
      <c r="VNN282" s="29"/>
      <c r="VNO282" s="29"/>
      <c r="VNP282" s="29"/>
      <c r="VNQ282" s="29"/>
      <c r="VNR282" s="29"/>
      <c r="VNS282" s="29"/>
      <c r="VNT282" s="29"/>
      <c r="VNU282" s="29"/>
      <c r="VNV282" s="29"/>
      <c r="VNW282" s="29"/>
      <c r="VNX282" s="29"/>
      <c r="VNY282" s="29"/>
      <c r="VNZ282" s="29"/>
      <c r="VOA282" s="29"/>
      <c r="VOB282" s="29"/>
      <c r="VOC282" s="29"/>
      <c r="VOD282" s="29"/>
      <c r="VOE282" s="29"/>
      <c r="VOF282" s="29"/>
      <c r="VOG282" s="29"/>
      <c r="VOH282" s="29"/>
      <c r="VOI282" s="29"/>
      <c r="VOJ282" s="29"/>
      <c r="VOK282" s="29"/>
      <c r="VOL282" s="29"/>
      <c r="VOM282" s="29"/>
      <c r="VON282" s="29"/>
      <c r="VOO282" s="29"/>
      <c r="VOP282" s="29"/>
      <c r="VOQ282" s="29"/>
      <c r="VOR282" s="29"/>
      <c r="VOS282" s="29"/>
      <c r="VOT282" s="29"/>
      <c r="VOU282" s="29"/>
      <c r="VOV282" s="29"/>
      <c r="VOW282" s="29"/>
      <c r="VOX282" s="29"/>
      <c r="VOY282" s="29"/>
      <c r="VOZ282" s="29"/>
      <c r="VPA282" s="29"/>
      <c r="VPB282" s="29"/>
      <c r="VPC282" s="29"/>
      <c r="VPD282" s="29"/>
      <c r="VPE282" s="29"/>
      <c r="VPF282" s="29"/>
      <c r="VPG282" s="29"/>
      <c r="VPH282" s="29"/>
      <c r="VPI282" s="29"/>
      <c r="VPJ282" s="29"/>
      <c r="VPK282" s="29"/>
      <c r="VPL282" s="29"/>
      <c r="VPM282" s="29"/>
      <c r="VPN282" s="29"/>
      <c r="VPO282" s="29"/>
      <c r="VPP282" s="29"/>
      <c r="VPQ282" s="29"/>
      <c r="VPR282" s="29"/>
      <c r="VPS282" s="29"/>
      <c r="VPT282" s="29"/>
      <c r="VPU282" s="29"/>
      <c r="VPV282" s="29"/>
      <c r="VPW282" s="29"/>
      <c r="VPX282" s="29"/>
      <c r="VPY282" s="29"/>
      <c r="VPZ282" s="29"/>
      <c r="VQA282" s="29"/>
      <c r="VQB282" s="29"/>
      <c r="VQC282" s="29"/>
      <c r="VQD282" s="29"/>
      <c r="VQE282" s="29"/>
      <c r="VQF282" s="29"/>
      <c r="VQG282" s="29"/>
      <c r="VQH282" s="29"/>
      <c r="VQI282" s="29"/>
      <c r="VQJ282" s="29"/>
      <c r="VQK282" s="29"/>
      <c r="VQL282" s="29"/>
      <c r="VQM282" s="29"/>
      <c r="VQN282" s="29"/>
      <c r="VQO282" s="29"/>
      <c r="VQP282" s="29"/>
      <c r="VQQ282" s="29"/>
      <c r="VQR282" s="29"/>
      <c r="VQS282" s="29"/>
      <c r="VQT282" s="29"/>
      <c r="VQU282" s="29"/>
      <c r="VQV282" s="29"/>
      <c r="VQW282" s="29"/>
      <c r="VQX282" s="29"/>
      <c r="VQY282" s="29"/>
      <c r="VQZ282" s="29"/>
      <c r="VRA282" s="29"/>
      <c r="VRB282" s="29"/>
      <c r="VRC282" s="29"/>
      <c r="VRD282" s="29"/>
      <c r="VRE282" s="29"/>
      <c r="VRF282" s="29"/>
      <c r="VRG282" s="29"/>
      <c r="VRH282" s="29"/>
      <c r="VRI282" s="29"/>
      <c r="VRJ282" s="29"/>
      <c r="VRK282" s="29"/>
      <c r="VRL282" s="29"/>
      <c r="VRM282" s="29"/>
      <c r="VRN282" s="29"/>
      <c r="VRO282" s="29"/>
      <c r="VRP282" s="29"/>
      <c r="VRQ282" s="29"/>
      <c r="VRR282" s="29"/>
      <c r="VRS282" s="29"/>
      <c r="VRT282" s="29"/>
      <c r="VRU282" s="29"/>
      <c r="VRV282" s="29"/>
      <c r="VRW282" s="29"/>
      <c r="VRX282" s="29"/>
      <c r="VRY282" s="29"/>
      <c r="VRZ282" s="29"/>
      <c r="VSA282" s="29"/>
      <c r="VSB282" s="29"/>
      <c r="VSC282" s="29"/>
      <c r="VSD282" s="29"/>
      <c r="VSE282" s="29"/>
      <c r="VSF282" s="29"/>
      <c r="VSG282" s="29"/>
      <c r="VSH282" s="29"/>
      <c r="VSI282" s="29"/>
      <c r="VSJ282" s="29"/>
      <c r="VSK282" s="29"/>
      <c r="VSL282" s="29"/>
      <c r="VSM282" s="29"/>
      <c r="VSN282" s="29"/>
      <c r="VSO282" s="29"/>
      <c r="VSP282" s="29"/>
      <c r="VSQ282" s="29"/>
      <c r="VSR282" s="29"/>
      <c r="VSS282" s="29"/>
      <c r="VST282" s="29"/>
      <c r="VSU282" s="29"/>
      <c r="VSV282" s="29"/>
      <c r="VSW282" s="29"/>
      <c r="VSX282" s="29"/>
      <c r="VSY282" s="29"/>
      <c r="VSZ282" s="29"/>
      <c r="VTA282" s="29"/>
      <c r="VTB282" s="29"/>
      <c r="VTC282" s="29"/>
      <c r="VTD282" s="29"/>
      <c r="VTE282" s="29"/>
      <c r="VTF282" s="29"/>
      <c r="VTG282" s="29"/>
      <c r="VTH282" s="29"/>
      <c r="VTI282" s="29"/>
      <c r="VTJ282" s="29"/>
      <c r="VTK282" s="29"/>
      <c r="VTL282" s="29"/>
      <c r="VTM282" s="29"/>
      <c r="VTN282" s="29"/>
      <c r="VTO282" s="29"/>
      <c r="VTP282" s="29"/>
      <c r="VTQ282" s="29"/>
      <c r="VTR282" s="29"/>
      <c r="VTS282" s="29"/>
      <c r="VTT282" s="29"/>
      <c r="VTU282" s="29"/>
      <c r="VTV282" s="29"/>
      <c r="VTW282" s="29"/>
      <c r="VTX282" s="29"/>
      <c r="VTY282" s="29"/>
      <c r="VTZ282" s="29"/>
      <c r="VUA282" s="29"/>
      <c r="VUB282" s="29"/>
      <c r="VUC282" s="29"/>
      <c r="VUD282" s="29"/>
      <c r="VUE282" s="29"/>
      <c r="VUF282" s="29"/>
      <c r="VUG282" s="29"/>
      <c r="VUH282" s="29"/>
      <c r="VUI282" s="29"/>
      <c r="VUJ282" s="29"/>
      <c r="VUK282" s="29"/>
      <c r="VUL282" s="29"/>
      <c r="VUM282" s="29"/>
      <c r="VUN282" s="29"/>
      <c r="VUO282" s="29"/>
      <c r="VUP282" s="29"/>
      <c r="VUQ282" s="29"/>
      <c r="VUR282" s="29"/>
      <c r="VUS282" s="29"/>
      <c r="VUT282" s="29"/>
      <c r="VUU282" s="29"/>
      <c r="VUV282" s="29"/>
      <c r="VUW282" s="29"/>
      <c r="VUX282" s="29"/>
      <c r="VUY282" s="29"/>
      <c r="VUZ282" s="29"/>
      <c r="VVA282" s="29"/>
      <c r="VVB282" s="29"/>
      <c r="VVC282" s="29"/>
      <c r="VVD282" s="29"/>
      <c r="VVE282" s="29"/>
      <c r="VVF282" s="29"/>
      <c r="VVG282" s="29"/>
      <c r="VVH282" s="29"/>
      <c r="VVI282" s="29"/>
      <c r="VVJ282" s="29"/>
      <c r="VVK282" s="29"/>
      <c r="VVL282" s="29"/>
      <c r="VVM282" s="29"/>
      <c r="VVN282" s="29"/>
      <c r="VVO282" s="29"/>
      <c r="VVP282" s="29"/>
      <c r="VVQ282" s="29"/>
      <c r="VVR282" s="29"/>
      <c r="VVS282" s="29"/>
      <c r="VVT282" s="29"/>
      <c r="VVU282" s="29"/>
      <c r="VVV282" s="29"/>
      <c r="VVW282" s="29"/>
      <c r="VVX282" s="29"/>
      <c r="VVY282" s="29"/>
      <c r="VVZ282" s="29"/>
      <c r="VWA282" s="29"/>
      <c r="VWB282" s="29"/>
      <c r="VWC282" s="29"/>
      <c r="VWD282" s="29"/>
      <c r="VWE282" s="29"/>
      <c r="VWF282" s="29"/>
      <c r="VWG282" s="29"/>
      <c r="VWH282" s="29"/>
      <c r="VWI282" s="29"/>
      <c r="VWJ282" s="29"/>
      <c r="VWK282" s="29"/>
      <c r="VWL282" s="29"/>
      <c r="VWM282" s="29"/>
      <c r="VWN282" s="29"/>
      <c r="VWO282" s="29"/>
      <c r="VWP282" s="29"/>
      <c r="VWQ282" s="29"/>
      <c r="VWR282" s="29"/>
      <c r="VWS282" s="29"/>
      <c r="VWT282" s="29"/>
      <c r="VWU282" s="29"/>
      <c r="VWV282" s="29"/>
      <c r="VWW282" s="29"/>
      <c r="VWX282" s="29"/>
      <c r="VWY282" s="29"/>
      <c r="VWZ282" s="29"/>
      <c r="VXA282" s="29"/>
      <c r="VXB282" s="29"/>
      <c r="VXC282" s="29"/>
      <c r="VXD282" s="29"/>
      <c r="VXE282" s="29"/>
      <c r="VXF282" s="29"/>
      <c r="VXG282" s="29"/>
      <c r="VXH282" s="29"/>
      <c r="VXI282" s="29"/>
      <c r="VXJ282" s="29"/>
      <c r="VXK282" s="29"/>
      <c r="VXL282" s="29"/>
      <c r="VXM282" s="29"/>
      <c r="VXN282" s="29"/>
      <c r="VXO282" s="29"/>
      <c r="VXP282" s="29"/>
      <c r="VXQ282" s="29"/>
      <c r="VXR282" s="29"/>
      <c r="VXS282" s="29"/>
      <c r="VXT282" s="29"/>
      <c r="VXU282" s="29"/>
      <c r="VXV282" s="29"/>
      <c r="VXW282" s="29"/>
      <c r="VXX282" s="29"/>
      <c r="VXY282" s="29"/>
      <c r="VXZ282" s="29"/>
      <c r="VYA282" s="29"/>
      <c r="VYB282" s="29"/>
      <c r="VYC282" s="29"/>
      <c r="VYD282" s="29"/>
      <c r="VYE282" s="29"/>
      <c r="VYF282" s="29"/>
      <c r="VYG282" s="29"/>
      <c r="VYH282" s="29"/>
      <c r="VYI282" s="29"/>
      <c r="VYJ282" s="29"/>
      <c r="VYK282" s="29"/>
      <c r="VYL282" s="29"/>
      <c r="VYM282" s="29"/>
      <c r="VYN282" s="29"/>
      <c r="VYO282" s="29"/>
      <c r="VYP282" s="29"/>
      <c r="VYQ282" s="29"/>
      <c r="VYR282" s="29"/>
      <c r="VYS282" s="29"/>
      <c r="VYT282" s="29"/>
      <c r="VYU282" s="29"/>
      <c r="VYV282" s="29"/>
      <c r="VYW282" s="29"/>
      <c r="VYX282" s="29"/>
      <c r="VYY282" s="29"/>
      <c r="VYZ282" s="29"/>
      <c r="VZA282" s="29"/>
      <c r="VZB282" s="29"/>
      <c r="VZC282" s="29"/>
      <c r="VZD282" s="29"/>
      <c r="VZE282" s="29"/>
      <c r="VZF282" s="29"/>
      <c r="VZG282" s="29"/>
      <c r="VZH282" s="29"/>
      <c r="VZI282" s="29"/>
      <c r="VZJ282" s="29"/>
      <c r="VZK282" s="29"/>
      <c r="VZL282" s="29"/>
      <c r="VZM282" s="29"/>
      <c r="VZN282" s="29"/>
      <c r="VZO282" s="29"/>
      <c r="VZP282" s="29"/>
      <c r="VZQ282" s="29"/>
      <c r="VZR282" s="29"/>
      <c r="VZS282" s="29"/>
      <c r="VZT282" s="29"/>
      <c r="VZU282" s="29"/>
      <c r="VZV282" s="29"/>
      <c r="VZW282" s="29"/>
      <c r="VZX282" s="29"/>
      <c r="VZY282" s="29"/>
      <c r="VZZ282" s="29"/>
      <c r="WAA282" s="29"/>
      <c r="WAB282" s="29"/>
      <c r="WAC282" s="29"/>
      <c r="WAD282" s="29"/>
      <c r="WAE282" s="29"/>
      <c r="WAF282" s="29"/>
      <c r="WAG282" s="29"/>
      <c r="WAH282" s="29"/>
      <c r="WAI282" s="29"/>
      <c r="WAJ282" s="29"/>
      <c r="WAK282" s="29"/>
      <c r="WAL282" s="29"/>
      <c r="WAM282" s="29"/>
      <c r="WAN282" s="29"/>
      <c r="WAO282" s="29"/>
      <c r="WAP282" s="29"/>
      <c r="WAQ282" s="29"/>
      <c r="WAR282" s="29"/>
      <c r="WAS282" s="29"/>
      <c r="WAT282" s="29"/>
      <c r="WAU282" s="29"/>
      <c r="WAV282" s="29"/>
      <c r="WAW282" s="29"/>
      <c r="WAX282" s="29"/>
      <c r="WAY282" s="29"/>
      <c r="WAZ282" s="29"/>
      <c r="WBA282" s="29"/>
      <c r="WBB282" s="29"/>
      <c r="WBC282" s="29"/>
      <c r="WBD282" s="29"/>
      <c r="WBE282" s="29"/>
      <c r="WBF282" s="29"/>
      <c r="WBG282" s="29"/>
      <c r="WBH282" s="29"/>
      <c r="WBI282" s="29"/>
      <c r="WBJ282" s="29"/>
      <c r="WBK282" s="29"/>
      <c r="WBL282" s="29"/>
      <c r="WBM282" s="29"/>
      <c r="WBN282" s="29"/>
      <c r="WBO282" s="29"/>
      <c r="WBP282" s="29"/>
      <c r="WBQ282" s="29"/>
      <c r="WBR282" s="29"/>
      <c r="WBS282" s="29"/>
      <c r="WBT282" s="29"/>
      <c r="WBU282" s="29"/>
      <c r="WBV282" s="29"/>
      <c r="WBW282" s="29"/>
      <c r="WBX282" s="29"/>
      <c r="WBY282" s="29"/>
      <c r="WBZ282" s="29"/>
      <c r="WCA282" s="29"/>
      <c r="WCB282" s="29"/>
      <c r="WCC282" s="29"/>
      <c r="WCD282" s="29"/>
      <c r="WCE282" s="29"/>
      <c r="WCF282" s="29"/>
      <c r="WCG282" s="29"/>
      <c r="WCH282" s="29"/>
      <c r="WCI282" s="29"/>
      <c r="WCJ282" s="29"/>
      <c r="WCK282" s="29"/>
      <c r="WCL282" s="29"/>
      <c r="WCM282" s="29"/>
      <c r="WCN282" s="29"/>
      <c r="WCO282" s="29"/>
      <c r="WCP282" s="29"/>
      <c r="WCQ282" s="29"/>
      <c r="WCR282" s="29"/>
      <c r="WCS282" s="29"/>
      <c r="WCT282" s="29"/>
      <c r="WCU282" s="29"/>
      <c r="WCV282" s="29"/>
      <c r="WCW282" s="29"/>
      <c r="WCX282" s="29"/>
      <c r="WCY282" s="29"/>
      <c r="WCZ282" s="29"/>
      <c r="WDA282" s="29"/>
      <c r="WDB282" s="29"/>
      <c r="WDC282" s="29"/>
      <c r="WDD282" s="29"/>
      <c r="WDE282" s="29"/>
      <c r="WDF282" s="29"/>
      <c r="WDG282" s="29"/>
      <c r="WDH282" s="29"/>
      <c r="WDI282" s="29"/>
      <c r="WDJ282" s="29"/>
      <c r="WDK282" s="29"/>
      <c r="WDL282" s="29"/>
      <c r="WDM282" s="29"/>
      <c r="WDN282" s="29"/>
      <c r="WDO282" s="29"/>
      <c r="WDP282" s="29"/>
      <c r="WDQ282" s="29"/>
      <c r="WDR282" s="29"/>
      <c r="WDS282" s="29"/>
      <c r="WDT282" s="29"/>
      <c r="WDU282" s="29"/>
      <c r="WDV282" s="29"/>
      <c r="WDW282" s="29"/>
      <c r="WDX282" s="29"/>
      <c r="WDY282" s="29"/>
      <c r="WDZ282" s="29"/>
      <c r="WEA282" s="29"/>
      <c r="WEB282" s="29"/>
      <c r="WEC282" s="29"/>
      <c r="WED282" s="29"/>
      <c r="WEE282" s="29"/>
      <c r="WEF282" s="29"/>
      <c r="WEG282" s="29"/>
      <c r="WEH282" s="29"/>
      <c r="WEI282" s="29"/>
      <c r="WEJ282" s="29"/>
      <c r="WEK282" s="29"/>
      <c r="WEL282" s="29"/>
      <c r="WEM282" s="29"/>
      <c r="WEN282" s="29"/>
      <c r="WEO282" s="29"/>
      <c r="WEP282" s="29"/>
      <c r="WEQ282" s="29"/>
      <c r="WER282" s="29"/>
      <c r="WES282" s="29"/>
      <c r="WET282" s="29"/>
      <c r="WEU282" s="29"/>
      <c r="WEV282" s="29"/>
      <c r="WEW282" s="29"/>
      <c r="WEX282" s="29"/>
      <c r="WEY282" s="29"/>
      <c r="WEZ282" s="29"/>
      <c r="WFA282" s="29"/>
      <c r="WFB282" s="29"/>
      <c r="WFC282" s="29"/>
      <c r="WFD282" s="29"/>
      <c r="WFE282" s="29"/>
      <c r="WFF282" s="29"/>
      <c r="WFG282" s="29"/>
      <c r="WFH282" s="29"/>
      <c r="WFI282" s="29"/>
      <c r="WFJ282" s="29"/>
      <c r="WFK282" s="29"/>
      <c r="WFL282" s="29"/>
      <c r="WFM282" s="29"/>
      <c r="WFN282" s="29"/>
      <c r="WFO282" s="29"/>
      <c r="WFP282" s="29"/>
      <c r="WFQ282" s="29"/>
      <c r="WFR282" s="29"/>
      <c r="WFS282" s="29"/>
      <c r="WFT282" s="29"/>
      <c r="WFU282" s="29"/>
      <c r="WFV282" s="29"/>
      <c r="WFW282" s="29"/>
      <c r="WFX282" s="29"/>
      <c r="WFY282" s="29"/>
      <c r="WFZ282" s="29"/>
      <c r="WGA282" s="29"/>
      <c r="WGB282" s="29"/>
      <c r="WGC282" s="29"/>
      <c r="WGD282" s="29"/>
      <c r="WGE282" s="29"/>
      <c r="WGF282" s="29"/>
      <c r="WGG282" s="29"/>
      <c r="WGH282" s="29"/>
      <c r="WGI282" s="29"/>
      <c r="WGJ282" s="29"/>
      <c r="WGK282" s="29"/>
      <c r="WGL282" s="29"/>
      <c r="WGM282" s="29"/>
      <c r="WGN282" s="29"/>
      <c r="WGO282" s="29"/>
      <c r="WGP282" s="29"/>
      <c r="WGQ282" s="29"/>
      <c r="WGR282" s="29"/>
      <c r="WGS282" s="29"/>
      <c r="WGT282" s="29"/>
      <c r="WGU282" s="29"/>
      <c r="WGV282" s="29"/>
      <c r="WGW282" s="29"/>
      <c r="WGX282" s="29"/>
      <c r="WGY282" s="29"/>
      <c r="WGZ282" s="29"/>
      <c r="WHA282" s="29"/>
      <c r="WHB282" s="29"/>
      <c r="WHC282" s="29"/>
      <c r="WHD282" s="29"/>
      <c r="WHE282" s="29"/>
      <c r="WHF282" s="29"/>
      <c r="WHG282" s="29"/>
      <c r="WHH282" s="29"/>
      <c r="WHI282" s="29"/>
      <c r="WHJ282" s="29"/>
      <c r="WHK282" s="29"/>
      <c r="WHL282" s="29"/>
      <c r="WHM282" s="29"/>
      <c r="WHN282" s="29"/>
      <c r="WHO282" s="29"/>
      <c r="WHP282" s="29"/>
      <c r="WHQ282" s="29"/>
      <c r="WHR282" s="29"/>
      <c r="WHS282" s="29"/>
      <c r="WHT282" s="29"/>
      <c r="WHU282" s="29"/>
      <c r="WHV282" s="29"/>
      <c r="WHW282" s="29"/>
      <c r="WHX282" s="29"/>
      <c r="WHY282" s="29"/>
      <c r="WHZ282" s="29"/>
      <c r="WIA282" s="29"/>
      <c r="WIB282" s="29"/>
      <c r="WIC282" s="29"/>
      <c r="WID282" s="29"/>
      <c r="WIE282" s="29"/>
      <c r="WIF282" s="29"/>
      <c r="WIG282" s="29"/>
      <c r="WIH282" s="29"/>
      <c r="WII282" s="29"/>
      <c r="WIJ282" s="29"/>
      <c r="WIK282" s="29"/>
      <c r="WIL282" s="29"/>
      <c r="WIM282" s="29"/>
      <c r="WIN282" s="29"/>
      <c r="WIO282" s="29"/>
      <c r="WIP282" s="29"/>
      <c r="WIQ282" s="29"/>
      <c r="WIR282" s="29"/>
      <c r="WIS282" s="29"/>
      <c r="WIT282" s="29"/>
      <c r="WIU282" s="29"/>
      <c r="WIV282" s="29"/>
      <c r="WIW282" s="29"/>
      <c r="WIX282" s="29"/>
      <c r="WIY282" s="29"/>
      <c r="WIZ282" s="29"/>
      <c r="WJA282" s="29"/>
      <c r="WJB282" s="29"/>
      <c r="WJC282" s="29"/>
      <c r="WJD282" s="29"/>
      <c r="WJE282" s="29"/>
      <c r="WJF282" s="29"/>
      <c r="WJG282" s="29"/>
      <c r="WJH282" s="29"/>
      <c r="WJI282" s="29"/>
      <c r="WJJ282" s="29"/>
      <c r="WJK282" s="29"/>
      <c r="WJL282" s="29"/>
      <c r="WJM282" s="29"/>
      <c r="WJN282" s="29"/>
      <c r="WJO282" s="29"/>
      <c r="WJP282" s="29"/>
      <c r="WJQ282" s="29"/>
      <c r="WJR282" s="29"/>
      <c r="WJS282" s="29"/>
      <c r="WJT282" s="29"/>
      <c r="WJU282" s="29"/>
      <c r="WJV282" s="29"/>
      <c r="WJW282" s="29"/>
      <c r="WJX282" s="29"/>
      <c r="WJY282" s="29"/>
      <c r="WJZ282" s="29"/>
      <c r="WKA282" s="29"/>
      <c r="WKB282" s="29"/>
      <c r="WKC282" s="29"/>
      <c r="WKD282" s="29"/>
      <c r="WKE282" s="29"/>
      <c r="WKF282" s="29"/>
      <c r="WKG282" s="29"/>
      <c r="WKH282" s="29"/>
      <c r="WKI282" s="29"/>
      <c r="WKJ282" s="29"/>
      <c r="WKK282" s="29"/>
      <c r="WKL282" s="29"/>
      <c r="WKM282" s="29"/>
      <c r="WKN282" s="29"/>
      <c r="WKO282" s="29"/>
      <c r="WKP282" s="29"/>
      <c r="WKQ282" s="29"/>
      <c r="WKR282" s="29"/>
      <c r="WKS282" s="29"/>
      <c r="WKT282" s="29"/>
      <c r="WKU282" s="29"/>
      <c r="WKV282" s="29"/>
      <c r="WKW282" s="29"/>
      <c r="WKX282" s="29"/>
      <c r="WKY282" s="29"/>
      <c r="WKZ282" s="29"/>
      <c r="WLA282" s="29"/>
      <c r="WLB282" s="29"/>
      <c r="WLC282" s="29"/>
      <c r="WLD282" s="29"/>
      <c r="WLE282" s="29"/>
      <c r="WLF282" s="29"/>
      <c r="WLG282" s="29"/>
      <c r="WLH282" s="29"/>
      <c r="WLI282" s="29"/>
      <c r="WLJ282" s="29"/>
      <c r="WLK282" s="29"/>
      <c r="WLL282" s="29"/>
      <c r="WLM282" s="29"/>
      <c r="WLN282" s="29"/>
      <c r="WLO282" s="29"/>
      <c r="WLP282" s="29"/>
      <c r="WLQ282" s="29"/>
      <c r="WLR282" s="29"/>
      <c r="WLS282" s="29"/>
      <c r="WLT282" s="29"/>
      <c r="WLU282" s="29"/>
      <c r="WLV282" s="29"/>
      <c r="WLW282" s="29"/>
      <c r="WLX282" s="29"/>
      <c r="WLY282" s="29"/>
      <c r="WLZ282" s="29"/>
      <c r="WMA282" s="29"/>
      <c r="WMB282" s="29"/>
      <c r="WMC282" s="29"/>
      <c r="WMD282" s="29"/>
      <c r="WME282" s="29"/>
      <c r="WMF282" s="29"/>
      <c r="WMG282" s="29"/>
      <c r="WMH282" s="29"/>
      <c r="WMI282" s="29"/>
      <c r="WMJ282" s="29"/>
      <c r="WMK282" s="29"/>
      <c r="WML282" s="29"/>
      <c r="WMM282" s="29"/>
      <c r="WMN282" s="29"/>
      <c r="WMO282" s="29"/>
      <c r="WMP282" s="29"/>
      <c r="WMQ282" s="29"/>
      <c r="WMR282" s="29"/>
      <c r="WMS282" s="29"/>
      <c r="WMT282" s="29"/>
      <c r="WMU282" s="29"/>
      <c r="WMV282" s="29"/>
      <c r="WMW282" s="29"/>
      <c r="WMX282" s="29"/>
      <c r="WMY282" s="29"/>
      <c r="WMZ282" s="29"/>
      <c r="WNA282" s="29"/>
      <c r="WNB282" s="29"/>
      <c r="WNC282" s="29"/>
      <c r="WND282" s="29"/>
      <c r="WNE282" s="29"/>
      <c r="WNF282" s="29"/>
      <c r="WNG282" s="29"/>
      <c r="WNH282" s="29"/>
      <c r="WNI282" s="29"/>
      <c r="WNJ282" s="29"/>
      <c r="WNK282" s="29"/>
      <c r="WNL282" s="29"/>
      <c r="WNM282" s="29"/>
      <c r="WNN282" s="29"/>
      <c r="WNO282" s="29"/>
      <c r="WNP282" s="29"/>
      <c r="WNQ282" s="29"/>
      <c r="WNR282" s="29"/>
      <c r="WNS282" s="29"/>
      <c r="WNT282" s="29"/>
      <c r="WNU282" s="29"/>
      <c r="WNV282" s="29"/>
      <c r="WNW282" s="29"/>
      <c r="WNX282" s="29"/>
      <c r="WNY282" s="29"/>
      <c r="WNZ282" s="29"/>
      <c r="WOA282" s="29"/>
      <c r="WOB282" s="29"/>
      <c r="WOC282" s="29"/>
      <c r="WOD282" s="29"/>
      <c r="WOE282" s="29"/>
      <c r="WOF282" s="29"/>
      <c r="WOG282" s="29"/>
      <c r="WOH282" s="29"/>
      <c r="WOI282" s="29"/>
      <c r="WOJ282" s="29"/>
      <c r="WOK282" s="29"/>
      <c r="WOL282" s="29"/>
      <c r="WOM282" s="29"/>
      <c r="WON282" s="29"/>
      <c r="WOO282" s="29"/>
      <c r="WOP282" s="29"/>
      <c r="WOQ282" s="29"/>
      <c r="WOR282" s="29"/>
      <c r="WOS282" s="29"/>
      <c r="WOT282" s="29"/>
      <c r="WOU282" s="29"/>
      <c r="WOV282" s="29"/>
      <c r="WOW282" s="29"/>
      <c r="WOX282" s="29"/>
      <c r="WOY282" s="29"/>
      <c r="WOZ282" s="29"/>
      <c r="WPA282" s="29"/>
      <c r="WPB282" s="29"/>
      <c r="WPC282" s="29"/>
      <c r="WPD282" s="29"/>
      <c r="WPE282" s="29"/>
      <c r="WPF282" s="29"/>
      <c r="WPG282" s="29"/>
      <c r="WPH282" s="29"/>
      <c r="WPI282" s="29"/>
      <c r="WPJ282" s="29"/>
      <c r="WPK282" s="29"/>
      <c r="WPL282" s="29"/>
      <c r="WPM282" s="29"/>
      <c r="WPN282" s="29"/>
      <c r="WPO282" s="29"/>
      <c r="WPP282" s="29"/>
      <c r="WPQ282" s="29"/>
      <c r="WPR282" s="29"/>
      <c r="WPS282" s="29"/>
      <c r="WPT282" s="29"/>
      <c r="WPU282" s="29"/>
      <c r="WPV282" s="29"/>
      <c r="WPW282" s="29"/>
      <c r="WPX282" s="29"/>
      <c r="WPY282" s="29"/>
      <c r="WPZ282" s="29"/>
      <c r="WQA282" s="29"/>
      <c r="WQB282" s="29"/>
      <c r="WQC282" s="29"/>
      <c r="WQD282" s="29"/>
      <c r="WQE282" s="29"/>
      <c r="WQF282" s="29"/>
      <c r="WQG282" s="29"/>
      <c r="WQH282" s="29"/>
      <c r="WQI282" s="29"/>
      <c r="WQJ282" s="29"/>
      <c r="WQK282" s="29"/>
      <c r="WQL282" s="29"/>
      <c r="WQM282" s="29"/>
      <c r="WQN282" s="29"/>
      <c r="WQO282" s="29"/>
      <c r="WQP282" s="29"/>
      <c r="WQQ282" s="29"/>
      <c r="WQR282" s="29"/>
      <c r="WQS282" s="29"/>
      <c r="WQT282" s="29"/>
      <c r="WQU282" s="29"/>
      <c r="WQV282" s="29"/>
      <c r="WQW282" s="29"/>
      <c r="WQX282" s="29"/>
      <c r="WQY282" s="29"/>
      <c r="WQZ282" s="29"/>
      <c r="WRA282" s="29"/>
      <c r="WRB282" s="29"/>
      <c r="WRC282" s="29"/>
      <c r="WRD282" s="29"/>
      <c r="WRE282" s="29"/>
      <c r="WRF282" s="29"/>
      <c r="WRG282" s="29"/>
      <c r="WRH282" s="29"/>
      <c r="WRI282" s="29"/>
      <c r="WRJ282" s="29"/>
      <c r="WRK282" s="29"/>
      <c r="WRL282" s="29"/>
      <c r="WRM282" s="29"/>
      <c r="WRN282" s="29"/>
      <c r="WRO282" s="29"/>
      <c r="WRP282" s="29"/>
      <c r="WRQ282" s="29"/>
      <c r="WRR282" s="29"/>
      <c r="WRS282" s="29"/>
      <c r="WRT282" s="29"/>
      <c r="WRU282" s="29"/>
      <c r="WRV282" s="29"/>
      <c r="WRW282" s="29"/>
      <c r="WRX282" s="29"/>
      <c r="WRY282" s="29"/>
      <c r="WRZ282" s="29"/>
      <c r="WSA282" s="29"/>
      <c r="WSB282" s="29"/>
      <c r="WSC282" s="29"/>
      <c r="WSD282" s="29"/>
      <c r="WSE282" s="29"/>
      <c r="WSF282" s="29"/>
      <c r="WSG282" s="29"/>
      <c r="WSH282" s="29"/>
      <c r="WSI282" s="29"/>
      <c r="WSJ282" s="29"/>
      <c r="WSK282" s="29"/>
      <c r="WSL282" s="29"/>
      <c r="WSM282" s="29"/>
      <c r="WSN282" s="29"/>
      <c r="WSO282" s="29"/>
      <c r="WSP282" s="29"/>
      <c r="WSQ282" s="29"/>
      <c r="WSR282" s="29"/>
      <c r="WSS282" s="29"/>
      <c r="WST282" s="29"/>
      <c r="WSU282" s="29"/>
      <c r="WSV282" s="29"/>
      <c r="WSW282" s="29"/>
      <c r="WSX282" s="29"/>
      <c r="WSY282" s="29"/>
      <c r="WSZ282" s="29"/>
      <c r="WTA282" s="29"/>
      <c r="WTB282" s="29"/>
      <c r="WTC282" s="29"/>
      <c r="WTD282" s="29"/>
      <c r="WTE282" s="29"/>
      <c r="WTF282" s="29"/>
      <c r="WTG282" s="29"/>
      <c r="WTH282" s="29"/>
      <c r="WTI282" s="29"/>
      <c r="WTJ282" s="29"/>
      <c r="WTK282" s="29"/>
      <c r="WTL282" s="29"/>
      <c r="WTM282" s="29"/>
      <c r="WTN282" s="29"/>
      <c r="WTO282" s="29"/>
      <c r="WTP282" s="29"/>
      <c r="WTQ282" s="29"/>
      <c r="WTR282" s="29"/>
      <c r="WTS282" s="29"/>
      <c r="WTT282" s="29"/>
      <c r="WTU282" s="29"/>
      <c r="WTV282" s="29"/>
      <c r="WTW282" s="29"/>
      <c r="WTX282" s="29"/>
      <c r="WTY282" s="29"/>
      <c r="WTZ282" s="29"/>
      <c r="WUA282" s="29"/>
      <c r="WUB282" s="29"/>
      <c r="WUC282" s="29"/>
      <c r="WUD282" s="29"/>
      <c r="WUE282" s="29"/>
      <c r="WUF282" s="29"/>
      <c r="WUG282" s="29"/>
      <c r="WUH282" s="29"/>
      <c r="WUI282" s="29"/>
      <c r="WUJ282" s="29"/>
      <c r="WUK282" s="29"/>
      <c r="WUL282" s="29"/>
      <c r="WUM282" s="29"/>
      <c r="WUN282" s="29"/>
      <c r="WUO282" s="29"/>
      <c r="WUP282" s="29"/>
      <c r="WUQ282" s="29"/>
      <c r="WUR282" s="29"/>
      <c r="WUS282" s="29"/>
    </row>
    <row r="283" spans="1:16113" ht="20.149999999999999" customHeight="1" x14ac:dyDescent="0.35">
      <c r="A283" s="30" t="s">
        <v>1703</v>
      </c>
      <c r="B283" s="20" t="s">
        <v>53</v>
      </c>
      <c r="C283" s="10" t="s">
        <v>54</v>
      </c>
      <c r="D283" s="9" t="s">
        <v>1704</v>
      </c>
      <c r="E283" s="9" t="s">
        <v>1705</v>
      </c>
      <c r="F283" s="9" t="s">
        <v>1706</v>
      </c>
      <c r="G283" s="270" t="s">
        <v>1707</v>
      </c>
      <c r="H283" s="12" t="s">
        <v>1102</v>
      </c>
      <c r="I283" s="12" t="s">
        <v>1708</v>
      </c>
      <c r="J283" s="258" t="s">
        <v>1718</v>
      </c>
      <c r="K283" s="258" t="s">
        <v>1719</v>
      </c>
      <c r="L283" s="258" t="s">
        <v>1720</v>
      </c>
      <c r="M283" s="258" t="s">
        <v>1721</v>
      </c>
      <c r="N283" s="258" t="s">
        <v>1722</v>
      </c>
      <c r="O283" s="259" t="s">
        <v>75</v>
      </c>
      <c r="P283" s="271">
        <f>1/1</f>
        <v>1</v>
      </c>
      <c r="Q283" s="271">
        <f>1/1</f>
        <v>1</v>
      </c>
      <c r="R283" s="271">
        <f>1/1</f>
        <v>1</v>
      </c>
      <c r="S283" s="271">
        <f>1/1</f>
        <v>1</v>
      </c>
      <c r="T283" s="274">
        <f>1/1*100</f>
        <v>100</v>
      </c>
      <c r="U283" s="271">
        <f>1/1</f>
        <v>1</v>
      </c>
      <c r="V283" s="271"/>
      <c r="W283" s="271"/>
      <c r="X283" s="271"/>
      <c r="Y283" s="271"/>
      <c r="Z283" s="271"/>
      <c r="AA283" s="271"/>
      <c r="AB283" s="17">
        <v>1</v>
      </c>
      <c r="AC283" s="262">
        <v>12</v>
      </c>
      <c r="AD283" s="272" t="s">
        <v>1594</v>
      </c>
      <c r="AE283" s="273" t="s">
        <v>250</v>
      </c>
      <c r="AF283" s="273" t="s">
        <v>250</v>
      </c>
      <c r="AG283" s="353" t="s">
        <v>1723</v>
      </c>
    </row>
    <row r="284" spans="1:16113" ht="20.149999999999999" customHeight="1" x14ac:dyDescent="0.35">
      <c r="A284" s="30" t="s">
        <v>1703</v>
      </c>
      <c r="B284" s="20" t="s">
        <v>53</v>
      </c>
      <c r="C284" s="10" t="s">
        <v>54</v>
      </c>
      <c r="D284" s="9" t="s">
        <v>1704</v>
      </c>
      <c r="E284" s="9" t="s">
        <v>1705</v>
      </c>
      <c r="F284" s="9" t="s">
        <v>1706</v>
      </c>
      <c r="G284" s="270" t="s">
        <v>1707</v>
      </c>
      <c r="H284" s="12" t="s">
        <v>1102</v>
      </c>
      <c r="I284" s="12" t="s">
        <v>1708</v>
      </c>
      <c r="J284" s="258" t="s">
        <v>1724</v>
      </c>
      <c r="K284" s="258" t="s">
        <v>1725</v>
      </c>
      <c r="L284" s="258" t="s">
        <v>1726</v>
      </c>
      <c r="M284" s="258" t="s">
        <v>1727</v>
      </c>
      <c r="N284" s="258" t="s">
        <v>1728</v>
      </c>
      <c r="O284" s="259" t="s">
        <v>49</v>
      </c>
      <c r="P284" s="275"/>
      <c r="Q284" s="275"/>
      <c r="R284" s="271">
        <f>1/1</f>
        <v>1</v>
      </c>
      <c r="S284" s="271">
        <f>1/1</f>
        <v>1</v>
      </c>
      <c r="T284" s="274">
        <f t="shared" ref="T284:T285" si="22">1/1*100</f>
        <v>100</v>
      </c>
      <c r="U284" s="276">
        <f>1/1</f>
        <v>1</v>
      </c>
      <c r="V284" s="276"/>
      <c r="W284" s="271"/>
      <c r="X284" s="271"/>
      <c r="Y284" s="271"/>
      <c r="Z284" s="271"/>
      <c r="AA284" s="271"/>
      <c r="AB284" s="17">
        <v>1</v>
      </c>
      <c r="AC284" s="262">
        <v>10</v>
      </c>
      <c r="AD284" s="272" t="s">
        <v>1594</v>
      </c>
      <c r="AE284" s="273" t="s">
        <v>250</v>
      </c>
      <c r="AF284" s="273" t="s">
        <v>250</v>
      </c>
      <c r="AG284" s="353" t="s">
        <v>1723</v>
      </c>
    </row>
    <row r="285" spans="1:16113" ht="20.149999999999999" customHeight="1" x14ac:dyDescent="0.35">
      <c r="A285" s="30" t="s">
        <v>1703</v>
      </c>
      <c r="B285" s="20" t="s">
        <v>53</v>
      </c>
      <c r="C285" s="10" t="s">
        <v>54</v>
      </c>
      <c r="D285" s="9" t="s">
        <v>1704</v>
      </c>
      <c r="E285" s="9" t="s">
        <v>1705</v>
      </c>
      <c r="F285" s="9" t="s">
        <v>1706</v>
      </c>
      <c r="G285" s="270" t="s">
        <v>1707</v>
      </c>
      <c r="H285" s="12" t="s">
        <v>1102</v>
      </c>
      <c r="I285" s="12" t="s">
        <v>1708</v>
      </c>
      <c r="J285" s="258" t="s">
        <v>1729</v>
      </c>
      <c r="K285" s="258" t="s">
        <v>1730</v>
      </c>
      <c r="L285" s="258" t="s">
        <v>1731</v>
      </c>
      <c r="M285" s="258" t="s">
        <v>1732</v>
      </c>
      <c r="N285" s="258" t="s">
        <v>1733</v>
      </c>
      <c r="O285" s="259" t="s">
        <v>49</v>
      </c>
      <c r="P285" s="275"/>
      <c r="Q285" s="275"/>
      <c r="R285" s="271">
        <f>1/1</f>
        <v>1</v>
      </c>
      <c r="S285" s="271">
        <f>1/1</f>
        <v>1</v>
      </c>
      <c r="T285" s="277">
        <f t="shared" si="22"/>
        <v>100</v>
      </c>
      <c r="U285" s="271">
        <f>1/1</f>
        <v>1</v>
      </c>
      <c r="V285" s="271"/>
      <c r="W285" s="271"/>
      <c r="X285" s="271"/>
      <c r="Y285" s="271"/>
      <c r="Z285" s="271"/>
      <c r="AA285" s="271"/>
      <c r="AB285" s="17">
        <v>1</v>
      </c>
      <c r="AC285" s="262">
        <v>10</v>
      </c>
      <c r="AD285" s="272" t="s">
        <v>1594</v>
      </c>
      <c r="AE285" s="273" t="s">
        <v>1734</v>
      </c>
      <c r="AF285" s="273" t="s">
        <v>250</v>
      </c>
      <c r="AG285" s="353" t="s">
        <v>1716</v>
      </c>
    </row>
    <row r="286" spans="1:16113" ht="20.149999999999999" customHeight="1" x14ac:dyDescent="0.35">
      <c r="A286" s="30" t="s">
        <v>1703</v>
      </c>
      <c r="B286" s="20" t="s">
        <v>53</v>
      </c>
      <c r="C286" s="10" t="s">
        <v>54</v>
      </c>
      <c r="D286" s="9" t="s">
        <v>1704</v>
      </c>
      <c r="E286" s="9" t="s">
        <v>1705</v>
      </c>
      <c r="F286" s="9" t="s">
        <v>1304</v>
      </c>
      <c r="G286" s="270" t="s">
        <v>1735</v>
      </c>
      <c r="H286" s="12" t="s">
        <v>1102</v>
      </c>
      <c r="I286" s="12" t="s">
        <v>1708</v>
      </c>
      <c r="J286" s="258" t="s">
        <v>1736</v>
      </c>
      <c r="K286" s="258" t="s">
        <v>1710</v>
      </c>
      <c r="L286" s="258" t="s">
        <v>1711</v>
      </c>
      <c r="M286" s="258" t="s">
        <v>1712</v>
      </c>
      <c r="N286" s="258" t="s">
        <v>1713</v>
      </c>
      <c r="O286" s="259" t="s">
        <v>75</v>
      </c>
      <c r="P286" s="275"/>
      <c r="Q286" s="275"/>
      <c r="R286" s="271">
        <f>9/9</f>
        <v>1</v>
      </c>
      <c r="S286" s="271">
        <f>122/122</f>
        <v>1</v>
      </c>
      <c r="T286" s="277">
        <f>76/76*100</f>
        <v>100</v>
      </c>
      <c r="U286" s="271">
        <f>76/76</f>
        <v>1</v>
      </c>
      <c r="V286" s="271"/>
      <c r="W286" s="271"/>
      <c r="X286" s="271"/>
      <c r="Y286" s="271"/>
      <c r="Z286" s="271"/>
      <c r="AA286" s="271"/>
      <c r="AB286" s="17">
        <v>1</v>
      </c>
      <c r="AC286" s="262">
        <v>10</v>
      </c>
      <c r="AD286" s="272" t="s">
        <v>1594</v>
      </c>
      <c r="AE286" s="273" t="s">
        <v>1737</v>
      </c>
      <c r="AF286" s="273" t="s">
        <v>1738</v>
      </c>
      <c r="AG286" s="353" t="s">
        <v>1716</v>
      </c>
    </row>
    <row r="287" spans="1:16113" ht="20.149999999999999" customHeight="1" x14ac:dyDescent="0.35">
      <c r="A287" s="30" t="s">
        <v>1703</v>
      </c>
      <c r="B287" s="20" t="s">
        <v>53</v>
      </c>
      <c r="C287" s="10" t="s">
        <v>54</v>
      </c>
      <c r="D287" s="9" t="s">
        <v>1704</v>
      </c>
      <c r="E287" s="9" t="s">
        <v>1705</v>
      </c>
      <c r="F287" s="9" t="s">
        <v>1304</v>
      </c>
      <c r="G287" s="270" t="s">
        <v>1735</v>
      </c>
      <c r="H287" s="12" t="s">
        <v>1102</v>
      </c>
      <c r="I287" s="12" t="s">
        <v>1708</v>
      </c>
      <c r="J287" s="258" t="s">
        <v>1739</v>
      </c>
      <c r="K287" s="258" t="s">
        <v>1719</v>
      </c>
      <c r="L287" s="258" t="s">
        <v>1720</v>
      </c>
      <c r="M287" s="258" t="s">
        <v>1721</v>
      </c>
      <c r="N287" s="258" t="s">
        <v>1722</v>
      </c>
      <c r="O287" s="259" t="s">
        <v>75</v>
      </c>
      <c r="P287" s="275"/>
      <c r="Q287" s="275"/>
      <c r="R287" s="271">
        <f t="shared" ref="R287:S289" si="23">1/1</f>
        <v>1</v>
      </c>
      <c r="S287" s="271">
        <f t="shared" si="23"/>
        <v>1</v>
      </c>
      <c r="T287" s="277">
        <f>1/1*100</f>
        <v>100</v>
      </c>
      <c r="U287" s="271">
        <f>1/1</f>
        <v>1</v>
      </c>
      <c r="V287" s="271"/>
      <c r="W287" s="271"/>
      <c r="X287" s="271"/>
      <c r="Y287" s="271"/>
      <c r="Z287" s="271"/>
      <c r="AA287" s="271"/>
      <c r="AB287" s="17">
        <v>1</v>
      </c>
      <c r="AC287" s="262">
        <v>10</v>
      </c>
      <c r="AD287" s="272" t="s">
        <v>1594</v>
      </c>
      <c r="AE287" s="273" t="s">
        <v>250</v>
      </c>
      <c r="AF287" s="273" t="s">
        <v>250</v>
      </c>
      <c r="AG287" s="353" t="s">
        <v>1723</v>
      </c>
    </row>
    <row r="288" spans="1:16113" ht="20.149999999999999" customHeight="1" x14ac:dyDescent="0.35">
      <c r="A288" s="30" t="s">
        <v>1703</v>
      </c>
      <c r="B288" s="20" t="s">
        <v>53</v>
      </c>
      <c r="C288" s="10" t="s">
        <v>54</v>
      </c>
      <c r="D288" s="9" t="s">
        <v>1704</v>
      </c>
      <c r="E288" s="9" t="s">
        <v>1705</v>
      </c>
      <c r="F288" s="9" t="s">
        <v>1304</v>
      </c>
      <c r="G288" s="270" t="s">
        <v>1735</v>
      </c>
      <c r="H288" s="12" t="s">
        <v>1102</v>
      </c>
      <c r="I288" s="12" t="s">
        <v>1708</v>
      </c>
      <c r="J288" s="258" t="s">
        <v>1740</v>
      </c>
      <c r="K288" s="258" t="s">
        <v>1725</v>
      </c>
      <c r="L288" s="258" t="s">
        <v>1726</v>
      </c>
      <c r="M288" s="258" t="s">
        <v>1727</v>
      </c>
      <c r="N288" s="258" t="s">
        <v>1728</v>
      </c>
      <c r="O288" s="259" t="s">
        <v>49</v>
      </c>
      <c r="P288" s="275"/>
      <c r="Q288" s="275"/>
      <c r="R288" s="271">
        <f t="shared" si="23"/>
        <v>1</v>
      </c>
      <c r="S288" s="271">
        <f t="shared" si="23"/>
        <v>1</v>
      </c>
      <c r="T288" s="277">
        <f>1/1*100</f>
        <v>100</v>
      </c>
      <c r="U288" s="271">
        <f>1/1</f>
        <v>1</v>
      </c>
      <c r="V288" s="271"/>
      <c r="W288" s="271"/>
      <c r="X288" s="271"/>
      <c r="Y288" s="271"/>
      <c r="Z288" s="271"/>
      <c r="AA288" s="271"/>
      <c r="AB288" s="17">
        <v>1</v>
      </c>
      <c r="AC288" s="262">
        <v>10</v>
      </c>
      <c r="AD288" s="272" t="s">
        <v>1594</v>
      </c>
      <c r="AE288" s="273" t="s">
        <v>250</v>
      </c>
      <c r="AF288" s="273" t="s">
        <v>250</v>
      </c>
      <c r="AG288" s="353" t="s">
        <v>1723</v>
      </c>
    </row>
    <row r="289" spans="1:33" ht="20.149999999999999" customHeight="1" x14ac:dyDescent="0.35">
      <c r="A289" s="30" t="s">
        <v>1703</v>
      </c>
      <c r="B289" s="20" t="s">
        <v>53</v>
      </c>
      <c r="C289" s="10" t="s">
        <v>54</v>
      </c>
      <c r="D289" s="9" t="s">
        <v>1704</v>
      </c>
      <c r="E289" s="9" t="s">
        <v>1705</v>
      </c>
      <c r="F289" s="9" t="s">
        <v>1304</v>
      </c>
      <c r="G289" s="270" t="s">
        <v>1735</v>
      </c>
      <c r="H289" s="12" t="s">
        <v>1102</v>
      </c>
      <c r="I289" s="12" t="s">
        <v>1708</v>
      </c>
      <c r="J289" s="258" t="s">
        <v>1741</v>
      </c>
      <c r="K289" s="258" t="s">
        <v>1730</v>
      </c>
      <c r="L289" s="258" t="s">
        <v>1731</v>
      </c>
      <c r="M289" s="258" t="s">
        <v>1732</v>
      </c>
      <c r="N289" s="258" t="s">
        <v>1733</v>
      </c>
      <c r="O289" s="259" t="s">
        <v>49</v>
      </c>
      <c r="P289" s="275"/>
      <c r="Q289" s="275"/>
      <c r="R289" s="271">
        <f t="shared" si="23"/>
        <v>1</v>
      </c>
      <c r="S289" s="271">
        <f t="shared" si="23"/>
        <v>1</v>
      </c>
      <c r="T289" s="277">
        <f>1/1*100</f>
        <v>100</v>
      </c>
      <c r="U289" s="271">
        <f>1/1</f>
        <v>1</v>
      </c>
      <c r="V289" s="271"/>
      <c r="W289" s="271"/>
      <c r="X289" s="271"/>
      <c r="Y289" s="271"/>
      <c r="Z289" s="271"/>
      <c r="AA289" s="271"/>
      <c r="AB289" s="17">
        <v>1</v>
      </c>
      <c r="AC289" s="262">
        <v>10</v>
      </c>
      <c r="AD289" s="272" t="s">
        <v>1594</v>
      </c>
      <c r="AE289" s="273" t="s">
        <v>1734</v>
      </c>
      <c r="AF289" s="273" t="s">
        <v>250</v>
      </c>
      <c r="AG289" s="353" t="s">
        <v>1716</v>
      </c>
    </row>
    <row r="290" spans="1:33" ht="20.149999999999999" customHeight="1" x14ac:dyDescent="0.35">
      <c r="A290" s="30" t="s">
        <v>1703</v>
      </c>
      <c r="B290" s="20" t="s">
        <v>53</v>
      </c>
      <c r="C290" s="10" t="s">
        <v>54</v>
      </c>
      <c r="D290" s="9" t="s">
        <v>1704</v>
      </c>
      <c r="E290" s="9" t="s">
        <v>1705</v>
      </c>
      <c r="F290" s="9" t="s">
        <v>1304</v>
      </c>
      <c r="G290" s="270" t="s">
        <v>1742</v>
      </c>
      <c r="H290" s="12" t="s">
        <v>1102</v>
      </c>
      <c r="I290" s="12" t="s">
        <v>1708</v>
      </c>
      <c r="J290" s="258" t="s">
        <v>1743</v>
      </c>
      <c r="K290" s="258" t="s">
        <v>1710</v>
      </c>
      <c r="L290" s="258" t="s">
        <v>1711</v>
      </c>
      <c r="M290" s="258" t="s">
        <v>1712</v>
      </c>
      <c r="N290" s="258" t="s">
        <v>1713</v>
      </c>
      <c r="O290" s="259" t="s">
        <v>75</v>
      </c>
      <c r="P290" s="275"/>
      <c r="Q290" s="275"/>
      <c r="R290" s="271">
        <f>215/215</f>
        <v>1</v>
      </c>
      <c r="S290" s="271">
        <f>551/551</f>
        <v>1</v>
      </c>
      <c r="T290" s="277">
        <f>522/522*100</f>
        <v>100</v>
      </c>
      <c r="U290" s="271">
        <f>431/431</f>
        <v>1</v>
      </c>
      <c r="V290" s="271"/>
      <c r="W290" s="271"/>
      <c r="X290" s="271"/>
      <c r="Y290" s="271"/>
      <c r="Z290" s="271"/>
      <c r="AA290" s="271"/>
      <c r="AB290" s="17">
        <v>1</v>
      </c>
      <c r="AC290" s="262">
        <v>10</v>
      </c>
      <c r="AD290" s="272" t="s">
        <v>1594</v>
      </c>
      <c r="AE290" s="273" t="s">
        <v>1737</v>
      </c>
      <c r="AF290" s="273" t="s">
        <v>1738</v>
      </c>
      <c r="AG290" s="353" t="s">
        <v>1716</v>
      </c>
    </row>
    <row r="291" spans="1:33" ht="20.149999999999999" customHeight="1" x14ac:dyDescent="0.35">
      <c r="A291" s="30" t="s">
        <v>1703</v>
      </c>
      <c r="B291" s="20" t="s">
        <v>53</v>
      </c>
      <c r="C291" s="10" t="s">
        <v>54</v>
      </c>
      <c r="D291" s="9" t="s">
        <v>1704</v>
      </c>
      <c r="E291" s="9" t="s">
        <v>1705</v>
      </c>
      <c r="F291" s="9" t="s">
        <v>1304</v>
      </c>
      <c r="G291" s="270" t="s">
        <v>1742</v>
      </c>
      <c r="H291" s="12" t="s">
        <v>1102</v>
      </c>
      <c r="I291" s="12" t="s">
        <v>1708</v>
      </c>
      <c r="J291" s="258" t="s">
        <v>1744</v>
      </c>
      <c r="K291" s="258" t="s">
        <v>1719</v>
      </c>
      <c r="L291" s="258" t="s">
        <v>1720</v>
      </c>
      <c r="M291" s="258" t="s">
        <v>1721</v>
      </c>
      <c r="N291" s="258" t="s">
        <v>1722</v>
      </c>
      <c r="O291" s="259" t="s">
        <v>75</v>
      </c>
      <c r="P291" s="278"/>
      <c r="Q291" s="278"/>
      <c r="R291" s="271">
        <f>2/2</f>
        <v>1</v>
      </c>
      <c r="S291" s="271">
        <f>1/1</f>
        <v>1</v>
      </c>
      <c r="T291" s="277">
        <f t="shared" ref="T291:T293" si="24">1/1*100</f>
        <v>100</v>
      </c>
      <c r="U291" s="271">
        <f>1/1</f>
        <v>1</v>
      </c>
      <c r="V291" s="271"/>
      <c r="W291" s="271"/>
      <c r="X291" s="271"/>
      <c r="Y291" s="271"/>
      <c r="Z291" s="271"/>
      <c r="AA291" s="271"/>
      <c r="AB291" s="17">
        <v>1</v>
      </c>
      <c r="AC291" s="262">
        <v>10</v>
      </c>
      <c r="AD291" s="272" t="s">
        <v>1594</v>
      </c>
      <c r="AE291" s="273" t="s">
        <v>250</v>
      </c>
      <c r="AF291" s="273" t="s">
        <v>250</v>
      </c>
      <c r="AG291" s="353" t="s">
        <v>1723</v>
      </c>
    </row>
    <row r="292" spans="1:33" ht="20.149999999999999" customHeight="1" x14ac:dyDescent="0.35">
      <c r="A292" s="30" t="s">
        <v>1703</v>
      </c>
      <c r="B292" s="20" t="s">
        <v>53</v>
      </c>
      <c r="C292" s="10" t="s">
        <v>54</v>
      </c>
      <c r="D292" s="9" t="s">
        <v>1704</v>
      </c>
      <c r="E292" s="9" t="s">
        <v>1705</v>
      </c>
      <c r="F292" s="9" t="s">
        <v>1304</v>
      </c>
      <c r="G292" s="270" t="s">
        <v>1742</v>
      </c>
      <c r="H292" s="12" t="s">
        <v>1102</v>
      </c>
      <c r="I292" s="12" t="s">
        <v>1708</v>
      </c>
      <c r="J292" s="258" t="s">
        <v>1745</v>
      </c>
      <c r="K292" s="258" t="s">
        <v>1725</v>
      </c>
      <c r="L292" s="258" t="s">
        <v>1726</v>
      </c>
      <c r="M292" s="258" t="s">
        <v>1727</v>
      </c>
      <c r="N292" s="258" t="s">
        <v>1728</v>
      </c>
      <c r="O292" s="259" t="s">
        <v>49</v>
      </c>
      <c r="P292" s="275"/>
      <c r="Q292" s="275"/>
      <c r="R292" s="271">
        <f>2/2</f>
        <v>1</v>
      </c>
      <c r="S292" s="271">
        <f>1/1</f>
        <v>1</v>
      </c>
      <c r="T292" s="277">
        <f t="shared" si="24"/>
        <v>100</v>
      </c>
      <c r="U292" s="271">
        <f>1/1</f>
        <v>1</v>
      </c>
      <c r="V292" s="271"/>
      <c r="W292" s="271"/>
      <c r="X292" s="271"/>
      <c r="Y292" s="271"/>
      <c r="Z292" s="271"/>
      <c r="AA292" s="271"/>
      <c r="AB292" s="17">
        <v>1</v>
      </c>
      <c r="AC292" s="262">
        <v>10</v>
      </c>
      <c r="AD292" s="272" t="s">
        <v>1594</v>
      </c>
      <c r="AE292" s="273" t="s">
        <v>250</v>
      </c>
      <c r="AF292" s="273" t="s">
        <v>250</v>
      </c>
      <c r="AG292" s="353" t="s">
        <v>1723</v>
      </c>
    </row>
    <row r="293" spans="1:33" ht="20.149999999999999" customHeight="1" x14ac:dyDescent="0.35">
      <c r="A293" s="30" t="s">
        <v>1703</v>
      </c>
      <c r="B293" s="20" t="s">
        <v>53</v>
      </c>
      <c r="C293" s="10" t="s">
        <v>54</v>
      </c>
      <c r="D293" s="9" t="s">
        <v>1704</v>
      </c>
      <c r="E293" s="9" t="s">
        <v>1705</v>
      </c>
      <c r="F293" s="9" t="s">
        <v>1304</v>
      </c>
      <c r="G293" s="270" t="s">
        <v>1742</v>
      </c>
      <c r="H293" s="12" t="s">
        <v>1102</v>
      </c>
      <c r="I293" s="12" t="s">
        <v>1708</v>
      </c>
      <c r="J293" s="258" t="s">
        <v>1741</v>
      </c>
      <c r="K293" s="258" t="s">
        <v>1730</v>
      </c>
      <c r="L293" s="258" t="s">
        <v>1731</v>
      </c>
      <c r="M293" s="258" t="s">
        <v>1732</v>
      </c>
      <c r="N293" s="258" t="s">
        <v>1733</v>
      </c>
      <c r="O293" s="259" t="s">
        <v>49</v>
      </c>
      <c r="P293" s="275"/>
      <c r="Q293" s="275"/>
      <c r="R293" s="271">
        <f>1/1</f>
        <v>1</v>
      </c>
      <c r="S293" s="271">
        <f>1/1</f>
        <v>1</v>
      </c>
      <c r="T293" s="277">
        <f t="shared" si="24"/>
        <v>100</v>
      </c>
      <c r="U293" s="271">
        <f>1/1</f>
        <v>1</v>
      </c>
      <c r="V293" s="271"/>
      <c r="W293" s="271"/>
      <c r="X293" s="271"/>
      <c r="Y293" s="271"/>
      <c r="Z293" s="271"/>
      <c r="AA293" s="271"/>
      <c r="AB293" s="17">
        <v>1</v>
      </c>
      <c r="AC293" s="262">
        <v>10</v>
      </c>
      <c r="AD293" s="272" t="s">
        <v>1594</v>
      </c>
      <c r="AE293" s="273" t="s">
        <v>1734</v>
      </c>
      <c r="AF293" s="273" t="s">
        <v>250</v>
      </c>
      <c r="AG293" s="353" t="s">
        <v>1716</v>
      </c>
    </row>
    <row r="294" spans="1:33" ht="20.149999999999999" customHeight="1" x14ac:dyDescent="0.35">
      <c r="A294" s="30" t="s">
        <v>1703</v>
      </c>
      <c r="B294" s="20" t="s">
        <v>53</v>
      </c>
      <c r="C294" s="10" t="s">
        <v>54</v>
      </c>
      <c r="D294" s="9" t="s">
        <v>1704</v>
      </c>
      <c r="E294" s="9" t="s">
        <v>1705</v>
      </c>
      <c r="F294" s="9" t="s">
        <v>1304</v>
      </c>
      <c r="G294" s="270" t="s">
        <v>1746</v>
      </c>
      <c r="H294" s="12" t="s">
        <v>1102</v>
      </c>
      <c r="I294" s="12" t="s">
        <v>1708</v>
      </c>
      <c r="J294" s="258" t="s">
        <v>1747</v>
      </c>
      <c r="K294" s="258" t="s">
        <v>1710</v>
      </c>
      <c r="L294" s="258" t="s">
        <v>1711</v>
      </c>
      <c r="M294" s="258" t="s">
        <v>1712</v>
      </c>
      <c r="N294" s="258" t="s">
        <v>1713</v>
      </c>
      <c r="O294" s="259" t="s">
        <v>75</v>
      </c>
      <c r="P294" s="278"/>
      <c r="Q294" s="278"/>
      <c r="R294" s="271">
        <f>77/77</f>
        <v>1</v>
      </c>
      <c r="S294" s="271">
        <f>331/331</f>
        <v>1</v>
      </c>
      <c r="T294" s="277">
        <f>251/251*100</f>
        <v>100</v>
      </c>
      <c r="U294" s="271">
        <f>251/251</f>
        <v>1</v>
      </c>
      <c r="V294" s="271"/>
      <c r="W294" s="271"/>
      <c r="X294" s="271"/>
      <c r="Y294" s="271"/>
      <c r="Z294" s="271"/>
      <c r="AA294" s="271"/>
      <c r="AB294" s="17">
        <v>1</v>
      </c>
      <c r="AC294" s="262">
        <v>10</v>
      </c>
      <c r="AD294" s="272" t="s">
        <v>1594</v>
      </c>
      <c r="AE294" s="273" t="s">
        <v>1737</v>
      </c>
      <c r="AF294" s="273" t="s">
        <v>1738</v>
      </c>
      <c r="AG294" s="353" t="s">
        <v>1716</v>
      </c>
    </row>
    <row r="295" spans="1:33" ht="20.149999999999999" customHeight="1" x14ac:dyDescent="0.35">
      <c r="A295" s="30" t="s">
        <v>1703</v>
      </c>
      <c r="B295" s="20" t="s">
        <v>53</v>
      </c>
      <c r="C295" s="10" t="s">
        <v>54</v>
      </c>
      <c r="D295" s="9" t="s">
        <v>1704</v>
      </c>
      <c r="E295" s="9" t="s">
        <v>1705</v>
      </c>
      <c r="F295" s="9" t="s">
        <v>1304</v>
      </c>
      <c r="G295" s="270" t="s">
        <v>1746</v>
      </c>
      <c r="H295" s="12" t="s">
        <v>1102</v>
      </c>
      <c r="I295" s="12" t="s">
        <v>1708</v>
      </c>
      <c r="J295" s="258" t="s">
        <v>1748</v>
      </c>
      <c r="K295" s="258" t="s">
        <v>1719</v>
      </c>
      <c r="L295" s="258" t="s">
        <v>1720</v>
      </c>
      <c r="M295" s="258" t="s">
        <v>1721</v>
      </c>
      <c r="N295" s="258" t="s">
        <v>1722</v>
      </c>
      <c r="O295" s="259" t="s">
        <v>75</v>
      </c>
      <c r="P295" s="275"/>
      <c r="Q295" s="275"/>
      <c r="R295" s="271">
        <f t="shared" ref="R295:S297" si="25">1/1</f>
        <v>1</v>
      </c>
      <c r="S295" s="271">
        <f t="shared" si="25"/>
        <v>1</v>
      </c>
      <c r="T295" s="277">
        <f t="shared" ref="T295:T300" si="26">1/1*100</f>
        <v>100</v>
      </c>
      <c r="U295" s="271">
        <f>1/1</f>
        <v>1</v>
      </c>
      <c r="V295" s="271"/>
      <c r="W295" s="271"/>
      <c r="X295" s="271"/>
      <c r="Y295" s="271"/>
      <c r="Z295" s="271"/>
      <c r="AA295" s="271"/>
      <c r="AB295" s="17">
        <v>1</v>
      </c>
      <c r="AC295" s="262">
        <v>10</v>
      </c>
      <c r="AD295" s="272" t="s">
        <v>1594</v>
      </c>
      <c r="AE295" s="273" t="s">
        <v>250</v>
      </c>
      <c r="AF295" s="273" t="s">
        <v>250</v>
      </c>
      <c r="AG295" s="353" t="s">
        <v>1723</v>
      </c>
    </row>
    <row r="296" spans="1:33" ht="20.149999999999999" customHeight="1" x14ac:dyDescent="0.35">
      <c r="A296" s="30" t="s">
        <v>1703</v>
      </c>
      <c r="B296" s="20" t="s">
        <v>53</v>
      </c>
      <c r="C296" s="10" t="s">
        <v>54</v>
      </c>
      <c r="D296" s="9" t="s">
        <v>1704</v>
      </c>
      <c r="E296" s="9" t="s">
        <v>1705</v>
      </c>
      <c r="F296" s="9" t="s">
        <v>1304</v>
      </c>
      <c r="G296" s="270" t="s">
        <v>1746</v>
      </c>
      <c r="H296" s="12" t="s">
        <v>1102</v>
      </c>
      <c r="I296" s="12" t="s">
        <v>1708</v>
      </c>
      <c r="J296" s="258" t="s">
        <v>1749</v>
      </c>
      <c r="K296" s="258" t="s">
        <v>1725</v>
      </c>
      <c r="L296" s="258" t="s">
        <v>1726</v>
      </c>
      <c r="M296" s="258" t="s">
        <v>1727</v>
      </c>
      <c r="N296" s="258" t="s">
        <v>1728</v>
      </c>
      <c r="O296" s="259" t="s">
        <v>49</v>
      </c>
      <c r="P296" s="275"/>
      <c r="Q296" s="275"/>
      <c r="R296" s="271">
        <f t="shared" si="25"/>
        <v>1</v>
      </c>
      <c r="S296" s="271">
        <f t="shared" si="25"/>
        <v>1</v>
      </c>
      <c r="T296" s="277">
        <f t="shared" si="26"/>
        <v>100</v>
      </c>
      <c r="U296" s="271">
        <f>1/1</f>
        <v>1</v>
      </c>
      <c r="V296" s="271"/>
      <c r="W296" s="271"/>
      <c r="X296" s="271"/>
      <c r="Y296" s="271"/>
      <c r="Z296" s="271"/>
      <c r="AA296" s="271"/>
      <c r="AB296" s="17">
        <v>1</v>
      </c>
      <c r="AC296" s="262">
        <v>10</v>
      </c>
      <c r="AD296" s="272" t="s">
        <v>1594</v>
      </c>
      <c r="AE296" s="273" t="s">
        <v>250</v>
      </c>
      <c r="AF296" s="273" t="s">
        <v>250</v>
      </c>
      <c r="AG296" s="353" t="s">
        <v>1723</v>
      </c>
    </row>
    <row r="297" spans="1:33" ht="20.149999999999999" customHeight="1" x14ac:dyDescent="0.35">
      <c r="A297" s="30" t="s">
        <v>1703</v>
      </c>
      <c r="B297" s="20" t="s">
        <v>53</v>
      </c>
      <c r="C297" s="10" t="s">
        <v>54</v>
      </c>
      <c r="D297" s="9" t="s">
        <v>1704</v>
      </c>
      <c r="E297" s="9" t="s">
        <v>1705</v>
      </c>
      <c r="F297" s="9" t="s">
        <v>1304</v>
      </c>
      <c r="G297" s="270" t="s">
        <v>1746</v>
      </c>
      <c r="H297" s="12" t="s">
        <v>1102</v>
      </c>
      <c r="I297" s="12" t="s">
        <v>1708</v>
      </c>
      <c r="J297" s="258" t="s">
        <v>1750</v>
      </c>
      <c r="K297" s="258" t="s">
        <v>1730</v>
      </c>
      <c r="L297" s="258" t="s">
        <v>1731</v>
      </c>
      <c r="M297" s="258" t="s">
        <v>1732</v>
      </c>
      <c r="N297" s="258" t="s">
        <v>1733</v>
      </c>
      <c r="O297" s="259" t="s">
        <v>49</v>
      </c>
      <c r="P297" s="275"/>
      <c r="Q297" s="275"/>
      <c r="R297" s="271">
        <f t="shared" si="25"/>
        <v>1</v>
      </c>
      <c r="S297" s="271">
        <f t="shared" si="25"/>
        <v>1</v>
      </c>
      <c r="T297" s="277">
        <f t="shared" si="26"/>
        <v>100</v>
      </c>
      <c r="U297" s="271">
        <f>1/1</f>
        <v>1</v>
      </c>
      <c r="V297" s="271"/>
      <c r="W297" s="271"/>
      <c r="X297" s="271"/>
      <c r="Y297" s="271"/>
      <c r="Z297" s="271"/>
      <c r="AA297" s="271"/>
      <c r="AB297" s="17">
        <v>1</v>
      </c>
      <c r="AC297" s="262">
        <v>10</v>
      </c>
      <c r="AD297" s="272" t="s">
        <v>1594</v>
      </c>
      <c r="AE297" s="273" t="s">
        <v>1734</v>
      </c>
      <c r="AF297" s="273" t="s">
        <v>250</v>
      </c>
      <c r="AG297" s="353" t="s">
        <v>1716</v>
      </c>
    </row>
    <row r="298" spans="1:33" ht="20.149999999999999" customHeight="1" x14ac:dyDescent="0.35">
      <c r="A298" s="30" t="s">
        <v>1703</v>
      </c>
      <c r="B298" s="20" t="s">
        <v>53</v>
      </c>
      <c r="C298" s="10" t="s">
        <v>54</v>
      </c>
      <c r="D298" s="9" t="s">
        <v>1704</v>
      </c>
      <c r="E298" s="9" t="s">
        <v>1705</v>
      </c>
      <c r="F298" s="9" t="s">
        <v>1304</v>
      </c>
      <c r="G298" s="270" t="s">
        <v>1751</v>
      </c>
      <c r="H298" s="12" t="s">
        <v>1102</v>
      </c>
      <c r="I298" s="12" t="s">
        <v>1752</v>
      </c>
      <c r="J298" s="279" t="s">
        <v>1753</v>
      </c>
      <c r="K298" s="258" t="s">
        <v>1710</v>
      </c>
      <c r="L298" s="258" t="s">
        <v>1711</v>
      </c>
      <c r="M298" s="258" t="s">
        <v>1754</v>
      </c>
      <c r="N298" s="258" t="s">
        <v>1713</v>
      </c>
      <c r="O298" s="259" t="s">
        <v>75</v>
      </c>
      <c r="P298" s="275"/>
      <c r="Q298" s="275"/>
      <c r="R298" s="278"/>
      <c r="S298" s="278"/>
      <c r="T298" s="274">
        <f t="shared" si="26"/>
        <v>100</v>
      </c>
      <c r="U298" s="271">
        <f>5/5</f>
        <v>1</v>
      </c>
      <c r="V298" s="271"/>
      <c r="W298" s="271"/>
      <c r="X298" s="271"/>
      <c r="Y298" s="271"/>
      <c r="Z298" s="271"/>
      <c r="AA298" s="271"/>
      <c r="AB298" s="17">
        <v>1</v>
      </c>
      <c r="AC298" s="262">
        <v>8</v>
      </c>
      <c r="AD298" s="272" t="s">
        <v>1594</v>
      </c>
      <c r="AE298" s="273" t="s">
        <v>1755</v>
      </c>
      <c r="AF298" s="273" t="s">
        <v>1756</v>
      </c>
      <c r="AG298" s="353" t="s">
        <v>1716</v>
      </c>
    </row>
    <row r="299" spans="1:33" ht="20.149999999999999" customHeight="1" x14ac:dyDescent="0.35">
      <c r="A299" s="30" t="s">
        <v>1703</v>
      </c>
      <c r="B299" s="20" t="s">
        <v>53</v>
      </c>
      <c r="C299" s="10" t="s">
        <v>54</v>
      </c>
      <c r="D299" s="9" t="s">
        <v>1704</v>
      </c>
      <c r="E299" s="9" t="s">
        <v>1705</v>
      </c>
      <c r="F299" s="9" t="s">
        <v>1304</v>
      </c>
      <c r="G299" s="270" t="s">
        <v>1751</v>
      </c>
      <c r="H299" s="12" t="s">
        <v>1102</v>
      </c>
      <c r="I299" s="12" t="s">
        <v>1752</v>
      </c>
      <c r="J299" s="279" t="s">
        <v>1757</v>
      </c>
      <c r="K299" s="258" t="s">
        <v>1719</v>
      </c>
      <c r="L299" s="258" t="s">
        <v>1720</v>
      </c>
      <c r="M299" s="258" t="s">
        <v>1758</v>
      </c>
      <c r="N299" s="258" t="s">
        <v>1722</v>
      </c>
      <c r="O299" s="259" t="s">
        <v>75</v>
      </c>
      <c r="P299" s="275"/>
      <c r="Q299" s="275"/>
      <c r="R299" s="278"/>
      <c r="S299" s="278"/>
      <c r="T299" s="274">
        <f t="shared" si="26"/>
        <v>100</v>
      </c>
      <c r="U299" s="271">
        <f>2/2</f>
        <v>1</v>
      </c>
      <c r="V299" s="271"/>
      <c r="W299" s="271"/>
      <c r="X299" s="271"/>
      <c r="Y299" s="271"/>
      <c r="Z299" s="271"/>
      <c r="AA299" s="271"/>
      <c r="AB299" s="17">
        <v>1</v>
      </c>
      <c r="AC299" s="262">
        <v>8</v>
      </c>
      <c r="AD299" s="272" t="s">
        <v>1594</v>
      </c>
      <c r="AE299" s="273" t="s">
        <v>1759</v>
      </c>
      <c r="AF299" s="273" t="s">
        <v>250</v>
      </c>
      <c r="AG299" s="353" t="s">
        <v>1723</v>
      </c>
    </row>
    <row r="300" spans="1:33" ht="20.149999999999999" customHeight="1" x14ac:dyDescent="0.35">
      <c r="A300" s="30" t="s">
        <v>1703</v>
      </c>
      <c r="B300" s="20" t="s">
        <v>53</v>
      </c>
      <c r="C300" s="10" t="s">
        <v>54</v>
      </c>
      <c r="D300" s="9" t="s">
        <v>1704</v>
      </c>
      <c r="E300" s="9" t="s">
        <v>1705</v>
      </c>
      <c r="F300" s="9" t="s">
        <v>1304</v>
      </c>
      <c r="G300" s="270" t="s">
        <v>1751</v>
      </c>
      <c r="H300" s="12" t="s">
        <v>1102</v>
      </c>
      <c r="I300" s="12" t="s">
        <v>1752</v>
      </c>
      <c r="J300" s="279" t="s">
        <v>1760</v>
      </c>
      <c r="K300" s="258" t="s">
        <v>1725</v>
      </c>
      <c r="L300" s="258" t="s">
        <v>1726</v>
      </c>
      <c r="M300" s="258" t="s">
        <v>1761</v>
      </c>
      <c r="N300" s="258" t="s">
        <v>1728</v>
      </c>
      <c r="O300" s="259" t="s">
        <v>75</v>
      </c>
      <c r="P300" s="275"/>
      <c r="Q300" s="275"/>
      <c r="R300" s="278"/>
      <c r="S300" s="278"/>
      <c r="T300" s="274">
        <f t="shared" si="26"/>
        <v>100</v>
      </c>
      <c r="U300" s="271">
        <f>1/1</f>
        <v>1</v>
      </c>
      <c r="V300" s="271"/>
      <c r="W300" s="271"/>
      <c r="X300" s="271"/>
      <c r="Y300" s="271"/>
      <c r="Z300" s="271"/>
      <c r="AA300" s="271"/>
      <c r="AB300" s="17">
        <v>1</v>
      </c>
      <c r="AC300" s="262">
        <v>8</v>
      </c>
      <c r="AD300" s="272" t="s">
        <v>1594</v>
      </c>
      <c r="AE300" s="273" t="s">
        <v>1762</v>
      </c>
      <c r="AF300" s="273" t="s">
        <v>250</v>
      </c>
      <c r="AG300" s="353" t="s">
        <v>1723</v>
      </c>
    </row>
    <row r="301" spans="1:33" ht="20.149999999999999" customHeight="1" x14ac:dyDescent="0.35">
      <c r="A301" s="30" t="s">
        <v>1703</v>
      </c>
      <c r="B301" s="20" t="s">
        <v>53</v>
      </c>
      <c r="C301" s="10" t="s">
        <v>54</v>
      </c>
      <c r="D301" s="9" t="s">
        <v>1704</v>
      </c>
      <c r="E301" s="9" t="s">
        <v>1705</v>
      </c>
      <c r="F301" s="9" t="s">
        <v>1304</v>
      </c>
      <c r="G301" s="270" t="s">
        <v>1751</v>
      </c>
      <c r="H301" s="12" t="s">
        <v>1102</v>
      </c>
      <c r="I301" s="12" t="s">
        <v>1752</v>
      </c>
      <c r="J301" s="279" t="s">
        <v>1763</v>
      </c>
      <c r="K301" s="258" t="s">
        <v>1764</v>
      </c>
      <c r="L301" s="258" t="s">
        <v>1765</v>
      </c>
      <c r="M301" s="258" t="s">
        <v>1766</v>
      </c>
      <c r="N301" s="258" t="s">
        <v>1767</v>
      </c>
      <c r="O301" s="259" t="s">
        <v>75</v>
      </c>
      <c r="P301" s="260"/>
      <c r="Q301" s="260"/>
      <c r="R301" s="278"/>
      <c r="S301" s="278"/>
      <c r="T301" s="274">
        <f>0/1</f>
        <v>0</v>
      </c>
      <c r="U301" s="274">
        <f>0/1</f>
        <v>0</v>
      </c>
      <c r="V301" s="274"/>
      <c r="W301" s="274"/>
      <c r="X301" s="274"/>
      <c r="Y301" s="274"/>
      <c r="Z301" s="274"/>
      <c r="AA301" s="274"/>
      <c r="AB301" s="234">
        <v>1</v>
      </c>
      <c r="AC301" s="262">
        <v>8</v>
      </c>
      <c r="AD301" s="272" t="s">
        <v>1594</v>
      </c>
      <c r="AE301" s="273" t="s">
        <v>1762</v>
      </c>
      <c r="AF301" s="273" t="s">
        <v>250</v>
      </c>
      <c r="AG301" s="353" t="s">
        <v>1723</v>
      </c>
    </row>
    <row r="302" spans="1:33" ht="20.149999999999999" customHeight="1" x14ac:dyDescent="0.35">
      <c r="A302" s="30" t="s">
        <v>1703</v>
      </c>
      <c r="B302" s="20" t="s">
        <v>53</v>
      </c>
      <c r="C302" s="10" t="s">
        <v>54</v>
      </c>
      <c r="D302" s="9" t="s">
        <v>1704</v>
      </c>
      <c r="E302" s="9" t="s">
        <v>1705</v>
      </c>
      <c r="F302" s="9" t="s">
        <v>1304</v>
      </c>
      <c r="G302" s="270" t="s">
        <v>1751</v>
      </c>
      <c r="H302" s="12" t="s">
        <v>1102</v>
      </c>
      <c r="I302" s="12" t="s">
        <v>1752</v>
      </c>
      <c r="J302" s="279" t="s">
        <v>1768</v>
      </c>
      <c r="K302" s="258" t="s">
        <v>1730</v>
      </c>
      <c r="L302" s="258" t="s">
        <v>1731</v>
      </c>
      <c r="M302" s="258" t="s">
        <v>1732</v>
      </c>
      <c r="N302" s="258" t="s">
        <v>1733</v>
      </c>
      <c r="O302" s="259" t="s">
        <v>75</v>
      </c>
      <c r="P302" s="260"/>
      <c r="Q302" s="260"/>
      <c r="R302" s="278"/>
      <c r="S302" s="278"/>
      <c r="T302" s="278">
        <f>1/1*100</f>
        <v>100</v>
      </c>
      <c r="U302" s="271">
        <f>1/1</f>
        <v>1</v>
      </c>
      <c r="V302" s="271"/>
      <c r="W302" s="271"/>
      <c r="X302" s="271"/>
      <c r="Y302" s="271"/>
      <c r="Z302" s="271"/>
      <c r="AA302" s="271"/>
      <c r="AB302" s="17">
        <v>1</v>
      </c>
      <c r="AC302" s="262">
        <v>8</v>
      </c>
      <c r="AD302" s="272" t="s">
        <v>1594</v>
      </c>
      <c r="AE302" s="273" t="s">
        <v>1762</v>
      </c>
      <c r="AF302" s="273" t="s">
        <v>250</v>
      </c>
      <c r="AG302" s="353" t="s">
        <v>1723</v>
      </c>
    </row>
    <row r="303" spans="1:33" ht="20.149999999999999" customHeight="1" x14ac:dyDescent="0.35">
      <c r="A303" s="30" t="s">
        <v>1703</v>
      </c>
      <c r="B303" s="20" t="s">
        <v>53</v>
      </c>
      <c r="C303" s="10" t="s">
        <v>54</v>
      </c>
      <c r="D303" s="9" t="s">
        <v>1704</v>
      </c>
      <c r="E303" s="9" t="s">
        <v>1705</v>
      </c>
      <c r="F303" s="9" t="s">
        <v>1769</v>
      </c>
      <c r="G303" s="270" t="s">
        <v>1770</v>
      </c>
      <c r="H303" s="12" t="s">
        <v>1102</v>
      </c>
      <c r="I303" s="12" t="s">
        <v>1752</v>
      </c>
      <c r="J303" s="258" t="s">
        <v>1771</v>
      </c>
      <c r="K303" s="258" t="s">
        <v>1772</v>
      </c>
      <c r="L303" s="258" t="s">
        <v>1773</v>
      </c>
      <c r="M303" s="258" t="s">
        <v>1774</v>
      </c>
      <c r="N303" s="258" t="s">
        <v>1775</v>
      </c>
      <c r="O303" s="259" t="s">
        <v>91</v>
      </c>
      <c r="P303" s="280">
        <f>80/80</f>
        <v>1</v>
      </c>
      <c r="Q303" s="281"/>
      <c r="R303" s="278"/>
      <c r="S303" s="260"/>
      <c r="T303" s="260"/>
      <c r="U303" s="260"/>
      <c r="V303" s="260"/>
      <c r="W303" s="260"/>
      <c r="X303" s="260"/>
      <c r="Y303" s="260"/>
      <c r="Z303" s="260"/>
      <c r="AA303" s="260"/>
      <c r="AB303" s="17">
        <v>1</v>
      </c>
      <c r="AC303" s="262">
        <v>1</v>
      </c>
      <c r="AD303" s="272" t="s">
        <v>1776</v>
      </c>
      <c r="AE303" s="259" t="s">
        <v>1777</v>
      </c>
      <c r="AF303" s="259" t="s">
        <v>1778</v>
      </c>
      <c r="AG303" s="354" t="s">
        <v>1716</v>
      </c>
    </row>
    <row r="304" spans="1:33" ht="20.149999999999999" customHeight="1" x14ac:dyDescent="0.35">
      <c r="A304" s="30" t="s">
        <v>1703</v>
      </c>
      <c r="B304" s="20" t="s">
        <v>53</v>
      </c>
      <c r="C304" s="10" t="s">
        <v>54</v>
      </c>
      <c r="D304" s="9" t="s">
        <v>1704</v>
      </c>
      <c r="E304" s="9" t="s">
        <v>1705</v>
      </c>
      <c r="F304" s="9" t="s">
        <v>1769</v>
      </c>
      <c r="G304" s="270" t="s">
        <v>1770</v>
      </c>
      <c r="H304" s="12" t="s">
        <v>1102</v>
      </c>
      <c r="I304" s="12" t="s">
        <v>1752</v>
      </c>
      <c r="J304" s="258" t="s">
        <v>1779</v>
      </c>
      <c r="K304" s="258" t="s">
        <v>1780</v>
      </c>
      <c r="L304" s="258" t="s">
        <v>1781</v>
      </c>
      <c r="M304" s="282" t="s">
        <v>1782</v>
      </c>
      <c r="N304" s="258" t="s">
        <v>1713</v>
      </c>
      <c r="O304" s="259" t="s">
        <v>91</v>
      </c>
      <c r="P304" s="271">
        <f>45/80</f>
        <v>0.5625</v>
      </c>
      <c r="Q304" s="283"/>
      <c r="R304" s="278"/>
      <c r="S304" s="260"/>
      <c r="T304" s="260"/>
      <c r="U304" s="260"/>
      <c r="V304" s="260"/>
      <c r="W304" s="260"/>
      <c r="X304" s="260"/>
      <c r="Y304" s="260"/>
      <c r="Z304" s="260"/>
      <c r="AA304" s="260"/>
      <c r="AB304" s="17">
        <v>0.9</v>
      </c>
      <c r="AC304" s="262">
        <v>1</v>
      </c>
      <c r="AD304" s="272" t="s">
        <v>1776</v>
      </c>
      <c r="AE304" s="259" t="s">
        <v>1472</v>
      </c>
      <c r="AF304" s="259" t="s">
        <v>1472</v>
      </c>
      <c r="AG304" s="354" t="s">
        <v>1723</v>
      </c>
    </row>
    <row r="305" spans="1:33" ht="20.149999999999999" customHeight="1" x14ac:dyDescent="0.35">
      <c r="A305" s="30" t="s">
        <v>1703</v>
      </c>
      <c r="B305" s="20" t="s">
        <v>53</v>
      </c>
      <c r="C305" s="10" t="s">
        <v>54</v>
      </c>
      <c r="D305" s="9" t="s">
        <v>1704</v>
      </c>
      <c r="E305" s="9" t="s">
        <v>1705</v>
      </c>
      <c r="F305" s="9" t="s">
        <v>1769</v>
      </c>
      <c r="G305" s="270" t="s">
        <v>1770</v>
      </c>
      <c r="H305" s="12" t="s">
        <v>1102</v>
      </c>
      <c r="I305" s="12" t="s">
        <v>1752</v>
      </c>
      <c r="J305" s="258" t="s">
        <v>1783</v>
      </c>
      <c r="K305" s="258" t="s">
        <v>1784</v>
      </c>
      <c r="L305" s="258" t="s">
        <v>1785</v>
      </c>
      <c r="M305" s="258" t="s">
        <v>1786</v>
      </c>
      <c r="N305" s="258" t="s">
        <v>1722</v>
      </c>
      <c r="O305" s="259" t="s">
        <v>91</v>
      </c>
      <c r="P305" s="271">
        <f>1/1</f>
        <v>1</v>
      </c>
      <c r="Q305" s="284"/>
      <c r="R305" s="260"/>
      <c r="S305" s="260"/>
      <c r="T305" s="260"/>
      <c r="U305" s="260"/>
      <c r="V305" s="260"/>
      <c r="W305" s="260"/>
      <c r="X305" s="260"/>
      <c r="Y305" s="260"/>
      <c r="Z305" s="260"/>
      <c r="AA305" s="260"/>
      <c r="AB305" s="234">
        <v>1</v>
      </c>
      <c r="AC305" s="262">
        <v>1</v>
      </c>
      <c r="AD305" s="272" t="s">
        <v>1776</v>
      </c>
      <c r="AE305" s="259" t="s">
        <v>1777</v>
      </c>
      <c r="AF305" s="259" t="s">
        <v>1472</v>
      </c>
      <c r="AG305" s="354" t="s">
        <v>1787</v>
      </c>
    </row>
    <row r="306" spans="1:33" ht="20.149999999999999" customHeight="1" x14ac:dyDescent="0.35">
      <c r="A306" s="30" t="s">
        <v>1703</v>
      </c>
      <c r="B306" s="20" t="s">
        <v>53</v>
      </c>
      <c r="C306" s="10" t="s">
        <v>54</v>
      </c>
      <c r="D306" s="9" t="s">
        <v>1704</v>
      </c>
      <c r="E306" s="9" t="s">
        <v>1705</v>
      </c>
      <c r="F306" s="9" t="s">
        <v>1769</v>
      </c>
      <c r="G306" s="270" t="s">
        <v>1770</v>
      </c>
      <c r="H306" s="12" t="s">
        <v>1102</v>
      </c>
      <c r="I306" s="12" t="s">
        <v>1752</v>
      </c>
      <c r="J306" s="258" t="s">
        <v>1788</v>
      </c>
      <c r="K306" s="258" t="s">
        <v>1789</v>
      </c>
      <c r="L306" s="258" t="s">
        <v>1790</v>
      </c>
      <c r="M306" s="285" t="s">
        <v>1791</v>
      </c>
      <c r="N306" s="258" t="s">
        <v>1792</v>
      </c>
      <c r="O306" s="259" t="s">
        <v>91</v>
      </c>
      <c r="P306" s="260"/>
      <c r="Q306" s="280">
        <f>1/1</f>
        <v>1</v>
      </c>
      <c r="R306" s="260"/>
      <c r="S306" s="260"/>
      <c r="T306" s="260"/>
      <c r="U306" s="260"/>
      <c r="V306" s="260"/>
      <c r="W306" s="260"/>
      <c r="X306" s="260"/>
      <c r="Y306" s="260"/>
      <c r="Z306" s="260"/>
      <c r="AA306" s="260"/>
      <c r="AB306" s="17">
        <v>1</v>
      </c>
      <c r="AC306" s="262">
        <v>1</v>
      </c>
      <c r="AD306" s="272" t="s">
        <v>1776</v>
      </c>
      <c r="AE306" s="259" t="s">
        <v>1777</v>
      </c>
      <c r="AF306" s="259" t="s">
        <v>1472</v>
      </c>
      <c r="AG306" s="354" t="s">
        <v>1793</v>
      </c>
    </row>
    <row r="307" spans="1:33" ht="20.149999999999999" customHeight="1" x14ac:dyDescent="0.35">
      <c r="A307" s="30" t="s">
        <v>1703</v>
      </c>
      <c r="B307" s="20" t="s">
        <v>53</v>
      </c>
      <c r="C307" s="10" t="s">
        <v>54</v>
      </c>
      <c r="D307" s="9" t="s">
        <v>1704</v>
      </c>
      <c r="E307" s="9" t="s">
        <v>1705</v>
      </c>
      <c r="F307" s="9" t="s">
        <v>1769</v>
      </c>
      <c r="G307" s="270" t="s">
        <v>1770</v>
      </c>
      <c r="H307" s="12" t="s">
        <v>1102</v>
      </c>
      <c r="I307" s="12" t="s">
        <v>1752</v>
      </c>
      <c r="J307" s="286" t="s">
        <v>1794</v>
      </c>
      <c r="K307" s="258" t="s">
        <v>1795</v>
      </c>
      <c r="L307" s="258" t="s">
        <v>1796</v>
      </c>
      <c r="M307" s="285" t="s">
        <v>1797</v>
      </c>
      <c r="N307" s="258" t="s">
        <v>1775</v>
      </c>
      <c r="O307" s="259" t="s">
        <v>91</v>
      </c>
      <c r="P307" s="260"/>
      <c r="Q307" s="280">
        <f>18/18</f>
        <v>1</v>
      </c>
      <c r="R307" s="280">
        <f>100/100</f>
        <v>1</v>
      </c>
      <c r="S307" s="260"/>
      <c r="T307" s="260"/>
      <c r="U307" s="260"/>
      <c r="V307" s="260"/>
      <c r="W307" s="260"/>
      <c r="X307" s="260"/>
      <c r="Y307" s="260"/>
      <c r="Z307" s="260"/>
      <c r="AA307" s="260"/>
      <c r="AB307" s="17">
        <v>1</v>
      </c>
      <c r="AC307" s="262">
        <v>2</v>
      </c>
      <c r="AD307" s="272" t="s">
        <v>1776</v>
      </c>
      <c r="AE307" s="259" t="s">
        <v>1777</v>
      </c>
      <c r="AF307" s="259" t="s">
        <v>1472</v>
      </c>
      <c r="AG307" s="354" t="s">
        <v>1798</v>
      </c>
    </row>
    <row r="308" spans="1:33" ht="20.149999999999999" customHeight="1" x14ac:dyDescent="0.35">
      <c r="A308" s="30" t="s">
        <v>1703</v>
      </c>
      <c r="B308" s="20" t="s">
        <v>53</v>
      </c>
      <c r="C308" s="10" t="s">
        <v>54</v>
      </c>
      <c r="D308" s="9" t="s">
        <v>1704</v>
      </c>
      <c r="E308" s="9" t="s">
        <v>1705</v>
      </c>
      <c r="F308" s="9" t="s">
        <v>1769</v>
      </c>
      <c r="G308" s="270" t="s">
        <v>1770</v>
      </c>
      <c r="H308" s="12" t="s">
        <v>1102</v>
      </c>
      <c r="I308" s="12" t="s">
        <v>1752</v>
      </c>
      <c r="J308" s="286" t="s">
        <v>1799</v>
      </c>
      <c r="K308" s="258" t="s">
        <v>1800</v>
      </c>
      <c r="L308" s="258" t="s">
        <v>1801</v>
      </c>
      <c r="M308" s="285" t="s">
        <v>1802</v>
      </c>
      <c r="N308" s="258" t="s">
        <v>1775</v>
      </c>
      <c r="O308" s="259" t="s">
        <v>91</v>
      </c>
      <c r="P308" s="260"/>
      <c r="Q308" s="284"/>
      <c r="R308" s="284"/>
      <c r="S308" s="280">
        <f>1/1</f>
        <v>1</v>
      </c>
      <c r="T308" s="260"/>
      <c r="U308" s="260"/>
      <c r="V308" s="260"/>
      <c r="W308" s="260"/>
      <c r="X308" s="260"/>
      <c r="Y308" s="260"/>
      <c r="Z308" s="260"/>
      <c r="AA308" s="260"/>
      <c r="AB308" s="17">
        <v>1</v>
      </c>
      <c r="AC308" s="262">
        <v>1</v>
      </c>
      <c r="AD308" s="272" t="s">
        <v>1776</v>
      </c>
      <c r="AE308" s="259" t="s">
        <v>1777</v>
      </c>
      <c r="AF308" s="259" t="s">
        <v>1472</v>
      </c>
      <c r="AG308" s="354" t="s">
        <v>1723</v>
      </c>
    </row>
    <row r="309" spans="1:33" ht="20.149999999999999" customHeight="1" x14ac:dyDescent="0.35">
      <c r="A309" s="30" t="s">
        <v>1703</v>
      </c>
      <c r="B309" s="20" t="s">
        <v>53</v>
      </c>
      <c r="C309" s="10" t="s">
        <v>54</v>
      </c>
      <c r="D309" s="9" t="s">
        <v>1704</v>
      </c>
      <c r="E309" s="9" t="s">
        <v>1705</v>
      </c>
      <c r="F309" s="9" t="s">
        <v>1769</v>
      </c>
      <c r="G309" s="270" t="s">
        <v>1770</v>
      </c>
      <c r="H309" s="12" t="s">
        <v>1102</v>
      </c>
      <c r="I309" s="12" t="s">
        <v>1752</v>
      </c>
      <c r="J309" s="286" t="s">
        <v>1803</v>
      </c>
      <c r="K309" s="258" t="s">
        <v>1800</v>
      </c>
      <c r="L309" s="258" t="s">
        <v>1801</v>
      </c>
      <c r="M309" s="285" t="s">
        <v>1802</v>
      </c>
      <c r="N309" s="258" t="s">
        <v>1775</v>
      </c>
      <c r="O309" s="259" t="s">
        <v>91</v>
      </c>
      <c r="P309" s="260"/>
      <c r="Q309" s="284"/>
      <c r="R309" s="284"/>
      <c r="S309" s="280">
        <f>1/1</f>
        <v>1</v>
      </c>
      <c r="T309" s="260"/>
      <c r="U309" s="260"/>
      <c r="V309" s="260"/>
      <c r="W309" s="260"/>
      <c r="X309" s="260"/>
      <c r="Y309" s="260"/>
      <c r="Z309" s="260"/>
      <c r="AA309" s="260"/>
      <c r="AB309" s="17">
        <v>1</v>
      </c>
      <c r="AC309" s="262">
        <v>1</v>
      </c>
      <c r="AD309" s="272" t="s">
        <v>1776</v>
      </c>
      <c r="AE309" s="259" t="s">
        <v>1777</v>
      </c>
      <c r="AF309" s="259" t="s">
        <v>1472</v>
      </c>
      <c r="AG309" s="354" t="s">
        <v>1804</v>
      </c>
    </row>
    <row r="310" spans="1:33" ht="20.149999999999999" customHeight="1" x14ac:dyDescent="0.35">
      <c r="A310" s="30" t="s">
        <v>1703</v>
      </c>
      <c r="B310" s="20" t="s">
        <v>53</v>
      </c>
      <c r="C310" s="10" t="s">
        <v>54</v>
      </c>
      <c r="D310" s="9" t="s">
        <v>1704</v>
      </c>
      <c r="E310" s="9" t="s">
        <v>1705</v>
      </c>
      <c r="F310" s="9" t="s">
        <v>1769</v>
      </c>
      <c r="G310" s="270" t="s">
        <v>1770</v>
      </c>
      <c r="H310" s="12" t="s">
        <v>1102</v>
      </c>
      <c r="I310" s="12" t="s">
        <v>1752</v>
      </c>
      <c r="J310" s="258" t="s">
        <v>1805</v>
      </c>
      <c r="K310" s="258" t="s">
        <v>1806</v>
      </c>
      <c r="L310" s="258" t="s">
        <v>1807</v>
      </c>
      <c r="M310" s="285" t="s">
        <v>1808</v>
      </c>
      <c r="N310" s="258" t="s">
        <v>1809</v>
      </c>
      <c r="O310" s="259" t="s">
        <v>91</v>
      </c>
      <c r="P310" s="260"/>
      <c r="Q310" s="260"/>
      <c r="R310" s="284"/>
      <c r="S310" s="284"/>
      <c r="T310" s="287">
        <f>8/8*100</f>
        <v>100</v>
      </c>
      <c r="U310" s="260"/>
      <c r="V310" s="260"/>
      <c r="W310" s="260"/>
      <c r="X310" s="260"/>
      <c r="Y310" s="260"/>
      <c r="Z310" s="261"/>
      <c r="AA310" s="261"/>
      <c r="AB310" s="234">
        <v>1</v>
      </c>
      <c r="AC310" s="262">
        <v>1</v>
      </c>
      <c r="AD310" s="272" t="s">
        <v>1776</v>
      </c>
      <c r="AE310" s="259" t="s">
        <v>1472</v>
      </c>
      <c r="AF310" s="259" t="s">
        <v>1472</v>
      </c>
      <c r="AG310" s="354" t="s">
        <v>1793</v>
      </c>
    </row>
    <row r="311" spans="1:33" ht="20.149999999999999" customHeight="1" x14ac:dyDescent="0.35">
      <c r="A311" s="30" t="s">
        <v>1703</v>
      </c>
      <c r="B311" s="20" t="s">
        <v>53</v>
      </c>
      <c r="C311" s="10" t="s">
        <v>54</v>
      </c>
      <c r="D311" s="9" t="s">
        <v>1704</v>
      </c>
      <c r="E311" s="9" t="s">
        <v>1705</v>
      </c>
      <c r="F311" s="9" t="s">
        <v>1769</v>
      </c>
      <c r="G311" s="270" t="s">
        <v>1770</v>
      </c>
      <c r="H311" s="12" t="s">
        <v>1102</v>
      </c>
      <c r="I311" s="12" t="s">
        <v>1752</v>
      </c>
      <c r="J311" s="258" t="s">
        <v>1810</v>
      </c>
      <c r="K311" s="258" t="s">
        <v>1811</v>
      </c>
      <c r="L311" s="258" t="s">
        <v>1812</v>
      </c>
      <c r="M311" s="285" t="s">
        <v>1791</v>
      </c>
      <c r="N311" s="258" t="s">
        <v>1792</v>
      </c>
      <c r="O311" s="259" t="s">
        <v>91</v>
      </c>
      <c r="P311" s="260"/>
      <c r="Q311" s="260"/>
      <c r="R311" s="260"/>
      <c r="S311" s="261"/>
      <c r="T311" s="260"/>
      <c r="U311" s="288">
        <f>1/1</f>
        <v>1</v>
      </c>
      <c r="V311" s="289"/>
      <c r="W311" s="260"/>
      <c r="X311" s="260"/>
      <c r="Y311" s="260"/>
      <c r="Z311" s="260"/>
      <c r="AA311" s="260"/>
      <c r="AB311" s="17">
        <v>1</v>
      </c>
      <c r="AC311" s="262">
        <v>1</v>
      </c>
      <c r="AD311" s="272" t="s">
        <v>1776</v>
      </c>
      <c r="AE311" s="259" t="s">
        <v>1813</v>
      </c>
      <c r="AF311" s="259" t="s">
        <v>1814</v>
      </c>
      <c r="AG311" s="354" t="s">
        <v>1815</v>
      </c>
    </row>
    <row r="312" spans="1:33" ht="20.149999999999999" customHeight="1" x14ac:dyDescent="0.35">
      <c r="A312" s="30" t="s">
        <v>1703</v>
      </c>
      <c r="B312" s="20" t="s">
        <v>53</v>
      </c>
      <c r="C312" s="10" t="s">
        <v>54</v>
      </c>
      <c r="D312" s="9" t="s">
        <v>1704</v>
      </c>
      <c r="E312" s="9" t="s">
        <v>1705</v>
      </c>
      <c r="F312" s="9" t="s">
        <v>1769</v>
      </c>
      <c r="G312" s="270" t="s">
        <v>1770</v>
      </c>
      <c r="H312" s="12" t="s">
        <v>1102</v>
      </c>
      <c r="I312" s="12" t="s">
        <v>1752</v>
      </c>
      <c r="J312" s="258" t="s">
        <v>1816</v>
      </c>
      <c r="K312" s="258" t="s">
        <v>1817</v>
      </c>
      <c r="L312" s="285" t="s">
        <v>1818</v>
      </c>
      <c r="M312" s="258" t="s">
        <v>1819</v>
      </c>
      <c r="N312" s="258" t="s">
        <v>1713</v>
      </c>
      <c r="O312" s="259" t="s">
        <v>75</v>
      </c>
      <c r="P312" s="260"/>
      <c r="Q312" s="260"/>
      <c r="R312" s="260"/>
      <c r="S312" s="261"/>
      <c r="T312" s="260"/>
      <c r="U312" s="271">
        <v>0</v>
      </c>
      <c r="V312" s="271"/>
      <c r="W312" s="271"/>
      <c r="X312" s="271"/>
      <c r="Y312" s="271"/>
      <c r="Z312" s="271"/>
      <c r="AA312" s="271"/>
      <c r="AB312" s="17">
        <v>1</v>
      </c>
      <c r="AC312" s="262">
        <v>7</v>
      </c>
      <c r="AD312" s="272" t="s">
        <v>1776</v>
      </c>
      <c r="AE312" s="259" t="s">
        <v>1813</v>
      </c>
      <c r="AF312" s="259" t="s">
        <v>1814</v>
      </c>
      <c r="AG312" s="354" t="s">
        <v>1815</v>
      </c>
    </row>
    <row r="313" spans="1:33" ht="20.149999999999999" customHeight="1" x14ac:dyDescent="0.35">
      <c r="A313" s="30" t="s">
        <v>1703</v>
      </c>
      <c r="B313" s="20" t="s">
        <v>53</v>
      </c>
      <c r="C313" s="10" t="s">
        <v>54</v>
      </c>
      <c r="D313" s="9" t="s">
        <v>1704</v>
      </c>
      <c r="E313" s="9" t="s">
        <v>1705</v>
      </c>
      <c r="F313" s="9" t="s">
        <v>1769</v>
      </c>
      <c r="G313" s="270" t="s">
        <v>1770</v>
      </c>
      <c r="H313" s="12" t="s">
        <v>1102</v>
      </c>
      <c r="I313" s="12" t="s">
        <v>1752</v>
      </c>
      <c r="J313" s="258" t="s">
        <v>1820</v>
      </c>
      <c r="K313" s="258" t="s">
        <v>1821</v>
      </c>
      <c r="L313" s="285" t="s">
        <v>1822</v>
      </c>
      <c r="M313" s="258" t="s">
        <v>1823</v>
      </c>
      <c r="N313" s="258" t="s">
        <v>1775</v>
      </c>
      <c r="O313" s="259" t="s">
        <v>91</v>
      </c>
      <c r="P313" s="260"/>
      <c r="Q313" s="260"/>
      <c r="R313" s="260"/>
      <c r="S313" s="261"/>
      <c r="T313" s="260"/>
      <c r="U313" s="281"/>
      <c r="V313" s="281"/>
      <c r="W313" s="281"/>
      <c r="X313" s="281"/>
      <c r="Y313" s="281"/>
      <c r="Z313" s="281"/>
      <c r="AA313" s="280"/>
      <c r="AB313" s="17">
        <v>1</v>
      </c>
      <c r="AC313" s="290">
        <v>1</v>
      </c>
      <c r="AD313" s="272" t="s">
        <v>1776</v>
      </c>
      <c r="AE313" s="259" t="s">
        <v>1813</v>
      </c>
      <c r="AF313" s="259" t="s">
        <v>1814</v>
      </c>
      <c r="AG313" s="354" t="s">
        <v>1815</v>
      </c>
    </row>
    <row r="314" spans="1:33" ht="20.149999999999999" customHeight="1" x14ac:dyDescent="0.35">
      <c r="A314" s="30" t="s">
        <v>1703</v>
      </c>
      <c r="B314" s="20" t="s">
        <v>53</v>
      </c>
      <c r="C314" s="10" t="s">
        <v>54</v>
      </c>
      <c r="D314" s="9" t="s">
        <v>1704</v>
      </c>
      <c r="E314" s="9" t="s">
        <v>1705</v>
      </c>
      <c r="F314" s="9" t="s">
        <v>1824</v>
      </c>
      <c r="G314" s="12" t="s">
        <v>1825</v>
      </c>
      <c r="H314" s="12" t="s">
        <v>1102</v>
      </c>
      <c r="I314" s="12" t="s">
        <v>1752</v>
      </c>
      <c r="J314" s="258" t="s">
        <v>1826</v>
      </c>
      <c r="K314" s="258" t="s">
        <v>1827</v>
      </c>
      <c r="L314" s="291" t="s">
        <v>1828</v>
      </c>
      <c r="M314" s="258" t="s">
        <v>1829</v>
      </c>
      <c r="N314" s="292" t="s">
        <v>1830</v>
      </c>
      <c r="O314" s="259" t="s">
        <v>91</v>
      </c>
      <c r="P314" s="260"/>
      <c r="Q314" s="283"/>
      <c r="R314" s="260"/>
      <c r="S314" s="276">
        <f>1.2/1.2</f>
        <v>1</v>
      </c>
      <c r="T314" s="260"/>
      <c r="U314" s="260"/>
      <c r="V314" s="260"/>
      <c r="W314" s="260"/>
      <c r="X314" s="260"/>
      <c r="Y314" s="260"/>
      <c r="Z314" s="260"/>
      <c r="AA314" s="260"/>
      <c r="AB314" s="234">
        <v>1</v>
      </c>
      <c r="AC314" s="262">
        <v>1</v>
      </c>
      <c r="AD314" s="272" t="s">
        <v>1776</v>
      </c>
      <c r="AE314" s="259" t="s">
        <v>1472</v>
      </c>
      <c r="AF314" s="259" t="s">
        <v>1472</v>
      </c>
      <c r="AG314" s="354" t="s">
        <v>1798</v>
      </c>
    </row>
    <row r="315" spans="1:33" ht="20.149999999999999" customHeight="1" x14ac:dyDescent="0.35">
      <c r="A315" s="30" t="s">
        <v>1703</v>
      </c>
      <c r="B315" s="20" t="s">
        <v>53</v>
      </c>
      <c r="C315" s="10" t="s">
        <v>54</v>
      </c>
      <c r="D315" s="9" t="s">
        <v>1704</v>
      </c>
      <c r="E315" s="9" t="s">
        <v>1705</v>
      </c>
      <c r="F315" s="9" t="s">
        <v>1304</v>
      </c>
      <c r="G315" s="9" t="s">
        <v>1831</v>
      </c>
      <c r="H315" s="12" t="s">
        <v>1102</v>
      </c>
      <c r="I315" s="12" t="s">
        <v>1708</v>
      </c>
      <c r="J315" s="258" t="s">
        <v>1832</v>
      </c>
      <c r="K315" s="258" t="s">
        <v>1833</v>
      </c>
      <c r="L315" s="258" t="s">
        <v>1834</v>
      </c>
      <c r="M315" s="258" t="s">
        <v>1835</v>
      </c>
      <c r="N315" s="258" t="s">
        <v>1728</v>
      </c>
      <c r="O315" s="259" t="s">
        <v>91</v>
      </c>
      <c r="P315" s="260"/>
      <c r="Q315" s="293"/>
      <c r="R315" s="281"/>
      <c r="S315" s="260"/>
      <c r="T315" s="281"/>
      <c r="U315" s="271">
        <f>9/9</f>
        <v>1</v>
      </c>
      <c r="V315" s="271"/>
      <c r="W315" s="260"/>
      <c r="X315" s="260"/>
      <c r="Y315" s="260"/>
      <c r="Z315" s="261"/>
      <c r="AA315" s="261"/>
      <c r="AB315" s="17">
        <v>1</v>
      </c>
      <c r="AC315" s="262">
        <v>2</v>
      </c>
      <c r="AD315" s="272" t="s">
        <v>1776</v>
      </c>
      <c r="AE315" s="259" t="s">
        <v>805</v>
      </c>
      <c r="AF315" s="259" t="s">
        <v>1836</v>
      </c>
      <c r="AG315" s="354" t="s">
        <v>1837</v>
      </c>
    </row>
    <row r="316" spans="1:33" ht="20.149999999999999" customHeight="1" x14ac:dyDescent="0.35">
      <c r="A316" s="30" t="s">
        <v>1703</v>
      </c>
      <c r="B316" s="20" t="s">
        <v>53</v>
      </c>
      <c r="C316" s="10" t="s">
        <v>54</v>
      </c>
      <c r="D316" s="9" t="s">
        <v>1704</v>
      </c>
      <c r="E316" s="9" t="s">
        <v>1705</v>
      </c>
      <c r="F316" s="9" t="s">
        <v>1304</v>
      </c>
      <c r="G316" s="9" t="s">
        <v>1831</v>
      </c>
      <c r="H316" s="12" t="s">
        <v>1102</v>
      </c>
      <c r="I316" s="12" t="s">
        <v>1708</v>
      </c>
      <c r="J316" s="258" t="s">
        <v>1838</v>
      </c>
      <c r="K316" s="258" t="s">
        <v>1839</v>
      </c>
      <c r="L316" s="258" t="s">
        <v>1840</v>
      </c>
      <c r="M316" s="258" t="s">
        <v>1841</v>
      </c>
      <c r="N316" s="258" t="s">
        <v>1728</v>
      </c>
      <c r="O316" s="259" t="s">
        <v>91</v>
      </c>
      <c r="P316" s="260"/>
      <c r="Q316" s="271">
        <f>189/225</f>
        <v>0.84</v>
      </c>
      <c r="R316" s="281"/>
      <c r="S316" s="260"/>
      <c r="T316" s="281"/>
      <c r="U316" s="271">
        <f>1/1</f>
        <v>1</v>
      </c>
      <c r="V316" s="271"/>
      <c r="W316" s="260"/>
      <c r="X316" s="278"/>
      <c r="Y316" s="260"/>
      <c r="Z316" s="261"/>
      <c r="AA316" s="261"/>
      <c r="AB316" s="17">
        <v>1</v>
      </c>
      <c r="AC316" s="262">
        <v>3</v>
      </c>
      <c r="AD316" s="272" t="s">
        <v>1776</v>
      </c>
      <c r="AE316" s="259" t="s">
        <v>805</v>
      </c>
      <c r="AF316" s="259" t="s">
        <v>1842</v>
      </c>
      <c r="AG316" s="354" t="s">
        <v>1837</v>
      </c>
    </row>
    <row r="317" spans="1:33" ht="20.149999999999999" customHeight="1" x14ac:dyDescent="0.35">
      <c r="A317" s="30" t="s">
        <v>1703</v>
      </c>
      <c r="B317" s="20" t="s">
        <v>53</v>
      </c>
      <c r="C317" s="10" t="s">
        <v>54</v>
      </c>
      <c r="D317" s="9" t="s">
        <v>1704</v>
      </c>
      <c r="E317" s="9" t="s">
        <v>1705</v>
      </c>
      <c r="F317" s="9" t="s">
        <v>1304</v>
      </c>
      <c r="G317" s="9" t="s">
        <v>1831</v>
      </c>
      <c r="H317" s="12" t="s">
        <v>1102</v>
      </c>
      <c r="I317" s="12" t="s">
        <v>1708</v>
      </c>
      <c r="J317" s="294" t="s">
        <v>1843</v>
      </c>
      <c r="K317" s="258" t="s">
        <v>1844</v>
      </c>
      <c r="L317" s="258" t="s">
        <v>1845</v>
      </c>
      <c r="M317" s="258" t="s">
        <v>1846</v>
      </c>
      <c r="N317" s="258" t="s">
        <v>1728</v>
      </c>
      <c r="O317" s="259" t="s">
        <v>91</v>
      </c>
      <c r="P317" s="260"/>
      <c r="Q317" s="260"/>
      <c r="R317" s="281"/>
      <c r="S317" s="260"/>
      <c r="T317" s="260"/>
      <c r="U317" s="260"/>
      <c r="V317" s="271"/>
      <c r="W317" s="271"/>
      <c r="X317" s="260"/>
      <c r="Y317" s="260"/>
      <c r="Z317" s="261"/>
      <c r="AA317" s="261"/>
      <c r="AB317" s="17">
        <v>1</v>
      </c>
      <c r="AC317" s="262">
        <v>2</v>
      </c>
      <c r="AD317" s="272" t="s">
        <v>1776</v>
      </c>
      <c r="AE317" s="259" t="s">
        <v>805</v>
      </c>
      <c r="AF317" s="259" t="s">
        <v>1472</v>
      </c>
      <c r="AG317" s="354" t="s">
        <v>1837</v>
      </c>
    </row>
    <row r="318" spans="1:33" ht="20.149999999999999" customHeight="1" x14ac:dyDescent="0.35">
      <c r="A318" s="30" t="s">
        <v>1703</v>
      </c>
      <c r="B318" s="20" t="s">
        <v>53</v>
      </c>
      <c r="C318" s="10" t="s">
        <v>54</v>
      </c>
      <c r="D318" s="9" t="s">
        <v>1704</v>
      </c>
      <c r="E318" s="9" t="s">
        <v>1705</v>
      </c>
      <c r="F318" s="9" t="s">
        <v>1304</v>
      </c>
      <c r="G318" s="9" t="s">
        <v>1831</v>
      </c>
      <c r="H318" s="12" t="s">
        <v>1102</v>
      </c>
      <c r="I318" s="12" t="s">
        <v>1708</v>
      </c>
      <c r="J318" s="258" t="s">
        <v>1847</v>
      </c>
      <c r="K318" s="258" t="s">
        <v>1848</v>
      </c>
      <c r="L318" s="258" t="s">
        <v>1849</v>
      </c>
      <c r="M318" s="258" t="s">
        <v>1850</v>
      </c>
      <c r="N318" s="258" t="s">
        <v>1728</v>
      </c>
      <c r="O318" s="259" t="s">
        <v>49</v>
      </c>
      <c r="P318" s="271">
        <f>6/8</f>
        <v>0.75</v>
      </c>
      <c r="Q318" s="271">
        <f>0/2</f>
        <v>0</v>
      </c>
      <c r="R318" s="260"/>
      <c r="S318" s="281"/>
      <c r="T318" s="281"/>
      <c r="U318" s="260"/>
      <c r="V318" s="271"/>
      <c r="W318" s="271"/>
      <c r="X318" s="260"/>
      <c r="Y318" s="260"/>
      <c r="Z318" s="261"/>
      <c r="AA318" s="261"/>
      <c r="AB318" s="17">
        <v>1</v>
      </c>
      <c r="AC318" s="262">
        <v>4</v>
      </c>
      <c r="AD318" s="272" t="s">
        <v>1776</v>
      </c>
      <c r="AE318" s="259" t="s">
        <v>805</v>
      </c>
      <c r="AF318" s="259" t="s">
        <v>1842</v>
      </c>
      <c r="AG318" s="354" t="s">
        <v>1837</v>
      </c>
    </row>
    <row r="319" spans="1:33" ht="20.149999999999999" customHeight="1" x14ac:dyDescent="0.35">
      <c r="A319" s="30" t="s">
        <v>1703</v>
      </c>
      <c r="B319" s="20" t="s">
        <v>53</v>
      </c>
      <c r="C319" s="10" t="s">
        <v>54</v>
      </c>
      <c r="D319" s="9" t="s">
        <v>1704</v>
      </c>
      <c r="E319" s="9" t="s">
        <v>1705</v>
      </c>
      <c r="F319" s="9" t="s">
        <v>1304</v>
      </c>
      <c r="G319" s="9" t="s">
        <v>1831</v>
      </c>
      <c r="H319" s="12" t="s">
        <v>1102</v>
      </c>
      <c r="I319" s="12" t="s">
        <v>1708</v>
      </c>
      <c r="J319" s="294" t="s">
        <v>1851</v>
      </c>
      <c r="K319" s="258" t="s">
        <v>1852</v>
      </c>
      <c r="L319" s="258" t="s">
        <v>1853</v>
      </c>
      <c r="M319" s="258" t="s">
        <v>1854</v>
      </c>
      <c r="N319" s="258" t="s">
        <v>1728</v>
      </c>
      <c r="O319" s="259" t="s">
        <v>49</v>
      </c>
      <c r="P319" s="260"/>
      <c r="Q319" s="271">
        <f>1/1</f>
        <v>1</v>
      </c>
      <c r="R319" s="281"/>
      <c r="S319" s="271">
        <f>8/8</f>
        <v>1</v>
      </c>
      <c r="T319" s="295">
        <f>3/3</f>
        <v>1</v>
      </c>
      <c r="U319" s="281">
        <f>9/9</f>
        <v>1</v>
      </c>
      <c r="V319" s="271"/>
      <c r="W319" s="271"/>
      <c r="X319" s="271"/>
      <c r="Y319" s="271"/>
      <c r="Z319" s="271"/>
      <c r="AA319" s="271"/>
      <c r="AB319" s="17">
        <v>1</v>
      </c>
      <c r="AC319" s="262">
        <v>10</v>
      </c>
      <c r="AD319" s="272" t="s">
        <v>1776</v>
      </c>
      <c r="AE319" s="259" t="s">
        <v>805</v>
      </c>
      <c r="AF319" s="259" t="s">
        <v>1472</v>
      </c>
      <c r="AG319" s="354" t="s">
        <v>1837</v>
      </c>
    </row>
    <row r="320" spans="1:33" ht="20.149999999999999" customHeight="1" x14ac:dyDescent="0.35">
      <c r="A320" s="30" t="s">
        <v>1703</v>
      </c>
      <c r="B320" s="20" t="s">
        <v>53</v>
      </c>
      <c r="C320" s="10" t="s">
        <v>54</v>
      </c>
      <c r="D320" s="9" t="s">
        <v>1704</v>
      </c>
      <c r="E320" s="9" t="s">
        <v>1705</v>
      </c>
      <c r="F320" s="9" t="s">
        <v>1304</v>
      </c>
      <c r="G320" s="9" t="s">
        <v>1831</v>
      </c>
      <c r="H320" s="12" t="s">
        <v>1102</v>
      </c>
      <c r="I320" s="12" t="s">
        <v>1708</v>
      </c>
      <c r="J320" s="258" t="s">
        <v>1855</v>
      </c>
      <c r="K320" s="258" t="s">
        <v>1856</v>
      </c>
      <c r="L320" s="258" t="s">
        <v>1857</v>
      </c>
      <c r="M320" s="258" t="s">
        <v>1858</v>
      </c>
      <c r="N320" s="258" t="s">
        <v>1728</v>
      </c>
      <c r="O320" s="259" t="s">
        <v>75</v>
      </c>
      <c r="P320" s="271">
        <f>1/1</f>
        <v>1</v>
      </c>
      <c r="Q320" s="271">
        <f>1/1</f>
        <v>1</v>
      </c>
      <c r="R320" s="271">
        <f>3/3</f>
        <v>1</v>
      </c>
      <c r="S320" s="271">
        <f>2/2</f>
        <v>1</v>
      </c>
      <c r="T320" s="295">
        <f>4/4</f>
        <v>1</v>
      </c>
      <c r="U320" s="295">
        <f>4/4</f>
        <v>1</v>
      </c>
      <c r="V320" s="271"/>
      <c r="W320" s="271"/>
      <c r="X320" s="271"/>
      <c r="Y320" s="271"/>
      <c r="Z320" s="271"/>
      <c r="AA320" s="271"/>
      <c r="AB320" s="17">
        <v>1</v>
      </c>
      <c r="AC320" s="262">
        <v>12</v>
      </c>
      <c r="AD320" s="272" t="s">
        <v>1776</v>
      </c>
      <c r="AE320" s="259" t="s">
        <v>1472</v>
      </c>
      <c r="AF320" s="259" t="s">
        <v>1472</v>
      </c>
      <c r="AG320" s="354" t="s">
        <v>85</v>
      </c>
    </row>
    <row r="321" spans="1:33" ht="20.149999999999999" customHeight="1" x14ac:dyDescent="0.35">
      <c r="A321" s="30" t="s">
        <v>1703</v>
      </c>
      <c r="B321" s="20" t="s">
        <v>53</v>
      </c>
      <c r="C321" s="10" t="s">
        <v>54</v>
      </c>
      <c r="D321" s="9" t="s">
        <v>1704</v>
      </c>
      <c r="E321" s="9" t="s">
        <v>1705</v>
      </c>
      <c r="F321" s="9" t="s">
        <v>1304</v>
      </c>
      <c r="G321" s="9" t="s">
        <v>1831</v>
      </c>
      <c r="H321" s="12" t="s">
        <v>1102</v>
      </c>
      <c r="I321" s="12" t="s">
        <v>1708</v>
      </c>
      <c r="J321" s="258" t="s">
        <v>1859</v>
      </c>
      <c r="K321" s="258" t="s">
        <v>1860</v>
      </c>
      <c r="L321" s="258" t="s">
        <v>1861</v>
      </c>
      <c r="M321" s="258" t="s">
        <v>1862</v>
      </c>
      <c r="N321" s="258" t="s">
        <v>1728</v>
      </c>
      <c r="O321" s="259" t="s">
        <v>75</v>
      </c>
      <c r="P321" s="271">
        <f>1/1</f>
        <v>1</v>
      </c>
      <c r="Q321" s="271">
        <f>1/1</f>
        <v>1</v>
      </c>
      <c r="R321" s="271">
        <f>1/1</f>
        <v>1</v>
      </c>
      <c r="S321" s="271">
        <f>4/4</f>
        <v>1</v>
      </c>
      <c r="T321" s="281">
        <v>0</v>
      </c>
      <c r="U321" s="295">
        <f>4/4</f>
        <v>1</v>
      </c>
      <c r="V321" s="271"/>
      <c r="W321" s="271"/>
      <c r="X321" s="271"/>
      <c r="Y321" s="271"/>
      <c r="Z321" s="271"/>
      <c r="AA321" s="271"/>
      <c r="AB321" s="17">
        <v>1</v>
      </c>
      <c r="AC321" s="262">
        <v>12</v>
      </c>
      <c r="AD321" s="272" t="s">
        <v>1776</v>
      </c>
      <c r="AE321" s="259" t="s">
        <v>1472</v>
      </c>
      <c r="AF321" s="259" t="s">
        <v>1472</v>
      </c>
      <c r="AG321" s="354" t="s">
        <v>1863</v>
      </c>
    </row>
    <row r="322" spans="1:33" ht="20.149999999999999" customHeight="1" x14ac:dyDescent="0.35">
      <c r="A322" s="30" t="s">
        <v>1703</v>
      </c>
      <c r="B322" s="20" t="s">
        <v>53</v>
      </c>
      <c r="C322" s="10" t="s">
        <v>54</v>
      </c>
      <c r="D322" s="9" t="s">
        <v>1704</v>
      </c>
      <c r="E322" s="9" t="s">
        <v>1705</v>
      </c>
      <c r="F322" s="9" t="s">
        <v>1304</v>
      </c>
      <c r="G322" s="9" t="s">
        <v>1831</v>
      </c>
      <c r="H322" s="12" t="s">
        <v>1102</v>
      </c>
      <c r="I322" s="12" t="s">
        <v>1708</v>
      </c>
      <c r="J322" s="296" t="s">
        <v>1864</v>
      </c>
      <c r="K322" s="258" t="s">
        <v>1865</v>
      </c>
      <c r="L322" s="258" t="s">
        <v>1866</v>
      </c>
      <c r="M322" s="258" t="s">
        <v>1867</v>
      </c>
      <c r="N322" s="258" t="s">
        <v>1728</v>
      </c>
      <c r="O322" s="259" t="s">
        <v>75</v>
      </c>
      <c r="P322" s="260"/>
      <c r="Q322" s="271">
        <f>10/10</f>
        <v>1</v>
      </c>
      <c r="R322" s="271">
        <f>8/8</f>
        <v>1</v>
      </c>
      <c r="S322" s="271">
        <f>6/6</f>
        <v>1</v>
      </c>
      <c r="T322" s="295">
        <f>9/9</f>
        <v>1</v>
      </c>
      <c r="U322" s="297">
        <f>4/4</f>
        <v>1</v>
      </c>
      <c r="V322" s="271"/>
      <c r="W322" s="271"/>
      <c r="X322" s="271"/>
      <c r="Y322" s="271"/>
      <c r="Z322" s="271"/>
      <c r="AA322" s="271"/>
      <c r="AB322" s="17">
        <v>1</v>
      </c>
      <c r="AC322" s="262">
        <v>11</v>
      </c>
      <c r="AD322" s="272" t="s">
        <v>1776</v>
      </c>
      <c r="AE322" s="259" t="s">
        <v>805</v>
      </c>
      <c r="AF322" s="259" t="s">
        <v>1814</v>
      </c>
      <c r="AG322" s="354" t="s">
        <v>1863</v>
      </c>
    </row>
    <row r="323" spans="1:33" ht="20.149999999999999" customHeight="1" x14ac:dyDescent="0.35">
      <c r="A323" s="30" t="s">
        <v>1703</v>
      </c>
      <c r="B323" s="20" t="s">
        <v>53</v>
      </c>
      <c r="C323" s="10" t="s">
        <v>54</v>
      </c>
      <c r="D323" s="9" t="s">
        <v>1704</v>
      </c>
      <c r="E323" s="9" t="s">
        <v>1705</v>
      </c>
      <c r="F323" s="9" t="s">
        <v>1304</v>
      </c>
      <c r="G323" s="9" t="s">
        <v>1831</v>
      </c>
      <c r="H323" s="12" t="s">
        <v>1102</v>
      </c>
      <c r="I323" s="12" t="s">
        <v>1708</v>
      </c>
      <c r="J323" s="286" t="s">
        <v>1868</v>
      </c>
      <c r="K323" s="258" t="s">
        <v>1833</v>
      </c>
      <c r="L323" s="258" t="s">
        <v>1834</v>
      </c>
      <c r="M323" s="258" t="s">
        <v>1835</v>
      </c>
      <c r="N323" s="258" t="s">
        <v>1728</v>
      </c>
      <c r="O323" s="259" t="s">
        <v>816</v>
      </c>
      <c r="P323" s="260"/>
      <c r="Q323" s="271">
        <f>3/3</f>
        <v>1</v>
      </c>
      <c r="R323" s="271">
        <f>6/6</f>
        <v>1</v>
      </c>
      <c r="S323" s="281"/>
      <c r="T323" s="281"/>
      <c r="U323" s="281"/>
      <c r="V323" s="281"/>
      <c r="W323" s="278"/>
      <c r="X323" s="271"/>
      <c r="Y323" s="260"/>
      <c r="Z323" s="261"/>
      <c r="AA323" s="261"/>
      <c r="AB323" s="17">
        <v>1</v>
      </c>
      <c r="AC323" s="262">
        <v>3</v>
      </c>
      <c r="AD323" s="272" t="s">
        <v>1776</v>
      </c>
      <c r="AE323" s="259" t="s">
        <v>805</v>
      </c>
      <c r="AF323" s="259" t="s">
        <v>1836</v>
      </c>
      <c r="AG323" s="354" t="s">
        <v>1798</v>
      </c>
    </row>
    <row r="324" spans="1:33" ht="20.149999999999999" customHeight="1" x14ac:dyDescent="0.35">
      <c r="A324" s="30" t="s">
        <v>1703</v>
      </c>
      <c r="B324" s="20" t="s">
        <v>53</v>
      </c>
      <c r="C324" s="10" t="s">
        <v>54</v>
      </c>
      <c r="D324" s="9" t="s">
        <v>1704</v>
      </c>
      <c r="E324" s="9" t="s">
        <v>1705</v>
      </c>
      <c r="F324" s="9" t="s">
        <v>1304</v>
      </c>
      <c r="G324" s="9" t="s">
        <v>1831</v>
      </c>
      <c r="H324" s="12" t="s">
        <v>1102</v>
      </c>
      <c r="I324" s="12" t="s">
        <v>1708</v>
      </c>
      <c r="J324" s="258" t="s">
        <v>1869</v>
      </c>
      <c r="K324" s="258" t="s">
        <v>1839</v>
      </c>
      <c r="L324" s="258" t="s">
        <v>1840</v>
      </c>
      <c r="M324" s="258" t="s">
        <v>1841</v>
      </c>
      <c r="N324" s="258" t="s">
        <v>1728</v>
      </c>
      <c r="O324" s="259" t="s">
        <v>816</v>
      </c>
      <c r="P324" s="260"/>
      <c r="Q324" s="281"/>
      <c r="R324" s="271">
        <f>277/430</f>
        <v>0.64418604651162792</v>
      </c>
      <c r="S324" s="281"/>
      <c r="T324" s="281"/>
      <c r="U324" s="281"/>
      <c r="V324" s="281"/>
      <c r="W324" s="278"/>
      <c r="X324" s="271"/>
      <c r="Y324" s="260"/>
      <c r="Z324" s="261"/>
      <c r="AA324" s="261"/>
      <c r="AB324" s="17">
        <v>1</v>
      </c>
      <c r="AC324" s="262">
        <v>2</v>
      </c>
      <c r="AD324" s="272" t="s">
        <v>1776</v>
      </c>
      <c r="AE324" s="259" t="s">
        <v>805</v>
      </c>
      <c r="AF324" s="259" t="s">
        <v>1870</v>
      </c>
      <c r="AG324" s="354" t="s">
        <v>1837</v>
      </c>
    </row>
    <row r="325" spans="1:33" ht="20.149999999999999" customHeight="1" x14ac:dyDescent="0.35">
      <c r="A325" s="30" t="s">
        <v>1703</v>
      </c>
      <c r="B325" s="20" t="s">
        <v>53</v>
      </c>
      <c r="C325" s="10" t="s">
        <v>54</v>
      </c>
      <c r="D325" s="9" t="s">
        <v>1704</v>
      </c>
      <c r="E325" s="9" t="s">
        <v>1705</v>
      </c>
      <c r="F325" s="9" t="s">
        <v>1304</v>
      </c>
      <c r="G325" s="9" t="s">
        <v>1831</v>
      </c>
      <c r="H325" s="12" t="s">
        <v>1102</v>
      </c>
      <c r="I325" s="12" t="s">
        <v>1708</v>
      </c>
      <c r="J325" s="286" t="s">
        <v>1871</v>
      </c>
      <c r="K325" s="258" t="s">
        <v>1844</v>
      </c>
      <c r="L325" s="258" t="s">
        <v>1845</v>
      </c>
      <c r="M325" s="258" t="s">
        <v>1846</v>
      </c>
      <c r="N325" s="258" t="s">
        <v>1728</v>
      </c>
      <c r="O325" s="259" t="s">
        <v>816</v>
      </c>
      <c r="P325" s="260"/>
      <c r="Q325" s="281"/>
      <c r="R325" s="271">
        <f>3/3</f>
        <v>1</v>
      </c>
      <c r="S325" s="281"/>
      <c r="T325" s="281"/>
      <c r="U325" s="281"/>
      <c r="V325" s="281"/>
      <c r="W325" s="278"/>
      <c r="X325" s="271"/>
      <c r="Y325" s="260"/>
      <c r="Z325" s="261"/>
      <c r="AA325" s="261"/>
      <c r="AB325" s="17">
        <v>1</v>
      </c>
      <c r="AC325" s="262">
        <v>2</v>
      </c>
      <c r="AD325" s="272" t="s">
        <v>1776</v>
      </c>
      <c r="AE325" s="259" t="s">
        <v>805</v>
      </c>
      <c r="AF325" s="259" t="s">
        <v>1472</v>
      </c>
      <c r="AG325" s="354" t="s">
        <v>1837</v>
      </c>
    </row>
    <row r="326" spans="1:33" ht="20.149999999999999" customHeight="1" x14ac:dyDescent="0.35">
      <c r="A326" s="30" t="s">
        <v>1703</v>
      </c>
      <c r="B326" s="20" t="s">
        <v>53</v>
      </c>
      <c r="C326" s="10" t="s">
        <v>54</v>
      </c>
      <c r="D326" s="9" t="s">
        <v>1704</v>
      </c>
      <c r="E326" s="9" t="s">
        <v>1705</v>
      </c>
      <c r="F326" s="9" t="s">
        <v>1304</v>
      </c>
      <c r="G326" s="9" t="s">
        <v>1831</v>
      </c>
      <c r="H326" s="12" t="s">
        <v>1102</v>
      </c>
      <c r="I326" s="12" t="s">
        <v>1708</v>
      </c>
      <c r="J326" s="286" t="s">
        <v>1872</v>
      </c>
      <c r="K326" s="258" t="s">
        <v>1873</v>
      </c>
      <c r="L326" s="258" t="s">
        <v>1874</v>
      </c>
      <c r="M326" s="258" t="s">
        <v>1875</v>
      </c>
      <c r="N326" s="258" t="s">
        <v>1728</v>
      </c>
      <c r="O326" s="259" t="s">
        <v>49</v>
      </c>
      <c r="P326" s="260"/>
      <c r="Q326" s="281"/>
      <c r="R326" s="298"/>
      <c r="S326" s="271">
        <f>3/3</f>
        <v>1</v>
      </c>
      <c r="T326" s="281"/>
      <c r="U326" s="281"/>
      <c r="V326" s="281"/>
      <c r="W326" s="278"/>
      <c r="X326" s="271"/>
      <c r="Y326" s="260"/>
      <c r="Z326" s="261"/>
      <c r="AA326" s="261"/>
      <c r="AB326" s="17">
        <v>1</v>
      </c>
      <c r="AC326" s="262">
        <v>2</v>
      </c>
      <c r="AD326" s="272" t="s">
        <v>1776</v>
      </c>
      <c r="AE326" s="259" t="s">
        <v>1472</v>
      </c>
      <c r="AF326" s="259" t="s">
        <v>1472</v>
      </c>
      <c r="AG326" s="351" t="s">
        <v>1472</v>
      </c>
    </row>
    <row r="327" spans="1:33" ht="20.149999999999999" customHeight="1" x14ac:dyDescent="0.35">
      <c r="A327" s="30" t="s">
        <v>1703</v>
      </c>
      <c r="B327" s="20" t="s">
        <v>53</v>
      </c>
      <c r="C327" s="10" t="s">
        <v>54</v>
      </c>
      <c r="D327" s="9" t="s">
        <v>1704</v>
      </c>
      <c r="E327" s="9" t="s">
        <v>1705</v>
      </c>
      <c r="F327" s="9" t="s">
        <v>1876</v>
      </c>
      <c r="G327" s="9" t="s">
        <v>1877</v>
      </c>
      <c r="H327" s="12" t="s">
        <v>1102</v>
      </c>
      <c r="I327" s="12" t="s">
        <v>1878</v>
      </c>
      <c r="J327" s="286" t="s">
        <v>1879</v>
      </c>
      <c r="K327" s="258" t="s">
        <v>1880</v>
      </c>
      <c r="L327" s="258" t="s">
        <v>1881</v>
      </c>
      <c r="M327" s="258" t="s">
        <v>1882</v>
      </c>
      <c r="N327" s="258" t="s">
        <v>1722</v>
      </c>
      <c r="O327" s="259" t="s">
        <v>75</v>
      </c>
      <c r="P327" s="271">
        <f t="shared" ref="P327:U327" si="27">1/1</f>
        <v>1</v>
      </c>
      <c r="Q327" s="271">
        <f t="shared" si="27"/>
        <v>1</v>
      </c>
      <c r="R327" s="271">
        <f t="shared" si="27"/>
        <v>1</v>
      </c>
      <c r="S327" s="271">
        <f t="shared" si="27"/>
        <v>1</v>
      </c>
      <c r="T327" s="220">
        <f t="shared" si="27"/>
        <v>1</v>
      </c>
      <c r="U327" s="271">
        <f t="shared" si="27"/>
        <v>1</v>
      </c>
      <c r="V327" s="271"/>
      <c r="W327" s="271"/>
      <c r="X327" s="271"/>
      <c r="Y327" s="271"/>
      <c r="Z327" s="271"/>
      <c r="AA327" s="271"/>
      <c r="AB327" s="17">
        <v>1</v>
      </c>
      <c r="AC327" s="262">
        <v>12</v>
      </c>
      <c r="AD327" s="272"/>
      <c r="AE327" s="259"/>
      <c r="AF327" s="259"/>
      <c r="AG327" s="354"/>
    </row>
    <row r="328" spans="1:33" ht="20.149999999999999" customHeight="1" x14ac:dyDescent="0.35">
      <c r="A328" s="30" t="s">
        <v>1703</v>
      </c>
      <c r="B328" s="20" t="s">
        <v>53</v>
      </c>
      <c r="C328" s="10" t="s">
        <v>54</v>
      </c>
      <c r="D328" s="9" t="s">
        <v>1704</v>
      </c>
      <c r="E328" s="9" t="s">
        <v>1705</v>
      </c>
      <c r="F328" s="9" t="s">
        <v>1876</v>
      </c>
      <c r="G328" s="9" t="s">
        <v>1877</v>
      </c>
      <c r="H328" s="12" t="s">
        <v>1102</v>
      </c>
      <c r="I328" s="12" t="s">
        <v>1878</v>
      </c>
      <c r="J328" s="258" t="s">
        <v>1883</v>
      </c>
      <c r="K328" s="258" t="s">
        <v>1884</v>
      </c>
      <c r="L328" s="258" t="s">
        <v>1885</v>
      </c>
      <c r="M328" s="299" t="s">
        <v>1886</v>
      </c>
      <c r="N328" s="258" t="s">
        <v>1713</v>
      </c>
      <c r="O328" s="259" t="s">
        <v>816</v>
      </c>
      <c r="P328" s="260"/>
      <c r="Q328" s="281"/>
      <c r="R328" s="260"/>
      <c r="S328" s="278"/>
      <c r="T328" s="260"/>
      <c r="U328" s="278"/>
      <c r="V328" s="271"/>
      <c r="W328" s="276"/>
      <c r="X328" s="259"/>
      <c r="Y328" s="259"/>
      <c r="Z328" s="258"/>
      <c r="AA328" s="271"/>
      <c r="AB328" s="234">
        <v>1</v>
      </c>
      <c r="AC328" s="262">
        <v>2</v>
      </c>
      <c r="AD328" s="272" t="s">
        <v>1776</v>
      </c>
      <c r="AE328" s="259" t="s">
        <v>1887</v>
      </c>
      <c r="AF328" s="259" t="s">
        <v>1888</v>
      </c>
      <c r="AG328" s="354" t="s">
        <v>85</v>
      </c>
    </row>
    <row r="329" spans="1:33" ht="20.149999999999999" customHeight="1" x14ac:dyDescent="0.35">
      <c r="A329" s="30" t="s">
        <v>1703</v>
      </c>
      <c r="B329" s="20" t="s">
        <v>53</v>
      </c>
      <c r="C329" s="10" t="s">
        <v>54</v>
      </c>
      <c r="D329" s="9" t="s">
        <v>1704</v>
      </c>
      <c r="E329" s="9" t="s">
        <v>1705</v>
      </c>
      <c r="F329" s="9" t="s">
        <v>1876</v>
      </c>
      <c r="G329" s="9" t="s">
        <v>1877</v>
      </c>
      <c r="H329" s="12" t="s">
        <v>1102</v>
      </c>
      <c r="I329" s="12" t="s">
        <v>1878</v>
      </c>
      <c r="J329" s="258" t="s">
        <v>1889</v>
      </c>
      <c r="K329" s="258" t="s">
        <v>1890</v>
      </c>
      <c r="L329" s="258" t="s">
        <v>1891</v>
      </c>
      <c r="M329" s="258" t="s">
        <v>1841</v>
      </c>
      <c r="N329" s="258" t="s">
        <v>1728</v>
      </c>
      <c r="O329" s="259" t="s">
        <v>816</v>
      </c>
      <c r="P329" s="260"/>
      <c r="Q329" s="281"/>
      <c r="R329" s="271">
        <f>2/2</f>
        <v>1</v>
      </c>
      <c r="S329" s="278"/>
      <c r="T329" s="260"/>
      <c r="U329" s="278"/>
      <c r="V329" s="276"/>
      <c r="W329" s="276"/>
      <c r="X329" s="259"/>
      <c r="Y329" s="259"/>
      <c r="Z329" s="271"/>
      <c r="AA329" s="258"/>
      <c r="AB329" s="17">
        <v>1</v>
      </c>
      <c r="AC329" s="262">
        <v>2</v>
      </c>
      <c r="AD329" s="272" t="s">
        <v>1776</v>
      </c>
      <c r="AE329" s="259" t="s">
        <v>1887</v>
      </c>
      <c r="AF329" s="259" t="s">
        <v>85</v>
      </c>
      <c r="AG329" s="351" t="s">
        <v>85</v>
      </c>
    </row>
    <row r="330" spans="1:33" ht="20.149999999999999" customHeight="1" x14ac:dyDescent="0.35">
      <c r="A330" s="30" t="s">
        <v>1703</v>
      </c>
      <c r="B330" s="20" t="s">
        <v>53</v>
      </c>
      <c r="C330" s="10" t="s">
        <v>54</v>
      </c>
      <c r="D330" s="9" t="s">
        <v>1704</v>
      </c>
      <c r="E330" s="9" t="s">
        <v>1705</v>
      </c>
      <c r="F330" s="9" t="s">
        <v>1876</v>
      </c>
      <c r="G330" s="9" t="s">
        <v>1877</v>
      </c>
      <c r="H330" s="12" t="s">
        <v>1102</v>
      </c>
      <c r="I330" s="12" t="s">
        <v>1878</v>
      </c>
      <c r="J330" s="258" t="s">
        <v>1892</v>
      </c>
      <c r="K330" s="258" t="s">
        <v>1860</v>
      </c>
      <c r="L330" s="258" t="s">
        <v>1893</v>
      </c>
      <c r="M330" s="258" t="s">
        <v>1850</v>
      </c>
      <c r="N330" s="258" t="s">
        <v>1728</v>
      </c>
      <c r="O330" s="259" t="s">
        <v>816</v>
      </c>
      <c r="P330" s="260"/>
      <c r="Q330" s="281"/>
      <c r="R330" s="260"/>
      <c r="S330" s="278"/>
      <c r="T330" s="260"/>
      <c r="U330" s="260"/>
      <c r="V330" s="275"/>
      <c r="W330" s="275"/>
      <c r="X330" s="260"/>
      <c r="Y330" s="260"/>
      <c r="Z330" s="261"/>
      <c r="AA330" s="271"/>
      <c r="AB330" s="17">
        <v>1</v>
      </c>
      <c r="AC330" s="262">
        <v>1</v>
      </c>
      <c r="AD330" s="272" t="s">
        <v>1776</v>
      </c>
      <c r="AE330" s="259" t="s">
        <v>1887</v>
      </c>
      <c r="AF330" s="259" t="s">
        <v>85</v>
      </c>
      <c r="AG330" s="354" t="s">
        <v>1863</v>
      </c>
    </row>
    <row r="331" spans="1:33" ht="20.149999999999999" customHeight="1" x14ac:dyDescent="0.35">
      <c r="A331" s="30" t="s">
        <v>1703</v>
      </c>
      <c r="B331" s="20" t="s">
        <v>53</v>
      </c>
      <c r="C331" s="10" t="s">
        <v>54</v>
      </c>
      <c r="D331" s="9" t="s">
        <v>1704</v>
      </c>
      <c r="E331" s="9" t="s">
        <v>1705</v>
      </c>
      <c r="F331" s="9" t="s">
        <v>1876</v>
      </c>
      <c r="G331" s="9" t="s">
        <v>1877</v>
      </c>
      <c r="H331" s="12" t="s">
        <v>1102</v>
      </c>
      <c r="I331" s="12" t="s">
        <v>1878</v>
      </c>
      <c r="J331" s="258" t="s">
        <v>1894</v>
      </c>
      <c r="K331" s="258" t="s">
        <v>1895</v>
      </c>
      <c r="L331" s="258" t="s">
        <v>1896</v>
      </c>
      <c r="M331" s="258" t="s">
        <v>1897</v>
      </c>
      <c r="N331" s="258" t="s">
        <v>1728</v>
      </c>
      <c r="O331" s="259" t="s">
        <v>75</v>
      </c>
      <c r="P331" s="271">
        <f>2/2</f>
        <v>1</v>
      </c>
      <c r="Q331" s="271">
        <f>2/2</f>
        <v>1</v>
      </c>
      <c r="R331" s="271">
        <f>3/3</f>
        <v>1</v>
      </c>
      <c r="S331" s="271">
        <f>1/1</f>
        <v>1</v>
      </c>
      <c r="T331" s="220">
        <f>1/1</f>
        <v>1</v>
      </c>
      <c r="U331" s="220">
        <f>1/1</f>
        <v>1</v>
      </c>
      <c r="V331" s="271"/>
      <c r="W331" s="271"/>
      <c r="X331" s="271"/>
      <c r="Y331" s="271"/>
      <c r="Z331" s="271"/>
      <c r="AA331" s="271"/>
      <c r="AB331" s="234">
        <v>1</v>
      </c>
      <c r="AC331" s="262">
        <v>12</v>
      </c>
      <c r="AD331" s="272" t="s">
        <v>1776</v>
      </c>
      <c r="AE331" s="259" t="s">
        <v>1472</v>
      </c>
      <c r="AF331" s="259" t="s">
        <v>1472</v>
      </c>
      <c r="AG331" s="351" t="s">
        <v>1898</v>
      </c>
    </row>
    <row r="332" spans="1:33" ht="20.149999999999999" customHeight="1" x14ac:dyDescent="0.35">
      <c r="A332" s="30" t="s">
        <v>1703</v>
      </c>
      <c r="B332" s="20" t="s">
        <v>53</v>
      </c>
      <c r="C332" s="10" t="s">
        <v>54</v>
      </c>
      <c r="D332" s="9" t="s">
        <v>1704</v>
      </c>
      <c r="E332" s="9" t="s">
        <v>1705</v>
      </c>
      <c r="F332" s="9" t="s">
        <v>1876</v>
      </c>
      <c r="G332" s="9" t="s">
        <v>1877</v>
      </c>
      <c r="H332" s="12" t="s">
        <v>1102</v>
      </c>
      <c r="I332" s="12" t="s">
        <v>1878</v>
      </c>
      <c r="J332" s="258" t="s">
        <v>1899</v>
      </c>
      <c r="K332" s="31" t="s">
        <v>1900</v>
      </c>
      <c r="L332" s="258" t="s">
        <v>1901</v>
      </c>
      <c r="M332" s="258" t="s">
        <v>1902</v>
      </c>
      <c r="N332" s="258" t="s">
        <v>1903</v>
      </c>
      <c r="O332" s="259" t="s">
        <v>816</v>
      </c>
      <c r="P332" s="260"/>
      <c r="Q332" s="260"/>
      <c r="R332" s="281"/>
      <c r="S332" s="220">
        <f>4/4</f>
        <v>1</v>
      </c>
      <c r="T332" s="278"/>
      <c r="U332" s="278"/>
      <c r="V332" s="260"/>
      <c r="W332" s="260"/>
      <c r="X332" s="260"/>
      <c r="Y332" s="259"/>
      <c r="Z332" s="258"/>
      <c r="AA332" s="258"/>
      <c r="AB332" s="17">
        <v>0.91</v>
      </c>
      <c r="AC332" s="262">
        <v>1</v>
      </c>
      <c r="AD332" s="272" t="s">
        <v>1776</v>
      </c>
      <c r="AE332" s="259" t="s">
        <v>1472</v>
      </c>
      <c r="AF332" s="259" t="s">
        <v>1472</v>
      </c>
      <c r="AG332" s="354" t="s">
        <v>1904</v>
      </c>
    </row>
    <row r="333" spans="1:33" ht="20.149999999999999" customHeight="1" x14ac:dyDescent="0.35">
      <c r="A333" s="30" t="s">
        <v>1703</v>
      </c>
      <c r="B333" s="20" t="s">
        <v>53</v>
      </c>
      <c r="C333" s="10" t="s">
        <v>54</v>
      </c>
      <c r="D333" s="9" t="s">
        <v>1704</v>
      </c>
      <c r="E333" s="9" t="s">
        <v>1705</v>
      </c>
      <c r="F333" s="9" t="s">
        <v>1876</v>
      </c>
      <c r="G333" s="9" t="s">
        <v>1877</v>
      </c>
      <c r="H333" s="12" t="s">
        <v>1102</v>
      </c>
      <c r="I333" s="12" t="s">
        <v>1878</v>
      </c>
      <c r="J333" s="258" t="s">
        <v>1905</v>
      </c>
      <c r="K333" s="31" t="s">
        <v>1906</v>
      </c>
      <c r="L333" s="258" t="s">
        <v>1907</v>
      </c>
      <c r="M333" s="258" t="s">
        <v>1908</v>
      </c>
      <c r="N333" s="258" t="s">
        <v>1713</v>
      </c>
      <c r="O333" s="259" t="s">
        <v>91</v>
      </c>
      <c r="P333" s="260"/>
      <c r="Q333" s="271">
        <f>9/9</f>
        <v>1</v>
      </c>
      <c r="R333" s="260"/>
      <c r="S333" s="281"/>
      <c r="T333" s="278"/>
      <c r="U333" s="278"/>
      <c r="V333" s="278"/>
      <c r="W333" s="260"/>
      <c r="X333" s="260"/>
      <c r="Y333" s="260"/>
      <c r="Z333" s="261"/>
      <c r="AA333" s="261"/>
      <c r="AB333" s="17">
        <v>1</v>
      </c>
      <c r="AC333" s="262">
        <v>1</v>
      </c>
      <c r="AD333" s="272" t="s">
        <v>1776</v>
      </c>
      <c r="AE333" s="259" t="s">
        <v>1909</v>
      </c>
      <c r="AF333" s="259" t="s">
        <v>1472</v>
      </c>
      <c r="AG333" s="354" t="s">
        <v>1904</v>
      </c>
    </row>
    <row r="334" spans="1:33" ht="20.149999999999999" customHeight="1" x14ac:dyDescent="0.35">
      <c r="A334" s="30" t="s">
        <v>1703</v>
      </c>
      <c r="B334" s="20" t="s">
        <v>53</v>
      </c>
      <c r="C334" s="10" t="s">
        <v>54</v>
      </c>
      <c r="D334" s="9" t="s">
        <v>1704</v>
      </c>
      <c r="E334" s="9" t="s">
        <v>1705</v>
      </c>
      <c r="F334" s="9" t="s">
        <v>1876</v>
      </c>
      <c r="G334" s="9" t="s">
        <v>1877</v>
      </c>
      <c r="H334" s="12" t="s">
        <v>1102</v>
      </c>
      <c r="I334" s="12" t="s">
        <v>1878</v>
      </c>
      <c r="J334" s="300" t="s">
        <v>1910</v>
      </c>
      <c r="K334" s="258" t="s">
        <v>1911</v>
      </c>
      <c r="L334" s="258" t="s">
        <v>1912</v>
      </c>
      <c r="M334" s="258" t="s">
        <v>1913</v>
      </c>
      <c r="N334" s="258" t="s">
        <v>1713</v>
      </c>
      <c r="O334" s="259" t="s">
        <v>75</v>
      </c>
      <c r="P334" s="271">
        <f>8/8</f>
        <v>1</v>
      </c>
      <c r="Q334" s="271">
        <f>8/8</f>
        <v>1</v>
      </c>
      <c r="R334" s="271">
        <f>7/7</f>
        <v>1</v>
      </c>
      <c r="S334" s="271">
        <f>4/9</f>
        <v>0.44444444444444442</v>
      </c>
      <c r="T334" s="301">
        <f>5/5</f>
        <v>1</v>
      </c>
      <c r="U334" s="220">
        <v>1</v>
      </c>
      <c r="V334" s="271"/>
      <c r="W334" s="271"/>
      <c r="X334" s="271"/>
      <c r="Y334" s="271"/>
      <c r="Z334" s="271"/>
      <c r="AA334" s="271"/>
      <c r="AB334" s="17">
        <v>1</v>
      </c>
      <c r="AC334" s="262">
        <v>12</v>
      </c>
      <c r="AD334" s="272" t="s">
        <v>1776</v>
      </c>
      <c r="AE334" s="259" t="s">
        <v>1472</v>
      </c>
      <c r="AF334" s="259" t="s">
        <v>1472</v>
      </c>
      <c r="AG334" s="354" t="s">
        <v>1837</v>
      </c>
    </row>
    <row r="335" spans="1:33" ht="20.149999999999999" customHeight="1" x14ac:dyDescent="0.35">
      <c r="A335" s="30" t="s">
        <v>1703</v>
      </c>
      <c r="B335" s="20" t="s">
        <v>53</v>
      </c>
      <c r="C335" s="10" t="s">
        <v>54</v>
      </c>
      <c r="D335" s="9" t="s">
        <v>1704</v>
      </c>
      <c r="E335" s="9" t="s">
        <v>1705</v>
      </c>
      <c r="F335" s="9" t="s">
        <v>1876</v>
      </c>
      <c r="G335" s="9" t="s">
        <v>1877</v>
      </c>
      <c r="H335" s="12" t="s">
        <v>1102</v>
      </c>
      <c r="I335" s="12" t="s">
        <v>1878</v>
      </c>
      <c r="J335" s="300" t="s">
        <v>1914</v>
      </c>
      <c r="K335" s="258" t="s">
        <v>1915</v>
      </c>
      <c r="L335" s="258" t="s">
        <v>1916</v>
      </c>
      <c r="M335" s="258" t="s">
        <v>1917</v>
      </c>
      <c r="N335" s="258" t="s">
        <v>1728</v>
      </c>
      <c r="O335" s="259" t="s">
        <v>75</v>
      </c>
      <c r="P335" s="260"/>
      <c r="Q335" s="271">
        <f>8/8</f>
        <v>1</v>
      </c>
      <c r="R335" s="271">
        <f>2/2</f>
        <v>1</v>
      </c>
      <c r="S335" s="271">
        <f>3/9</f>
        <v>0.33333333333333331</v>
      </c>
      <c r="T335" s="220">
        <f>5/5</f>
        <v>1</v>
      </c>
      <c r="U335" s="220">
        <v>1</v>
      </c>
      <c r="V335" s="271"/>
      <c r="W335" s="271"/>
      <c r="X335" s="271"/>
      <c r="Y335" s="271"/>
      <c r="Z335" s="271"/>
      <c r="AA335" s="271"/>
      <c r="AB335" s="17">
        <v>1</v>
      </c>
      <c r="AC335" s="262">
        <v>11</v>
      </c>
      <c r="AD335" s="272" t="s">
        <v>1776</v>
      </c>
      <c r="AE335" s="259" t="s">
        <v>1472</v>
      </c>
      <c r="AF335" s="259" t="s">
        <v>1472</v>
      </c>
      <c r="AG335" s="354" t="s">
        <v>1837</v>
      </c>
    </row>
    <row r="336" spans="1:33" ht="20.149999999999999" customHeight="1" x14ac:dyDescent="0.35">
      <c r="A336" s="30" t="s">
        <v>1703</v>
      </c>
      <c r="B336" s="20" t="s">
        <v>53</v>
      </c>
      <c r="C336" s="10" t="s">
        <v>54</v>
      </c>
      <c r="D336" s="9" t="s">
        <v>1704</v>
      </c>
      <c r="E336" s="9" t="s">
        <v>1705</v>
      </c>
      <c r="F336" s="9" t="s">
        <v>1918</v>
      </c>
      <c r="G336" s="9" t="s">
        <v>1919</v>
      </c>
      <c r="H336" s="12" t="s">
        <v>1102</v>
      </c>
      <c r="I336" s="12" t="s">
        <v>1878</v>
      </c>
      <c r="J336" s="258" t="s">
        <v>1920</v>
      </c>
      <c r="K336" s="258" t="s">
        <v>1921</v>
      </c>
      <c r="L336" s="258" t="s">
        <v>1922</v>
      </c>
      <c r="M336" s="258" t="s">
        <v>1923</v>
      </c>
      <c r="N336" s="258" t="s">
        <v>1713</v>
      </c>
      <c r="O336" s="259" t="s">
        <v>75</v>
      </c>
      <c r="P336" s="271">
        <f>3/3</f>
        <v>1</v>
      </c>
      <c r="Q336" s="271">
        <v>0</v>
      </c>
      <c r="R336" s="271">
        <f>3/3</f>
        <v>1</v>
      </c>
      <c r="S336" s="271">
        <f>1/1</f>
        <v>1</v>
      </c>
      <c r="T336" s="220">
        <f>2/2</f>
        <v>1</v>
      </c>
      <c r="U336" s="281"/>
      <c r="V336" s="271"/>
      <c r="W336" s="271"/>
      <c r="X336" s="271"/>
      <c r="Y336" s="271"/>
      <c r="Z336" s="271"/>
      <c r="AA336" s="271"/>
      <c r="AB336" s="17">
        <v>1</v>
      </c>
      <c r="AC336" s="262">
        <v>12</v>
      </c>
      <c r="AD336" s="272" t="s">
        <v>1776</v>
      </c>
      <c r="AE336" s="259" t="s">
        <v>1472</v>
      </c>
      <c r="AF336" s="259" t="s">
        <v>1472</v>
      </c>
      <c r="AG336" s="354" t="s">
        <v>1837</v>
      </c>
    </row>
    <row r="337" spans="1:33" ht="20.149999999999999" customHeight="1" x14ac:dyDescent="0.35">
      <c r="A337" s="30" t="s">
        <v>1703</v>
      </c>
      <c r="B337" s="20" t="s">
        <v>53</v>
      </c>
      <c r="C337" s="10" t="s">
        <v>54</v>
      </c>
      <c r="D337" s="9" t="s">
        <v>1704</v>
      </c>
      <c r="E337" s="9" t="s">
        <v>1705</v>
      </c>
      <c r="F337" s="9" t="s">
        <v>1918</v>
      </c>
      <c r="G337" s="9" t="s">
        <v>1919</v>
      </c>
      <c r="H337" s="12" t="s">
        <v>1102</v>
      </c>
      <c r="I337" s="12" t="s">
        <v>1878</v>
      </c>
      <c r="J337" s="258" t="s">
        <v>1924</v>
      </c>
      <c r="K337" s="258" t="s">
        <v>1925</v>
      </c>
      <c r="L337" s="258" t="s">
        <v>1926</v>
      </c>
      <c r="M337" s="299" t="s">
        <v>1927</v>
      </c>
      <c r="N337" s="258" t="s">
        <v>1713</v>
      </c>
      <c r="O337" s="259" t="s">
        <v>75</v>
      </c>
      <c r="P337" s="271">
        <f>2/3</f>
        <v>0.66666666666666663</v>
      </c>
      <c r="Q337" s="271">
        <f>1/1</f>
        <v>1</v>
      </c>
      <c r="R337" s="271">
        <f>3/3</f>
        <v>1</v>
      </c>
      <c r="S337" s="271">
        <f>1/1</f>
        <v>1</v>
      </c>
      <c r="T337" s="220">
        <f>2/2</f>
        <v>1</v>
      </c>
      <c r="U337" s="281"/>
      <c r="V337" s="271"/>
      <c r="W337" s="271"/>
      <c r="X337" s="271"/>
      <c r="Y337" s="271"/>
      <c r="Z337" s="271"/>
      <c r="AA337" s="271"/>
      <c r="AB337" s="17">
        <v>1</v>
      </c>
      <c r="AC337" s="262">
        <v>12</v>
      </c>
      <c r="AD337" s="272" t="s">
        <v>1776</v>
      </c>
      <c r="AE337" s="259" t="s">
        <v>1928</v>
      </c>
      <c r="AF337" s="259" t="s">
        <v>1888</v>
      </c>
      <c r="AG337" s="354" t="s">
        <v>85</v>
      </c>
    </row>
    <row r="338" spans="1:33" ht="20.149999999999999" customHeight="1" x14ac:dyDescent="0.35">
      <c r="A338" s="30" t="s">
        <v>1703</v>
      </c>
      <c r="B338" s="20" t="s">
        <v>53</v>
      </c>
      <c r="C338" s="10" t="s">
        <v>54</v>
      </c>
      <c r="D338" s="9" t="s">
        <v>1704</v>
      </c>
      <c r="E338" s="9" t="s">
        <v>1705</v>
      </c>
      <c r="F338" s="9" t="s">
        <v>1918</v>
      </c>
      <c r="G338" s="9" t="s">
        <v>1919</v>
      </c>
      <c r="H338" s="12" t="s">
        <v>1102</v>
      </c>
      <c r="I338" s="12" t="s">
        <v>1878</v>
      </c>
      <c r="J338" s="258" t="s">
        <v>1929</v>
      </c>
      <c r="K338" s="258" t="s">
        <v>1719</v>
      </c>
      <c r="L338" s="258" t="s">
        <v>1720</v>
      </c>
      <c r="M338" s="258" t="s">
        <v>1930</v>
      </c>
      <c r="N338" s="258" t="s">
        <v>1713</v>
      </c>
      <c r="O338" s="259" t="s">
        <v>75</v>
      </c>
      <c r="P338" s="271">
        <f>2/3</f>
        <v>0.66666666666666663</v>
      </c>
      <c r="Q338" s="271">
        <f>1/1</f>
        <v>1</v>
      </c>
      <c r="R338" s="271">
        <f>3/3</f>
        <v>1</v>
      </c>
      <c r="S338" s="271">
        <f>1/1</f>
        <v>1</v>
      </c>
      <c r="T338" s="220">
        <f>2/2</f>
        <v>1</v>
      </c>
      <c r="U338" s="281"/>
      <c r="V338" s="271"/>
      <c r="W338" s="271"/>
      <c r="X338" s="271"/>
      <c r="Y338" s="271"/>
      <c r="Z338" s="271"/>
      <c r="AA338" s="271"/>
      <c r="AB338" s="17">
        <v>1</v>
      </c>
      <c r="AC338" s="262">
        <v>12</v>
      </c>
      <c r="AD338" s="272" t="s">
        <v>1776</v>
      </c>
      <c r="AE338" s="259" t="s">
        <v>1472</v>
      </c>
      <c r="AF338" s="259" t="s">
        <v>1472</v>
      </c>
      <c r="AG338" s="354" t="s">
        <v>85</v>
      </c>
    </row>
    <row r="339" spans="1:33" ht="20.149999999999999" customHeight="1" x14ac:dyDescent="0.35">
      <c r="A339" s="30" t="s">
        <v>1703</v>
      </c>
      <c r="B339" s="20" t="s">
        <v>53</v>
      </c>
      <c r="C339" s="10" t="s">
        <v>54</v>
      </c>
      <c r="D339" s="9" t="s">
        <v>1704</v>
      </c>
      <c r="E339" s="9" t="s">
        <v>1705</v>
      </c>
      <c r="F339" s="9" t="s">
        <v>1918</v>
      </c>
      <c r="G339" s="9" t="s">
        <v>1919</v>
      </c>
      <c r="H339" s="12" t="s">
        <v>1102</v>
      </c>
      <c r="I339" s="12" t="s">
        <v>1878</v>
      </c>
      <c r="J339" s="258" t="s">
        <v>1931</v>
      </c>
      <c r="K339" s="258" t="s">
        <v>1725</v>
      </c>
      <c r="L339" s="258" t="s">
        <v>1726</v>
      </c>
      <c r="M339" s="258" t="s">
        <v>1761</v>
      </c>
      <c r="N339" s="258" t="s">
        <v>1713</v>
      </c>
      <c r="O339" s="259" t="s">
        <v>75</v>
      </c>
      <c r="P339" s="271">
        <f>2/3</f>
        <v>0.66666666666666663</v>
      </c>
      <c r="Q339" s="271">
        <f>1/1</f>
        <v>1</v>
      </c>
      <c r="R339" s="271">
        <f>3/3</f>
        <v>1</v>
      </c>
      <c r="S339" s="271">
        <f>1/1</f>
        <v>1</v>
      </c>
      <c r="T339" s="220">
        <f>7/7</f>
        <v>1</v>
      </c>
      <c r="U339" s="281"/>
      <c r="V339" s="271"/>
      <c r="W339" s="271"/>
      <c r="X339" s="271"/>
      <c r="Y339" s="271"/>
      <c r="Z339" s="271"/>
      <c r="AA339" s="271"/>
      <c r="AB339" s="17">
        <v>1</v>
      </c>
      <c r="AC339" s="262">
        <v>12</v>
      </c>
      <c r="AD339" s="272" t="s">
        <v>1776</v>
      </c>
      <c r="AE339" s="259" t="s">
        <v>1472</v>
      </c>
      <c r="AF339" s="259" t="s">
        <v>1472</v>
      </c>
      <c r="AG339" s="354" t="s">
        <v>1932</v>
      </c>
    </row>
    <row r="340" spans="1:33" ht="20.149999999999999" customHeight="1" x14ac:dyDescent="0.35">
      <c r="A340" s="30" t="s">
        <v>1703</v>
      </c>
      <c r="B340" s="20" t="s">
        <v>53</v>
      </c>
      <c r="C340" s="10" t="s">
        <v>54</v>
      </c>
      <c r="D340" s="9" t="s">
        <v>1704</v>
      </c>
      <c r="E340" s="9" t="s">
        <v>1705</v>
      </c>
      <c r="F340" s="9" t="s">
        <v>1918</v>
      </c>
      <c r="G340" s="9" t="s">
        <v>1919</v>
      </c>
      <c r="H340" s="12" t="s">
        <v>1102</v>
      </c>
      <c r="I340" s="12" t="s">
        <v>1878</v>
      </c>
      <c r="J340" s="258" t="s">
        <v>1750</v>
      </c>
      <c r="K340" s="258" t="s">
        <v>1730</v>
      </c>
      <c r="L340" s="258" t="s">
        <v>1781</v>
      </c>
      <c r="M340" s="258" t="s">
        <v>1732</v>
      </c>
      <c r="N340" s="258" t="s">
        <v>1713</v>
      </c>
      <c r="O340" s="259" t="s">
        <v>75</v>
      </c>
      <c r="P340" s="271">
        <f>2/3</f>
        <v>0.66666666666666663</v>
      </c>
      <c r="Q340" s="271">
        <f>0/1</f>
        <v>0</v>
      </c>
      <c r="R340" s="271">
        <f>7/7</f>
        <v>1</v>
      </c>
      <c r="S340" s="271">
        <f>1/1</f>
        <v>1</v>
      </c>
      <c r="T340" s="220">
        <f>5/5</f>
        <v>1</v>
      </c>
      <c r="U340" s="281"/>
      <c r="V340" s="271"/>
      <c r="W340" s="271"/>
      <c r="X340" s="271"/>
      <c r="Y340" s="271"/>
      <c r="Z340" s="271"/>
      <c r="AA340" s="271"/>
      <c r="AB340" s="17">
        <v>1</v>
      </c>
      <c r="AC340" s="262">
        <v>12</v>
      </c>
      <c r="AD340" s="272" t="s">
        <v>1776</v>
      </c>
      <c r="AE340" s="259" t="s">
        <v>1472</v>
      </c>
      <c r="AF340" s="259" t="s">
        <v>1472</v>
      </c>
      <c r="AG340" s="354" t="s">
        <v>85</v>
      </c>
    </row>
    <row r="341" spans="1:33" ht="20.149999999999999" customHeight="1" x14ac:dyDescent="0.35">
      <c r="A341" s="30" t="s">
        <v>1703</v>
      </c>
      <c r="B341" s="21" t="s">
        <v>134</v>
      </c>
      <c r="C341" s="302" t="s">
        <v>135</v>
      </c>
      <c r="D341" s="9" t="s">
        <v>136</v>
      </c>
      <c r="E341" s="9" t="s">
        <v>137</v>
      </c>
      <c r="F341" s="9" t="s">
        <v>138</v>
      </c>
      <c r="G341" s="9" t="s">
        <v>237</v>
      </c>
      <c r="H341" s="10" t="s">
        <v>140</v>
      </c>
      <c r="I341" s="9" t="s">
        <v>141</v>
      </c>
      <c r="J341" s="258" t="s">
        <v>1933</v>
      </c>
      <c r="K341" s="258" t="s">
        <v>1934</v>
      </c>
      <c r="L341" s="258" t="s">
        <v>1935</v>
      </c>
      <c r="M341" s="258" t="s">
        <v>1936</v>
      </c>
      <c r="N341" s="258" t="s">
        <v>1937</v>
      </c>
      <c r="O341" s="259" t="s">
        <v>75</v>
      </c>
      <c r="P341" s="259">
        <v>2</v>
      </c>
      <c r="Q341" s="259">
        <v>2</v>
      </c>
      <c r="R341" s="259">
        <v>2</v>
      </c>
      <c r="S341" s="259">
        <v>2</v>
      </c>
      <c r="T341" s="259">
        <v>3</v>
      </c>
      <c r="U341" s="259">
        <v>1</v>
      </c>
      <c r="V341" s="259"/>
      <c r="W341" s="259"/>
      <c r="X341" s="259"/>
      <c r="Y341" s="259"/>
      <c r="Z341" s="259"/>
      <c r="AA341" s="259"/>
      <c r="AB341" s="234">
        <v>1</v>
      </c>
      <c r="AC341" s="262">
        <v>12</v>
      </c>
      <c r="AD341" s="272" t="s">
        <v>1594</v>
      </c>
      <c r="AE341" s="273" t="s">
        <v>1938</v>
      </c>
      <c r="AF341" s="273" t="s">
        <v>1939</v>
      </c>
      <c r="AG341" s="353" t="s">
        <v>1940</v>
      </c>
    </row>
    <row r="342" spans="1:33" ht="20.149999999999999" customHeight="1" x14ac:dyDescent="0.35">
      <c r="A342" s="30" t="s">
        <v>1703</v>
      </c>
      <c r="B342" s="21" t="s">
        <v>134</v>
      </c>
      <c r="C342" s="302" t="s">
        <v>135</v>
      </c>
      <c r="D342" s="9" t="s">
        <v>136</v>
      </c>
      <c r="E342" s="9" t="s">
        <v>137</v>
      </c>
      <c r="F342" s="9" t="s">
        <v>138</v>
      </c>
      <c r="G342" s="9" t="s">
        <v>237</v>
      </c>
      <c r="H342" s="10" t="s">
        <v>140</v>
      </c>
      <c r="I342" s="9" t="s">
        <v>141</v>
      </c>
      <c r="J342" s="258" t="s">
        <v>1941</v>
      </c>
      <c r="K342" s="258" t="s">
        <v>1942</v>
      </c>
      <c r="L342" s="258" t="s">
        <v>1943</v>
      </c>
      <c r="M342" s="258" t="s">
        <v>1944</v>
      </c>
      <c r="N342" s="258" t="s">
        <v>1945</v>
      </c>
      <c r="O342" s="259" t="s">
        <v>75</v>
      </c>
      <c r="P342" s="259">
        <v>15</v>
      </c>
      <c r="Q342" s="259">
        <v>24</v>
      </c>
      <c r="R342" s="259">
        <v>7</v>
      </c>
      <c r="S342" s="259">
        <v>10</v>
      </c>
      <c r="T342" s="259">
        <v>8</v>
      </c>
      <c r="U342" s="259">
        <v>5</v>
      </c>
      <c r="V342" s="259"/>
      <c r="W342" s="259"/>
      <c r="X342" s="259"/>
      <c r="Y342" s="259"/>
      <c r="Z342" s="259"/>
      <c r="AA342" s="259"/>
      <c r="AB342" s="17">
        <v>1</v>
      </c>
      <c r="AC342" s="262">
        <v>12</v>
      </c>
      <c r="AD342" s="272" t="s">
        <v>1594</v>
      </c>
      <c r="AE342" s="273" t="s">
        <v>250</v>
      </c>
      <c r="AF342" s="273" t="s">
        <v>250</v>
      </c>
      <c r="AG342" s="353" t="s">
        <v>1940</v>
      </c>
    </row>
    <row r="343" spans="1:33" ht="20.149999999999999" customHeight="1" x14ac:dyDescent="0.35">
      <c r="A343" s="30" t="s">
        <v>1703</v>
      </c>
      <c r="B343" s="21" t="s">
        <v>134</v>
      </c>
      <c r="C343" s="302" t="s">
        <v>135</v>
      </c>
      <c r="D343" s="9" t="s">
        <v>136</v>
      </c>
      <c r="E343" s="9" t="s">
        <v>137</v>
      </c>
      <c r="F343" s="9" t="s">
        <v>138</v>
      </c>
      <c r="G343" s="9" t="s">
        <v>237</v>
      </c>
      <c r="H343" s="10" t="s">
        <v>140</v>
      </c>
      <c r="I343" s="9" t="s">
        <v>141</v>
      </c>
      <c r="J343" s="258" t="s">
        <v>1946</v>
      </c>
      <c r="K343" s="258" t="s">
        <v>1947</v>
      </c>
      <c r="L343" s="258" t="s">
        <v>1948</v>
      </c>
      <c r="M343" s="258" t="s">
        <v>1944</v>
      </c>
      <c r="N343" s="258" t="s">
        <v>1949</v>
      </c>
      <c r="O343" s="259" t="s">
        <v>816</v>
      </c>
      <c r="P343" s="271">
        <f>1/1</f>
        <v>1</v>
      </c>
      <c r="Q343" s="260"/>
      <c r="R343" s="260"/>
      <c r="S343" s="260"/>
      <c r="T343" s="260"/>
      <c r="U343" s="260"/>
      <c r="V343" s="271"/>
      <c r="W343" s="260"/>
      <c r="X343" s="260"/>
      <c r="Y343" s="260"/>
      <c r="Z343" s="261"/>
      <c r="AA343" s="261"/>
      <c r="AB343" s="17">
        <v>1</v>
      </c>
      <c r="AC343" s="262">
        <v>2</v>
      </c>
      <c r="AD343" s="272" t="s">
        <v>1594</v>
      </c>
      <c r="AE343" s="273"/>
      <c r="AF343" s="273"/>
      <c r="AG343" s="353"/>
    </row>
    <row r="344" spans="1:33" ht="20.149999999999999" customHeight="1" thickBot="1" x14ac:dyDescent="0.4">
      <c r="A344" s="30" t="s">
        <v>1703</v>
      </c>
      <c r="B344" s="21" t="s">
        <v>134</v>
      </c>
      <c r="C344" s="302" t="s">
        <v>135</v>
      </c>
      <c r="D344" s="9" t="s">
        <v>136</v>
      </c>
      <c r="E344" s="9" t="s">
        <v>137</v>
      </c>
      <c r="F344" s="9" t="s">
        <v>138</v>
      </c>
      <c r="G344" s="9" t="s">
        <v>237</v>
      </c>
      <c r="H344" s="10" t="s">
        <v>140</v>
      </c>
      <c r="I344" s="9" t="s">
        <v>141</v>
      </c>
      <c r="J344" s="258" t="s">
        <v>1950</v>
      </c>
      <c r="K344" s="258" t="s">
        <v>1947</v>
      </c>
      <c r="L344" s="258" t="s">
        <v>1943</v>
      </c>
      <c r="M344" s="258" t="s">
        <v>1951</v>
      </c>
      <c r="N344" s="258" t="s">
        <v>1952</v>
      </c>
      <c r="O344" s="259" t="s">
        <v>816</v>
      </c>
      <c r="P344" s="271">
        <f>1/1</f>
        <v>1</v>
      </c>
      <c r="Q344" s="260"/>
      <c r="R344" s="260"/>
      <c r="S344" s="260"/>
      <c r="T344" s="260"/>
      <c r="U344" s="260"/>
      <c r="V344" s="271"/>
      <c r="W344" s="260"/>
      <c r="X344" s="260"/>
      <c r="Y344" s="260"/>
      <c r="Z344" s="261"/>
      <c r="AA344" s="261"/>
      <c r="AB344" s="17">
        <v>1</v>
      </c>
      <c r="AC344" s="262">
        <v>2</v>
      </c>
      <c r="AD344" s="272" t="s">
        <v>1594</v>
      </c>
      <c r="AE344" s="273" t="s">
        <v>250</v>
      </c>
      <c r="AF344" s="273" t="s">
        <v>250</v>
      </c>
      <c r="AG344" s="353" t="s">
        <v>1940</v>
      </c>
    </row>
    <row r="345" spans="1:33" ht="20.149999999999999" customHeight="1" thickBot="1" x14ac:dyDescent="0.4">
      <c r="A345" s="30" t="s">
        <v>1703</v>
      </c>
      <c r="B345" s="20" t="s">
        <v>53</v>
      </c>
      <c r="C345" s="10" t="s">
        <v>54</v>
      </c>
      <c r="D345" s="9" t="s">
        <v>1704</v>
      </c>
      <c r="E345" s="21" t="s">
        <v>56</v>
      </c>
      <c r="F345" s="243" t="s">
        <v>57</v>
      </c>
      <c r="G345" s="45" t="s">
        <v>244</v>
      </c>
      <c r="H345" s="22" t="s">
        <v>59</v>
      </c>
      <c r="I345" s="10" t="s">
        <v>60</v>
      </c>
      <c r="J345" s="12" t="s">
        <v>1953</v>
      </c>
      <c r="K345" s="12" t="s">
        <v>1954</v>
      </c>
      <c r="L345" s="258" t="s">
        <v>1955</v>
      </c>
      <c r="M345" s="303" t="s">
        <v>1956</v>
      </c>
      <c r="N345" s="258" t="s">
        <v>1903</v>
      </c>
      <c r="O345" s="259" t="s">
        <v>75</v>
      </c>
      <c r="P345" s="220">
        <f>10/13</f>
        <v>0.76923076923076927</v>
      </c>
      <c r="Q345" s="220">
        <f>21/24</f>
        <v>0.875</v>
      </c>
      <c r="R345" s="220">
        <f>18/18</f>
        <v>1</v>
      </c>
      <c r="S345" s="220">
        <f>14/15</f>
        <v>0.93333333333333335</v>
      </c>
      <c r="T345" s="304">
        <f>29/29*100</f>
        <v>100</v>
      </c>
      <c r="U345" s="220">
        <f>18/18</f>
        <v>1</v>
      </c>
      <c r="V345" s="220"/>
      <c r="W345" s="220"/>
      <c r="X345" s="220"/>
      <c r="Y345" s="220"/>
      <c r="Z345" s="220"/>
      <c r="AA345" s="220"/>
      <c r="AB345" s="17">
        <v>0.91</v>
      </c>
      <c r="AC345" s="290">
        <v>12</v>
      </c>
      <c r="AD345" s="263" t="s">
        <v>1594</v>
      </c>
      <c r="AE345" s="259" t="s">
        <v>250</v>
      </c>
      <c r="AF345" s="259" t="s">
        <v>1957</v>
      </c>
      <c r="AG345" s="351" t="s">
        <v>85</v>
      </c>
    </row>
    <row r="346" spans="1:33" ht="20.149999999999999" customHeight="1" thickBot="1" x14ac:dyDescent="0.4">
      <c r="A346" s="30" t="s">
        <v>1703</v>
      </c>
      <c r="B346" s="20" t="s">
        <v>53</v>
      </c>
      <c r="C346" s="10" t="s">
        <v>54</v>
      </c>
      <c r="D346" s="9" t="s">
        <v>1704</v>
      </c>
      <c r="E346" s="21" t="s">
        <v>56</v>
      </c>
      <c r="F346" s="243" t="s">
        <v>57</v>
      </c>
      <c r="G346" s="45" t="s">
        <v>244</v>
      </c>
      <c r="H346" s="22" t="s">
        <v>59</v>
      </c>
      <c r="I346" s="10" t="s">
        <v>60</v>
      </c>
      <c r="J346" s="12" t="s">
        <v>1958</v>
      </c>
      <c r="K346" s="12" t="s">
        <v>1959</v>
      </c>
      <c r="L346" s="258" t="s">
        <v>1960</v>
      </c>
      <c r="M346" s="305" t="s">
        <v>1961</v>
      </c>
      <c r="N346" s="258" t="s">
        <v>1903</v>
      </c>
      <c r="O346" s="259" t="s">
        <v>75</v>
      </c>
      <c r="P346" s="220">
        <f>8/8</f>
        <v>1</v>
      </c>
      <c r="Q346" s="220">
        <f>21/21</f>
        <v>1</v>
      </c>
      <c r="R346" s="220">
        <f>43/43</f>
        <v>1</v>
      </c>
      <c r="S346" s="220">
        <f>15/20</f>
        <v>0.75</v>
      </c>
      <c r="T346" s="306">
        <f>26/30*100</f>
        <v>86.666666666666671</v>
      </c>
      <c r="U346" s="220">
        <f>24/27</f>
        <v>0.88888888888888884</v>
      </c>
      <c r="V346" s="220"/>
      <c r="W346" s="220"/>
      <c r="X346" s="220"/>
      <c r="Y346" s="220"/>
      <c r="Z346" s="220"/>
      <c r="AA346" s="220"/>
      <c r="AB346" s="17">
        <v>0.91</v>
      </c>
      <c r="AC346" s="290">
        <v>12</v>
      </c>
      <c r="AD346" s="263" t="s">
        <v>1594</v>
      </c>
      <c r="AE346" s="259" t="s">
        <v>250</v>
      </c>
      <c r="AF346" s="259" t="s">
        <v>1962</v>
      </c>
      <c r="AG346" s="351" t="s">
        <v>1963</v>
      </c>
    </row>
    <row r="347" spans="1:33" ht="20.149999999999999" customHeight="1" thickBot="1" x14ac:dyDescent="0.4">
      <c r="A347" s="30" t="s">
        <v>1703</v>
      </c>
      <c r="B347" s="20" t="s">
        <v>53</v>
      </c>
      <c r="C347" s="10" t="s">
        <v>54</v>
      </c>
      <c r="D347" s="9" t="s">
        <v>1704</v>
      </c>
      <c r="E347" s="21" t="s">
        <v>56</v>
      </c>
      <c r="F347" s="243" t="s">
        <v>57</v>
      </c>
      <c r="G347" s="45" t="s">
        <v>244</v>
      </c>
      <c r="H347" s="22" t="s">
        <v>59</v>
      </c>
      <c r="I347" s="10" t="s">
        <v>60</v>
      </c>
      <c r="J347" s="12" t="s">
        <v>1964</v>
      </c>
      <c r="K347" s="12" t="s">
        <v>1965</v>
      </c>
      <c r="L347" s="258" t="s">
        <v>1966</v>
      </c>
      <c r="M347" s="305" t="s">
        <v>1967</v>
      </c>
      <c r="N347" s="258" t="s">
        <v>1903</v>
      </c>
      <c r="O347" s="259" t="s">
        <v>75</v>
      </c>
      <c r="P347" s="220">
        <f>4/10</f>
        <v>0.4</v>
      </c>
      <c r="Q347" s="220">
        <f>1/7</f>
        <v>0.14285714285714285</v>
      </c>
      <c r="R347" s="220">
        <f>11/11</f>
        <v>1</v>
      </c>
      <c r="S347" s="220">
        <f>12/12</f>
        <v>1</v>
      </c>
      <c r="T347" s="304">
        <f>12/12*100</f>
        <v>100</v>
      </c>
      <c r="U347" s="220">
        <f>6/6</f>
        <v>1</v>
      </c>
      <c r="V347" s="220"/>
      <c r="W347" s="220"/>
      <c r="X347" s="220"/>
      <c r="Y347" s="220"/>
      <c r="Z347" s="220"/>
      <c r="AA347" s="220"/>
      <c r="AB347" s="17">
        <v>0.91</v>
      </c>
      <c r="AC347" s="290">
        <v>12</v>
      </c>
      <c r="AD347" s="263" t="s">
        <v>1594</v>
      </c>
      <c r="AE347" s="259" t="s">
        <v>250</v>
      </c>
      <c r="AF347" s="259" t="s">
        <v>1968</v>
      </c>
      <c r="AG347" s="351" t="s">
        <v>1969</v>
      </c>
    </row>
    <row r="348" spans="1:33" ht="20.149999999999999" customHeight="1" thickBot="1" x14ac:dyDescent="0.4">
      <c r="A348" s="30" t="s">
        <v>1703</v>
      </c>
      <c r="B348" s="20" t="s">
        <v>53</v>
      </c>
      <c r="C348" s="10" t="s">
        <v>54</v>
      </c>
      <c r="D348" s="12" t="s">
        <v>55</v>
      </c>
      <c r="E348" s="21" t="s">
        <v>56</v>
      </c>
      <c r="F348" s="243" t="s">
        <v>57</v>
      </c>
      <c r="G348" s="45" t="s">
        <v>244</v>
      </c>
      <c r="H348" s="22" t="s">
        <v>59</v>
      </c>
      <c r="I348" s="10" t="s">
        <v>60</v>
      </c>
      <c r="J348" s="12" t="s">
        <v>1970</v>
      </c>
      <c r="K348" s="12" t="s">
        <v>1971</v>
      </c>
      <c r="L348" s="258" t="s">
        <v>1972</v>
      </c>
      <c r="M348" s="258" t="s">
        <v>1973</v>
      </c>
      <c r="N348" s="258" t="s">
        <v>1903</v>
      </c>
      <c r="O348" s="259" t="s">
        <v>75</v>
      </c>
      <c r="P348" s="220">
        <f>10/13</f>
        <v>0.76923076923076927</v>
      </c>
      <c r="Q348" s="220">
        <f>21/24</f>
        <v>0.875</v>
      </c>
      <c r="R348" s="220">
        <f>18/18</f>
        <v>1</v>
      </c>
      <c r="S348" s="220">
        <f>14/15</f>
        <v>0.93333333333333335</v>
      </c>
      <c r="T348" s="307">
        <f>22/29*100</f>
        <v>75.862068965517238</v>
      </c>
      <c r="U348" s="220">
        <f>9/9</f>
        <v>1</v>
      </c>
      <c r="V348" s="220"/>
      <c r="W348" s="220"/>
      <c r="X348" s="220"/>
      <c r="Y348" s="220"/>
      <c r="Z348" s="220"/>
      <c r="AA348" s="220"/>
      <c r="AB348" s="17">
        <v>0.91</v>
      </c>
      <c r="AC348" s="290">
        <v>12</v>
      </c>
      <c r="AD348" s="263" t="s">
        <v>1594</v>
      </c>
      <c r="AE348" s="259" t="s">
        <v>250</v>
      </c>
      <c r="AF348" s="259" t="s">
        <v>85</v>
      </c>
      <c r="AG348" s="351" t="s">
        <v>85</v>
      </c>
    </row>
    <row r="349" spans="1:33" ht="20.149999999999999" customHeight="1" thickBot="1" x14ac:dyDescent="0.4">
      <c r="A349" s="30" t="s">
        <v>1703</v>
      </c>
      <c r="B349" s="20" t="s">
        <v>53</v>
      </c>
      <c r="C349" s="10" t="s">
        <v>54</v>
      </c>
      <c r="D349" s="12" t="s">
        <v>55</v>
      </c>
      <c r="E349" s="21" t="s">
        <v>56</v>
      </c>
      <c r="F349" s="243" t="s">
        <v>358</v>
      </c>
      <c r="G349" s="308" t="s">
        <v>1442</v>
      </c>
      <c r="H349" s="22" t="s">
        <v>59</v>
      </c>
      <c r="I349" s="10" t="s">
        <v>229</v>
      </c>
      <c r="J349" s="12" t="s">
        <v>1974</v>
      </c>
      <c r="K349" s="12" t="s">
        <v>1975</v>
      </c>
      <c r="L349" s="258" t="s">
        <v>1726</v>
      </c>
      <c r="M349" s="258" t="s">
        <v>1976</v>
      </c>
      <c r="N349" s="258" t="s">
        <v>1903</v>
      </c>
      <c r="O349" s="259" t="s">
        <v>816</v>
      </c>
      <c r="P349" s="260"/>
      <c r="Q349" s="260"/>
      <c r="R349" s="260"/>
      <c r="S349" s="220">
        <f>1/1</f>
        <v>1</v>
      </c>
      <c r="T349" s="260"/>
      <c r="U349" s="281"/>
      <c r="V349" s="281"/>
      <c r="W349" s="281"/>
      <c r="X349" s="281"/>
      <c r="Y349" s="281"/>
      <c r="Z349" s="281"/>
      <c r="AA349" s="281"/>
      <c r="AB349" s="17">
        <v>0.91</v>
      </c>
      <c r="AC349" s="290">
        <v>1</v>
      </c>
      <c r="AD349" s="263" t="s">
        <v>1594</v>
      </c>
      <c r="AE349" s="259" t="s">
        <v>250</v>
      </c>
      <c r="AF349" s="259" t="s">
        <v>1977</v>
      </c>
      <c r="AG349" s="351" t="s">
        <v>1977</v>
      </c>
    </row>
    <row r="350" spans="1:33" ht="20.149999999999999" customHeight="1" thickBot="1" x14ac:dyDescent="0.4">
      <c r="A350" s="30" t="s">
        <v>1703</v>
      </c>
      <c r="B350" s="20" t="s">
        <v>53</v>
      </c>
      <c r="C350" s="10" t="s">
        <v>54</v>
      </c>
      <c r="D350" s="12" t="s">
        <v>55</v>
      </c>
      <c r="E350" s="21" t="s">
        <v>56</v>
      </c>
      <c r="F350" s="243" t="s">
        <v>358</v>
      </c>
      <c r="G350" s="41" t="s">
        <v>228</v>
      </c>
      <c r="H350" s="22" t="s">
        <v>59</v>
      </c>
      <c r="I350" s="10" t="s">
        <v>229</v>
      </c>
      <c r="J350" s="309" t="s">
        <v>1978</v>
      </c>
      <c r="K350" s="12" t="s">
        <v>1590</v>
      </c>
      <c r="L350" s="258" t="s">
        <v>1591</v>
      </c>
      <c r="M350" s="258" t="s">
        <v>1592</v>
      </c>
      <c r="N350" s="258" t="s">
        <v>1593</v>
      </c>
      <c r="O350" s="259" t="s">
        <v>91</v>
      </c>
      <c r="P350" s="260"/>
      <c r="Q350" s="220">
        <f>1/1</f>
        <v>1</v>
      </c>
      <c r="R350" s="260"/>
      <c r="S350" s="261"/>
      <c r="T350" s="260"/>
      <c r="U350" s="260"/>
      <c r="V350" s="261"/>
      <c r="W350" s="260"/>
      <c r="X350" s="260"/>
      <c r="Y350" s="260"/>
      <c r="Z350" s="261"/>
      <c r="AA350" s="261"/>
      <c r="AB350" s="17">
        <v>0.91</v>
      </c>
      <c r="AC350" s="262">
        <v>1</v>
      </c>
      <c r="AD350" s="263" t="s">
        <v>1594</v>
      </c>
      <c r="AE350" s="259" t="s">
        <v>250</v>
      </c>
      <c r="AF350" s="259" t="s">
        <v>1595</v>
      </c>
      <c r="AG350" s="351" t="s">
        <v>1595</v>
      </c>
    </row>
    <row r="351" spans="1:33" ht="20.149999999999999" customHeight="1" thickBot="1" x14ac:dyDescent="0.4">
      <c r="A351" s="30" t="s">
        <v>1703</v>
      </c>
      <c r="B351" s="20" t="s">
        <v>53</v>
      </c>
      <c r="C351" s="10" t="s">
        <v>54</v>
      </c>
      <c r="D351" s="12" t="s">
        <v>55</v>
      </c>
      <c r="E351" s="21" t="s">
        <v>56</v>
      </c>
      <c r="F351" s="243" t="s">
        <v>358</v>
      </c>
      <c r="G351" s="41" t="s">
        <v>228</v>
      </c>
      <c r="H351" s="22" t="s">
        <v>59</v>
      </c>
      <c r="I351" s="10" t="s">
        <v>229</v>
      </c>
      <c r="J351" s="309" t="s">
        <v>1979</v>
      </c>
      <c r="K351" s="12" t="s">
        <v>1980</v>
      </c>
      <c r="L351" s="258" t="s">
        <v>1981</v>
      </c>
      <c r="M351" s="258" t="s">
        <v>1982</v>
      </c>
      <c r="N351" s="258" t="s">
        <v>1903</v>
      </c>
      <c r="O351" s="259" t="s">
        <v>49</v>
      </c>
      <c r="P351" s="260"/>
      <c r="Q351" s="260"/>
      <c r="R351" s="260"/>
      <c r="S351" s="220">
        <f>1/1</f>
        <v>1</v>
      </c>
      <c r="T351" s="260"/>
      <c r="U351" s="260"/>
      <c r="V351" s="261"/>
      <c r="W351" s="260"/>
      <c r="X351" s="220"/>
      <c r="Y351" s="260"/>
      <c r="Z351" s="261"/>
      <c r="AA351" s="261"/>
      <c r="AB351" s="17">
        <v>0.91</v>
      </c>
      <c r="AC351" s="262">
        <v>2</v>
      </c>
      <c r="AD351" s="263" t="s">
        <v>1594</v>
      </c>
      <c r="AE351" s="259" t="s">
        <v>250</v>
      </c>
      <c r="AF351" s="259" t="s">
        <v>1983</v>
      </c>
      <c r="AG351" s="351" t="s">
        <v>1984</v>
      </c>
    </row>
    <row r="352" spans="1:33" ht="20.149999999999999" customHeight="1" thickBot="1" x14ac:dyDescent="0.4">
      <c r="A352" s="30" t="s">
        <v>1703</v>
      </c>
      <c r="B352" s="20" t="s">
        <v>53</v>
      </c>
      <c r="C352" s="10" t="s">
        <v>54</v>
      </c>
      <c r="D352" s="12" t="s">
        <v>55</v>
      </c>
      <c r="E352" s="21" t="s">
        <v>56</v>
      </c>
      <c r="F352" s="243" t="s">
        <v>358</v>
      </c>
      <c r="G352" s="10" t="s">
        <v>639</v>
      </c>
      <c r="H352" s="22" t="s">
        <v>59</v>
      </c>
      <c r="I352" s="10" t="s">
        <v>229</v>
      </c>
      <c r="J352" s="310" t="s">
        <v>1985</v>
      </c>
      <c r="K352" s="12" t="s">
        <v>1986</v>
      </c>
      <c r="L352" s="258" t="s">
        <v>1987</v>
      </c>
      <c r="M352" s="258" t="s">
        <v>1988</v>
      </c>
      <c r="N352" s="258" t="s">
        <v>1903</v>
      </c>
      <c r="O352" s="259" t="s">
        <v>816</v>
      </c>
      <c r="P352" s="260"/>
      <c r="Q352" s="260"/>
      <c r="R352" s="220">
        <f>2/2</f>
        <v>1</v>
      </c>
      <c r="S352" s="220">
        <f>2/2</f>
        <v>1</v>
      </c>
      <c r="T352" s="311">
        <f>1/1</f>
        <v>1</v>
      </c>
      <c r="U352" s="311">
        <f>1/1</f>
        <v>1</v>
      </c>
      <c r="V352" s="220"/>
      <c r="W352" s="220"/>
      <c r="X352" s="220"/>
      <c r="Y352" s="220"/>
      <c r="Z352" s="220"/>
      <c r="AA352" s="220"/>
      <c r="AB352" s="17">
        <v>0.91</v>
      </c>
      <c r="AC352" s="290">
        <v>10</v>
      </c>
      <c r="AD352" s="263" t="s">
        <v>1594</v>
      </c>
      <c r="AE352" s="259" t="s">
        <v>250</v>
      </c>
      <c r="AF352" s="259"/>
      <c r="AG352" s="351"/>
    </row>
    <row r="353" spans="1:16113" ht="20.149999999999999" customHeight="1" thickBot="1" x14ac:dyDescent="0.4">
      <c r="A353" s="30" t="s">
        <v>1703</v>
      </c>
      <c r="B353" s="20" t="s">
        <v>53</v>
      </c>
      <c r="C353" s="10" t="s">
        <v>54</v>
      </c>
      <c r="D353" s="12" t="s">
        <v>55</v>
      </c>
      <c r="E353" s="21" t="s">
        <v>56</v>
      </c>
      <c r="F353" s="243" t="s">
        <v>358</v>
      </c>
      <c r="G353" s="10" t="s">
        <v>639</v>
      </c>
      <c r="H353" s="22" t="s">
        <v>59</v>
      </c>
      <c r="I353" s="10" t="s">
        <v>229</v>
      </c>
      <c r="J353" s="310" t="s">
        <v>1989</v>
      </c>
      <c r="K353" s="12" t="s">
        <v>1990</v>
      </c>
      <c r="L353" s="258" t="s">
        <v>1991</v>
      </c>
      <c r="M353" s="258" t="s">
        <v>1992</v>
      </c>
      <c r="N353" s="258" t="s">
        <v>1903</v>
      </c>
      <c r="O353" s="259" t="s">
        <v>816</v>
      </c>
      <c r="P353" s="260"/>
      <c r="Q353" s="220">
        <f>1/1</f>
        <v>1</v>
      </c>
      <c r="R353" s="260"/>
      <c r="S353" s="261"/>
      <c r="T353" s="260"/>
      <c r="U353" s="260"/>
      <c r="V353" s="261"/>
      <c r="W353" s="261"/>
      <c r="X353" s="260"/>
      <c r="Y353" s="260"/>
      <c r="Z353" s="261"/>
      <c r="AA353" s="220"/>
      <c r="AB353" s="17">
        <v>0.91</v>
      </c>
      <c r="AC353" s="262">
        <v>2</v>
      </c>
      <c r="AD353" s="263" t="s">
        <v>1594</v>
      </c>
      <c r="AE353" s="259" t="s">
        <v>250</v>
      </c>
      <c r="AF353" s="259"/>
      <c r="AG353" s="351"/>
    </row>
    <row r="354" spans="1:16113" ht="20.149999999999999" customHeight="1" thickBot="1" x14ac:dyDescent="0.4">
      <c r="A354" s="30" t="s">
        <v>1703</v>
      </c>
      <c r="B354" s="20" t="s">
        <v>53</v>
      </c>
      <c r="C354" s="10" t="s">
        <v>54</v>
      </c>
      <c r="D354" s="12" t="s">
        <v>55</v>
      </c>
      <c r="E354" s="21" t="s">
        <v>56</v>
      </c>
      <c r="F354" s="243" t="s">
        <v>358</v>
      </c>
      <c r="G354" s="21" t="s">
        <v>1066</v>
      </c>
      <c r="H354" s="22" t="s">
        <v>59</v>
      </c>
      <c r="I354" s="10" t="s">
        <v>229</v>
      </c>
      <c r="J354" s="207" t="s">
        <v>1993</v>
      </c>
      <c r="K354" s="12" t="s">
        <v>1994</v>
      </c>
      <c r="L354" s="258" t="s">
        <v>1995</v>
      </c>
      <c r="M354" s="258" t="s">
        <v>1996</v>
      </c>
      <c r="N354" s="258" t="s">
        <v>1903</v>
      </c>
      <c r="O354" s="259" t="s">
        <v>91</v>
      </c>
      <c r="P354" s="260"/>
      <c r="Q354" s="260"/>
      <c r="R354" s="220">
        <f>9/9</f>
        <v>1</v>
      </c>
      <c r="S354" s="261"/>
      <c r="T354" s="260"/>
      <c r="U354" s="260"/>
      <c r="V354" s="261"/>
      <c r="W354" s="260"/>
      <c r="X354" s="260"/>
      <c r="Y354" s="260"/>
      <c r="Z354" s="261"/>
      <c r="AA354" s="261"/>
      <c r="AB354" s="17">
        <v>0.91</v>
      </c>
      <c r="AC354" s="262">
        <v>1</v>
      </c>
      <c r="AD354" s="263" t="s">
        <v>1594</v>
      </c>
      <c r="AE354" s="259" t="s">
        <v>250</v>
      </c>
      <c r="AF354" s="259"/>
      <c r="AG354" s="351"/>
    </row>
    <row r="355" spans="1:16113" ht="20.149999999999999" customHeight="1" x14ac:dyDescent="0.35">
      <c r="A355" s="30" t="s">
        <v>1703</v>
      </c>
      <c r="B355" s="20" t="s">
        <v>53</v>
      </c>
      <c r="C355" s="10" t="s">
        <v>54</v>
      </c>
      <c r="D355" s="148" t="s">
        <v>55</v>
      </c>
      <c r="E355" s="146" t="s">
        <v>56</v>
      </c>
      <c r="F355" s="312" t="s">
        <v>358</v>
      </c>
      <c r="G355" s="21" t="s">
        <v>1066</v>
      </c>
      <c r="H355" s="22" t="s">
        <v>59</v>
      </c>
      <c r="I355" s="10" t="s">
        <v>229</v>
      </c>
      <c r="J355" s="207" t="s">
        <v>1997</v>
      </c>
      <c r="K355" s="12" t="s">
        <v>1998</v>
      </c>
      <c r="L355" s="313" t="s">
        <v>1999</v>
      </c>
      <c r="M355" s="313" t="s">
        <v>2000</v>
      </c>
      <c r="N355" s="313" t="s">
        <v>1903</v>
      </c>
      <c r="O355" s="314" t="s">
        <v>91</v>
      </c>
      <c r="P355" s="260"/>
      <c r="Q355" s="260"/>
      <c r="R355" s="260"/>
      <c r="S355" s="260"/>
      <c r="T355" s="260"/>
      <c r="U355" s="260"/>
      <c r="V355" s="261"/>
      <c r="W355" s="260"/>
      <c r="X355" s="260"/>
      <c r="Y355" s="260"/>
      <c r="Z355" s="261"/>
      <c r="AA355" s="220"/>
      <c r="AB355" s="17">
        <v>0.91</v>
      </c>
      <c r="AC355" s="262">
        <v>1</v>
      </c>
      <c r="AD355" s="263" t="s">
        <v>1594</v>
      </c>
      <c r="AE355" s="259" t="s">
        <v>250</v>
      </c>
      <c r="AF355" s="259"/>
      <c r="AG355" s="351"/>
    </row>
    <row r="356" spans="1:16113" ht="20.149999999999999" customHeight="1" thickBot="1" x14ac:dyDescent="0.4">
      <c r="A356" s="30" t="s">
        <v>2001</v>
      </c>
      <c r="B356" s="315" t="s">
        <v>2002</v>
      </c>
      <c r="C356" s="313" t="s">
        <v>2003</v>
      </c>
      <c r="D356" s="313" t="s">
        <v>2004</v>
      </c>
      <c r="E356" s="313" t="s">
        <v>2005</v>
      </c>
      <c r="F356" s="313" t="s">
        <v>2006</v>
      </c>
      <c r="G356" s="258" t="s">
        <v>2007</v>
      </c>
      <c r="H356" s="313" t="s">
        <v>2008</v>
      </c>
      <c r="I356" s="313" t="s">
        <v>2009</v>
      </c>
      <c r="J356" s="12" t="s">
        <v>2010</v>
      </c>
      <c r="K356" s="12" t="s">
        <v>2011</v>
      </c>
      <c r="L356" s="258" t="s">
        <v>2012</v>
      </c>
      <c r="M356" s="259" t="s">
        <v>2013</v>
      </c>
      <c r="N356" s="258" t="s">
        <v>2014</v>
      </c>
      <c r="O356" s="259" t="s">
        <v>2015</v>
      </c>
      <c r="P356" s="220">
        <f>1/1</f>
        <v>1</v>
      </c>
      <c r="Q356" s="261"/>
      <c r="R356" s="261"/>
      <c r="S356" s="261"/>
      <c r="T356" s="261"/>
      <c r="U356" s="196"/>
      <c r="V356" s="220"/>
      <c r="W356" s="261"/>
      <c r="X356" s="261"/>
      <c r="Y356" s="261"/>
      <c r="Z356" s="261"/>
      <c r="AA356" s="261"/>
      <c r="AB356" s="17">
        <v>1</v>
      </c>
      <c r="AC356" s="262">
        <v>2</v>
      </c>
      <c r="AD356" s="258" t="s">
        <v>2016</v>
      </c>
      <c r="AE356" s="258" t="s">
        <v>2017</v>
      </c>
      <c r="AF356" s="316" t="s">
        <v>2018</v>
      </c>
      <c r="AG356" s="355" t="s">
        <v>2019</v>
      </c>
    </row>
    <row r="357" spans="1:16113" customFormat="1" ht="20.149999999999999" customHeight="1" x14ac:dyDescent="0.35">
      <c r="A357" s="30" t="s">
        <v>2001</v>
      </c>
      <c r="B357" s="20" t="s">
        <v>53</v>
      </c>
      <c r="C357" s="10" t="s">
        <v>54</v>
      </c>
      <c r="D357" s="21" t="s">
        <v>55</v>
      </c>
      <c r="E357" s="21" t="s">
        <v>56</v>
      </c>
      <c r="F357" s="21" t="s">
        <v>57</v>
      </c>
      <c r="G357" s="10" t="s">
        <v>58</v>
      </c>
      <c r="H357" s="22" t="s">
        <v>59</v>
      </c>
      <c r="I357" s="10" t="s">
        <v>60</v>
      </c>
      <c r="J357" s="12" t="s">
        <v>2020</v>
      </c>
      <c r="K357" s="12" t="s">
        <v>62</v>
      </c>
      <c r="L357" s="21" t="s">
        <v>63</v>
      </c>
      <c r="M357" s="21" t="s">
        <v>64</v>
      </c>
      <c r="N357" s="21" t="s">
        <v>65</v>
      </c>
      <c r="O357" s="21" t="s">
        <v>66</v>
      </c>
      <c r="P357" s="24">
        <v>1</v>
      </c>
      <c r="Q357" s="25"/>
      <c r="R357" s="26"/>
      <c r="S357" s="118"/>
      <c r="T357" s="118"/>
      <c r="U357" s="118"/>
      <c r="V357" s="118"/>
      <c r="W357" s="118"/>
      <c r="X357" s="118"/>
      <c r="Y357" s="118"/>
      <c r="Z357" s="118"/>
      <c r="AA357" s="118"/>
      <c r="AB357" s="17">
        <v>1</v>
      </c>
      <c r="AC357" s="27">
        <v>1</v>
      </c>
      <c r="AD357" s="28" t="s">
        <v>67</v>
      </c>
      <c r="AE357" s="23" t="s">
        <v>68</v>
      </c>
      <c r="AF357" s="23" t="s">
        <v>68</v>
      </c>
      <c r="AG357" s="329" t="s">
        <v>69</v>
      </c>
      <c r="AH357" s="29"/>
      <c r="AI357" s="29"/>
      <c r="AJ357" s="29"/>
      <c r="AK357" s="29"/>
      <c r="AL357" s="29"/>
      <c r="AM357" s="29"/>
      <c r="AN357" s="29"/>
      <c r="AO357" s="29"/>
      <c r="AP357" s="29"/>
      <c r="AQ357" s="29"/>
      <c r="AR357" s="29"/>
      <c r="AS357" s="29"/>
      <c r="AT357" s="29"/>
      <c r="AU357" s="29"/>
      <c r="AV357" s="29"/>
      <c r="AW357" s="29"/>
      <c r="AX357" s="29"/>
      <c r="AY357" s="29"/>
      <c r="AZ357" s="29"/>
      <c r="BA357" s="29"/>
      <c r="BB357" s="29"/>
      <c r="BC357" s="29"/>
      <c r="BD357" s="29"/>
      <c r="BE357" s="29"/>
      <c r="BF357" s="29"/>
      <c r="BG357" s="29"/>
      <c r="BH357" s="29"/>
      <c r="BI357" s="29"/>
      <c r="BJ357" s="29"/>
      <c r="BK357" s="29"/>
      <c r="BL357" s="29"/>
      <c r="BM357" s="29"/>
      <c r="BN357" s="29"/>
      <c r="BO357" s="29"/>
      <c r="BP357" s="29"/>
      <c r="BQ357" s="29"/>
      <c r="BR357" s="29"/>
      <c r="BS357" s="29"/>
      <c r="BT357" s="29"/>
      <c r="BU357" s="29"/>
      <c r="BV357" s="29"/>
      <c r="BW357" s="29"/>
      <c r="BX357" s="29"/>
      <c r="BY357" s="29"/>
      <c r="BZ357" s="29"/>
      <c r="CA357" s="29"/>
      <c r="CB357" s="29"/>
      <c r="CC357" s="29"/>
      <c r="CD357" s="29"/>
      <c r="CE357" s="29"/>
      <c r="CF357" s="29"/>
      <c r="CG357" s="29"/>
      <c r="CH357" s="29"/>
      <c r="CI357" s="29"/>
      <c r="CJ357" s="29"/>
      <c r="CK357" s="29"/>
      <c r="CL357" s="29"/>
      <c r="CM357" s="29"/>
      <c r="CN357" s="29"/>
      <c r="CO357" s="29"/>
      <c r="CP357" s="29"/>
      <c r="CQ357" s="29"/>
      <c r="CR357" s="29"/>
      <c r="CS357" s="29"/>
      <c r="CT357" s="29"/>
      <c r="CU357" s="29"/>
      <c r="CV357" s="29"/>
      <c r="CW357" s="29"/>
      <c r="CX357" s="29"/>
      <c r="CY357" s="29"/>
      <c r="CZ357" s="29"/>
      <c r="DA357" s="29"/>
      <c r="DB357" s="29"/>
      <c r="DC357" s="29"/>
      <c r="DD357" s="29"/>
      <c r="DE357" s="29"/>
      <c r="DF357" s="29"/>
      <c r="DG357" s="29"/>
      <c r="DH357" s="29"/>
      <c r="DI357" s="29"/>
      <c r="DJ357" s="29"/>
      <c r="DK357" s="29"/>
      <c r="DL357" s="29"/>
      <c r="DM357" s="29"/>
      <c r="DN357" s="29"/>
      <c r="DO357" s="29"/>
      <c r="DP357" s="29"/>
      <c r="DQ357" s="29"/>
      <c r="DR357" s="29"/>
      <c r="DS357" s="29"/>
      <c r="DT357" s="29"/>
      <c r="DU357" s="29"/>
      <c r="DV357" s="29"/>
      <c r="DW357" s="29"/>
      <c r="DX357" s="29"/>
      <c r="DY357" s="29"/>
      <c r="DZ357" s="29"/>
      <c r="EA357" s="29"/>
      <c r="EB357" s="29"/>
      <c r="EC357" s="29"/>
      <c r="ED357" s="29"/>
      <c r="EE357" s="29"/>
      <c r="EF357" s="29"/>
      <c r="EG357" s="29"/>
      <c r="EH357" s="29"/>
      <c r="EI357" s="29"/>
      <c r="EJ357" s="29"/>
      <c r="EK357" s="29"/>
      <c r="EL357" s="29"/>
      <c r="EM357" s="29"/>
      <c r="EN357" s="29"/>
      <c r="EO357" s="29"/>
      <c r="EP357" s="29"/>
      <c r="EQ357" s="29"/>
      <c r="ER357" s="29"/>
      <c r="ES357" s="29"/>
      <c r="ET357" s="29"/>
      <c r="EU357" s="29"/>
      <c r="EV357" s="29"/>
      <c r="EW357" s="29"/>
      <c r="EX357" s="29"/>
      <c r="EY357" s="29"/>
      <c r="EZ357" s="29"/>
      <c r="FA357" s="29"/>
      <c r="FB357" s="29"/>
      <c r="FC357" s="29"/>
      <c r="FD357" s="29"/>
      <c r="FE357" s="29"/>
      <c r="FF357" s="29"/>
      <c r="FG357" s="29"/>
      <c r="FH357" s="29"/>
      <c r="FI357" s="29"/>
      <c r="FJ357" s="29"/>
      <c r="FK357" s="29"/>
      <c r="FL357" s="29"/>
      <c r="FM357" s="29"/>
      <c r="FN357" s="29"/>
      <c r="FO357" s="29"/>
      <c r="FP357" s="29"/>
      <c r="FQ357" s="29"/>
      <c r="FR357" s="29"/>
      <c r="FS357" s="29"/>
      <c r="FT357" s="29"/>
      <c r="FU357" s="29"/>
      <c r="FV357" s="29"/>
      <c r="FW357" s="29"/>
      <c r="FX357" s="29"/>
      <c r="FY357" s="29"/>
      <c r="FZ357" s="29"/>
      <c r="GA357" s="29"/>
      <c r="GB357" s="29"/>
      <c r="GC357" s="29"/>
      <c r="GD357" s="29"/>
      <c r="GE357" s="29"/>
      <c r="GF357" s="29"/>
      <c r="GG357" s="29"/>
      <c r="GH357" s="29"/>
      <c r="GI357" s="29"/>
      <c r="GJ357" s="29"/>
      <c r="GK357" s="29"/>
      <c r="GL357" s="29"/>
      <c r="GM357" s="29"/>
      <c r="GN357" s="29"/>
      <c r="GO357" s="29"/>
      <c r="GP357" s="29"/>
      <c r="GQ357" s="29"/>
      <c r="GR357" s="29"/>
      <c r="GS357" s="29"/>
      <c r="GT357" s="29"/>
      <c r="GU357" s="29"/>
      <c r="GV357" s="29"/>
      <c r="GW357" s="29"/>
      <c r="GX357" s="29"/>
      <c r="GY357" s="29"/>
      <c r="GZ357" s="29"/>
      <c r="HA357" s="29"/>
      <c r="HB357" s="29"/>
      <c r="HC357" s="29"/>
      <c r="HD357" s="29"/>
      <c r="HE357" s="29"/>
      <c r="HF357" s="29"/>
      <c r="HG357" s="29"/>
      <c r="HH357" s="29"/>
      <c r="HI357" s="29"/>
      <c r="HJ357" s="29"/>
      <c r="HK357" s="29"/>
      <c r="HL357" s="29"/>
      <c r="HM357" s="29"/>
      <c r="HN357" s="29"/>
      <c r="HO357" s="29"/>
      <c r="HP357" s="29"/>
      <c r="HQ357" s="29"/>
      <c r="HR357" s="29"/>
      <c r="HS357" s="29"/>
      <c r="HT357" s="29"/>
      <c r="HU357" s="29"/>
      <c r="HV357" s="29"/>
      <c r="HW357" s="29"/>
      <c r="HX357" s="29"/>
      <c r="HY357" s="29"/>
      <c r="HZ357" s="29"/>
      <c r="IA357" s="29"/>
      <c r="IB357" s="29"/>
      <c r="IC357" s="29"/>
      <c r="ID357" s="29"/>
      <c r="IE357" s="29"/>
      <c r="IF357" s="29"/>
      <c r="IG357" s="29"/>
      <c r="IH357" s="29"/>
      <c r="II357" s="29"/>
      <c r="IJ357" s="29"/>
      <c r="IK357" s="29"/>
      <c r="IL357" s="29"/>
      <c r="IM357" s="29"/>
      <c r="IN357" s="29"/>
      <c r="IO357" s="29"/>
      <c r="IP357" s="29"/>
      <c r="IQ357" s="29"/>
      <c r="IR357" s="29"/>
      <c r="IS357" s="29"/>
      <c r="IT357" s="29"/>
      <c r="IU357" s="29"/>
      <c r="IV357" s="29"/>
      <c r="IW357" s="29"/>
      <c r="IX357" s="29"/>
      <c r="IY357" s="29"/>
      <c r="IZ357" s="29"/>
      <c r="JA357" s="29"/>
      <c r="JB357" s="29"/>
      <c r="JC357" s="29"/>
      <c r="JD357" s="29"/>
      <c r="JE357" s="29"/>
      <c r="JF357" s="29"/>
      <c r="JG357" s="29"/>
      <c r="JH357" s="29"/>
      <c r="JI357" s="29"/>
      <c r="JJ357" s="29"/>
      <c r="JK357" s="29"/>
      <c r="JL357" s="29"/>
      <c r="JM357" s="29"/>
      <c r="JN357" s="29"/>
      <c r="JO357" s="29"/>
      <c r="JP357" s="29"/>
      <c r="JQ357" s="29"/>
      <c r="JR357" s="29"/>
      <c r="JS357" s="29"/>
      <c r="JT357" s="29"/>
      <c r="JU357" s="29"/>
      <c r="JV357" s="29"/>
      <c r="JW357" s="29"/>
      <c r="JX357" s="29"/>
      <c r="JY357" s="29"/>
      <c r="JZ357" s="29"/>
      <c r="KA357" s="29"/>
      <c r="KB357" s="29"/>
      <c r="KC357" s="29"/>
      <c r="KD357" s="29"/>
      <c r="KE357" s="29"/>
      <c r="KF357" s="29"/>
      <c r="KG357" s="29"/>
      <c r="KH357" s="29"/>
      <c r="KI357" s="29"/>
      <c r="KJ357" s="29"/>
      <c r="KK357" s="29"/>
      <c r="KL357" s="29"/>
      <c r="KM357" s="29"/>
      <c r="KN357" s="29"/>
      <c r="KO357" s="29"/>
      <c r="KP357" s="29"/>
      <c r="KQ357" s="29"/>
      <c r="KR357" s="29"/>
      <c r="KS357" s="29"/>
      <c r="KT357" s="29"/>
      <c r="KU357" s="29"/>
      <c r="KV357" s="29"/>
      <c r="KW357" s="29"/>
      <c r="KX357" s="29"/>
      <c r="KY357" s="29"/>
      <c r="KZ357" s="29"/>
      <c r="LA357" s="29"/>
      <c r="LB357" s="29"/>
      <c r="LC357" s="29"/>
      <c r="LD357" s="29"/>
      <c r="LE357" s="29"/>
      <c r="LF357" s="29"/>
      <c r="LG357" s="29"/>
      <c r="LH357" s="29"/>
      <c r="LI357" s="29"/>
      <c r="LJ357" s="29"/>
      <c r="LK357" s="29"/>
      <c r="LL357" s="29"/>
      <c r="LM357" s="29"/>
      <c r="LN357" s="29"/>
      <c r="LO357" s="29"/>
      <c r="LP357" s="29"/>
      <c r="LQ357" s="29"/>
      <c r="LR357" s="29"/>
      <c r="LS357" s="29"/>
      <c r="LT357" s="29"/>
      <c r="LU357" s="29"/>
      <c r="LV357" s="29"/>
      <c r="LW357" s="29"/>
      <c r="LX357" s="29"/>
      <c r="LY357" s="29"/>
      <c r="LZ357" s="29"/>
      <c r="MA357" s="29"/>
      <c r="MB357" s="29"/>
      <c r="MC357" s="29"/>
      <c r="MD357" s="29"/>
      <c r="ME357" s="29"/>
      <c r="MF357" s="29"/>
      <c r="MG357" s="29"/>
      <c r="MH357" s="29"/>
      <c r="MI357" s="29"/>
      <c r="MJ357" s="29"/>
      <c r="MK357" s="29"/>
      <c r="ML357" s="29"/>
      <c r="MM357" s="29"/>
      <c r="MN357" s="29"/>
      <c r="MO357" s="29"/>
      <c r="MP357" s="29"/>
      <c r="MQ357" s="29"/>
      <c r="MR357" s="29"/>
      <c r="MS357" s="29"/>
      <c r="MT357" s="29"/>
      <c r="MU357" s="29"/>
      <c r="MV357" s="29"/>
      <c r="MW357" s="29"/>
      <c r="MX357" s="29"/>
      <c r="MY357" s="29"/>
      <c r="MZ357" s="29"/>
      <c r="NA357" s="29"/>
      <c r="NB357" s="29"/>
      <c r="NC357" s="29"/>
      <c r="ND357" s="29"/>
      <c r="NE357" s="29"/>
      <c r="NF357" s="29"/>
      <c r="NG357" s="29"/>
      <c r="NH357" s="29"/>
      <c r="NI357" s="29"/>
      <c r="NJ357" s="29"/>
      <c r="NK357" s="29"/>
      <c r="NL357" s="29"/>
      <c r="NM357" s="29"/>
      <c r="NN357" s="29"/>
      <c r="NO357" s="29"/>
      <c r="NP357" s="29"/>
      <c r="NQ357" s="29"/>
      <c r="NR357" s="29"/>
      <c r="NS357" s="29"/>
      <c r="NT357" s="29"/>
      <c r="NU357" s="29"/>
      <c r="NV357" s="29"/>
      <c r="NW357" s="29"/>
      <c r="NX357" s="29"/>
      <c r="NY357" s="29"/>
      <c r="NZ357" s="29"/>
      <c r="OA357" s="29"/>
      <c r="OB357" s="29"/>
      <c r="OC357" s="29"/>
      <c r="OD357" s="29"/>
      <c r="OE357" s="29"/>
      <c r="OF357" s="29"/>
      <c r="OG357" s="29"/>
      <c r="OH357" s="29"/>
      <c r="OI357" s="29"/>
      <c r="OJ357" s="29"/>
      <c r="OK357" s="29"/>
      <c r="OL357" s="29"/>
      <c r="OM357" s="29"/>
      <c r="ON357" s="29"/>
      <c r="OO357" s="29"/>
      <c r="OP357" s="29"/>
      <c r="OQ357" s="29"/>
      <c r="OR357" s="29"/>
      <c r="OS357" s="29"/>
      <c r="OT357" s="29"/>
      <c r="OU357" s="29"/>
      <c r="OV357" s="29"/>
      <c r="OW357" s="29"/>
      <c r="OX357" s="29"/>
      <c r="OY357" s="29"/>
      <c r="OZ357" s="29"/>
      <c r="PA357" s="29"/>
      <c r="PB357" s="29"/>
      <c r="PC357" s="29"/>
      <c r="PD357" s="29"/>
      <c r="PE357" s="29"/>
      <c r="PF357" s="29"/>
      <c r="PG357" s="29"/>
      <c r="PH357" s="29"/>
      <c r="PI357" s="29"/>
      <c r="PJ357" s="29"/>
      <c r="PK357" s="29"/>
      <c r="PL357" s="29"/>
      <c r="PM357" s="29"/>
      <c r="PN357" s="29"/>
      <c r="PO357" s="29"/>
      <c r="PP357" s="29"/>
      <c r="PQ357" s="29"/>
      <c r="PR357" s="29"/>
      <c r="PS357" s="29"/>
      <c r="PT357" s="29"/>
      <c r="PU357" s="29"/>
      <c r="PV357" s="29"/>
      <c r="PW357" s="29"/>
      <c r="PX357" s="29"/>
      <c r="PY357" s="29"/>
      <c r="PZ357" s="29"/>
      <c r="QA357" s="29"/>
      <c r="QB357" s="29"/>
      <c r="QC357" s="29"/>
      <c r="QD357" s="29"/>
      <c r="QE357" s="29"/>
      <c r="QF357" s="29"/>
      <c r="QG357" s="29"/>
      <c r="QH357" s="29"/>
      <c r="QI357" s="29"/>
      <c r="QJ357" s="29"/>
      <c r="QK357" s="29"/>
      <c r="QL357" s="29"/>
      <c r="QM357" s="29"/>
      <c r="QN357" s="29"/>
      <c r="QO357" s="29"/>
      <c r="QP357" s="29"/>
      <c r="QQ357" s="29"/>
      <c r="QR357" s="29"/>
      <c r="QS357" s="29"/>
      <c r="QT357" s="29"/>
      <c r="QU357" s="29"/>
      <c r="QV357" s="29"/>
      <c r="QW357" s="29"/>
      <c r="QX357" s="29"/>
      <c r="QY357" s="29"/>
      <c r="QZ357" s="29"/>
      <c r="RA357" s="29"/>
      <c r="RB357" s="29"/>
      <c r="RC357" s="29"/>
      <c r="RD357" s="29"/>
      <c r="RE357" s="29"/>
      <c r="RF357" s="29"/>
      <c r="RG357" s="29"/>
      <c r="RH357" s="29"/>
      <c r="RI357" s="29"/>
      <c r="RJ357" s="29"/>
      <c r="RK357" s="29"/>
      <c r="RL357" s="29"/>
      <c r="RM357" s="29"/>
      <c r="RN357" s="29"/>
      <c r="RO357" s="29"/>
      <c r="RP357" s="29"/>
      <c r="RQ357" s="29"/>
      <c r="RR357" s="29"/>
      <c r="RS357" s="29"/>
      <c r="RT357" s="29"/>
      <c r="RU357" s="29"/>
      <c r="RV357" s="29"/>
      <c r="RW357" s="29"/>
      <c r="RX357" s="29"/>
      <c r="RY357" s="29"/>
      <c r="RZ357" s="29"/>
      <c r="SA357" s="29"/>
      <c r="SB357" s="29"/>
      <c r="SC357" s="29"/>
      <c r="SD357" s="29"/>
      <c r="SE357" s="29"/>
      <c r="SF357" s="29"/>
      <c r="SG357" s="29"/>
      <c r="SH357" s="29"/>
      <c r="SI357" s="29"/>
      <c r="SJ357" s="29"/>
      <c r="SK357" s="29"/>
      <c r="SL357" s="29"/>
      <c r="SM357" s="29"/>
      <c r="SN357" s="29"/>
      <c r="SO357" s="29"/>
      <c r="SP357" s="29"/>
      <c r="SQ357" s="29"/>
      <c r="SR357" s="29"/>
      <c r="SS357" s="29"/>
      <c r="ST357" s="29"/>
      <c r="SU357" s="29"/>
      <c r="SV357" s="29"/>
      <c r="SW357" s="29"/>
      <c r="SX357" s="29"/>
      <c r="SY357" s="29"/>
      <c r="SZ357" s="29"/>
      <c r="TA357" s="29"/>
      <c r="TB357" s="29"/>
      <c r="TC357" s="29"/>
      <c r="TD357" s="29"/>
      <c r="TE357" s="29"/>
      <c r="TF357" s="29"/>
      <c r="TG357" s="29"/>
      <c r="TH357" s="29"/>
      <c r="TI357" s="29"/>
      <c r="TJ357" s="29"/>
      <c r="TK357" s="29"/>
      <c r="TL357" s="29"/>
      <c r="TM357" s="29"/>
      <c r="TN357" s="29"/>
      <c r="TO357" s="29"/>
      <c r="TP357" s="29"/>
      <c r="TQ357" s="29"/>
      <c r="TR357" s="29"/>
      <c r="TS357" s="29"/>
      <c r="TT357" s="29"/>
      <c r="TU357" s="29"/>
      <c r="TV357" s="29"/>
      <c r="TW357" s="29"/>
      <c r="TX357" s="29"/>
      <c r="TY357" s="29"/>
      <c r="TZ357" s="29"/>
      <c r="UA357" s="29"/>
      <c r="UB357" s="29"/>
      <c r="UC357" s="29"/>
      <c r="UD357" s="29"/>
      <c r="UE357" s="29"/>
      <c r="UF357" s="29"/>
      <c r="UG357" s="29"/>
      <c r="UH357" s="29"/>
      <c r="UI357" s="29"/>
      <c r="UJ357" s="29"/>
      <c r="UK357" s="29"/>
      <c r="UL357" s="29"/>
      <c r="UM357" s="29"/>
      <c r="UN357" s="29"/>
      <c r="UO357" s="29"/>
      <c r="UP357" s="29"/>
      <c r="UQ357" s="29"/>
      <c r="UR357" s="29"/>
      <c r="US357" s="29"/>
      <c r="UT357" s="29"/>
      <c r="UU357" s="29"/>
      <c r="UV357" s="29"/>
      <c r="UW357" s="29"/>
      <c r="UX357" s="29"/>
      <c r="UY357" s="29"/>
      <c r="UZ357" s="29"/>
      <c r="VA357" s="29"/>
      <c r="VB357" s="29"/>
      <c r="VC357" s="29"/>
      <c r="VD357" s="29"/>
      <c r="VE357" s="29"/>
      <c r="VF357" s="29"/>
      <c r="VG357" s="29"/>
      <c r="VH357" s="29"/>
      <c r="VI357" s="29"/>
      <c r="VJ357" s="29"/>
      <c r="VK357" s="29"/>
      <c r="VL357" s="29"/>
      <c r="VM357" s="29"/>
      <c r="VN357" s="29"/>
      <c r="VO357" s="29"/>
      <c r="VP357" s="29"/>
      <c r="VQ357" s="29"/>
      <c r="VR357" s="29"/>
      <c r="VS357" s="29"/>
      <c r="VT357" s="29"/>
      <c r="VU357" s="29"/>
      <c r="VV357" s="29"/>
      <c r="VW357" s="29"/>
      <c r="VX357" s="29"/>
      <c r="VY357" s="29"/>
      <c r="VZ357" s="29"/>
      <c r="WA357" s="29"/>
      <c r="WB357" s="29"/>
      <c r="WC357" s="29"/>
      <c r="WD357" s="29"/>
      <c r="WE357" s="29"/>
      <c r="WF357" s="29"/>
      <c r="WG357" s="29"/>
      <c r="WH357" s="29"/>
      <c r="WI357" s="29"/>
      <c r="WJ357" s="29"/>
      <c r="WK357" s="29"/>
      <c r="WL357" s="29"/>
      <c r="WM357" s="29"/>
      <c r="WN357" s="29"/>
      <c r="WO357" s="29"/>
      <c r="WP357" s="29"/>
      <c r="WQ357" s="29"/>
      <c r="WR357" s="29"/>
      <c r="WS357" s="29"/>
      <c r="WT357" s="29"/>
      <c r="WU357" s="29"/>
      <c r="WV357" s="29"/>
      <c r="WW357" s="29"/>
      <c r="WX357" s="29"/>
      <c r="WY357" s="29"/>
      <c r="WZ357" s="29"/>
      <c r="XA357" s="29"/>
      <c r="XB357" s="29"/>
      <c r="XC357" s="29"/>
      <c r="XD357" s="29"/>
      <c r="XE357" s="29"/>
      <c r="XF357" s="29"/>
      <c r="XG357" s="29"/>
      <c r="XH357" s="29"/>
      <c r="XI357" s="29"/>
      <c r="XJ357" s="29"/>
      <c r="XK357" s="29"/>
      <c r="XL357" s="29"/>
      <c r="XM357" s="29"/>
      <c r="XN357" s="29"/>
      <c r="XO357" s="29"/>
      <c r="XP357" s="29"/>
      <c r="XQ357" s="29"/>
      <c r="XR357" s="29"/>
      <c r="XS357" s="29"/>
      <c r="XT357" s="29"/>
      <c r="XU357" s="29"/>
      <c r="XV357" s="29"/>
      <c r="XW357" s="29"/>
      <c r="XX357" s="29"/>
      <c r="XY357" s="29"/>
      <c r="XZ357" s="29"/>
      <c r="YA357" s="29"/>
      <c r="YB357" s="29"/>
      <c r="YC357" s="29"/>
      <c r="YD357" s="29"/>
      <c r="YE357" s="29"/>
      <c r="YF357" s="29"/>
      <c r="YG357" s="29"/>
      <c r="YH357" s="29"/>
      <c r="YI357" s="29"/>
      <c r="YJ357" s="29"/>
      <c r="YK357" s="29"/>
      <c r="YL357" s="29"/>
      <c r="YM357" s="29"/>
      <c r="YN357" s="29"/>
      <c r="YO357" s="29"/>
      <c r="YP357" s="29"/>
      <c r="YQ357" s="29"/>
      <c r="YR357" s="29"/>
      <c r="YS357" s="29"/>
      <c r="YT357" s="29"/>
      <c r="YU357" s="29"/>
      <c r="YV357" s="29"/>
      <c r="YW357" s="29"/>
      <c r="YX357" s="29"/>
      <c r="YY357" s="29"/>
      <c r="YZ357" s="29"/>
      <c r="ZA357" s="29"/>
      <c r="ZB357" s="29"/>
      <c r="ZC357" s="29"/>
      <c r="ZD357" s="29"/>
      <c r="ZE357" s="29"/>
      <c r="ZF357" s="29"/>
      <c r="ZG357" s="29"/>
      <c r="ZH357" s="29"/>
      <c r="ZI357" s="29"/>
      <c r="ZJ357" s="29"/>
      <c r="ZK357" s="29"/>
      <c r="ZL357" s="29"/>
      <c r="ZM357" s="29"/>
      <c r="ZN357" s="29"/>
      <c r="ZO357" s="29"/>
      <c r="ZP357" s="29"/>
      <c r="ZQ357" s="29"/>
      <c r="ZR357" s="29"/>
      <c r="ZS357" s="29"/>
      <c r="ZT357" s="29"/>
      <c r="ZU357" s="29"/>
      <c r="ZV357" s="29"/>
      <c r="ZW357" s="29"/>
      <c r="ZX357" s="29"/>
      <c r="ZY357" s="29"/>
      <c r="ZZ357" s="29"/>
      <c r="AAA357" s="29"/>
      <c r="AAB357" s="29"/>
      <c r="AAC357" s="29"/>
      <c r="AAD357" s="29"/>
      <c r="AAE357" s="29"/>
      <c r="AAF357" s="29"/>
      <c r="AAG357" s="29"/>
      <c r="AAH357" s="29"/>
      <c r="AAI357" s="29"/>
      <c r="AAJ357" s="29"/>
      <c r="AAK357" s="29"/>
      <c r="AAL357" s="29"/>
      <c r="AAM357" s="29"/>
      <c r="AAN357" s="29"/>
      <c r="AAO357" s="29"/>
      <c r="AAP357" s="29"/>
      <c r="AAQ357" s="29"/>
      <c r="AAR357" s="29"/>
      <c r="AAS357" s="29"/>
      <c r="AAT357" s="29"/>
      <c r="AAU357" s="29"/>
      <c r="AAV357" s="29"/>
      <c r="AAW357" s="29"/>
      <c r="AAX357" s="29"/>
      <c r="AAY357" s="29"/>
      <c r="AAZ357" s="29"/>
      <c r="ABA357" s="29"/>
      <c r="ABB357" s="29"/>
      <c r="ABC357" s="29"/>
      <c r="ABD357" s="29"/>
      <c r="ABE357" s="29"/>
      <c r="ABF357" s="29"/>
      <c r="ABG357" s="29"/>
      <c r="ABH357" s="29"/>
      <c r="ABI357" s="29"/>
      <c r="ABJ357" s="29"/>
      <c r="ABK357" s="29"/>
      <c r="ABL357" s="29"/>
      <c r="ABM357" s="29"/>
      <c r="ABN357" s="29"/>
      <c r="ABO357" s="29"/>
      <c r="ABP357" s="29"/>
      <c r="ABQ357" s="29"/>
      <c r="ABR357" s="29"/>
      <c r="ABS357" s="29"/>
      <c r="ABT357" s="29"/>
      <c r="ABU357" s="29"/>
      <c r="ABV357" s="29"/>
      <c r="ABW357" s="29"/>
      <c r="ABX357" s="29"/>
      <c r="ABY357" s="29"/>
      <c r="ABZ357" s="29"/>
      <c r="ACA357" s="29"/>
      <c r="ACB357" s="29"/>
      <c r="ACC357" s="29"/>
      <c r="ACD357" s="29"/>
      <c r="ACE357" s="29"/>
      <c r="ACF357" s="29"/>
      <c r="ACG357" s="29"/>
      <c r="ACH357" s="29"/>
      <c r="ACI357" s="29"/>
      <c r="ACJ357" s="29"/>
      <c r="ACK357" s="29"/>
      <c r="ACL357" s="29"/>
      <c r="ACM357" s="29"/>
      <c r="ACN357" s="29"/>
      <c r="ACO357" s="29"/>
      <c r="ACP357" s="29"/>
      <c r="ACQ357" s="29"/>
      <c r="ACR357" s="29"/>
      <c r="ACS357" s="29"/>
      <c r="ACT357" s="29"/>
      <c r="ACU357" s="29"/>
      <c r="ACV357" s="29"/>
      <c r="ACW357" s="29"/>
      <c r="ACX357" s="29"/>
      <c r="ACY357" s="29"/>
      <c r="ACZ357" s="29"/>
      <c r="ADA357" s="29"/>
      <c r="ADB357" s="29"/>
      <c r="ADC357" s="29"/>
      <c r="ADD357" s="29"/>
      <c r="ADE357" s="29"/>
      <c r="ADF357" s="29"/>
      <c r="ADG357" s="29"/>
      <c r="ADH357" s="29"/>
      <c r="ADI357" s="29"/>
      <c r="ADJ357" s="29"/>
      <c r="ADK357" s="29"/>
      <c r="ADL357" s="29"/>
      <c r="ADM357" s="29"/>
      <c r="ADN357" s="29"/>
      <c r="ADO357" s="29"/>
      <c r="ADP357" s="29"/>
      <c r="ADQ357" s="29"/>
      <c r="ADR357" s="29"/>
      <c r="ADS357" s="29"/>
      <c r="ADT357" s="29"/>
      <c r="ADU357" s="29"/>
      <c r="ADV357" s="29"/>
      <c r="ADW357" s="29"/>
      <c r="ADX357" s="29"/>
      <c r="ADY357" s="29"/>
      <c r="ADZ357" s="29"/>
      <c r="AEA357" s="29"/>
      <c r="AEB357" s="29"/>
      <c r="AEC357" s="29"/>
      <c r="AED357" s="29"/>
      <c r="AEE357" s="29"/>
      <c r="AEF357" s="29"/>
      <c r="AEG357" s="29"/>
      <c r="AEH357" s="29"/>
      <c r="AEI357" s="29"/>
      <c r="AEJ357" s="29"/>
      <c r="AEK357" s="29"/>
      <c r="AEL357" s="29"/>
      <c r="AEM357" s="29"/>
      <c r="AEN357" s="29"/>
      <c r="AEO357" s="29"/>
      <c r="AEP357" s="29"/>
      <c r="AEQ357" s="29"/>
      <c r="AER357" s="29"/>
      <c r="AES357" s="29"/>
      <c r="AET357" s="29"/>
      <c r="AEU357" s="29"/>
      <c r="AEV357" s="29"/>
      <c r="AEW357" s="29"/>
      <c r="AEX357" s="29"/>
      <c r="AEY357" s="29"/>
      <c r="AEZ357" s="29"/>
      <c r="AFA357" s="29"/>
      <c r="AFB357" s="29"/>
      <c r="AFC357" s="29"/>
      <c r="AFD357" s="29"/>
      <c r="AFE357" s="29"/>
      <c r="AFF357" s="29"/>
      <c r="AFG357" s="29"/>
      <c r="AFH357" s="29"/>
      <c r="AFI357" s="29"/>
      <c r="AFJ357" s="29"/>
      <c r="AFK357" s="29"/>
      <c r="AFL357" s="29"/>
      <c r="AFM357" s="29"/>
      <c r="AFN357" s="29"/>
      <c r="AFO357" s="29"/>
      <c r="AFP357" s="29"/>
      <c r="AFQ357" s="29"/>
      <c r="AFR357" s="29"/>
      <c r="AFS357" s="29"/>
      <c r="AFT357" s="29"/>
      <c r="AFU357" s="29"/>
      <c r="AFV357" s="29"/>
      <c r="AFW357" s="29"/>
      <c r="AFX357" s="29"/>
      <c r="AFY357" s="29"/>
      <c r="AFZ357" s="29"/>
      <c r="AGA357" s="29"/>
      <c r="AGB357" s="29"/>
      <c r="AGC357" s="29"/>
      <c r="AGD357" s="29"/>
      <c r="AGE357" s="29"/>
      <c r="AGF357" s="29"/>
      <c r="AGG357" s="29"/>
      <c r="AGH357" s="29"/>
      <c r="AGI357" s="29"/>
      <c r="AGJ357" s="29"/>
      <c r="AGK357" s="29"/>
      <c r="AGL357" s="29"/>
      <c r="AGM357" s="29"/>
      <c r="AGN357" s="29"/>
      <c r="AGO357" s="29"/>
      <c r="AGP357" s="29"/>
      <c r="AGQ357" s="29"/>
      <c r="AGR357" s="29"/>
      <c r="AGS357" s="29"/>
      <c r="AGT357" s="29"/>
      <c r="AGU357" s="29"/>
      <c r="AGV357" s="29"/>
      <c r="AGW357" s="29"/>
      <c r="AGX357" s="29"/>
      <c r="AGY357" s="29"/>
      <c r="AGZ357" s="29"/>
      <c r="AHA357" s="29"/>
      <c r="AHB357" s="29"/>
      <c r="AHC357" s="29"/>
      <c r="AHD357" s="29"/>
      <c r="AHE357" s="29"/>
      <c r="AHF357" s="29"/>
      <c r="AHG357" s="29"/>
      <c r="AHH357" s="29"/>
      <c r="AHI357" s="29"/>
      <c r="AHJ357" s="29"/>
      <c r="AHK357" s="29"/>
      <c r="AHL357" s="29"/>
      <c r="AHM357" s="29"/>
      <c r="AHN357" s="29"/>
      <c r="AHO357" s="29"/>
      <c r="AHP357" s="29"/>
      <c r="AHQ357" s="29"/>
      <c r="AHR357" s="29"/>
      <c r="AHS357" s="29"/>
      <c r="AHT357" s="29"/>
      <c r="AHU357" s="29"/>
      <c r="AHV357" s="29"/>
      <c r="AHW357" s="29"/>
      <c r="AHX357" s="29"/>
      <c r="AHY357" s="29"/>
      <c r="AHZ357" s="29"/>
      <c r="AIA357" s="29"/>
      <c r="AIB357" s="29"/>
      <c r="AIC357" s="29"/>
      <c r="AID357" s="29"/>
      <c r="AIE357" s="29"/>
      <c r="AIF357" s="29"/>
      <c r="AIG357" s="29"/>
      <c r="AIH357" s="29"/>
      <c r="AII357" s="29"/>
      <c r="AIJ357" s="29"/>
      <c r="AIK357" s="29"/>
      <c r="AIL357" s="29"/>
      <c r="AIM357" s="29"/>
      <c r="AIN357" s="29"/>
      <c r="AIO357" s="29"/>
      <c r="AIP357" s="29"/>
      <c r="AIQ357" s="29"/>
      <c r="AIR357" s="29"/>
      <c r="AIS357" s="29"/>
      <c r="AIT357" s="29"/>
      <c r="AIU357" s="29"/>
      <c r="AIV357" s="29"/>
      <c r="AIW357" s="29"/>
      <c r="AIX357" s="29"/>
      <c r="AIY357" s="29"/>
      <c r="AIZ357" s="29"/>
      <c r="AJA357" s="29"/>
      <c r="AJB357" s="29"/>
      <c r="AJC357" s="29"/>
      <c r="AJD357" s="29"/>
      <c r="AJE357" s="29"/>
      <c r="AJF357" s="29"/>
      <c r="AJG357" s="29"/>
      <c r="AJH357" s="29"/>
      <c r="AJI357" s="29"/>
      <c r="AJJ357" s="29"/>
      <c r="AJK357" s="29"/>
      <c r="AJL357" s="29"/>
      <c r="AJM357" s="29"/>
      <c r="AJN357" s="29"/>
      <c r="AJO357" s="29"/>
      <c r="AJP357" s="29"/>
      <c r="AJQ357" s="29"/>
      <c r="AJR357" s="29"/>
      <c r="AJS357" s="29"/>
      <c r="AJT357" s="29"/>
      <c r="AJU357" s="29"/>
      <c r="AJV357" s="29"/>
      <c r="AJW357" s="29"/>
      <c r="AJX357" s="29"/>
      <c r="AJY357" s="29"/>
      <c r="AJZ357" s="29"/>
      <c r="AKA357" s="29"/>
      <c r="AKB357" s="29"/>
      <c r="AKC357" s="29"/>
      <c r="AKD357" s="29"/>
      <c r="AKE357" s="29"/>
      <c r="AKF357" s="29"/>
      <c r="AKG357" s="29"/>
      <c r="AKH357" s="29"/>
      <c r="AKI357" s="29"/>
      <c r="AKJ357" s="29"/>
      <c r="AKK357" s="29"/>
      <c r="AKL357" s="29"/>
      <c r="AKM357" s="29"/>
      <c r="AKN357" s="29"/>
      <c r="AKO357" s="29"/>
      <c r="AKP357" s="29"/>
      <c r="AKQ357" s="29"/>
      <c r="AKR357" s="29"/>
      <c r="AKS357" s="29"/>
      <c r="AKT357" s="29"/>
      <c r="AKU357" s="29"/>
      <c r="AKV357" s="29"/>
      <c r="AKW357" s="29"/>
      <c r="AKX357" s="29"/>
      <c r="AKY357" s="29"/>
      <c r="AKZ357" s="29"/>
      <c r="ALA357" s="29"/>
      <c r="ALB357" s="29"/>
      <c r="ALC357" s="29"/>
      <c r="ALD357" s="29"/>
      <c r="ALE357" s="29"/>
      <c r="ALF357" s="29"/>
      <c r="ALG357" s="29"/>
      <c r="ALH357" s="29"/>
      <c r="ALI357" s="29"/>
      <c r="ALJ357" s="29"/>
      <c r="ALK357" s="29"/>
      <c r="ALL357" s="29"/>
      <c r="ALM357" s="29"/>
      <c r="ALN357" s="29"/>
      <c r="ALO357" s="29"/>
      <c r="ALP357" s="29"/>
      <c r="ALQ357" s="29"/>
      <c r="ALR357" s="29"/>
      <c r="ALS357" s="29"/>
      <c r="ALT357" s="29"/>
      <c r="ALU357" s="29"/>
      <c r="ALV357" s="29"/>
      <c r="ALW357" s="29"/>
      <c r="ALX357" s="29"/>
      <c r="ALY357" s="29"/>
      <c r="ALZ357" s="29"/>
      <c r="AMA357" s="29"/>
      <c r="AMB357" s="29"/>
      <c r="AMC357" s="29"/>
      <c r="AMD357" s="29"/>
      <c r="AME357" s="29"/>
      <c r="AMF357" s="29"/>
      <c r="AMG357" s="29"/>
      <c r="AMH357" s="29"/>
      <c r="AMI357" s="29"/>
      <c r="AMJ357" s="29"/>
      <c r="AMK357" s="29"/>
      <c r="AML357" s="29"/>
      <c r="AMM357" s="29"/>
      <c r="AMN357" s="29"/>
      <c r="AMO357" s="29"/>
      <c r="AMP357" s="29"/>
      <c r="AMQ357" s="29"/>
      <c r="AMR357" s="29"/>
      <c r="AMS357" s="29"/>
      <c r="AMT357" s="29"/>
      <c r="AMU357" s="29"/>
      <c r="AMV357" s="29"/>
      <c r="AMW357" s="29"/>
      <c r="AMX357" s="29"/>
      <c r="AMY357" s="29"/>
      <c r="AMZ357" s="29"/>
      <c r="ANA357" s="29"/>
      <c r="ANB357" s="29"/>
      <c r="ANC357" s="29"/>
      <c r="AND357" s="29"/>
      <c r="ANE357" s="29"/>
      <c r="ANF357" s="29"/>
      <c r="ANG357" s="29"/>
      <c r="ANH357" s="29"/>
      <c r="ANI357" s="29"/>
      <c r="ANJ357" s="29"/>
      <c r="ANK357" s="29"/>
      <c r="ANL357" s="29"/>
      <c r="ANM357" s="29"/>
      <c r="ANN357" s="29"/>
      <c r="ANO357" s="29"/>
      <c r="ANP357" s="29"/>
      <c r="ANQ357" s="29"/>
      <c r="ANR357" s="29"/>
      <c r="ANS357" s="29"/>
      <c r="ANT357" s="29"/>
      <c r="ANU357" s="29"/>
      <c r="ANV357" s="29"/>
      <c r="ANW357" s="29"/>
      <c r="ANX357" s="29"/>
      <c r="ANY357" s="29"/>
      <c r="ANZ357" s="29"/>
      <c r="AOA357" s="29"/>
      <c r="AOB357" s="29"/>
      <c r="AOC357" s="29"/>
      <c r="AOD357" s="29"/>
      <c r="AOE357" s="29"/>
      <c r="AOF357" s="29"/>
      <c r="AOG357" s="29"/>
      <c r="AOH357" s="29"/>
      <c r="AOI357" s="29"/>
      <c r="AOJ357" s="29"/>
      <c r="AOK357" s="29"/>
      <c r="AOL357" s="29"/>
      <c r="AOM357" s="29"/>
      <c r="AON357" s="29"/>
      <c r="AOO357" s="29"/>
      <c r="AOP357" s="29"/>
      <c r="AOQ357" s="29"/>
      <c r="AOR357" s="29"/>
      <c r="AOS357" s="29"/>
      <c r="AOT357" s="29"/>
      <c r="AOU357" s="29"/>
      <c r="AOV357" s="29"/>
      <c r="AOW357" s="29"/>
      <c r="AOX357" s="29"/>
      <c r="AOY357" s="29"/>
      <c r="AOZ357" s="29"/>
      <c r="APA357" s="29"/>
      <c r="APB357" s="29"/>
      <c r="APC357" s="29"/>
      <c r="APD357" s="29"/>
      <c r="APE357" s="29"/>
      <c r="APF357" s="29"/>
      <c r="APG357" s="29"/>
      <c r="APH357" s="29"/>
      <c r="API357" s="29"/>
      <c r="APJ357" s="29"/>
      <c r="APK357" s="29"/>
      <c r="APL357" s="29"/>
      <c r="APM357" s="29"/>
      <c r="APN357" s="29"/>
      <c r="APO357" s="29"/>
      <c r="APP357" s="29"/>
      <c r="APQ357" s="29"/>
      <c r="APR357" s="29"/>
      <c r="APS357" s="29"/>
      <c r="APT357" s="29"/>
      <c r="APU357" s="29"/>
      <c r="APV357" s="29"/>
      <c r="APW357" s="29"/>
      <c r="APX357" s="29"/>
      <c r="APY357" s="29"/>
      <c r="APZ357" s="29"/>
      <c r="AQA357" s="29"/>
      <c r="AQB357" s="29"/>
      <c r="AQC357" s="29"/>
      <c r="AQD357" s="29"/>
      <c r="AQE357" s="29"/>
      <c r="AQF357" s="29"/>
      <c r="AQG357" s="29"/>
      <c r="AQH357" s="29"/>
      <c r="AQI357" s="29"/>
      <c r="AQJ357" s="29"/>
      <c r="AQK357" s="29"/>
      <c r="AQL357" s="29"/>
      <c r="AQM357" s="29"/>
      <c r="AQN357" s="29"/>
      <c r="AQO357" s="29"/>
      <c r="AQP357" s="29"/>
      <c r="AQQ357" s="29"/>
      <c r="AQR357" s="29"/>
      <c r="AQS357" s="29"/>
      <c r="AQT357" s="29"/>
      <c r="AQU357" s="29"/>
      <c r="AQV357" s="29"/>
      <c r="AQW357" s="29"/>
      <c r="AQX357" s="29"/>
      <c r="AQY357" s="29"/>
      <c r="AQZ357" s="29"/>
      <c r="ARA357" s="29"/>
      <c r="ARB357" s="29"/>
      <c r="ARC357" s="29"/>
      <c r="ARD357" s="29"/>
      <c r="ARE357" s="29"/>
      <c r="ARF357" s="29"/>
      <c r="ARG357" s="29"/>
      <c r="ARH357" s="29"/>
      <c r="ARI357" s="29"/>
      <c r="ARJ357" s="29"/>
      <c r="ARK357" s="29"/>
      <c r="ARL357" s="29"/>
      <c r="ARM357" s="29"/>
      <c r="ARN357" s="29"/>
      <c r="ARO357" s="29"/>
      <c r="ARP357" s="29"/>
      <c r="ARQ357" s="29"/>
      <c r="ARR357" s="29"/>
      <c r="ARS357" s="29"/>
      <c r="ART357" s="29"/>
      <c r="ARU357" s="29"/>
      <c r="ARV357" s="29"/>
      <c r="ARW357" s="29"/>
      <c r="ARX357" s="29"/>
      <c r="ARY357" s="29"/>
      <c r="ARZ357" s="29"/>
      <c r="ASA357" s="29"/>
      <c r="ASB357" s="29"/>
      <c r="ASC357" s="29"/>
      <c r="ASD357" s="29"/>
      <c r="ASE357" s="29"/>
      <c r="ASF357" s="29"/>
      <c r="ASG357" s="29"/>
      <c r="ASH357" s="29"/>
      <c r="ASI357" s="29"/>
      <c r="ASJ357" s="29"/>
      <c r="ASK357" s="29"/>
      <c r="ASL357" s="29"/>
      <c r="ASM357" s="29"/>
      <c r="ASN357" s="29"/>
      <c r="ASO357" s="29"/>
      <c r="ASP357" s="29"/>
      <c r="ASQ357" s="29"/>
      <c r="ASR357" s="29"/>
      <c r="ASS357" s="29"/>
      <c r="AST357" s="29"/>
      <c r="ASU357" s="29"/>
      <c r="ASV357" s="29"/>
      <c r="ASW357" s="29"/>
      <c r="ASX357" s="29"/>
      <c r="ASY357" s="29"/>
      <c r="ASZ357" s="29"/>
      <c r="ATA357" s="29"/>
      <c r="ATB357" s="29"/>
      <c r="ATC357" s="29"/>
      <c r="ATD357" s="29"/>
      <c r="ATE357" s="29"/>
      <c r="ATF357" s="29"/>
      <c r="ATG357" s="29"/>
      <c r="ATH357" s="29"/>
      <c r="ATI357" s="29"/>
      <c r="ATJ357" s="29"/>
      <c r="ATK357" s="29"/>
      <c r="ATL357" s="29"/>
      <c r="ATM357" s="29"/>
      <c r="ATN357" s="29"/>
      <c r="ATO357" s="29"/>
      <c r="ATP357" s="29"/>
      <c r="ATQ357" s="29"/>
      <c r="ATR357" s="29"/>
      <c r="ATS357" s="29"/>
      <c r="ATT357" s="29"/>
      <c r="ATU357" s="29"/>
      <c r="ATV357" s="29"/>
      <c r="ATW357" s="29"/>
      <c r="ATX357" s="29"/>
      <c r="ATY357" s="29"/>
      <c r="ATZ357" s="29"/>
      <c r="AUA357" s="29"/>
      <c r="AUB357" s="29"/>
      <c r="AUC357" s="29"/>
      <c r="AUD357" s="29"/>
      <c r="AUE357" s="29"/>
      <c r="AUF357" s="29"/>
      <c r="AUG357" s="29"/>
      <c r="AUH357" s="29"/>
      <c r="AUI357" s="29"/>
      <c r="AUJ357" s="29"/>
      <c r="AUK357" s="29"/>
      <c r="AUL357" s="29"/>
      <c r="AUM357" s="29"/>
      <c r="AUN357" s="29"/>
      <c r="AUO357" s="29"/>
      <c r="AUP357" s="29"/>
      <c r="AUQ357" s="29"/>
      <c r="AUR357" s="29"/>
      <c r="AUS357" s="29"/>
      <c r="AUT357" s="29"/>
      <c r="AUU357" s="29"/>
      <c r="AUV357" s="29"/>
      <c r="AUW357" s="29"/>
      <c r="AUX357" s="29"/>
      <c r="AUY357" s="29"/>
      <c r="AUZ357" s="29"/>
      <c r="AVA357" s="29"/>
      <c r="AVB357" s="29"/>
      <c r="AVC357" s="29"/>
      <c r="AVD357" s="29"/>
      <c r="AVE357" s="29"/>
      <c r="AVF357" s="29"/>
      <c r="AVG357" s="29"/>
      <c r="AVH357" s="29"/>
      <c r="AVI357" s="29"/>
      <c r="AVJ357" s="29"/>
      <c r="AVK357" s="29"/>
      <c r="AVL357" s="29"/>
      <c r="AVM357" s="29"/>
      <c r="AVN357" s="29"/>
      <c r="AVO357" s="29"/>
      <c r="AVP357" s="29"/>
      <c r="AVQ357" s="29"/>
      <c r="AVR357" s="29"/>
      <c r="AVS357" s="29"/>
      <c r="AVT357" s="29"/>
      <c r="AVU357" s="29"/>
      <c r="AVV357" s="29"/>
      <c r="AVW357" s="29"/>
      <c r="AVX357" s="29"/>
      <c r="AVY357" s="29"/>
      <c r="AVZ357" s="29"/>
      <c r="AWA357" s="29"/>
      <c r="AWB357" s="29"/>
      <c r="AWC357" s="29"/>
      <c r="AWD357" s="29"/>
      <c r="AWE357" s="29"/>
      <c r="AWF357" s="29"/>
      <c r="AWG357" s="29"/>
      <c r="AWH357" s="29"/>
      <c r="AWI357" s="29"/>
      <c r="AWJ357" s="29"/>
      <c r="AWK357" s="29"/>
      <c r="AWL357" s="29"/>
      <c r="AWM357" s="29"/>
      <c r="AWN357" s="29"/>
      <c r="AWO357" s="29"/>
      <c r="AWP357" s="29"/>
      <c r="AWQ357" s="29"/>
      <c r="AWR357" s="29"/>
      <c r="AWS357" s="29"/>
      <c r="AWT357" s="29"/>
      <c r="AWU357" s="29"/>
      <c r="AWV357" s="29"/>
      <c r="AWW357" s="29"/>
      <c r="AWX357" s="29"/>
      <c r="AWY357" s="29"/>
      <c r="AWZ357" s="29"/>
      <c r="AXA357" s="29"/>
      <c r="AXB357" s="29"/>
      <c r="AXC357" s="29"/>
      <c r="AXD357" s="29"/>
      <c r="AXE357" s="29"/>
      <c r="AXF357" s="29"/>
      <c r="AXG357" s="29"/>
      <c r="AXH357" s="29"/>
      <c r="AXI357" s="29"/>
      <c r="AXJ357" s="29"/>
      <c r="AXK357" s="29"/>
      <c r="AXL357" s="29"/>
      <c r="AXM357" s="29"/>
      <c r="AXN357" s="29"/>
      <c r="AXO357" s="29"/>
      <c r="AXP357" s="29"/>
      <c r="AXQ357" s="29"/>
      <c r="AXR357" s="29"/>
      <c r="AXS357" s="29"/>
      <c r="AXT357" s="29"/>
      <c r="AXU357" s="29"/>
      <c r="AXV357" s="29"/>
      <c r="AXW357" s="29"/>
      <c r="AXX357" s="29"/>
      <c r="AXY357" s="29"/>
      <c r="AXZ357" s="29"/>
      <c r="AYA357" s="29"/>
      <c r="AYB357" s="29"/>
      <c r="AYC357" s="29"/>
      <c r="AYD357" s="29"/>
      <c r="AYE357" s="29"/>
      <c r="AYF357" s="29"/>
      <c r="AYG357" s="29"/>
      <c r="AYH357" s="29"/>
      <c r="AYI357" s="29"/>
      <c r="AYJ357" s="29"/>
      <c r="AYK357" s="29"/>
      <c r="AYL357" s="29"/>
      <c r="AYM357" s="29"/>
      <c r="AYN357" s="29"/>
      <c r="AYO357" s="29"/>
      <c r="AYP357" s="29"/>
      <c r="AYQ357" s="29"/>
      <c r="AYR357" s="29"/>
      <c r="AYS357" s="29"/>
      <c r="AYT357" s="29"/>
      <c r="AYU357" s="29"/>
      <c r="AYV357" s="29"/>
      <c r="AYW357" s="29"/>
      <c r="AYX357" s="29"/>
      <c r="AYY357" s="29"/>
      <c r="AYZ357" s="29"/>
      <c r="AZA357" s="29"/>
      <c r="AZB357" s="29"/>
      <c r="AZC357" s="29"/>
      <c r="AZD357" s="29"/>
      <c r="AZE357" s="29"/>
      <c r="AZF357" s="29"/>
      <c r="AZG357" s="29"/>
      <c r="AZH357" s="29"/>
      <c r="AZI357" s="29"/>
      <c r="AZJ357" s="29"/>
      <c r="AZK357" s="29"/>
      <c r="AZL357" s="29"/>
      <c r="AZM357" s="29"/>
      <c r="AZN357" s="29"/>
      <c r="AZO357" s="29"/>
      <c r="AZP357" s="29"/>
      <c r="AZQ357" s="29"/>
      <c r="AZR357" s="29"/>
      <c r="AZS357" s="29"/>
      <c r="AZT357" s="29"/>
      <c r="AZU357" s="29"/>
      <c r="AZV357" s="29"/>
      <c r="AZW357" s="29"/>
      <c r="AZX357" s="29"/>
      <c r="AZY357" s="29"/>
      <c r="AZZ357" s="29"/>
      <c r="BAA357" s="29"/>
      <c r="BAB357" s="29"/>
      <c r="BAC357" s="29"/>
      <c r="BAD357" s="29"/>
      <c r="BAE357" s="29"/>
      <c r="BAF357" s="29"/>
      <c r="BAG357" s="29"/>
      <c r="BAH357" s="29"/>
      <c r="BAI357" s="29"/>
      <c r="BAJ357" s="29"/>
      <c r="BAK357" s="29"/>
      <c r="BAL357" s="29"/>
      <c r="BAM357" s="29"/>
      <c r="BAN357" s="29"/>
      <c r="BAO357" s="29"/>
      <c r="BAP357" s="29"/>
      <c r="BAQ357" s="29"/>
      <c r="BAR357" s="29"/>
      <c r="BAS357" s="29"/>
      <c r="BAT357" s="29"/>
      <c r="BAU357" s="29"/>
      <c r="BAV357" s="29"/>
      <c r="BAW357" s="29"/>
      <c r="BAX357" s="29"/>
      <c r="BAY357" s="29"/>
      <c r="BAZ357" s="29"/>
      <c r="BBA357" s="29"/>
      <c r="BBB357" s="29"/>
      <c r="BBC357" s="29"/>
      <c r="BBD357" s="29"/>
      <c r="BBE357" s="29"/>
      <c r="BBF357" s="29"/>
      <c r="BBG357" s="29"/>
      <c r="BBH357" s="29"/>
      <c r="BBI357" s="29"/>
      <c r="BBJ357" s="29"/>
      <c r="BBK357" s="29"/>
      <c r="BBL357" s="29"/>
      <c r="BBM357" s="29"/>
      <c r="BBN357" s="29"/>
      <c r="BBO357" s="29"/>
      <c r="BBP357" s="29"/>
      <c r="BBQ357" s="29"/>
      <c r="BBR357" s="29"/>
      <c r="BBS357" s="29"/>
      <c r="BBT357" s="29"/>
      <c r="BBU357" s="29"/>
      <c r="BBV357" s="29"/>
      <c r="BBW357" s="29"/>
      <c r="BBX357" s="29"/>
      <c r="BBY357" s="29"/>
      <c r="BBZ357" s="29"/>
      <c r="BCA357" s="29"/>
      <c r="BCB357" s="29"/>
      <c r="BCC357" s="29"/>
      <c r="BCD357" s="29"/>
      <c r="BCE357" s="29"/>
      <c r="BCF357" s="29"/>
      <c r="BCG357" s="29"/>
      <c r="BCH357" s="29"/>
      <c r="BCI357" s="29"/>
      <c r="BCJ357" s="29"/>
      <c r="BCK357" s="29"/>
      <c r="BCL357" s="29"/>
      <c r="BCM357" s="29"/>
      <c r="BCN357" s="29"/>
      <c r="BCO357" s="29"/>
      <c r="BCP357" s="29"/>
      <c r="BCQ357" s="29"/>
      <c r="BCR357" s="29"/>
      <c r="BCS357" s="29"/>
      <c r="BCT357" s="29"/>
      <c r="BCU357" s="29"/>
      <c r="BCV357" s="29"/>
      <c r="BCW357" s="29"/>
      <c r="BCX357" s="29"/>
      <c r="BCY357" s="29"/>
      <c r="BCZ357" s="29"/>
      <c r="BDA357" s="29"/>
      <c r="BDB357" s="29"/>
      <c r="BDC357" s="29"/>
      <c r="BDD357" s="29"/>
      <c r="BDE357" s="29"/>
      <c r="BDF357" s="29"/>
      <c r="BDG357" s="29"/>
      <c r="BDH357" s="29"/>
      <c r="BDI357" s="29"/>
      <c r="BDJ357" s="29"/>
      <c r="BDK357" s="29"/>
      <c r="BDL357" s="29"/>
      <c r="BDM357" s="29"/>
      <c r="BDN357" s="29"/>
      <c r="BDO357" s="29"/>
      <c r="BDP357" s="29"/>
      <c r="BDQ357" s="29"/>
      <c r="BDR357" s="29"/>
      <c r="BDS357" s="29"/>
      <c r="BDT357" s="29"/>
      <c r="BDU357" s="29"/>
      <c r="BDV357" s="29"/>
      <c r="BDW357" s="29"/>
      <c r="BDX357" s="29"/>
      <c r="BDY357" s="29"/>
      <c r="BDZ357" s="29"/>
      <c r="BEA357" s="29"/>
      <c r="BEB357" s="29"/>
      <c r="BEC357" s="29"/>
      <c r="BED357" s="29"/>
      <c r="BEE357" s="29"/>
      <c r="BEF357" s="29"/>
      <c r="BEG357" s="29"/>
      <c r="BEH357" s="29"/>
      <c r="BEI357" s="29"/>
      <c r="BEJ357" s="29"/>
      <c r="BEK357" s="29"/>
      <c r="BEL357" s="29"/>
      <c r="BEM357" s="29"/>
      <c r="BEN357" s="29"/>
      <c r="BEO357" s="29"/>
      <c r="BEP357" s="29"/>
      <c r="BEQ357" s="29"/>
      <c r="BER357" s="29"/>
      <c r="BES357" s="29"/>
      <c r="BET357" s="29"/>
      <c r="BEU357" s="29"/>
      <c r="BEV357" s="29"/>
      <c r="BEW357" s="29"/>
      <c r="BEX357" s="29"/>
      <c r="BEY357" s="29"/>
      <c r="BEZ357" s="29"/>
      <c r="BFA357" s="29"/>
      <c r="BFB357" s="29"/>
      <c r="BFC357" s="29"/>
      <c r="BFD357" s="29"/>
      <c r="BFE357" s="29"/>
      <c r="BFF357" s="29"/>
      <c r="BFG357" s="29"/>
      <c r="BFH357" s="29"/>
      <c r="BFI357" s="29"/>
      <c r="BFJ357" s="29"/>
      <c r="BFK357" s="29"/>
      <c r="BFL357" s="29"/>
      <c r="BFM357" s="29"/>
      <c r="BFN357" s="29"/>
      <c r="BFO357" s="29"/>
      <c r="BFP357" s="29"/>
      <c r="BFQ357" s="29"/>
      <c r="BFR357" s="29"/>
      <c r="BFS357" s="29"/>
      <c r="BFT357" s="29"/>
      <c r="BFU357" s="29"/>
      <c r="BFV357" s="29"/>
      <c r="BFW357" s="29"/>
      <c r="BFX357" s="29"/>
      <c r="BFY357" s="29"/>
      <c r="BFZ357" s="29"/>
      <c r="BGA357" s="29"/>
      <c r="BGB357" s="29"/>
      <c r="BGC357" s="29"/>
      <c r="BGD357" s="29"/>
      <c r="BGE357" s="29"/>
      <c r="BGF357" s="29"/>
      <c r="BGG357" s="29"/>
      <c r="BGH357" s="29"/>
      <c r="BGI357" s="29"/>
      <c r="BGJ357" s="29"/>
      <c r="BGK357" s="29"/>
      <c r="BGL357" s="29"/>
      <c r="BGM357" s="29"/>
      <c r="BGN357" s="29"/>
      <c r="BGO357" s="29"/>
      <c r="BGP357" s="29"/>
      <c r="BGQ357" s="29"/>
      <c r="BGR357" s="29"/>
      <c r="BGS357" s="29"/>
      <c r="BGT357" s="29"/>
      <c r="BGU357" s="29"/>
      <c r="BGV357" s="29"/>
      <c r="BGW357" s="29"/>
      <c r="BGX357" s="29"/>
      <c r="BGY357" s="29"/>
      <c r="BGZ357" s="29"/>
      <c r="BHA357" s="29"/>
      <c r="BHB357" s="29"/>
      <c r="BHC357" s="29"/>
      <c r="BHD357" s="29"/>
      <c r="BHE357" s="29"/>
      <c r="BHF357" s="29"/>
      <c r="BHG357" s="29"/>
      <c r="BHH357" s="29"/>
      <c r="BHI357" s="29"/>
      <c r="BHJ357" s="29"/>
      <c r="BHK357" s="29"/>
      <c r="BHL357" s="29"/>
      <c r="BHM357" s="29"/>
      <c r="BHN357" s="29"/>
      <c r="BHO357" s="29"/>
      <c r="BHP357" s="29"/>
      <c r="BHQ357" s="29"/>
      <c r="BHR357" s="29"/>
      <c r="BHS357" s="29"/>
      <c r="BHT357" s="29"/>
      <c r="BHU357" s="29"/>
      <c r="BHV357" s="29"/>
      <c r="BHW357" s="29"/>
      <c r="BHX357" s="29"/>
      <c r="BHY357" s="29"/>
      <c r="BHZ357" s="29"/>
      <c r="BIA357" s="29"/>
      <c r="BIB357" s="29"/>
      <c r="BIC357" s="29"/>
      <c r="BID357" s="29"/>
      <c r="BIE357" s="29"/>
      <c r="BIF357" s="29"/>
      <c r="BIG357" s="29"/>
      <c r="BIH357" s="29"/>
      <c r="BII357" s="29"/>
      <c r="BIJ357" s="29"/>
      <c r="BIK357" s="29"/>
      <c r="BIL357" s="29"/>
      <c r="BIM357" s="29"/>
      <c r="BIN357" s="29"/>
      <c r="BIO357" s="29"/>
      <c r="BIP357" s="29"/>
      <c r="BIQ357" s="29"/>
      <c r="BIR357" s="29"/>
      <c r="BIS357" s="29"/>
      <c r="BIT357" s="29"/>
      <c r="BIU357" s="29"/>
      <c r="BIV357" s="29"/>
      <c r="BIW357" s="29"/>
      <c r="BIX357" s="29"/>
      <c r="BIY357" s="29"/>
      <c r="BIZ357" s="29"/>
      <c r="BJA357" s="29"/>
      <c r="BJB357" s="29"/>
      <c r="BJC357" s="29"/>
      <c r="BJD357" s="29"/>
      <c r="BJE357" s="29"/>
      <c r="BJF357" s="29"/>
      <c r="BJG357" s="29"/>
      <c r="BJH357" s="29"/>
      <c r="BJI357" s="29"/>
      <c r="BJJ357" s="29"/>
      <c r="BJK357" s="29"/>
      <c r="BJL357" s="29"/>
      <c r="BJM357" s="29"/>
      <c r="BJN357" s="29"/>
      <c r="BJO357" s="29"/>
      <c r="BJP357" s="29"/>
      <c r="BJQ357" s="29"/>
      <c r="BJR357" s="29"/>
      <c r="BJS357" s="29"/>
      <c r="BJT357" s="29"/>
      <c r="BJU357" s="29"/>
      <c r="BJV357" s="29"/>
      <c r="BJW357" s="29"/>
      <c r="BJX357" s="29"/>
      <c r="BJY357" s="29"/>
      <c r="BJZ357" s="29"/>
      <c r="BKA357" s="29"/>
      <c r="BKB357" s="29"/>
      <c r="BKC357" s="29"/>
      <c r="BKD357" s="29"/>
      <c r="BKE357" s="29"/>
      <c r="BKF357" s="29"/>
      <c r="BKG357" s="29"/>
      <c r="BKH357" s="29"/>
      <c r="BKI357" s="29"/>
      <c r="BKJ357" s="29"/>
      <c r="BKK357" s="29"/>
      <c r="BKL357" s="29"/>
      <c r="BKM357" s="29"/>
      <c r="BKN357" s="29"/>
      <c r="BKO357" s="29"/>
      <c r="BKP357" s="29"/>
      <c r="BKQ357" s="29"/>
      <c r="BKR357" s="29"/>
      <c r="BKS357" s="29"/>
      <c r="BKT357" s="29"/>
      <c r="BKU357" s="29"/>
      <c r="BKV357" s="29"/>
      <c r="BKW357" s="29"/>
      <c r="BKX357" s="29"/>
      <c r="BKY357" s="29"/>
      <c r="BKZ357" s="29"/>
      <c r="BLA357" s="29"/>
      <c r="BLB357" s="29"/>
      <c r="BLC357" s="29"/>
      <c r="BLD357" s="29"/>
      <c r="BLE357" s="29"/>
      <c r="BLF357" s="29"/>
      <c r="BLG357" s="29"/>
      <c r="BLH357" s="29"/>
      <c r="BLI357" s="29"/>
      <c r="BLJ357" s="29"/>
      <c r="BLK357" s="29"/>
      <c r="BLL357" s="29"/>
      <c r="BLM357" s="29"/>
      <c r="BLN357" s="29"/>
      <c r="BLO357" s="29"/>
      <c r="BLP357" s="29"/>
      <c r="BLQ357" s="29"/>
      <c r="BLR357" s="29"/>
      <c r="BLS357" s="29"/>
      <c r="BLT357" s="29"/>
      <c r="BLU357" s="29"/>
      <c r="BLV357" s="29"/>
      <c r="BLW357" s="29"/>
      <c r="BLX357" s="29"/>
      <c r="BLY357" s="29"/>
      <c r="BLZ357" s="29"/>
      <c r="BMA357" s="29"/>
      <c r="BMB357" s="29"/>
      <c r="BMC357" s="29"/>
      <c r="BMD357" s="29"/>
      <c r="BME357" s="29"/>
      <c r="BMF357" s="29"/>
      <c r="BMG357" s="29"/>
      <c r="BMH357" s="29"/>
      <c r="BMI357" s="29"/>
      <c r="BMJ357" s="29"/>
      <c r="BMK357" s="29"/>
      <c r="BML357" s="29"/>
      <c r="BMM357" s="29"/>
      <c r="BMN357" s="29"/>
      <c r="BMO357" s="29"/>
      <c r="BMP357" s="29"/>
      <c r="BMQ357" s="29"/>
      <c r="BMR357" s="29"/>
      <c r="BMS357" s="29"/>
      <c r="BMT357" s="29"/>
      <c r="BMU357" s="29"/>
      <c r="BMV357" s="29"/>
      <c r="BMW357" s="29"/>
      <c r="BMX357" s="29"/>
      <c r="BMY357" s="29"/>
      <c r="BMZ357" s="29"/>
      <c r="BNA357" s="29"/>
      <c r="BNB357" s="29"/>
      <c r="BNC357" s="29"/>
      <c r="BND357" s="29"/>
      <c r="BNE357" s="29"/>
      <c r="BNF357" s="29"/>
      <c r="BNG357" s="29"/>
      <c r="BNH357" s="29"/>
      <c r="BNI357" s="29"/>
      <c r="BNJ357" s="29"/>
      <c r="BNK357" s="29"/>
      <c r="BNL357" s="29"/>
      <c r="BNM357" s="29"/>
      <c r="BNN357" s="29"/>
      <c r="BNO357" s="29"/>
      <c r="BNP357" s="29"/>
      <c r="BNQ357" s="29"/>
      <c r="BNR357" s="29"/>
      <c r="BNS357" s="29"/>
      <c r="BNT357" s="29"/>
      <c r="BNU357" s="29"/>
      <c r="BNV357" s="29"/>
      <c r="BNW357" s="29"/>
      <c r="BNX357" s="29"/>
      <c r="BNY357" s="29"/>
      <c r="BNZ357" s="29"/>
      <c r="BOA357" s="29"/>
      <c r="BOB357" s="29"/>
      <c r="BOC357" s="29"/>
      <c r="BOD357" s="29"/>
      <c r="BOE357" s="29"/>
      <c r="BOF357" s="29"/>
      <c r="BOG357" s="29"/>
      <c r="BOH357" s="29"/>
      <c r="BOI357" s="29"/>
      <c r="BOJ357" s="29"/>
      <c r="BOK357" s="29"/>
      <c r="BOL357" s="29"/>
      <c r="BOM357" s="29"/>
      <c r="BON357" s="29"/>
      <c r="BOO357" s="29"/>
      <c r="BOP357" s="29"/>
      <c r="BOQ357" s="29"/>
      <c r="BOR357" s="29"/>
      <c r="BOS357" s="29"/>
      <c r="BOT357" s="29"/>
      <c r="BOU357" s="29"/>
      <c r="BOV357" s="29"/>
      <c r="BOW357" s="29"/>
      <c r="BOX357" s="29"/>
      <c r="BOY357" s="29"/>
      <c r="BOZ357" s="29"/>
      <c r="BPA357" s="29"/>
      <c r="BPB357" s="29"/>
      <c r="BPC357" s="29"/>
      <c r="BPD357" s="29"/>
      <c r="BPE357" s="29"/>
      <c r="BPF357" s="29"/>
      <c r="BPG357" s="29"/>
      <c r="BPH357" s="29"/>
      <c r="BPI357" s="29"/>
      <c r="BPJ357" s="29"/>
      <c r="BPK357" s="29"/>
      <c r="BPL357" s="29"/>
      <c r="BPM357" s="29"/>
      <c r="BPN357" s="29"/>
      <c r="BPO357" s="29"/>
      <c r="BPP357" s="29"/>
      <c r="BPQ357" s="29"/>
      <c r="BPR357" s="29"/>
      <c r="BPS357" s="29"/>
      <c r="BPT357" s="29"/>
      <c r="BPU357" s="29"/>
      <c r="BPV357" s="29"/>
      <c r="BPW357" s="29"/>
      <c r="BPX357" s="29"/>
      <c r="BPY357" s="29"/>
      <c r="BPZ357" s="29"/>
      <c r="BQA357" s="29"/>
      <c r="BQB357" s="29"/>
      <c r="BQC357" s="29"/>
      <c r="BQD357" s="29"/>
      <c r="BQE357" s="29"/>
      <c r="BQF357" s="29"/>
      <c r="BQG357" s="29"/>
      <c r="BQH357" s="29"/>
      <c r="BQI357" s="29"/>
      <c r="BQJ357" s="29"/>
      <c r="BQK357" s="29"/>
      <c r="BQL357" s="29"/>
      <c r="BQM357" s="29"/>
      <c r="BQN357" s="29"/>
      <c r="BQO357" s="29"/>
      <c r="BQP357" s="29"/>
      <c r="BQQ357" s="29"/>
      <c r="BQR357" s="29"/>
      <c r="BQS357" s="29"/>
      <c r="BQT357" s="29"/>
      <c r="BQU357" s="29"/>
      <c r="BQV357" s="29"/>
      <c r="BQW357" s="29"/>
      <c r="BQX357" s="29"/>
      <c r="BQY357" s="29"/>
      <c r="BQZ357" s="29"/>
      <c r="BRA357" s="29"/>
      <c r="BRB357" s="29"/>
      <c r="BRC357" s="29"/>
      <c r="BRD357" s="29"/>
      <c r="BRE357" s="29"/>
      <c r="BRF357" s="29"/>
      <c r="BRG357" s="29"/>
      <c r="BRH357" s="29"/>
      <c r="BRI357" s="29"/>
      <c r="BRJ357" s="29"/>
      <c r="BRK357" s="29"/>
      <c r="BRL357" s="29"/>
      <c r="BRM357" s="29"/>
      <c r="BRN357" s="29"/>
      <c r="BRO357" s="29"/>
      <c r="BRP357" s="29"/>
      <c r="BRQ357" s="29"/>
      <c r="BRR357" s="29"/>
      <c r="BRS357" s="29"/>
      <c r="BRT357" s="29"/>
      <c r="BRU357" s="29"/>
      <c r="BRV357" s="29"/>
      <c r="BRW357" s="29"/>
      <c r="BRX357" s="29"/>
      <c r="BRY357" s="29"/>
      <c r="BRZ357" s="29"/>
      <c r="BSA357" s="29"/>
      <c r="BSB357" s="29"/>
      <c r="BSC357" s="29"/>
      <c r="BSD357" s="29"/>
      <c r="BSE357" s="29"/>
      <c r="BSF357" s="29"/>
      <c r="BSG357" s="29"/>
      <c r="BSH357" s="29"/>
      <c r="BSI357" s="29"/>
      <c r="BSJ357" s="29"/>
      <c r="BSK357" s="29"/>
      <c r="BSL357" s="29"/>
      <c r="BSM357" s="29"/>
      <c r="BSN357" s="29"/>
      <c r="BSO357" s="29"/>
      <c r="BSP357" s="29"/>
      <c r="BSQ357" s="29"/>
      <c r="BSR357" s="29"/>
      <c r="BSS357" s="29"/>
      <c r="BST357" s="29"/>
      <c r="BSU357" s="29"/>
      <c r="BSV357" s="29"/>
      <c r="BSW357" s="29"/>
      <c r="BSX357" s="29"/>
      <c r="BSY357" s="29"/>
      <c r="BSZ357" s="29"/>
      <c r="BTA357" s="29"/>
      <c r="BTB357" s="29"/>
      <c r="BTC357" s="29"/>
      <c r="BTD357" s="29"/>
      <c r="BTE357" s="29"/>
      <c r="BTF357" s="29"/>
      <c r="BTG357" s="29"/>
      <c r="BTH357" s="29"/>
      <c r="BTI357" s="29"/>
      <c r="BTJ357" s="29"/>
      <c r="BTK357" s="29"/>
      <c r="BTL357" s="29"/>
      <c r="BTM357" s="29"/>
      <c r="BTN357" s="29"/>
      <c r="BTO357" s="29"/>
      <c r="BTP357" s="29"/>
      <c r="BTQ357" s="29"/>
      <c r="BTR357" s="29"/>
      <c r="BTS357" s="29"/>
      <c r="BTT357" s="29"/>
      <c r="BTU357" s="29"/>
      <c r="BTV357" s="29"/>
      <c r="BTW357" s="29"/>
      <c r="BTX357" s="29"/>
      <c r="BTY357" s="29"/>
      <c r="BTZ357" s="29"/>
      <c r="BUA357" s="29"/>
      <c r="BUB357" s="29"/>
      <c r="BUC357" s="29"/>
      <c r="BUD357" s="29"/>
      <c r="BUE357" s="29"/>
      <c r="BUF357" s="29"/>
      <c r="BUG357" s="29"/>
      <c r="BUH357" s="29"/>
      <c r="BUI357" s="29"/>
      <c r="BUJ357" s="29"/>
      <c r="BUK357" s="29"/>
      <c r="BUL357" s="29"/>
      <c r="BUM357" s="29"/>
      <c r="BUN357" s="29"/>
      <c r="BUO357" s="29"/>
      <c r="BUP357" s="29"/>
      <c r="BUQ357" s="29"/>
      <c r="BUR357" s="29"/>
      <c r="BUS357" s="29"/>
      <c r="BUT357" s="29"/>
      <c r="BUU357" s="29"/>
      <c r="BUV357" s="29"/>
      <c r="BUW357" s="29"/>
      <c r="BUX357" s="29"/>
      <c r="BUY357" s="29"/>
      <c r="BUZ357" s="29"/>
      <c r="BVA357" s="29"/>
      <c r="BVB357" s="29"/>
      <c r="BVC357" s="29"/>
      <c r="BVD357" s="29"/>
      <c r="BVE357" s="29"/>
      <c r="BVF357" s="29"/>
      <c r="BVG357" s="29"/>
      <c r="BVH357" s="29"/>
      <c r="BVI357" s="29"/>
      <c r="BVJ357" s="29"/>
      <c r="BVK357" s="29"/>
      <c r="BVL357" s="29"/>
      <c r="BVM357" s="29"/>
      <c r="BVN357" s="29"/>
      <c r="BVO357" s="29"/>
      <c r="BVP357" s="29"/>
      <c r="BVQ357" s="29"/>
      <c r="BVR357" s="29"/>
      <c r="BVS357" s="29"/>
      <c r="BVT357" s="29"/>
      <c r="BVU357" s="29"/>
      <c r="BVV357" s="29"/>
      <c r="BVW357" s="29"/>
      <c r="BVX357" s="29"/>
      <c r="BVY357" s="29"/>
      <c r="BVZ357" s="29"/>
      <c r="BWA357" s="29"/>
      <c r="BWB357" s="29"/>
      <c r="BWC357" s="29"/>
      <c r="BWD357" s="29"/>
      <c r="BWE357" s="29"/>
      <c r="BWF357" s="29"/>
      <c r="BWG357" s="29"/>
      <c r="BWH357" s="29"/>
      <c r="BWI357" s="29"/>
      <c r="BWJ357" s="29"/>
      <c r="BWK357" s="29"/>
      <c r="BWL357" s="29"/>
      <c r="BWM357" s="29"/>
      <c r="BWN357" s="29"/>
      <c r="BWO357" s="29"/>
      <c r="BWP357" s="29"/>
      <c r="BWQ357" s="29"/>
      <c r="BWR357" s="29"/>
      <c r="BWS357" s="29"/>
      <c r="BWT357" s="29"/>
      <c r="BWU357" s="29"/>
      <c r="BWV357" s="29"/>
      <c r="BWW357" s="29"/>
      <c r="BWX357" s="29"/>
      <c r="BWY357" s="29"/>
      <c r="BWZ357" s="29"/>
      <c r="BXA357" s="29"/>
      <c r="BXB357" s="29"/>
      <c r="BXC357" s="29"/>
      <c r="BXD357" s="29"/>
      <c r="BXE357" s="29"/>
      <c r="BXF357" s="29"/>
      <c r="BXG357" s="29"/>
      <c r="BXH357" s="29"/>
      <c r="BXI357" s="29"/>
      <c r="BXJ357" s="29"/>
      <c r="BXK357" s="29"/>
      <c r="BXL357" s="29"/>
      <c r="BXM357" s="29"/>
      <c r="BXN357" s="29"/>
      <c r="BXO357" s="29"/>
      <c r="BXP357" s="29"/>
      <c r="BXQ357" s="29"/>
      <c r="BXR357" s="29"/>
      <c r="BXS357" s="29"/>
      <c r="BXT357" s="29"/>
      <c r="BXU357" s="29"/>
      <c r="BXV357" s="29"/>
      <c r="BXW357" s="29"/>
      <c r="BXX357" s="29"/>
      <c r="BXY357" s="29"/>
      <c r="BXZ357" s="29"/>
      <c r="BYA357" s="29"/>
      <c r="BYB357" s="29"/>
      <c r="BYC357" s="29"/>
      <c r="BYD357" s="29"/>
      <c r="BYE357" s="29"/>
      <c r="BYF357" s="29"/>
      <c r="BYG357" s="29"/>
      <c r="BYH357" s="29"/>
      <c r="BYI357" s="29"/>
      <c r="BYJ357" s="29"/>
      <c r="BYK357" s="29"/>
      <c r="BYL357" s="29"/>
      <c r="BYM357" s="29"/>
      <c r="BYN357" s="29"/>
      <c r="BYO357" s="29"/>
      <c r="BYP357" s="29"/>
      <c r="BYQ357" s="29"/>
      <c r="BYR357" s="29"/>
      <c r="BYS357" s="29"/>
      <c r="BYT357" s="29"/>
      <c r="BYU357" s="29"/>
      <c r="BYV357" s="29"/>
      <c r="BYW357" s="29"/>
      <c r="BYX357" s="29"/>
      <c r="BYY357" s="29"/>
      <c r="BYZ357" s="29"/>
      <c r="BZA357" s="29"/>
      <c r="BZB357" s="29"/>
      <c r="BZC357" s="29"/>
      <c r="BZD357" s="29"/>
      <c r="BZE357" s="29"/>
      <c r="BZF357" s="29"/>
      <c r="BZG357" s="29"/>
      <c r="BZH357" s="29"/>
      <c r="BZI357" s="29"/>
      <c r="BZJ357" s="29"/>
      <c r="BZK357" s="29"/>
      <c r="BZL357" s="29"/>
      <c r="BZM357" s="29"/>
      <c r="BZN357" s="29"/>
      <c r="BZO357" s="29"/>
      <c r="BZP357" s="29"/>
      <c r="BZQ357" s="29"/>
      <c r="BZR357" s="29"/>
      <c r="BZS357" s="29"/>
      <c r="BZT357" s="29"/>
      <c r="BZU357" s="29"/>
      <c r="BZV357" s="29"/>
      <c r="BZW357" s="29"/>
      <c r="BZX357" s="29"/>
      <c r="BZY357" s="29"/>
      <c r="BZZ357" s="29"/>
      <c r="CAA357" s="29"/>
      <c r="CAB357" s="29"/>
      <c r="CAC357" s="29"/>
      <c r="CAD357" s="29"/>
      <c r="CAE357" s="29"/>
      <c r="CAF357" s="29"/>
      <c r="CAG357" s="29"/>
      <c r="CAH357" s="29"/>
      <c r="CAI357" s="29"/>
      <c r="CAJ357" s="29"/>
      <c r="CAK357" s="29"/>
      <c r="CAL357" s="29"/>
      <c r="CAM357" s="29"/>
      <c r="CAN357" s="29"/>
      <c r="CAO357" s="29"/>
      <c r="CAP357" s="29"/>
      <c r="CAQ357" s="29"/>
      <c r="CAR357" s="29"/>
      <c r="CAS357" s="29"/>
      <c r="CAT357" s="29"/>
      <c r="CAU357" s="29"/>
      <c r="CAV357" s="29"/>
      <c r="CAW357" s="29"/>
      <c r="CAX357" s="29"/>
      <c r="CAY357" s="29"/>
      <c r="CAZ357" s="29"/>
      <c r="CBA357" s="29"/>
      <c r="CBB357" s="29"/>
      <c r="CBC357" s="29"/>
      <c r="CBD357" s="29"/>
      <c r="CBE357" s="29"/>
      <c r="CBF357" s="29"/>
      <c r="CBG357" s="29"/>
      <c r="CBH357" s="29"/>
      <c r="CBI357" s="29"/>
      <c r="CBJ357" s="29"/>
      <c r="CBK357" s="29"/>
      <c r="CBL357" s="29"/>
      <c r="CBM357" s="29"/>
      <c r="CBN357" s="29"/>
      <c r="CBO357" s="29"/>
      <c r="CBP357" s="29"/>
      <c r="CBQ357" s="29"/>
      <c r="CBR357" s="29"/>
      <c r="CBS357" s="29"/>
      <c r="CBT357" s="29"/>
      <c r="CBU357" s="29"/>
      <c r="CBV357" s="29"/>
      <c r="CBW357" s="29"/>
      <c r="CBX357" s="29"/>
      <c r="CBY357" s="29"/>
      <c r="CBZ357" s="29"/>
      <c r="CCA357" s="29"/>
      <c r="CCB357" s="29"/>
      <c r="CCC357" s="29"/>
      <c r="CCD357" s="29"/>
      <c r="CCE357" s="29"/>
      <c r="CCF357" s="29"/>
      <c r="CCG357" s="29"/>
      <c r="CCH357" s="29"/>
      <c r="CCI357" s="29"/>
      <c r="CCJ357" s="29"/>
      <c r="CCK357" s="29"/>
      <c r="CCL357" s="29"/>
      <c r="CCM357" s="29"/>
      <c r="CCN357" s="29"/>
      <c r="CCO357" s="29"/>
      <c r="CCP357" s="29"/>
      <c r="CCQ357" s="29"/>
      <c r="CCR357" s="29"/>
      <c r="CCS357" s="29"/>
      <c r="CCT357" s="29"/>
      <c r="CCU357" s="29"/>
      <c r="CCV357" s="29"/>
      <c r="CCW357" s="29"/>
      <c r="CCX357" s="29"/>
      <c r="CCY357" s="29"/>
      <c r="CCZ357" s="29"/>
      <c r="CDA357" s="29"/>
      <c r="CDB357" s="29"/>
      <c r="CDC357" s="29"/>
      <c r="CDD357" s="29"/>
      <c r="CDE357" s="29"/>
      <c r="CDF357" s="29"/>
      <c r="CDG357" s="29"/>
      <c r="CDH357" s="29"/>
      <c r="CDI357" s="29"/>
      <c r="CDJ357" s="29"/>
      <c r="CDK357" s="29"/>
      <c r="CDL357" s="29"/>
      <c r="CDM357" s="29"/>
      <c r="CDN357" s="29"/>
      <c r="CDO357" s="29"/>
      <c r="CDP357" s="29"/>
      <c r="CDQ357" s="29"/>
      <c r="CDR357" s="29"/>
      <c r="CDS357" s="29"/>
      <c r="CDT357" s="29"/>
      <c r="CDU357" s="29"/>
      <c r="CDV357" s="29"/>
      <c r="CDW357" s="29"/>
      <c r="CDX357" s="29"/>
      <c r="CDY357" s="29"/>
      <c r="CDZ357" s="29"/>
      <c r="CEA357" s="29"/>
      <c r="CEB357" s="29"/>
      <c r="CEC357" s="29"/>
      <c r="CED357" s="29"/>
      <c r="CEE357" s="29"/>
      <c r="CEF357" s="29"/>
      <c r="CEG357" s="29"/>
      <c r="CEH357" s="29"/>
      <c r="CEI357" s="29"/>
      <c r="CEJ357" s="29"/>
      <c r="CEK357" s="29"/>
      <c r="CEL357" s="29"/>
      <c r="CEM357" s="29"/>
      <c r="CEN357" s="29"/>
      <c r="CEO357" s="29"/>
      <c r="CEP357" s="29"/>
      <c r="CEQ357" s="29"/>
      <c r="CER357" s="29"/>
      <c r="CES357" s="29"/>
      <c r="CET357" s="29"/>
      <c r="CEU357" s="29"/>
      <c r="CEV357" s="29"/>
      <c r="CEW357" s="29"/>
      <c r="CEX357" s="29"/>
      <c r="CEY357" s="29"/>
      <c r="CEZ357" s="29"/>
      <c r="CFA357" s="29"/>
      <c r="CFB357" s="29"/>
      <c r="CFC357" s="29"/>
      <c r="CFD357" s="29"/>
      <c r="CFE357" s="29"/>
      <c r="CFF357" s="29"/>
      <c r="CFG357" s="29"/>
      <c r="CFH357" s="29"/>
      <c r="CFI357" s="29"/>
      <c r="CFJ357" s="29"/>
      <c r="CFK357" s="29"/>
      <c r="CFL357" s="29"/>
      <c r="CFM357" s="29"/>
      <c r="CFN357" s="29"/>
      <c r="CFO357" s="29"/>
      <c r="CFP357" s="29"/>
      <c r="CFQ357" s="29"/>
      <c r="CFR357" s="29"/>
      <c r="CFS357" s="29"/>
      <c r="CFT357" s="29"/>
      <c r="CFU357" s="29"/>
      <c r="CFV357" s="29"/>
      <c r="CFW357" s="29"/>
      <c r="CFX357" s="29"/>
      <c r="CFY357" s="29"/>
      <c r="CFZ357" s="29"/>
      <c r="CGA357" s="29"/>
      <c r="CGB357" s="29"/>
      <c r="CGC357" s="29"/>
      <c r="CGD357" s="29"/>
      <c r="CGE357" s="29"/>
      <c r="CGF357" s="29"/>
      <c r="CGG357" s="29"/>
      <c r="CGH357" s="29"/>
      <c r="CGI357" s="29"/>
      <c r="CGJ357" s="29"/>
      <c r="CGK357" s="29"/>
      <c r="CGL357" s="29"/>
      <c r="CGM357" s="29"/>
      <c r="CGN357" s="29"/>
      <c r="CGO357" s="29"/>
      <c r="CGP357" s="29"/>
      <c r="CGQ357" s="29"/>
      <c r="CGR357" s="29"/>
      <c r="CGS357" s="29"/>
      <c r="CGT357" s="29"/>
      <c r="CGU357" s="29"/>
      <c r="CGV357" s="29"/>
      <c r="CGW357" s="29"/>
      <c r="CGX357" s="29"/>
      <c r="CGY357" s="29"/>
      <c r="CGZ357" s="29"/>
      <c r="CHA357" s="29"/>
      <c r="CHB357" s="29"/>
      <c r="CHC357" s="29"/>
      <c r="CHD357" s="29"/>
      <c r="CHE357" s="29"/>
      <c r="CHF357" s="29"/>
      <c r="CHG357" s="29"/>
      <c r="CHH357" s="29"/>
      <c r="CHI357" s="29"/>
      <c r="CHJ357" s="29"/>
      <c r="CHK357" s="29"/>
      <c r="CHL357" s="29"/>
      <c r="CHM357" s="29"/>
      <c r="CHN357" s="29"/>
      <c r="CHO357" s="29"/>
      <c r="CHP357" s="29"/>
      <c r="CHQ357" s="29"/>
      <c r="CHR357" s="29"/>
      <c r="CHS357" s="29"/>
      <c r="CHT357" s="29"/>
      <c r="CHU357" s="29"/>
      <c r="CHV357" s="29"/>
      <c r="CHW357" s="29"/>
      <c r="CHX357" s="29"/>
      <c r="CHY357" s="29"/>
      <c r="CHZ357" s="29"/>
      <c r="CIA357" s="29"/>
      <c r="CIB357" s="29"/>
      <c r="CIC357" s="29"/>
      <c r="CID357" s="29"/>
      <c r="CIE357" s="29"/>
      <c r="CIF357" s="29"/>
      <c r="CIG357" s="29"/>
      <c r="CIH357" s="29"/>
      <c r="CII357" s="29"/>
      <c r="CIJ357" s="29"/>
      <c r="CIK357" s="29"/>
      <c r="CIL357" s="29"/>
      <c r="CIM357" s="29"/>
      <c r="CIN357" s="29"/>
      <c r="CIO357" s="29"/>
      <c r="CIP357" s="29"/>
      <c r="CIQ357" s="29"/>
      <c r="CIR357" s="29"/>
      <c r="CIS357" s="29"/>
      <c r="CIT357" s="29"/>
      <c r="CIU357" s="29"/>
      <c r="CIV357" s="29"/>
      <c r="CIW357" s="29"/>
      <c r="CIX357" s="29"/>
      <c r="CIY357" s="29"/>
      <c r="CIZ357" s="29"/>
      <c r="CJA357" s="29"/>
      <c r="CJB357" s="29"/>
      <c r="CJC357" s="29"/>
      <c r="CJD357" s="29"/>
      <c r="CJE357" s="29"/>
      <c r="CJF357" s="29"/>
      <c r="CJG357" s="29"/>
      <c r="CJH357" s="29"/>
      <c r="CJI357" s="29"/>
      <c r="CJJ357" s="29"/>
      <c r="CJK357" s="29"/>
      <c r="CJL357" s="29"/>
      <c r="CJM357" s="29"/>
      <c r="CJN357" s="29"/>
      <c r="CJO357" s="29"/>
      <c r="CJP357" s="29"/>
      <c r="CJQ357" s="29"/>
      <c r="CJR357" s="29"/>
      <c r="CJS357" s="29"/>
      <c r="CJT357" s="29"/>
      <c r="CJU357" s="29"/>
      <c r="CJV357" s="29"/>
      <c r="CJW357" s="29"/>
      <c r="CJX357" s="29"/>
      <c r="CJY357" s="29"/>
      <c r="CJZ357" s="29"/>
      <c r="CKA357" s="29"/>
      <c r="CKB357" s="29"/>
      <c r="CKC357" s="29"/>
      <c r="CKD357" s="29"/>
      <c r="CKE357" s="29"/>
      <c r="CKF357" s="29"/>
      <c r="CKG357" s="29"/>
      <c r="CKH357" s="29"/>
      <c r="CKI357" s="29"/>
      <c r="CKJ357" s="29"/>
      <c r="CKK357" s="29"/>
      <c r="CKL357" s="29"/>
      <c r="CKM357" s="29"/>
      <c r="CKN357" s="29"/>
      <c r="CKO357" s="29"/>
      <c r="CKP357" s="29"/>
      <c r="CKQ357" s="29"/>
      <c r="CKR357" s="29"/>
      <c r="CKS357" s="29"/>
      <c r="CKT357" s="29"/>
      <c r="CKU357" s="29"/>
      <c r="CKV357" s="29"/>
      <c r="CKW357" s="29"/>
      <c r="CKX357" s="29"/>
      <c r="CKY357" s="29"/>
      <c r="CKZ357" s="29"/>
      <c r="CLA357" s="29"/>
      <c r="CLB357" s="29"/>
      <c r="CLC357" s="29"/>
      <c r="CLD357" s="29"/>
      <c r="CLE357" s="29"/>
      <c r="CLF357" s="29"/>
      <c r="CLG357" s="29"/>
      <c r="CLH357" s="29"/>
      <c r="CLI357" s="29"/>
      <c r="CLJ357" s="29"/>
      <c r="CLK357" s="29"/>
      <c r="CLL357" s="29"/>
      <c r="CLM357" s="29"/>
      <c r="CLN357" s="29"/>
      <c r="CLO357" s="29"/>
      <c r="CLP357" s="29"/>
      <c r="CLQ357" s="29"/>
      <c r="CLR357" s="29"/>
      <c r="CLS357" s="29"/>
      <c r="CLT357" s="29"/>
      <c r="CLU357" s="29"/>
      <c r="CLV357" s="29"/>
      <c r="CLW357" s="29"/>
      <c r="CLX357" s="29"/>
      <c r="CLY357" s="29"/>
      <c r="CLZ357" s="29"/>
      <c r="CMA357" s="29"/>
      <c r="CMB357" s="29"/>
      <c r="CMC357" s="29"/>
      <c r="CMD357" s="29"/>
      <c r="CME357" s="29"/>
      <c r="CMF357" s="29"/>
      <c r="CMG357" s="29"/>
      <c r="CMH357" s="29"/>
      <c r="CMI357" s="29"/>
      <c r="CMJ357" s="29"/>
      <c r="CMK357" s="29"/>
      <c r="CML357" s="29"/>
      <c r="CMM357" s="29"/>
      <c r="CMN357" s="29"/>
      <c r="CMO357" s="29"/>
      <c r="CMP357" s="29"/>
      <c r="CMQ357" s="29"/>
      <c r="CMR357" s="29"/>
      <c r="CMS357" s="29"/>
      <c r="CMT357" s="29"/>
      <c r="CMU357" s="29"/>
      <c r="CMV357" s="29"/>
      <c r="CMW357" s="29"/>
      <c r="CMX357" s="29"/>
      <c r="CMY357" s="29"/>
      <c r="CMZ357" s="29"/>
      <c r="CNA357" s="29"/>
      <c r="CNB357" s="29"/>
      <c r="CNC357" s="29"/>
      <c r="CND357" s="29"/>
      <c r="CNE357" s="29"/>
      <c r="CNF357" s="29"/>
      <c r="CNG357" s="29"/>
      <c r="CNH357" s="29"/>
      <c r="CNI357" s="29"/>
      <c r="CNJ357" s="29"/>
      <c r="CNK357" s="29"/>
      <c r="CNL357" s="29"/>
      <c r="CNM357" s="29"/>
      <c r="CNN357" s="29"/>
      <c r="CNO357" s="29"/>
      <c r="CNP357" s="29"/>
      <c r="CNQ357" s="29"/>
      <c r="CNR357" s="29"/>
      <c r="CNS357" s="29"/>
      <c r="CNT357" s="29"/>
      <c r="CNU357" s="29"/>
      <c r="CNV357" s="29"/>
      <c r="CNW357" s="29"/>
      <c r="CNX357" s="29"/>
      <c r="CNY357" s="29"/>
      <c r="CNZ357" s="29"/>
      <c r="COA357" s="29"/>
      <c r="COB357" s="29"/>
      <c r="COC357" s="29"/>
      <c r="COD357" s="29"/>
      <c r="COE357" s="29"/>
      <c r="COF357" s="29"/>
      <c r="COG357" s="29"/>
      <c r="COH357" s="29"/>
      <c r="COI357" s="29"/>
      <c r="COJ357" s="29"/>
      <c r="COK357" s="29"/>
      <c r="COL357" s="29"/>
      <c r="COM357" s="29"/>
      <c r="CON357" s="29"/>
      <c r="COO357" s="29"/>
      <c r="COP357" s="29"/>
      <c r="COQ357" s="29"/>
      <c r="COR357" s="29"/>
      <c r="COS357" s="29"/>
      <c r="COT357" s="29"/>
      <c r="COU357" s="29"/>
      <c r="COV357" s="29"/>
      <c r="COW357" s="29"/>
      <c r="COX357" s="29"/>
      <c r="COY357" s="29"/>
      <c r="COZ357" s="29"/>
      <c r="CPA357" s="29"/>
      <c r="CPB357" s="29"/>
      <c r="CPC357" s="29"/>
      <c r="CPD357" s="29"/>
      <c r="CPE357" s="29"/>
      <c r="CPF357" s="29"/>
      <c r="CPG357" s="29"/>
      <c r="CPH357" s="29"/>
      <c r="CPI357" s="29"/>
      <c r="CPJ357" s="29"/>
      <c r="CPK357" s="29"/>
      <c r="CPL357" s="29"/>
      <c r="CPM357" s="29"/>
      <c r="CPN357" s="29"/>
      <c r="CPO357" s="29"/>
      <c r="CPP357" s="29"/>
      <c r="CPQ357" s="29"/>
      <c r="CPR357" s="29"/>
      <c r="CPS357" s="29"/>
      <c r="CPT357" s="29"/>
      <c r="CPU357" s="29"/>
      <c r="CPV357" s="29"/>
      <c r="CPW357" s="29"/>
      <c r="CPX357" s="29"/>
      <c r="CPY357" s="29"/>
      <c r="CPZ357" s="29"/>
      <c r="CQA357" s="29"/>
      <c r="CQB357" s="29"/>
      <c r="CQC357" s="29"/>
      <c r="CQD357" s="29"/>
      <c r="CQE357" s="29"/>
      <c r="CQF357" s="29"/>
      <c r="CQG357" s="29"/>
      <c r="CQH357" s="29"/>
      <c r="CQI357" s="29"/>
      <c r="CQJ357" s="29"/>
      <c r="CQK357" s="29"/>
      <c r="CQL357" s="29"/>
      <c r="CQM357" s="29"/>
      <c r="CQN357" s="29"/>
      <c r="CQO357" s="29"/>
      <c r="CQP357" s="29"/>
      <c r="CQQ357" s="29"/>
      <c r="CQR357" s="29"/>
      <c r="CQS357" s="29"/>
      <c r="CQT357" s="29"/>
      <c r="CQU357" s="29"/>
      <c r="CQV357" s="29"/>
      <c r="CQW357" s="29"/>
      <c r="CQX357" s="29"/>
      <c r="CQY357" s="29"/>
      <c r="CQZ357" s="29"/>
      <c r="CRA357" s="29"/>
      <c r="CRB357" s="29"/>
      <c r="CRC357" s="29"/>
      <c r="CRD357" s="29"/>
      <c r="CRE357" s="29"/>
      <c r="CRF357" s="29"/>
      <c r="CRG357" s="29"/>
      <c r="CRH357" s="29"/>
      <c r="CRI357" s="29"/>
      <c r="CRJ357" s="29"/>
      <c r="CRK357" s="29"/>
      <c r="CRL357" s="29"/>
      <c r="CRM357" s="29"/>
      <c r="CRN357" s="29"/>
      <c r="CRO357" s="29"/>
      <c r="CRP357" s="29"/>
      <c r="CRQ357" s="29"/>
      <c r="CRR357" s="29"/>
      <c r="CRS357" s="29"/>
      <c r="CRT357" s="29"/>
      <c r="CRU357" s="29"/>
      <c r="CRV357" s="29"/>
      <c r="CRW357" s="29"/>
      <c r="CRX357" s="29"/>
      <c r="CRY357" s="29"/>
      <c r="CRZ357" s="29"/>
      <c r="CSA357" s="29"/>
      <c r="CSB357" s="29"/>
      <c r="CSC357" s="29"/>
      <c r="CSD357" s="29"/>
      <c r="CSE357" s="29"/>
      <c r="CSF357" s="29"/>
      <c r="CSG357" s="29"/>
      <c r="CSH357" s="29"/>
      <c r="CSI357" s="29"/>
      <c r="CSJ357" s="29"/>
      <c r="CSK357" s="29"/>
      <c r="CSL357" s="29"/>
      <c r="CSM357" s="29"/>
      <c r="CSN357" s="29"/>
      <c r="CSO357" s="29"/>
      <c r="CSP357" s="29"/>
      <c r="CSQ357" s="29"/>
      <c r="CSR357" s="29"/>
      <c r="CSS357" s="29"/>
      <c r="CST357" s="29"/>
      <c r="CSU357" s="29"/>
      <c r="CSV357" s="29"/>
      <c r="CSW357" s="29"/>
      <c r="CSX357" s="29"/>
      <c r="CSY357" s="29"/>
      <c r="CSZ357" s="29"/>
      <c r="CTA357" s="29"/>
      <c r="CTB357" s="29"/>
      <c r="CTC357" s="29"/>
      <c r="CTD357" s="29"/>
      <c r="CTE357" s="29"/>
      <c r="CTF357" s="29"/>
      <c r="CTG357" s="29"/>
      <c r="CTH357" s="29"/>
      <c r="CTI357" s="29"/>
      <c r="CTJ357" s="29"/>
      <c r="CTK357" s="29"/>
      <c r="CTL357" s="29"/>
      <c r="CTM357" s="29"/>
      <c r="CTN357" s="29"/>
      <c r="CTO357" s="29"/>
      <c r="CTP357" s="29"/>
      <c r="CTQ357" s="29"/>
      <c r="CTR357" s="29"/>
      <c r="CTS357" s="29"/>
      <c r="CTT357" s="29"/>
      <c r="CTU357" s="29"/>
      <c r="CTV357" s="29"/>
      <c r="CTW357" s="29"/>
      <c r="CTX357" s="29"/>
      <c r="CTY357" s="29"/>
      <c r="CTZ357" s="29"/>
      <c r="CUA357" s="29"/>
      <c r="CUB357" s="29"/>
      <c r="CUC357" s="29"/>
      <c r="CUD357" s="29"/>
      <c r="CUE357" s="29"/>
      <c r="CUF357" s="29"/>
      <c r="CUG357" s="29"/>
      <c r="CUH357" s="29"/>
      <c r="CUI357" s="29"/>
      <c r="CUJ357" s="29"/>
      <c r="CUK357" s="29"/>
      <c r="CUL357" s="29"/>
      <c r="CUM357" s="29"/>
      <c r="CUN357" s="29"/>
      <c r="CUO357" s="29"/>
      <c r="CUP357" s="29"/>
      <c r="CUQ357" s="29"/>
      <c r="CUR357" s="29"/>
      <c r="CUS357" s="29"/>
      <c r="CUT357" s="29"/>
      <c r="CUU357" s="29"/>
      <c r="CUV357" s="29"/>
      <c r="CUW357" s="29"/>
      <c r="CUX357" s="29"/>
      <c r="CUY357" s="29"/>
      <c r="CUZ357" s="29"/>
      <c r="CVA357" s="29"/>
      <c r="CVB357" s="29"/>
      <c r="CVC357" s="29"/>
      <c r="CVD357" s="29"/>
      <c r="CVE357" s="29"/>
      <c r="CVF357" s="29"/>
      <c r="CVG357" s="29"/>
      <c r="CVH357" s="29"/>
      <c r="CVI357" s="29"/>
      <c r="CVJ357" s="29"/>
      <c r="CVK357" s="29"/>
      <c r="CVL357" s="29"/>
      <c r="CVM357" s="29"/>
      <c r="CVN357" s="29"/>
      <c r="CVO357" s="29"/>
      <c r="CVP357" s="29"/>
      <c r="CVQ357" s="29"/>
      <c r="CVR357" s="29"/>
      <c r="CVS357" s="29"/>
      <c r="CVT357" s="29"/>
      <c r="CVU357" s="29"/>
      <c r="CVV357" s="29"/>
      <c r="CVW357" s="29"/>
      <c r="CVX357" s="29"/>
      <c r="CVY357" s="29"/>
      <c r="CVZ357" s="29"/>
      <c r="CWA357" s="29"/>
      <c r="CWB357" s="29"/>
      <c r="CWC357" s="29"/>
      <c r="CWD357" s="29"/>
      <c r="CWE357" s="29"/>
      <c r="CWF357" s="29"/>
      <c r="CWG357" s="29"/>
      <c r="CWH357" s="29"/>
      <c r="CWI357" s="29"/>
      <c r="CWJ357" s="29"/>
      <c r="CWK357" s="29"/>
      <c r="CWL357" s="29"/>
      <c r="CWM357" s="29"/>
      <c r="CWN357" s="29"/>
      <c r="CWO357" s="29"/>
      <c r="CWP357" s="29"/>
      <c r="CWQ357" s="29"/>
      <c r="CWR357" s="29"/>
      <c r="CWS357" s="29"/>
      <c r="CWT357" s="29"/>
      <c r="CWU357" s="29"/>
      <c r="CWV357" s="29"/>
      <c r="CWW357" s="29"/>
      <c r="CWX357" s="29"/>
      <c r="CWY357" s="29"/>
      <c r="CWZ357" s="29"/>
      <c r="CXA357" s="29"/>
      <c r="CXB357" s="29"/>
      <c r="CXC357" s="29"/>
      <c r="CXD357" s="29"/>
      <c r="CXE357" s="29"/>
      <c r="CXF357" s="29"/>
      <c r="CXG357" s="29"/>
      <c r="CXH357" s="29"/>
      <c r="CXI357" s="29"/>
      <c r="CXJ357" s="29"/>
      <c r="CXK357" s="29"/>
      <c r="CXL357" s="29"/>
      <c r="CXM357" s="29"/>
      <c r="CXN357" s="29"/>
      <c r="CXO357" s="29"/>
      <c r="CXP357" s="29"/>
      <c r="CXQ357" s="29"/>
      <c r="CXR357" s="29"/>
      <c r="CXS357" s="29"/>
      <c r="CXT357" s="29"/>
      <c r="CXU357" s="29"/>
      <c r="CXV357" s="29"/>
      <c r="CXW357" s="29"/>
      <c r="CXX357" s="29"/>
      <c r="CXY357" s="29"/>
      <c r="CXZ357" s="29"/>
      <c r="CYA357" s="29"/>
      <c r="CYB357" s="29"/>
      <c r="CYC357" s="29"/>
      <c r="CYD357" s="29"/>
      <c r="CYE357" s="29"/>
      <c r="CYF357" s="29"/>
      <c r="CYG357" s="29"/>
      <c r="CYH357" s="29"/>
      <c r="CYI357" s="29"/>
      <c r="CYJ357" s="29"/>
      <c r="CYK357" s="29"/>
      <c r="CYL357" s="29"/>
      <c r="CYM357" s="29"/>
      <c r="CYN357" s="29"/>
      <c r="CYO357" s="29"/>
      <c r="CYP357" s="29"/>
      <c r="CYQ357" s="29"/>
      <c r="CYR357" s="29"/>
      <c r="CYS357" s="29"/>
      <c r="CYT357" s="29"/>
      <c r="CYU357" s="29"/>
      <c r="CYV357" s="29"/>
      <c r="CYW357" s="29"/>
      <c r="CYX357" s="29"/>
      <c r="CYY357" s="29"/>
      <c r="CYZ357" s="29"/>
      <c r="CZA357" s="29"/>
      <c r="CZB357" s="29"/>
      <c r="CZC357" s="29"/>
      <c r="CZD357" s="29"/>
      <c r="CZE357" s="29"/>
      <c r="CZF357" s="29"/>
      <c r="CZG357" s="29"/>
      <c r="CZH357" s="29"/>
      <c r="CZI357" s="29"/>
      <c r="CZJ357" s="29"/>
      <c r="CZK357" s="29"/>
      <c r="CZL357" s="29"/>
      <c r="CZM357" s="29"/>
      <c r="CZN357" s="29"/>
      <c r="CZO357" s="29"/>
      <c r="CZP357" s="29"/>
      <c r="CZQ357" s="29"/>
      <c r="CZR357" s="29"/>
      <c r="CZS357" s="29"/>
      <c r="CZT357" s="29"/>
      <c r="CZU357" s="29"/>
      <c r="CZV357" s="29"/>
      <c r="CZW357" s="29"/>
      <c r="CZX357" s="29"/>
      <c r="CZY357" s="29"/>
      <c r="CZZ357" s="29"/>
      <c r="DAA357" s="29"/>
      <c r="DAB357" s="29"/>
      <c r="DAC357" s="29"/>
      <c r="DAD357" s="29"/>
      <c r="DAE357" s="29"/>
      <c r="DAF357" s="29"/>
      <c r="DAG357" s="29"/>
      <c r="DAH357" s="29"/>
      <c r="DAI357" s="29"/>
      <c r="DAJ357" s="29"/>
      <c r="DAK357" s="29"/>
      <c r="DAL357" s="29"/>
      <c r="DAM357" s="29"/>
      <c r="DAN357" s="29"/>
      <c r="DAO357" s="29"/>
      <c r="DAP357" s="29"/>
      <c r="DAQ357" s="29"/>
      <c r="DAR357" s="29"/>
      <c r="DAS357" s="29"/>
      <c r="DAT357" s="29"/>
      <c r="DAU357" s="29"/>
      <c r="DAV357" s="29"/>
      <c r="DAW357" s="29"/>
      <c r="DAX357" s="29"/>
      <c r="DAY357" s="29"/>
      <c r="DAZ357" s="29"/>
      <c r="DBA357" s="29"/>
      <c r="DBB357" s="29"/>
      <c r="DBC357" s="29"/>
      <c r="DBD357" s="29"/>
      <c r="DBE357" s="29"/>
      <c r="DBF357" s="29"/>
      <c r="DBG357" s="29"/>
      <c r="DBH357" s="29"/>
      <c r="DBI357" s="29"/>
      <c r="DBJ357" s="29"/>
      <c r="DBK357" s="29"/>
      <c r="DBL357" s="29"/>
      <c r="DBM357" s="29"/>
      <c r="DBN357" s="29"/>
      <c r="DBO357" s="29"/>
      <c r="DBP357" s="29"/>
      <c r="DBQ357" s="29"/>
      <c r="DBR357" s="29"/>
      <c r="DBS357" s="29"/>
      <c r="DBT357" s="29"/>
      <c r="DBU357" s="29"/>
      <c r="DBV357" s="29"/>
      <c r="DBW357" s="29"/>
      <c r="DBX357" s="29"/>
      <c r="DBY357" s="29"/>
      <c r="DBZ357" s="29"/>
      <c r="DCA357" s="29"/>
      <c r="DCB357" s="29"/>
      <c r="DCC357" s="29"/>
      <c r="DCD357" s="29"/>
      <c r="DCE357" s="29"/>
      <c r="DCF357" s="29"/>
      <c r="DCG357" s="29"/>
      <c r="DCH357" s="29"/>
      <c r="DCI357" s="29"/>
      <c r="DCJ357" s="29"/>
      <c r="DCK357" s="29"/>
      <c r="DCL357" s="29"/>
      <c r="DCM357" s="29"/>
      <c r="DCN357" s="29"/>
      <c r="DCO357" s="29"/>
      <c r="DCP357" s="29"/>
      <c r="DCQ357" s="29"/>
      <c r="DCR357" s="29"/>
      <c r="DCS357" s="29"/>
      <c r="DCT357" s="29"/>
      <c r="DCU357" s="29"/>
      <c r="DCV357" s="29"/>
      <c r="DCW357" s="29"/>
      <c r="DCX357" s="29"/>
      <c r="DCY357" s="29"/>
      <c r="DCZ357" s="29"/>
      <c r="DDA357" s="29"/>
      <c r="DDB357" s="29"/>
      <c r="DDC357" s="29"/>
      <c r="DDD357" s="29"/>
      <c r="DDE357" s="29"/>
      <c r="DDF357" s="29"/>
      <c r="DDG357" s="29"/>
      <c r="DDH357" s="29"/>
      <c r="DDI357" s="29"/>
      <c r="DDJ357" s="29"/>
      <c r="DDK357" s="29"/>
      <c r="DDL357" s="29"/>
      <c r="DDM357" s="29"/>
      <c r="DDN357" s="29"/>
      <c r="DDO357" s="29"/>
      <c r="DDP357" s="29"/>
      <c r="DDQ357" s="29"/>
      <c r="DDR357" s="29"/>
      <c r="DDS357" s="29"/>
      <c r="DDT357" s="29"/>
      <c r="DDU357" s="29"/>
      <c r="DDV357" s="29"/>
      <c r="DDW357" s="29"/>
      <c r="DDX357" s="29"/>
      <c r="DDY357" s="29"/>
      <c r="DDZ357" s="29"/>
      <c r="DEA357" s="29"/>
      <c r="DEB357" s="29"/>
      <c r="DEC357" s="29"/>
      <c r="DED357" s="29"/>
      <c r="DEE357" s="29"/>
      <c r="DEF357" s="29"/>
      <c r="DEG357" s="29"/>
      <c r="DEH357" s="29"/>
      <c r="DEI357" s="29"/>
      <c r="DEJ357" s="29"/>
      <c r="DEK357" s="29"/>
      <c r="DEL357" s="29"/>
      <c r="DEM357" s="29"/>
      <c r="DEN357" s="29"/>
      <c r="DEO357" s="29"/>
      <c r="DEP357" s="29"/>
      <c r="DEQ357" s="29"/>
      <c r="DER357" s="29"/>
      <c r="DES357" s="29"/>
      <c r="DET357" s="29"/>
      <c r="DEU357" s="29"/>
      <c r="DEV357" s="29"/>
      <c r="DEW357" s="29"/>
      <c r="DEX357" s="29"/>
      <c r="DEY357" s="29"/>
      <c r="DEZ357" s="29"/>
      <c r="DFA357" s="29"/>
      <c r="DFB357" s="29"/>
      <c r="DFC357" s="29"/>
      <c r="DFD357" s="29"/>
      <c r="DFE357" s="29"/>
      <c r="DFF357" s="29"/>
      <c r="DFG357" s="29"/>
      <c r="DFH357" s="29"/>
      <c r="DFI357" s="29"/>
      <c r="DFJ357" s="29"/>
      <c r="DFK357" s="29"/>
      <c r="DFL357" s="29"/>
      <c r="DFM357" s="29"/>
      <c r="DFN357" s="29"/>
      <c r="DFO357" s="29"/>
      <c r="DFP357" s="29"/>
      <c r="DFQ357" s="29"/>
      <c r="DFR357" s="29"/>
      <c r="DFS357" s="29"/>
      <c r="DFT357" s="29"/>
      <c r="DFU357" s="29"/>
      <c r="DFV357" s="29"/>
      <c r="DFW357" s="29"/>
      <c r="DFX357" s="29"/>
      <c r="DFY357" s="29"/>
      <c r="DFZ357" s="29"/>
      <c r="DGA357" s="29"/>
      <c r="DGB357" s="29"/>
      <c r="DGC357" s="29"/>
      <c r="DGD357" s="29"/>
      <c r="DGE357" s="29"/>
      <c r="DGF357" s="29"/>
      <c r="DGG357" s="29"/>
      <c r="DGH357" s="29"/>
      <c r="DGI357" s="29"/>
      <c r="DGJ357" s="29"/>
      <c r="DGK357" s="29"/>
      <c r="DGL357" s="29"/>
      <c r="DGM357" s="29"/>
      <c r="DGN357" s="29"/>
      <c r="DGO357" s="29"/>
      <c r="DGP357" s="29"/>
      <c r="DGQ357" s="29"/>
      <c r="DGR357" s="29"/>
      <c r="DGS357" s="29"/>
      <c r="DGT357" s="29"/>
      <c r="DGU357" s="29"/>
      <c r="DGV357" s="29"/>
      <c r="DGW357" s="29"/>
      <c r="DGX357" s="29"/>
      <c r="DGY357" s="29"/>
      <c r="DGZ357" s="29"/>
      <c r="DHA357" s="29"/>
      <c r="DHB357" s="29"/>
      <c r="DHC357" s="29"/>
      <c r="DHD357" s="29"/>
      <c r="DHE357" s="29"/>
      <c r="DHF357" s="29"/>
      <c r="DHG357" s="29"/>
      <c r="DHH357" s="29"/>
      <c r="DHI357" s="29"/>
      <c r="DHJ357" s="29"/>
      <c r="DHK357" s="29"/>
      <c r="DHL357" s="29"/>
      <c r="DHM357" s="29"/>
      <c r="DHN357" s="29"/>
      <c r="DHO357" s="29"/>
      <c r="DHP357" s="29"/>
      <c r="DHQ357" s="29"/>
      <c r="DHR357" s="29"/>
      <c r="DHS357" s="29"/>
      <c r="DHT357" s="29"/>
      <c r="DHU357" s="29"/>
      <c r="DHV357" s="29"/>
      <c r="DHW357" s="29"/>
      <c r="DHX357" s="29"/>
      <c r="DHY357" s="29"/>
      <c r="DHZ357" s="29"/>
      <c r="DIA357" s="29"/>
      <c r="DIB357" s="29"/>
      <c r="DIC357" s="29"/>
      <c r="DID357" s="29"/>
      <c r="DIE357" s="29"/>
      <c r="DIF357" s="29"/>
      <c r="DIG357" s="29"/>
      <c r="DIH357" s="29"/>
      <c r="DII357" s="29"/>
      <c r="DIJ357" s="29"/>
      <c r="DIK357" s="29"/>
      <c r="DIL357" s="29"/>
      <c r="DIM357" s="29"/>
      <c r="DIN357" s="29"/>
      <c r="DIO357" s="29"/>
      <c r="DIP357" s="29"/>
      <c r="DIQ357" s="29"/>
      <c r="DIR357" s="29"/>
      <c r="DIS357" s="29"/>
      <c r="DIT357" s="29"/>
      <c r="DIU357" s="29"/>
      <c r="DIV357" s="29"/>
      <c r="DIW357" s="29"/>
      <c r="DIX357" s="29"/>
      <c r="DIY357" s="29"/>
      <c r="DIZ357" s="29"/>
      <c r="DJA357" s="29"/>
      <c r="DJB357" s="29"/>
      <c r="DJC357" s="29"/>
      <c r="DJD357" s="29"/>
      <c r="DJE357" s="29"/>
      <c r="DJF357" s="29"/>
      <c r="DJG357" s="29"/>
      <c r="DJH357" s="29"/>
      <c r="DJI357" s="29"/>
      <c r="DJJ357" s="29"/>
      <c r="DJK357" s="29"/>
      <c r="DJL357" s="29"/>
      <c r="DJM357" s="29"/>
      <c r="DJN357" s="29"/>
      <c r="DJO357" s="29"/>
      <c r="DJP357" s="29"/>
      <c r="DJQ357" s="29"/>
      <c r="DJR357" s="29"/>
      <c r="DJS357" s="29"/>
      <c r="DJT357" s="29"/>
      <c r="DJU357" s="29"/>
      <c r="DJV357" s="29"/>
      <c r="DJW357" s="29"/>
      <c r="DJX357" s="29"/>
      <c r="DJY357" s="29"/>
      <c r="DJZ357" s="29"/>
      <c r="DKA357" s="29"/>
      <c r="DKB357" s="29"/>
      <c r="DKC357" s="29"/>
      <c r="DKD357" s="29"/>
      <c r="DKE357" s="29"/>
      <c r="DKF357" s="29"/>
      <c r="DKG357" s="29"/>
      <c r="DKH357" s="29"/>
      <c r="DKI357" s="29"/>
      <c r="DKJ357" s="29"/>
      <c r="DKK357" s="29"/>
      <c r="DKL357" s="29"/>
      <c r="DKM357" s="29"/>
      <c r="DKN357" s="29"/>
      <c r="DKO357" s="29"/>
      <c r="DKP357" s="29"/>
      <c r="DKQ357" s="29"/>
      <c r="DKR357" s="29"/>
      <c r="DKS357" s="29"/>
      <c r="DKT357" s="29"/>
      <c r="DKU357" s="29"/>
      <c r="DKV357" s="29"/>
      <c r="DKW357" s="29"/>
      <c r="DKX357" s="29"/>
      <c r="DKY357" s="29"/>
      <c r="DKZ357" s="29"/>
      <c r="DLA357" s="29"/>
      <c r="DLB357" s="29"/>
      <c r="DLC357" s="29"/>
      <c r="DLD357" s="29"/>
      <c r="DLE357" s="29"/>
      <c r="DLF357" s="29"/>
      <c r="DLG357" s="29"/>
      <c r="DLH357" s="29"/>
      <c r="DLI357" s="29"/>
      <c r="DLJ357" s="29"/>
      <c r="DLK357" s="29"/>
      <c r="DLL357" s="29"/>
      <c r="DLM357" s="29"/>
      <c r="DLN357" s="29"/>
      <c r="DLO357" s="29"/>
      <c r="DLP357" s="29"/>
      <c r="DLQ357" s="29"/>
      <c r="DLR357" s="29"/>
      <c r="DLS357" s="29"/>
      <c r="DLT357" s="29"/>
      <c r="DLU357" s="29"/>
      <c r="DLV357" s="29"/>
      <c r="DLW357" s="29"/>
      <c r="DLX357" s="29"/>
      <c r="DLY357" s="29"/>
      <c r="DLZ357" s="29"/>
      <c r="DMA357" s="29"/>
      <c r="DMB357" s="29"/>
      <c r="DMC357" s="29"/>
      <c r="DMD357" s="29"/>
      <c r="DME357" s="29"/>
      <c r="DMF357" s="29"/>
      <c r="DMG357" s="29"/>
      <c r="DMH357" s="29"/>
      <c r="DMI357" s="29"/>
      <c r="DMJ357" s="29"/>
      <c r="DMK357" s="29"/>
      <c r="DML357" s="29"/>
      <c r="DMM357" s="29"/>
      <c r="DMN357" s="29"/>
      <c r="DMO357" s="29"/>
      <c r="DMP357" s="29"/>
      <c r="DMQ357" s="29"/>
      <c r="DMR357" s="29"/>
      <c r="DMS357" s="29"/>
      <c r="DMT357" s="29"/>
      <c r="DMU357" s="29"/>
      <c r="DMV357" s="29"/>
      <c r="DMW357" s="29"/>
      <c r="DMX357" s="29"/>
      <c r="DMY357" s="29"/>
      <c r="DMZ357" s="29"/>
      <c r="DNA357" s="29"/>
      <c r="DNB357" s="29"/>
      <c r="DNC357" s="29"/>
      <c r="DND357" s="29"/>
      <c r="DNE357" s="29"/>
      <c r="DNF357" s="29"/>
      <c r="DNG357" s="29"/>
      <c r="DNH357" s="29"/>
      <c r="DNI357" s="29"/>
      <c r="DNJ357" s="29"/>
      <c r="DNK357" s="29"/>
      <c r="DNL357" s="29"/>
      <c r="DNM357" s="29"/>
      <c r="DNN357" s="29"/>
      <c r="DNO357" s="29"/>
      <c r="DNP357" s="29"/>
      <c r="DNQ357" s="29"/>
      <c r="DNR357" s="29"/>
      <c r="DNS357" s="29"/>
      <c r="DNT357" s="29"/>
      <c r="DNU357" s="29"/>
      <c r="DNV357" s="29"/>
      <c r="DNW357" s="29"/>
      <c r="DNX357" s="29"/>
      <c r="DNY357" s="29"/>
      <c r="DNZ357" s="29"/>
      <c r="DOA357" s="29"/>
      <c r="DOB357" s="29"/>
      <c r="DOC357" s="29"/>
      <c r="DOD357" s="29"/>
      <c r="DOE357" s="29"/>
      <c r="DOF357" s="29"/>
      <c r="DOG357" s="29"/>
      <c r="DOH357" s="29"/>
      <c r="DOI357" s="29"/>
      <c r="DOJ357" s="29"/>
      <c r="DOK357" s="29"/>
      <c r="DOL357" s="29"/>
      <c r="DOM357" s="29"/>
      <c r="DON357" s="29"/>
      <c r="DOO357" s="29"/>
      <c r="DOP357" s="29"/>
      <c r="DOQ357" s="29"/>
      <c r="DOR357" s="29"/>
      <c r="DOS357" s="29"/>
      <c r="DOT357" s="29"/>
      <c r="DOU357" s="29"/>
      <c r="DOV357" s="29"/>
      <c r="DOW357" s="29"/>
      <c r="DOX357" s="29"/>
      <c r="DOY357" s="29"/>
      <c r="DOZ357" s="29"/>
      <c r="DPA357" s="29"/>
      <c r="DPB357" s="29"/>
      <c r="DPC357" s="29"/>
      <c r="DPD357" s="29"/>
      <c r="DPE357" s="29"/>
      <c r="DPF357" s="29"/>
      <c r="DPG357" s="29"/>
      <c r="DPH357" s="29"/>
      <c r="DPI357" s="29"/>
      <c r="DPJ357" s="29"/>
      <c r="DPK357" s="29"/>
      <c r="DPL357" s="29"/>
      <c r="DPM357" s="29"/>
      <c r="DPN357" s="29"/>
      <c r="DPO357" s="29"/>
      <c r="DPP357" s="29"/>
      <c r="DPQ357" s="29"/>
      <c r="DPR357" s="29"/>
      <c r="DPS357" s="29"/>
      <c r="DPT357" s="29"/>
      <c r="DPU357" s="29"/>
      <c r="DPV357" s="29"/>
      <c r="DPW357" s="29"/>
      <c r="DPX357" s="29"/>
      <c r="DPY357" s="29"/>
      <c r="DPZ357" s="29"/>
      <c r="DQA357" s="29"/>
      <c r="DQB357" s="29"/>
      <c r="DQC357" s="29"/>
      <c r="DQD357" s="29"/>
      <c r="DQE357" s="29"/>
      <c r="DQF357" s="29"/>
      <c r="DQG357" s="29"/>
      <c r="DQH357" s="29"/>
      <c r="DQI357" s="29"/>
      <c r="DQJ357" s="29"/>
      <c r="DQK357" s="29"/>
      <c r="DQL357" s="29"/>
      <c r="DQM357" s="29"/>
      <c r="DQN357" s="29"/>
      <c r="DQO357" s="29"/>
      <c r="DQP357" s="29"/>
      <c r="DQQ357" s="29"/>
      <c r="DQR357" s="29"/>
      <c r="DQS357" s="29"/>
      <c r="DQT357" s="29"/>
      <c r="DQU357" s="29"/>
      <c r="DQV357" s="29"/>
      <c r="DQW357" s="29"/>
      <c r="DQX357" s="29"/>
      <c r="DQY357" s="29"/>
      <c r="DQZ357" s="29"/>
      <c r="DRA357" s="29"/>
      <c r="DRB357" s="29"/>
      <c r="DRC357" s="29"/>
      <c r="DRD357" s="29"/>
      <c r="DRE357" s="29"/>
      <c r="DRF357" s="29"/>
      <c r="DRG357" s="29"/>
      <c r="DRH357" s="29"/>
      <c r="DRI357" s="29"/>
      <c r="DRJ357" s="29"/>
      <c r="DRK357" s="29"/>
      <c r="DRL357" s="29"/>
      <c r="DRM357" s="29"/>
      <c r="DRN357" s="29"/>
      <c r="DRO357" s="29"/>
      <c r="DRP357" s="29"/>
      <c r="DRQ357" s="29"/>
      <c r="DRR357" s="29"/>
      <c r="DRS357" s="29"/>
      <c r="DRT357" s="29"/>
      <c r="DRU357" s="29"/>
      <c r="DRV357" s="29"/>
      <c r="DRW357" s="29"/>
      <c r="DRX357" s="29"/>
      <c r="DRY357" s="29"/>
      <c r="DRZ357" s="29"/>
      <c r="DSA357" s="29"/>
      <c r="DSB357" s="29"/>
      <c r="DSC357" s="29"/>
      <c r="DSD357" s="29"/>
      <c r="DSE357" s="29"/>
      <c r="DSF357" s="29"/>
      <c r="DSG357" s="29"/>
      <c r="DSH357" s="29"/>
      <c r="DSI357" s="29"/>
      <c r="DSJ357" s="29"/>
      <c r="DSK357" s="29"/>
      <c r="DSL357" s="29"/>
      <c r="DSM357" s="29"/>
      <c r="DSN357" s="29"/>
      <c r="DSO357" s="29"/>
      <c r="DSP357" s="29"/>
      <c r="DSQ357" s="29"/>
      <c r="DSR357" s="29"/>
      <c r="DSS357" s="29"/>
      <c r="DST357" s="29"/>
      <c r="DSU357" s="29"/>
      <c r="DSV357" s="29"/>
      <c r="DSW357" s="29"/>
      <c r="DSX357" s="29"/>
      <c r="DSY357" s="29"/>
      <c r="DSZ357" s="29"/>
      <c r="DTA357" s="29"/>
      <c r="DTB357" s="29"/>
      <c r="DTC357" s="29"/>
      <c r="DTD357" s="29"/>
      <c r="DTE357" s="29"/>
      <c r="DTF357" s="29"/>
      <c r="DTG357" s="29"/>
      <c r="DTH357" s="29"/>
      <c r="DTI357" s="29"/>
      <c r="DTJ357" s="29"/>
      <c r="DTK357" s="29"/>
      <c r="DTL357" s="29"/>
      <c r="DTM357" s="29"/>
      <c r="DTN357" s="29"/>
      <c r="DTO357" s="29"/>
      <c r="DTP357" s="29"/>
      <c r="DTQ357" s="29"/>
      <c r="DTR357" s="29"/>
      <c r="DTS357" s="29"/>
      <c r="DTT357" s="29"/>
      <c r="DTU357" s="29"/>
      <c r="DTV357" s="29"/>
      <c r="DTW357" s="29"/>
      <c r="DTX357" s="29"/>
      <c r="DTY357" s="29"/>
      <c r="DTZ357" s="29"/>
      <c r="DUA357" s="29"/>
      <c r="DUB357" s="29"/>
      <c r="DUC357" s="29"/>
      <c r="DUD357" s="29"/>
      <c r="DUE357" s="29"/>
      <c r="DUF357" s="29"/>
      <c r="DUG357" s="29"/>
      <c r="DUH357" s="29"/>
      <c r="DUI357" s="29"/>
      <c r="DUJ357" s="29"/>
      <c r="DUK357" s="29"/>
      <c r="DUL357" s="29"/>
      <c r="DUM357" s="29"/>
      <c r="DUN357" s="29"/>
      <c r="DUO357" s="29"/>
      <c r="DUP357" s="29"/>
      <c r="DUQ357" s="29"/>
      <c r="DUR357" s="29"/>
      <c r="DUS357" s="29"/>
      <c r="DUT357" s="29"/>
      <c r="DUU357" s="29"/>
      <c r="DUV357" s="29"/>
      <c r="DUW357" s="29"/>
      <c r="DUX357" s="29"/>
      <c r="DUY357" s="29"/>
      <c r="DUZ357" s="29"/>
      <c r="DVA357" s="29"/>
      <c r="DVB357" s="29"/>
      <c r="DVC357" s="29"/>
      <c r="DVD357" s="29"/>
      <c r="DVE357" s="29"/>
      <c r="DVF357" s="29"/>
      <c r="DVG357" s="29"/>
      <c r="DVH357" s="29"/>
      <c r="DVI357" s="29"/>
      <c r="DVJ357" s="29"/>
      <c r="DVK357" s="29"/>
      <c r="DVL357" s="29"/>
      <c r="DVM357" s="29"/>
      <c r="DVN357" s="29"/>
      <c r="DVO357" s="29"/>
      <c r="DVP357" s="29"/>
      <c r="DVQ357" s="29"/>
      <c r="DVR357" s="29"/>
      <c r="DVS357" s="29"/>
      <c r="DVT357" s="29"/>
      <c r="DVU357" s="29"/>
      <c r="DVV357" s="29"/>
      <c r="DVW357" s="29"/>
      <c r="DVX357" s="29"/>
      <c r="DVY357" s="29"/>
      <c r="DVZ357" s="29"/>
      <c r="DWA357" s="29"/>
      <c r="DWB357" s="29"/>
      <c r="DWC357" s="29"/>
      <c r="DWD357" s="29"/>
      <c r="DWE357" s="29"/>
      <c r="DWF357" s="29"/>
      <c r="DWG357" s="29"/>
      <c r="DWH357" s="29"/>
      <c r="DWI357" s="29"/>
      <c r="DWJ357" s="29"/>
      <c r="DWK357" s="29"/>
      <c r="DWL357" s="29"/>
      <c r="DWM357" s="29"/>
      <c r="DWN357" s="29"/>
      <c r="DWO357" s="29"/>
      <c r="DWP357" s="29"/>
      <c r="DWQ357" s="29"/>
      <c r="DWR357" s="29"/>
      <c r="DWS357" s="29"/>
      <c r="DWT357" s="29"/>
      <c r="DWU357" s="29"/>
      <c r="DWV357" s="29"/>
      <c r="DWW357" s="29"/>
      <c r="DWX357" s="29"/>
      <c r="DWY357" s="29"/>
      <c r="DWZ357" s="29"/>
      <c r="DXA357" s="29"/>
      <c r="DXB357" s="29"/>
      <c r="DXC357" s="29"/>
      <c r="DXD357" s="29"/>
      <c r="DXE357" s="29"/>
      <c r="DXF357" s="29"/>
      <c r="DXG357" s="29"/>
      <c r="DXH357" s="29"/>
      <c r="DXI357" s="29"/>
      <c r="DXJ357" s="29"/>
      <c r="DXK357" s="29"/>
      <c r="DXL357" s="29"/>
      <c r="DXM357" s="29"/>
      <c r="DXN357" s="29"/>
      <c r="DXO357" s="29"/>
      <c r="DXP357" s="29"/>
      <c r="DXQ357" s="29"/>
      <c r="DXR357" s="29"/>
      <c r="DXS357" s="29"/>
      <c r="DXT357" s="29"/>
      <c r="DXU357" s="29"/>
      <c r="DXV357" s="29"/>
      <c r="DXW357" s="29"/>
      <c r="DXX357" s="29"/>
      <c r="DXY357" s="29"/>
      <c r="DXZ357" s="29"/>
      <c r="DYA357" s="29"/>
      <c r="DYB357" s="29"/>
      <c r="DYC357" s="29"/>
      <c r="DYD357" s="29"/>
      <c r="DYE357" s="29"/>
      <c r="DYF357" s="29"/>
      <c r="DYG357" s="29"/>
      <c r="DYH357" s="29"/>
      <c r="DYI357" s="29"/>
      <c r="DYJ357" s="29"/>
      <c r="DYK357" s="29"/>
      <c r="DYL357" s="29"/>
      <c r="DYM357" s="29"/>
      <c r="DYN357" s="29"/>
      <c r="DYO357" s="29"/>
      <c r="DYP357" s="29"/>
      <c r="DYQ357" s="29"/>
      <c r="DYR357" s="29"/>
      <c r="DYS357" s="29"/>
      <c r="DYT357" s="29"/>
      <c r="DYU357" s="29"/>
      <c r="DYV357" s="29"/>
      <c r="DYW357" s="29"/>
      <c r="DYX357" s="29"/>
      <c r="DYY357" s="29"/>
      <c r="DYZ357" s="29"/>
      <c r="DZA357" s="29"/>
      <c r="DZB357" s="29"/>
      <c r="DZC357" s="29"/>
      <c r="DZD357" s="29"/>
      <c r="DZE357" s="29"/>
      <c r="DZF357" s="29"/>
      <c r="DZG357" s="29"/>
      <c r="DZH357" s="29"/>
      <c r="DZI357" s="29"/>
      <c r="DZJ357" s="29"/>
      <c r="DZK357" s="29"/>
      <c r="DZL357" s="29"/>
      <c r="DZM357" s="29"/>
      <c r="DZN357" s="29"/>
      <c r="DZO357" s="29"/>
      <c r="DZP357" s="29"/>
      <c r="DZQ357" s="29"/>
      <c r="DZR357" s="29"/>
      <c r="DZS357" s="29"/>
      <c r="DZT357" s="29"/>
      <c r="DZU357" s="29"/>
      <c r="DZV357" s="29"/>
      <c r="DZW357" s="29"/>
      <c r="DZX357" s="29"/>
      <c r="DZY357" s="29"/>
      <c r="DZZ357" s="29"/>
      <c r="EAA357" s="29"/>
      <c r="EAB357" s="29"/>
      <c r="EAC357" s="29"/>
      <c r="EAD357" s="29"/>
      <c r="EAE357" s="29"/>
      <c r="EAF357" s="29"/>
      <c r="EAG357" s="29"/>
      <c r="EAH357" s="29"/>
      <c r="EAI357" s="29"/>
      <c r="EAJ357" s="29"/>
      <c r="EAK357" s="29"/>
      <c r="EAL357" s="29"/>
      <c r="EAM357" s="29"/>
      <c r="EAN357" s="29"/>
      <c r="EAO357" s="29"/>
      <c r="EAP357" s="29"/>
      <c r="EAQ357" s="29"/>
      <c r="EAR357" s="29"/>
      <c r="EAS357" s="29"/>
      <c r="EAT357" s="29"/>
      <c r="EAU357" s="29"/>
      <c r="EAV357" s="29"/>
      <c r="EAW357" s="29"/>
      <c r="EAX357" s="29"/>
      <c r="EAY357" s="29"/>
      <c r="EAZ357" s="29"/>
      <c r="EBA357" s="29"/>
      <c r="EBB357" s="29"/>
      <c r="EBC357" s="29"/>
      <c r="EBD357" s="29"/>
      <c r="EBE357" s="29"/>
      <c r="EBF357" s="29"/>
      <c r="EBG357" s="29"/>
      <c r="EBH357" s="29"/>
      <c r="EBI357" s="29"/>
      <c r="EBJ357" s="29"/>
      <c r="EBK357" s="29"/>
      <c r="EBL357" s="29"/>
      <c r="EBM357" s="29"/>
      <c r="EBN357" s="29"/>
      <c r="EBO357" s="29"/>
      <c r="EBP357" s="29"/>
      <c r="EBQ357" s="29"/>
      <c r="EBR357" s="29"/>
      <c r="EBS357" s="29"/>
      <c r="EBT357" s="29"/>
      <c r="EBU357" s="29"/>
      <c r="EBV357" s="29"/>
      <c r="EBW357" s="29"/>
      <c r="EBX357" s="29"/>
      <c r="EBY357" s="29"/>
      <c r="EBZ357" s="29"/>
      <c r="ECA357" s="29"/>
      <c r="ECB357" s="29"/>
      <c r="ECC357" s="29"/>
      <c r="ECD357" s="29"/>
      <c r="ECE357" s="29"/>
      <c r="ECF357" s="29"/>
      <c r="ECG357" s="29"/>
      <c r="ECH357" s="29"/>
      <c r="ECI357" s="29"/>
      <c r="ECJ357" s="29"/>
      <c r="ECK357" s="29"/>
      <c r="ECL357" s="29"/>
      <c r="ECM357" s="29"/>
      <c r="ECN357" s="29"/>
      <c r="ECO357" s="29"/>
      <c r="ECP357" s="29"/>
      <c r="ECQ357" s="29"/>
      <c r="ECR357" s="29"/>
      <c r="ECS357" s="29"/>
      <c r="ECT357" s="29"/>
      <c r="ECU357" s="29"/>
      <c r="ECV357" s="29"/>
      <c r="ECW357" s="29"/>
      <c r="ECX357" s="29"/>
      <c r="ECY357" s="29"/>
      <c r="ECZ357" s="29"/>
      <c r="EDA357" s="29"/>
      <c r="EDB357" s="29"/>
      <c r="EDC357" s="29"/>
      <c r="EDD357" s="29"/>
      <c r="EDE357" s="29"/>
      <c r="EDF357" s="29"/>
      <c r="EDG357" s="29"/>
      <c r="EDH357" s="29"/>
      <c r="EDI357" s="29"/>
      <c r="EDJ357" s="29"/>
      <c r="EDK357" s="29"/>
      <c r="EDL357" s="29"/>
      <c r="EDM357" s="29"/>
      <c r="EDN357" s="29"/>
      <c r="EDO357" s="29"/>
      <c r="EDP357" s="29"/>
      <c r="EDQ357" s="29"/>
      <c r="EDR357" s="29"/>
      <c r="EDS357" s="29"/>
      <c r="EDT357" s="29"/>
      <c r="EDU357" s="29"/>
      <c r="EDV357" s="29"/>
      <c r="EDW357" s="29"/>
      <c r="EDX357" s="29"/>
      <c r="EDY357" s="29"/>
      <c r="EDZ357" s="29"/>
      <c r="EEA357" s="29"/>
      <c r="EEB357" s="29"/>
      <c r="EEC357" s="29"/>
      <c r="EED357" s="29"/>
      <c r="EEE357" s="29"/>
      <c r="EEF357" s="29"/>
      <c r="EEG357" s="29"/>
      <c r="EEH357" s="29"/>
      <c r="EEI357" s="29"/>
      <c r="EEJ357" s="29"/>
      <c r="EEK357" s="29"/>
      <c r="EEL357" s="29"/>
      <c r="EEM357" s="29"/>
      <c r="EEN357" s="29"/>
      <c r="EEO357" s="29"/>
      <c r="EEP357" s="29"/>
      <c r="EEQ357" s="29"/>
      <c r="EER357" s="29"/>
      <c r="EES357" s="29"/>
      <c r="EET357" s="29"/>
      <c r="EEU357" s="29"/>
      <c r="EEV357" s="29"/>
      <c r="EEW357" s="29"/>
      <c r="EEX357" s="29"/>
      <c r="EEY357" s="29"/>
      <c r="EEZ357" s="29"/>
      <c r="EFA357" s="29"/>
      <c r="EFB357" s="29"/>
      <c r="EFC357" s="29"/>
      <c r="EFD357" s="29"/>
      <c r="EFE357" s="29"/>
      <c r="EFF357" s="29"/>
      <c r="EFG357" s="29"/>
      <c r="EFH357" s="29"/>
      <c r="EFI357" s="29"/>
      <c r="EFJ357" s="29"/>
      <c r="EFK357" s="29"/>
      <c r="EFL357" s="29"/>
      <c r="EFM357" s="29"/>
      <c r="EFN357" s="29"/>
      <c r="EFO357" s="29"/>
      <c r="EFP357" s="29"/>
      <c r="EFQ357" s="29"/>
      <c r="EFR357" s="29"/>
      <c r="EFS357" s="29"/>
      <c r="EFT357" s="29"/>
      <c r="EFU357" s="29"/>
      <c r="EFV357" s="29"/>
      <c r="EFW357" s="29"/>
      <c r="EFX357" s="29"/>
      <c r="EFY357" s="29"/>
      <c r="EFZ357" s="29"/>
      <c r="EGA357" s="29"/>
      <c r="EGB357" s="29"/>
      <c r="EGC357" s="29"/>
      <c r="EGD357" s="29"/>
      <c r="EGE357" s="29"/>
      <c r="EGF357" s="29"/>
      <c r="EGG357" s="29"/>
      <c r="EGH357" s="29"/>
      <c r="EGI357" s="29"/>
      <c r="EGJ357" s="29"/>
      <c r="EGK357" s="29"/>
      <c r="EGL357" s="29"/>
      <c r="EGM357" s="29"/>
      <c r="EGN357" s="29"/>
      <c r="EGO357" s="29"/>
      <c r="EGP357" s="29"/>
      <c r="EGQ357" s="29"/>
      <c r="EGR357" s="29"/>
      <c r="EGS357" s="29"/>
      <c r="EGT357" s="29"/>
      <c r="EGU357" s="29"/>
      <c r="EGV357" s="29"/>
      <c r="EGW357" s="29"/>
      <c r="EGX357" s="29"/>
      <c r="EGY357" s="29"/>
      <c r="EGZ357" s="29"/>
      <c r="EHA357" s="29"/>
      <c r="EHB357" s="29"/>
      <c r="EHC357" s="29"/>
      <c r="EHD357" s="29"/>
      <c r="EHE357" s="29"/>
      <c r="EHF357" s="29"/>
      <c r="EHG357" s="29"/>
      <c r="EHH357" s="29"/>
      <c r="EHI357" s="29"/>
      <c r="EHJ357" s="29"/>
      <c r="EHK357" s="29"/>
      <c r="EHL357" s="29"/>
      <c r="EHM357" s="29"/>
      <c r="EHN357" s="29"/>
      <c r="EHO357" s="29"/>
      <c r="EHP357" s="29"/>
      <c r="EHQ357" s="29"/>
      <c r="EHR357" s="29"/>
      <c r="EHS357" s="29"/>
      <c r="EHT357" s="29"/>
      <c r="EHU357" s="29"/>
      <c r="EHV357" s="29"/>
      <c r="EHW357" s="29"/>
      <c r="EHX357" s="29"/>
      <c r="EHY357" s="29"/>
      <c r="EHZ357" s="29"/>
      <c r="EIA357" s="29"/>
      <c r="EIB357" s="29"/>
      <c r="EIC357" s="29"/>
      <c r="EID357" s="29"/>
      <c r="EIE357" s="29"/>
      <c r="EIF357" s="29"/>
      <c r="EIG357" s="29"/>
      <c r="EIH357" s="29"/>
      <c r="EII357" s="29"/>
      <c r="EIJ357" s="29"/>
      <c r="EIK357" s="29"/>
      <c r="EIL357" s="29"/>
      <c r="EIM357" s="29"/>
      <c r="EIN357" s="29"/>
      <c r="EIO357" s="29"/>
      <c r="EIP357" s="29"/>
      <c r="EIQ357" s="29"/>
      <c r="EIR357" s="29"/>
      <c r="EIS357" s="29"/>
      <c r="EIT357" s="29"/>
      <c r="EIU357" s="29"/>
      <c r="EIV357" s="29"/>
      <c r="EIW357" s="29"/>
      <c r="EIX357" s="29"/>
      <c r="EIY357" s="29"/>
      <c r="EIZ357" s="29"/>
      <c r="EJA357" s="29"/>
      <c r="EJB357" s="29"/>
      <c r="EJC357" s="29"/>
      <c r="EJD357" s="29"/>
      <c r="EJE357" s="29"/>
      <c r="EJF357" s="29"/>
      <c r="EJG357" s="29"/>
      <c r="EJH357" s="29"/>
      <c r="EJI357" s="29"/>
      <c r="EJJ357" s="29"/>
      <c r="EJK357" s="29"/>
      <c r="EJL357" s="29"/>
      <c r="EJM357" s="29"/>
      <c r="EJN357" s="29"/>
      <c r="EJO357" s="29"/>
      <c r="EJP357" s="29"/>
      <c r="EJQ357" s="29"/>
      <c r="EJR357" s="29"/>
      <c r="EJS357" s="29"/>
      <c r="EJT357" s="29"/>
      <c r="EJU357" s="29"/>
      <c r="EJV357" s="29"/>
      <c r="EJW357" s="29"/>
      <c r="EJX357" s="29"/>
      <c r="EJY357" s="29"/>
      <c r="EJZ357" s="29"/>
      <c r="EKA357" s="29"/>
      <c r="EKB357" s="29"/>
      <c r="EKC357" s="29"/>
      <c r="EKD357" s="29"/>
      <c r="EKE357" s="29"/>
      <c r="EKF357" s="29"/>
      <c r="EKG357" s="29"/>
      <c r="EKH357" s="29"/>
      <c r="EKI357" s="29"/>
      <c r="EKJ357" s="29"/>
      <c r="EKK357" s="29"/>
      <c r="EKL357" s="29"/>
      <c r="EKM357" s="29"/>
      <c r="EKN357" s="29"/>
      <c r="EKO357" s="29"/>
      <c r="EKP357" s="29"/>
      <c r="EKQ357" s="29"/>
      <c r="EKR357" s="29"/>
      <c r="EKS357" s="29"/>
      <c r="EKT357" s="29"/>
      <c r="EKU357" s="29"/>
      <c r="EKV357" s="29"/>
      <c r="EKW357" s="29"/>
      <c r="EKX357" s="29"/>
      <c r="EKY357" s="29"/>
      <c r="EKZ357" s="29"/>
      <c r="ELA357" s="29"/>
      <c r="ELB357" s="29"/>
      <c r="ELC357" s="29"/>
      <c r="ELD357" s="29"/>
      <c r="ELE357" s="29"/>
      <c r="ELF357" s="29"/>
      <c r="ELG357" s="29"/>
      <c r="ELH357" s="29"/>
      <c r="ELI357" s="29"/>
      <c r="ELJ357" s="29"/>
      <c r="ELK357" s="29"/>
      <c r="ELL357" s="29"/>
      <c r="ELM357" s="29"/>
      <c r="ELN357" s="29"/>
      <c r="ELO357" s="29"/>
      <c r="ELP357" s="29"/>
      <c r="ELQ357" s="29"/>
      <c r="ELR357" s="29"/>
      <c r="ELS357" s="29"/>
      <c r="ELT357" s="29"/>
      <c r="ELU357" s="29"/>
      <c r="ELV357" s="29"/>
      <c r="ELW357" s="29"/>
      <c r="ELX357" s="29"/>
      <c r="ELY357" s="29"/>
      <c r="ELZ357" s="29"/>
      <c r="EMA357" s="29"/>
      <c r="EMB357" s="29"/>
      <c r="EMC357" s="29"/>
      <c r="EMD357" s="29"/>
      <c r="EME357" s="29"/>
      <c r="EMF357" s="29"/>
      <c r="EMG357" s="29"/>
      <c r="EMH357" s="29"/>
      <c r="EMI357" s="29"/>
      <c r="EMJ357" s="29"/>
      <c r="EMK357" s="29"/>
      <c r="EML357" s="29"/>
      <c r="EMM357" s="29"/>
      <c r="EMN357" s="29"/>
      <c r="EMO357" s="29"/>
      <c r="EMP357" s="29"/>
      <c r="EMQ357" s="29"/>
      <c r="EMR357" s="29"/>
      <c r="EMS357" s="29"/>
      <c r="EMT357" s="29"/>
      <c r="EMU357" s="29"/>
      <c r="EMV357" s="29"/>
      <c r="EMW357" s="29"/>
      <c r="EMX357" s="29"/>
      <c r="EMY357" s="29"/>
      <c r="EMZ357" s="29"/>
      <c r="ENA357" s="29"/>
      <c r="ENB357" s="29"/>
      <c r="ENC357" s="29"/>
      <c r="END357" s="29"/>
      <c r="ENE357" s="29"/>
      <c r="ENF357" s="29"/>
      <c r="ENG357" s="29"/>
      <c r="ENH357" s="29"/>
      <c r="ENI357" s="29"/>
      <c r="ENJ357" s="29"/>
      <c r="ENK357" s="29"/>
      <c r="ENL357" s="29"/>
      <c r="ENM357" s="29"/>
      <c r="ENN357" s="29"/>
      <c r="ENO357" s="29"/>
      <c r="ENP357" s="29"/>
      <c r="ENQ357" s="29"/>
      <c r="ENR357" s="29"/>
      <c r="ENS357" s="29"/>
      <c r="ENT357" s="29"/>
      <c r="ENU357" s="29"/>
      <c r="ENV357" s="29"/>
      <c r="ENW357" s="29"/>
      <c r="ENX357" s="29"/>
      <c r="ENY357" s="29"/>
      <c r="ENZ357" s="29"/>
      <c r="EOA357" s="29"/>
      <c r="EOB357" s="29"/>
      <c r="EOC357" s="29"/>
      <c r="EOD357" s="29"/>
      <c r="EOE357" s="29"/>
      <c r="EOF357" s="29"/>
      <c r="EOG357" s="29"/>
      <c r="EOH357" s="29"/>
      <c r="EOI357" s="29"/>
      <c r="EOJ357" s="29"/>
      <c r="EOK357" s="29"/>
      <c r="EOL357" s="29"/>
      <c r="EOM357" s="29"/>
      <c r="EON357" s="29"/>
      <c r="EOO357" s="29"/>
      <c r="EOP357" s="29"/>
      <c r="EOQ357" s="29"/>
      <c r="EOR357" s="29"/>
      <c r="EOS357" s="29"/>
      <c r="EOT357" s="29"/>
      <c r="EOU357" s="29"/>
      <c r="EOV357" s="29"/>
      <c r="EOW357" s="29"/>
      <c r="EOX357" s="29"/>
      <c r="EOY357" s="29"/>
      <c r="EOZ357" s="29"/>
      <c r="EPA357" s="29"/>
      <c r="EPB357" s="29"/>
      <c r="EPC357" s="29"/>
      <c r="EPD357" s="29"/>
      <c r="EPE357" s="29"/>
      <c r="EPF357" s="29"/>
      <c r="EPG357" s="29"/>
      <c r="EPH357" s="29"/>
      <c r="EPI357" s="29"/>
      <c r="EPJ357" s="29"/>
      <c r="EPK357" s="29"/>
      <c r="EPL357" s="29"/>
      <c r="EPM357" s="29"/>
      <c r="EPN357" s="29"/>
      <c r="EPO357" s="29"/>
      <c r="EPP357" s="29"/>
      <c r="EPQ357" s="29"/>
      <c r="EPR357" s="29"/>
      <c r="EPS357" s="29"/>
      <c r="EPT357" s="29"/>
      <c r="EPU357" s="29"/>
      <c r="EPV357" s="29"/>
      <c r="EPW357" s="29"/>
      <c r="EPX357" s="29"/>
      <c r="EPY357" s="29"/>
      <c r="EPZ357" s="29"/>
      <c r="EQA357" s="29"/>
      <c r="EQB357" s="29"/>
      <c r="EQC357" s="29"/>
      <c r="EQD357" s="29"/>
      <c r="EQE357" s="29"/>
      <c r="EQF357" s="29"/>
      <c r="EQG357" s="29"/>
      <c r="EQH357" s="29"/>
      <c r="EQI357" s="29"/>
      <c r="EQJ357" s="29"/>
      <c r="EQK357" s="29"/>
      <c r="EQL357" s="29"/>
      <c r="EQM357" s="29"/>
      <c r="EQN357" s="29"/>
      <c r="EQO357" s="29"/>
      <c r="EQP357" s="29"/>
      <c r="EQQ357" s="29"/>
      <c r="EQR357" s="29"/>
      <c r="EQS357" s="29"/>
      <c r="EQT357" s="29"/>
      <c r="EQU357" s="29"/>
      <c r="EQV357" s="29"/>
      <c r="EQW357" s="29"/>
      <c r="EQX357" s="29"/>
      <c r="EQY357" s="29"/>
      <c r="EQZ357" s="29"/>
      <c r="ERA357" s="29"/>
      <c r="ERB357" s="29"/>
      <c r="ERC357" s="29"/>
      <c r="ERD357" s="29"/>
      <c r="ERE357" s="29"/>
      <c r="ERF357" s="29"/>
      <c r="ERG357" s="29"/>
      <c r="ERH357" s="29"/>
      <c r="ERI357" s="29"/>
      <c r="ERJ357" s="29"/>
      <c r="ERK357" s="29"/>
      <c r="ERL357" s="29"/>
      <c r="ERM357" s="29"/>
      <c r="ERN357" s="29"/>
      <c r="ERO357" s="29"/>
      <c r="ERP357" s="29"/>
      <c r="ERQ357" s="29"/>
      <c r="ERR357" s="29"/>
      <c r="ERS357" s="29"/>
      <c r="ERT357" s="29"/>
      <c r="ERU357" s="29"/>
      <c r="ERV357" s="29"/>
      <c r="ERW357" s="29"/>
      <c r="ERX357" s="29"/>
      <c r="ERY357" s="29"/>
      <c r="ERZ357" s="29"/>
      <c r="ESA357" s="29"/>
      <c r="ESB357" s="29"/>
      <c r="ESC357" s="29"/>
      <c r="ESD357" s="29"/>
      <c r="ESE357" s="29"/>
      <c r="ESF357" s="29"/>
      <c r="ESG357" s="29"/>
      <c r="ESH357" s="29"/>
      <c r="ESI357" s="29"/>
      <c r="ESJ357" s="29"/>
      <c r="ESK357" s="29"/>
      <c r="ESL357" s="29"/>
      <c r="ESM357" s="29"/>
      <c r="ESN357" s="29"/>
      <c r="ESO357" s="29"/>
      <c r="ESP357" s="29"/>
      <c r="ESQ357" s="29"/>
      <c r="ESR357" s="29"/>
      <c r="ESS357" s="29"/>
      <c r="EST357" s="29"/>
      <c r="ESU357" s="29"/>
      <c r="ESV357" s="29"/>
      <c r="ESW357" s="29"/>
      <c r="ESX357" s="29"/>
      <c r="ESY357" s="29"/>
      <c r="ESZ357" s="29"/>
      <c r="ETA357" s="29"/>
      <c r="ETB357" s="29"/>
      <c r="ETC357" s="29"/>
      <c r="ETD357" s="29"/>
      <c r="ETE357" s="29"/>
      <c r="ETF357" s="29"/>
      <c r="ETG357" s="29"/>
      <c r="ETH357" s="29"/>
      <c r="ETI357" s="29"/>
      <c r="ETJ357" s="29"/>
      <c r="ETK357" s="29"/>
      <c r="ETL357" s="29"/>
      <c r="ETM357" s="29"/>
      <c r="ETN357" s="29"/>
      <c r="ETO357" s="29"/>
      <c r="ETP357" s="29"/>
      <c r="ETQ357" s="29"/>
      <c r="ETR357" s="29"/>
      <c r="ETS357" s="29"/>
      <c r="ETT357" s="29"/>
      <c r="ETU357" s="29"/>
      <c r="ETV357" s="29"/>
      <c r="ETW357" s="29"/>
      <c r="ETX357" s="29"/>
      <c r="ETY357" s="29"/>
      <c r="ETZ357" s="29"/>
      <c r="EUA357" s="29"/>
      <c r="EUB357" s="29"/>
      <c r="EUC357" s="29"/>
      <c r="EUD357" s="29"/>
      <c r="EUE357" s="29"/>
      <c r="EUF357" s="29"/>
      <c r="EUG357" s="29"/>
      <c r="EUH357" s="29"/>
      <c r="EUI357" s="29"/>
      <c r="EUJ357" s="29"/>
      <c r="EUK357" s="29"/>
      <c r="EUL357" s="29"/>
      <c r="EUM357" s="29"/>
      <c r="EUN357" s="29"/>
      <c r="EUO357" s="29"/>
      <c r="EUP357" s="29"/>
      <c r="EUQ357" s="29"/>
      <c r="EUR357" s="29"/>
      <c r="EUS357" s="29"/>
      <c r="EUT357" s="29"/>
      <c r="EUU357" s="29"/>
      <c r="EUV357" s="29"/>
      <c r="EUW357" s="29"/>
      <c r="EUX357" s="29"/>
      <c r="EUY357" s="29"/>
      <c r="EUZ357" s="29"/>
      <c r="EVA357" s="29"/>
      <c r="EVB357" s="29"/>
      <c r="EVC357" s="29"/>
      <c r="EVD357" s="29"/>
      <c r="EVE357" s="29"/>
      <c r="EVF357" s="29"/>
      <c r="EVG357" s="29"/>
      <c r="EVH357" s="29"/>
      <c r="EVI357" s="29"/>
      <c r="EVJ357" s="29"/>
      <c r="EVK357" s="29"/>
      <c r="EVL357" s="29"/>
      <c r="EVM357" s="29"/>
      <c r="EVN357" s="29"/>
      <c r="EVO357" s="29"/>
      <c r="EVP357" s="29"/>
      <c r="EVQ357" s="29"/>
      <c r="EVR357" s="29"/>
      <c r="EVS357" s="29"/>
      <c r="EVT357" s="29"/>
      <c r="EVU357" s="29"/>
      <c r="EVV357" s="29"/>
      <c r="EVW357" s="29"/>
      <c r="EVX357" s="29"/>
      <c r="EVY357" s="29"/>
      <c r="EVZ357" s="29"/>
      <c r="EWA357" s="29"/>
      <c r="EWB357" s="29"/>
      <c r="EWC357" s="29"/>
      <c r="EWD357" s="29"/>
      <c r="EWE357" s="29"/>
      <c r="EWF357" s="29"/>
      <c r="EWG357" s="29"/>
      <c r="EWH357" s="29"/>
      <c r="EWI357" s="29"/>
      <c r="EWJ357" s="29"/>
      <c r="EWK357" s="29"/>
      <c r="EWL357" s="29"/>
      <c r="EWM357" s="29"/>
      <c r="EWN357" s="29"/>
      <c r="EWO357" s="29"/>
      <c r="EWP357" s="29"/>
      <c r="EWQ357" s="29"/>
      <c r="EWR357" s="29"/>
      <c r="EWS357" s="29"/>
      <c r="EWT357" s="29"/>
      <c r="EWU357" s="29"/>
      <c r="EWV357" s="29"/>
      <c r="EWW357" s="29"/>
      <c r="EWX357" s="29"/>
      <c r="EWY357" s="29"/>
      <c r="EWZ357" s="29"/>
      <c r="EXA357" s="29"/>
      <c r="EXB357" s="29"/>
      <c r="EXC357" s="29"/>
      <c r="EXD357" s="29"/>
      <c r="EXE357" s="29"/>
      <c r="EXF357" s="29"/>
      <c r="EXG357" s="29"/>
      <c r="EXH357" s="29"/>
      <c r="EXI357" s="29"/>
      <c r="EXJ357" s="29"/>
      <c r="EXK357" s="29"/>
      <c r="EXL357" s="29"/>
      <c r="EXM357" s="29"/>
      <c r="EXN357" s="29"/>
      <c r="EXO357" s="29"/>
      <c r="EXP357" s="29"/>
      <c r="EXQ357" s="29"/>
      <c r="EXR357" s="29"/>
      <c r="EXS357" s="29"/>
      <c r="EXT357" s="29"/>
      <c r="EXU357" s="29"/>
      <c r="EXV357" s="29"/>
      <c r="EXW357" s="29"/>
      <c r="EXX357" s="29"/>
      <c r="EXY357" s="29"/>
      <c r="EXZ357" s="29"/>
      <c r="EYA357" s="29"/>
      <c r="EYB357" s="29"/>
      <c r="EYC357" s="29"/>
      <c r="EYD357" s="29"/>
      <c r="EYE357" s="29"/>
      <c r="EYF357" s="29"/>
      <c r="EYG357" s="29"/>
      <c r="EYH357" s="29"/>
      <c r="EYI357" s="29"/>
      <c r="EYJ357" s="29"/>
      <c r="EYK357" s="29"/>
      <c r="EYL357" s="29"/>
      <c r="EYM357" s="29"/>
      <c r="EYN357" s="29"/>
      <c r="EYO357" s="29"/>
      <c r="EYP357" s="29"/>
      <c r="EYQ357" s="29"/>
      <c r="EYR357" s="29"/>
      <c r="EYS357" s="29"/>
      <c r="EYT357" s="29"/>
      <c r="EYU357" s="29"/>
      <c r="EYV357" s="29"/>
      <c r="EYW357" s="29"/>
      <c r="EYX357" s="29"/>
      <c r="EYY357" s="29"/>
      <c r="EYZ357" s="29"/>
      <c r="EZA357" s="29"/>
      <c r="EZB357" s="29"/>
      <c r="EZC357" s="29"/>
      <c r="EZD357" s="29"/>
      <c r="EZE357" s="29"/>
      <c r="EZF357" s="29"/>
      <c r="EZG357" s="29"/>
      <c r="EZH357" s="29"/>
      <c r="EZI357" s="29"/>
      <c r="EZJ357" s="29"/>
      <c r="EZK357" s="29"/>
      <c r="EZL357" s="29"/>
      <c r="EZM357" s="29"/>
      <c r="EZN357" s="29"/>
      <c r="EZO357" s="29"/>
      <c r="EZP357" s="29"/>
      <c r="EZQ357" s="29"/>
      <c r="EZR357" s="29"/>
      <c r="EZS357" s="29"/>
      <c r="EZT357" s="29"/>
      <c r="EZU357" s="29"/>
      <c r="EZV357" s="29"/>
      <c r="EZW357" s="29"/>
      <c r="EZX357" s="29"/>
      <c r="EZY357" s="29"/>
      <c r="EZZ357" s="29"/>
      <c r="FAA357" s="29"/>
      <c r="FAB357" s="29"/>
      <c r="FAC357" s="29"/>
      <c r="FAD357" s="29"/>
      <c r="FAE357" s="29"/>
      <c r="FAF357" s="29"/>
      <c r="FAG357" s="29"/>
      <c r="FAH357" s="29"/>
      <c r="FAI357" s="29"/>
      <c r="FAJ357" s="29"/>
      <c r="FAK357" s="29"/>
      <c r="FAL357" s="29"/>
      <c r="FAM357" s="29"/>
      <c r="FAN357" s="29"/>
      <c r="FAO357" s="29"/>
      <c r="FAP357" s="29"/>
      <c r="FAQ357" s="29"/>
      <c r="FAR357" s="29"/>
      <c r="FAS357" s="29"/>
      <c r="FAT357" s="29"/>
      <c r="FAU357" s="29"/>
      <c r="FAV357" s="29"/>
      <c r="FAW357" s="29"/>
      <c r="FAX357" s="29"/>
      <c r="FAY357" s="29"/>
      <c r="FAZ357" s="29"/>
      <c r="FBA357" s="29"/>
      <c r="FBB357" s="29"/>
      <c r="FBC357" s="29"/>
      <c r="FBD357" s="29"/>
      <c r="FBE357" s="29"/>
      <c r="FBF357" s="29"/>
      <c r="FBG357" s="29"/>
      <c r="FBH357" s="29"/>
      <c r="FBI357" s="29"/>
      <c r="FBJ357" s="29"/>
      <c r="FBK357" s="29"/>
      <c r="FBL357" s="29"/>
      <c r="FBM357" s="29"/>
      <c r="FBN357" s="29"/>
      <c r="FBO357" s="29"/>
      <c r="FBP357" s="29"/>
      <c r="FBQ357" s="29"/>
      <c r="FBR357" s="29"/>
      <c r="FBS357" s="29"/>
      <c r="FBT357" s="29"/>
      <c r="FBU357" s="29"/>
      <c r="FBV357" s="29"/>
      <c r="FBW357" s="29"/>
      <c r="FBX357" s="29"/>
      <c r="FBY357" s="29"/>
      <c r="FBZ357" s="29"/>
      <c r="FCA357" s="29"/>
      <c r="FCB357" s="29"/>
      <c r="FCC357" s="29"/>
      <c r="FCD357" s="29"/>
      <c r="FCE357" s="29"/>
      <c r="FCF357" s="29"/>
      <c r="FCG357" s="29"/>
      <c r="FCH357" s="29"/>
      <c r="FCI357" s="29"/>
      <c r="FCJ357" s="29"/>
      <c r="FCK357" s="29"/>
      <c r="FCL357" s="29"/>
      <c r="FCM357" s="29"/>
      <c r="FCN357" s="29"/>
      <c r="FCO357" s="29"/>
      <c r="FCP357" s="29"/>
      <c r="FCQ357" s="29"/>
      <c r="FCR357" s="29"/>
      <c r="FCS357" s="29"/>
      <c r="FCT357" s="29"/>
      <c r="FCU357" s="29"/>
      <c r="FCV357" s="29"/>
      <c r="FCW357" s="29"/>
      <c r="FCX357" s="29"/>
      <c r="FCY357" s="29"/>
      <c r="FCZ357" s="29"/>
      <c r="FDA357" s="29"/>
      <c r="FDB357" s="29"/>
      <c r="FDC357" s="29"/>
      <c r="FDD357" s="29"/>
      <c r="FDE357" s="29"/>
      <c r="FDF357" s="29"/>
      <c r="FDG357" s="29"/>
      <c r="FDH357" s="29"/>
      <c r="FDI357" s="29"/>
      <c r="FDJ357" s="29"/>
      <c r="FDK357" s="29"/>
      <c r="FDL357" s="29"/>
      <c r="FDM357" s="29"/>
      <c r="FDN357" s="29"/>
      <c r="FDO357" s="29"/>
      <c r="FDP357" s="29"/>
      <c r="FDQ357" s="29"/>
      <c r="FDR357" s="29"/>
      <c r="FDS357" s="29"/>
      <c r="FDT357" s="29"/>
      <c r="FDU357" s="29"/>
      <c r="FDV357" s="29"/>
      <c r="FDW357" s="29"/>
      <c r="FDX357" s="29"/>
      <c r="FDY357" s="29"/>
      <c r="FDZ357" s="29"/>
      <c r="FEA357" s="29"/>
      <c r="FEB357" s="29"/>
      <c r="FEC357" s="29"/>
      <c r="FED357" s="29"/>
      <c r="FEE357" s="29"/>
      <c r="FEF357" s="29"/>
      <c r="FEG357" s="29"/>
      <c r="FEH357" s="29"/>
      <c r="FEI357" s="29"/>
      <c r="FEJ357" s="29"/>
      <c r="FEK357" s="29"/>
      <c r="FEL357" s="29"/>
      <c r="FEM357" s="29"/>
      <c r="FEN357" s="29"/>
      <c r="FEO357" s="29"/>
      <c r="FEP357" s="29"/>
      <c r="FEQ357" s="29"/>
      <c r="FER357" s="29"/>
      <c r="FES357" s="29"/>
      <c r="FET357" s="29"/>
      <c r="FEU357" s="29"/>
      <c r="FEV357" s="29"/>
      <c r="FEW357" s="29"/>
      <c r="FEX357" s="29"/>
      <c r="FEY357" s="29"/>
      <c r="FEZ357" s="29"/>
      <c r="FFA357" s="29"/>
      <c r="FFB357" s="29"/>
      <c r="FFC357" s="29"/>
      <c r="FFD357" s="29"/>
      <c r="FFE357" s="29"/>
      <c r="FFF357" s="29"/>
      <c r="FFG357" s="29"/>
      <c r="FFH357" s="29"/>
      <c r="FFI357" s="29"/>
      <c r="FFJ357" s="29"/>
      <c r="FFK357" s="29"/>
      <c r="FFL357" s="29"/>
      <c r="FFM357" s="29"/>
      <c r="FFN357" s="29"/>
      <c r="FFO357" s="29"/>
      <c r="FFP357" s="29"/>
      <c r="FFQ357" s="29"/>
      <c r="FFR357" s="29"/>
      <c r="FFS357" s="29"/>
      <c r="FFT357" s="29"/>
      <c r="FFU357" s="29"/>
      <c r="FFV357" s="29"/>
      <c r="FFW357" s="29"/>
      <c r="FFX357" s="29"/>
      <c r="FFY357" s="29"/>
      <c r="FFZ357" s="29"/>
      <c r="FGA357" s="29"/>
      <c r="FGB357" s="29"/>
      <c r="FGC357" s="29"/>
      <c r="FGD357" s="29"/>
      <c r="FGE357" s="29"/>
      <c r="FGF357" s="29"/>
      <c r="FGG357" s="29"/>
      <c r="FGH357" s="29"/>
      <c r="FGI357" s="29"/>
      <c r="FGJ357" s="29"/>
      <c r="FGK357" s="29"/>
      <c r="FGL357" s="29"/>
      <c r="FGM357" s="29"/>
      <c r="FGN357" s="29"/>
      <c r="FGO357" s="29"/>
      <c r="FGP357" s="29"/>
      <c r="FGQ357" s="29"/>
      <c r="FGR357" s="29"/>
      <c r="FGS357" s="29"/>
      <c r="FGT357" s="29"/>
      <c r="FGU357" s="29"/>
      <c r="FGV357" s="29"/>
      <c r="FGW357" s="29"/>
      <c r="FGX357" s="29"/>
      <c r="FGY357" s="29"/>
      <c r="FGZ357" s="29"/>
      <c r="FHA357" s="29"/>
      <c r="FHB357" s="29"/>
      <c r="FHC357" s="29"/>
      <c r="FHD357" s="29"/>
      <c r="FHE357" s="29"/>
      <c r="FHF357" s="29"/>
      <c r="FHG357" s="29"/>
      <c r="FHH357" s="29"/>
      <c r="FHI357" s="29"/>
      <c r="FHJ357" s="29"/>
      <c r="FHK357" s="29"/>
      <c r="FHL357" s="29"/>
      <c r="FHM357" s="29"/>
      <c r="FHN357" s="29"/>
      <c r="FHO357" s="29"/>
      <c r="FHP357" s="29"/>
      <c r="FHQ357" s="29"/>
      <c r="FHR357" s="29"/>
      <c r="FHS357" s="29"/>
      <c r="FHT357" s="29"/>
      <c r="FHU357" s="29"/>
      <c r="FHV357" s="29"/>
      <c r="FHW357" s="29"/>
      <c r="FHX357" s="29"/>
      <c r="FHY357" s="29"/>
      <c r="FHZ357" s="29"/>
      <c r="FIA357" s="29"/>
      <c r="FIB357" s="29"/>
      <c r="FIC357" s="29"/>
      <c r="FID357" s="29"/>
      <c r="FIE357" s="29"/>
      <c r="FIF357" s="29"/>
      <c r="FIG357" s="29"/>
      <c r="FIH357" s="29"/>
      <c r="FII357" s="29"/>
      <c r="FIJ357" s="29"/>
      <c r="FIK357" s="29"/>
      <c r="FIL357" s="29"/>
      <c r="FIM357" s="29"/>
      <c r="FIN357" s="29"/>
      <c r="FIO357" s="29"/>
      <c r="FIP357" s="29"/>
      <c r="FIQ357" s="29"/>
      <c r="FIR357" s="29"/>
      <c r="FIS357" s="29"/>
      <c r="FIT357" s="29"/>
      <c r="FIU357" s="29"/>
      <c r="FIV357" s="29"/>
      <c r="FIW357" s="29"/>
      <c r="FIX357" s="29"/>
      <c r="FIY357" s="29"/>
      <c r="FIZ357" s="29"/>
      <c r="FJA357" s="29"/>
      <c r="FJB357" s="29"/>
      <c r="FJC357" s="29"/>
      <c r="FJD357" s="29"/>
      <c r="FJE357" s="29"/>
      <c r="FJF357" s="29"/>
      <c r="FJG357" s="29"/>
      <c r="FJH357" s="29"/>
      <c r="FJI357" s="29"/>
      <c r="FJJ357" s="29"/>
      <c r="FJK357" s="29"/>
      <c r="FJL357" s="29"/>
      <c r="FJM357" s="29"/>
      <c r="FJN357" s="29"/>
      <c r="FJO357" s="29"/>
      <c r="FJP357" s="29"/>
      <c r="FJQ357" s="29"/>
      <c r="FJR357" s="29"/>
      <c r="FJS357" s="29"/>
      <c r="FJT357" s="29"/>
      <c r="FJU357" s="29"/>
      <c r="FJV357" s="29"/>
      <c r="FJW357" s="29"/>
      <c r="FJX357" s="29"/>
      <c r="FJY357" s="29"/>
      <c r="FJZ357" s="29"/>
      <c r="FKA357" s="29"/>
      <c r="FKB357" s="29"/>
      <c r="FKC357" s="29"/>
      <c r="FKD357" s="29"/>
      <c r="FKE357" s="29"/>
      <c r="FKF357" s="29"/>
      <c r="FKG357" s="29"/>
      <c r="FKH357" s="29"/>
      <c r="FKI357" s="29"/>
      <c r="FKJ357" s="29"/>
      <c r="FKK357" s="29"/>
      <c r="FKL357" s="29"/>
      <c r="FKM357" s="29"/>
      <c r="FKN357" s="29"/>
      <c r="FKO357" s="29"/>
      <c r="FKP357" s="29"/>
      <c r="FKQ357" s="29"/>
      <c r="FKR357" s="29"/>
      <c r="FKS357" s="29"/>
      <c r="FKT357" s="29"/>
      <c r="FKU357" s="29"/>
      <c r="FKV357" s="29"/>
      <c r="FKW357" s="29"/>
      <c r="FKX357" s="29"/>
      <c r="FKY357" s="29"/>
      <c r="FKZ357" s="29"/>
      <c r="FLA357" s="29"/>
      <c r="FLB357" s="29"/>
      <c r="FLC357" s="29"/>
      <c r="FLD357" s="29"/>
      <c r="FLE357" s="29"/>
      <c r="FLF357" s="29"/>
      <c r="FLG357" s="29"/>
      <c r="FLH357" s="29"/>
      <c r="FLI357" s="29"/>
      <c r="FLJ357" s="29"/>
      <c r="FLK357" s="29"/>
      <c r="FLL357" s="29"/>
      <c r="FLM357" s="29"/>
      <c r="FLN357" s="29"/>
      <c r="FLO357" s="29"/>
      <c r="FLP357" s="29"/>
      <c r="FLQ357" s="29"/>
      <c r="FLR357" s="29"/>
      <c r="FLS357" s="29"/>
      <c r="FLT357" s="29"/>
      <c r="FLU357" s="29"/>
      <c r="FLV357" s="29"/>
      <c r="FLW357" s="29"/>
      <c r="FLX357" s="29"/>
      <c r="FLY357" s="29"/>
      <c r="FLZ357" s="29"/>
      <c r="FMA357" s="29"/>
      <c r="FMB357" s="29"/>
      <c r="FMC357" s="29"/>
      <c r="FMD357" s="29"/>
      <c r="FME357" s="29"/>
      <c r="FMF357" s="29"/>
      <c r="FMG357" s="29"/>
      <c r="FMH357" s="29"/>
      <c r="FMI357" s="29"/>
      <c r="FMJ357" s="29"/>
      <c r="FMK357" s="29"/>
      <c r="FML357" s="29"/>
      <c r="FMM357" s="29"/>
      <c r="FMN357" s="29"/>
      <c r="FMO357" s="29"/>
      <c r="FMP357" s="29"/>
      <c r="FMQ357" s="29"/>
      <c r="FMR357" s="29"/>
      <c r="FMS357" s="29"/>
      <c r="FMT357" s="29"/>
      <c r="FMU357" s="29"/>
      <c r="FMV357" s="29"/>
      <c r="FMW357" s="29"/>
      <c r="FMX357" s="29"/>
      <c r="FMY357" s="29"/>
      <c r="FMZ357" s="29"/>
      <c r="FNA357" s="29"/>
      <c r="FNB357" s="29"/>
      <c r="FNC357" s="29"/>
      <c r="FND357" s="29"/>
      <c r="FNE357" s="29"/>
      <c r="FNF357" s="29"/>
      <c r="FNG357" s="29"/>
      <c r="FNH357" s="29"/>
      <c r="FNI357" s="29"/>
      <c r="FNJ357" s="29"/>
      <c r="FNK357" s="29"/>
      <c r="FNL357" s="29"/>
      <c r="FNM357" s="29"/>
      <c r="FNN357" s="29"/>
      <c r="FNO357" s="29"/>
      <c r="FNP357" s="29"/>
      <c r="FNQ357" s="29"/>
      <c r="FNR357" s="29"/>
      <c r="FNS357" s="29"/>
      <c r="FNT357" s="29"/>
      <c r="FNU357" s="29"/>
      <c r="FNV357" s="29"/>
      <c r="FNW357" s="29"/>
      <c r="FNX357" s="29"/>
      <c r="FNY357" s="29"/>
      <c r="FNZ357" s="29"/>
      <c r="FOA357" s="29"/>
      <c r="FOB357" s="29"/>
      <c r="FOC357" s="29"/>
      <c r="FOD357" s="29"/>
      <c r="FOE357" s="29"/>
      <c r="FOF357" s="29"/>
      <c r="FOG357" s="29"/>
      <c r="FOH357" s="29"/>
      <c r="FOI357" s="29"/>
      <c r="FOJ357" s="29"/>
      <c r="FOK357" s="29"/>
      <c r="FOL357" s="29"/>
      <c r="FOM357" s="29"/>
      <c r="FON357" s="29"/>
      <c r="FOO357" s="29"/>
      <c r="FOP357" s="29"/>
      <c r="FOQ357" s="29"/>
      <c r="FOR357" s="29"/>
      <c r="FOS357" s="29"/>
      <c r="FOT357" s="29"/>
      <c r="FOU357" s="29"/>
      <c r="FOV357" s="29"/>
      <c r="FOW357" s="29"/>
      <c r="FOX357" s="29"/>
      <c r="FOY357" s="29"/>
      <c r="FOZ357" s="29"/>
      <c r="FPA357" s="29"/>
      <c r="FPB357" s="29"/>
      <c r="FPC357" s="29"/>
      <c r="FPD357" s="29"/>
      <c r="FPE357" s="29"/>
      <c r="FPF357" s="29"/>
      <c r="FPG357" s="29"/>
      <c r="FPH357" s="29"/>
      <c r="FPI357" s="29"/>
      <c r="FPJ357" s="29"/>
      <c r="FPK357" s="29"/>
      <c r="FPL357" s="29"/>
      <c r="FPM357" s="29"/>
      <c r="FPN357" s="29"/>
      <c r="FPO357" s="29"/>
      <c r="FPP357" s="29"/>
      <c r="FPQ357" s="29"/>
      <c r="FPR357" s="29"/>
      <c r="FPS357" s="29"/>
      <c r="FPT357" s="29"/>
      <c r="FPU357" s="29"/>
      <c r="FPV357" s="29"/>
      <c r="FPW357" s="29"/>
      <c r="FPX357" s="29"/>
      <c r="FPY357" s="29"/>
      <c r="FPZ357" s="29"/>
      <c r="FQA357" s="29"/>
      <c r="FQB357" s="29"/>
      <c r="FQC357" s="29"/>
      <c r="FQD357" s="29"/>
      <c r="FQE357" s="29"/>
      <c r="FQF357" s="29"/>
      <c r="FQG357" s="29"/>
      <c r="FQH357" s="29"/>
      <c r="FQI357" s="29"/>
      <c r="FQJ357" s="29"/>
      <c r="FQK357" s="29"/>
      <c r="FQL357" s="29"/>
      <c r="FQM357" s="29"/>
      <c r="FQN357" s="29"/>
      <c r="FQO357" s="29"/>
      <c r="FQP357" s="29"/>
      <c r="FQQ357" s="29"/>
      <c r="FQR357" s="29"/>
      <c r="FQS357" s="29"/>
      <c r="FQT357" s="29"/>
      <c r="FQU357" s="29"/>
      <c r="FQV357" s="29"/>
      <c r="FQW357" s="29"/>
      <c r="FQX357" s="29"/>
      <c r="FQY357" s="29"/>
      <c r="FQZ357" s="29"/>
      <c r="FRA357" s="29"/>
      <c r="FRB357" s="29"/>
      <c r="FRC357" s="29"/>
      <c r="FRD357" s="29"/>
      <c r="FRE357" s="29"/>
      <c r="FRF357" s="29"/>
      <c r="FRG357" s="29"/>
      <c r="FRH357" s="29"/>
      <c r="FRI357" s="29"/>
      <c r="FRJ357" s="29"/>
      <c r="FRK357" s="29"/>
      <c r="FRL357" s="29"/>
      <c r="FRM357" s="29"/>
      <c r="FRN357" s="29"/>
      <c r="FRO357" s="29"/>
      <c r="FRP357" s="29"/>
      <c r="FRQ357" s="29"/>
      <c r="FRR357" s="29"/>
      <c r="FRS357" s="29"/>
      <c r="FRT357" s="29"/>
      <c r="FRU357" s="29"/>
      <c r="FRV357" s="29"/>
      <c r="FRW357" s="29"/>
      <c r="FRX357" s="29"/>
      <c r="FRY357" s="29"/>
      <c r="FRZ357" s="29"/>
      <c r="FSA357" s="29"/>
      <c r="FSB357" s="29"/>
      <c r="FSC357" s="29"/>
      <c r="FSD357" s="29"/>
      <c r="FSE357" s="29"/>
      <c r="FSF357" s="29"/>
      <c r="FSG357" s="29"/>
      <c r="FSH357" s="29"/>
      <c r="FSI357" s="29"/>
      <c r="FSJ357" s="29"/>
      <c r="FSK357" s="29"/>
      <c r="FSL357" s="29"/>
      <c r="FSM357" s="29"/>
      <c r="FSN357" s="29"/>
      <c r="FSO357" s="29"/>
      <c r="FSP357" s="29"/>
      <c r="FSQ357" s="29"/>
      <c r="FSR357" s="29"/>
      <c r="FSS357" s="29"/>
      <c r="FST357" s="29"/>
      <c r="FSU357" s="29"/>
      <c r="FSV357" s="29"/>
      <c r="FSW357" s="29"/>
      <c r="FSX357" s="29"/>
      <c r="FSY357" s="29"/>
      <c r="FSZ357" s="29"/>
      <c r="FTA357" s="29"/>
      <c r="FTB357" s="29"/>
      <c r="FTC357" s="29"/>
      <c r="FTD357" s="29"/>
      <c r="FTE357" s="29"/>
      <c r="FTF357" s="29"/>
      <c r="FTG357" s="29"/>
      <c r="FTH357" s="29"/>
      <c r="FTI357" s="29"/>
      <c r="FTJ357" s="29"/>
      <c r="FTK357" s="29"/>
      <c r="FTL357" s="29"/>
      <c r="FTM357" s="29"/>
      <c r="FTN357" s="29"/>
      <c r="FTO357" s="29"/>
      <c r="FTP357" s="29"/>
      <c r="FTQ357" s="29"/>
      <c r="FTR357" s="29"/>
      <c r="FTS357" s="29"/>
      <c r="FTT357" s="29"/>
      <c r="FTU357" s="29"/>
      <c r="FTV357" s="29"/>
      <c r="FTW357" s="29"/>
      <c r="FTX357" s="29"/>
      <c r="FTY357" s="29"/>
      <c r="FTZ357" s="29"/>
      <c r="FUA357" s="29"/>
      <c r="FUB357" s="29"/>
      <c r="FUC357" s="29"/>
      <c r="FUD357" s="29"/>
      <c r="FUE357" s="29"/>
      <c r="FUF357" s="29"/>
      <c r="FUG357" s="29"/>
      <c r="FUH357" s="29"/>
      <c r="FUI357" s="29"/>
      <c r="FUJ357" s="29"/>
      <c r="FUK357" s="29"/>
      <c r="FUL357" s="29"/>
      <c r="FUM357" s="29"/>
      <c r="FUN357" s="29"/>
      <c r="FUO357" s="29"/>
      <c r="FUP357" s="29"/>
      <c r="FUQ357" s="29"/>
      <c r="FUR357" s="29"/>
      <c r="FUS357" s="29"/>
      <c r="FUT357" s="29"/>
      <c r="FUU357" s="29"/>
      <c r="FUV357" s="29"/>
      <c r="FUW357" s="29"/>
      <c r="FUX357" s="29"/>
      <c r="FUY357" s="29"/>
      <c r="FUZ357" s="29"/>
      <c r="FVA357" s="29"/>
      <c r="FVB357" s="29"/>
      <c r="FVC357" s="29"/>
      <c r="FVD357" s="29"/>
      <c r="FVE357" s="29"/>
      <c r="FVF357" s="29"/>
      <c r="FVG357" s="29"/>
      <c r="FVH357" s="29"/>
      <c r="FVI357" s="29"/>
      <c r="FVJ357" s="29"/>
      <c r="FVK357" s="29"/>
      <c r="FVL357" s="29"/>
      <c r="FVM357" s="29"/>
      <c r="FVN357" s="29"/>
      <c r="FVO357" s="29"/>
      <c r="FVP357" s="29"/>
      <c r="FVQ357" s="29"/>
      <c r="FVR357" s="29"/>
      <c r="FVS357" s="29"/>
      <c r="FVT357" s="29"/>
      <c r="FVU357" s="29"/>
      <c r="FVV357" s="29"/>
      <c r="FVW357" s="29"/>
      <c r="FVX357" s="29"/>
      <c r="FVY357" s="29"/>
      <c r="FVZ357" s="29"/>
      <c r="FWA357" s="29"/>
      <c r="FWB357" s="29"/>
      <c r="FWC357" s="29"/>
      <c r="FWD357" s="29"/>
      <c r="FWE357" s="29"/>
      <c r="FWF357" s="29"/>
      <c r="FWG357" s="29"/>
      <c r="FWH357" s="29"/>
      <c r="FWI357" s="29"/>
      <c r="FWJ357" s="29"/>
      <c r="FWK357" s="29"/>
      <c r="FWL357" s="29"/>
      <c r="FWM357" s="29"/>
      <c r="FWN357" s="29"/>
      <c r="FWO357" s="29"/>
      <c r="FWP357" s="29"/>
      <c r="FWQ357" s="29"/>
      <c r="FWR357" s="29"/>
      <c r="FWS357" s="29"/>
      <c r="FWT357" s="29"/>
      <c r="FWU357" s="29"/>
      <c r="FWV357" s="29"/>
      <c r="FWW357" s="29"/>
      <c r="FWX357" s="29"/>
      <c r="FWY357" s="29"/>
      <c r="FWZ357" s="29"/>
      <c r="FXA357" s="29"/>
      <c r="FXB357" s="29"/>
      <c r="FXC357" s="29"/>
      <c r="FXD357" s="29"/>
      <c r="FXE357" s="29"/>
      <c r="FXF357" s="29"/>
      <c r="FXG357" s="29"/>
      <c r="FXH357" s="29"/>
      <c r="FXI357" s="29"/>
      <c r="FXJ357" s="29"/>
      <c r="FXK357" s="29"/>
      <c r="FXL357" s="29"/>
      <c r="FXM357" s="29"/>
      <c r="FXN357" s="29"/>
      <c r="FXO357" s="29"/>
      <c r="FXP357" s="29"/>
      <c r="FXQ357" s="29"/>
      <c r="FXR357" s="29"/>
      <c r="FXS357" s="29"/>
      <c r="FXT357" s="29"/>
      <c r="FXU357" s="29"/>
      <c r="FXV357" s="29"/>
      <c r="FXW357" s="29"/>
      <c r="FXX357" s="29"/>
      <c r="FXY357" s="29"/>
      <c r="FXZ357" s="29"/>
      <c r="FYA357" s="29"/>
      <c r="FYB357" s="29"/>
      <c r="FYC357" s="29"/>
      <c r="FYD357" s="29"/>
      <c r="FYE357" s="29"/>
      <c r="FYF357" s="29"/>
      <c r="FYG357" s="29"/>
      <c r="FYH357" s="29"/>
      <c r="FYI357" s="29"/>
      <c r="FYJ357" s="29"/>
      <c r="FYK357" s="29"/>
      <c r="FYL357" s="29"/>
      <c r="FYM357" s="29"/>
      <c r="FYN357" s="29"/>
      <c r="FYO357" s="29"/>
      <c r="FYP357" s="29"/>
      <c r="FYQ357" s="29"/>
      <c r="FYR357" s="29"/>
      <c r="FYS357" s="29"/>
      <c r="FYT357" s="29"/>
      <c r="FYU357" s="29"/>
      <c r="FYV357" s="29"/>
      <c r="FYW357" s="29"/>
      <c r="FYX357" s="29"/>
      <c r="FYY357" s="29"/>
      <c r="FYZ357" s="29"/>
      <c r="FZA357" s="29"/>
      <c r="FZB357" s="29"/>
      <c r="FZC357" s="29"/>
      <c r="FZD357" s="29"/>
      <c r="FZE357" s="29"/>
      <c r="FZF357" s="29"/>
      <c r="FZG357" s="29"/>
      <c r="FZH357" s="29"/>
      <c r="FZI357" s="29"/>
      <c r="FZJ357" s="29"/>
      <c r="FZK357" s="29"/>
      <c r="FZL357" s="29"/>
      <c r="FZM357" s="29"/>
      <c r="FZN357" s="29"/>
      <c r="FZO357" s="29"/>
      <c r="FZP357" s="29"/>
      <c r="FZQ357" s="29"/>
      <c r="FZR357" s="29"/>
      <c r="FZS357" s="29"/>
      <c r="FZT357" s="29"/>
      <c r="FZU357" s="29"/>
      <c r="FZV357" s="29"/>
      <c r="FZW357" s="29"/>
      <c r="FZX357" s="29"/>
      <c r="FZY357" s="29"/>
      <c r="FZZ357" s="29"/>
      <c r="GAA357" s="29"/>
      <c r="GAB357" s="29"/>
      <c r="GAC357" s="29"/>
      <c r="GAD357" s="29"/>
      <c r="GAE357" s="29"/>
      <c r="GAF357" s="29"/>
      <c r="GAG357" s="29"/>
      <c r="GAH357" s="29"/>
      <c r="GAI357" s="29"/>
      <c r="GAJ357" s="29"/>
      <c r="GAK357" s="29"/>
      <c r="GAL357" s="29"/>
      <c r="GAM357" s="29"/>
      <c r="GAN357" s="29"/>
      <c r="GAO357" s="29"/>
      <c r="GAP357" s="29"/>
      <c r="GAQ357" s="29"/>
      <c r="GAR357" s="29"/>
      <c r="GAS357" s="29"/>
      <c r="GAT357" s="29"/>
      <c r="GAU357" s="29"/>
      <c r="GAV357" s="29"/>
      <c r="GAW357" s="29"/>
      <c r="GAX357" s="29"/>
      <c r="GAY357" s="29"/>
      <c r="GAZ357" s="29"/>
      <c r="GBA357" s="29"/>
      <c r="GBB357" s="29"/>
      <c r="GBC357" s="29"/>
      <c r="GBD357" s="29"/>
      <c r="GBE357" s="29"/>
      <c r="GBF357" s="29"/>
      <c r="GBG357" s="29"/>
      <c r="GBH357" s="29"/>
      <c r="GBI357" s="29"/>
      <c r="GBJ357" s="29"/>
      <c r="GBK357" s="29"/>
      <c r="GBL357" s="29"/>
      <c r="GBM357" s="29"/>
      <c r="GBN357" s="29"/>
      <c r="GBO357" s="29"/>
      <c r="GBP357" s="29"/>
      <c r="GBQ357" s="29"/>
      <c r="GBR357" s="29"/>
      <c r="GBS357" s="29"/>
      <c r="GBT357" s="29"/>
      <c r="GBU357" s="29"/>
      <c r="GBV357" s="29"/>
      <c r="GBW357" s="29"/>
      <c r="GBX357" s="29"/>
      <c r="GBY357" s="29"/>
      <c r="GBZ357" s="29"/>
      <c r="GCA357" s="29"/>
      <c r="GCB357" s="29"/>
      <c r="GCC357" s="29"/>
      <c r="GCD357" s="29"/>
      <c r="GCE357" s="29"/>
      <c r="GCF357" s="29"/>
      <c r="GCG357" s="29"/>
      <c r="GCH357" s="29"/>
      <c r="GCI357" s="29"/>
      <c r="GCJ357" s="29"/>
      <c r="GCK357" s="29"/>
      <c r="GCL357" s="29"/>
      <c r="GCM357" s="29"/>
      <c r="GCN357" s="29"/>
      <c r="GCO357" s="29"/>
      <c r="GCP357" s="29"/>
      <c r="GCQ357" s="29"/>
      <c r="GCR357" s="29"/>
      <c r="GCS357" s="29"/>
      <c r="GCT357" s="29"/>
      <c r="GCU357" s="29"/>
      <c r="GCV357" s="29"/>
      <c r="GCW357" s="29"/>
      <c r="GCX357" s="29"/>
      <c r="GCY357" s="29"/>
      <c r="GCZ357" s="29"/>
      <c r="GDA357" s="29"/>
      <c r="GDB357" s="29"/>
      <c r="GDC357" s="29"/>
      <c r="GDD357" s="29"/>
      <c r="GDE357" s="29"/>
      <c r="GDF357" s="29"/>
      <c r="GDG357" s="29"/>
      <c r="GDH357" s="29"/>
      <c r="GDI357" s="29"/>
      <c r="GDJ357" s="29"/>
      <c r="GDK357" s="29"/>
      <c r="GDL357" s="29"/>
      <c r="GDM357" s="29"/>
      <c r="GDN357" s="29"/>
      <c r="GDO357" s="29"/>
      <c r="GDP357" s="29"/>
      <c r="GDQ357" s="29"/>
      <c r="GDR357" s="29"/>
      <c r="GDS357" s="29"/>
      <c r="GDT357" s="29"/>
      <c r="GDU357" s="29"/>
      <c r="GDV357" s="29"/>
      <c r="GDW357" s="29"/>
      <c r="GDX357" s="29"/>
      <c r="GDY357" s="29"/>
      <c r="GDZ357" s="29"/>
      <c r="GEA357" s="29"/>
      <c r="GEB357" s="29"/>
      <c r="GEC357" s="29"/>
      <c r="GED357" s="29"/>
      <c r="GEE357" s="29"/>
      <c r="GEF357" s="29"/>
      <c r="GEG357" s="29"/>
      <c r="GEH357" s="29"/>
      <c r="GEI357" s="29"/>
      <c r="GEJ357" s="29"/>
      <c r="GEK357" s="29"/>
      <c r="GEL357" s="29"/>
      <c r="GEM357" s="29"/>
      <c r="GEN357" s="29"/>
      <c r="GEO357" s="29"/>
      <c r="GEP357" s="29"/>
      <c r="GEQ357" s="29"/>
      <c r="GER357" s="29"/>
      <c r="GES357" s="29"/>
      <c r="GET357" s="29"/>
      <c r="GEU357" s="29"/>
      <c r="GEV357" s="29"/>
      <c r="GEW357" s="29"/>
      <c r="GEX357" s="29"/>
      <c r="GEY357" s="29"/>
      <c r="GEZ357" s="29"/>
      <c r="GFA357" s="29"/>
      <c r="GFB357" s="29"/>
      <c r="GFC357" s="29"/>
      <c r="GFD357" s="29"/>
      <c r="GFE357" s="29"/>
      <c r="GFF357" s="29"/>
      <c r="GFG357" s="29"/>
      <c r="GFH357" s="29"/>
      <c r="GFI357" s="29"/>
      <c r="GFJ357" s="29"/>
      <c r="GFK357" s="29"/>
      <c r="GFL357" s="29"/>
      <c r="GFM357" s="29"/>
      <c r="GFN357" s="29"/>
      <c r="GFO357" s="29"/>
      <c r="GFP357" s="29"/>
      <c r="GFQ357" s="29"/>
      <c r="GFR357" s="29"/>
      <c r="GFS357" s="29"/>
      <c r="GFT357" s="29"/>
      <c r="GFU357" s="29"/>
      <c r="GFV357" s="29"/>
      <c r="GFW357" s="29"/>
      <c r="GFX357" s="29"/>
      <c r="GFY357" s="29"/>
      <c r="GFZ357" s="29"/>
      <c r="GGA357" s="29"/>
      <c r="GGB357" s="29"/>
      <c r="GGC357" s="29"/>
      <c r="GGD357" s="29"/>
      <c r="GGE357" s="29"/>
      <c r="GGF357" s="29"/>
      <c r="GGG357" s="29"/>
      <c r="GGH357" s="29"/>
      <c r="GGI357" s="29"/>
      <c r="GGJ357" s="29"/>
      <c r="GGK357" s="29"/>
      <c r="GGL357" s="29"/>
      <c r="GGM357" s="29"/>
      <c r="GGN357" s="29"/>
      <c r="GGO357" s="29"/>
      <c r="GGP357" s="29"/>
      <c r="GGQ357" s="29"/>
      <c r="GGR357" s="29"/>
      <c r="GGS357" s="29"/>
      <c r="GGT357" s="29"/>
      <c r="GGU357" s="29"/>
      <c r="GGV357" s="29"/>
      <c r="GGW357" s="29"/>
      <c r="GGX357" s="29"/>
      <c r="GGY357" s="29"/>
      <c r="GGZ357" s="29"/>
      <c r="GHA357" s="29"/>
      <c r="GHB357" s="29"/>
      <c r="GHC357" s="29"/>
      <c r="GHD357" s="29"/>
      <c r="GHE357" s="29"/>
      <c r="GHF357" s="29"/>
      <c r="GHG357" s="29"/>
      <c r="GHH357" s="29"/>
      <c r="GHI357" s="29"/>
      <c r="GHJ357" s="29"/>
      <c r="GHK357" s="29"/>
      <c r="GHL357" s="29"/>
      <c r="GHM357" s="29"/>
      <c r="GHN357" s="29"/>
      <c r="GHO357" s="29"/>
      <c r="GHP357" s="29"/>
      <c r="GHQ357" s="29"/>
      <c r="GHR357" s="29"/>
      <c r="GHS357" s="29"/>
      <c r="GHT357" s="29"/>
      <c r="GHU357" s="29"/>
      <c r="GHV357" s="29"/>
      <c r="GHW357" s="29"/>
      <c r="GHX357" s="29"/>
      <c r="GHY357" s="29"/>
      <c r="GHZ357" s="29"/>
      <c r="GIA357" s="29"/>
      <c r="GIB357" s="29"/>
      <c r="GIC357" s="29"/>
      <c r="GID357" s="29"/>
      <c r="GIE357" s="29"/>
      <c r="GIF357" s="29"/>
      <c r="GIG357" s="29"/>
      <c r="GIH357" s="29"/>
      <c r="GII357" s="29"/>
      <c r="GIJ357" s="29"/>
      <c r="GIK357" s="29"/>
      <c r="GIL357" s="29"/>
      <c r="GIM357" s="29"/>
      <c r="GIN357" s="29"/>
      <c r="GIO357" s="29"/>
      <c r="GIP357" s="29"/>
      <c r="GIQ357" s="29"/>
      <c r="GIR357" s="29"/>
      <c r="GIS357" s="29"/>
      <c r="GIT357" s="29"/>
      <c r="GIU357" s="29"/>
      <c r="GIV357" s="29"/>
      <c r="GIW357" s="29"/>
      <c r="GIX357" s="29"/>
      <c r="GIY357" s="29"/>
      <c r="GIZ357" s="29"/>
      <c r="GJA357" s="29"/>
      <c r="GJB357" s="29"/>
      <c r="GJC357" s="29"/>
      <c r="GJD357" s="29"/>
      <c r="GJE357" s="29"/>
      <c r="GJF357" s="29"/>
      <c r="GJG357" s="29"/>
      <c r="GJH357" s="29"/>
      <c r="GJI357" s="29"/>
      <c r="GJJ357" s="29"/>
      <c r="GJK357" s="29"/>
      <c r="GJL357" s="29"/>
      <c r="GJM357" s="29"/>
      <c r="GJN357" s="29"/>
      <c r="GJO357" s="29"/>
      <c r="GJP357" s="29"/>
      <c r="GJQ357" s="29"/>
      <c r="GJR357" s="29"/>
      <c r="GJS357" s="29"/>
      <c r="GJT357" s="29"/>
      <c r="GJU357" s="29"/>
      <c r="GJV357" s="29"/>
      <c r="GJW357" s="29"/>
      <c r="GJX357" s="29"/>
      <c r="GJY357" s="29"/>
      <c r="GJZ357" s="29"/>
      <c r="GKA357" s="29"/>
      <c r="GKB357" s="29"/>
      <c r="GKC357" s="29"/>
      <c r="GKD357" s="29"/>
      <c r="GKE357" s="29"/>
      <c r="GKF357" s="29"/>
      <c r="GKG357" s="29"/>
      <c r="GKH357" s="29"/>
      <c r="GKI357" s="29"/>
      <c r="GKJ357" s="29"/>
      <c r="GKK357" s="29"/>
      <c r="GKL357" s="29"/>
      <c r="GKM357" s="29"/>
      <c r="GKN357" s="29"/>
      <c r="GKO357" s="29"/>
      <c r="GKP357" s="29"/>
      <c r="GKQ357" s="29"/>
      <c r="GKR357" s="29"/>
      <c r="GKS357" s="29"/>
      <c r="GKT357" s="29"/>
      <c r="GKU357" s="29"/>
      <c r="GKV357" s="29"/>
      <c r="GKW357" s="29"/>
      <c r="GKX357" s="29"/>
      <c r="GKY357" s="29"/>
      <c r="GKZ357" s="29"/>
      <c r="GLA357" s="29"/>
      <c r="GLB357" s="29"/>
      <c r="GLC357" s="29"/>
      <c r="GLD357" s="29"/>
      <c r="GLE357" s="29"/>
      <c r="GLF357" s="29"/>
      <c r="GLG357" s="29"/>
      <c r="GLH357" s="29"/>
      <c r="GLI357" s="29"/>
      <c r="GLJ357" s="29"/>
      <c r="GLK357" s="29"/>
      <c r="GLL357" s="29"/>
      <c r="GLM357" s="29"/>
      <c r="GLN357" s="29"/>
      <c r="GLO357" s="29"/>
      <c r="GLP357" s="29"/>
      <c r="GLQ357" s="29"/>
      <c r="GLR357" s="29"/>
      <c r="GLS357" s="29"/>
      <c r="GLT357" s="29"/>
      <c r="GLU357" s="29"/>
      <c r="GLV357" s="29"/>
      <c r="GLW357" s="29"/>
      <c r="GLX357" s="29"/>
      <c r="GLY357" s="29"/>
      <c r="GLZ357" s="29"/>
      <c r="GMA357" s="29"/>
      <c r="GMB357" s="29"/>
      <c r="GMC357" s="29"/>
      <c r="GMD357" s="29"/>
      <c r="GME357" s="29"/>
      <c r="GMF357" s="29"/>
      <c r="GMG357" s="29"/>
      <c r="GMH357" s="29"/>
      <c r="GMI357" s="29"/>
      <c r="GMJ357" s="29"/>
      <c r="GMK357" s="29"/>
      <c r="GML357" s="29"/>
      <c r="GMM357" s="29"/>
      <c r="GMN357" s="29"/>
      <c r="GMO357" s="29"/>
      <c r="GMP357" s="29"/>
      <c r="GMQ357" s="29"/>
      <c r="GMR357" s="29"/>
      <c r="GMS357" s="29"/>
      <c r="GMT357" s="29"/>
      <c r="GMU357" s="29"/>
      <c r="GMV357" s="29"/>
      <c r="GMW357" s="29"/>
      <c r="GMX357" s="29"/>
      <c r="GMY357" s="29"/>
      <c r="GMZ357" s="29"/>
      <c r="GNA357" s="29"/>
      <c r="GNB357" s="29"/>
      <c r="GNC357" s="29"/>
      <c r="GND357" s="29"/>
      <c r="GNE357" s="29"/>
      <c r="GNF357" s="29"/>
      <c r="GNG357" s="29"/>
      <c r="GNH357" s="29"/>
      <c r="GNI357" s="29"/>
      <c r="GNJ357" s="29"/>
      <c r="GNK357" s="29"/>
      <c r="GNL357" s="29"/>
      <c r="GNM357" s="29"/>
      <c r="GNN357" s="29"/>
      <c r="GNO357" s="29"/>
      <c r="GNP357" s="29"/>
      <c r="GNQ357" s="29"/>
      <c r="GNR357" s="29"/>
      <c r="GNS357" s="29"/>
      <c r="GNT357" s="29"/>
      <c r="GNU357" s="29"/>
      <c r="GNV357" s="29"/>
      <c r="GNW357" s="29"/>
      <c r="GNX357" s="29"/>
      <c r="GNY357" s="29"/>
      <c r="GNZ357" s="29"/>
      <c r="GOA357" s="29"/>
      <c r="GOB357" s="29"/>
      <c r="GOC357" s="29"/>
      <c r="GOD357" s="29"/>
      <c r="GOE357" s="29"/>
      <c r="GOF357" s="29"/>
      <c r="GOG357" s="29"/>
      <c r="GOH357" s="29"/>
      <c r="GOI357" s="29"/>
      <c r="GOJ357" s="29"/>
      <c r="GOK357" s="29"/>
      <c r="GOL357" s="29"/>
      <c r="GOM357" s="29"/>
      <c r="GON357" s="29"/>
      <c r="GOO357" s="29"/>
      <c r="GOP357" s="29"/>
      <c r="GOQ357" s="29"/>
      <c r="GOR357" s="29"/>
      <c r="GOS357" s="29"/>
      <c r="GOT357" s="29"/>
      <c r="GOU357" s="29"/>
      <c r="GOV357" s="29"/>
      <c r="GOW357" s="29"/>
      <c r="GOX357" s="29"/>
      <c r="GOY357" s="29"/>
      <c r="GOZ357" s="29"/>
      <c r="GPA357" s="29"/>
      <c r="GPB357" s="29"/>
      <c r="GPC357" s="29"/>
      <c r="GPD357" s="29"/>
      <c r="GPE357" s="29"/>
      <c r="GPF357" s="29"/>
      <c r="GPG357" s="29"/>
      <c r="GPH357" s="29"/>
      <c r="GPI357" s="29"/>
      <c r="GPJ357" s="29"/>
      <c r="GPK357" s="29"/>
      <c r="GPL357" s="29"/>
      <c r="GPM357" s="29"/>
      <c r="GPN357" s="29"/>
      <c r="GPO357" s="29"/>
      <c r="GPP357" s="29"/>
      <c r="GPQ357" s="29"/>
      <c r="GPR357" s="29"/>
      <c r="GPS357" s="29"/>
      <c r="GPT357" s="29"/>
      <c r="GPU357" s="29"/>
      <c r="GPV357" s="29"/>
      <c r="GPW357" s="29"/>
      <c r="GPX357" s="29"/>
      <c r="GPY357" s="29"/>
      <c r="GPZ357" s="29"/>
      <c r="GQA357" s="29"/>
      <c r="GQB357" s="29"/>
      <c r="GQC357" s="29"/>
      <c r="GQD357" s="29"/>
      <c r="GQE357" s="29"/>
      <c r="GQF357" s="29"/>
      <c r="GQG357" s="29"/>
      <c r="GQH357" s="29"/>
      <c r="GQI357" s="29"/>
      <c r="GQJ357" s="29"/>
      <c r="GQK357" s="29"/>
      <c r="GQL357" s="29"/>
      <c r="GQM357" s="29"/>
      <c r="GQN357" s="29"/>
      <c r="GQO357" s="29"/>
      <c r="GQP357" s="29"/>
      <c r="GQQ357" s="29"/>
      <c r="GQR357" s="29"/>
      <c r="GQS357" s="29"/>
      <c r="GQT357" s="29"/>
      <c r="GQU357" s="29"/>
      <c r="GQV357" s="29"/>
      <c r="GQW357" s="29"/>
      <c r="GQX357" s="29"/>
      <c r="GQY357" s="29"/>
      <c r="GQZ357" s="29"/>
      <c r="GRA357" s="29"/>
      <c r="GRB357" s="29"/>
      <c r="GRC357" s="29"/>
      <c r="GRD357" s="29"/>
      <c r="GRE357" s="29"/>
      <c r="GRF357" s="29"/>
      <c r="GRG357" s="29"/>
      <c r="GRH357" s="29"/>
      <c r="GRI357" s="29"/>
      <c r="GRJ357" s="29"/>
      <c r="GRK357" s="29"/>
      <c r="GRL357" s="29"/>
      <c r="GRM357" s="29"/>
      <c r="GRN357" s="29"/>
      <c r="GRO357" s="29"/>
      <c r="GRP357" s="29"/>
      <c r="GRQ357" s="29"/>
      <c r="GRR357" s="29"/>
      <c r="GRS357" s="29"/>
      <c r="GRT357" s="29"/>
      <c r="GRU357" s="29"/>
      <c r="GRV357" s="29"/>
      <c r="GRW357" s="29"/>
      <c r="GRX357" s="29"/>
      <c r="GRY357" s="29"/>
      <c r="GRZ357" s="29"/>
      <c r="GSA357" s="29"/>
      <c r="GSB357" s="29"/>
      <c r="GSC357" s="29"/>
      <c r="GSD357" s="29"/>
      <c r="GSE357" s="29"/>
      <c r="GSF357" s="29"/>
      <c r="GSG357" s="29"/>
      <c r="GSH357" s="29"/>
      <c r="GSI357" s="29"/>
      <c r="GSJ357" s="29"/>
      <c r="GSK357" s="29"/>
      <c r="GSL357" s="29"/>
      <c r="GSM357" s="29"/>
      <c r="GSN357" s="29"/>
      <c r="GSO357" s="29"/>
      <c r="GSP357" s="29"/>
      <c r="GSQ357" s="29"/>
      <c r="GSR357" s="29"/>
      <c r="GSS357" s="29"/>
      <c r="GST357" s="29"/>
      <c r="GSU357" s="29"/>
      <c r="GSV357" s="29"/>
      <c r="GSW357" s="29"/>
      <c r="GSX357" s="29"/>
      <c r="GSY357" s="29"/>
      <c r="GSZ357" s="29"/>
      <c r="GTA357" s="29"/>
      <c r="GTB357" s="29"/>
      <c r="GTC357" s="29"/>
      <c r="GTD357" s="29"/>
      <c r="GTE357" s="29"/>
      <c r="GTF357" s="29"/>
      <c r="GTG357" s="29"/>
      <c r="GTH357" s="29"/>
      <c r="GTI357" s="29"/>
      <c r="GTJ357" s="29"/>
      <c r="GTK357" s="29"/>
      <c r="GTL357" s="29"/>
      <c r="GTM357" s="29"/>
      <c r="GTN357" s="29"/>
      <c r="GTO357" s="29"/>
      <c r="GTP357" s="29"/>
      <c r="GTQ357" s="29"/>
      <c r="GTR357" s="29"/>
      <c r="GTS357" s="29"/>
      <c r="GTT357" s="29"/>
      <c r="GTU357" s="29"/>
      <c r="GTV357" s="29"/>
      <c r="GTW357" s="29"/>
      <c r="GTX357" s="29"/>
      <c r="GTY357" s="29"/>
      <c r="GTZ357" s="29"/>
      <c r="GUA357" s="29"/>
      <c r="GUB357" s="29"/>
      <c r="GUC357" s="29"/>
      <c r="GUD357" s="29"/>
      <c r="GUE357" s="29"/>
      <c r="GUF357" s="29"/>
      <c r="GUG357" s="29"/>
      <c r="GUH357" s="29"/>
      <c r="GUI357" s="29"/>
      <c r="GUJ357" s="29"/>
      <c r="GUK357" s="29"/>
      <c r="GUL357" s="29"/>
      <c r="GUM357" s="29"/>
      <c r="GUN357" s="29"/>
      <c r="GUO357" s="29"/>
      <c r="GUP357" s="29"/>
      <c r="GUQ357" s="29"/>
      <c r="GUR357" s="29"/>
      <c r="GUS357" s="29"/>
      <c r="GUT357" s="29"/>
      <c r="GUU357" s="29"/>
      <c r="GUV357" s="29"/>
      <c r="GUW357" s="29"/>
      <c r="GUX357" s="29"/>
      <c r="GUY357" s="29"/>
      <c r="GUZ357" s="29"/>
      <c r="GVA357" s="29"/>
      <c r="GVB357" s="29"/>
      <c r="GVC357" s="29"/>
      <c r="GVD357" s="29"/>
      <c r="GVE357" s="29"/>
      <c r="GVF357" s="29"/>
      <c r="GVG357" s="29"/>
      <c r="GVH357" s="29"/>
      <c r="GVI357" s="29"/>
      <c r="GVJ357" s="29"/>
      <c r="GVK357" s="29"/>
      <c r="GVL357" s="29"/>
      <c r="GVM357" s="29"/>
      <c r="GVN357" s="29"/>
      <c r="GVO357" s="29"/>
      <c r="GVP357" s="29"/>
      <c r="GVQ357" s="29"/>
      <c r="GVR357" s="29"/>
      <c r="GVS357" s="29"/>
      <c r="GVT357" s="29"/>
      <c r="GVU357" s="29"/>
      <c r="GVV357" s="29"/>
      <c r="GVW357" s="29"/>
      <c r="GVX357" s="29"/>
      <c r="GVY357" s="29"/>
      <c r="GVZ357" s="29"/>
      <c r="GWA357" s="29"/>
      <c r="GWB357" s="29"/>
      <c r="GWC357" s="29"/>
      <c r="GWD357" s="29"/>
      <c r="GWE357" s="29"/>
      <c r="GWF357" s="29"/>
      <c r="GWG357" s="29"/>
      <c r="GWH357" s="29"/>
      <c r="GWI357" s="29"/>
      <c r="GWJ357" s="29"/>
      <c r="GWK357" s="29"/>
      <c r="GWL357" s="29"/>
      <c r="GWM357" s="29"/>
      <c r="GWN357" s="29"/>
      <c r="GWO357" s="29"/>
      <c r="GWP357" s="29"/>
      <c r="GWQ357" s="29"/>
      <c r="GWR357" s="29"/>
      <c r="GWS357" s="29"/>
      <c r="GWT357" s="29"/>
      <c r="GWU357" s="29"/>
      <c r="GWV357" s="29"/>
      <c r="GWW357" s="29"/>
      <c r="GWX357" s="29"/>
      <c r="GWY357" s="29"/>
      <c r="GWZ357" s="29"/>
      <c r="GXA357" s="29"/>
      <c r="GXB357" s="29"/>
      <c r="GXC357" s="29"/>
      <c r="GXD357" s="29"/>
      <c r="GXE357" s="29"/>
      <c r="GXF357" s="29"/>
      <c r="GXG357" s="29"/>
      <c r="GXH357" s="29"/>
      <c r="GXI357" s="29"/>
      <c r="GXJ357" s="29"/>
      <c r="GXK357" s="29"/>
      <c r="GXL357" s="29"/>
      <c r="GXM357" s="29"/>
      <c r="GXN357" s="29"/>
      <c r="GXO357" s="29"/>
      <c r="GXP357" s="29"/>
      <c r="GXQ357" s="29"/>
      <c r="GXR357" s="29"/>
      <c r="GXS357" s="29"/>
      <c r="GXT357" s="29"/>
      <c r="GXU357" s="29"/>
      <c r="GXV357" s="29"/>
      <c r="GXW357" s="29"/>
      <c r="GXX357" s="29"/>
      <c r="GXY357" s="29"/>
      <c r="GXZ357" s="29"/>
      <c r="GYA357" s="29"/>
      <c r="GYB357" s="29"/>
      <c r="GYC357" s="29"/>
      <c r="GYD357" s="29"/>
      <c r="GYE357" s="29"/>
      <c r="GYF357" s="29"/>
      <c r="GYG357" s="29"/>
      <c r="GYH357" s="29"/>
      <c r="GYI357" s="29"/>
      <c r="GYJ357" s="29"/>
      <c r="GYK357" s="29"/>
      <c r="GYL357" s="29"/>
      <c r="GYM357" s="29"/>
      <c r="GYN357" s="29"/>
      <c r="GYO357" s="29"/>
      <c r="GYP357" s="29"/>
      <c r="GYQ357" s="29"/>
      <c r="GYR357" s="29"/>
      <c r="GYS357" s="29"/>
      <c r="GYT357" s="29"/>
      <c r="GYU357" s="29"/>
      <c r="GYV357" s="29"/>
      <c r="GYW357" s="29"/>
      <c r="GYX357" s="29"/>
      <c r="GYY357" s="29"/>
      <c r="GYZ357" s="29"/>
      <c r="GZA357" s="29"/>
      <c r="GZB357" s="29"/>
      <c r="GZC357" s="29"/>
      <c r="GZD357" s="29"/>
      <c r="GZE357" s="29"/>
      <c r="GZF357" s="29"/>
      <c r="GZG357" s="29"/>
      <c r="GZH357" s="29"/>
      <c r="GZI357" s="29"/>
      <c r="GZJ357" s="29"/>
      <c r="GZK357" s="29"/>
      <c r="GZL357" s="29"/>
      <c r="GZM357" s="29"/>
      <c r="GZN357" s="29"/>
      <c r="GZO357" s="29"/>
      <c r="GZP357" s="29"/>
      <c r="GZQ357" s="29"/>
      <c r="GZR357" s="29"/>
      <c r="GZS357" s="29"/>
      <c r="GZT357" s="29"/>
      <c r="GZU357" s="29"/>
      <c r="GZV357" s="29"/>
      <c r="GZW357" s="29"/>
      <c r="GZX357" s="29"/>
      <c r="GZY357" s="29"/>
      <c r="GZZ357" s="29"/>
      <c r="HAA357" s="29"/>
      <c r="HAB357" s="29"/>
      <c r="HAC357" s="29"/>
      <c r="HAD357" s="29"/>
      <c r="HAE357" s="29"/>
      <c r="HAF357" s="29"/>
      <c r="HAG357" s="29"/>
      <c r="HAH357" s="29"/>
      <c r="HAI357" s="29"/>
      <c r="HAJ357" s="29"/>
      <c r="HAK357" s="29"/>
      <c r="HAL357" s="29"/>
      <c r="HAM357" s="29"/>
      <c r="HAN357" s="29"/>
      <c r="HAO357" s="29"/>
      <c r="HAP357" s="29"/>
      <c r="HAQ357" s="29"/>
      <c r="HAR357" s="29"/>
      <c r="HAS357" s="29"/>
      <c r="HAT357" s="29"/>
      <c r="HAU357" s="29"/>
      <c r="HAV357" s="29"/>
      <c r="HAW357" s="29"/>
      <c r="HAX357" s="29"/>
      <c r="HAY357" s="29"/>
      <c r="HAZ357" s="29"/>
      <c r="HBA357" s="29"/>
      <c r="HBB357" s="29"/>
      <c r="HBC357" s="29"/>
      <c r="HBD357" s="29"/>
      <c r="HBE357" s="29"/>
      <c r="HBF357" s="29"/>
      <c r="HBG357" s="29"/>
      <c r="HBH357" s="29"/>
      <c r="HBI357" s="29"/>
      <c r="HBJ357" s="29"/>
      <c r="HBK357" s="29"/>
      <c r="HBL357" s="29"/>
      <c r="HBM357" s="29"/>
      <c r="HBN357" s="29"/>
      <c r="HBO357" s="29"/>
      <c r="HBP357" s="29"/>
      <c r="HBQ357" s="29"/>
      <c r="HBR357" s="29"/>
      <c r="HBS357" s="29"/>
      <c r="HBT357" s="29"/>
      <c r="HBU357" s="29"/>
      <c r="HBV357" s="29"/>
      <c r="HBW357" s="29"/>
      <c r="HBX357" s="29"/>
      <c r="HBY357" s="29"/>
      <c r="HBZ357" s="29"/>
      <c r="HCA357" s="29"/>
      <c r="HCB357" s="29"/>
      <c r="HCC357" s="29"/>
      <c r="HCD357" s="29"/>
      <c r="HCE357" s="29"/>
      <c r="HCF357" s="29"/>
      <c r="HCG357" s="29"/>
      <c r="HCH357" s="29"/>
      <c r="HCI357" s="29"/>
      <c r="HCJ357" s="29"/>
      <c r="HCK357" s="29"/>
      <c r="HCL357" s="29"/>
      <c r="HCM357" s="29"/>
      <c r="HCN357" s="29"/>
      <c r="HCO357" s="29"/>
      <c r="HCP357" s="29"/>
      <c r="HCQ357" s="29"/>
      <c r="HCR357" s="29"/>
      <c r="HCS357" s="29"/>
      <c r="HCT357" s="29"/>
      <c r="HCU357" s="29"/>
      <c r="HCV357" s="29"/>
      <c r="HCW357" s="29"/>
      <c r="HCX357" s="29"/>
      <c r="HCY357" s="29"/>
      <c r="HCZ357" s="29"/>
      <c r="HDA357" s="29"/>
      <c r="HDB357" s="29"/>
      <c r="HDC357" s="29"/>
      <c r="HDD357" s="29"/>
      <c r="HDE357" s="29"/>
      <c r="HDF357" s="29"/>
      <c r="HDG357" s="29"/>
      <c r="HDH357" s="29"/>
      <c r="HDI357" s="29"/>
      <c r="HDJ357" s="29"/>
      <c r="HDK357" s="29"/>
      <c r="HDL357" s="29"/>
      <c r="HDM357" s="29"/>
      <c r="HDN357" s="29"/>
      <c r="HDO357" s="29"/>
      <c r="HDP357" s="29"/>
      <c r="HDQ357" s="29"/>
      <c r="HDR357" s="29"/>
      <c r="HDS357" s="29"/>
      <c r="HDT357" s="29"/>
      <c r="HDU357" s="29"/>
      <c r="HDV357" s="29"/>
      <c r="HDW357" s="29"/>
      <c r="HDX357" s="29"/>
      <c r="HDY357" s="29"/>
      <c r="HDZ357" s="29"/>
      <c r="HEA357" s="29"/>
      <c r="HEB357" s="29"/>
      <c r="HEC357" s="29"/>
      <c r="HED357" s="29"/>
      <c r="HEE357" s="29"/>
      <c r="HEF357" s="29"/>
      <c r="HEG357" s="29"/>
      <c r="HEH357" s="29"/>
      <c r="HEI357" s="29"/>
      <c r="HEJ357" s="29"/>
      <c r="HEK357" s="29"/>
      <c r="HEL357" s="29"/>
      <c r="HEM357" s="29"/>
      <c r="HEN357" s="29"/>
      <c r="HEO357" s="29"/>
      <c r="HEP357" s="29"/>
      <c r="HEQ357" s="29"/>
      <c r="HER357" s="29"/>
      <c r="HES357" s="29"/>
      <c r="HET357" s="29"/>
      <c r="HEU357" s="29"/>
      <c r="HEV357" s="29"/>
      <c r="HEW357" s="29"/>
      <c r="HEX357" s="29"/>
      <c r="HEY357" s="29"/>
      <c r="HEZ357" s="29"/>
      <c r="HFA357" s="29"/>
      <c r="HFB357" s="29"/>
      <c r="HFC357" s="29"/>
      <c r="HFD357" s="29"/>
      <c r="HFE357" s="29"/>
      <c r="HFF357" s="29"/>
      <c r="HFG357" s="29"/>
      <c r="HFH357" s="29"/>
      <c r="HFI357" s="29"/>
      <c r="HFJ357" s="29"/>
      <c r="HFK357" s="29"/>
      <c r="HFL357" s="29"/>
      <c r="HFM357" s="29"/>
      <c r="HFN357" s="29"/>
      <c r="HFO357" s="29"/>
      <c r="HFP357" s="29"/>
      <c r="HFQ357" s="29"/>
      <c r="HFR357" s="29"/>
      <c r="HFS357" s="29"/>
      <c r="HFT357" s="29"/>
      <c r="HFU357" s="29"/>
      <c r="HFV357" s="29"/>
      <c r="HFW357" s="29"/>
      <c r="HFX357" s="29"/>
      <c r="HFY357" s="29"/>
      <c r="HFZ357" s="29"/>
      <c r="HGA357" s="29"/>
      <c r="HGB357" s="29"/>
      <c r="HGC357" s="29"/>
      <c r="HGD357" s="29"/>
      <c r="HGE357" s="29"/>
      <c r="HGF357" s="29"/>
      <c r="HGG357" s="29"/>
      <c r="HGH357" s="29"/>
      <c r="HGI357" s="29"/>
      <c r="HGJ357" s="29"/>
      <c r="HGK357" s="29"/>
      <c r="HGL357" s="29"/>
      <c r="HGM357" s="29"/>
      <c r="HGN357" s="29"/>
      <c r="HGO357" s="29"/>
      <c r="HGP357" s="29"/>
      <c r="HGQ357" s="29"/>
      <c r="HGR357" s="29"/>
      <c r="HGS357" s="29"/>
      <c r="HGT357" s="29"/>
      <c r="HGU357" s="29"/>
      <c r="HGV357" s="29"/>
      <c r="HGW357" s="29"/>
      <c r="HGX357" s="29"/>
      <c r="HGY357" s="29"/>
      <c r="HGZ357" s="29"/>
      <c r="HHA357" s="29"/>
      <c r="HHB357" s="29"/>
      <c r="HHC357" s="29"/>
      <c r="HHD357" s="29"/>
      <c r="HHE357" s="29"/>
      <c r="HHF357" s="29"/>
      <c r="HHG357" s="29"/>
      <c r="HHH357" s="29"/>
      <c r="HHI357" s="29"/>
      <c r="HHJ357" s="29"/>
      <c r="HHK357" s="29"/>
      <c r="HHL357" s="29"/>
      <c r="HHM357" s="29"/>
      <c r="HHN357" s="29"/>
      <c r="HHO357" s="29"/>
      <c r="HHP357" s="29"/>
      <c r="HHQ357" s="29"/>
      <c r="HHR357" s="29"/>
      <c r="HHS357" s="29"/>
      <c r="HHT357" s="29"/>
      <c r="HHU357" s="29"/>
      <c r="HHV357" s="29"/>
      <c r="HHW357" s="29"/>
      <c r="HHX357" s="29"/>
      <c r="HHY357" s="29"/>
      <c r="HHZ357" s="29"/>
      <c r="HIA357" s="29"/>
      <c r="HIB357" s="29"/>
      <c r="HIC357" s="29"/>
      <c r="HID357" s="29"/>
      <c r="HIE357" s="29"/>
      <c r="HIF357" s="29"/>
      <c r="HIG357" s="29"/>
      <c r="HIH357" s="29"/>
      <c r="HII357" s="29"/>
      <c r="HIJ357" s="29"/>
      <c r="HIK357" s="29"/>
      <c r="HIL357" s="29"/>
      <c r="HIM357" s="29"/>
      <c r="HIN357" s="29"/>
      <c r="HIO357" s="29"/>
      <c r="HIP357" s="29"/>
      <c r="HIQ357" s="29"/>
      <c r="HIR357" s="29"/>
      <c r="HIS357" s="29"/>
      <c r="HIT357" s="29"/>
      <c r="HIU357" s="29"/>
      <c r="HIV357" s="29"/>
      <c r="HIW357" s="29"/>
      <c r="HIX357" s="29"/>
      <c r="HIY357" s="29"/>
      <c r="HIZ357" s="29"/>
      <c r="HJA357" s="29"/>
      <c r="HJB357" s="29"/>
      <c r="HJC357" s="29"/>
      <c r="HJD357" s="29"/>
      <c r="HJE357" s="29"/>
      <c r="HJF357" s="29"/>
      <c r="HJG357" s="29"/>
      <c r="HJH357" s="29"/>
      <c r="HJI357" s="29"/>
      <c r="HJJ357" s="29"/>
      <c r="HJK357" s="29"/>
      <c r="HJL357" s="29"/>
      <c r="HJM357" s="29"/>
      <c r="HJN357" s="29"/>
      <c r="HJO357" s="29"/>
      <c r="HJP357" s="29"/>
      <c r="HJQ357" s="29"/>
      <c r="HJR357" s="29"/>
      <c r="HJS357" s="29"/>
      <c r="HJT357" s="29"/>
      <c r="HJU357" s="29"/>
      <c r="HJV357" s="29"/>
      <c r="HJW357" s="29"/>
      <c r="HJX357" s="29"/>
      <c r="HJY357" s="29"/>
      <c r="HJZ357" s="29"/>
      <c r="HKA357" s="29"/>
      <c r="HKB357" s="29"/>
      <c r="HKC357" s="29"/>
      <c r="HKD357" s="29"/>
      <c r="HKE357" s="29"/>
      <c r="HKF357" s="29"/>
      <c r="HKG357" s="29"/>
      <c r="HKH357" s="29"/>
      <c r="HKI357" s="29"/>
      <c r="HKJ357" s="29"/>
      <c r="HKK357" s="29"/>
      <c r="HKL357" s="29"/>
      <c r="HKM357" s="29"/>
      <c r="HKN357" s="29"/>
      <c r="HKO357" s="29"/>
      <c r="HKP357" s="29"/>
      <c r="HKQ357" s="29"/>
      <c r="HKR357" s="29"/>
      <c r="HKS357" s="29"/>
      <c r="HKT357" s="29"/>
      <c r="HKU357" s="29"/>
      <c r="HKV357" s="29"/>
      <c r="HKW357" s="29"/>
      <c r="HKX357" s="29"/>
      <c r="HKY357" s="29"/>
      <c r="HKZ357" s="29"/>
      <c r="HLA357" s="29"/>
      <c r="HLB357" s="29"/>
      <c r="HLC357" s="29"/>
      <c r="HLD357" s="29"/>
      <c r="HLE357" s="29"/>
      <c r="HLF357" s="29"/>
      <c r="HLG357" s="29"/>
      <c r="HLH357" s="29"/>
      <c r="HLI357" s="29"/>
      <c r="HLJ357" s="29"/>
      <c r="HLK357" s="29"/>
      <c r="HLL357" s="29"/>
      <c r="HLM357" s="29"/>
      <c r="HLN357" s="29"/>
      <c r="HLO357" s="29"/>
      <c r="HLP357" s="29"/>
      <c r="HLQ357" s="29"/>
      <c r="HLR357" s="29"/>
      <c r="HLS357" s="29"/>
      <c r="HLT357" s="29"/>
      <c r="HLU357" s="29"/>
      <c r="HLV357" s="29"/>
      <c r="HLW357" s="29"/>
      <c r="HLX357" s="29"/>
      <c r="HLY357" s="29"/>
      <c r="HLZ357" s="29"/>
      <c r="HMA357" s="29"/>
      <c r="HMB357" s="29"/>
      <c r="HMC357" s="29"/>
      <c r="HMD357" s="29"/>
      <c r="HME357" s="29"/>
      <c r="HMF357" s="29"/>
      <c r="HMG357" s="29"/>
      <c r="HMH357" s="29"/>
      <c r="HMI357" s="29"/>
      <c r="HMJ357" s="29"/>
      <c r="HMK357" s="29"/>
      <c r="HML357" s="29"/>
      <c r="HMM357" s="29"/>
      <c r="HMN357" s="29"/>
      <c r="HMO357" s="29"/>
      <c r="HMP357" s="29"/>
      <c r="HMQ357" s="29"/>
      <c r="HMR357" s="29"/>
      <c r="HMS357" s="29"/>
      <c r="HMT357" s="29"/>
      <c r="HMU357" s="29"/>
      <c r="HMV357" s="29"/>
      <c r="HMW357" s="29"/>
      <c r="HMX357" s="29"/>
      <c r="HMY357" s="29"/>
      <c r="HMZ357" s="29"/>
      <c r="HNA357" s="29"/>
      <c r="HNB357" s="29"/>
      <c r="HNC357" s="29"/>
      <c r="HND357" s="29"/>
      <c r="HNE357" s="29"/>
      <c r="HNF357" s="29"/>
      <c r="HNG357" s="29"/>
      <c r="HNH357" s="29"/>
      <c r="HNI357" s="29"/>
      <c r="HNJ357" s="29"/>
      <c r="HNK357" s="29"/>
      <c r="HNL357" s="29"/>
      <c r="HNM357" s="29"/>
      <c r="HNN357" s="29"/>
      <c r="HNO357" s="29"/>
      <c r="HNP357" s="29"/>
      <c r="HNQ357" s="29"/>
      <c r="HNR357" s="29"/>
      <c r="HNS357" s="29"/>
      <c r="HNT357" s="29"/>
      <c r="HNU357" s="29"/>
      <c r="HNV357" s="29"/>
      <c r="HNW357" s="29"/>
      <c r="HNX357" s="29"/>
      <c r="HNY357" s="29"/>
      <c r="HNZ357" s="29"/>
      <c r="HOA357" s="29"/>
      <c r="HOB357" s="29"/>
      <c r="HOC357" s="29"/>
      <c r="HOD357" s="29"/>
      <c r="HOE357" s="29"/>
      <c r="HOF357" s="29"/>
      <c r="HOG357" s="29"/>
      <c r="HOH357" s="29"/>
      <c r="HOI357" s="29"/>
      <c r="HOJ357" s="29"/>
      <c r="HOK357" s="29"/>
      <c r="HOL357" s="29"/>
      <c r="HOM357" s="29"/>
      <c r="HON357" s="29"/>
      <c r="HOO357" s="29"/>
      <c r="HOP357" s="29"/>
      <c r="HOQ357" s="29"/>
      <c r="HOR357" s="29"/>
      <c r="HOS357" s="29"/>
      <c r="HOT357" s="29"/>
      <c r="HOU357" s="29"/>
      <c r="HOV357" s="29"/>
      <c r="HOW357" s="29"/>
      <c r="HOX357" s="29"/>
      <c r="HOY357" s="29"/>
      <c r="HOZ357" s="29"/>
      <c r="HPA357" s="29"/>
      <c r="HPB357" s="29"/>
      <c r="HPC357" s="29"/>
      <c r="HPD357" s="29"/>
      <c r="HPE357" s="29"/>
      <c r="HPF357" s="29"/>
      <c r="HPG357" s="29"/>
      <c r="HPH357" s="29"/>
      <c r="HPI357" s="29"/>
      <c r="HPJ357" s="29"/>
      <c r="HPK357" s="29"/>
      <c r="HPL357" s="29"/>
      <c r="HPM357" s="29"/>
      <c r="HPN357" s="29"/>
      <c r="HPO357" s="29"/>
      <c r="HPP357" s="29"/>
      <c r="HPQ357" s="29"/>
      <c r="HPR357" s="29"/>
      <c r="HPS357" s="29"/>
      <c r="HPT357" s="29"/>
      <c r="HPU357" s="29"/>
      <c r="HPV357" s="29"/>
      <c r="HPW357" s="29"/>
      <c r="HPX357" s="29"/>
      <c r="HPY357" s="29"/>
      <c r="HPZ357" s="29"/>
      <c r="HQA357" s="29"/>
      <c r="HQB357" s="29"/>
      <c r="HQC357" s="29"/>
      <c r="HQD357" s="29"/>
      <c r="HQE357" s="29"/>
      <c r="HQF357" s="29"/>
      <c r="HQG357" s="29"/>
      <c r="HQH357" s="29"/>
      <c r="HQI357" s="29"/>
      <c r="HQJ357" s="29"/>
      <c r="HQK357" s="29"/>
      <c r="HQL357" s="29"/>
      <c r="HQM357" s="29"/>
      <c r="HQN357" s="29"/>
      <c r="HQO357" s="29"/>
      <c r="HQP357" s="29"/>
      <c r="HQQ357" s="29"/>
      <c r="HQR357" s="29"/>
      <c r="HQS357" s="29"/>
      <c r="HQT357" s="29"/>
      <c r="HQU357" s="29"/>
      <c r="HQV357" s="29"/>
      <c r="HQW357" s="29"/>
      <c r="HQX357" s="29"/>
      <c r="HQY357" s="29"/>
      <c r="HQZ357" s="29"/>
      <c r="HRA357" s="29"/>
      <c r="HRB357" s="29"/>
      <c r="HRC357" s="29"/>
      <c r="HRD357" s="29"/>
      <c r="HRE357" s="29"/>
      <c r="HRF357" s="29"/>
      <c r="HRG357" s="29"/>
      <c r="HRH357" s="29"/>
      <c r="HRI357" s="29"/>
      <c r="HRJ357" s="29"/>
      <c r="HRK357" s="29"/>
      <c r="HRL357" s="29"/>
      <c r="HRM357" s="29"/>
      <c r="HRN357" s="29"/>
      <c r="HRO357" s="29"/>
      <c r="HRP357" s="29"/>
      <c r="HRQ357" s="29"/>
      <c r="HRR357" s="29"/>
      <c r="HRS357" s="29"/>
      <c r="HRT357" s="29"/>
      <c r="HRU357" s="29"/>
      <c r="HRV357" s="29"/>
      <c r="HRW357" s="29"/>
      <c r="HRX357" s="29"/>
      <c r="HRY357" s="29"/>
      <c r="HRZ357" s="29"/>
      <c r="HSA357" s="29"/>
      <c r="HSB357" s="29"/>
      <c r="HSC357" s="29"/>
      <c r="HSD357" s="29"/>
      <c r="HSE357" s="29"/>
      <c r="HSF357" s="29"/>
      <c r="HSG357" s="29"/>
      <c r="HSH357" s="29"/>
      <c r="HSI357" s="29"/>
      <c r="HSJ357" s="29"/>
      <c r="HSK357" s="29"/>
      <c r="HSL357" s="29"/>
      <c r="HSM357" s="29"/>
      <c r="HSN357" s="29"/>
      <c r="HSO357" s="29"/>
      <c r="HSP357" s="29"/>
      <c r="HSQ357" s="29"/>
      <c r="HSR357" s="29"/>
      <c r="HSS357" s="29"/>
      <c r="HST357" s="29"/>
      <c r="HSU357" s="29"/>
      <c r="HSV357" s="29"/>
      <c r="HSW357" s="29"/>
      <c r="HSX357" s="29"/>
      <c r="HSY357" s="29"/>
      <c r="HSZ357" s="29"/>
      <c r="HTA357" s="29"/>
      <c r="HTB357" s="29"/>
      <c r="HTC357" s="29"/>
      <c r="HTD357" s="29"/>
      <c r="HTE357" s="29"/>
      <c r="HTF357" s="29"/>
      <c r="HTG357" s="29"/>
      <c r="HTH357" s="29"/>
      <c r="HTI357" s="29"/>
      <c r="HTJ357" s="29"/>
      <c r="HTK357" s="29"/>
      <c r="HTL357" s="29"/>
      <c r="HTM357" s="29"/>
      <c r="HTN357" s="29"/>
      <c r="HTO357" s="29"/>
      <c r="HTP357" s="29"/>
      <c r="HTQ357" s="29"/>
      <c r="HTR357" s="29"/>
      <c r="HTS357" s="29"/>
      <c r="HTT357" s="29"/>
      <c r="HTU357" s="29"/>
      <c r="HTV357" s="29"/>
      <c r="HTW357" s="29"/>
      <c r="HTX357" s="29"/>
      <c r="HTY357" s="29"/>
      <c r="HTZ357" s="29"/>
      <c r="HUA357" s="29"/>
      <c r="HUB357" s="29"/>
      <c r="HUC357" s="29"/>
      <c r="HUD357" s="29"/>
      <c r="HUE357" s="29"/>
      <c r="HUF357" s="29"/>
      <c r="HUG357" s="29"/>
      <c r="HUH357" s="29"/>
      <c r="HUI357" s="29"/>
      <c r="HUJ357" s="29"/>
      <c r="HUK357" s="29"/>
      <c r="HUL357" s="29"/>
      <c r="HUM357" s="29"/>
      <c r="HUN357" s="29"/>
      <c r="HUO357" s="29"/>
      <c r="HUP357" s="29"/>
      <c r="HUQ357" s="29"/>
      <c r="HUR357" s="29"/>
      <c r="HUS357" s="29"/>
      <c r="HUT357" s="29"/>
      <c r="HUU357" s="29"/>
      <c r="HUV357" s="29"/>
      <c r="HUW357" s="29"/>
      <c r="HUX357" s="29"/>
      <c r="HUY357" s="29"/>
      <c r="HUZ357" s="29"/>
      <c r="HVA357" s="29"/>
      <c r="HVB357" s="29"/>
      <c r="HVC357" s="29"/>
      <c r="HVD357" s="29"/>
      <c r="HVE357" s="29"/>
      <c r="HVF357" s="29"/>
      <c r="HVG357" s="29"/>
      <c r="HVH357" s="29"/>
      <c r="HVI357" s="29"/>
      <c r="HVJ357" s="29"/>
      <c r="HVK357" s="29"/>
      <c r="HVL357" s="29"/>
      <c r="HVM357" s="29"/>
      <c r="HVN357" s="29"/>
      <c r="HVO357" s="29"/>
      <c r="HVP357" s="29"/>
      <c r="HVQ357" s="29"/>
      <c r="HVR357" s="29"/>
      <c r="HVS357" s="29"/>
      <c r="HVT357" s="29"/>
      <c r="HVU357" s="29"/>
      <c r="HVV357" s="29"/>
      <c r="HVW357" s="29"/>
      <c r="HVX357" s="29"/>
      <c r="HVY357" s="29"/>
      <c r="HVZ357" s="29"/>
      <c r="HWA357" s="29"/>
      <c r="HWB357" s="29"/>
      <c r="HWC357" s="29"/>
      <c r="HWD357" s="29"/>
      <c r="HWE357" s="29"/>
      <c r="HWF357" s="29"/>
      <c r="HWG357" s="29"/>
      <c r="HWH357" s="29"/>
      <c r="HWI357" s="29"/>
      <c r="HWJ357" s="29"/>
      <c r="HWK357" s="29"/>
      <c r="HWL357" s="29"/>
      <c r="HWM357" s="29"/>
      <c r="HWN357" s="29"/>
      <c r="HWO357" s="29"/>
      <c r="HWP357" s="29"/>
      <c r="HWQ357" s="29"/>
      <c r="HWR357" s="29"/>
      <c r="HWS357" s="29"/>
      <c r="HWT357" s="29"/>
      <c r="HWU357" s="29"/>
      <c r="HWV357" s="29"/>
      <c r="HWW357" s="29"/>
      <c r="HWX357" s="29"/>
      <c r="HWY357" s="29"/>
      <c r="HWZ357" s="29"/>
      <c r="HXA357" s="29"/>
      <c r="HXB357" s="29"/>
      <c r="HXC357" s="29"/>
      <c r="HXD357" s="29"/>
      <c r="HXE357" s="29"/>
      <c r="HXF357" s="29"/>
      <c r="HXG357" s="29"/>
      <c r="HXH357" s="29"/>
      <c r="HXI357" s="29"/>
      <c r="HXJ357" s="29"/>
      <c r="HXK357" s="29"/>
      <c r="HXL357" s="29"/>
      <c r="HXM357" s="29"/>
      <c r="HXN357" s="29"/>
      <c r="HXO357" s="29"/>
      <c r="HXP357" s="29"/>
      <c r="HXQ357" s="29"/>
      <c r="HXR357" s="29"/>
      <c r="HXS357" s="29"/>
      <c r="HXT357" s="29"/>
      <c r="HXU357" s="29"/>
      <c r="HXV357" s="29"/>
      <c r="HXW357" s="29"/>
      <c r="HXX357" s="29"/>
      <c r="HXY357" s="29"/>
      <c r="HXZ357" s="29"/>
      <c r="HYA357" s="29"/>
      <c r="HYB357" s="29"/>
      <c r="HYC357" s="29"/>
      <c r="HYD357" s="29"/>
      <c r="HYE357" s="29"/>
      <c r="HYF357" s="29"/>
      <c r="HYG357" s="29"/>
      <c r="HYH357" s="29"/>
      <c r="HYI357" s="29"/>
      <c r="HYJ357" s="29"/>
      <c r="HYK357" s="29"/>
      <c r="HYL357" s="29"/>
      <c r="HYM357" s="29"/>
      <c r="HYN357" s="29"/>
      <c r="HYO357" s="29"/>
      <c r="HYP357" s="29"/>
      <c r="HYQ357" s="29"/>
      <c r="HYR357" s="29"/>
      <c r="HYS357" s="29"/>
      <c r="HYT357" s="29"/>
      <c r="HYU357" s="29"/>
      <c r="HYV357" s="29"/>
      <c r="HYW357" s="29"/>
      <c r="HYX357" s="29"/>
      <c r="HYY357" s="29"/>
      <c r="HYZ357" s="29"/>
      <c r="HZA357" s="29"/>
      <c r="HZB357" s="29"/>
      <c r="HZC357" s="29"/>
      <c r="HZD357" s="29"/>
      <c r="HZE357" s="29"/>
      <c r="HZF357" s="29"/>
      <c r="HZG357" s="29"/>
      <c r="HZH357" s="29"/>
      <c r="HZI357" s="29"/>
      <c r="HZJ357" s="29"/>
      <c r="HZK357" s="29"/>
      <c r="HZL357" s="29"/>
      <c r="HZM357" s="29"/>
      <c r="HZN357" s="29"/>
      <c r="HZO357" s="29"/>
      <c r="HZP357" s="29"/>
      <c r="HZQ357" s="29"/>
      <c r="HZR357" s="29"/>
      <c r="HZS357" s="29"/>
      <c r="HZT357" s="29"/>
      <c r="HZU357" s="29"/>
      <c r="HZV357" s="29"/>
      <c r="HZW357" s="29"/>
      <c r="HZX357" s="29"/>
      <c r="HZY357" s="29"/>
      <c r="HZZ357" s="29"/>
      <c r="IAA357" s="29"/>
      <c r="IAB357" s="29"/>
      <c r="IAC357" s="29"/>
      <c r="IAD357" s="29"/>
      <c r="IAE357" s="29"/>
      <c r="IAF357" s="29"/>
      <c r="IAG357" s="29"/>
      <c r="IAH357" s="29"/>
      <c r="IAI357" s="29"/>
      <c r="IAJ357" s="29"/>
      <c r="IAK357" s="29"/>
      <c r="IAL357" s="29"/>
      <c r="IAM357" s="29"/>
      <c r="IAN357" s="29"/>
      <c r="IAO357" s="29"/>
      <c r="IAP357" s="29"/>
      <c r="IAQ357" s="29"/>
      <c r="IAR357" s="29"/>
      <c r="IAS357" s="29"/>
      <c r="IAT357" s="29"/>
      <c r="IAU357" s="29"/>
      <c r="IAV357" s="29"/>
      <c r="IAW357" s="29"/>
      <c r="IAX357" s="29"/>
      <c r="IAY357" s="29"/>
      <c r="IAZ357" s="29"/>
      <c r="IBA357" s="29"/>
      <c r="IBB357" s="29"/>
      <c r="IBC357" s="29"/>
      <c r="IBD357" s="29"/>
      <c r="IBE357" s="29"/>
      <c r="IBF357" s="29"/>
      <c r="IBG357" s="29"/>
      <c r="IBH357" s="29"/>
      <c r="IBI357" s="29"/>
      <c r="IBJ357" s="29"/>
      <c r="IBK357" s="29"/>
      <c r="IBL357" s="29"/>
      <c r="IBM357" s="29"/>
      <c r="IBN357" s="29"/>
      <c r="IBO357" s="29"/>
      <c r="IBP357" s="29"/>
      <c r="IBQ357" s="29"/>
      <c r="IBR357" s="29"/>
      <c r="IBS357" s="29"/>
      <c r="IBT357" s="29"/>
      <c r="IBU357" s="29"/>
      <c r="IBV357" s="29"/>
      <c r="IBW357" s="29"/>
      <c r="IBX357" s="29"/>
      <c r="IBY357" s="29"/>
      <c r="IBZ357" s="29"/>
      <c r="ICA357" s="29"/>
      <c r="ICB357" s="29"/>
      <c r="ICC357" s="29"/>
      <c r="ICD357" s="29"/>
      <c r="ICE357" s="29"/>
      <c r="ICF357" s="29"/>
      <c r="ICG357" s="29"/>
      <c r="ICH357" s="29"/>
      <c r="ICI357" s="29"/>
      <c r="ICJ357" s="29"/>
      <c r="ICK357" s="29"/>
      <c r="ICL357" s="29"/>
      <c r="ICM357" s="29"/>
      <c r="ICN357" s="29"/>
      <c r="ICO357" s="29"/>
      <c r="ICP357" s="29"/>
      <c r="ICQ357" s="29"/>
      <c r="ICR357" s="29"/>
      <c r="ICS357" s="29"/>
      <c r="ICT357" s="29"/>
      <c r="ICU357" s="29"/>
      <c r="ICV357" s="29"/>
      <c r="ICW357" s="29"/>
      <c r="ICX357" s="29"/>
      <c r="ICY357" s="29"/>
      <c r="ICZ357" s="29"/>
      <c r="IDA357" s="29"/>
      <c r="IDB357" s="29"/>
      <c r="IDC357" s="29"/>
      <c r="IDD357" s="29"/>
      <c r="IDE357" s="29"/>
      <c r="IDF357" s="29"/>
      <c r="IDG357" s="29"/>
      <c r="IDH357" s="29"/>
      <c r="IDI357" s="29"/>
      <c r="IDJ357" s="29"/>
      <c r="IDK357" s="29"/>
      <c r="IDL357" s="29"/>
      <c r="IDM357" s="29"/>
      <c r="IDN357" s="29"/>
      <c r="IDO357" s="29"/>
      <c r="IDP357" s="29"/>
      <c r="IDQ357" s="29"/>
      <c r="IDR357" s="29"/>
      <c r="IDS357" s="29"/>
      <c r="IDT357" s="29"/>
      <c r="IDU357" s="29"/>
      <c r="IDV357" s="29"/>
      <c r="IDW357" s="29"/>
      <c r="IDX357" s="29"/>
      <c r="IDY357" s="29"/>
      <c r="IDZ357" s="29"/>
      <c r="IEA357" s="29"/>
      <c r="IEB357" s="29"/>
      <c r="IEC357" s="29"/>
      <c r="IED357" s="29"/>
      <c r="IEE357" s="29"/>
      <c r="IEF357" s="29"/>
      <c r="IEG357" s="29"/>
      <c r="IEH357" s="29"/>
      <c r="IEI357" s="29"/>
      <c r="IEJ357" s="29"/>
      <c r="IEK357" s="29"/>
      <c r="IEL357" s="29"/>
      <c r="IEM357" s="29"/>
      <c r="IEN357" s="29"/>
      <c r="IEO357" s="29"/>
      <c r="IEP357" s="29"/>
      <c r="IEQ357" s="29"/>
      <c r="IER357" s="29"/>
      <c r="IES357" s="29"/>
      <c r="IET357" s="29"/>
      <c r="IEU357" s="29"/>
      <c r="IEV357" s="29"/>
      <c r="IEW357" s="29"/>
      <c r="IEX357" s="29"/>
      <c r="IEY357" s="29"/>
      <c r="IEZ357" s="29"/>
      <c r="IFA357" s="29"/>
      <c r="IFB357" s="29"/>
      <c r="IFC357" s="29"/>
      <c r="IFD357" s="29"/>
      <c r="IFE357" s="29"/>
      <c r="IFF357" s="29"/>
      <c r="IFG357" s="29"/>
      <c r="IFH357" s="29"/>
      <c r="IFI357" s="29"/>
      <c r="IFJ357" s="29"/>
      <c r="IFK357" s="29"/>
      <c r="IFL357" s="29"/>
      <c r="IFM357" s="29"/>
      <c r="IFN357" s="29"/>
      <c r="IFO357" s="29"/>
      <c r="IFP357" s="29"/>
      <c r="IFQ357" s="29"/>
      <c r="IFR357" s="29"/>
      <c r="IFS357" s="29"/>
      <c r="IFT357" s="29"/>
      <c r="IFU357" s="29"/>
      <c r="IFV357" s="29"/>
      <c r="IFW357" s="29"/>
      <c r="IFX357" s="29"/>
      <c r="IFY357" s="29"/>
      <c r="IFZ357" s="29"/>
      <c r="IGA357" s="29"/>
      <c r="IGB357" s="29"/>
      <c r="IGC357" s="29"/>
      <c r="IGD357" s="29"/>
      <c r="IGE357" s="29"/>
      <c r="IGF357" s="29"/>
      <c r="IGG357" s="29"/>
      <c r="IGH357" s="29"/>
      <c r="IGI357" s="29"/>
      <c r="IGJ357" s="29"/>
      <c r="IGK357" s="29"/>
      <c r="IGL357" s="29"/>
      <c r="IGM357" s="29"/>
      <c r="IGN357" s="29"/>
      <c r="IGO357" s="29"/>
      <c r="IGP357" s="29"/>
      <c r="IGQ357" s="29"/>
      <c r="IGR357" s="29"/>
      <c r="IGS357" s="29"/>
      <c r="IGT357" s="29"/>
      <c r="IGU357" s="29"/>
      <c r="IGV357" s="29"/>
      <c r="IGW357" s="29"/>
      <c r="IGX357" s="29"/>
      <c r="IGY357" s="29"/>
      <c r="IGZ357" s="29"/>
      <c r="IHA357" s="29"/>
      <c r="IHB357" s="29"/>
      <c r="IHC357" s="29"/>
      <c r="IHD357" s="29"/>
      <c r="IHE357" s="29"/>
      <c r="IHF357" s="29"/>
      <c r="IHG357" s="29"/>
      <c r="IHH357" s="29"/>
      <c r="IHI357" s="29"/>
      <c r="IHJ357" s="29"/>
      <c r="IHK357" s="29"/>
      <c r="IHL357" s="29"/>
      <c r="IHM357" s="29"/>
      <c r="IHN357" s="29"/>
      <c r="IHO357" s="29"/>
      <c r="IHP357" s="29"/>
      <c r="IHQ357" s="29"/>
      <c r="IHR357" s="29"/>
      <c r="IHS357" s="29"/>
      <c r="IHT357" s="29"/>
      <c r="IHU357" s="29"/>
      <c r="IHV357" s="29"/>
      <c r="IHW357" s="29"/>
      <c r="IHX357" s="29"/>
      <c r="IHY357" s="29"/>
      <c r="IHZ357" s="29"/>
      <c r="IIA357" s="29"/>
      <c r="IIB357" s="29"/>
      <c r="IIC357" s="29"/>
      <c r="IID357" s="29"/>
      <c r="IIE357" s="29"/>
      <c r="IIF357" s="29"/>
      <c r="IIG357" s="29"/>
      <c r="IIH357" s="29"/>
      <c r="III357" s="29"/>
      <c r="IIJ357" s="29"/>
      <c r="IIK357" s="29"/>
      <c r="IIL357" s="29"/>
      <c r="IIM357" s="29"/>
      <c r="IIN357" s="29"/>
      <c r="IIO357" s="29"/>
      <c r="IIP357" s="29"/>
      <c r="IIQ357" s="29"/>
      <c r="IIR357" s="29"/>
      <c r="IIS357" s="29"/>
      <c r="IIT357" s="29"/>
      <c r="IIU357" s="29"/>
      <c r="IIV357" s="29"/>
      <c r="IIW357" s="29"/>
      <c r="IIX357" s="29"/>
      <c r="IIY357" s="29"/>
      <c r="IIZ357" s="29"/>
      <c r="IJA357" s="29"/>
      <c r="IJB357" s="29"/>
      <c r="IJC357" s="29"/>
      <c r="IJD357" s="29"/>
      <c r="IJE357" s="29"/>
      <c r="IJF357" s="29"/>
      <c r="IJG357" s="29"/>
      <c r="IJH357" s="29"/>
      <c r="IJI357" s="29"/>
      <c r="IJJ357" s="29"/>
      <c r="IJK357" s="29"/>
      <c r="IJL357" s="29"/>
      <c r="IJM357" s="29"/>
      <c r="IJN357" s="29"/>
      <c r="IJO357" s="29"/>
      <c r="IJP357" s="29"/>
      <c r="IJQ357" s="29"/>
      <c r="IJR357" s="29"/>
      <c r="IJS357" s="29"/>
      <c r="IJT357" s="29"/>
      <c r="IJU357" s="29"/>
      <c r="IJV357" s="29"/>
      <c r="IJW357" s="29"/>
      <c r="IJX357" s="29"/>
      <c r="IJY357" s="29"/>
      <c r="IJZ357" s="29"/>
      <c r="IKA357" s="29"/>
      <c r="IKB357" s="29"/>
      <c r="IKC357" s="29"/>
      <c r="IKD357" s="29"/>
      <c r="IKE357" s="29"/>
      <c r="IKF357" s="29"/>
      <c r="IKG357" s="29"/>
      <c r="IKH357" s="29"/>
      <c r="IKI357" s="29"/>
      <c r="IKJ357" s="29"/>
      <c r="IKK357" s="29"/>
      <c r="IKL357" s="29"/>
      <c r="IKM357" s="29"/>
      <c r="IKN357" s="29"/>
      <c r="IKO357" s="29"/>
      <c r="IKP357" s="29"/>
      <c r="IKQ357" s="29"/>
      <c r="IKR357" s="29"/>
      <c r="IKS357" s="29"/>
      <c r="IKT357" s="29"/>
      <c r="IKU357" s="29"/>
      <c r="IKV357" s="29"/>
      <c r="IKW357" s="29"/>
      <c r="IKX357" s="29"/>
      <c r="IKY357" s="29"/>
      <c r="IKZ357" s="29"/>
      <c r="ILA357" s="29"/>
      <c r="ILB357" s="29"/>
      <c r="ILC357" s="29"/>
      <c r="ILD357" s="29"/>
      <c r="ILE357" s="29"/>
      <c r="ILF357" s="29"/>
      <c r="ILG357" s="29"/>
      <c r="ILH357" s="29"/>
      <c r="ILI357" s="29"/>
      <c r="ILJ357" s="29"/>
      <c r="ILK357" s="29"/>
      <c r="ILL357" s="29"/>
      <c r="ILM357" s="29"/>
      <c r="ILN357" s="29"/>
      <c r="ILO357" s="29"/>
      <c r="ILP357" s="29"/>
      <c r="ILQ357" s="29"/>
      <c r="ILR357" s="29"/>
      <c r="ILS357" s="29"/>
      <c r="ILT357" s="29"/>
      <c r="ILU357" s="29"/>
      <c r="ILV357" s="29"/>
      <c r="ILW357" s="29"/>
      <c r="ILX357" s="29"/>
      <c r="ILY357" s="29"/>
      <c r="ILZ357" s="29"/>
      <c r="IMA357" s="29"/>
      <c r="IMB357" s="29"/>
      <c r="IMC357" s="29"/>
      <c r="IMD357" s="29"/>
      <c r="IME357" s="29"/>
      <c r="IMF357" s="29"/>
      <c r="IMG357" s="29"/>
      <c r="IMH357" s="29"/>
      <c r="IMI357" s="29"/>
      <c r="IMJ357" s="29"/>
      <c r="IMK357" s="29"/>
      <c r="IML357" s="29"/>
      <c r="IMM357" s="29"/>
      <c r="IMN357" s="29"/>
      <c r="IMO357" s="29"/>
      <c r="IMP357" s="29"/>
      <c r="IMQ357" s="29"/>
      <c r="IMR357" s="29"/>
      <c r="IMS357" s="29"/>
      <c r="IMT357" s="29"/>
      <c r="IMU357" s="29"/>
      <c r="IMV357" s="29"/>
      <c r="IMW357" s="29"/>
      <c r="IMX357" s="29"/>
      <c r="IMY357" s="29"/>
      <c r="IMZ357" s="29"/>
      <c r="INA357" s="29"/>
      <c r="INB357" s="29"/>
      <c r="INC357" s="29"/>
      <c r="IND357" s="29"/>
      <c r="INE357" s="29"/>
      <c r="INF357" s="29"/>
      <c r="ING357" s="29"/>
      <c r="INH357" s="29"/>
      <c r="INI357" s="29"/>
      <c r="INJ357" s="29"/>
      <c r="INK357" s="29"/>
      <c r="INL357" s="29"/>
      <c r="INM357" s="29"/>
      <c r="INN357" s="29"/>
      <c r="INO357" s="29"/>
      <c r="INP357" s="29"/>
      <c r="INQ357" s="29"/>
      <c r="INR357" s="29"/>
      <c r="INS357" s="29"/>
      <c r="INT357" s="29"/>
      <c r="INU357" s="29"/>
      <c r="INV357" s="29"/>
      <c r="INW357" s="29"/>
      <c r="INX357" s="29"/>
      <c r="INY357" s="29"/>
      <c r="INZ357" s="29"/>
      <c r="IOA357" s="29"/>
      <c r="IOB357" s="29"/>
      <c r="IOC357" s="29"/>
      <c r="IOD357" s="29"/>
      <c r="IOE357" s="29"/>
      <c r="IOF357" s="29"/>
      <c r="IOG357" s="29"/>
      <c r="IOH357" s="29"/>
      <c r="IOI357" s="29"/>
      <c r="IOJ357" s="29"/>
      <c r="IOK357" s="29"/>
      <c r="IOL357" s="29"/>
      <c r="IOM357" s="29"/>
      <c r="ION357" s="29"/>
      <c r="IOO357" s="29"/>
      <c r="IOP357" s="29"/>
      <c r="IOQ357" s="29"/>
      <c r="IOR357" s="29"/>
      <c r="IOS357" s="29"/>
      <c r="IOT357" s="29"/>
      <c r="IOU357" s="29"/>
      <c r="IOV357" s="29"/>
      <c r="IOW357" s="29"/>
      <c r="IOX357" s="29"/>
      <c r="IOY357" s="29"/>
      <c r="IOZ357" s="29"/>
      <c r="IPA357" s="29"/>
      <c r="IPB357" s="29"/>
      <c r="IPC357" s="29"/>
      <c r="IPD357" s="29"/>
      <c r="IPE357" s="29"/>
      <c r="IPF357" s="29"/>
      <c r="IPG357" s="29"/>
      <c r="IPH357" s="29"/>
      <c r="IPI357" s="29"/>
      <c r="IPJ357" s="29"/>
      <c r="IPK357" s="29"/>
      <c r="IPL357" s="29"/>
      <c r="IPM357" s="29"/>
      <c r="IPN357" s="29"/>
      <c r="IPO357" s="29"/>
      <c r="IPP357" s="29"/>
      <c r="IPQ357" s="29"/>
      <c r="IPR357" s="29"/>
      <c r="IPS357" s="29"/>
      <c r="IPT357" s="29"/>
      <c r="IPU357" s="29"/>
      <c r="IPV357" s="29"/>
      <c r="IPW357" s="29"/>
      <c r="IPX357" s="29"/>
      <c r="IPY357" s="29"/>
      <c r="IPZ357" s="29"/>
      <c r="IQA357" s="29"/>
      <c r="IQB357" s="29"/>
      <c r="IQC357" s="29"/>
      <c r="IQD357" s="29"/>
      <c r="IQE357" s="29"/>
      <c r="IQF357" s="29"/>
      <c r="IQG357" s="29"/>
      <c r="IQH357" s="29"/>
      <c r="IQI357" s="29"/>
      <c r="IQJ357" s="29"/>
      <c r="IQK357" s="29"/>
      <c r="IQL357" s="29"/>
      <c r="IQM357" s="29"/>
      <c r="IQN357" s="29"/>
      <c r="IQO357" s="29"/>
      <c r="IQP357" s="29"/>
      <c r="IQQ357" s="29"/>
      <c r="IQR357" s="29"/>
      <c r="IQS357" s="29"/>
      <c r="IQT357" s="29"/>
      <c r="IQU357" s="29"/>
      <c r="IQV357" s="29"/>
      <c r="IQW357" s="29"/>
      <c r="IQX357" s="29"/>
      <c r="IQY357" s="29"/>
      <c r="IQZ357" s="29"/>
      <c r="IRA357" s="29"/>
      <c r="IRB357" s="29"/>
      <c r="IRC357" s="29"/>
      <c r="IRD357" s="29"/>
      <c r="IRE357" s="29"/>
      <c r="IRF357" s="29"/>
      <c r="IRG357" s="29"/>
      <c r="IRH357" s="29"/>
      <c r="IRI357" s="29"/>
      <c r="IRJ357" s="29"/>
      <c r="IRK357" s="29"/>
      <c r="IRL357" s="29"/>
      <c r="IRM357" s="29"/>
      <c r="IRN357" s="29"/>
      <c r="IRO357" s="29"/>
      <c r="IRP357" s="29"/>
      <c r="IRQ357" s="29"/>
      <c r="IRR357" s="29"/>
      <c r="IRS357" s="29"/>
      <c r="IRT357" s="29"/>
      <c r="IRU357" s="29"/>
      <c r="IRV357" s="29"/>
      <c r="IRW357" s="29"/>
      <c r="IRX357" s="29"/>
      <c r="IRY357" s="29"/>
      <c r="IRZ357" s="29"/>
      <c r="ISA357" s="29"/>
      <c r="ISB357" s="29"/>
      <c r="ISC357" s="29"/>
      <c r="ISD357" s="29"/>
      <c r="ISE357" s="29"/>
      <c r="ISF357" s="29"/>
      <c r="ISG357" s="29"/>
      <c r="ISH357" s="29"/>
      <c r="ISI357" s="29"/>
      <c r="ISJ357" s="29"/>
      <c r="ISK357" s="29"/>
      <c r="ISL357" s="29"/>
      <c r="ISM357" s="29"/>
      <c r="ISN357" s="29"/>
      <c r="ISO357" s="29"/>
      <c r="ISP357" s="29"/>
      <c r="ISQ357" s="29"/>
      <c r="ISR357" s="29"/>
      <c r="ISS357" s="29"/>
      <c r="IST357" s="29"/>
      <c r="ISU357" s="29"/>
      <c r="ISV357" s="29"/>
      <c r="ISW357" s="29"/>
      <c r="ISX357" s="29"/>
      <c r="ISY357" s="29"/>
      <c r="ISZ357" s="29"/>
      <c r="ITA357" s="29"/>
      <c r="ITB357" s="29"/>
      <c r="ITC357" s="29"/>
      <c r="ITD357" s="29"/>
      <c r="ITE357" s="29"/>
      <c r="ITF357" s="29"/>
      <c r="ITG357" s="29"/>
      <c r="ITH357" s="29"/>
      <c r="ITI357" s="29"/>
      <c r="ITJ357" s="29"/>
      <c r="ITK357" s="29"/>
      <c r="ITL357" s="29"/>
      <c r="ITM357" s="29"/>
      <c r="ITN357" s="29"/>
      <c r="ITO357" s="29"/>
      <c r="ITP357" s="29"/>
      <c r="ITQ357" s="29"/>
      <c r="ITR357" s="29"/>
      <c r="ITS357" s="29"/>
      <c r="ITT357" s="29"/>
      <c r="ITU357" s="29"/>
      <c r="ITV357" s="29"/>
      <c r="ITW357" s="29"/>
      <c r="ITX357" s="29"/>
      <c r="ITY357" s="29"/>
      <c r="ITZ357" s="29"/>
      <c r="IUA357" s="29"/>
      <c r="IUB357" s="29"/>
      <c r="IUC357" s="29"/>
      <c r="IUD357" s="29"/>
      <c r="IUE357" s="29"/>
      <c r="IUF357" s="29"/>
      <c r="IUG357" s="29"/>
      <c r="IUH357" s="29"/>
      <c r="IUI357" s="29"/>
      <c r="IUJ357" s="29"/>
      <c r="IUK357" s="29"/>
      <c r="IUL357" s="29"/>
      <c r="IUM357" s="29"/>
      <c r="IUN357" s="29"/>
      <c r="IUO357" s="29"/>
      <c r="IUP357" s="29"/>
      <c r="IUQ357" s="29"/>
      <c r="IUR357" s="29"/>
      <c r="IUS357" s="29"/>
      <c r="IUT357" s="29"/>
      <c r="IUU357" s="29"/>
      <c r="IUV357" s="29"/>
      <c r="IUW357" s="29"/>
      <c r="IUX357" s="29"/>
      <c r="IUY357" s="29"/>
      <c r="IUZ357" s="29"/>
      <c r="IVA357" s="29"/>
      <c r="IVB357" s="29"/>
      <c r="IVC357" s="29"/>
      <c r="IVD357" s="29"/>
      <c r="IVE357" s="29"/>
      <c r="IVF357" s="29"/>
      <c r="IVG357" s="29"/>
      <c r="IVH357" s="29"/>
      <c r="IVI357" s="29"/>
      <c r="IVJ357" s="29"/>
      <c r="IVK357" s="29"/>
      <c r="IVL357" s="29"/>
      <c r="IVM357" s="29"/>
      <c r="IVN357" s="29"/>
      <c r="IVO357" s="29"/>
      <c r="IVP357" s="29"/>
      <c r="IVQ357" s="29"/>
      <c r="IVR357" s="29"/>
      <c r="IVS357" s="29"/>
      <c r="IVT357" s="29"/>
      <c r="IVU357" s="29"/>
      <c r="IVV357" s="29"/>
      <c r="IVW357" s="29"/>
      <c r="IVX357" s="29"/>
      <c r="IVY357" s="29"/>
      <c r="IVZ357" s="29"/>
      <c r="IWA357" s="29"/>
      <c r="IWB357" s="29"/>
      <c r="IWC357" s="29"/>
      <c r="IWD357" s="29"/>
      <c r="IWE357" s="29"/>
      <c r="IWF357" s="29"/>
      <c r="IWG357" s="29"/>
      <c r="IWH357" s="29"/>
      <c r="IWI357" s="29"/>
      <c r="IWJ357" s="29"/>
      <c r="IWK357" s="29"/>
      <c r="IWL357" s="29"/>
      <c r="IWM357" s="29"/>
      <c r="IWN357" s="29"/>
      <c r="IWO357" s="29"/>
      <c r="IWP357" s="29"/>
      <c r="IWQ357" s="29"/>
      <c r="IWR357" s="29"/>
      <c r="IWS357" s="29"/>
      <c r="IWT357" s="29"/>
      <c r="IWU357" s="29"/>
      <c r="IWV357" s="29"/>
      <c r="IWW357" s="29"/>
      <c r="IWX357" s="29"/>
      <c r="IWY357" s="29"/>
      <c r="IWZ357" s="29"/>
      <c r="IXA357" s="29"/>
      <c r="IXB357" s="29"/>
      <c r="IXC357" s="29"/>
      <c r="IXD357" s="29"/>
      <c r="IXE357" s="29"/>
      <c r="IXF357" s="29"/>
      <c r="IXG357" s="29"/>
      <c r="IXH357" s="29"/>
      <c r="IXI357" s="29"/>
      <c r="IXJ357" s="29"/>
      <c r="IXK357" s="29"/>
      <c r="IXL357" s="29"/>
      <c r="IXM357" s="29"/>
      <c r="IXN357" s="29"/>
      <c r="IXO357" s="29"/>
      <c r="IXP357" s="29"/>
      <c r="IXQ357" s="29"/>
      <c r="IXR357" s="29"/>
      <c r="IXS357" s="29"/>
      <c r="IXT357" s="29"/>
      <c r="IXU357" s="29"/>
      <c r="IXV357" s="29"/>
      <c r="IXW357" s="29"/>
      <c r="IXX357" s="29"/>
      <c r="IXY357" s="29"/>
      <c r="IXZ357" s="29"/>
      <c r="IYA357" s="29"/>
      <c r="IYB357" s="29"/>
      <c r="IYC357" s="29"/>
      <c r="IYD357" s="29"/>
      <c r="IYE357" s="29"/>
      <c r="IYF357" s="29"/>
      <c r="IYG357" s="29"/>
      <c r="IYH357" s="29"/>
      <c r="IYI357" s="29"/>
      <c r="IYJ357" s="29"/>
      <c r="IYK357" s="29"/>
      <c r="IYL357" s="29"/>
      <c r="IYM357" s="29"/>
      <c r="IYN357" s="29"/>
      <c r="IYO357" s="29"/>
      <c r="IYP357" s="29"/>
      <c r="IYQ357" s="29"/>
      <c r="IYR357" s="29"/>
      <c r="IYS357" s="29"/>
      <c r="IYT357" s="29"/>
      <c r="IYU357" s="29"/>
      <c r="IYV357" s="29"/>
      <c r="IYW357" s="29"/>
      <c r="IYX357" s="29"/>
      <c r="IYY357" s="29"/>
      <c r="IYZ357" s="29"/>
      <c r="IZA357" s="29"/>
      <c r="IZB357" s="29"/>
      <c r="IZC357" s="29"/>
      <c r="IZD357" s="29"/>
      <c r="IZE357" s="29"/>
      <c r="IZF357" s="29"/>
      <c r="IZG357" s="29"/>
      <c r="IZH357" s="29"/>
      <c r="IZI357" s="29"/>
      <c r="IZJ357" s="29"/>
      <c r="IZK357" s="29"/>
      <c r="IZL357" s="29"/>
      <c r="IZM357" s="29"/>
      <c r="IZN357" s="29"/>
      <c r="IZO357" s="29"/>
      <c r="IZP357" s="29"/>
      <c r="IZQ357" s="29"/>
      <c r="IZR357" s="29"/>
      <c r="IZS357" s="29"/>
      <c r="IZT357" s="29"/>
      <c r="IZU357" s="29"/>
      <c r="IZV357" s="29"/>
      <c r="IZW357" s="29"/>
      <c r="IZX357" s="29"/>
      <c r="IZY357" s="29"/>
      <c r="IZZ357" s="29"/>
      <c r="JAA357" s="29"/>
      <c r="JAB357" s="29"/>
      <c r="JAC357" s="29"/>
      <c r="JAD357" s="29"/>
      <c r="JAE357" s="29"/>
      <c r="JAF357" s="29"/>
      <c r="JAG357" s="29"/>
      <c r="JAH357" s="29"/>
      <c r="JAI357" s="29"/>
      <c r="JAJ357" s="29"/>
      <c r="JAK357" s="29"/>
      <c r="JAL357" s="29"/>
      <c r="JAM357" s="29"/>
      <c r="JAN357" s="29"/>
      <c r="JAO357" s="29"/>
      <c r="JAP357" s="29"/>
      <c r="JAQ357" s="29"/>
      <c r="JAR357" s="29"/>
      <c r="JAS357" s="29"/>
      <c r="JAT357" s="29"/>
      <c r="JAU357" s="29"/>
      <c r="JAV357" s="29"/>
      <c r="JAW357" s="29"/>
      <c r="JAX357" s="29"/>
      <c r="JAY357" s="29"/>
      <c r="JAZ357" s="29"/>
      <c r="JBA357" s="29"/>
      <c r="JBB357" s="29"/>
      <c r="JBC357" s="29"/>
      <c r="JBD357" s="29"/>
      <c r="JBE357" s="29"/>
      <c r="JBF357" s="29"/>
      <c r="JBG357" s="29"/>
      <c r="JBH357" s="29"/>
      <c r="JBI357" s="29"/>
      <c r="JBJ357" s="29"/>
      <c r="JBK357" s="29"/>
      <c r="JBL357" s="29"/>
      <c r="JBM357" s="29"/>
      <c r="JBN357" s="29"/>
      <c r="JBO357" s="29"/>
      <c r="JBP357" s="29"/>
      <c r="JBQ357" s="29"/>
      <c r="JBR357" s="29"/>
      <c r="JBS357" s="29"/>
      <c r="JBT357" s="29"/>
      <c r="JBU357" s="29"/>
      <c r="JBV357" s="29"/>
      <c r="JBW357" s="29"/>
      <c r="JBX357" s="29"/>
      <c r="JBY357" s="29"/>
      <c r="JBZ357" s="29"/>
      <c r="JCA357" s="29"/>
      <c r="JCB357" s="29"/>
      <c r="JCC357" s="29"/>
      <c r="JCD357" s="29"/>
      <c r="JCE357" s="29"/>
      <c r="JCF357" s="29"/>
      <c r="JCG357" s="29"/>
      <c r="JCH357" s="29"/>
      <c r="JCI357" s="29"/>
      <c r="JCJ357" s="29"/>
      <c r="JCK357" s="29"/>
      <c r="JCL357" s="29"/>
      <c r="JCM357" s="29"/>
      <c r="JCN357" s="29"/>
      <c r="JCO357" s="29"/>
      <c r="JCP357" s="29"/>
      <c r="JCQ357" s="29"/>
      <c r="JCR357" s="29"/>
      <c r="JCS357" s="29"/>
      <c r="JCT357" s="29"/>
      <c r="JCU357" s="29"/>
      <c r="JCV357" s="29"/>
      <c r="JCW357" s="29"/>
      <c r="JCX357" s="29"/>
      <c r="JCY357" s="29"/>
      <c r="JCZ357" s="29"/>
      <c r="JDA357" s="29"/>
      <c r="JDB357" s="29"/>
      <c r="JDC357" s="29"/>
      <c r="JDD357" s="29"/>
      <c r="JDE357" s="29"/>
      <c r="JDF357" s="29"/>
      <c r="JDG357" s="29"/>
      <c r="JDH357" s="29"/>
      <c r="JDI357" s="29"/>
      <c r="JDJ357" s="29"/>
      <c r="JDK357" s="29"/>
      <c r="JDL357" s="29"/>
      <c r="JDM357" s="29"/>
      <c r="JDN357" s="29"/>
      <c r="JDO357" s="29"/>
      <c r="JDP357" s="29"/>
      <c r="JDQ357" s="29"/>
      <c r="JDR357" s="29"/>
      <c r="JDS357" s="29"/>
      <c r="JDT357" s="29"/>
      <c r="JDU357" s="29"/>
      <c r="JDV357" s="29"/>
      <c r="JDW357" s="29"/>
      <c r="JDX357" s="29"/>
      <c r="JDY357" s="29"/>
      <c r="JDZ357" s="29"/>
      <c r="JEA357" s="29"/>
      <c r="JEB357" s="29"/>
      <c r="JEC357" s="29"/>
      <c r="JED357" s="29"/>
      <c r="JEE357" s="29"/>
      <c r="JEF357" s="29"/>
      <c r="JEG357" s="29"/>
      <c r="JEH357" s="29"/>
      <c r="JEI357" s="29"/>
      <c r="JEJ357" s="29"/>
      <c r="JEK357" s="29"/>
      <c r="JEL357" s="29"/>
      <c r="JEM357" s="29"/>
      <c r="JEN357" s="29"/>
      <c r="JEO357" s="29"/>
      <c r="JEP357" s="29"/>
      <c r="JEQ357" s="29"/>
      <c r="JER357" s="29"/>
      <c r="JES357" s="29"/>
      <c r="JET357" s="29"/>
      <c r="JEU357" s="29"/>
      <c r="JEV357" s="29"/>
      <c r="JEW357" s="29"/>
      <c r="JEX357" s="29"/>
      <c r="JEY357" s="29"/>
      <c r="JEZ357" s="29"/>
      <c r="JFA357" s="29"/>
      <c r="JFB357" s="29"/>
      <c r="JFC357" s="29"/>
      <c r="JFD357" s="29"/>
      <c r="JFE357" s="29"/>
      <c r="JFF357" s="29"/>
      <c r="JFG357" s="29"/>
      <c r="JFH357" s="29"/>
      <c r="JFI357" s="29"/>
      <c r="JFJ357" s="29"/>
      <c r="JFK357" s="29"/>
      <c r="JFL357" s="29"/>
      <c r="JFM357" s="29"/>
      <c r="JFN357" s="29"/>
      <c r="JFO357" s="29"/>
      <c r="JFP357" s="29"/>
      <c r="JFQ357" s="29"/>
      <c r="JFR357" s="29"/>
      <c r="JFS357" s="29"/>
      <c r="JFT357" s="29"/>
      <c r="JFU357" s="29"/>
      <c r="JFV357" s="29"/>
      <c r="JFW357" s="29"/>
      <c r="JFX357" s="29"/>
      <c r="JFY357" s="29"/>
      <c r="JFZ357" s="29"/>
      <c r="JGA357" s="29"/>
      <c r="JGB357" s="29"/>
      <c r="JGC357" s="29"/>
      <c r="JGD357" s="29"/>
      <c r="JGE357" s="29"/>
      <c r="JGF357" s="29"/>
      <c r="JGG357" s="29"/>
      <c r="JGH357" s="29"/>
      <c r="JGI357" s="29"/>
      <c r="JGJ357" s="29"/>
      <c r="JGK357" s="29"/>
      <c r="JGL357" s="29"/>
      <c r="JGM357" s="29"/>
      <c r="JGN357" s="29"/>
      <c r="JGO357" s="29"/>
      <c r="JGP357" s="29"/>
      <c r="JGQ357" s="29"/>
      <c r="JGR357" s="29"/>
      <c r="JGS357" s="29"/>
      <c r="JGT357" s="29"/>
      <c r="JGU357" s="29"/>
      <c r="JGV357" s="29"/>
      <c r="JGW357" s="29"/>
      <c r="JGX357" s="29"/>
      <c r="JGY357" s="29"/>
      <c r="JGZ357" s="29"/>
      <c r="JHA357" s="29"/>
      <c r="JHB357" s="29"/>
      <c r="JHC357" s="29"/>
      <c r="JHD357" s="29"/>
      <c r="JHE357" s="29"/>
      <c r="JHF357" s="29"/>
      <c r="JHG357" s="29"/>
      <c r="JHH357" s="29"/>
      <c r="JHI357" s="29"/>
      <c r="JHJ357" s="29"/>
      <c r="JHK357" s="29"/>
      <c r="JHL357" s="29"/>
      <c r="JHM357" s="29"/>
      <c r="JHN357" s="29"/>
      <c r="JHO357" s="29"/>
      <c r="JHP357" s="29"/>
      <c r="JHQ357" s="29"/>
      <c r="JHR357" s="29"/>
      <c r="JHS357" s="29"/>
      <c r="JHT357" s="29"/>
      <c r="JHU357" s="29"/>
      <c r="JHV357" s="29"/>
      <c r="JHW357" s="29"/>
      <c r="JHX357" s="29"/>
      <c r="JHY357" s="29"/>
      <c r="JHZ357" s="29"/>
      <c r="JIA357" s="29"/>
      <c r="JIB357" s="29"/>
      <c r="JIC357" s="29"/>
      <c r="JID357" s="29"/>
      <c r="JIE357" s="29"/>
      <c r="JIF357" s="29"/>
      <c r="JIG357" s="29"/>
      <c r="JIH357" s="29"/>
      <c r="JII357" s="29"/>
      <c r="JIJ357" s="29"/>
      <c r="JIK357" s="29"/>
      <c r="JIL357" s="29"/>
      <c r="JIM357" s="29"/>
      <c r="JIN357" s="29"/>
      <c r="JIO357" s="29"/>
      <c r="JIP357" s="29"/>
      <c r="JIQ357" s="29"/>
      <c r="JIR357" s="29"/>
      <c r="JIS357" s="29"/>
      <c r="JIT357" s="29"/>
      <c r="JIU357" s="29"/>
      <c r="JIV357" s="29"/>
      <c r="JIW357" s="29"/>
      <c r="JIX357" s="29"/>
      <c r="JIY357" s="29"/>
      <c r="JIZ357" s="29"/>
      <c r="JJA357" s="29"/>
      <c r="JJB357" s="29"/>
      <c r="JJC357" s="29"/>
      <c r="JJD357" s="29"/>
      <c r="JJE357" s="29"/>
      <c r="JJF357" s="29"/>
      <c r="JJG357" s="29"/>
      <c r="JJH357" s="29"/>
      <c r="JJI357" s="29"/>
      <c r="JJJ357" s="29"/>
      <c r="JJK357" s="29"/>
      <c r="JJL357" s="29"/>
      <c r="JJM357" s="29"/>
      <c r="JJN357" s="29"/>
      <c r="JJO357" s="29"/>
      <c r="JJP357" s="29"/>
      <c r="JJQ357" s="29"/>
      <c r="JJR357" s="29"/>
      <c r="JJS357" s="29"/>
      <c r="JJT357" s="29"/>
      <c r="JJU357" s="29"/>
      <c r="JJV357" s="29"/>
      <c r="JJW357" s="29"/>
      <c r="JJX357" s="29"/>
      <c r="JJY357" s="29"/>
      <c r="JJZ357" s="29"/>
      <c r="JKA357" s="29"/>
      <c r="JKB357" s="29"/>
      <c r="JKC357" s="29"/>
      <c r="JKD357" s="29"/>
      <c r="JKE357" s="29"/>
      <c r="JKF357" s="29"/>
      <c r="JKG357" s="29"/>
      <c r="JKH357" s="29"/>
      <c r="JKI357" s="29"/>
      <c r="JKJ357" s="29"/>
      <c r="JKK357" s="29"/>
      <c r="JKL357" s="29"/>
      <c r="JKM357" s="29"/>
      <c r="JKN357" s="29"/>
      <c r="JKO357" s="29"/>
      <c r="JKP357" s="29"/>
      <c r="JKQ357" s="29"/>
      <c r="JKR357" s="29"/>
      <c r="JKS357" s="29"/>
      <c r="JKT357" s="29"/>
      <c r="JKU357" s="29"/>
      <c r="JKV357" s="29"/>
      <c r="JKW357" s="29"/>
      <c r="JKX357" s="29"/>
      <c r="JKY357" s="29"/>
      <c r="JKZ357" s="29"/>
      <c r="JLA357" s="29"/>
      <c r="JLB357" s="29"/>
      <c r="JLC357" s="29"/>
      <c r="JLD357" s="29"/>
      <c r="JLE357" s="29"/>
      <c r="JLF357" s="29"/>
      <c r="JLG357" s="29"/>
      <c r="JLH357" s="29"/>
      <c r="JLI357" s="29"/>
      <c r="JLJ357" s="29"/>
      <c r="JLK357" s="29"/>
      <c r="JLL357" s="29"/>
      <c r="JLM357" s="29"/>
      <c r="JLN357" s="29"/>
      <c r="JLO357" s="29"/>
      <c r="JLP357" s="29"/>
      <c r="JLQ357" s="29"/>
      <c r="JLR357" s="29"/>
      <c r="JLS357" s="29"/>
      <c r="JLT357" s="29"/>
      <c r="JLU357" s="29"/>
      <c r="JLV357" s="29"/>
      <c r="JLW357" s="29"/>
      <c r="JLX357" s="29"/>
      <c r="JLY357" s="29"/>
      <c r="JLZ357" s="29"/>
      <c r="JMA357" s="29"/>
      <c r="JMB357" s="29"/>
      <c r="JMC357" s="29"/>
      <c r="JMD357" s="29"/>
      <c r="JME357" s="29"/>
      <c r="JMF357" s="29"/>
      <c r="JMG357" s="29"/>
      <c r="JMH357" s="29"/>
      <c r="JMI357" s="29"/>
      <c r="JMJ357" s="29"/>
      <c r="JMK357" s="29"/>
      <c r="JML357" s="29"/>
      <c r="JMM357" s="29"/>
      <c r="JMN357" s="29"/>
      <c r="JMO357" s="29"/>
      <c r="JMP357" s="29"/>
      <c r="JMQ357" s="29"/>
      <c r="JMR357" s="29"/>
      <c r="JMS357" s="29"/>
      <c r="JMT357" s="29"/>
      <c r="JMU357" s="29"/>
      <c r="JMV357" s="29"/>
      <c r="JMW357" s="29"/>
      <c r="JMX357" s="29"/>
      <c r="JMY357" s="29"/>
      <c r="JMZ357" s="29"/>
      <c r="JNA357" s="29"/>
      <c r="JNB357" s="29"/>
      <c r="JNC357" s="29"/>
      <c r="JND357" s="29"/>
      <c r="JNE357" s="29"/>
      <c r="JNF357" s="29"/>
      <c r="JNG357" s="29"/>
      <c r="JNH357" s="29"/>
      <c r="JNI357" s="29"/>
      <c r="JNJ357" s="29"/>
      <c r="JNK357" s="29"/>
      <c r="JNL357" s="29"/>
      <c r="JNM357" s="29"/>
      <c r="JNN357" s="29"/>
      <c r="JNO357" s="29"/>
      <c r="JNP357" s="29"/>
      <c r="JNQ357" s="29"/>
      <c r="JNR357" s="29"/>
      <c r="JNS357" s="29"/>
      <c r="JNT357" s="29"/>
      <c r="JNU357" s="29"/>
      <c r="JNV357" s="29"/>
      <c r="JNW357" s="29"/>
      <c r="JNX357" s="29"/>
      <c r="JNY357" s="29"/>
      <c r="JNZ357" s="29"/>
      <c r="JOA357" s="29"/>
      <c r="JOB357" s="29"/>
      <c r="JOC357" s="29"/>
      <c r="JOD357" s="29"/>
      <c r="JOE357" s="29"/>
      <c r="JOF357" s="29"/>
      <c r="JOG357" s="29"/>
      <c r="JOH357" s="29"/>
      <c r="JOI357" s="29"/>
      <c r="JOJ357" s="29"/>
      <c r="JOK357" s="29"/>
      <c r="JOL357" s="29"/>
      <c r="JOM357" s="29"/>
      <c r="JON357" s="29"/>
      <c r="JOO357" s="29"/>
      <c r="JOP357" s="29"/>
      <c r="JOQ357" s="29"/>
      <c r="JOR357" s="29"/>
      <c r="JOS357" s="29"/>
      <c r="JOT357" s="29"/>
      <c r="JOU357" s="29"/>
      <c r="JOV357" s="29"/>
      <c r="JOW357" s="29"/>
      <c r="JOX357" s="29"/>
      <c r="JOY357" s="29"/>
      <c r="JOZ357" s="29"/>
      <c r="JPA357" s="29"/>
      <c r="JPB357" s="29"/>
      <c r="JPC357" s="29"/>
      <c r="JPD357" s="29"/>
      <c r="JPE357" s="29"/>
      <c r="JPF357" s="29"/>
      <c r="JPG357" s="29"/>
      <c r="JPH357" s="29"/>
      <c r="JPI357" s="29"/>
      <c r="JPJ357" s="29"/>
      <c r="JPK357" s="29"/>
      <c r="JPL357" s="29"/>
      <c r="JPM357" s="29"/>
      <c r="JPN357" s="29"/>
      <c r="JPO357" s="29"/>
      <c r="JPP357" s="29"/>
      <c r="JPQ357" s="29"/>
      <c r="JPR357" s="29"/>
      <c r="JPS357" s="29"/>
      <c r="JPT357" s="29"/>
      <c r="JPU357" s="29"/>
      <c r="JPV357" s="29"/>
      <c r="JPW357" s="29"/>
      <c r="JPX357" s="29"/>
      <c r="JPY357" s="29"/>
      <c r="JPZ357" s="29"/>
      <c r="JQA357" s="29"/>
      <c r="JQB357" s="29"/>
      <c r="JQC357" s="29"/>
      <c r="JQD357" s="29"/>
      <c r="JQE357" s="29"/>
      <c r="JQF357" s="29"/>
      <c r="JQG357" s="29"/>
      <c r="JQH357" s="29"/>
      <c r="JQI357" s="29"/>
      <c r="JQJ357" s="29"/>
      <c r="JQK357" s="29"/>
      <c r="JQL357" s="29"/>
      <c r="JQM357" s="29"/>
      <c r="JQN357" s="29"/>
      <c r="JQO357" s="29"/>
      <c r="JQP357" s="29"/>
      <c r="JQQ357" s="29"/>
      <c r="JQR357" s="29"/>
      <c r="JQS357" s="29"/>
      <c r="JQT357" s="29"/>
      <c r="JQU357" s="29"/>
      <c r="JQV357" s="29"/>
      <c r="JQW357" s="29"/>
      <c r="JQX357" s="29"/>
      <c r="JQY357" s="29"/>
      <c r="JQZ357" s="29"/>
      <c r="JRA357" s="29"/>
      <c r="JRB357" s="29"/>
      <c r="JRC357" s="29"/>
      <c r="JRD357" s="29"/>
      <c r="JRE357" s="29"/>
      <c r="JRF357" s="29"/>
      <c r="JRG357" s="29"/>
      <c r="JRH357" s="29"/>
      <c r="JRI357" s="29"/>
      <c r="JRJ357" s="29"/>
      <c r="JRK357" s="29"/>
      <c r="JRL357" s="29"/>
      <c r="JRM357" s="29"/>
      <c r="JRN357" s="29"/>
      <c r="JRO357" s="29"/>
      <c r="JRP357" s="29"/>
      <c r="JRQ357" s="29"/>
      <c r="JRR357" s="29"/>
      <c r="JRS357" s="29"/>
      <c r="JRT357" s="29"/>
      <c r="JRU357" s="29"/>
      <c r="JRV357" s="29"/>
      <c r="JRW357" s="29"/>
      <c r="JRX357" s="29"/>
      <c r="JRY357" s="29"/>
      <c r="JRZ357" s="29"/>
      <c r="JSA357" s="29"/>
      <c r="JSB357" s="29"/>
      <c r="JSC357" s="29"/>
      <c r="JSD357" s="29"/>
      <c r="JSE357" s="29"/>
      <c r="JSF357" s="29"/>
      <c r="JSG357" s="29"/>
      <c r="JSH357" s="29"/>
      <c r="JSI357" s="29"/>
      <c r="JSJ357" s="29"/>
      <c r="JSK357" s="29"/>
      <c r="JSL357" s="29"/>
      <c r="JSM357" s="29"/>
      <c r="JSN357" s="29"/>
      <c r="JSO357" s="29"/>
      <c r="JSP357" s="29"/>
      <c r="JSQ357" s="29"/>
      <c r="JSR357" s="29"/>
      <c r="JSS357" s="29"/>
      <c r="JST357" s="29"/>
      <c r="JSU357" s="29"/>
      <c r="JSV357" s="29"/>
      <c r="JSW357" s="29"/>
      <c r="JSX357" s="29"/>
      <c r="JSY357" s="29"/>
      <c r="JSZ357" s="29"/>
      <c r="JTA357" s="29"/>
      <c r="JTB357" s="29"/>
      <c r="JTC357" s="29"/>
      <c r="JTD357" s="29"/>
      <c r="JTE357" s="29"/>
      <c r="JTF357" s="29"/>
      <c r="JTG357" s="29"/>
      <c r="JTH357" s="29"/>
      <c r="JTI357" s="29"/>
      <c r="JTJ357" s="29"/>
      <c r="JTK357" s="29"/>
      <c r="JTL357" s="29"/>
      <c r="JTM357" s="29"/>
      <c r="JTN357" s="29"/>
      <c r="JTO357" s="29"/>
      <c r="JTP357" s="29"/>
      <c r="JTQ357" s="29"/>
      <c r="JTR357" s="29"/>
      <c r="JTS357" s="29"/>
      <c r="JTT357" s="29"/>
      <c r="JTU357" s="29"/>
      <c r="JTV357" s="29"/>
      <c r="JTW357" s="29"/>
      <c r="JTX357" s="29"/>
      <c r="JTY357" s="29"/>
      <c r="JTZ357" s="29"/>
      <c r="JUA357" s="29"/>
      <c r="JUB357" s="29"/>
      <c r="JUC357" s="29"/>
      <c r="JUD357" s="29"/>
      <c r="JUE357" s="29"/>
      <c r="JUF357" s="29"/>
      <c r="JUG357" s="29"/>
      <c r="JUH357" s="29"/>
      <c r="JUI357" s="29"/>
      <c r="JUJ357" s="29"/>
      <c r="JUK357" s="29"/>
      <c r="JUL357" s="29"/>
      <c r="JUM357" s="29"/>
      <c r="JUN357" s="29"/>
      <c r="JUO357" s="29"/>
      <c r="JUP357" s="29"/>
      <c r="JUQ357" s="29"/>
      <c r="JUR357" s="29"/>
      <c r="JUS357" s="29"/>
      <c r="JUT357" s="29"/>
      <c r="JUU357" s="29"/>
      <c r="JUV357" s="29"/>
      <c r="JUW357" s="29"/>
      <c r="JUX357" s="29"/>
      <c r="JUY357" s="29"/>
      <c r="JUZ357" s="29"/>
      <c r="JVA357" s="29"/>
      <c r="JVB357" s="29"/>
      <c r="JVC357" s="29"/>
      <c r="JVD357" s="29"/>
      <c r="JVE357" s="29"/>
      <c r="JVF357" s="29"/>
      <c r="JVG357" s="29"/>
      <c r="JVH357" s="29"/>
      <c r="JVI357" s="29"/>
      <c r="JVJ357" s="29"/>
      <c r="JVK357" s="29"/>
      <c r="JVL357" s="29"/>
      <c r="JVM357" s="29"/>
      <c r="JVN357" s="29"/>
      <c r="JVO357" s="29"/>
      <c r="JVP357" s="29"/>
      <c r="JVQ357" s="29"/>
      <c r="JVR357" s="29"/>
      <c r="JVS357" s="29"/>
      <c r="JVT357" s="29"/>
      <c r="JVU357" s="29"/>
      <c r="JVV357" s="29"/>
      <c r="JVW357" s="29"/>
      <c r="JVX357" s="29"/>
      <c r="JVY357" s="29"/>
      <c r="JVZ357" s="29"/>
      <c r="JWA357" s="29"/>
      <c r="JWB357" s="29"/>
      <c r="JWC357" s="29"/>
      <c r="JWD357" s="29"/>
      <c r="JWE357" s="29"/>
      <c r="JWF357" s="29"/>
      <c r="JWG357" s="29"/>
      <c r="JWH357" s="29"/>
      <c r="JWI357" s="29"/>
      <c r="JWJ357" s="29"/>
      <c r="JWK357" s="29"/>
      <c r="JWL357" s="29"/>
      <c r="JWM357" s="29"/>
      <c r="JWN357" s="29"/>
      <c r="JWO357" s="29"/>
      <c r="JWP357" s="29"/>
      <c r="JWQ357" s="29"/>
      <c r="JWR357" s="29"/>
      <c r="JWS357" s="29"/>
      <c r="JWT357" s="29"/>
      <c r="JWU357" s="29"/>
      <c r="JWV357" s="29"/>
      <c r="JWW357" s="29"/>
      <c r="JWX357" s="29"/>
      <c r="JWY357" s="29"/>
      <c r="JWZ357" s="29"/>
      <c r="JXA357" s="29"/>
      <c r="JXB357" s="29"/>
      <c r="JXC357" s="29"/>
      <c r="JXD357" s="29"/>
      <c r="JXE357" s="29"/>
      <c r="JXF357" s="29"/>
      <c r="JXG357" s="29"/>
      <c r="JXH357" s="29"/>
      <c r="JXI357" s="29"/>
      <c r="JXJ357" s="29"/>
      <c r="JXK357" s="29"/>
      <c r="JXL357" s="29"/>
      <c r="JXM357" s="29"/>
      <c r="JXN357" s="29"/>
      <c r="JXO357" s="29"/>
      <c r="JXP357" s="29"/>
      <c r="JXQ357" s="29"/>
      <c r="JXR357" s="29"/>
      <c r="JXS357" s="29"/>
      <c r="JXT357" s="29"/>
      <c r="JXU357" s="29"/>
      <c r="JXV357" s="29"/>
      <c r="JXW357" s="29"/>
      <c r="JXX357" s="29"/>
      <c r="JXY357" s="29"/>
      <c r="JXZ357" s="29"/>
      <c r="JYA357" s="29"/>
      <c r="JYB357" s="29"/>
      <c r="JYC357" s="29"/>
      <c r="JYD357" s="29"/>
      <c r="JYE357" s="29"/>
      <c r="JYF357" s="29"/>
      <c r="JYG357" s="29"/>
      <c r="JYH357" s="29"/>
      <c r="JYI357" s="29"/>
      <c r="JYJ357" s="29"/>
      <c r="JYK357" s="29"/>
      <c r="JYL357" s="29"/>
      <c r="JYM357" s="29"/>
      <c r="JYN357" s="29"/>
      <c r="JYO357" s="29"/>
      <c r="JYP357" s="29"/>
      <c r="JYQ357" s="29"/>
      <c r="JYR357" s="29"/>
      <c r="JYS357" s="29"/>
      <c r="JYT357" s="29"/>
      <c r="JYU357" s="29"/>
      <c r="JYV357" s="29"/>
      <c r="JYW357" s="29"/>
      <c r="JYX357" s="29"/>
      <c r="JYY357" s="29"/>
      <c r="JYZ357" s="29"/>
      <c r="JZA357" s="29"/>
      <c r="JZB357" s="29"/>
      <c r="JZC357" s="29"/>
      <c r="JZD357" s="29"/>
      <c r="JZE357" s="29"/>
      <c r="JZF357" s="29"/>
      <c r="JZG357" s="29"/>
      <c r="JZH357" s="29"/>
      <c r="JZI357" s="29"/>
      <c r="JZJ357" s="29"/>
      <c r="JZK357" s="29"/>
      <c r="JZL357" s="29"/>
      <c r="JZM357" s="29"/>
      <c r="JZN357" s="29"/>
      <c r="JZO357" s="29"/>
      <c r="JZP357" s="29"/>
      <c r="JZQ357" s="29"/>
      <c r="JZR357" s="29"/>
      <c r="JZS357" s="29"/>
      <c r="JZT357" s="29"/>
      <c r="JZU357" s="29"/>
      <c r="JZV357" s="29"/>
      <c r="JZW357" s="29"/>
      <c r="JZX357" s="29"/>
      <c r="JZY357" s="29"/>
      <c r="JZZ357" s="29"/>
      <c r="KAA357" s="29"/>
      <c r="KAB357" s="29"/>
      <c r="KAC357" s="29"/>
      <c r="KAD357" s="29"/>
      <c r="KAE357" s="29"/>
      <c r="KAF357" s="29"/>
      <c r="KAG357" s="29"/>
      <c r="KAH357" s="29"/>
      <c r="KAI357" s="29"/>
      <c r="KAJ357" s="29"/>
      <c r="KAK357" s="29"/>
      <c r="KAL357" s="29"/>
      <c r="KAM357" s="29"/>
      <c r="KAN357" s="29"/>
      <c r="KAO357" s="29"/>
      <c r="KAP357" s="29"/>
      <c r="KAQ357" s="29"/>
      <c r="KAR357" s="29"/>
      <c r="KAS357" s="29"/>
      <c r="KAT357" s="29"/>
      <c r="KAU357" s="29"/>
      <c r="KAV357" s="29"/>
      <c r="KAW357" s="29"/>
      <c r="KAX357" s="29"/>
      <c r="KAY357" s="29"/>
      <c r="KAZ357" s="29"/>
      <c r="KBA357" s="29"/>
      <c r="KBB357" s="29"/>
      <c r="KBC357" s="29"/>
      <c r="KBD357" s="29"/>
      <c r="KBE357" s="29"/>
      <c r="KBF357" s="29"/>
      <c r="KBG357" s="29"/>
      <c r="KBH357" s="29"/>
      <c r="KBI357" s="29"/>
      <c r="KBJ357" s="29"/>
      <c r="KBK357" s="29"/>
      <c r="KBL357" s="29"/>
      <c r="KBM357" s="29"/>
      <c r="KBN357" s="29"/>
      <c r="KBO357" s="29"/>
      <c r="KBP357" s="29"/>
      <c r="KBQ357" s="29"/>
      <c r="KBR357" s="29"/>
      <c r="KBS357" s="29"/>
      <c r="KBT357" s="29"/>
      <c r="KBU357" s="29"/>
      <c r="KBV357" s="29"/>
      <c r="KBW357" s="29"/>
      <c r="KBX357" s="29"/>
      <c r="KBY357" s="29"/>
      <c r="KBZ357" s="29"/>
      <c r="KCA357" s="29"/>
      <c r="KCB357" s="29"/>
      <c r="KCC357" s="29"/>
      <c r="KCD357" s="29"/>
      <c r="KCE357" s="29"/>
      <c r="KCF357" s="29"/>
      <c r="KCG357" s="29"/>
      <c r="KCH357" s="29"/>
      <c r="KCI357" s="29"/>
      <c r="KCJ357" s="29"/>
      <c r="KCK357" s="29"/>
      <c r="KCL357" s="29"/>
      <c r="KCM357" s="29"/>
      <c r="KCN357" s="29"/>
      <c r="KCO357" s="29"/>
      <c r="KCP357" s="29"/>
      <c r="KCQ357" s="29"/>
      <c r="KCR357" s="29"/>
      <c r="KCS357" s="29"/>
      <c r="KCT357" s="29"/>
      <c r="KCU357" s="29"/>
      <c r="KCV357" s="29"/>
      <c r="KCW357" s="29"/>
      <c r="KCX357" s="29"/>
      <c r="KCY357" s="29"/>
      <c r="KCZ357" s="29"/>
      <c r="KDA357" s="29"/>
      <c r="KDB357" s="29"/>
      <c r="KDC357" s="29"/>
      <c r="KDD357" s="29"/>
      <c r="KDE357" s="29"/>
      <c r="KDF357" s="29"/>
      <c r="KDG357" s="29"/>
      <c r="KDH357" s="29"/>
      <c r="KDI357" s="29"/>
      <c r="KDJ357" s="29"/>
      <c r="KDK357" s="29"/>
      <c r="KDL357" s="29"/>
      <c r="KDM357" s="29"/>
      <c r="KDN357" s="29"/>
      <c r="KDO357" s="29"/>
      <c r="KDP357" s="29"/>
      <c r="KDQ357" s="29"/>
      <c r="KDR357" s="29"/>
      <c r="KDS357" s="29"/>
      <c r="KDT357" s="29"/>
      <c r="KDU357" s="29"/>
      <c r="KDV357" s="29"/>
      <c r="KDW357" s="29"/>
      <c r="KDX357" s="29"/>
      <c r="KDY357" s="29"/>
      <c r="KDZ357" s="29"/>
      <c r="KEA357" s="29"/>
      <c r="KEB357" s="29"/>
      <c r="KEC357" s="29"/>
      <c r="KED357" s="29"/>
      <c r="KEE357" s="29"/>
      <c r="KEF357" s="29"/>
      <c r="KEG357" s="29"/>
      <c r="KEH357" s="29"/>
      <c r="KEI357" s="29"/>
      <c r="KEJ357" s="29"/>
      <c r="KEK357" s="29"/>
      <c r="KEL357" s="29"/>
      <c r="KEM357" s="29"/>
      <c r="KEN357" s="29"/>
      <c r="KEO357" s="29"/>
      <c r="KEP357" s="29"/>
      <c r="KEQ357" s="29"/>
      <c r="KER357" s="29"/>
      <c r="KES357" s="29"/>
      <c r="KET357" s="29"/>
      <c r="KEU357" s="29"/>
      <c r="KEV357" s="29"/>
      <c r="KEW357" s="29"/>
      <c r="KEX357" s="29"/>
      <c r="KEY357" s="29"/>
      <c r="KEZ357" s="29"/>
      <c r="KFA357" s="29"/>
      <c r="KFB357" s="29"/>
      <c r="KFC357" s="29"/>
      <c r="KFD357" s="29"/>
      <c r="KFE357" s="29"/>
      <c r="KFF357" s="29"/>
      <c r="KFG357" s="29"/>
      <c r="KFH357" s="29"/>
      <c r="KFI357" s="29"/>
      <c r="KFJ357" s="29"/>
      <c r="KFK357" s="29"/>
      <c r="KFL357" s="29"/>
      <c r="KFM357" s="29"/>
      <c r="KFN357" s="29"/>
      <c r="KFO357" s="29"/>
      <c r="KFP357" s="29"/>
      <c r="KFQ357" s="29"/>
      <c r="KFR357" s="29"/>
      <c r="KFS357" s="29"/>
      <c r="KFT357" s="29"/>
      <c r="KFU357" s="29"/>
      <c r="KFV357" s="29"/>
      <c r="KFW357" s="29"/>
      <c r="KFX357" s="29"/>
      <c r="KFY357" s="29"/>
      <c r="KFZ357" s="29"/>
      <c r="KGA357" s="29"/>
      <c r="KGB357" s="29"/>
      <c r="KGC357" s="29"/>
      <c r="KGD357" s="29"/>
      <c r="KGE357" s="29"/>
      <c r="KGF357" s="29"/>
      <c r="KGG357" s="29"/>
      <c r="KGH357" s="29"/>
      <c r="KGI357" s="29"/>
      <c r="KGJ357" s="29"/>
      <c r="KGK357" s="29"/>
      <c r="KGL357" s="29"/>
      <c r="KGM357" s="29"/>
      <c r="KGN357" s="29"/>
      <c r="KGO357" s="29"/>
      <c r="KGP357" s="29"/>
      <c r="KGQ357" s="29"/>
      <c r="KGR357" s="29"/>
      <c r="KGS357" s="29"/>
      <c r="KGT357" s="29"/>
      <c r="KGU357" s="29"/>
      <c r="KGV357" s="29"/>
      <c r="KGW357" s="29"/>
      <c r="KGX357" s="29"/>
      <c r="KGY357" s="29"/>
      <c r="KGZ357" s="29"/>
      <c r="KHA357" s="29"/>
      <c r="KHB357" s="29"/>
      <c r="KHC357" s="29"/>
      <c r="KHD357" s="29"/>
      <c r="KHE357" s="29"/>
      <c r="KHF357" s="29"/>
      <c r="KHG357" s="29"/>
      <c r="KHH357" s="29"/>
      <c r="KHI357" s="29"/>
      <c r="KHJ357" s="29"/>
      <c r="KHK357" s="29"/>
      <c r="KHL357" s="29"/>
      <c r="KHM357" s="29"/>
      <c r="KHN357" s="29"/>
      <c r="KHO357" s="29"/>
      <c r="KHP357" s="29"/>
      <c r="KHQ357" s="29"/>
      <c r="KHR357" s="29"/>
      <c r="KHS357" s="29"/>
      <c r="KHT357" s="29"/>
      <c r="KHU357" s="29"/>
      <c r="KHV357" s="29"/>
      <c r="KHW357" s="29"/>
      <c r="KHX357" s="29"/>
      <c r="KHY357" s="29"/>
      <c r="KHZ357" s="29"/>
      <c r="KIA357" s="29"/>
      <c r="KIB357" s="29"/>
      <c r="KIC357" s="29"/>
      <c r="KID357" s="29"/>
      <c r="KIE357" s="29"/>
      <c r="KIF357" s="29"/>
      <c r="KIG357" s="29"/>
      <c r="KIH357" s="29"/>
      <c r="KII357" s="29"/>
      <c r="KIJ357" s="29"/>
      <c r="KIK357" s="29"/>
      <c r="KIL357" s="29"/>
      <c r="KIM357" s="29"/>
      <c r="KIN357" s="29"/>
      <c r="KIO357" s="29"/>
      <c r="KIP357" s="29"/>
      <c r="KIQ357" s="29"/>
      <c r="KIR357" s="29"/>
      <c r="KIS357" s="29"/>
      <c r="KIT357" s="29"/>
      <c r="KIU357" s="29"/>
      <c r="KIV357" s="29"/>
      <c r="KIW357" s="29"/>
      <c r="KIX357" s="29"/>
      <c r="KIY357" s="29"/>
      <c r="KIZ357" s="29"/>
      <c r="KJA357" s="29"/>
      <c r="KJB357" s="29"/>
      <c r="KJC357" s="29"/>
      <c r="KJD357" s="29"/>
      <c r="KJE357" s="29"/>
      <c r="KJF357" s="29"/>
      <c r="KJG357" s="29"/>
      <c r="KJH357" s="29"/>
      <c r="KJI357" s="29"/>
      <c r="KJJ357" s="29"/>
      <c r="KJK357" s="29"/>
      <c r="KJL357" s="29"/>
      <c r="KJM357" s="29"/>
      <c r="KJN357" s="29"/>
      <c r="KJO357" s="29"/>
      <c r="KJP357" s="29"/>
      <c r="KJQ357" s="29"/>
      <c r="KJR357" s="29"/>
      <c r="KJS357" s="29"/>
      <c r="KJT357" s="29"/>
      <c r="KJU357" s="29"/>
      <c r="KJV357" s="29"/>
      <c r="KJW357" s="29"/>
      <c r="KJX357" s="29"/>
      <c r="KJY357" s="29"/>
      <c r="KJZ357" s="29"/>
      <c r="KKA357" s="29"/>
      <c r="KKB357" s="29"/>
      <c r="KKC357" s="29"/>
      <c r="KKD357" s="29"/>
      <c r="KKE357" s="29"/>
      <c r="KKF357" s="29"/>
      <c r="KKG357" s="29"/>
      <c r="KKH357" s="29"/>
      <c r="KKI357" s="29"/>
      <c r="KKJ357" s="29"/>
      <c r="KKK357" s="29"/>
      <c r="KKL357" s="29"/>
      <c r="KKM357" s="29"/>
      <c r="KKN357" s="29"/>
      <c r="KKO357" s="29"/>
      <c r="KKP357" s="29"/>
      <c r="KKQ357" s="29"/>
      <c r="KKR357" s="29"/>
      <c r="KKS357" s="29"/>
      <c r="KKT357" s="29"/>
      <c r="KKU357" s="29"/>
      <c r="KKV357" s="29"/>
      <c r="KKW357" s="29"/>
      <c r="KKX357" s="29"/>
      <c r="KKY357" s="29"/>
      <c r="KKZ357" s="29"/>
      <c r="KLA357" s="29"/>
      <c r="KLB357" s="29"/>
      <c r="KLC357" s="29"/>
      <c r="KLD357" s="29"/>
      <c r="KLE357" s="29"/>
      <c r="KLF357" s="29"/>
      <c r="KLG357" s="29"/>
      <c r="KLH357" s="29"/>
      <c r="KLI357" s="29"/>
      <c r="KLJ357" s="29"/>
      <c r="KLK357" s="29"/>
      <c r="KLL357" s="29"/>
      <c r="KLM357" s="29"/>
      <c r="KLN357" s="29"/>
      <c r="KLO357" s="29"/>
      <c r="KLP357" s="29"/>
      <c r="KLQ357" s="29"/>
      <c r="KLR357" s="29"/>
      <c r="KLS357" s="29"/>
      <c r="KLT357" s="29"/>
      <c r="KLU357" s="29"/>
      <c r="KLV357" s="29"/>
      <c r="KLW357" s="29"/>
      <c r="KLX357" s="29"/>
      <c r="KLY357" s="29"/>
      <c r="KLZ357" s="29"/>
      <c r="KMA357" s="29"/>
      <c r="KMB357" s="29"/>
      <c r="KMC357" s="29"/>
      <c r="KMD357" s="29"/>
      <c r="KME357" s="29"/>
      <c r="KMF357" s="29"/>
      <c r="KMG357" s="29"/>
      <c r="KMH357" s="29"/>
      <c r="KMI357" s="29"/>
      <c r="KMJ357" s="29"/>
      <c r="KMK357" s="29"/>
      <c r="KML357" s="29"/>
      <c r="KMM357" s="29"/>
      <c r="KMN357" s="29"/>
      <c r="KMO357" s="29"/>
      <c r="KMP357" s="29"/>
      <c r="KMQ357" s="29"/>
      <c r="KMR357" s="29"/>
      <c r="KMS357" s="29"/>
      <c r="KMT357" s="29"/>
      <c r="KMU357" s="29"/>
      <c r="KMV357" s="29"/>
      <c r="KMW357" s="29"/>
      <c r="KMX357" s="29"/>
      <c r="KMY357" s="29"/>
      <c r="KMZ357" s="29"/>
      <c r="KNA357" s="29"/>
      <c r="KNB357" s="29"/>
      <c r="KNC357" s="29"/>
      <c r="KND357" s="29"/>
      <c r="KNE357" s="29"/>
      <c r="KNF357" s="29"/>
      <c r="KNG357" s="29"/>
      <c r="KNH357" s="29"/>
      <c r="KNI357" s="29"/>
      <c r="KNJ357" s="29"/>
      <c r="KNK357" s="29"/>
      <c r="KNL357" s="29"/>
      <c r="KNM357" s="29"/>
      <c r="KNN357" s="29"/>
      <c r="KNO357" s="29"/>
      <c r="KNP357" s="29"/>
      <c r="KNQ357" s="29"/>
      <c r="KNR357" s="29"/>
      <c r="KNS357" s="29"/>
      <c r="KNT357" s="29"/>
      <c r="KNU357" s="29"/>
      <c r="KNV357" s="29"/>
      <c r="KNW357" s="29"/>
      <c r="KNX357" s="29"/>
      <c r="KNY357" s="29"/>
      <c r="KNZ357" s="29"/>
      <c r="KOA357" s="29"/>
      <c r="KOB357" s="29"/>
      <c r="KOC357" s="29"/>
      <c r="KOD357" s="29"/>
      <c r="KOE357" s="29"/>
      <c r="KOF357" s="29"/>
      <c r="KOG357" s="29"/>
      <c r="KOH357" s="29"/>
      <c r="KOI357" s="29"/>
      <c r="KOJ357" s="29"/>
      <c r="KOK357" s="29"/>
      <c r="KOL357" s="29"/>
      <c r="KOM357" s="29"/>
      <c r="KON357" s="29"/>
      <c r="KOO357" s="29"/>
      <c r="KOP357" s="29"/>
      <c r="KOQ357" s="29"/>
      <c r="KOR357" s="29"/>
      <c r="KOS357" s="29"/>
      <c r="KOT357" s="29"/>
      <c r="KOU357" s="29"/>
      <c r="KOV357" s="29"/>
      <c r="KOW357" s="29"/>
      <c r="KOX357" s="29"/>
      <c r="KOY357" s="29"/>
      <c r="KOZ357" s="29"/>
      <c r="KPA357" s="29"/>
      <c r="KPB357" s="29"/>
      <c r="KPC357" s="29"/>
      <c r="KPD357" s="29"/>
      <c r="KPE357" s="29"/>
      <c r="KPF357" s="29"/>
      <c r="KPG357" s="29"/>
      <c r="KPH357" s="29"/>
      <c r="KPI357" s="29"/>
      <c r="KPJ357" s="29"/>
      <c r="KPK357" s="29"/>
      <c r="KPL357" s="29"/>
      <c r="KPM357" s="29"/>
      <c r="KPN357" s="29"/>
      <c r="KPO357" s="29"/>
      <c r="KPP357" s="29"/>
      <c r="KPQ357" s="29"/>
      <c r="KPR357" s="29"/>
      <c r="KPS357" s="29"/>
      <c r="KPT357" s="29"/>
      <c r="KPU357" s="29"/>
      <c r="KPV357" s="29"/>
      <c r="KPW357" s="29"/>
      <c r="KPX357" s="29"/>
      <c r="KPY357" s="29"/>
      <c r="KPZ357" s="29"/>
      <c r="KQA357" s="29"/>
      <c r="KQB357" s="29"/>
      <c r="KQC357" s="29"/>
      <c r="KQD357" s="29"/>
      <c r="KQE357" s="29"/>
      <c r="KQF357" s="29"/>
      <c r="KQG357" s="29"/>
      <c r="KQH357" s="29"/>
      <c r="KQI357" s="29"/>
      <c r="KQJ357" s="29"/>
      <c r="KQK357" s="29"/>
      <c r="KQL357" s="29"/>
      <c r="KQM357" s="29"/>
      <c r="KQN357" s="29"/>
      <c r="KQO357" s="29"/>
      <c r="KQP357" s="29"/>
      <c r="KQQ357" s="29"/>
      <c r="KQR357" s="29"/>
      <c r="KQS357" s="29"/>
      <c r="KQT357" s="29"/>
      <c r="KQU357" s="29"/>
      <c r="KQV357" s="29"/>
      <c r="KQW357" s="29"/>
      <c r="KQX357" s="29"/>
      <c r="KQY357" s="29"/>
      <c r="KQZ357" s="29"/>
      <c r="KRA357" s="29"/>
      <c r="KRB357" s="29"/>
      <c r="KRC357" s="29"/>
      <c r="KRD357" s="29"/>
      <c r="KRE357" s="29"/>
      <c r="KRF357" s="29"/>
      <c r="KRG357" s="29"/>
      <c r="KRH357" s="29"/>
      <c r="KRI357" s="29"/>
      <c r="KRJ357" s="29"/>
      <c r="KRK357" s="29"/>
      <c r="KRL357" s="29"/>
      <c r="KRM357" s="29"/>
      <c r="KRN357" s="29"/>
      <c r="KRO357" s="29"/>
      <c r="KRP357" s="29"/>
      <c r="KRQ357" s="29"/>
      <c r="KRR357" s="29"/>
      <c r="KRS357" s="29"/>
      <c r="KRT357" s="29"/>
      <c r="KRU357" s="29"/>
      <c r="KRV357" s="29"/>
      <c r="KRW357" s="29"/>
      <c r="KRX357" s="29"/>
      <c r="KRY357" s="29"/>
      <c r="KRZ357" s="29"/>
      <c r="KSA357" s="29"/>
      <c r="KSB357" s="29"/>
      <c r="KSC357" s="29"/>
      <c r="KSD357" s="29"/>
      <c r="KSE357" s="29"/>
      <c r="KSF357" s="29"/>
      <c r="KSG357" s="29"/>
      <c r="KSH357" s="29"/>
      <c r="KSI357" s="29"/>
      <c r="KSJ357" s="29"/>
      <c r="KSK357" s="29"/>
      <c r="KSL357" s="29"/>
      <c r="KSM357" s="29"/>
      <c r="KSN357" s="29"/>
      <c r="KSO357" s="29"/>
      <c r="KSP357" s="29"/>
      <c r="KSQ357" s="29"/>
      <c r="KSR357" s="29"/>
      <c r="KSS357" s="29"/>
      <c r="KST357" s="29"/>
      <c r="KSU357" s="29"/>
      <c r="KSV357" s="29"/>
      <c r="KSW357" s="29"/>
      <c r="KSX357" s="29"/>
      <c r="KSY357" s="29"/>
      <c r="KSZ357" s="29"/>
      <c r="KTA357" s="29"/>
      <c r="KTB357" s="29"/>
      <c r="KTC357" s="29"/>
      <c r="KTD357" s="29"/>
      <c r="KTE357" s="29"/>
      <c r="KTF357" s="29"/>
      <c r="KTG357" s="29"/>
      <c r="KTH357" s="29"/>
      <c r="KTI357" s="29"/>
      <c r="KTJ357" s="29"/>
      <c r="KTK357" s="29"/>
      <c r="KTL357" s="29"/>
      <c r="KTM357" s="29"/>
      <c r="KTN357" s="29"/>
      <c r="KTO357" s="29"/>
      <c r="KTP357" s="29"/>
      <c r="KTQ357" s="29"/>
      <c r="KTR357" s="29"/>
      <c r="KTS357" s="29"/>
      <c r="KTT357" s="29"/>
      <c r="KTU357" s="29"/>
      <c r="KTV357" s="29"/>
      <c r="KTW357" s="29"/>
      <c r="KTX357" s="29"/>
      <c r="KTY357" s="29"/>
      <c r="KTZ357" s="29"/>
      <c r="KUA357" s="29"/>
      <c r="KUB357" s="29"/>
      <c r="KUC357" s="29"/>
      <c r="KUD357" s="29"/>
      <c r="KUE357" s="29"/>
      <c r="KUF357" s="29"/>
      <c r="KUG357" s="29"/>
      <c r="KUH357" s="29"/>
      <c r="KUI357" s="29"/>
      <c r="KUJ357" s="29"/>
      <c r="KUK357" s="29"/>
      <c r="KUL357" s="29"/>
      <c r="KUM357" s="29"/>
      <c r="KUN357" s="29"/>
      <c r="KUO357" s="29"/>
      <c r="KUP357" s="29"/>
      <c r="KUQ357" s="29"/>
      <c r="KUR357" s="29"/>
      <c r="KUS357" s="29"/>
      <c r="KUT357" s="29"/>
      <c r="KUU357" s="29"/>
      <c r="KUV357" s="29"/>
      <c r="KUW357" s="29"/>
      <c r="KUX357" s="29"/>
      <c r="KUY357" s="29"/>
      <c r="KUZ357" s="29"/>
      <c r="KVA357" s="29"/>
      <c r="KVB357" s="29"/>
      <c r="KVC357" s="29"/>
      <c r="KVD357" s="29"/>
      <c r="KVE357" s="29"/>
      <c r="KVF357" s="29"/>
      <c r="KVG357" s="29"/>
      <c r="KVH357" s="29"/>
      <c r="KVI357" s="29"/>
      <c r="KVJ357" s="29"/>
      <c r="KVK357" s="29"/>
      <c r="KVL357" s="29"/>
      <c r="KVM357" s="29"/>
      <c r="KVN357" s="29"/>
      <c r="KVO357" s="29"/>
      <c r="KVP357" s="29"/>
      <c r="KVQ357" s="29"/>
      <c r="KVR357" s="29"/>
      <c r="KVS357" s="29"/>
      <c r="KVT357" s="29"/>
      <c r="KVU357" s="29"/>
      <c r="KVV357" s="29"/>
      <c r="KVW357" s="29"/>
      <c r="KVX357" s="29"/>
      <c r="KVY357" s="29"/>
      <c r="KVZ357" s="29"/>
      <c r="KWA357" s="29"/>
      <c r="KWB357" s="29"/>
      <c r="KWC357" s="29"/>
      <c r="KWD357" s="29"/>
      <c r="KWE357" s="29"/>
      <c r="KWF357" s="29"/>
      <c r="KWG357" s="29"/>
      <c r="KWH357" s="29"/>
      <c r="KWI357" s="29"/>
      <c r="KWJ357" s="29"/>
      <c r="KWK357" s="29"/>
      <c r="KWL357" s="29"/>
      <c r="KWM357" s="29"/>
      <c r="KWN357" s="29"/>
      <c r="KWO357" s="29"/>
      <c r="KWP357" s="29"/>
      <c r="KWQ357" s="29"/>
      <c r="KWR357" s="29"/>
      <c r="KWS357" s="29"/>
      <c r="KWT357" s="29"/>
      <c r="KWU357" s="29"/>
      <c r="KWV357" s="29"/>
      <c r="KWW357" s="29"/>
      <c r="KWX357" s="29"/>
      <c r="KWY357" s="29"/>
      <c r="KWZ357" s="29"/>
      <c r="KXA357" s="29"/>
      <c r="KXB357" s="29"/>
      <c r="KXC357" s="29"/>
      <c r="KXD357" s="29"/>
      <c r="KXE357" s="29"/>
      <c r="KXF357" s="29"/>
      <c r="KXG357" s="29"/>
      <c r="KXH357" s="29"/>
      <c r="KXI357" s="29"/>
      <c r="KXJ357" s="29"/>
      <c r="KXK357" s="29"/>
      <c r="KXL357" s="29"/>
      <c r="KXM357" s="29"/>
      <c r="KXN357" s="29"/>
      <c r="KXO357" s="29"/>
      <c r="KXP357" s="29"/>
      <c r="KXQ357" s="29"/>
      <c r="KXR357" s="29"/>
      <c r="KXS357" s="29"/>
      <c r="KXT357" s="29"/>
      <c r="KXU357" s="29"/>
      <c r="KXV357" s="29"/>
      <c r="KXW357" s="29"/>
      <c r="KXX357" s="29"/>
      <c r="KXY357" s="29"/>
      <c r="KXZ357" s="29"/>
      <c r="KYA357" s="29"/>
      <c r="KYB357" s="29"/>
      <c r="KYC357" s="29"/>
      <c r="KYD357" s="29"/>
      <c r="KYE357" s="29"/>
      <c r="KYF357" s="29"/>
      <c r="KYG357" s="29"/>
      <c r="KYH357" s="29"/>
      <c r="KYI357" s="29"/>
      <c r="KYJ357" s="29"/>
      <c r="KYK357" s="29"/>
      <c r="KYL357" s="29"/>
      <c r="KYM357" s="29"/>
      <c r="KYN357" s="29"/>
      <c r="KYO357" s="29"/>
      <c r="KYP357" s="29"/>
      <c r="KYQ357" s="29"/>
      <c r="KYR357" s="29"/>
      <c r="KYS357" s="29"/>
      <c r="KYT357" s="29"/>
      <c r="KYU357" s="29"/>
      <c r="KYV357" s="29"/>
      <c r="KYW357" s="29"/>
      <c r="KYX357" s="29"/>
      <c r="KYY357" s="29"/>
      <c r="KYZ357" s="29"/>
      <c r="KZA357" s="29"/>
      <c r="KZB357" s="29"/>
      <c r="KZC357" s="29"/>
      <c r="KZD357" s="29"/>
      <c r="KZE357" s="29"/>
      <c r="KZF357" s="29"/>
      <c r="KZG357" s="29"/>
      <c r="KZH357" s="29"/>
      <c r="KZI357" s="29"/>
      <c r="KZJ357" s="29"/>
      <c r="KZK357" s="29"/>
      <c r="KZL357" s="29"/>
      <c r="KZM357" s="29"/>
      <c r="KZN357" s="29"/>
      <c r="KZO357" s="29"/>
      <c r="KZP357" s="29"/>
      <c r="KZQ357" s="29"/>
      <c r="KZR357" s="29"/>
      <c r="KZS357" s="29"/>
      <c r="KZT357" s="29"/>
      <c r="KZU357" s="29"/>
      <c r="KZV357" s="29"/>
      <c r="KZW357" s="29"/>
      <c r="KZX357" s="29"/>
      <c r="KZY357" s="29"/>
      <c r="KZZ357" s="29"/>
      <c r="LAA357" s="29"/>
      <c r="LAB357" s="29"/>
      <c r="LAC357" s="29"/>
      <c r="LAD357" s="29"/>
      <c r="LAE357" s="29"/>
      <c r="LAF357" s="29"/>
      <c r="LAG357" s="29"/>
      <c r="LAH357" s="29"/>
      <c r="LAI357" s="29"/>
      <c r="LAJ357" s="29"/>
      <c r="LAK357" s="29"/>
      <c r="LAL357" s="29"/>
      <c r="LAM357" s="29"/>
      <c r="LAN357" s="29"/>
      <c r="LAO357" s="29"/>
      <c r="LAP357" s="29"/>
      <c r="LAQ357" s="29"/>
      <c r="LAR357" s="29"/>
      <c r="LAS357" s="29"/>
      <c r="LAT357" s="29"/>
      <c r="LAU357" s="29"/>
      <c r="LAV357" s="29"/>
      <c r="LAW357" s="29"/>
      <c r="LAX357" s="29"/>
      <c r="LAY357" s="29"/>
      <c r="LAZ357" s="29"/>
      <c r="LBA357" s="29"/>
      <c r="LBB357" s="29"/>
      <c r="LBC357" s="29"/>
      <c r="LBD357" s="29"/>
      <c r="LBE357" s="29"/>
      <c r="LBF357" s="29"/>
      <c r="LBG357" s="29"/>
      <c r="LBH357" s="29"/>
      <c r="LBI357" s="29"/>
      <c r="LBJ357" s="29"/>
      <c r="LBK357" s="29"/>
      <c r="LBL357" s="29"/>
      <c r="LBM357" s="29"/>
      <c r="LBN357" s="29"/>
      <c r="LBO357" s="29"/>
      <c r="LBP357" s="29"/>
      <c r="LBQ357" s="29"/>
      <c r="LBR357" s="29"/>
      <c r="LBS357" s="29"/>
      <c r="LBT357" s="29"/>
      <c r="LBU357" s="29"/>
      <c r="LBV357" s="29"/>
      <c r="LBW357" s="29"/>
      <c r="LBX357" s="29"/>
      <c r="LBY357" s="29"/>
      <c r="LBZ357" s="29"/>
      <c r="LCA357" s="29"/>
      <c r="LCB357" s="29"/>
      <c r="LCC357" s="29"/>
      <c r="LCD357" s="29"/>
      <c r="LCE357" s="29"/>
      <c r="LCF357" s="29"/>
      <c r="LCG357" s="29"/>
      <c r="LCH357" s="29"/>
      <c r="LCI357" s="29"/>
      <c r="LCJ357" s="29"/>
      <c r="LCK357" s="29"/>
      <c r="LCL357" s="29"/>
      <c r="LCM357" s="29"/>
      <c r="LCN357" s="29"/>
      <c r="LCO357" s="29"/>
      <c r="LCP357" s="29"/>
      <c r="LCQ357" s="29"/>
      <c r="LCR357" s="29"/>
      <c r="LCS357" s="29"/>
      <c r="LCT357" s="29"/>
      <c r="LCU357" s="29"/>
      <c r="LCV357" s="29"/>
      <c r="LCW357" s="29"/>
      <c r="LCX357" s="29"/>
      <c r="LCY357" s="29"/>
      <c r="LCZ357" s="29"/>
      <c r="LDA357" s="29"/>
      <c r="LDB357" s="29"/>
      <c r="LDC357" s="29"/>
      <c r="LDD357" s="29"/>
      <c r="LDE357" s="29"/>
      <c r="LDF357" s="29"/>
      <c r="LDG357" s="29"/>
      <c r="LDH357" s="29"/>
      <c r="LDI357" s="29"/>
      <c r="LDJ357" s="29"/>
      <c r="LDK357" s="29"/>
      <c r="LDL357" s="29"/>
      <c r="LDM357" s="29"/>
      <c r="LDN357" s="29"/>
      <c r="LDO357" s="29"/>
      <c r="LDP357" s="29"/>
      <c r="LDQ357" s="29"/>
      <c r="LDR357" s="29"/>
      <c r="LDS357" s="29"/>
      <c r="LDT357" s="29"/>
      <c r="LDU357" s="29"/>
      <c r="LDV357" s="29"/>
      <c r="LDW357" s="29"/>
      <c r="LDX357" s="29"/>
      <c r="LDY357" s="29"/>
      <c r="LDZ357" s="29"/>
      <c r="LEA357" s="29"/>
      <c r="LEB357" s="29"/>
      <c r="LEC357" s="29"/>
      <c r="LED357" s="29"/>
      <c r="LEE357" s="29"/>
      <c r="LEF357" s="29"/>
      <c r="LEG357" s="29"/>
      <c r="LEH357" s="29"/>
      <c r="LEI357" s="29"/>
      <c r="LEJ357" s="29"/>
      <c r="LEK357" s="29"/>
      <c r="LEL357" s="29"/>
      <c r="LEM357" s="29"/>
      <c r="LEN357" s="29"/>
      <c r="LEO357" s="29"/>
      <c r="LEP357" s="29"/>
      <c r="LEQ357" s="29"/>
      <c r="LER357" s="29"/>
      <c r="LES357" s="29"/>
      <c r="LET357" s="29"/>
      <c r="LEU357" s="29"/>
      <c r="LEV357" s="29"/>
      <c r="LEW357" s="29"/>
      <c r="LEX357" s="29"/>
      <c r="LEY357" s="29"/>
      <c r="LEZ357" s="29"/>
      <c r="LFA357" s="29"/>
      <c r="LFB357" s="29"/>
      <c r="LFC357" s="29"/>
      <c r="LFD357" s="29"/>
      <c r="LFE357" s="29"/>
      <c r="LFF357" s="29"/>
      <c r="LFG357" s="29"/>
      <c r="LFH357" s="29"/>
      <c r="LFI357" s="29"/>
      <c r="LFJ357" s="29"/>
      <c r="LFK357" s="29"/>
      <c r="LFL357" s="29"/>
      <c r="LFM357" s="29"/>
      <c r="LFN357" s="29"/>
      <c r="LFO357" s="29"/>
      <c r="LFP357" s="29"/>
      <c r="LFQ357" s="29"/>
      <c r="LFR357" s="29"/>
      <c r="LFS357" s="29"/>
      <c r="LFT357" s="29"/>
      <c r="LFU357" s="29"/>
      <c r="LFV357" s="29"/>
      <c r="LFW357" s="29"/>
      <c r="LFX357" s="29"/>
      <c r="LFY357" s="29"/>
      <c r="LFZ357" s="29"/>
      <c r="LGA357" s="29"/>
      <c r="LGB357" s="29"/>
      <c r="LGC357" s="29"/>
      <c r="LGD357" s="29"/>
      <c r="LGE357" s="29"/>
      <c r="LGF357" s="29"/>
      <c r="LGG357" s="29"/>
      <c r="LGH357" s="29"/>
      <c r="LGI357" s="29"/>
      <c r="LGJ357" s="29"/>
      <c r="LGK357" s="29"/>
      <c r="LGL357" s="29"/>
      <c r="LGM357" s="29"/>
      <c r="LGN357" s="29"/>
      <c r="LGO357" s="29"/>
      <c r="LGP357" s="29"/>
      <c r="LGQ357" s="29"/>
      <c r="LGR357" s="29"/>
      <c r="LGS357" s="29"/>
      <c r="LGT357" s="29"/>
      <c r="LGU357" s="29"/>
      <c r="LGV357" s="29"/>
      <c r="LGW357" s="29"/>
      <c r="LGX357" s="29"/>
      <c r="LGY357" s="29"/>
      <c r="LGZ357" s="29"/>
      <c r="LHA357" s="29"/>
      <c r="LHB357" s="29"/>
      <c r="LHC357" s="29"/>
      <c r="LHD357" s="29"/>
      <c r="LHE357" s="29"/>
      <c r="LHF357" s="29"/>
      <c r="LHG357" s="29"/>
      <c r="LHH357" s="29"/>
      <c r="LHI357" s="29"/>
      <c r="LHJ357" s="29"/>
      <c r="LHK357" s="29"/>
      <c r="LHL357" s="29"/>
      <c r="LHM357" s="29"/>
      <c r="LHN357" s="29"/>
      <c r="LHO357" s="29"/>
      <c r="LHP357" s="29"/>
      <c r="LHQ357" s="29"/>
      <c r="LHR357" s="29"/>
      <c r="LHS357" s="29"/>
      <c r="LHT357" s="29"/>
      <c r="LHU357" s="29"/>
      <c r="LHV357" s="29"/>
      <c r="LHW357" s="29"/>
      <c r="LHX357" s="29"/>
      <c r="LHY357" s="29"/>
      <c r="LHZ357" s="29"/>
      <c r="LIA357" s="29"/>
      <c r="LIB357" s="29"/>
      <c r="LIC357" s="29"/>
      <c r="LID357" s="29"/>
      <c r="LIE357" s="29"/>
      <c r="LIF357" s="29"/>
      <c r="LIG357" s="29"/>
      <c r="LIH357" s="29"/>
      <c r="LII357" s="29"/>
      <c r="LIJ357" s="29"/>
      <c r="LIK357" s="29"/>
      <c r="LIL357" s="29"/>
      <c r="LIM357" s="29"/>
      <c r="LIN357" s="29"/>
      <c r="LIO357" s="29"/>
      <c r="LIP357" s="29"/>
      <c r="LIQ357" s="29"/>
      <c r="LIR357" s="29"/>
      <c r="LIS357" s="29"/>
      <c r="LIT357" s="29"/>
      <c r="LIU357" s="29"/>
      <c r="LIV357" s="29"/>
      <c r="LIW357" s="29"/>
      <c r="LIX357" s="29"/>
      <c r="LIY357" s="29"/>
      <c r="LIZ357" s="29"/>
      <c r="LJA357" s="29"/>
      <c r="LJB357" s="29"/>
      <c r="LJC357" s="29"/>
      <c r="LJD357" s="29"/>
      <c r="LJE357" s="29"/>
      <c r="LJF357" s="29"/>
      <c r="LJG357" s="29"/>
      <c r="LJH357" s="29"/>
      <c r="LJI357" s="29"/>
      <c r="LJJ357" s="29"/>
      <c r="LJK357" s="29"/>
      <c r="LJL357" s="29"/>
      <c r="LJM357" s="29"/>
      <c r="LJN357" s="29"/>
      <c r="LJO357" s="29"/>
      <c r="LJP357" s="29"/>
      <c r="LJQ357" s="29"/>
      <c r="LJR357" s="29"/>
      <c r="LJS357" s="29"/>
      <c r="LJT357" s="29"/>
      <c r="LJU357" s="29"/>
      <c r="LJV357" s="29"/>
      <c r="LJW357" s="29"/>
      <c r="LJX357" s="29"/>
      <c r="LJY357" s="29"/>
      <c r="LJZ357" s="29"/>
      <c r="LKA357" s="29"/>
      <c r="LKB357" s="29"/>
      <c r="LKC357" s="29"/>
      <c r="LKD357" s="29"/>
      <c r="LKE357" s="29"/>
      <c r="LKF357" s="29"/>
      <c r="LKG357" s="29"/>
      <c r="LKH357" s="29"/>
      <c r="LKI357" s="29"/>
      <c r="LKJ357" s="29"/>
      <c r="LKK357" s="29"/>
      <c r="LKL357" s="29"/>
      <c r="LKM357" s="29"/>
      <c r="LKN357" s="29"/>
      <c r="LKO357" s="29"/>
      <c r="LKP357" s="29"/>
      <c r="LKQ357" s="29"/>
      <c r="LKR357" s="29"/>
      <c r="LKS357" s="29"/>
      <c r="LKT357" s="29"/>
      <c r="LKU357" s="29"/>
      <c r="LKV357" s="29"/>
      <c r="LKW357" s="29"/>
      <c r="LKX357" s="29"/>
      <c r="LKY357" s="29"/>
      <c r="LKZ357" s="29"/>
      <c r="LLA357" s="29"/>
      <c r="LLB357" s="29"/>
      <c r="LLC357" s="29"/>
      <c r="LLD357" s="29"/>
      <c r="LLE357" s="29"/>
      <c r="LLF357" s="29"/>
      <c r="LLG357" s="29"/>
      <c r="LLH357" s="29"/>
      <c r="LLI357" s="29"/>
      <c r="LLJ357" s="29"/>
      <c r="LLK357" s="29"/>
      <c r="LLL357" s="29"/>
      <c r="LLM357" s="29"/>
      <c r="LLN357" s="29"/>
      <c r="LLO357" s="29"/>
      <c r="LLP357" s="29"/>
      <c r="LLQ357" s="29"/>
      <c r="LLR357" s="29"/>
      <c r="LLS357" s="29"/>
      <c r="LLT357" s="29"/>
      <c r="LLU357" s="29"/>
      <c r="LLV357" s="29"/>
      <c r="LLW357" s="29"/>
      <c r="LLX357" s="29"/>
      <c r="LLY357" s="29"/>
      <c r="LLZ357" s="29"/>
      <c r="LMA357" s="29"/>
      <c r="LMB357" s="29"/>
      <c r="LMC357" s="29"/>
      <c r="LMD357" s="29"/>
      <c r="LME357" s="29"/>
      <c r="LMF357" s="29"/>
      <c r="LMG357" s="29"/>
      <c r="LMH357" s="29"/>
      <c r="LMI357" s="29"/>
      <c r="LMJ357" s="29"/>
      <c r="LMK357" s="29"/>
      <c r="LML357" s="29"/>
      <c r="LMM357" s="29"/>
      <c r="LMN357" s="29"/>
      <c r="LMO357" s="29"/>
      <c r="LMP357" s="29"/>
      <c r="LMQ357" s="29"/>
      <c r="LMR357" s="29"/>
      <c r="LMS357" s="29"/>
      <c r="LMT357" s="29"/>
      <c r="LMU357" s="29"/>
      <c r="LMV357" s="29"/>
      <c r="LMW357" s="29"/>
      <c r="LMX357" s="29"/>
      <c r="LMY357" s="29"/>
      <c r="LMZ357" s="29"/>
      <c r="LNA357" s="29"/>
      <c r="LNB357" s="29"/>
      <c r="LNC357" s="29"/>
      <c r="LND357" s="29"/>
      <c r="LNE357" s="29"/>
      <c r="LNF357" s="29"/>
      <c r="LNG357" s="29"/>
      <c r="LNH357" s="29"/>
      <c r="LNI357" s="29"/>
      <c r="LNJ357" s="29"/>
      <c r="LNK357" s="29"/>
      <c r="LNL357" s="29"/>
      <c r="LNM357" s="29"/>
      <c r="LNN357" s="29"/>
      <c r="LNO357" s="29"/>
      <c r="LNP357" s="29"/>
      <c r="LNQ357" s="29"/>
      <c r="LNR357" s="29"/>
      <c r="LNS357" s="29"/>
      <c r="LNT357" s="29"/>
      <c r="LNU357" s="29"/>
      <c r="LNV357" s="29"/>
      <c r="LNW357" s="29"/>
      <c r="LNX357" s="29"/>
      <c r="LNY357" s="29"/>
      <c r="LNZ357" s="29"/>
      <c r="LOA357" s="29"/>
      <c r="LOB357" s="29"/>
      <c r="LOC357" s="29"/>
      <c r="LOD357" s="29"/>
      <c r="LOE357" s="29"/>
      <c r="LOF357" s="29"/>
      <c r="LOG357" s="29"/>
      <c r="LOH357" s="29"/>
      <c r="LOI357" s="29"/>
      <c r="LOJ357" s="29"/>
      <c r="LOK357" s="29"/>
      <c r="LOL357" s="29"/>
      <c r="LOM357" s="29"/>
      <c r="LON357" s="29"/>
      <c r="LOO357" s="29"/>
      <c r="LOP357" s="29"/>
      <c r="LOQ357" s="29"/>
      <c r="LOR357" s="29"/>
      <c r="LOS357" s="29"/>
      <c r="LOT357" s="29"/>
      <c r="LOU357" s="29"/>
      <c r="LOV357" s="29"/>
      <c r="LOW357" s="29"/>
      <c r="LOX357" s="29"/>
      <c r="LOY357" s="29"/>
      <c r="LOZ357" s="29"/>
      <c r="LPA357" s="29"/>
      <c r="LPB357" s="29"/>
      <c r="LPC357" s="29"/>
      <c r="LPD357" s="29"/>
      <c r="LPE357" s="29"/>
      <c r="LPF357" s="29"/>
      <c r="LPG357" s="29"/>
      <c r="LPH357" s="29"/>
      <c r="LPI357" s="29"/>
      <c r="LPJ357" s="29"/>
      <c r="LPK357" s="29"/>
      <c r="LPL357" s="29"/>
      <c r="LPM357" s="29"/>
      <c r="LPN357" s="29"/>
      <c r="LPO357" s="29"/>
      <c r="LPP357" s="29"/>
      <c r="LPQ357" s="29"/>
      <c r="LPR357" s="29"/>
      <c r="LPS357" s="29"/>
      <c r="LPT357" s="29"/>
      <c r="LPU357" s="29"/>
      <c r="LPV357" s="29"/>
      <c r="LPW357" s="29"/>
      <c r="LPX357" s="29"/>
      <c r="LPY357" s="29"/>
      <c r="LPZ357" s="29"/>
      <c r="LQA357" s="29"/>
      <c r="LQB357" s="29"/>
      <c r="LQC357" s="29"/>
      <c r="LQD357" s="29"/>
      <c r="LQE357" s="29"/>
      <c r="LQF357" s="29"/>
      <c r="LQG357" s="29"/>
      <c r="LQH357" s="29"/>
      <c r="LQI357" s="29"/>
      <c r="LQJ357" s="29"/>
      <c r="LQK357" s="29"/>
      <c r="LQL357" s="29"/>
      <c r="LQM357" s="29"/>
      <c r="LQN357" s="29"/>
      <c r="LQO357" s="29"/>
      <c r="LQP357" s="29"/>
      <c r="LQQ357" s="29"/>
      <c r="LQR357" s="29"/>
      <c r="LQS357" s="29"/>
      <c r="LQT357" s="29"/>
      <c r="LQU357" s="29"/>
      <c r="LQV357" s="29"/>
      <c r="LQW357" s="29"/>
      <c r="LQX357" s="29"/>
      <c r="LQY357" s="29"/>
      <c r="LQZ357" s="29"/>
      <c r="LRA357" s="29"/>
      <c r="LRB357" s="29"/>
      <c r="LRC357" s="29"/>
      <c r="LRD357" s="29"/>
      <c r="LRE357" s="29"/>
      <c r="LRF357" s="29"/>
      <c r="LRG357" s="29"/>
      <c r="LRH357" s="29"/>
      <c r="LRI357" s="29"/>
      <c r="LRJ357" s="29"/>
      <c r="LRK357" s="29"/>
      <c r="LRL357" s="29"/>
      <c r="LRM357" s="29"/>
      <c r="LRN357" s="29"/>
      <c r="LRO357" s="29"/>
      <c r="LRP357" s="29"/>
      <c r="LRQ357" s="29"/>
      <c r="LRR357" s="29"/>
      <c r="LRS357" s="29"/>
      <c r="LRT357" s="29"/>
      <c r="LRU357" s="29"/>
      <c r="LRV357" s="29"/>
      <c r="LRW357" s="29"/>
      <c r="LRX357" s="29"/>
      <c r="LRY357" s="29"/>
      <c r="LRZ357" s="29"/>
      <c r="LSA357" s="29"/>
      <c r="LSB357" s="29"/>
      <c r="LSC357" s="29"/>
      <c r="LSD357" s="29"/>
      <c r="LSE357" s="29"/>
      <c r="LSF357" s="29"/>
      <c r="LSG357" s="29"/>
      <c r="LSH357" s="29"/>
      <c r="LSI357" s="29"/>
      <c r="LSJ357" s="29"/>
      <c r="LSK357" s="29"/>
      <c r="LSL357" s="29"/>
      <c r="LSM357" s="29"/>
      <c r="LSN357" s="29"/>
      <c r="LSO357" s="29"/>
      <c r="LSP357" s="29"/>
      <c r="LSQ357" s="29"/>
      <c r="LSR357" s="29"/>
      <c r="LSS357" s="29"/>
      <c r="LST357" s="29"/>
      <c r="LSU357" s="29"/>
      <c r="LSV357" s="29"/>
      <c r="LSW357" s="29"/>
      <c r="LSX357" s="29"/>
      <c r="LSY357" s="29"/>
      <c r="LSZ357" s="29"/>
      <c r="LTA357" s="29"/>
      <c r="LTB357" s="29"/>
      <c r="LTC357" s="29"/>
      <c r="LTD357" s="29"/>
      <c r="LTE357" s="29"/>
      <c r="LTF357" s="29"/>
      <c r="LTG357" s="29"/>
      <c r="LTH357" s="29"/>
      <c r="LTI357" s="29"/>
      <c r="LTJ357" s="29"/>
      <c r="LTK357" s="29"/>
      <c r="LTL357" s="29"/>
      <c r="LTM357" s="29"/>
      <c r="LTN357" s="29"/>
      <c r="LTO357" s="29"/>
      <c r="LTP357" s="29"/>
      <c r="LTQ357" s="29"/>
      <c r="LTR357" s="29"/>
      <c r="LTS357" s="29"/>
      <c r="LTT357" s="29"/>
      <c r="LTU357" s="29"/>
      <c r="LTV357" s="29"/>
      <c r="LTW357" s="29"/>
      <c r="LTX357" s="29"/>
      <c r="LTY357" s="29"/>
      <c r="LTZ357" s="29"/>
      <c r="LUA357" s="29"/>
      <c r="LUB357" s="29"/>
      <c r="LUC357" s="29"/>
      <c r="LUD357" s="29"/>
      <c r="LUE357" s="29"/>
      <c r="LUF357" s="29"/>
      <c r="LUG357" s="29"/>
      <c r="LUH357" s="29"/>
      <c r="LUI357" s="29"/>
      <c r="LUJ357" s="29"/>
      <c r="LUK357" s="29"/>
      <c r="LUL357" s="29"/>
      <c r="LUM357" s="29"/>
      <c r="LUN357" s="29"/>
      <c r="LUO357" s="29"/>
      <c r="LUP357" s="29"/>
      <c r="LUQ357" s="29"/>
      <c r="LUR357" s="29"/>
      <c r="LUS357" s="29"/>
      <c r="LUT357" s="29"/>
      <c r="LUU357" s="29"/>
      <c r="LUV357" s="29"/>
      <c r="LUW357" s="29"/>
      <c r="LUX357" s="29"/>
      <c r="LUY357" s="29"/>
      <c r="LUZ357" s="29"/>
      <c r="LVA357" s="29"/>
      <c r="LVB357" s="29"/>
      <c r="LVC357" s="29"/>
      <c r="LVD357" s="29"/>
      <c r="LVE357" s="29"/>
      <c r="LVF357" s="29"/>
      <c r="LVG357" s="29"/>
      <c r="LVH357" s="29"/>
      <c r="LVI357" s="29"/>
      <c r="LVJ357" s="29"/>
      <c r="LVK357" s="29"/>
      <c r="LVL357" s="29"/>
      <c r="LVM357" s="29"/>
      <c r="LVN357" s="29"/>
      <c r="LVO357" s="29"/>
      <c r="LVP357" s="29"/>
      <c r="LVQ357" s="29"/>
      <c r="LVR357" s="29"/>
      <c r="LVS357" s="29"/>
      <c r="LVT357" s="29"/>
      <c r="LVU357" s="29"/>
      <c r="LVV357" s="29"/>
      <c r="LVW357" s="29"/>
      <c r="LVX357" s="29"/>
      <c r="LVY357" s="29"/>
      <c r="LVZ357" s="29"/>
      <c r="LWA357" s="29"/>
      <c r="LWB357" s="29"/>
      <c r="LWC357" s="29"/>
      <c r="LWD357" s="29"/>
      <c r="LWE357" s="29"/>
      <c r="LWF357" s="29"/>
      <c r="LWG357" s="29"/>
      <c r="LWH357" s="29"/>
      <c r="LWI357" s="29"/>
      <c r="LWJ357" s="29"/>
      <c r="LWK357" s="29"/>
      <c r="LWL357" s="29"/>
      <c r="LWM357" s="29"/>
      <c r="LWN357" s="29"/>
      <c r="LWO357" s="29"/>
      <c r="LWP357" s="29"/>
      <c r="LWQ357" s="29"/>
      <c r="LWR357" s="29"/>
      <c r="LWS357" s="29"/>
      <c r="LWT357" s="29"/>
      <c r="LWU357" s="29"/>
      <c r="LWV357" s="29"/>
      <c r="LWW357" s="29"/>
      <c r="LWX357" s="29"/>
      <c r="LWY357" s="29"/>
      <c r="LWZ357" s="29"/>
      <c r="LXA357" s="29"/>
      <c r="LXB357" s="29"/>
      <c r="LXC357" s="29"/>
      <c r="LXD357" s="29"/>
      <c r="LXE357" s="29"/>
      <c r="LXF357" s="29"/>
      <c r="LXG357" s="29"/>
      <c r="LXH357" s="29"/>
      <c r="LXI357" s="29"/>
      <c r="LXJ357" s="29"/>
      <c r="LXK357" s="29"/>
      <c r="LXL357" s="29"/>
      <c r="LXM357" s="29"/>
      <c r="LXN357" s="29"/>
      <c r="LXO357" s="29"/>
      <c r="LXP357" s="29"/>
      <c r="LXQ357" s="29"/>
      <c r="LXR357" s="29"/>
      <c r="LXS357" s="29"/>
      <c r="LXT357" s="29"/>
      <c r="LXU357" s="29"/>
      <c r="LXV357" s="29"/>
      <c r="LXW357" s="29"/>
      <c r="LXX357" s="29"/>
      <c r="LXY357" s="29"/>
      <c r="LXZ357" s="29"/>
      <c r="LYA357" s="29"/>
      <c r="LYB357" s="29"/>
      <c r="LYC357" s="29"/>
      <c r="LYD357" s="29"/>
      <c r="LYE357" s="29"/>
      <c r="LYF357" s="29"/>
      <c r="LYG357" s="29"/>
      <c r="LYH357" s="29"/>
      <c r="LYI357" s="29"/>
      <c r="LYJ357" s="29"/>
      <c r="LYK357" s="29"/>
      <c r="LYL357" s="29"/>
      <c r="LYM357" s="29"/>
      <c r="LYN357" s="29"/>
      <c r="LYO357" s="29"/>
      <c r="LYP357" s="29"/>
      <c r="LYQ357" s="29"/>
      <c r="LYR357" s="29"/>
      <c r="LYS357" s="29"/>
      <c r="LYT357" s="29"/>
      <c r="LYU357" s="29"/>
      <c r="LYV357" s="29"/>
      <c r="LYW357" s="29"/>
      <c r="LYX357" s="29"/>
      <c r="LYY357" s="29"/>
      <c r="LYZ357" s="29"/>
      <c r="LZA357" s="29"/>
      <c r="LZB357" s="29"/>
      <c r="LZC357" s="29"/>
      <c r="LZD357" s="29"/>
      <c r="LZE357" s="29"/>
      <c r="LZF357" s="29"/>
      <c r="LZG357" s="29"/>
      <c r="LZH357" s="29"/>
      <c r="LZI357" s="29"/>
      <c r="LZJ357" s="29"/>
      <c r="LZK357" s="29"/>
      <c r="LZL357" s="29"/>
      <c r="LZM357" s="29"/>
      <c r="LZN357" s="29"/>
      <c r="LZO357" s="29"/>
      <c r="LZP357" s="29"/>
      <c r="LZQ357" s="29"/>
      <c r="LZR357" s="29"/>
      <c r="LZS357" s="29"/>
      <c r="LZT357" s="29"/>
      <c r="LZU357" s="29"/>
      <c r="LZV357" s="29"/>
      <c r="LZW357" s="29"/>
      <c r="LZX357" s="29"/>
      <c r="LZY357" s="29"/>
      <c r="LZZ357" s="29"/>
      <c r="MAA357" s="29"/>
      <c r="MAB357" s="29"/>
      <c r="MAC357" s="29"/>
      <c r="MAD357" s="29"/>
      <c r="MAE357" s="29"/>
      <c r="MAF357" s="29"/>
      <c r="MAG357" s="29"/>
      <c r="MAH357" s="29"/>
      <c r="MAI357" s="29"/>
      <c r="MAJ357" s="29"/>
      <c r="MAK357" s="29"/>
      <c r="MAL357" s="29"/>
      <c r="MAM357" s="29"/>
      <c r="MAN357" s="29"/>
      <c r="MAO357" s="29"/>
      <c r="MAP357" s="29"/>
      <c r="MAQ357" s="29"/>
      <c r="MAR357" s="29"/>
      <c r="MAS357" s="29"/>
      <c r="MAT357" s="29"/>
      <c r="MAU357" s="29"/>
      <c r="MAV357" s="29"/>
      <c r="MAW357" s="29"/>
      <c r="MAX357" s="29"/>
      <c r="MAY357" s="29"/>
      <c r="MAZ357" s="29"/>
      <c r="MBA357" s="29"/>
      <c r="MBB357" s="29"/>
      <c r="MBC357" s="29"/>
      <c r="MBD357" s="29"/>
      <c r="MBE357" s="29"/>
      <c r="MBF357" s="29"/>
      <c r="MBG357" s="29"/>
      <c r="MBH357" s="29"/>
      <c r="MBI357" s="29"/>
      <c r="MBJ357" s="29"/>
      <c r="MBK357" s="29"/>
      <c r="MBL357" s="29"/>
      <c r="MBM357" s="29"/>
      <c r="MBN357" s="29"/>
      <c r="MBO357" s="29"/>
      <c r="MBP357" s="29"/>
      <c r="MBQ357" s="29"/>
      <c r="MBR357" s="29"/>
      <c r="MBS357" s="29"/>
      <c r="MBT357" s="29"/>
      <c r="MBU357" s="29"/>
      <c r="MBV357" s="29"/>
      <c r="MBW357" s="29"/>
      <c r="MBX357" s="29"/>
      <c r="MBY357" s="29"/>
      <c r="MBZ357" s="29"/>
      <c r="MCA357" s="29"/>
      <c r="MCB357" s="29"/>
      <c r="MCC357" s="29"/>
      <c r="MCD357" s="29"/>
      <c r="MCE357" s="29"/>
      <c r="MCF357" s="29"/>
      <c r="MCG357" s="29"/>
      <c r="MCH357" s="29"/>
      <c r="MCI357" s="29"/>
      <c r="MCJ357" s="29"/>
      <c r="MCK357" s="29"/>
      <c r="MCL357" s="29"/>
      <c r="MCM357" s="29"/>
      <c r="MCN357" s="29"/>
      <c r="MCO357" s="29"/>
      <c r="MCP357" s="29"/>
      <c r="MCQ357" s="29"/>
      <c r="MCR357" s="29"/>
      <c r="MCS357" s="29"/>
      <c r="MCT357" s="29"/>
      <c r="MCU357" s="29"/>
      <c r="MCV357" s="29"/>
      <c r="MCW357" s="29"/>
      <c r="MCX357" s="29"/>
      <c r="MCY357" s="29"/>
      <c r="MCZ357" s="29"/>
      <c r="MDA357" s="29"/>
      <c r="MDB357" s="29"/>
      <c r="MDC357" s="29"/>
      <c r="MDD357" s="29"/>
      <c r="MDE357" s="29"/>
      <c r="MDF357" s="29"/>
      <c r="MDG357" s="29"/>
      <c r="MDH357" s="29"/>
      <c r="MDI357" s="29"/>
      <c r="MDJ357" s="29"/>
      <c r="MDK357" s="29"/>
      <c r="MDL357" s="29"/>
      <c r="MDM357" s="29"/>
      <c r="MDN357" s="29"/>
      <c r="MDO357" s="29"/>
      <c r="MDP357" s="29"/>
      <c r="MDQ357" s="29"/>
      <c r="MDR357" s="29"/>
      <c r="MDS357" s="29"/>
      <c r="MDT357" s="29"/>
      <c r="MDU357" s="29"/>
      <c r="MDV357" s="29"/>
      <c r="MDW357" s="29"/>
      <c r="MDX357" s="29"/>
      <c r="MDY357" s="29"/>
      <c r="MDZ357" s="29"/>
      <c r="MEA357" s="29"/>
      <c r="MEB357" s="29"/>
      <c r="MEC357" s="29"/>
      <c r="MED357" s="29"/>
      <c r="MEE357" s="29"/>
      <c r="MEF357" s="29"/>
      <c r="MEG357" s="29"/>
      <c r="MEH357" s="29"/>
      <c r="MEI357" s="29"/>
      <c r="MEJ357" s="29"/>
      <c r="MEK357" s="29"/>
      <c r="MEL357" s="29"/>
      <c r="MEM357" s="29"/>
      <c r="MEN357" s="29"/>
      <c r="MEO357" s="29"/>
      <c r="MEP357" s="29"/>
      <c r="MEQ357" s="29"/>
      <c r="MER357" s="29"/>
      <c r="MES357" s="29"/>
      <c r="MET357" s="29"/>
      <c r="MEU357" s="29"/>
      <c r="MEV357" s="29"/>
      <c r="MEW357" s="29"/>
      <c r="MEX357" s="29"/>
      <c r="MEY357" s="29"/>
      <c r="MEZ357" s="29"/>
      <c r="MFA357" s="29"/>
      <c r="MFB357" s="29"/>
      <c r="MFC357" s="29"/>
      <c r="MFD357" s="29"/>
      <c r="MFE357" s="29"/>
      <c r="MFF357" s="29"/>
      <c r="MFG357" s="29"/>
      <c r="MFH357" s="29"/>
      <c r="MFI357" s="29"/>
      <c r="MFJ357" s="29"/>
      <c r="MFK357" s="29"/>
      <c r="MFL357" s="29"/>
      <c r="MFM357" s="29"/>
      <c r="MFN357" s="29"/>
      <c r="MFO357" s="29"/>
      <c r="MFP357" s="29"/>
      <c r="MFQ357" s="29"/>
      <c r="MFR357" s="29"/>
      <c r="MFS357" s="29"/>
      <c r="MFT357" s="29"/>
      <c r="MFU357" s="29"/>
      <c r="MFV357" s="29"/>
      <c r="MFW357" s="29"/>
      <c r="MFX357" s="29"/>
      <c r="MFY357" s="29"/>
      <c r="MFZ357" s="29"/>
      <c r="MGA357" s="29"/>
      <c r="MGB357" s="29"/>
      <c r="MGC357" s="29"/>
      <c r="MGD357" s="29"/>
      <c r="MGE357" s="29"/>
      <c r="MGF357" s="29"/>
      <c r="MGG357" s="29"/>
      <c r="MGH357" s="29"/>
      <c r="MGI357" s="29"/>
      <c r="MGJ357" s="29"/>
      <c r="MGK357" s="29"/>
      <c r="MGL357" s="29"/>
      <c r="MGM357" s="29"/>
      <c r="MGN357" s="29"/>
      <c r="MGO357" s="29"/>
      <c r="MGP357" s="29"/>
      <c r="MGQ357" s="29"/>
      <c r="MGR357" s="29"/>
      <c r="MGS357" s="29"/>
      <c r="MGT357" s="29"/>
      <c r="MGU357" s="29"/>
      <c r="MGV357" s="29"/>
      <c r="MGW357" s="29"/>
      <c r="MGX357" s="29"/>
      <c r="MGY357" s="29"/>
      <c r="MGZ357" s="29"/>
      <c r="MHA357" s="29"/>
      <c r="MHB357" s="29"/>
      <c r="MHC357" s="29"/>
      <c r="MHD357" s="29"/>
      <c r="MHE357" s="29"/>
      <c r="MHF357" s="29"/>
      <c r="MHG357" s="29"/>
      <c r="MHH357" s="29"/>
      <c r="MHI357" s="29"/>
      <c r="MHJ357" s="29"/>
      <c r="MHK357" s="29"/>
      <c r="MHL357" s="29"/>
      <c r="MHM357" s="29"/>
      <c r="MHN357" s="29"/>
      <c r="MHO357" s="29"/>
      <c r="MHP357" s="29"/>
      <c r="MHQ357" s="29"/>
      <c r="MHR357" s="29"/>
      <c r="MHS357" s="29"/>
      <c r="MHT357" s="29"/>
      <c r="MHU357" s="29"/>
      <c r="MHV357" s="29"/>
      <c r="MHW357" s="29"/>
      <c r="MHX357" s="29"/>
      <c r="MHY357" s="29"/>
      <c r="MHZ357" s="29"/>
      <c r="MIA357" s="29"/>
      <c r="MIB357" s="29"/>
      <c r="MIC357" s="29"/>
      <c r="MID357" s="29"/>
      <c r="MIE357" s="29"/>
      <c r="MIF357" s="29"/>
      <c r="MIG357" s="29"/>
      <c r="MIH357" s="29"/>
      <c r="MII357" s="29"/>
      <c r="MIJ357" s="29"/>
      <c r="MIK357" s="29"/>
      <c r="MIL357" s="29"/>
      <c r="MIM357" s="29"/>
      <c r="MIN357" s="29"/>
      <c r="MIO357" s="29"/>
      <c r="MIP357" s="29"/>
      <c r="MIQ357" s="29"/>
      <c r="MIR357" s="29"/>
      <c r="MIS357" s="29"/>
      <c r="MIT357" s="29"/>
      <c r="MIU357" s="29"/>
      <c r="MIV357" s="29"/>
      <c r="MIW357" s="29"/>
      <c r="MIX357" s="29"/>
      <c r="MIY357" s="29"/>
      <c r="MIZ357" s="29"/>
      <c r="MJA357" s="29"/>
      <c r="MJB357" s="29"/>
      <c r="MJC357" s="29"/>
      <c r="MJD357" s="29"/>
      <c r="MJE357" s="29"/>
      <c r="MJF357" s="29"/>
      <c r="MJG357" s="29"/>
      <c r="MJH357" s="29"/>
      <c r="MJI357" s="29"/>
      <c r="MJJ357" s="29"/>
      <c r="MJK357" s="29"/>
      <c r="MJL357" s="29"/>
      <c r="MJM357" s="29"/>
      <c r="MJN357" s="29"/>
      <c r="MJO357" s="29"/>
      <c r="MJP357" s="29"/>
      <c r="MJQ357" s="29"/>
      <c r="MJR357" s="29"/>
      <c r="MJS357" s="29"/>
      <c r="MJT357" s="29"/>
      <c r="MJU357" s="29"/>
      <c r="MJV357" s="29"/>
      <c r="MJW357" s="29"/>
      <c r="MJX357" s="29"/>
      <c r="MJY357" s="29"/>
      <c r="MJZ357" s="29"/>
      <c r="MKA357" s="29"/>
      <c r="MKB357" s="29"/>
      <c r="MKC357" s="29"/>
      <c r="MKD357" s="29"/>
      <c r="MKE357" s="29"/>
      <c r="MKF357" s="29"/>
      <c r="MKG357" s="29"/>
      <c r="MKH357" s="29"/>
      <c r="MKI357" s="29"/>
      <c r="MKJ357" s="29"/>
      <c r="MKK357" s="29"/>
      <c r="MKL357" s="29"/>
      <c r="MKM357" s="29"/>
      <c r="MKN357" s="29"/>
      <c r="MKO357" s="29"/>
      <c r="MKP357" s="29"/>
      <c r="MKQ357" s="29"/>
      <c r="MKR357" s="29"/>
      <c r="MKS357" s="29"/>
      <c r="MKT357" s="29"/>
      <c r="MKU357" s="29"/>
      <c r="MKV357" s="29"/>
      <c r="MKW357" s="29"/>
      <c r="MKX357" s="29"/>
      <c r="MKY357" s="29"/>
      <c r="MKZ357" s="29"/>
      <c r="MLA357" s="29"/>
      <c r="MLB357" s="29"/>
      <c r="MLC357" s="29"/>
      <c r="MLD357" s="29"/>
      <c r="MLE357" s="29"/>
      <c r="MLF357" s="29"/>
      <c r="MLG357" s="29"/>
      <c r="MLH357" s="29"/>
      <c r="MLI357" s="29"/>
      <c r="MLJ357" s="29"/>
      <c r="MLK357" s="29"/>
      <c r="MLL357" s="29"/>
      <c r="MLM357" s="29"/>
      <c r="MLN357" s="29"/>
      <c r="MLO357" s="29"/>
      <c r="MLP357" s="29"/>
      <c r="MLQ357" s="29"/>
      <c r="MLR357" s="29"/>
      <c r="MLS357" s="29"/>
      <c r="MLT357" s="29"/>
      <c r="MLU357" s="29"/>
      <c r="MLV357" s="29"/>
      <c r="MLW357" s="29"/>
      <c r="MLX357" s="29"/>
      <c r="MLY357" s="29"/>
      <c r="MLZ357" s="29"/>
      <c r="MMA357" s="29"/>
      <c r="MMB357" s="29"/>
      <c r="MMC357" s="29"/>
      <c r="MMD357" s="29"/>
      <c r="MME357" s="29"/>
      <c r="MMF357" s="29"/>
      <c r="MMG357" s="29"/>
      <c r="MMH357" s="29"/>
      <c r="MMI357" s="29"/>
      <c r="MMJ357" s="29"/>
      <c r="MMK357" s="29"/>
      <c r="MML357" s="29"/>
      <c r="MMM357" s="29"/>
      <c r="MMN357" s="29"/>
      <c r="MMO357" s="29"/>
      <c r="MMP357" s="29"/>
      <c r="MMQ357" s="29"/>
      <c r="MMR357" s="29"/>
      <c r="MMS357" s="29"/>
      <c r="MMT357" s="29"/>
      <c r="MMU357" s="29"/>
      <c r="MMV357" s="29"/>
      <c r="MMW357" s="29"/>
      <c r="MMX357" s="29"/>
      <c r="MMY357" s="29"/>
      <c r="MMZ357" s="29"/>
      <c r="MNA357" s="29"/>
      <c r="MNB357" s="29"/>
      <c r="MNC357" s="29"/>
      <c r="MND357" s="29"/>
      <c r="MNE357" s="29"/>
      <c r="MNF357" s="29"/>
      <c r="MNG357" s="29"/>
      <c r="MNH357" s="29"/>
      <c r="MNI357" s="29"/>
      <c r="MNJ357" s="29"/>
      <c r="MNK357" s="29"/>
      <c r="MNL357" s="29"/>
      <c r="MNM357" s="29"/>
      <c r="MNN357" s="29"/>
      <c r="MNO357" s="29"/>
      <c r="MNP357" s="29"/>
      <c r="MNQ357" s="29"/>
      <c r="MNR357" s="29"/>
      <c r="MNS357" s="29"/>
      <c r="MNT357" s="29"/>
      <c r="MNU357" s="29"/>
      <c r="MNV357" s="29"/>
      <c r="MNW357" s="29"/>
      <c r="MNX357" s="29"/>
      <c r="MNY357" s="29"/>
      <c r="MNZ357" s="29"/>
      <c r="MOA357" s="29"/>
      <c r="MOB357" s="29"/>
      <c r="MOC357" s="29"/>
      <c r="MOD357" s="29"/>
      <c r="MOE357" s="29"/>
      <c r="MOF357" s="29"/>
      <c r="MOG357" s="29"/>
      <c r="MOH357" s="29"/>
      <c r="MOI357" s="29"/>
      <c r="MOJ357" s="29"/>
      <c r="MOK357" s="29"/>
      <c r="MOL357" s="29"/>
      <c r="MOM357" s="29"/>
      <c r="MON357" s="29"/>
      <c r="MOO357" s="29"/>
      <c r="MOP357" s="29"/>
      <c r="MOQ357" s="29"/>
      <c r="MOR357" s="29"/>
      <c r="MOS357" s="29"/>
      <c r="MOT357" s="29"/>
      <c r="MOU357" s="29"/>
      <c r="MOV357" s="29"/>
      <c r="MOW357" s="29"/>
      <c r="MOX357" s="29"/>
      <c r="MOY357" s="29"/>
      <c r="MOZ357" s="29"/>
      <c r="MPA357" s="29"/>
      <c r="MPB357" s="29"/>
      <c r="MPC357" s="29"/>
      <c r="MPD357" s="29"/>
      <c r="MPE357" s="29"/>
      <c r="MPF357" s="29"/>
      <c r="MPG357" s="29"/>
      <c r="MPH357" s="29"/>
      <c r="MPI357" s="29"/>
      <c r="MPJ357" s="29"/>
      <c r="MPK357" s="29"/>
      <c r="MPL357" s="29"/>
      <c r="MPM357" s="29"/>
      <c r="MPN357" s="29"/>
      <c r="MPO357" s="29"/>
      <c r="MPP357" s="29"/>
      <c r="MPQ357" s="29"/>
      <c r="MPR357" s="29"/>
      <c r="MPS357" s="29"/>
      <c r="MPT357" s="29"/>
      <c r="MPU357" s="29"/>
      <c r="MPV357" s="29"/>
      <c r="MPW357" s="29"/>
      <c r="MPX357" s="29"/>
      <c r="MPY357" s="29"/>
      <c r="MPZ357" s="29"/>
      <c r="MQA357" s="29"/>
      <c r="MQB357" s="29"/>
      <c r="MQC357" s="29"/>
      <c r="MQD357" s="29"/>
      <c r="MQE357" s="29"/>
      <c r="MQF357" s="29"/>
      <c r="MQG357" s="29"/>
      <c r="MQH357" s="29"/>
      <c r="MQI357" s="29"/>
      <c r="MQJ357" s="29"/>
      <c r="MQK357" s="29"/>
      <c r="MQL357" s="29"/>
      <c r="MQM357" s="29"/>
      <c r="MQN357" s="29"/>
      <c r="MQO357" s="29"/>
      <c r="MQP357" s="29"/>
      <c r="MQQ357" s="29"/>
      <c r="MQR357" s="29"/>
      <c r="MQS357" s="29"/>
      <c r="MQT357" s="29"/>
      <c r="MQU357" s="29"/>
      <c r="MQV357" s="29"/>
      <c r="MQW357" s="29"/>
      <c r="MQX357" s="29"/>
      <c r="MQY357" s="29"/>
      <c r="MQZ357" s="29"/>
      <c r="MRA357" s="29"/>
      <c r="MRB357" s="29"/>
      <c r="MRC357" s="29"/>
      <c r="MRD357" s="29"/>
      <c r="MRE357" s="29"/>
      <c r="MRF357" s="29"/>
      <c r="MRG357" s="29"/>
      <c r="MRH357" s="29"/>
      <c r="MRI357" s="29"/>
      <c r="MRJ357" s="29"/>
      <c r="MRK357" s="29"/>
      <c r="MRL357" s="29"/>
      <c r="MRM357" s="29"/>
      <c r="MRN357" s="29"/>
      <c r="MRO357" s="29"/>
      <c r="MRP357" s="29"/>
      <c r="MRQ357" s="29"/>
      <c r="MRR357" s="29"/>
      <c r="MRS357" s="29"/>
      <c r="MRT357" s="29"/>
      <c r="MRU357" s="29"/>
      <c r="MRV357" s="29"/>
      <c r="MRW357" s="29"/>
      <c r="MRX357" s="29"/>
      <c r="MRY357" s="29"/>
      <c r="MRZ357" s="29"/>
      <c r="MSA357" s="29"/>
      <c r="MSB357" s="29"/>
      <c r="MSC357" s="29"/>
      <c r="MSD357" s="29"/>
      <c r="MSE357" s="29"/>
      <c r="MSF357" s="29"/>
      <c r="MSG357" s="29"/>
      <c r="MSH357" s="29"/>
      <c r="MSI357" s="29"/>
      <c r="MSJ357" s="29"/>
      <c r="MSK357" s="29"/>
      <c r="MSL357" s="29"/>
      <c r="MSM357" s="29"/>
      <c r="MSN357" s="29"/>
      <c r="MSO357" s="29"/>
      <c r="MSP357" s="29"/>
      <c r="MSQ357" s="29"/>
      <c r="MSR357" s="29"/>
      <c r="MSS357" s="29"/>
      <c r="MST357" s="29"/>
      <c r="MSU357" s="29"/>
      <c r="MSV357" s="29"/>
      <c r="MSW357" s="29"/>
      <c r="MSX357" s="29"/>
      <c r="MSY357" s="29"/>
      <c r="MSZ357" s="29"/>
      <c r="MTA357" s="29"/>
      <c r="MTB357" s="29"/>
      <c r="MTC357" s="29"/>
      <c r="MTD357" s="29"/>
      <c r="MTE357" s="29"/>
      <c r="MTF357" s="29"/>
      <c r="MTG357" s="29"/>
      <c r="MTH357" s="29"/>
      <c r="MTI357" s="29"/>
      <c r="MTJ357" s="29"/>
      <c r="MTK357" s="29"/>
      <c r="MTL357" s="29"/>
      <c r="MTM357" s="29"/>
      <c r="MTN357" s="29"/>
      <c r="MTO357" s="29"/>
      <c r="MTP357" s="29"/>
      <c r="MTQ357" s="29"/>
      <c r="MTR357" s="29"/>
      <c r="MTS357" s="29"/>
      <c r="MTT357" s="29"/>
      <c r="MTU357" s="29"/>
      <c r="MTV357" s="29"/>
      <c r="MTW357" s="29"/>
      <c r="MTX357" s="29"/>
      <c r="MTY357" s="29"/>
      <c r="MTZ357" s="29"/>
      <c r="MUA357" s="29"/>
      <c r="MUB357" s="29"/>
      <c r="MUC357" s="29"/>
      <c r="MUD357" s="29"/>
      <c r="MUE357" s="29"/>
      <c r="MUF357" s="29"/>
      <c r="MUG357" s="29"/>
      <c r="MUH357" s="29"/>
      <c r="MUI357" s="29"/>
      <c r="MUJ357" s="29"/>
      <c r="MUK357" s="29"/>
      <c r="MUL357" s="29"/>
      <c r="MUM357" s="29"/>
      <c r="MUN357" s="29"/>
      <c r="MUO357" s="29"/>
      <c r="MUP357" s="29"/>
      <c r="MUQ357" s="29"/>
      <c r="MUR357" s="29"/>
      <c r="MUS357" s="29"/>
      <c r="MUT357" s="29"/>
      <c r="MUU357" s="29"/>
      <c r="MUV357" s="29"/>
      <c r="MUW357" s="29"/>
      <c r="MUX357" s="29"/>
      <c r="MUY357" s="29"/>
      <c r="MUZ357" s="29"/>
      <c r="MVA357" s="29"/>
      <c r="MVB357" s="29"/>
      <c r="MVC357" s="29"/>
      <c r="MVD357" s="29"/>
      <c r="MVE357" s="29"/>
      <c r="MVF357" s="29"/>
      <c r="MVG357" s="29"/>
      <c r="MVH357" s="29"/>
      <c r="MVI357" s="29"/>
      <c r="MVJ357" s="29"/>
      <c r="MVK357" s="29"/>
      <c r="MVL357" s="29"/>
      <c r="MVM357" s="29"/>
      <c r="MVN357" s="29"/>
      <c r="MVO357" s="29"/>
      <c r="MVP357" s="29"/>
      <c r="MVQ357" s="29"/>
      <c r="MVR357" s="29"/>
      <c r="MVS357" s="29"/>
      <c r="MVT357" s="29"/>
      <c r="MVU357" s="29"/>
      <c r="MVV357" s="29"/>
      <c r="MVW357" s="29"/>
      <c r="MVX357" s="29"/>
      <c r="MVY357" s="29"/>
      <c r="MVZ357" s="29"/>
      <c r="MWA357" s="29"/>
      <c r="MWB357" s="29"/>
      <c r="MWC357" s="29"/>
      <c r="MWD357" s="29"/>
      <c r="MWE357" s="29"/>
      <c r="MWF357" s="29"/>
      <c r="MWG357" s="29"/>
      <c r="MWH357" s="29"/>
      <c r="MWI357" s="29"/>
      <c r="MWJ357" s="29"/>
      <c r="MWK357" s="29"/>
      <c r="MWL357" s="29"/>
      <c r="MWM357" s="29"/>
      <c r="MWN357" s="29"/>
      <c r="MWO357" s="29"/>
      <c r="MWP357" s="29"/>
      <c r="MWQ357" s="29"/>
      <c r="MWR357" s="29"/>
      <c r="MWS357" s="29"/>
      <c r="MWT357" s="29"/>
      <c r="MWU357" s="29"/>
      <c r="MWV357" s="29"/>
      <c r="MWW357" s="29"/>
      <c r="MWX357" s="29"/>
      <c r="MWY357" s="29"/>
      <c r="MWZ357" s="29"/>
      <c r="MXA357" s="29"/>
      <c r="MXB357" s="29"/>
      <c r="MXC357" s="29"/>
      <c r="MXD357" s="29"/>
      <c r="MXE357" s="29"/>
      <c r="MXF357" s="29"/>
      <c r="MXG357" s="29"/>
      <c r="MXH357" s="29"/>
      <c r="MXI357" s="29"/>
      <c r="MXJ357" s="29"/>
      <c r="MXK357" s="29"/>
      <c r="MXL357" s="29"/>
      <c r="MXM357" s="29"/>
      <c r="MXN357" s="29"/>
      <c r="MXO357" s="29"/>
      <c r="MXP357" s="29"/>
      <c r="MXQ357" s="29"/>
      <c r="MXR357" s="29"/>
      <c r="MXS357" s="29"/>
      <c r="MXT357" s="29"/>
      <c r="MXU357" s="29"/>
      <c r="MXV357" s="29"/>
      <c r="MXW357" s="29"/>
      <c r="MXX357" s="29"/>
      <c r="MXY357" s="29"/>
      <c r="MXZ357" s="29"/>
      <c r="MYA357" s="29"/>
      <c r="MYB357" s="29"/>
      <c r="MYC357" s="29"/>
      <c r="MYD357" s="29"/>
      <c r="MYE357" s="29"/>
      <c r="MYF357" s="29"/>
      <c r="MYG357" s="29"/>
      <c r="MYH357" s="29"/>
      <c r="MYI357" s="29"/>
      <c r="MYJ357" s="29"/>
      <c r="MYK357" s="29"/>
      <c r="MYL357" s="29"/>
      <c r="MYM357" s="29"/>
      <c r="MYN357" s="29"/>
      <c r="MYO357" s="29"/>
      <c r="MYP357" s="29"/>
      <c r="MYQ357" s="29"/>
      <c r="MYR357" s="29"/>
      <c r="MYS357" s="29"/>
      <c r="MYT357" s="29"/>
      <c r="MYU357" s="29"/>
      <c r="MYV357" s="29"/>
      <c r="MYW357" s="29"/>
      <c r="MYX357" s="29"/>
      <c r="MYY357" s="29"/>
      <c r="MYZ357" s="29"/>
      <c r="MZA357" s="29"/>
      <c r="MZB357" s="29"/>
      <c r="MZC357" s="29"/>
      <c r="MZD357" s="29"/>
      <c r="MZE357" s="29"/>
      <c r="MZF357" s="29"/>
      <c r="MZG357" s="29"/>
      <c r="MZH357" s="29"/>
      <c r="MZI357" s="29"/>
      <c r="MZJ357" s="29"/>
      <c r="MZK357" s="29"/>
      <c r="MZL357" s="29"/>
      <c r="MZM357" s="29"/>
      <c r="MZN357" s="29"/>
      <c r="MZO357" s="29"/>
      <c r="MZP357" s="29"/>
      <c r="MZQ357" s="29"/>
      <c r="MZR357" s="29"/>
      <c r="MZS357" s="29"/>
      <c r="MZT357" s="29"/>
      <c r="MZU357" s="29"/>
      <c r="MZV357" s="29"/>
      <c r="MZW357" s="29"/>
      <c r="MZX357" s="29"/>
      <c r="MZY357" s="29"/>
      <c r="MZZ357" s="29"/>
      <c r="NAA357" s="29"/>
      <c r="NAB357" s="29"/>
      <c r="NAC357" s="29"/>
      <c r="NAD357" s="29"/>
      <c r="NAE357" s="29"/>
      <c r="NAF357" s="29"/>
      <c r="NAG357" s="29"/>
      <c r="NAH357" s="29"/>
      <c r="NAI357" s="29"/>
      <c r="NAJ357" s="29"/>
      <c r="NAK357" s="29"/>
      <c r="NAL357" s="29"/>
      <c r="NAM357" s="29"/>
      <c r="NAN357" s="29"/>
      <c r="NAO357" s="29"/>
      <c r="NAP357" s="29"/>
      <c r="NAQ357" s="29"/>
      <c r="NAR357" s="29"/>
      <c r="NAS357" s="29"/>
      <c r="NAT357" s="29"/>
      <c r="NAU357" s="29"/>
      <c r="NAV357" s="29"/>
      <c r="NAW357" s="29"/>
      <c r="NAX357" s="29"/>
      <c r="NAY357" s="29"/>
      <c r="NAZ357" s="29"/>
      <c r="NBA357" s="29"/>
      <c r="NBB357" s="29"/>
      <c r="NBC357" s="29"/>
      <c r="NBD357" s="29"/>
      <c r="NBE357" s="29"/>
      <c r="NBF357" s="29"/>
      <c r="NBG357" s="29"/>
      <c r="NBH357" s="29"/>
      <c r="NBI357" s="29"/>
      <c r="NBJ357" s="29"/>
      <c r="NBK357" s="29"/>
      <c r="NBL357" s="29"/>
      <c r="NBM357" s="29"/>
      <c r="NBN357" s="29"/>
      <c r="NBO357" s="29"/>
      <c r="NBP357" s="29"/>
      <c r="NBQ357" s="29"/>
      <c r="NBR357" s="29"/>
      <c r="NBS357" s="29"/>
      <c r="NBT357" s="29"/>
      <c r="NBU357" s="29"/>
      <c r="NBV357" s="29"/>
      <c r="NBW357" s="29"/>
      <c r="NBX357" s="29"/>
      <c r="NBY357" s="29"/>
      <c r="NBZ357" s="29"/>
      <c r="NCA357" s="29"/>
      <c r="NCB357" s="29"/>
      <c r="NCC357" s="29"/>
      <c r="NCD357" s="29"/>
      <c r="NCE357" s="29"/>
      <c r="NCF357" s="29"/>
      <c r="NCG357" s="29"/>
      <c r="NCH357" s="29"/>
      <c r="NCI357" s="29"/>
      <c r="NCJ357" s="29"/>
      <c r="NCK357" s="29"/>
      <c r="NCL357" s="29"/>
      <c r="NCM357" s="29"/>
      <c r="NCN357" s="29"/>
      <c r="NCO357" s="29"/>
      <c r="NCP357" s="29"/>
      <c r="NCQ357" s="29"/>
      <c r="NCR357" s="29"/>
      <c r="NCS357" s="29"/>
      <c r="NCT357" s="29"/>
      <c r="NCU357" s="29"/>
      <c r="NCV357" s="29"/>
      <c r="NCW357" s="29"/>
      <c r="NCX357" s="29"/>
      <c r="NCY357" s="29"/>
      <c r="NCZ357" s="29"/>
      <c r="NDA357" s="29"/>
      <c r="NDB357" s="29"/>
      <c r="NDC357" s="29"/>
      <c r="NDD357" s="29"/>
      <c r="NDE357" s="29"/>
      <c r="NDF357" s="29"/>
      <c r="NDG357" s="29"/>
      <c r="NDH357" s="29"/>
      <c r="NDI357" s="29"/>
      <c r="NDJ357" s="29"/>
      <c r="NDK357" s="29"/>
      <c r="NDL357" s="29"/>
      <c r="NDM357" s="29"/>
      <c r="NDN357" s="29"/>
      <c r="NDO357" s="29"/>
      <c r="NDP357" s="29"/>
      <c r="NDQ357" s="29"/>
      <c r="NDR357" s="29"/>
      <c r="NDS357" s="29"/>
      <c r="NDT357" s="29"/>
      <c r="NDU357" s="29"/>
      <c r="NDV357" s="29"/>
      <c r="NDW357" s="29"/>
      <c r="NDX357" s="29"/>
      <c r="NDY357" s="29"/>
      <c r="NDZ357" s="29"/>
      <c r="NEA357" s="29"/>
      <c r="NEB357" s="29"/>
      <c r="NEC357" s="29"/>
      <c r="NED357" s="29"/>
      <c r="NEE357" s="29"/>
      <c r="NEF357" s="29"/>
      <c r="NEG357" s="29"/>
      <c r="NEH357" s="29"/>
      <c r="NEI357" s="29"/>
      <c r="NEJ357" s="29"/>
      <c r="NEK357" s="29"/>
      <c r="NEL357" s="29"/>
      <c r="NEM357" s="29"/>
      <c r="NEN357" s="29"/>
      <c r="NEO357" s="29"/>
      <c r="NEP357" s="29"/>
      <c r="NEQ357" s="29"/>
      <c r="NER357" s="29"/>
      <c r="NES357" s="29"/>
      <c r="NET357" s="29"/>
      <c r="NEU357" s="29"/>
      <c r="NEV357" s="29"/>
      <c r="NEW357" s="29"/>
      <c r="NEX357" s="29"/>
      <c r="NEY357" s="29"/>
      <c r="NEZ357" s="29"/>
      <c r="NFA357" s="29"/>
      <c r="NFB357" s="29"/>
      <c r="NFC357" s="29"/>
      <c r="NFD357" s="29"/>
      <c r="NFE357" s="29"/>
      <c r="NFF357" s="29"/>
      <c r="NFG357" s="29"/>
      <c r="NFH357" s="29"/>
      <c r="NFI357" s="29"/>
      <c r="NFJ357" s="29"/>
      <c r="NFK357" s="29"/>
      <c r="NFL357" s="29"/>
      <c r="NFM357" s="29"/>
      <c r="NFN357" s="29"/>
      <c r="NFO357" s="29"/>
      <c r="NFP357" s="29"/>
      <c r="NFQ357" s="29"/>
      <c r="NFR357" s="29"/>
      <c r="NFS357" s="29"/>
      <c r="NFT357" s="29"/>
      <c r="NFU357" s="29"/>
      <c r="NFV357" s="29"/>
      <c r="NFW357" s="29"/>
      <c r="NFX357" s="29"/>
      <c r="NFY357" s="29"/>
      <c r="NFZ357" s="29"/>
      <c r="NGA357" s="29"/>
      <c r="NGB357" s="29"/>
      <c r="NGC357" s="29"/>
      <c r="NGD357" s="29"/>
      <c r="NGE357" s="29"/>
      <c r="NGF357" s="29"/>
      <c r="NGG357" s="29"/>
      <c r="NGH357" s="29"/>
      <c r="NGI357" s="29"/>
      <c r="NGJ357" s="29"/>
      <c r="NGK357" s="29"/>
      <c r="NGL357" s="29"/>
      <c r="NGM357" s="29"/>
      <c r="NGN357" s="29"/>
      <c r="NGO357" s="29"/>
      <c r="NGP357" s="29"/>
      <c r="NGQ357" s="29"/>
      <c r="NGR357" s="29"/>
      <c r="NGS357" s="29"/>
      <c r="NGT357" s="29"/>
      <c r="NGU357" s="29"/>
      <c r="NGV357" s="29"/>
      <c r="NGW357" s="29"/>
      <c r="NGX357" s="29"/>
      <c r="NGY357" s="29"/>
      <c r="NGZ357" s="29"/>
      <c r="NHA357" s="29"/>
      <c r="NHB357" s="29"/>
      <c r="NHC357" s="29"/>
      <c r="NHD357" s="29"/>
      <c r="NHE357" s="29"/>
      <c r="NHF357" s="29"/>
      <c r="NHG357" s="29"/>
      <c r="NHH357" s="29"/>
      <c r="NHI357" s="29"/>
      <c r="NHJ357" s="29"/>
      <c r="NHK357" s="29"/>
      <c r="NHL357" s="29"/>
      <c r="NHM357" s="29"/>
      <c r="NHN357" s="29"/>
      <c r="NHO357" s="29"/>
      <c r="NHP357" s="29"/>
      <c r="NHQ357" s="29"/>
      <c r="NHR357" s="29"/>
      <c r="NHS357" s="29"/>
      <c r="NHT357" s="29"/>
      <c r="NHU357" s="29"/>
      <c r="NHV357" s="29"/>
      <c r="NHW357" s="29"/>
      <c r="NHX357" s="29"/>
      <c r="NHY357" s="29"/>
      <c r="NHZ357" s="29"/>
      <c r="NIA357" s="29"/>
      <c r="NIB357" s="29"/>
      <c r="NIC357" s="29"/>
      <c r="NID357" s="29"/>
      <c r="NIE357" s="29"/>
      <c r="NIF357" s="29"/>
      <c r="NIG357" s="29"/>
      <c r="NIH357" s="29"/>
      <c r="NII357" s="29"/>
      <c r="NIJ357" s="29"/>
      <c r="NIK357" s="29"/>
      <c r="NIL357" s="29"/>
      <c r="NIM357" s="29"/>
      <c r="NIN357" s="29"/>
      <c r="NIO357" s="29"/>
      <c r="NIP357" s="29"/>
      <c r="NIQ357" s="29"/>
      <c r="NIR357" s="29"/>
      <c r="NIS357" s="29"/>
      <c r="NIT357" s="29"/>
      <c r="NIU357" s="29"/>
      <c r="NIV357" s="29"/>
      <c r="NIW357" s="29"/>
      <c r="NIX357" s="29"/>
      <c r="NIY357" s="29"/>
      <c r="NIZ357" s="29"/>
      <c r="NJA357" s="29"/>
      <c r="NJB357" s="29"/>
      <c r="NJC357" s="29"/>
      <c r="NJD357" s="29"/>
      <c r="NJE357" s="29"/>
      <c r="NJF357" s="29"/>
      <c r="NJG357" s="29"/>
      <c r="NJH357" s="29"/>
      <c r="NJI357" s="29"/>
      <c r="NJJ357" s="29"/>
      <c r="NJK357" s="29"/>
      <c r="NJL357" s="29"/>
      <c r="NJM357" s="29"/>
      <c r="NJN357" s="29"/>
      <c r="NJO357" s="29"/>
      <c r="NJP357" s="29"/>
      <c r="NJQ357" s="29"/>
      <c r="NJR357" s="29"/>
      <c r="NJS357" s="29"/>
      <c r="NJT357" s="29"/>
      <c r="NJU357" s="29"/>
      <c r="NJV357" s="29"/>
      <c r="NJW357" s="29"/>
      <c r="NJX357" s="29"/>
      <c r="NJY357" s="29"/>
      <c r="NJZ357" s="29"/>
      <c r="NKA357" s="29"/>
      <c r="NKB357" s="29"/>
      <c r="NKC357" s="29"/>
      <c r="NKD357" s="29"/>
      <c r="NKE357" s="29"/>
      <c r="NKF357" s="29"/>
      <c r="NKG357" s="29"/>
      <c r="NKH357" s="29"/>
      <c r="NKI357" s="29"/>
      <c r="NKJ357" s="29"/>
      <c r="NKK357" s="29"/>
      <c r="NKL357" s="29"/>
      <c r="NKM357" s="29"/>
      <c r="NKN357" s="29"/>
      <c r="NKO357" s="29"/>
      <c r="NKP357" s="29"/>
      <c r="NKQ357" s="29"/>
      <c r="NKR357" s="29"/>
      <c r="NKS357" s="29"/>
      <c r="NKT357" s="29"/>
      <c r="NKU357" s="29"/>
      <c r="NKV357" s="29"/>
      <c r="NKW357" s="29"/>
      <c r="NKX357" s="29"/>
      <c r="NKY357" s="29"/>
      <c r="NKZ357" s="29"/>
      <c r="NLA357" s="29"/>
      <c r="NLB357" s="29"/>
      <c r="NLC357" s="29"/>
      <c r="NLD357" s="29"/>
      <c r="NLE357" s="29"/>
      <c r="NLF357" s="29"/>
      <c r="NLG357" s="29"/>
      <c r="NLH357" s="29"/>
      <c r="NLI357" s="29"/>
      <c r="NLJ357" s="29"/>
      <c r="NLK357" s="29"/>
      <c r="NLL357" s="29"/>
      <c r="NLM357" s="29"/>
      <c r="NLN357" s="29"/>
      <c r="NLO357" s="29"/>
      <c r="NLP357" s="29"/>
      <c r="NLQ357" s="29"/>
      <c r="NLR357" s="29"/>
      <c r="NLS357" s="29"/>
      <c r="NLT357" s="29"/>
      <c r="NLU357" s="29"/>
      <c r="NLV357" s="29"/>
      <c r="NLW357" s="29"/>
      <c r="NLX357" s="29"/>
      <c r="NLY357" s="29"/>
      <c r="NLZ357" s="29"/>
      <c r="NMA357" s="29"/>
      <c r="NMB357" s="29"/>
      <c r="NMC357" s="29"/>
      <c r="NMD357" s="29"/>
      <c r="NME357" s="29"/>
      <c r="NMF357" s="29"/>
      <c r="NMG357" s="29"/>
      <c r="NMH357" s="29"/>
      <c r="NMI357" s="29"/>
      <c r="NMJ357" s="29"/>
      <c r="NMK357" s="29"/>
      <c r="NML357" s="29"/>
      <c r="NMM357" s="29"/>
      <c r="NMN357" s="29"/>
      <c r="NMO357" s="29"/>
      <c r="NMP357" s="29"/>
      <c r="NMQ357" s="29"/>
      <c r="NMR357" s="29"/>
      <c r="NMS357" s="29"/>
      <c r="NMT357" s="29"/>
      <c r="NMU357" s="29"/>
      <c r="NMV357" s="29"/>
      <c r="NMW357" s="29"/>
      <c r="NMX357" s="29"/>
      <c r="NMY357" s="29"/>
      <c r="NMZ357" s="29"/>
      <c r="NNA357" s="29"/>
      <c r="NNB357" s="29"/>
      <c r="NNC357" s="29"/>
      <c r="NND357" s="29"/>
      <c r="NNE357" s="29"/>
      <c r="NNF357" s="29"/>
      <c r="NNG357" s="29"/>
      <c r="NNH357" s="29"/>
      <c r="NNI357" s="29"/>
      <c r="NNJ357" s="29"/>
      <c r="NNK357" s="29"/>
      <c r="NNL357" s="29"/>
      <c r="NNM357" s="29"/>
      <c r="NNN357" s="29"/>
      <c r="NNO357" s="29"/>
      <c r="NNP357" s="29"/>
      <c r="NNQ357" s="29"/>
      <c r="NNR357" s="29"/>
      <c r="NNS357" s="29"/>
      <c r="NNT357" s="29"/>
      <c r="NNU357" s="29"/>
      <c r="NNV357" s="29"/>
      <c r="NNW357" s="29"/>
      <c r="NNX357" s="29"/>
      <c r="NNY357" s="29"/>
      <c r="NNZ357" s="29"/>
      <c r="NOA357" s="29"/>
      <c r="NOB357" s="29"/>
      <c r="NOC357" s="29"/>
      <c r="NOD357" s="29"/>
      <c r="NOE357" s="29"/>
      <c r="NOF357" s="29"/>
      <c r="NOG357" s="29"/>
      <c r="NOH357" s="29"/>
      <c r="NOI357" s="29"/>
      <c r="NOJ357" s="29"/>
      <c r="NOK357" s="29"/>
      <c r="NOL357" s="29"/>
      <c r="NOM357" s="29"/>
      <c r="NON357" s="29"/>
      <c r="NOO357" s="29"/>
      <c r="NOP357" s="29"/>
      <c r="NOQ357" s="29"/>
      <c r="NOR357" s="29"/>
      <c r="NOS357" s="29"/>
      <c r="NOT357" s="29"/>
      <c r="NOU357" s="29"/>
      <c r="NOV357" s="29"/>
      <c r="NOW357" s="29"/>
      <c r="NOX357" s="29"/>
      <c r="NOY357" s="29"/>
      <c r="NOZ357" s="29"/>
      <c r="NPA357" s="29"/>
      <c r="NPB357" s="29"/>
      <c r="NPC357" s="29"/>
      <c r="NPD357" s="29"/>
      <c r="NPE357" s="29"/>
      <c r="NPF357" s="29"/>
      <c r="NPG357" s="29"/>
      <c r="NPH357" s="29"/>
      <c r="NPI357" s="29"/>
      <c r="NPJ357" s="29"/>
      <c r="NPK357" s="29"/>
      <c r="NPL357" s="29"/>
      <c r="NPM357" s="29"/>
      <c r="NPN357" s="29"/>
      <c r="NPO357" s="29"/>
      <c r="NPP357" s="29"/>
      <c r="NPQ357" s="29"/>
      <c r="NPR357" s="29"/>
      <c r="NPS357" s="29"/>
      <c r="NPT357" s="29"/>
      <c r="NPU357" s="29"/>
      <c r="NPV357" s="29"/>
      <c r="NPW357" s="29"/>
      <c r="NPX357" s="29"/>
      <c r="NPY357" s="29"/>
      <c r="NPZ357" s="29"/>
      <c r="NQA357" s="29"/>
      <c r="NQB357" s="29"/>
      <c r="NQC357" s="29"/>
      <c r="NQD357" s="29"/>
      <c r="NQE357" s="29"/>
      <c r="NQF357" s="29"/>
      <c r="NQG357" s="29"/>
      <c r="NQH357" s="29"/>
      <c r="NQI357" s="29"/>
      <c r="NQJ357" s="29"/>
      <c r="NQK357" s="29"/>
      <c r="NQL357" s="29"/>
      <c r="NQM357" s="29"/>
      <c r="NQN357" s="29"/>
      <c r="NQO357" s="29"/>
      <c r="NQP357" s="29"/>
      <c r="NQQ357" s="29"/>
      <c r="NQR357" s="29"/>
      <c r="NQS357" s="29"/>
      <c r="NQT357" s="29"/>
      <c r="NQU357" s="29"/>
      <c r="NQV357" s="29"/>
      <c r="NQW357" s="29"/>
      <c r="NQX357" s="29"/>
      <c r="NQY357" s="29"/>
      <c r="NQZ357" s="29"/>
      <c r="NRA357" s="29"/>
      <c r="NRB357" s="29"/>
      <c r="NRC357" s="29"/>
      <c r="NRD357" s="29"/>
      <c r="NRE357" s="29"/>
      <c r="NRF357" s="29"/>
      <c r="NRG357" s="29"/>
      <c r="NRH357" s="29"/>
      <c r="NRI357" s="29"/>
      <c r="NRJ357" s="29"/>
      <c r="NRK357" s="29"/>
      <c r="NRL357" s="29"/>
      <c r="NRM357" s="29"/>
      <c r="NRN357" s="29"/>
      <c r="NRO357" s="29"/>
      <c r="NRP357" s="29"/>
      <c r="NRQ357" s="29"/>
      <c r="NRR357" s="29"/>
      <c r="NRS357" s="29"/>
      <c r="NRT357" s="29"/>
      <c r="NRU357" s="29"/>
      <c r="NRV357" s="29"/>
      <c r="NRW357" s="29"/>
      <c r="NRX357" s="29"/>
      <c r="NRY357" s="29"/>
      <c r="NRZ357" s="29"/>
      <c r="NSA357" s="29"/>
      <c r="NSB357" s="29"/>
      <c r="NSC357" s="29"/>
      <c r="NSD357" s="29"/>
      <c r="NSE357" s="29"/>
      <c r="NSF357" s="29"/>
      <c r="NSG357" s="29"/>
      <c r="NSH357" s="29"/>
      <c r="NSI357" s="29"/>
      <c r="NSJ357" s="29"/>
      <c r="NSK357" s="29"/>
      <c r="NSL357" s="29"/>
      <c r="NSM357" s="29"/>
      <c r="NSN357" s="29"/>
      <c r="NSO357" s="29"/>
      <c r="NSP357" s="29"/>
      <c r="NSQ357" s="29"/>
      <c r="NSR357" s="29"/>
      <c r="NSS357" s="29"/>
      <c r="NST357" s="29"/>
      <c r="NSU357" s="29"/>
      <c r="NSV357" s="29"/>
      <c r="NSW357" s="29"/>
      <c r="NSX357" s="29"/>
      <c r="NSY357" s="29"/>
      <c r="NSZ357" s="29"/>
      <c r="NTA357" s="29"/>
      <c r="NTB357" s="29"/>
      <c r="NTC357" s="29"/>
      <c r="NTD357" s="29"/>
      <c r="NTE357" s="29"/>
      <c r="NTF357" s="29"/>
      <c r="NTG357" s="29"/>
      <c r="NTH357" s="29"/>
      <c r="NTI357" s="29"/>
      <c r="NTJ357" s="29"/>
      <c r="NTK357" s="29"/>
      <c r="NTL357" s="29"/>
      <c r="NTM357" s="29"/>
      <c r="NTN357" s="29"/>
      <c r="NTO357" s="29"/>
      <c r="NTP357" s="29"/>
      <c r="NTQ357" s="29"/>
      <c r="NTR357" s="29"/>
      <c r="NTS357" s="29"/>
      <c r="NTT357" s="29"/>
      <c r="NTU357" s="29"/>
      <c r="NTV357" s="29"/>
      <c r="NTW357" s="29"/>
      <c r="NTX357" s="29"/>
      <c r="NTY357" s="29"/>
      <c r="NTZ357" s="29"/>
      <c r="NUA357" s="29"/>
      <c r="NUB357" s="29"/>
      <c r="NUC357" s="29"/>
      <c r="NUD357" s="29"/>
      <c r="NUE357" s="29"/>
      <c r="NUF357" s="29"/>
      <c r="NUG357" s="29"/>
      <c r="NUH357" s="29"/>
      <c r="NUI357" s="29"/>
      <c r="NUJ357" s="29"/>
      <c r="NUK357" s="29"/>
      <c r="NUL357" s="29"/>
      <c r="NUM357" s="29"/>
      <c r="NUN357" s="29"/>
      <c r="NUO357" s="29"/>
      <c r="NUP357" s="29"/>
      <c r="NUQ357" s="29"/>
      <c r="NUR357" s="29"/>
      <c r="NUS357" s="29"/>
      <c r="NUT357" s="29"/>
      <c r="NUU357" s="29"/>
      <c r="NUV357" s="29"/>
      <c r="NUW357" s="29"/>
      <c r="NUX357" s="29"/>
      <c r="NUY357" s="29"/>
      <c r="NUZ357" s="29"/>
      <c r="NVA357" s="29"/>
      <c r="NVB357" s="29"/>
      <c r="NVC357" s="29"/>
      <c r="NVD357" s="29"/>
      <c r="NVE357" s="29"/>
      <c r="NVF357" s="29"/>
      <c r="NVG357" s="29"/>
      <c r="NVH357" s="29"/>
      <c r="NVI357" s="29"/>
      <c r="NVJ357" s="29"/>
      <c r="NVK357" s="29"/>
      <c r="NVL357" s="29"/>
      <c r="NVM357" s="29"/>
      <c r="NVN357" s="29"/>
      <c r="NVO357" s="29"/>
      <c r="NVP357" s="29"/>
      <c r="NVQ357" s="29"/>
      <c r="NVR357" s="29"/>
      <c r="NVS357" s="29"/>
      <c r="NVT357" s="29"/>
      <c r="NVU357" s="29"/>
      <c r="NVV357" s="29"/>
      <c r="NVW357" s="29"/>
      <c r="NVX357" s="29"/>
      <c r="NVY357" s="29"/>
      <c r="NVZ357" s="29"/>
      <c r="NWA357" s="29"/>
      <c r="NWB357" s="29"/>
      <c r="NWC357" s="29"/>
      <c r="NWD357" s="29"/>
      <c r="NWE357" s="29"/>
      <c r="NWF357" s="29"/>
      <c r="NWG357" s="29"/>
      <c r="NWH357" s="29"/>
      <c r="NWI357" s="29"/>
      <c r="NWJ357" s="29"/>
      <c r="NWK357" s="29"/>
      <c r="NWL357" s="29"/>
      <c r="NWM357" s="29"/>
      <c r="NWN357" s="29"/>
      <c r="NWO357" s="29"/>
      <c r="NWP357" s="29"/>
      <c r="NWQ357" s="29"/>
      <c r="NWR357" s="29"/>
      <c r="NWS357" s="29"/>
      <c r="NWT357" s="29"/>
      <c r="NWU357" s="29"/>
      <c r="NWV357" s="29"/>
      <c r="NWW357" s="29"/>
      <c r="NWX357" s="29"/>
      <c r="NWY357" s="29"/>
      <c r="NWZ357" s="29"/>
      <c r="NXA357" s="29"/>
      <c r="NXB357" s="29"/>
      <c r="NXC357" s="29"/>
      <c r="NXD357" s="29"/>
      <c r="NXE357" s="29"/>
      <c r="NXF357" s="29"/>
      <c r="NXG357" s="29"/>
      <c r="NXH357" s="29"/>
      <c r="NXI357" s="29"/>
      <c r="NXJ357" s="29"/>
      <c r="NXK357" s="29"/>
      <c r="NXL357" s="29"/>
      <c r="NXM357" s="29"/>
      <c r="NXN357" s="29"/>
      <c r="NXO357" s="29"/>
      <c r="NXP357" s="29"/>
      <c r="NXQ357" s="29"/>
      <c r="NXR357" s="29"/>
      <c r="NXS357" s="29"/>
      <c r="NXT357" s="29"/>
      <c r="NXU357" s="29"/>
      <c r="NXV357" s="29"/>
      <c r="NXW357" s="29"/>
      <c r="NXX357" s="29"/>
      <c r="NXY357" s="29"/>
      <c r="NXZ357" s="29"/>
      <c r="NYA357" s="29"/>
      <c r="NYB357" s="29"/>
      <c r="NYC357" s="29"/>
      <c r="NYD357" s="29"/>
      <c r="NYE357" s="29"/>
      <c r="NYF357" s="29"/>
      <c r="NYG357" s="29"/>
      <c r="NYH357" s="29"/>
      <c r="NYI357" s="29"/>
      <c r="NYJ357" s="29"/>
      <c r="NYK357" s="29"/>
      <c r="NYL357" s="29"/>
      <c r="NYM357" s="29"/>
      <c r="NYN357" s="29"/>
      <c r="NYO357" s="29"/>
      <c r="NYP357" s="29"/>
      <c r="NYQ357" s="29"/>
      <c r="NYR357" s="29"/>
      <c r="NYS357" s="29"/>
      <c r="NYT357" s="29"/>
      <c r="NYU357" s="29"/>
      <c r="NYV357" s="29"/>
      <c r="NYW357" s="29"/>
      <c r="NYX357" s="29"/>
      <c r="NYY357" s="29"/>
      <c r="NYZ357" s="29"/>
      <c r="NZA357" s="29"/>
      <c r="NZB357" s="29"/>
      <c r="NZC357" s="29"/>
      <c r="NZD357" s="29"/>
      <c r="NZE357" s="29"/>
      <c r="NZF357" s="29"/>
      <c r="NZG357" s="29"/>
      <c r="NZH357" s="29"/>
      <c r="NZI357" s="29"/>
      <c r="NZJ357" s="29"/>
      <c r="NZK357" s="29"/>
      <c r="NZL357" s="29"/>
      <c r="NZM357" s="29"/>
      <c r="NZN357" s="29"/>
      <c r="NZO357" s="29"/>
      <c r="NZP357" s="29"/>
      <c r="NZQ357" s="29"/>
      <c r="NZR357" s="29"/>
      <c r="NZS357" s="29"/>
      <c r="NZT357" s="29"/>
      <c r="NZU357" s="29"/>
      <c r="NZV357" s="29"/>
      <c r="NZW357" s="29"/>
      <c r="NZX357" s="29"/>
      <c r="NZY357" s="29"/>
      <c r="NZZ357" s="29"/>
      <c r="OAA357" s="29"/>
      <c r="OAB357" s="29"/>
      <c r="OAC357" s="29"/>
      <c r="OAD357" s="29"/>
      <c r="OAE357" s="29"/>
      <c r="OAF357" s="29"/>
      <c r="OAG357" s="29"/>
      <c r="OAH357" s="29"/>
      <c r="OAI357" s="29"/>
      <c r="OAJ357" s="29"/>
      <c r="OAK357" s="29"/>
      <c r="OAL357" s="29"/>
      <c r="OAM357" s="29"/>
      <c r="OAN357" s="29"/>
      <c r="OAO357" s="29"/>
      <c r="OAP357" s="29"/>
      <c r="OAQ357" s="29"/>
      <c r="OAR357" s="29"/>
      <c r="OAS357" s="29"/>
      <c r="OAT357" s="29"/>
      <c r="OAU357" s="29"/>
      <c r="OAV357" s="29"/>
      <c r="OAW357" s="29"/>
      <c r="OAX357" s="29"/>
      <c r="OAY357" s="29"/>
      <c r="OAZ357" s="29"/>
      <c r="OBA357" s="29"/>
      <c r="OBB357" s="29"/>
      <c r="OBC357" s="29"/>
      <c r="OBD357" s="29"/>
      <c r="OBE357" s="29"/>
      <c r="OBF357" s="29"/>
      <c r="OBG357" s="29"/>
      <c r="OBH357" s="29"/>
      <c r="OBI357" s="29"/>
      <c r="OBJ357" s="29"/>
      <c r="OBK357" s="29"/>
      <c r="OBL357" s="29"/>
      <c r="OBM357" s="29"/>
      <c r="OBN357" s="29"/>
      <c r="OBO357" s="29"/>
      <c r="OBP357" s="29"/>
      <c r="OBQ357" s="29"/>
      <c r="OBR357" s="29"/>
      <c r="OBS357" s="29"/>
      <c r="OBT357" s="29"/>
      <c r="OBU357" s="29"/>
      <c r="OBV357" s="29"/>
      <c r="OBW357" s="29"/>
      <c r="OBX357" s="29"/>
      <c r="OBY357" s="29"/>
      <c r="OBZ357" s="29"/>
      <c r="OCA357" s="29"/>
      <c r="OCB357" s="29"/>
      <c r="OCC357" s="29"/>
      <c r="OCD357" s="29"/>
      <c r="OCE357" s="29"/>
      <c r="OCF357" s="29"/>
      <c r="OCG357" s="29"/>
      <c r="OCH357" s="29"/>
      <c r="OCI357" s="29"/>
      <c r="OCJ357" s="29"/>
      <c r="OCK357" s="29"/>
      <c r="OCL357" s="29"/>
      <c r="OCM357" s="29"/>
      <c r="OCN357" s="29"/>
      <c r="OCO357" s="29"/>
      <c r="OCP357" s="29"/>
      <c r="OCQ357" s="29"/>
      <c r="OCR357" s="29"/>
      <c r="OCS357" s="29"/>
      <c r="OCT357" s="29"/>
      <c r="OCU357" s="29"/>
      <c r="OCV357" s="29"/>
      <c r="OCW357" s="29"/>
      <c r="OCX357" s="29"/>
      <c r="OCY357" s="29"/>
      <c r="OCZ357" s="29"/>
      <c r="ODA357" s="29"/>
      <c r="ODB357" s="29"/>
      <c r="ODC357" s="29"/>
      <c r="ODD357" s="29"/>
      <c r="ODE357" s="29"/>
      <c r="ODF357" s="29"/>
      <c r="ODG357" s="29"/>
      <c r="ODH357" s="29"/>
      <c r="ODI357" s="29"/>
      <c r="ODJ357" s="29"/>
      <c r="ODK357" s="29"/>
      <c r="ODL357" s="29"/>
      <c r="ODM357" s="29"/>
      <c r="ODN357" s="29"/>
      <c r="ODO357" s="29"/>
      <c r="ODP357" s="29"/>
      <c r="ODQ357" s="29"/>
      <c r="ODR357" s="29"/>
      <c r="ODS357" s="29"/>
      <c r="ODT357" s="29"/>
      <c r="ODU357" s="29"/>
      <c r="ODV357" s="29"/>
      <c r="ODW357" s="29"/>
      <c r="ODX357" s="29"/>
      <c r="ODY357" s="29"/>
      <c r="ODZ357" s="29"/>
      <c r="OEA357" s="29"/>
      <c r="OEB357" s="29"/>
      <c r="OEC357" s="29"/>
      <c r="OED357" s="29"/>
      <c r="OEE357" s="29"/>
      <c r="OEF357" s="29"/>
      <c r="OEG357" s="29"/>
      <c r="OEH357" s="29"/>
      <c r="OEI357" s="29"/>
      <c r="OEJ357" s="29"/>
      <c r="OEK357" s="29"/>
      <c r="OEL357" s="29"/>
      <c r="OEM357" s="29"/>
      <c r="OEN357" s="29"/>
      <c r="OEO357" s="29"/>
      <c r="OEP357" s="29"/>
      <c r="OEQ357" s="29"/>
      <c r="OER357" s="29"/>
      <c r="OES357" s="29"/>
      <c r="OET357" s="29"/>
      <c r="OEU357" s="29"/>
      <c r="OEV357" s="29"/>
      <c r="OEW357" s="29"/>
      <c r="OEX357" s="29"/>
      <c r="OEY357" s="29"/>
      <c r="OEZ357" s="29"/>
      <c r="OFA357" s="29"/>
      <c r="OFB357" s="29"/>
      <c r="OFC357" s="29"/>
      <c r="OFD357" s="29"/>
      <c r="OFE357" s="29"/>
      <c r="OFF357" s="29"/>
      <c r="OFG357" s="29"/>
      <c r="OFH357" s="29"/>
      <c r="OFI357" s="29"/>
      <c r="OFJ357" s="29"/>
      <c r="OFK357" s="29"/>
      <c r="OFL357" s="29"/>
      <c r="OFM357" s="29"/>
      <c r="OFN357" s="29"/>
      <c r="OFO357" s="29"/>
      <c r="OFP357" s="29"/>
      <c r="OFQ357" s="29"/>
      <c r="OFR357" s="29"/>
      <c r="OFS357" s="29"/>
      <c r="OFT357" s="29"/>
      <c r="OFU357" s="29"/>
      <c r="OFV357" s="29"/>
      <c r="OFW357" s="29"/>
      <c r="OFX357" s="29"/>
      <c r="OFY357" s="29"/>
      <c r="OFZ357" s="29"/>
      <c r="OGA357" s="29"/>
      <c r="OGB357" s="29"/>
      <c r="OGC357" s="29"/>
      <c r="OGD357" s="29"/>
      <c r="OGE357" s="29"/>
      <c r="OGF357" s="29"/>
      <c r="OGG357" s="29"/>
      <c r="OGH357" s="29"/>
      <c r="OGI357" s="29"/>
      <c r="OGJ357" s="29"/>
      <c r="OGK357" s="29"/>
      <c r="OGL357" s="29"/>
      <c r="OGM357" s="29"/>
      <c r="OGN357" s="29"/>
      <c r="OGO357" s="29"/>
      <c r="OGP357" s="29"/>
      <c r="OGQ357" s="29"/>
      <c r="OGR357" s="29"/>
      <c r="OGS357" s="29"/>
      <c r="OGT357" s="29"/>
      <c r="OGU357" s="29"/>
      <c r="OGV357" s="29"/>
      <c r="OGW357" s="29"/>
      <c r="OGX357" s="29"/>
      <c r="OGY357" s="29"/>
      <c r="OGZ357" s="29"/>
      <c r="OHA357" s="29"/>
      <c r="OHB357" s="29"/>
      <c r="OHC357" s="29"/>
      <c r="OHD357" s="29"/>
      <c r="OHE357" s="29"/>
      <c r="OHF357" s="29"/>
      <c r="OHG357" s="29"/>
      <c r="OHH357" s="29"/>
      <c r="OHI357" s="29"/>
      <c r="OHJ357" s="29"/>
      <c r="OHK357" s="29"/>
      <c r="OHL357" s="29"/>
      <c r="OHM357" s="29"/>
      <c r="OHN357" s="29"/>
      <c r="OHO357" s="29"/>
      <c r="OHP357" s="29"/>
      <c r="OHQ357" s="29"/>
      <c r="OHR357" s="29"/>
      <c r="OHS357" s="29"/>
      <c r="OHT357" s="29"/>
      <c r="OHU357" s="29"/>
      <c r="OHV357" s="29"/>
      <c r="OHW357" s="29"/>
      <c r="OHX357" s="29"/>
      <c r="OHY357" s="29"/>
      <c r="OHZ357" s="29"/>
      <c r="OIA357" s="29"/>
      <c r="OIB357" s="29"/>
      <c r="OIC357" s="29"/>
      <c r="OID357" s="29"/>
      <c r="OIE357" s="29"/>
      <c r="OIF357" s="29"/>
      <c r="OIG357" s="29"/>
      <c r="OIH357" s="29"/>
      <c r="OII357" s="29"/>
      <c r="OIJ357" s="29"/>
      <c r="OIK357" s="29"/>
      <c r="OIL357" s="29"/>
      <c r="OIM357" s="29"/>
      <c r="OIN357" s="29"/>
      <c r="OIO357" s="29"/>
      <c r="OIP357" s="29"/>
      <c r="OIQ357" s="29"/>
      <c r="OIR357" s="29"/>
      <c r="OIS357" s="29"/>
      <c r="OIT357" s="29"/>
      <c r="OIU357" s="29"/>
      <c r="OIV357" s="29"/>
      <c r="OIW357" s="29"/>
      <c r="OIX357" s="29"/>
      <c r="OIY357" s="29"/>
      <c r="OIZ357" s="29"/>
      <c r="OJA357" s="29"/>
      <c r="OJB357" s="29"/>
      <c r="OJC357" s="29"/>
      <c r="OJD357" s="29"/>
      <c r="OJE357" s="29"/>
      <c r="OJF357" s="29"/>
      <c r="OJG357" s="29"/>
      <c r="OJH357" s="29"/>
      <c r="OJI357" s="29"/>
      <c r="OJJ357" s="29"/>
      <c r="OJK357" s="29"/>
      <c r="OJL357" s="29"/>
      <c r="OJM357" s="29"/>
      <c r="OJN357" s="29"/>
      <c r="OJO357" s="29"/>
      <c r="OJP357" s="29"/>
      <c r="OJQ357" s="29"/>
      <c r="OJR357" s="29"/>
      <c r="OJS357" s="29"/>
      <c r="OJT357" s="29"/>
      <c r="OJU357" s="29"/>
      <c r="OJV357" s="29"/>
      <c r="OJW357" s="29"/>
      <c r="OJX357" s="29"/>
      <c r="OJY357" s="29"/>
      <c r="OJZ357" s="29"/>
      <c r="OKA357" s="29"/>
      <c r="OKB357" s="29"/>
      <c r="OKC357" s="29"/>
      <c r="OKD357" s="29"/>
      <c r="OKE357" s="29"/>
      <c r="OKF357" s="29"/>
      <c r="OKG357" s="29"/>
      <c r="OKH357" s="29"/>
      <c r="OKI357" s="29"/>
      <c r="OKJ357" s="29"/>
      <c r="OKK357" s="29"/>
      <c r="OKL357" s="29"/>
      <c r="OKM357" s="29"/>
      <c r="OKN357" s="29"/>
      <c r="OKO357" s="29"/>
      <c r="OKP357" s="29"/>
      <c r="OKQ357" s="29"/>
      <c r="OKR357" s="29"/>
      <c r="OKS357" s="29"/>
      <c r="OKT357" s="29"/>
      <c r="OKU357" s="29"/>
      <c r="OKV357" s="29"/>
      <c r="OKW357" s="29"/>
      <c r="OKX357" s="29"/>
      <c r="OKY357" s="29"/>
      <c r="OKZ357" s="29"/>
      <c r="OLA357" s="29"/>
      <c r="OLB357" s="29"/>
      <c r="OLC357" s="29"/>
      <c r="OLD357" s="29"/>
      <c r="OLE357" s="29"/>
      <c r="OLF357" s="29"/>
      <c r="OLG357" s="29"/>
      <c r="OLH357" s="29"/>
      <c r="OLI357" s="29"/>
      <c r="OLJ357" s="29"/>
      <c r="OLK357" s="29"/>
      <c r="OLL357" s="29"/>
      <c r="OLM357" s="29"/>
      <c r="OLN357" s="29"/>
      <c r="OLO357" s="29"/>
      <c r="OLP357" s="29"/>
      <c r="OLQ357" s="29"/>
      <c r="OLR357" s="29"/>
      <c r="OLS357" s="29"/>
      <c r="OLT357" s="29"/>
      <c r="OLU357" s="29"/>
      <c r="OLV357" s="29"/>
      <c r="OLW357" s="29"/>
      <c r="OLX357" s="29"/>
      <c r="OLY357" s="29"/>
      <c r="OLZ357" s="29"/>
      <c r="OMA357" s="29"/>
      <c r="OMB357" s="29"/>
      <c r="OMC357" s="29"/>
      <c r="OMD357" s="29"/>
      <c r="OME357" s="29"/>
      <c r="OMF357" s="29"/>
      <c r="OMG357" s="29"/>
      <c r="OMH357" s="29"/>
      <c r="OMI357" s="29"/>
      <c r="OMJ357" s="29"/>
      <c r="OMK357" s="29"/>
      <c r="OML357" s="29"/>
      <c r="OMM357" s="29"/>
      <c r="OMN357" s="29"/>
      <c r="OMO357" s="29"/>
      <c r="OMP357" s="29"/>
      <c r="OMQ357" s="29"/>
      <c r="OMR357" s="29"/>
      <c r="OMS357" s="29"/>
      <c r="OMT357" s="29"/>
      <c r="OMU357" s="29"/>
      <c r="OMV357" s="29"/>
      <c r="OMW357" s="29"/>
      <c r="OMX357" s="29"/>
      <c r="OMY357" s="29"/>
      <c r="OMZ357" s="29"/>
      <c r="ONA357" s="29"/>
      <c r="ONB357" s="29"/>
      <c r="ONC357" s="29"/>
      <c r="OND357" s="29"/>
      <c r="ONE357" s="29"/>
      <c r="ONF357" s="29"/>
      <c r="ONG357" s="29"/>
      <c r="ONH357" s="29"/>
      <c r="ONI357" s="29"/>
      <c r="ONJ357" s="29"/>
      <c r="ONK357" s="29"/>
      <c r="ONL357" s="29"/>
      <c r="ONM357" s="29"/>
      <c r="ONN357" s="29"/>
      <c r="ONO357" s="29"/>
      <c r="ONP357" s="29"/>
      <c r="ONQ357" s="29"/>
      <c r="ONR357" s="29"/>
      <c r="ONS357" s="29"/>
      <c r="ONT357" s="29"/>
      <c r="ONU357" s="29"/>
      <c r="ONV357" s="29"/>
      <c r="ONW357" s="29"/>
      <c r="ONX357" s="29"/>
      <c r="ONY357" s="29"/>
      <c r="ONZ357" s="29"/>
      <c r="OOA357" s="29"/>
      <c r="OOB357" s="29"/>
      <c r="OOC357" s="29"/>
      <c r="OOD357" s="29"/>
      <c r="OOE357" s="29"/>
      <c r="OOF357" s="29"/>
      <c r="OOG357" s="29"/>
      <c r="OOH357" s="29"/>
      <c r="OOI357" s="29"/>
      <c r="OOJ357" s="29"/>
      <c r="OOK357" s="29"/>
      <c r="OOL357" s="29"/>
      <c r="OOM357" s="29"/>
      <c r="OON357" s="29"/>
      <c r="OOO357" s="29"/>
      <c r="OOP357" s="29"/>
      <c r="OOQ357" s="29"/>
      <c r="OOR357" s="29"/>
      <c r="OOS357" s="29"/>
      <c r="OOT357" s="29"/>
      <c r="OOU357" s="29"/>
      <c r="OOV357" s="29"/>
      <c r="OOW357" s="29"/>
      <c r="OOX357" s="29"/>
      <c r="OOY357" s="29"/>
      <c r="OOZ357" s="29"/>
      <c r="OPA357" s="29"/>
      <c r="OPB357" s="29"/>
      <c r="OPC357" s="29"/>
      <c r="OPD357" s="29"/>
      <c r="OPE357" s="29"/>
      <c r="OPF357" s="29"/>
      <c r="OPG357" s="29"/>
      <c r="OPH357" s="29"/>
      <c r="OPI357" s="29"/>
      <c r="OPJ357" s="29"/>
      <c r="OPK357" s="29"/>
      <c r="OPL357" s="29"/>
      <c r="OPM357" s="29"/>
      <c r="OPN357" s="29"/>
      <c r="OPO357" s="29"/>
      <c r="OPP357" s="29"/>
      <c r="OPQ357" s="29"/>
      <c r="OPR357" s="29"/>
      <c r="OPS357" s="29"/>
      <c r="OPT357" s="29"/>
      <c r="OPU357" s="29"/>
      <c r="OPV357" s="29"/>
      <c r="OPW357" s="29"/>
      <c r="OPX357" s="29"/>
      <c r="OPY357" s="29"/>
      <c r="OPZ357" s="29"/>
      <c r="OQA357" s="29"/>
      <c r="OQB357" s="29"/>
      <c r="OQC357" s="29"/>
      <c r="OQD357" s="29"/>
      <c r="OQE357" s="29"/>
      <c r="OQF357" s="29"/>
      <c r="OQG357" s="29"/>
      <c r="OQH357" s="29"/>
      <c r="OQI357" s="29"/>
      <c r="OQJ357" s="29"/>
      <c r="OQK357" s="29"/>
      <c r="OQL357" s="29"/>
      <c r="OQM357" s="29"/>
      <c r="OQN357" s="29"/>
      <c r="OQO357" s="29"/>
      <c r="OQP357" s="29"/>
      <c r="OQQ357" s="29"/>
      <c r="OQR357" s="29"/>
      <c r="OQS357" s="29"/>
      <c r="OQT357" s="29"/>
      <c r="OQU357" s="29"/>
      <c r="OQV357" s="29"/>
      <c r="OQW357" s="29"/>
      <c r="OQX357" s="29"/>
      <c r="OQY357" s="29"/>
      <c r="OQZ357" s="29"/>
      <c r="ORA357" s="29"/>
      <c r="ORB357" s="29"/>
      <c r="ORC357" s="29"/>
      <c r="ORD357" s="29"/>
      <c r="ORE357" s="29"/>
      <c r="ORF357" s="29"/>
      <c r="ORG357" s="29"/>
      <c r="ORH357" s="29"/>
      <c r="ORI357" s="29"/>
      <c r="ORJ357" s="29"/>
      <c r="ORK357" s="29"/>
      <c r="ORL357" s="29"/>
      <c r="ORM357" s="29"/>
      <c r="ORN357" s="29"/>
      <c r="ORO357" s="29"/>
      <c r="ORP357" s="29"/>
      <c r="ORQ357" s="29"/>
      <c r="ORR357" s="29"/>
      <c r="ORS357" s="29"/>
      <c r="ORT357" s="29"/>
      <c r="ORU357" s="29"/>
      <c r="ORV357" s="29"/>
      <c r="ORW357" s="29"/>
      <c r="ORX357" s="29"/>
      <c r="ORY357" s="29"/>
      <c r="ORZ357" s="29"/>
      <c r="OSA357" s="29"/>
      <c r="OSB357" s="29"/>
      <c r="OSC357" s="29"/>
      <c r="OSD357" s="29"/>
      <c r="OSE357" s="29"/>
      <c r="OSF357" s="29"/>
      <c r="OSG357" s="29"/>
      <c r="OSH357" s="29"/>
      <c r="OSI357" s="29"/>
      <c r="OSJ357" s="29"/>
      <c r="OSK357" s="29"/>
      <c r="OSL357" s="29"/>
      <c r="OSM357" s="29"/>
      <c r="OSN357" s="29"/>
      <c r="OSO357" s="29"/>
      <c r="OSP357" s="29"/>
      <c r="OSQ357" s="29"/>
      <c r="OSR357" s="29"/>
      <c r="OSS357" s="29"/>
      <c r="OST357" s="29"/>
      <c r="OSU357" s="29"/>
      <c r="OSV357" s="29"/>
      <c r="OSW357" s="29"/>
      <c r="OSX357" s="29"/>
      <c r="OSY357" s="29"/>
      <c r="OSZ357" s="29"/>
      <c r="OTA357" s="29"/>
      <c r="OTB357" s="29"/>
      <c r="OTC357" s="29"/>
      <c r="OTD357" s="29"/>
      <c r="OTE357" s="29"/>
      <c r="OTF357" s="29"/>
      <c r="OTG357" s="29"/>
      <c r="OTH357" s="29"/>
      <c r="OTI357" s="29"/>
      <c r="OTJ357" s="29"/>
      <c r="OTK357" s="29"/>
      <c r="OTL357" s="29"/>
      <c r="OTM357" s="29"/>
      <c r="OTN357" s="29"/>
      <c r="OTO357" s="29"/>
      <c r="OTP357" s="29"/>
      <c r="OTQ357" s="29"/>
      <c r="OTR357" s="29"/>
      <c r="OTS357" s="29"/>
      <c r="OTT357" s="29"/>
      <c r="OTU357" s="29"/>
      <c r="OTV357" s="29"/>
      <c r="OTW357" s="29"/>
      <c r="OTX357" s="29"/>
      <c r="OTY357" s="29"/>
      <c r="OTZ357" s="29"/>
      <c r="OUA357" s="29"/>
      <c r="OUB357" s="29"/>
      <c r="OUC357" s="29"/>
      <c r="OUD357" s="29"/>
      <c r="OUE357" s="29"/>
      <c r="OUF357" s="29"/>
      <c r="OUG357" s="29"/>
      <c r="OUH357" s="29"/>
      <c r="OUI357" s="29"/>
      <c r="OUJ357" s="29"/>
      <c r="OUK357" s="29"/>
      <c r="OUL357" s="29"/>
      <c r="OUM357" s="29"/>
      <c r="OUN357" s="29"/>
      <c r="OUO357" s="29"/>
      <c r="OUP357" s="29"/>
      <c r="OUQ357" s="29"/>
      <c r="OUR357" s="29"/>
      <c r="OUS357" s="29"/>
      <c r="OUT357" s="29"/>
      <c r="OUU357" s="29"/>
      <c r="OUV357" s="29"/>
      <c r="OUW357" s="29"/>
      <c r="OUX357" s="29"/>
      <c r="OUY357" s="29"/>
      <c r="OUZ357" s="29"/>
      <c r="OVA357" s="29"/>
      <c r="OVB357" s="29"/>
      <c r="OVC357" s="29"/>
      <c r="OVD357" s="29"/>
      <c r="OVE357" s="29"/>
      <c r="OVF357" s="29"/>
      <c r="OVG357" s="29"/>
      <c r="OVH357" s="29"/>
      <c r="OVI357" s="29"/>
      <c r="OVJ357" s="29"/>
      <c r="OVK357" s="29"/>
      <c r="OVL357" s="29"/>
      <c r="OVM357" s="29"/>
      <c r="OVN357" s="29"/>
      <c r="OVO357" s="29"/>
      <c r="OVP357" s="29"/>
      <c r="OVQ357" s="29"/>
      <c r="OVR357" s="29"/>
      <c r="OVS357" s="29"/>
      <c r="OVT357" s="29"/>
      <c r="OVU357" s="29"/>
      <c r="OVV357" s="29"/>
      <c r="OVW357" s="29"/>
      <c r="OVX357" s="29"/>
      <c r="OVY357" s="29"/>
      <c r="OVZ357" s="29"/>
      <c r="OWA357" s="29"/>
      <c r="OWB357" s="29"/>
      <c r="OWC357" s="29"/>
      <c r="OWD357" s="29"/>
      <c r="OWE357" s="29"/>
      <c r="OWF357" s="29"/>
      <c r="OWG357" s="29"/>
      <c r="OWH357" s="29"/>
      <c r="OWI357" s="29"/>
      <c r="OWJ357" s="29"/>
      <c r="OWK357" s="29"/>
      <c r="OWL357" s="29"/>
      <c r="OWM357" s="29"/>
      <c r="OWN357" s="29"/>
      <c r="OWO357" s="29"/>
      <c r="OWP357" s="29"/>
      <c r="OWQ357" s="29"/>
      <c r="OWR357" s="29"/>
      <c r="OWS357" s="29"/>
      <c r="OWT357" s="29"/>
      <c r="OWU357" s="29"/>
      <c r="OWV357" s="29"/>
      <c r="OWW357" s="29"/>
      <c r="OWX357" s="29"/>
      <c r="OWY357" s="29"/>
      <c r="OWZ357" s="29"/>
      <c r="OXA357" s="29"/>
      <c r="OXB357" s="29"/>
      <c r="OXC357" s="29"/>
      <c r="OXD357" s="29"/>
      <c r="OXE357" s="29"/>
      <c r="OXF357" s="29"/>
      <c r="OXG357" s="29"/>
      <c r="OXH357" s="29"/>
      <c r="OXI357" s="29"/>
      <c r="OXJ357" s="29"/>
      <c r="OXK357" s="29"/>
      <c r="OXL357" s="29"/>
      <c r="OXM357" s="29"/>
      <c r="OXN357" s="29"/>
      <c r="OXO357" s="29"/>
      <c r="OXP357" s="29"/>
      <c r="OXQ357" s="29"/>
      <c r="OXR357" s="29"/>
      <c r="OXS357" s="29"/>
      <c r="OXT357" s="29"/>
      <c r="OXU357" s="29"/>
      <c r="OXV357" s="29"/>
      <c r="OXW357" s="29"/>
      <c r="OXX357" s="29"/>
      <c r="OXY357" s="29"/>
      <c r="OXZ357" s="29"/>
      <c r="OYA357" s="29"/>
      <c r="OYB357" s="29"/>
      <c r="OYC357" s="29"/>
      <c r="OYD357" s="29"/>
      <c r="OYE357" s="29"/>
      <c r="OYF357" s="29"/>
      <c r="OYG357" s="29"/>
      <c r="OYH357" s="29"/>
      <c r="OYI357" s="29"/>
      <c r="OYJ357" s="29"/>
      <c r="OYK357" s="29"/>
      <c r="OYL357" s="29"/>
      <c r="OYM357" s="29"/>
      <c r="OYN357" s="29"/>
      <c r="OYO357" s="29"/>
      <c r="OYP357" s="29"/>
      <c r="OYQ357" s="29"/>
      <c r="OYR357" s="29"/>
      <c r="OYS357" s="29"/>
      <c r="OYT357" s="29"/>
      <c r="OYU357" s="29"/>
      <c r="OYV357" s="29"/>
      <c r="OYW357" s="29"/>
      <c r="OYX357" s="29"/>
      <c r="OYY357" s="29"/>
      <c r="OYZ357" s="29"/>
      <c r="OZA357" s="29"/>
      <c r="OZB357" s="29"/>
      <c r="OZC357" s="29"/>
      <c r="OZD357" s="29"/>
      <c r="OZE357" s="29"/>
      <c r="OZF357" s="29"/>
      <c r="OZG357" s="29"/>
      <c r="OZH357" s="29"/>
      <c r="OZI357" s="29"/>
      <c r="OZJ357" s="29"/>
      <c r="OZK357" s="29"/>
      <c r="OZL357" s="29"/>
      <c r="OZM357" s="29"/>
      <c r="OZN357" s="29"/>
      <c r="OZO357" s="29"/>
      <c r="OZP357" s="29"/>
      <c r="OZQ357" s="29"/>
      <c r="OZR357" s="29"/>
      <c r="OZS357" s="29"/>
      <c r="OZT357" s="29"/>
      <c r="OZU357" s="29"/>
      <c r="OZV357" s="29"/>
      <c r="OZW357" s="29"/>
      <c r="OZX357" s="29"/>
      <c r="OZY357" s="29"/>
      <c r="OZZ357" s="29"/>
      <c r="PAA357" s="29"/>
      <c r="PAB357" s="29"/>
      <c r="PAC357" s="29"/>
      <c r="PAD357" s="29"/>
      <c r="PAE357" s="29"/>
      <c r="PAF357" s="29"/>
      <c r="PAG357" s="29"/>
      <c r="PAH357" s="29"/>
      <c r="PAI357" s="29"/>
      <c r="PAJ357" s="29"/>
      <c r="PAK357" s="29"/>
      <c r="PAL357" s="29"/>
      <c r="PAM357" s="29"/>
      <c r="PAN357" s="29"/>
      <c r="PAO357" s="29"/>
      <c r="PAP357" s="29"/>
      <c r="PAQ357" s="29"/>
      <c r="PAR357" s="29"/>
      <c r="PAS357" s="29"/>
      <c r="PAT357" s="29"/>
      <c r="PAU357" s="29"/>
      <c r="PAV357" s="29"/>
      <c r="PAW357" s="29"/>
      <c r="PAX357" s="29"/>
      <c r="PAY357" s="29"/>
      <c r="PAZ357" s="29"/>
      <c r="PBA357" s="29"/>
      <c r="PBB357" s="29"/>
      <c r="PBC357" s="29"/>
      <c r="PBD357" s="29"/>
      <c r="PBE357" s="29"/>
      <c r="PBF357" s="29"/>
      <c r="PBG357" s="29"/>
      <c r="PBH357" s="29"/>
      <c r="PBI357" s="29"/>
      <c r="PBJ357" s="29"/>
      <c r="PBK357" s="29"/>
      <c r="PBL357" s="29"/>
      <c r="PBM357" s="29"/>
      <c r="PBN357" s="29"/>
      <c r="PBO357" s="29"/>
      <c r="PBP357" s="29"/>
      <c r="PBQ357" s="29"/>
      <c r="PBR357" s="29"/>
      <c r="PBS357" s="29"/>
      <c r="PBT357" s="29"/>
      <c r="PBU357" s="29"/>
      <c r="PBV357" s="29"/>
      <c r="PBW357" s="29"/>
      <c r="PBX357" s="29"/>
      <c r="PBY357" s="29"/>
      <c r="PBZ357" s="29"/>
      <c r="PCA357" s="29"/>
      <c r="PCB357" s="29"/>
      <c r="PCC357" s="29"/>
      <c r="PCD357" s="29"/>
      <c r="PCE357" s="29"/>
      <c r="PCF357" s="29"/>
      <c r="PCG357" s="29"/>
      <c r="PCH357" s="29"/>
      <c r="PCI357" s="29"/>
      <c r="PCJ357" s="29"/>
      <c r="PCK357" s="29"/>
      <c r="PCL357" s="29"/>
      <c r="PCM357" s="29"/>
      <c r="PCN357" s="29"/>
      <c r="PCO357" s="29"/>
      <c r="PCP357" s="29"/>
      <c r="PCQ357" s="29"/>
      <c r="PCR357" s="29"/>
      <c r="PCS357" s="29"/>
      <c r="PCT357" s="29"/>
      <c r="PCU357" s="29"/>
      <c r="PCV357" s="29"/>
      <c r="PCW357" s="29"/>
      <c r="PCX357" s="29"/>
      <c r="PCY357" s="29"/>
      <c r="PCZ357" s="29"/>
      <c r="PDA357" s="29"/>
      <c r="PDB357" s="29"/>
      <c r="PDC357" s="29"/>
      <c r="PDD357" s="29"/>
      <c r="PDE357" s="29"/>
      <c r="PDF357" s="29"/>
      <c r="PDG357" s="29"/>
      <c r="PDH357" s="29"/>
      <c r="PDI357" s="29"/>
      <c r="PDJ357" s="29"/>
      <c r="PDK357" s="29"/>
      <c r="PDL357" s="29"/>
      <c r="PDM357" s="29"/>
      <c r="PDN357" s="29"/>
      <c r="PDO357" s="29"/>
      <c r="PDP357" s="29"/>
      <c r="PDQ357" s="29"/>
      <c r="PDR357" s="29"/>
      <c r="PDS357" s="29"/>
      <c r="PDT357" s="29"/>
      <c r="PDU357" s="29"/>
      <c r="PDV357" s="29"/>
      <c r="PDW357" s="29"/>
      <c r="PDX357" s="29"/>
      <c r="PDY357" s="29"/>
      <c r="PDZ357" s="29"/>
      <c r="PEA357" s="29"/>
      <c r="PEB357" s="29"/>
      <c r="PEC357" s="29"/>
      <c r="PED357" s="29"/>
      <c r="PEE357" s="29"/>
      <c r="PEF357" s="29"/>
      <c r="PEG357" s="29"/>
      <c r="PEH357" s="29"/>
      <c r="PEI357" s="29"/>
      <c r="PEJ357" s="29"/>
      <c r="PEK357" s="29"/>
      <c r="PEL357" s="29"/>
      <c r="PEM357" s="29"/>
      <c r="PEN357" s="29"/>
      <c r="PEO357" s="29"/>
      <c r="PEP357" s="29"/>
      <c r="PEQ357" s="29"/>
      <c r="PER357" s="29"/>
      <c r="PES357" s="29"/>
      <c r="PET357" s="29"/>
      <c r="PEU357" s="29"/>
      <c r="PEV357" s="29"/>
      <c r="PEW357" s="29"/>
      <c r="PEX357" s="29"/>
      <c r="PEY357" s="29"/>
      <c r="PEZ357" s="29"/>
      <c r="PFA357" s="29"/>
      <c r="PFB357" s="29"/>
      <c r="PFC357" s="29"/>
      <c r="PFD357" s="29"/>
      <c r="PFE357" s="29"/>
      <c r="PFF357" s="29"/>
      <c r="PFG357" s="29"/>
      <c r="PFH357" s="29"/>
      <c r="PFI357" s="29"/>
      <c r="PFJ357" s="29"/>
      <c r="PFK357" s="29"/>
      <c r="PFL357" s="29"/>
      <c r="PFM357" s="29"/>
      <c r="PFN357" s="29"/>
      <c r="PFO357" s="29"/>
      <c r="PFP357" s="29"/>
      <c r="PFQ357" s="29"/>
      <c r="PFR357" s="29"/>
      <c r="PFS357" s="29"/>
      <c r="PFT357" s="29"/>
      <c r="PFU357" s="29"/>
      <c r="PFV357" s="29"/>
      <c r="PFW357" s="29"/>
      <c r="PFX357" s="29"/>
      <c r="PFY357" s="29"/>
      <c r="PFZ357" s="29"/>
      <c r="PGA357" s="29"/>
      <c r="PGB357" s="29"/>
      <c r="PGC357" s="29"/>
      <c r="PGD357" s="29"/>
      <c r="PGE357" s="29"/>
      <c r="PGF357" s="29"/>
      <c r="PGG357" s="29"/>
      <c r="PGH357" s="29"/>
      <c r="PGI357" s="29"/>
      <c r="PGJ357" s="29"/>
      <c r="PGK357" s="29"/>
      <c r="PGL357" s="29"/>
      <c r="PGM357" s="29"/>
      <c r="PGN357" s="29"/>
      <c r="PGO357" s="29"/>
      <c r="PGP357" s="29"/>
      <c r="PGQ357" s="29"/>
      <c r="PGR357" s="29"/>
      <c r="PGS357" s="29"/>
      <c r="PGT357" s="29"/>
      <c r="PGU357" s="29"/>
      <c r="PGV357" s="29"/>
      <c r="PGW357" s="29"/>
      <c r="PGX357" s="29"/>
      <c r="PGY357" s="29"/>
      <c r="PGZ357" s="29"/>
      <c r="PHA357" s="29"/>
      <c r="PHB357" s="29"/>
      <c r="PHC357" s="29"/>
      <c r="PHD357" s="29"/>
      <c r="PHE357" s="29"/>
      <c r="PHF357" s="29"/>
      <c r="PHG357" s="29"/>
      <c r="PHH357" s="29"/>
      <c r="PHI357" s="29"/>
      <c r="PHJ357" s="29"/>
      <c r="PHK357" s="29"/>
      <c r="PHL357" s="29"/>
      <c r="PHM357" s="29"/>
      <c r="PHN357" s="29"/>
      <c r="PHO357" s="29"/>
      <c r="PHP357" s="29"/>
      <c r="PHQ357" s="29"/>
      <c r="PHR357" s="29"/>
      <c r="PHS357" s="29"/>
      <c r="PHT357" s="29"/>
      <c r="PHU357" s="29"/>
      <c r="PHV357" s="29"/>
      <c r="PHW357" s="29"/>
      <c r="PHX357" s="29"/>
      <c r="PHY357" s="29"/>
      <c r="PHZ357" s="29"/>
      <c r="PIA357" s="29"/>
      <c r="PIB357" s="29"/>
      <c r="PIC357" s="29"/>
      <c r="PID357" s="29"/>
      <c r="PIE357" s="29"/>
      <c r="PIF357" s="29"/>
      <c r="PIG357" s="29"/>
      <c r="PIH357" s="29"/>
      <c r="PII357" s="29"/>
      <c r="PIJ357" s="29"/>
      <c r="PIK357" s="29"/>
      <c r="PIL357" s="29"/>
      <c r="PIM357" s="29"/>
      <c r="PIN357" s="29"/>
      <c r="PIO357" s="29"/>
      <c r="PIP357" s="29"/>
      <c r="PIQ357" s="29"/>
      <c r="PIR357" s="29"/>
      <c r="PIS357" s="29"/>
      <c r="PIT357" s="29"/>
      <c r="PIU357" s="29"/>
      <c r="PIV357" s="29"/>
      <c r="PIW357" s="29"/>
      <c r="PIX357" s="29"/>
      <c r="PIY357" s="29"/>
      <c r="PIZ357" s="29"/>
      <c r="PJA357" s="29"/>
      <c r="PJB357" s="29"/>
      <c r="PJC357" s="29"/>
      <c r="PJD357" s="29"/>
      <c r="PJE357" s="29"/>
      <c r="PJF357" s="29"/>
      <c r="PJG357" s="29"/>
      <c r="PJH357" s="29"/>
      <c r="PJI357" s="29"/>
      <c r="PJJ357" s="29"/>
      <c r="PJK357" s="29"/>
      <c r="PJL357" s="29"/>
      <c r="PJM357" s="29"/>
      <c r="PJN357" s="29"/>
      <c r="PJO357" s="29"/>
      <c r="PJP357" s="29"/>
      <c r="PJQ357" s="29"/>
      <c r="PJR357" s="29"/>
      <c r="PJS357" s="29"/>
      <c r="PJT357" s="29"/>
      <c r="PJU357" s="29"/>
      <c r="PJV357" s="29"/>
      <c r="PJW357" s="29"/>
      <c r="PJX357" s="29"/>
      <c r="PJY357" s="29"/>
      <c r="PJZ357" s="29"/>
      <c r="PKA357" s="29"/>
      <c r="PKB357" s="29"/>
      <c r="PKC357" s="29"/>
      <c r="PKD357" s="29"/>
      <c r="PKE357" s="29"/>
      <c r="PKF357" s="29"/>
      <c r="PKG357" s="29"/>
      <c r="PKH357" s="29"/>
      <c r="PKI357" s="29"/>
      <c r="PKJ357" s="29"/>
      <c r="PKK357" s="29"/>
      <c r="PKL357" s="29"/>
      <c r="PKM357" s="29"/>
      <c r="PKN357" s="29"/>
      <c r="PKO357" s="29"/>
      <c r="PKP357" s="29"/>
      <c r="PKQ357" s="29"/>
      <c r="PKR357" s="29"/>
      <c r="PKS357" s="29"/>
      <c r="PKT357" s="29"/>
      <c r="PKU357" s="29"/>
      <c r="PKV357" s="29"/>
      <c r="PKW357" s="29"/>
      <c r="PKX357" s="29"/>
      <c r="PKY357" s="29"/>
      <c r="PKZ357" s="29"/>
      <c r="PLA357" s="29"/>
      <c r="PLB357" s="29"/>
      <c r="PLC357" s="29"/>
      <c r="PLD357" s="29"/>
      <c r="PLE357" s="29"/>
      <c r="PLF357" s="29"/>
      <c r="PLG357" s="29"/>
      <c r="PLH357" s="29"/>
      <c r="PLI357" s="29"/>
      <c r="PLJ357" s="29"/>
      <c r="PLK357" s="29"/>
      <c r="PLL357" s="29"/>
      <c r="PLM357" s="29"/>
      <c r="PLN357" s="29"/>
      <c r="PLO357" s="29"/>
      <c r="PLP357" s="29"/>
      <c r="PLQ357" s="29"/>
      <c r="PLR357" s="29"/>
      <c r="PLS357" s="29"/>
      <c r="PLT357" s="29"/>
      <c r="PLU357" s="29"/>
      <c r="PLV357" s="29"/>
      <c r="PLW357" s="29"/>
      <c r="PLX357" s="29"/>
      <c r="PLY357" s="29"/>
      <c r="PLZ357" s="29"/>
      <c r="PMA357" s="29"/>
      <c r="PMB357" s="29"/>
      <c r="PMC357" s="29"/>
      <c r="PMD357" s="29"/>
      <c r="PME357" s="29"/>
      <c r="PMF357" s="29"/>
      <c r="PMG357" s="29"/>
      <c r="PMH357" s="29"/>
      <c r="PMI357" s="29"/>
      <c r="PMJ357" s="29"/>
      <c r="PMK357" s="29"/>
      <c r="PML357" s="29"/>
      <c r="PMM357" s="29"/>
      <c r="PMN357" s="29"/>
      <c r="PMO357" s="29"/>
      <c r="PMP357" s="29"/>
      <c r="PMQ357" s="29"/>
      <c r="PMR357" s="29"/>
      <c r="PMS357" s="29"/>
      <c r="PMT357" s="29"/>
      <c r="PMU357" s="29"/>
      <c r="PMV357" s="29"/>
      <c r="PMW357" s="29"/>
      <c r="PMX357" s="29"/>
      <c r="PMY357" s="29"/>
      <c r="PMZ357" s="29"/>
      <c r="PNA357" s="29"/>
      <c r="PNB357" s="29"/>
      <c r="PNC357" s="29"/>
      <c r="PND357" s="29"/>
      <c r="PNE357" s="29"/>
      <c r="PNF357" s="29"/>
      <c r="PNG357" s="29"/>
      <c r="PNH357" s="29"/>
      <c r="PNI357" s="29"/>
      <c r="PNJ357" s="29"/>
      <c r="PNK357" s="29"/>
      <c r="PNL357" s="29"/>
      <c r="PNM357" s="29"/>
      <c r="PNN357" s="29"/>
      <c r="PNO357" s="29"/>
      <c r="PNP357" s="29"/>
      <c r="PNQ357" s="29"/>
      <c r="PNR357" s="29"/>
      <c r="PNS357" s="29"/>
      <c r="PNT357" s="29"/>
      <c r="PNU357" s="29"/>
      <c r="PNV357" s="29"/>
      <c r="PNW357" s="29"/>
      <c r="PNX357" s="29"/>
      <c r="PNY357" s="29"/>
      <c r="PNZ357" s="29"/>
      <c r="POA357" s="29"/>
      <c r="POB357" s="29"/>
      <c r="POC357" s="29"/>
      <c r="POD357" s="29"/>
      <c r="POE357" s="29"/>
      <c r="POF357" s="29"/>
      <c r="POG357" s="29"/>
      <c r="POH357" s="29"/>
      <c r="POI357" s="29"/>
      <c r="POJ357" s="29"/>
      <c r="POK357" s="29"/>
      <c r="POL357" s="29"/>
      <c r="POM357" s="29"/>
      <c r="PON357" s="29"/>
      <c r="POO357" s="29"/>
      <c r="POP357" s="29"/>
      <c r="POQ357" s="29"/>
      <c r="POR357" s="29"/>
      <c r="POS357" s="29"/>
      <c r="POT357" s="29"/>
      <c r="POU357" s="29"/>
      <c r="POV357" s="29"/>
      <c r="POW357" s="29"/>
      <c r="POX357" s="29"/>
      <c r="POY357" s="29"/>
      <c r="POZ357" s="29"/>
      <c r="PPA357" s="29"/>
      <c r="PPB357" s="29"/>
      <c r="PPC357" s="29"/>
      <c r="PPD357" s="29"/>
      <c r="PPE357" s="29"/>
      <c r="PPF357" s="29"/>
      <c r="PPG357" s="29"/>
      <c r="PPH357" s="29"/>
      <c r="PPI357" s="29"/>
      <c r="PPJ357" s="29"/>
      <c r="PPK357" s="29"/>
      <c r="PPL357" s="29"/>
      <c r="PPM357" s="29"/>
      <c r="PPN357" s="29"/>
      <c r="PPO357" s="29"/>
      <c r="PPP357" s="29"/>
      <c r="PPQ357" s="29"/>
      <c r="PPR357" s="29"/>
      <c r="PPS357" s="29"/>
      <c r="PPT357" s="29"/>
      <c r="PPU357" s="29"/>
      <c r="PPV357" s="29"/>
      <c r="PPW357" s="29"/>
      <c r="PPX357" s="29"/>
      <c r="PPY357" s="29"/>
      <c r="PPZ357" s="29"/>
      <c r="PQA357" s="29"/>
      <c r="PQB357" s="29"/>
      <c r="PQC357" s="29"/>
      <c r="PQD357" s="29"/>
      <c r="PQE357" s="29"/>
      <c r="PQF357" s="29"/>
      <c r="PQG357" s="29"/>
      <c r="PQH357" s="29"/>
      <c r="PQI357" s="29"/>
      <c r="PQJ357" s="29"/>
      <c r="PQK357" s="29"/>
      <c r="PQL357" s="29"/>
      <c r="PQM357" s="29"/>
      <c r="PQN357" s="29"/>
      <c r="PQO357" s="29"/>
      <c r="PQP357" s="29"/>
      <c r="PQQ357" s="29"/>
      <c r="PQR357" s="29"/>
      <c r="PQS357" s="29"/>
      <c r="PQT357" s="29"/>
      <c r="PQU357" s="29"/>
      <c r="PQV357" s="29"/>
      <c r="PQW357" s="29"/>
      <c r="PQX357" s="29"/>
      <c r="PQY357" s="29"/>
      <c r="PQZ357" s="29"/>
      <c r="PRA357" s="29"/>
      <c r="PRB357" s="29"/>
      <c r="PRC357" s="29"/>
      <c r="PRD357" s="29"/>
      <c r="PRE357" s="29"/>
      <c r="PRF357" s="29"/>
      <c r="PRG357" s="29"/>
      <c r="PRH357" s="29"/>
      <c r="PRI357" s="29"/>
      <c r="PRJ357" s="29"/>
      <c r="PRK357" s="29"/>
      <c r="PRL357" s="29"/>
      <c r="PRM357" s="29"/>
      <c r="PRN357" s="29"/>
      <c r="PRO357" s="29"/>
      <c r="PRP357" s="29"/>
      <c r="PRQ357" s="29"/>
      <c r="PRR357" s="29"/>
      <c r="PRS357" s="29"/>
      <c r="PRT357" s="29"/>
      <c r="PRU357" s="29"/>
      <c r="PRV357" s="29"/>
      <c r="PRW357" s="29"/>
      <c r="PRX357" s="29"/>
      <c r="PRY357" s="29"/>
      <c r="PRZ357" s="29"/>
      <c r="PSA357" s="29"/>
      <c r="PSB357" s="29"/>
      <c r="PSC357" s="29"/>
      <c r="PSD357" s="29"/>
      <c r="PSE357" s="29"/>
      <c r="PSF357" s="29"/>
      <c r="PSG357" s="29"/>
      <c r="PSH357" s="29"/>
      <c r="PSI357" s="29"/>
      <c r="PSJ357" s="29"/>
      <c r="PSK357" s="29"/>
      <c r="PSL357" s="29"/>
      <c r="PSM357" s="29"/>
      <c r="PSN357" s="29"/>
      <c r="PSO357" s="29"/>
      <c r="PSP357" s="29"/>
      <c r="PSQ357" s="29"/>
      <c r="PSR357" s="29"/>
      <c r="PSS357" s="29"/>
      <c r="PST357" s="29"/>
      <c r="PSU357" s="29"/>
      <c r="PSV357" s="29"/>
      <c r="PSW357" s="29"/>
      <c r="PSX357" s="29"/>
      <c r="PSY357" s="29"/>
      <c r="PSZ357" s="29"/>
      <c r="PTA357" s="29"/>
      <c r="PTB357" s="29"/>
      <c r="PTC357" s="29"/>
      <c r="PTD357" s="29"/>
      <c r="PTE357" s="29"/>
      <c r="PTF357" s="29"/>
      <c r="PTG357" s="29"/>
      <c r="PTH357" s="29"/>
      <c r="PTI357" s="29"/>
      <c r="PTJ357" s="29"/>
      <c r="PTK357" s="29"/>
      <c r="PTL357" s="29"/>
      <c r="PTM357" s="29"/>
      <c r="PTN357" s="29"/>
      <c r="PTO357" s="29"/>
      <c r="PTP357" s="29"/>
      <c r="PTQ357" s="29"/>
      <c r="PTR357" s="29"/>
      <c r="PTS357" s="29"/>
      <c r="PTT357" s="29"/>
      <c r="PTU357" s="29"/>
      <c r="PTV357" s="29"/>
      <c r="PTW357" s="29"/>
      <c r="PTX357" s="29"/>
      <c r="PTY357" s="29"/>
      <c r="PTZ357" s="29"/>
      <c r="PUA357" s="29"/>
      <c r="PUB357" s="29"/>
      <c r="PUC357" s="29"/>
      <c r="PUD357" s="29"/>
      <c r="PUE357" s="29"/>
      <c r="PUF357" s="29"/>
      <c r="PUG357" s="29"/>
      <c r="PUH357" s="29"/>
      <c r="PUI357" s="29"/>
      <c r="PUJ357" s="29"/>
      <c r="PUK357" s="29"/>
      <c r="PUL357" s="29"/>
      <c r="PUM357" s="29"/>
      <c r="PUN357" s="29"/>
      <c r="PUO357" s="29"/>
      <c r="PUP357" s="29"/>
      <c r="PUQ357" s="29"/>
      <c r="PUR357" s="29"/>
      <c r="PUS357" s="29"/>
      <c r="PUT357" s="29"/>
      <c r="PUU357" s="29"/>
      <c r="PUV357" s="29"/>
      <c r="PUW357" s="29"/>
      <c r="PUX357" s="29"/>
      <c r="PUY357" s="29"/>
      <c r="PUZ357" s="29"/>
      <c r="PVA357" s="29"/>
      <c r="PVB357" s="29"/>
      <c r="PVC357" s="29"/>
      <c r="PVD357" s="29"/>
      <c r="PVE357" s="29"/>
      <c r="PVF357" s="29"/>
      <c r="PVG357" s="29"/>
      <c r="PVH357" s="29"/>
      <c r="PVI357" s="29"/>
      <c r="PVJ357" s="29"/>
      <c r="PVK357" s="29"/>
      <c r="PVL357" s="29"/>
      <c r="PVM357" s="29"/>
      <c r="PVN357" s="29"/>
      <c r="PVO357" s="29"/>
      <c r="PVP357" s="29"/>
      <c r="PVQ357" s="29"/>
      <c r="PVR357" s="29"/>
      <c r="PVS357" s="29"/>
      <c r="PVT357" s="29"/>
      <c r="PVU357" s="29"/>
      <c r="PVV357" s="29"/>
      <c r="PVW357" s="29"/>
      <c r="PVX357" s="29"/>
      <c r="PVY357" s="29"/>
      <c r="PVZ357" s="29"/>
      <c r="PWA357" s="29"/>
      <c r="PWB357" s="29"/>
      <c r="PWC357" s="29"/>
      <c r="PWD357" s="29"/>
      <c r="PWE357" s="29"/>
      <c r="PWF357" s="29"/>
      <c r="PWG357" s="29"/>
      <c r="PWH357" s="29"/>
      <c r="PWI357" s="29"/>
      <c r="PWJ357" s="29"/>
      <c r="PWK357" s="29"/>
      <c r="PWL357" s="29"/>
      <c r="PWM357" s="29"/>
      <c r="PWN357" s="29"/>
      <c r="PWO357" s="29"/>
      <c r="PWP357" s="29"/>
      <c r="PWQ357" s="29"/>
      <c r="PWR357" s="29"/>
      <c r="PWS357" s="29"/>
      <c r="PWT357" s="29"/>
      <c r="PWU357" s="29"/>
      <c r="PWV357" s="29"/>
      <c r="PWW357" s="29"/>
      <c r="PWX357" s="29"/>
      <c r="PWY357" s="29"/>
      <c r="PWZ357" s="29"/>
      <c r="PXA357" s="29"/>
      <c r="PXB357" s="29"/>
      <c r="PXC357" s="29"/>
      <c r="PXD357" s="29"/>
      <c r="PXE357" s="29"/>
      <c r="PXF357" s="29"/>
      <c r="PXG357" s="29"/>
      <c r="PXH357" s="29"/>
      <c r="PXI357" s="29"/>
      <c r="PXJ357" s="29"/>
      <c r="PXK357" s="29"/>
      <c r="PXL357" s="29"/>
      <c r="PXM357" s="29"/>
      <c r="PXN357" s="29"/>
      <c r="PXO357" s="29"/>
      <c r="PXP357" s="29"/>
      <c r="PXQ357" s="29"/>
      <c r="PXR357" s="29"/>
      <c r="PXS357" s="29"/>
      <c r="PXT357" s="29"/>
      <c r="PXU357" s="29"/>
      <c r="PXV357" s="29"/>
      <c r="PXW357" s="29"/>
      <c r="PXX357" s="29"/>
      <c r="PXY357" s="29"/>
      <c r="PXZ357" s="29"/>
      <c r="PYA357" s="29"/>
      <c r="PYB357" s="29"/>
      <c r="PYC357" s="29"/>
      <c r="PYD357" s="29"/>
      <c r="PYE357" s="29"/>
      <c r="PYF357" s="29"/>
      <c r="PYG357" s="29"/>
      <c r="PYH357" s="29"/>
      <c r="PYI357" s="29"/>
      <c r="PYJ357" s="29"/>
      <c r="PYK357" s="29"/>
      <c r="PYL357" s="29"/>
      <c r="PYM357" s="29"/>
      <c r="PYN357" s="29"/>
      <c r="PYO357" s="29"/>
      <c r="PYP357" s="29"/>
      <c r="PYQ357" s="29"/>
      <c r="PYR357" s="29"/>
      <c r="PYS357" s="29"/>
      <c r="PYT357" s="29"/>
      <c r="PYU357" s="29"/>
      <c r="PYV357" s="29"/>
      <c r="PYW357" s="29"/>
      <c r="PYX357" s="29"/>
      <c r="PYY357" s="29"/>
      <c r="PYZ357" s="29"/>
      <c r="PZA357" s="29"/>
      <c r="PZB357" s="29"/>
      <c r="PZC357" s="29"/>
      <c r="PZD357" s="29"/>
      <c r="PZE357" s="29"/>
      <c r="PZF357" s="29"/>
      <c r="PZG357" s="29"/>
      <c r="PZH357" s="29"/>
      <c r="PZI357" s="29"/>
      <c r="PZJ357" s="29"/>
      <c r="PZK357" s="29"/>
      <c r="PZL357" s="29"/>
      <c r="PZM357" s="29"/>
      <c r="PZN357" s="29"/>
      <c r="PZO357" s="29"/>
      <c r="PZP357" s="29"/>
      <c r="PZQ357" s="29"/>
      <c r="PZR357" s="29"/>
      <c r="PZS357" s="29"/>
      <c r="PZT357" s="29"/>
      <c r="PZU357" s="29"/>
      <c r="PZV357" s="29"/>
      <c r="PZW357" s="29"/>
      <c r="PZX357" s="29"/>
      <c r="PZY357" s="29"/>
      <c r="PZZ357" s="29"/>
      <c r="QAA357" s="29"/>
      <c r="QAB357" s="29"/>
      <c r="QAC357" s="29"/>
      <c r="QAD357" s="29"/>
      <c r="QAE357" s="29"/>
      <c r="QAF357" s="29"/>
      <c r="QAG357" s="29"/>
      <c r="QAH357" s="29"/>
      <c r="QAI357" s="29"/>
      <c r="QAJ357" s="29"/>
      <c r="QAK357" s="29"/>
      <c r="QAL357" s="29"/>
      <c r="QAM357" s="29"/>
      <c r="QAN357" s="29"/>
      <c r="QAO357" s="29"/>
      <c r="QAP357" s="29"/>
      <c r="QAQ357" s="29"/>
      <c r="QAR357" s="29"/>
      <c r="QAS357" s="29"/>
      <c r="QAT357" s="29"/>
      <c r="QAU357" s="29"/>
      <c r="QAV357" s="29"/>
      <c r="QAW357" s="29"/>
      <c r="QAX357" s="29"/>
      <c r="QAY357" s="29"/>
      <c r="QAZ357" s="29"/>
      <c r="QBA357" s="29"/>
      <c r="QBB357" s="29"/>
      <c r="QBC357" s="29"/>
      <c r="QBD357" s="29"/>
      <c r="QBE357" s="29"/>
      <c r="QBF357" s="29"/>
      <c r="QBG357" s="29"/>
      <c r="QBH357" s="29"/>
      <c r="QBI357" s="29"/>
      <c r="QBJ357" s="29"/>
      <c r="QBK357" s="29"/>
      <c r="QBL357" s="29"/>
      <c r="QBM357" s="29"/>
      <c r="QBN357" s="29"/>
      <c r="QBO357" s="29"/>
      <c r="QBP357" s="29"/>
      <c r="QBQ357" s="29"/>
      <c r="QBR357" s="29"/>
      <c r="QBS357" s="29"/>
      <c r="QBT357" s="29"/>
      <c r="QBU357" s="29"/>
      <c r="QBV357" s="29"/>
      <c r="QBW357" s="29"/>
      <c r="QBX357" s="29"/>
      <c r="QBY357" s="29"/>
      <c r="QBZ357" s="29"/>
      <c r="QCA357" s="29"/>
      <c r="QCB357" s="29"/>
      <c r="QCC357" s="29"/>
      <c r="QCD357" s="29"/>
      <c r="QCE357" s="29"/>
      <c r="QCF357" s="29"/>
      <c r="QCG357" s="29"/>
      <c r="QCH357" s="29"/>
      <c r="QCI357" s="29"/>
      <c r="QCJ357" s="29"/>
      <c r="QCK357" s="29"/>
      <c r="QCL357" s="29"/>
      <c r="QCM357" s="29"/>
      <c r="QCN357" s="29"/>
      <c r="QCO357" s="29"/>
      <c r="QCP357" s="29"/>
      <c r="QCQ357" s="29"/>
      <c r="QCR357" s="29"/>
      <c r="QCS357" s="29"/>
      <c r="QCT357" s="29"/>
      <c r="QCU357" s="29"/>
      <c r="QCV357" s="29"/>
      <c r="QCW357" s="29"/>
      <c r="QCX357" s="29"/>
      <c r="QCY357" s="29"/>
      <c r="QCZ357" s="29"/>
      <c r="QDA357" s="29"/>
      <c r="QDB357" s="29"/>
      <c r="QDC357" s="29"/>
      <c r="QDD357" s="29"/>
      <c r="QDE357" s="29"/>
      <c r="QDF357" s="29"/>
      <c r="QDG357" s="29"/>
      <c r="QDH357" s="29"/>
      <c r="QDI357" s="29"/>
      <c r="QDJ357" s="29"/>
      <c r="QDK357" s="29"/>
      <c r="QDL357" s="29"/>
      <c r="QDM357" s="29"/>
      <c r="QDN357" s="29"/>
      <c r="QDO357" s="29"/>
      <c r="QDP357" s="29"/>
      <c r="QDQ357" s="29"/>
      <c r="QDR357" s="29"/>
      <c r="QDS357" s="29"/>
      <c r="QDT357" s="29"/>
      <c r="QDU357" s="29"/>
      <c r="QDV357" s="29"/>
      <c r="QDW357" s="29"/>
      <c r="QDX357" s="29"/>
      <c r="QDY357" s="29"/>
      <c r="QDZ357" s="29"/>
      <c r="QEA357" s="29"/>
      <c r="QEB357" s="29"/>
      <c r="QEC357" s="29"/>
      <c r="QED357" s="29"/>
      <c r="QEE357" s="29"/>
      <c r="QEF357" s="29"/>
      <c r="QEG357" s="29"/>
      <c r="QEH357" s="29"/>
      <c r="QEI357" s="29"/>
      <c r="QEJ357" s="29"/>
      <c r="QEK357" s="29"/>
      <c r="QEL357" s="29"/>
      <c r="QEM357" s="29"/>
      <c r="QEN357" s="29"/>
      <c r="QEO357" s="29"/>
      <c r="QEP357" s="29"/>
      <c r="QEQ357" s="29"/>
      <c r="QER357" s="29"/>
      <c r="QES357" s="29"/>
      <c r="QET357" s="29"/>
      <c r="QEU357" s="29"/>
      <c r="QEV357" s="29"/>
      <c r="QEW357" s="29"/>
      <c r="QEX357" s="29"/>
      <c r="QEY357" s="29"/>
      <c r="QEZ357" s="29"/>
      <c r="QFA357" s="29"/>
      <c r="QFB357" s="29"/>
      <c r="QFC357" s="29"/>
      <c r="QFD357" s="29"/>
      <c r="QFE357" s="29"/>
      <c r="QFF357" s="29"/>
      <c r="QFG357" s="29"/>
      <c r="QFH357" s="29"/>
      <c r="QFI357" s="29"/>
      <c r="QFJ357" s="29"/>
      <c r="QFK357" s="29"/>
      <c r="QFL357" s="29"/>
      <c r="QFM357" s="29"/>
      <c r="QFN357" s="29"/>
      <c r="QFO357" s="29"/>
      <c r="QFP357" s="29"/>
      <c r="QFQ357" s="29"/>
      <c r="QFR357" s="29"/>
      <c r="QFS357" s="29"/>
      <c r="QFT357" s="29"/>
      <c r="QFU357" s="29"/>
      <c r="QFV357" s="29"/>
      <c r="QFW357" s="29"/>
      <c r="QFX357" s="29"/>
      <c r="QFY357" s="29"/>
      <c r="QFZ357" s="29"/>
      <c r="QGA357" s="29"/>
      <c r="QGB357" s="29"/>
      <c r="QGC357" s="29"/>
      <c r="QGD357" s="29"/>
      <c r="QGE357" s="29"/>
      <c r="QGF357" s="29"/>
      <c r="QGG357" s="29"/>
      <c r="QGH357" s="29"/>
      <c r="QGI357" s="29"/>
      <c r="QGJ357" s="29"/>
      <c r="QGK357" s="29"/>
      <c r="QGL357" s="29"/>
      <c r="QGM357" s="29"/>
      <c r="QGN357" s="29"/>
      <c r="QGO357" s="29"/>
      <c r="QGP357" s="29"/>
      <c r="QGQ357" s="29"/>
      <c r="QGR357" s="29"/>
      <c r="QGS357" s="29"/>
      <c r="QGT357" s="29"/>
      <c r="QGU357" s="29"/>
      <c r="QGV357" s="29"/>
      <c r="QGW357" s="29"/>
      <c r="QGX357" s="29"/>
      <c r="QGY357" s="29"/>
      <c r="QGZ357" s="29"/>
      <c r="QHA357" s="29"/>
      <c r="QHB357" s="29"/>
      <c r="QHC357" s="29"/>
      <c r="QHD357" s="29"/>
      <c r="QHE357" s="29"/>
      <c r="QHF357" s="29"/>
      <c r="QHG357" s="29"/>
      <c r="QHH357" s="29"/>
      <c r="QHI357" s="29"/>
      <c r="QHJ357" s="29"/>
      <c r="QHK357" s="29"/>
      <c r="QHL357" s="29"/>
      <c r="QHM357" s="29"/>
      <c r="QHN357" s="29"/>
      <c r="QHO357" s="29"/>
      <c r="QHP357" s="29"/>
      <c r="QHQ357" s="29"/>
      <c r="QHR357" s="29"/>
      <c r="QHS357" s="29"/>
      <c r="QHT357" s="29"/>
      <c r="QHU357" s="29"/>
      <c r="QHV357" s="29"/>
      <c r="QHW357" s="29"/>
      <c r="QHX357" s="29"/>
      <c r="QHY357" s="29"/>
      <c r="QHZ357" s="29"/>
      <c r="QIA357" s="29"/>
      <c r="QIB357" s="29"/>
      <c r="QIC357" s="29"/>
      <c r="QID357" s="29"/>
      <c r="QIE357" s="29"/>
      <c r="QIF357" s="29"/>
      <c r="QIG357" s="29"/>
      <c r="QIH357" s="29"/>
      <c r="QII357" s="29"/>
      <c r="QIJ357" s="29"/>
      <c r="QIK357" s="29"/>
      <c r="QIL357" s="29"/>
      <c r="QIM357" s="29"/>
      <c r="QIN357" s="29"/>
      <c r="QIO357" s="29"/>
      <c r="QIP357" s="29"/>
      <c r="QIQ357" s="29"/>
      <c r="QIR357" s="29"/>
      <c r="QIS357" s="29"/>
      <c r="QIT357" s="29"/>
      <c r="QIU357" s="29"/>
      <c r="QIV357" s="29"/>
      <c r="QIW357" s="29"/>
      <c r="QIX357" s="29"/>
      <c r="QIY357" s="29"/>
      <c r="QIZ357" s="29"/>
      <c r="QJA357" s="29"/>
      <c r="QJB357" s="29"/>
      <c r="QJC357" s="29"/>
      <c r="QJD357" s="29"/>
      <c r="QJE357" s="29"/>
      <c r="QJF357" s="29"/>
      <c r="QJG357" s="29"/>
      <c r="QJH357" s="29"/>
      <c r="QJI357" s="29"/>
      <c r="QJJ357" s="29"/>
      <c r="QJK357" s="29"/>
      <c r="QJL357" s="29"/>
      <c r="QJM357" s="29"/>
      <c r="QJN357" s="29"/>
      <c r="QJO357" s="29"/>
      <c r="QJP357" s="29"/>
      <c r="QJQ357" s="29"/>
      <c r="QJR357" s="29"/>
      <c r="QJS357" s="29"/>
      <c r="QJT357" s="29"/>
      <c r="QJU357" s="29"/>
      <c r="QJV357" s="29"/>
      <c r="QJW357" s="29"/>
      <c r="QJX357" s="29"/>
      <c r="QJY357" s="29"/>
      <c r="QJZ357" s="29"/>
      <c r="QKA357" s="29"/>
      <c r="QKB357" s="29"/>
      <c r="QKC357" s="29"/>
      <c r="QKD357" s="29"/>
      <c r="QKE357" s="29"/>
      <c r="QKF357" s="29"/>
      <c r="QKG357" s="29"/>
      <c r="QKH357" s="29"/>
      <c r="QKI357" s="29"/>
      <c r="QKJ357" s="29"/>
      <c r="QKK357" s="29"/>
      <c r="QKL357" s="29"/>
      <c r="QKM357" s="29"/>
      <c r="QKN357" s="29"/>
      <c r="QKO357" s="29"/>
      <c r="QKP357" s="29"/>
      <c r="QKQ357" s="29"/>
      <c r="QKR357" s="29"/>
      <c r="QKS357" s="29"/>
      <c r="QKT357" s="29"/>
      <c r="QKU357" s="29"/>
      <c r="QKV357" s="29"/>
      <c r="QKW357" s="29"/>
      <c r="QKX357" s="29"/>
      <c r="QKY357" s="29"/>
      <c r="QKZ357" s="29"/>
      <c r="QLA357" s="29"/>
      <c r="QLB357" s="29"/>
      <c r="QLC357" s="29"/>
      <c r="QLD357" s="29"/>
      <c r="QLE357" s="29"/>
      <c r="QLF357" s="29"/>
      <c r="QLG357" s="29"/>
      <c r="QLH357" s="29"/>
      <c r="QLI357" s="29"/>
      <c r="QLJ357" s="29"/>
      <c r="QLK357" s="29"/>
      <c r="QLL357" s="29"/>
      <c r="QLM357" s="29"/>
      <c r="QLN357" s="29"/>
      <c r="QLO357" s="29"/>
      <c r="QLP357" s="29"/>
      <c r="QLQ357" s="29"/>
      <c r="QLR357" s="29"/>
      <c r="QLS357" s="29"/>
      <c r="QLT357" s="29"/>
      <c r="QLU357" s="29"/>
      <c r="QLV357" s="29"/>
      <c r="QLW357" s="29"/>
      <c r="QLX357" s="29"/>
      <c r="QLY357" s="29"/>
      <c r="QLZ357" s="29"/>
      <c r="QMA357" s="29"/>
      <c r="QMB357" s="29"/>
      <c r="QMC357" s="29"/>
      <c r="QMD357" s="29"/>
      <c r="QME357" s="29"/>
      <c r="QMF357" s="29"/>
      <c r="QMG357" s="29"/>
      <c r="QMH357" s="29"/>
      <c r="QMI357" s="29"/>
      <c r="QMJ357" s="29"/>
      <c r="QMK357" s="29"/>
      <c r="QML357" s="29"/>
      <c r="QMM357" s="29"/>
      <c r="QMN357" s="29"/>
      <c r="QMO357" s="29"/>
      <c r="QMP357" s="29"/>
      <c r="QMQ357" s="29"/>
      <c r="QMR357" s="29"/>
      <c r="QMS357" s="29"/>
      <c r="QMT357" s="29"/>
      <c r="QMU357" s="29"/>
      <c r="QMV357" s="29"/>
      <c r="QMW357" s="29"/>
      <c r="QMX357" s="29"/>
      <c r="QMY357" s="29"/>
      <c r="QMZ357" s="29"/>
      <c r="QNA357" s="29"/>
      <c r="QNB357" s="29"/>
      <c r="QNC357" s="29"/>
      <c r="QND357" s="29"/>
      <c r="QNE357" s="29"/>
      <c r="QNF357" s="29"/>
      <c r="QNG357" s="29"/>
      <c r="QNH357" s="29"/>
      <c r="QNI357" s="29"/>
      <c r="QNJ357" s="29"/>
      <c r="QNK357" s="29"/>
      <c r="QNL357" s="29"/>
      <c r="QNM357" s="29"/>
      <c r="QNN357" s="29"/>
      <c r="QNO357" s="29"/>
      <c r="QNP357" s="29"/>
      <c r="QNQ357" s="29"/>
      <c r="QNR357" s="29"/>
      <c r="QNS357" s="29"/>
      <c r="QNT357" s="29"/>
      <c r="QNU357" s="29"/>
      <c r="QNV357" s="29"/>
      <c r="QNW357" s="29"/>
      <c r="QNX357" s="29"/>
      <c r="QNY357" s="29"/>
      <c r="QNZ357" s="29"/>
      <c r="QOA357" s="29"/>
      <c r="QOB357" s="29"/>
      <c r="QOC357" s="29"/>
      <c r="QOD357" s="29"/>
      <c r="QOE357" s="29"/>
      <c r="QOF357" s="29"/>
      <c r="QOG357" s="29"/>
      <c r="QOH357" s="29"/>
      <c r="QOI357" s="29"/>
      <c r="QOJ357" s="29"/>
      <c r="QOK357" s="29"/>
      <c r="QOL357" s="29"/>
      <c r="QOM357" s="29"/>
      <c r="QON357" s="29"/>
      <c r="QOO357" s="29"/>
      <c r="QOP357" s="29"/>
      <c r="QOQ357" s="29"/>
      <c r="QOR357" s="29"/>
      <c r="QOS357" s="29"/>
      <c r="QOT357" s="29"/>
      <c r="QOU357" s="29"/>
      <c r="QOV357" s="29"/>
      <c r="QOW357" s="29"/>
      <c r="QOX357" s="29"/>
      <c r="QOY357" s="29"/>
      <c r="QOZ357" s="29"/>
      <c r="QPA357" s="29"/>
      <c r="QPB357" s="29"/>
      <c r="QPC357" s="29"/>
      <c r="QPD357" s="29"/>
      <c r="QPE357" s="29"/>
      <c r="QPF357" s="29"/>
      <c r="QPG357" s="29"/>
      <c r="QPH357" s="29"/>
      <c r="QPI357" s="29"/>
      <c r="QPJ357" s="29"/>
      <c r="QPK357" s="29"/>
      <c r="QPL357" s="29"/>
      <c r="QPM357" s="29"/>
      <c r="QPN357" s="29"/>
      <c r="QPO357" s="29"/>
      <c r="QPP357" s="29"/>
      <c r="QPQ357" s="29"/>
      <c r="QPR357" s="29"/>
      <c r="QPS357" s="29"/>
      <c r="QPT357" s="29"/>
      <c r="QPU357" s="29"/>
      <c r="QPV357" s="29"/>
      <c r="QPW357" s="29"/>
      <c r="QPX357" s="29"/>
      <c r="QPY357" s="29"/>
      <c r="QPZ357" s="29"/>
      <c r="QQA357" s="29"/>
      <c r="QQB357" s="29"/>
      <c r="QQC357" s="29"/>
      <c r="QQD357" s="29"/>
      <c r="QQE357" s="29"/>
      <c r="QQF357" s="29"/>
      <c r="QQG357" s="29"/>
      <c r="QQH357" s="29"/>
      <c r="QQI357" s="29"/>
      <c r="QQJ357" s="29"/>
      <c r="QQK357" s="29"/>
      <c r="QQL357" s="29"/>
      <c r="QQM357" s="29"/>
      <c r="QQN357" s="29"/>
      <c r="QQO357" s="29"/>
      <c r="QQP357" s="29"/>
      <c r="QQQ357" s="29"/>
      <c r="QQR357" s="29"/>
      <c r="QQS357" s="29"/>
      <c r="QQT357" s="29"/>
      <c r="QQU357" s="29"/>
      <c r="QQV357" s="29"/>
      <c r="QQW357" s="29"/>
      <c r="QQX357" s="29"/>
      <c r="QQY357" s="29"/>
      <c r="QQZ357" s="29"/>
      <c r="QRA357" s="29"/>
      <c r="QRB357" s="29"/>
      <c r="QRC357" s="29"/>
      <c r="QRD357" s="29"/>
      <c r="QRE357" s="29"/>
      <c r="QRF357" s="29"/>
      <c r="QRG357" s="29"/>
      <c r="QRH357" s="29"/>
      <c r="QRI357" s="29"/>
      <c r="QRJ357" s="29"/>
      <c r="QRK357" s="29"/>
      <c r="QRL357" s="29"/>
      <c r="QRM357" s="29"/>
      <c r="QRN357" s="29"/>
      <c r="QRO357" s="29"/>
      <c r="QRP357" s="29"/>
      <c r="QRQ357" s="29"/>
      <c r="QRR357" s="29"/>
      <c r="QRS357" s="29"/>
      <c r="QRT357" s="29"/>
      <c r="QRU357" s="29"/>
      <c r="QRV357" s="29"/>
      <c r="QRW357" s="29"/>
      <c r="QRX357" s="29"/>
      <c r="QRY357" s="29"/>
      <c r="QRZ357" s="29"/>
      <c r="QSA357" s="29"/>
      <c r="QSB357" s="29"/>
      <c r="QSC357" s="29"/>
      <c r="QSD357" s="29"/>
      <c r="QSE357" s="29"/>
      <c r="QSF357" s="29"/>
      <c r="QSG357" s="29"/>
      <c r="QSH357" s="29"/>
      <c r="QSI357" s="29"/>
      <c r="QSJ357" s="29"/>
      <c r="QSK357" s="29"/>
      <c r="QSL357" s="29"/>
      <c r="QSM357" s="29"/>
      <c r="QSN357" s="29"/>
      <c r="QSO357" s="29"/>
      <c r="QSP357" s="29"/>
      <c r="QSQ357" s="29"/>
      <c r="QSR357" s="29"/>
      <c r="QSS357" s="29"/>
      <c r="QST357" s="29"/>
      <c r="QSU357" s="29"/>
      <c r="QSV357" s="29"/>
      <c r="QSW357" s="29"/>
      <c r="QSX357" s="29"/>
      <c r="QSY357" s="29"/>
      <c r="QSZ357" s="29"/>
      <c r="QTA357" s="29"/>
      <c r="QTB357" s="29"/>
      <c r="QTC357" s="29"/>
      <c r="QTD357" s="29"/>
      <c r="QTE357" s="29"/>
      <c r="QTF357" s="29"/>
      <c r="QTG357" s="29"/>
      <c r="QTH357" s="29"/>
      <c r="QTI357" s="29"/>
      <c r="QTJ357" s="29"/>
      <c r="QTK357" s="29"/>
      <c r="QTL357" s="29"/>
      <c r="QTM357" s="29"/>
      <c r="QTN357" s="29"/>
      <c r="QTO357" s="29"/>
      <c r="QTP357" s="29"/>
      <c r="QTQ357" s="29"/>
      <c r="QTR357" s="29"/>
      <c r="QTS357" s="29"/>
      <c r="QTT357" s="29"/>
      <c r="QTU357" s="29"/>
      <c r="QTV357" s="29"/>
      <c r="QTW357" s="29"/>
      <c r="QTX357" s="29"/>
      <c r="QTY357" s="29"/>
      <c r="QTZ357" s="29"/>
      <c r="QUA357" s="29"/>
      <c r="QUB357" s="29"/>
      <c r="QUC357" s="29"/>
      <c r="QUD357" s="29"/>
      <c r="QUE357" s="29"/>
      <c r="QUF357" s="29"/>
      <c r="QUG357" s="29"/>
      <c r="QUH357" s="29"/>
      <c r="QUI357" s="29"/>
      <c r="QUJ357" s="29"/>
      <c r="QUK357" s="29"/>
      <c r="QUL357" s="29"/>
      <c r="QUM357" s="29"/>
      <c r="QUN357" s="29"/>
      <c r="QUO357" s="29"/>
      <c r="QUP357" s="29"/>
      <c r="QUQ357" s="29"/>
      <c r="QUR357" s="29"/>
      <c r="QUS357" s="29"/>
      <c r="QUT357" s="29"/>
      <c r="QUU357" s="29"/>
      <c r="QUV357" s="29"/>
      <c r="QUW357" s="29"/>
      <c r="QUX357" s="29"/>
      <c r="QUY357" s="29"/>
      <c r="QUZ357" s="29"/>
      <c r="QVA357" s="29"/>
      <c r="QVB357" s="29"/>
      <c r="QVC357" s="29"/>
      <c r="QVD357" s="29"/>
      <c r="QVE357" s="29"/>
      <c r="QVF357" s="29"/>
      <c r="QVG357" s="29"/>
      <c r="QVH357" s="29"/>
      <c r="QVI357" s="29"/>
      <c r="QVJ357" s="29"/>
      <c r="QVK357" s="29"/>
      <c r="QVL357" s="29"/>
      <c r="QVM357" s="29"/>
      <c r="QVN357" s="29"/>
      <c r="QVO357" s="29"/>
      <c r="QVP357" s="29"/>
      <c r="QVQ357" s="29"/>
      <c r="QVR357" s="29"/>
      <c r="QVS357" s="29"/>
      <c r="QVT357" s="29"/>
      <c r="QVU357" s="29"/>
      <c r="QVV357" s="29"/>
      <c r="QVW357" s="29"/>
      <c r="QVX357" s="29"/>
      <c r="QVY357" s="29"/>
      <c r="QVZ357" s="29"/>
      <c r="QWA357" s="29"/>
      <c r="QWB357" s="29"/>
      <c r="QWC357" s="29"/>
      <c r="QWD357" s="29"/>
      <c r="QWE357" s="29"/>
      <c r="QWF357" s="29"/>
      <c r="QWG357" s="29"/>
      <c r="QWH357" s="29"/>
      <c r="QWI357" s="29"/>
      <c r="QWJ357" s="29"/>
      <c r="QWK357" s="29"/>
      <c r="QWL357" s="29"/>
      <c r="QWM357" s="29"/>
      <c r="QWN357" s="29"/>
      <c r="QWO357" s="29"/>
      <c r="QWP357" s="29"/>
      <c r="QWQ357" s="29"/>
      <c r="QWR357" s="29"/>
      <c r="QWS357" s="29"/>
      <c r="QWT357" s="29"/>
      <c r="QWU357" s="29"/>
      <c r="QWV357" s="29"/>
      <c r="QWW357" s="29"/>
      <c r="QWX357" s="29"/>
      <c r="QWY357" s="29"/>
      <c r="QWZ357" s="29"/>
      <c r="QXA357" s="29"/>
      <c r="QXB357" s="29"/>
      <c r="QXC357" s="29"/>
      <c r="QXD357" s="29"/>
      <c r="QXE357" s="29"/>
      <c r="QXF357" s="29"/>
      <c r="QXG357" s="29"/>
      <c r="QXH357" s="29"/>
      <c r="QXI357" s="29"/>
      <c r="QXJ357" s="29"/>
      <c r="QXK357" s="29"/>
      <c r="QXL357" s="29"/>
      <c r="QXM357" s="29"/>
      <c r="QXN357" s="29"/>
      <c r="QXO357" s="29"/>
      <c r="QXP357" s="29"/>
      <c r="QXQ357" s="29"/>
      <c r="QXR357" s="29"/>
      <c r="QXS357" s="29"/>
      <c r="QXT357" s="29"/>
      <c r="QXU357" s="29"/>
      <c r="QXV357" s="29"/>
      <c r="QXW357" s="29"/>
      <c r="QXX357" s="29"/>
      <c r="QXY357" s="29"/>
      <c r="QXZ357" s="29"/>
      <c r="QYA357" s="29"/>
      <c r="QYB357" s="29"/>
      <c r="QYC357" s="29"/>
      <c r="QYD357" s="29"/>
      <c r="QYE357" s="29"/>
      <c r="QYF357" s="29"/>
      <c r="QYG357" s="29"/>
      <c r="QYH357" s="29"/>
      <c r="QYI357" s="29"/>
      <c r="QYJ357" s="29"/>
      <c r="QYK357" s="29"/>
      <c r="QYL357" s="29"/>
      <c r="QYM357" s="29"/>
      <c r="QYN357" s="29"/>
      <c r="QYO357" s="29"/>
      <c r="QYP357" s="29"/>
      <c r="QYQ357" s="29"/>
      <c r="QYR357" s="29"/>
      <c r="QYS357" s="29"/>
      <c r="QYT357" s="29"/>
      <c r="QYU357" s="29"/>
      <c r="QYV357" s="29"/>
      <c r="QYW357" s="29"/>
      <c r="QYX357" s="29"/>
      <c r="QYY357" s="29"/>
      <c r="QYZ357" s="29"/>
      <c r="QZA357" s="29"/>
      <c r="QZB357" s="29"/>
      <c r="QZC357" s="29"/>
      <c r="QZD357" s="29"/>
      <c r="QZE357" s="29"/>
      <c r="QZF357" s="29"/>
      <c r="QZG357" s="29"/>
      <c r="QZH357" s="29"/>
      <c r="QZI357" s="29"/>
      <c r="QZJ357" s="29"/>
      <c r="QZK357" s="29"/>
      <c r="QZL357" s="29"/>
      <c r="QZM357" s="29"/>
      <c r="QZN357" s="29"/>
      <c r="QZO357" s="29"/>
      <c r="QZP357" s="29"/>
      <c r="QZQ357" s="29"/>
      <c r="QZR357" s="29"/>
      <c r="QZS357" s="29"/>
      <c r="QZT357" s="29"/>
      <c r="QZU357" s="29"/>
      <c r="QZV357" s="29"/>
      <c r="QZW357" s="29"/>
      <c r="QZX357" s="29"/>
      <c r="QZY357" s="29"/>
      <c r="QZZ357" s="29"/>
      <c r="RAA357" s="29"/>
      <c r="RAB357" s="29"/>
      <c r="RAC357" s="29"/>
      <c r="RAD357" s="29"/>
      <c r="RAE357" s="29"/>
      <c r="RAF357" s="29"/>
      <c r="RAG357" s="29"/>
      <c r="RAH357" s="29"/>
      <c r="RAI357" s="29"/>
      <c r="RAJ357" s="29"/>
      <c r="RAK357" s="29"/>
      <c r="RAL357" s="29"/>
      <c r="RAM357" s="29"/>
      <c r="RAN357" s="29"/>
      <c r="RAO357" s="29"/>
      <c r="RAP357" s="29"/>
      <c r="RAQ357" s="29"/>
      <c r="RAR357" s="29"/>
      <c r="RAS357" s="29"/>
      <c r="RAT357" s="29"/>
      <c r="RAU357" s="29"/>
      <c r="RAV357" s="29"/>
      <c r="RAW357" s="29"/>
      <c r="RAX357" s="29"/>
      <c r="RAY357" s="29"/>
      <c r="RAZ357" s="29"/>
      <c r="RBA357" s="29"/>
      <c r="RBB357" s="29"/>
      <c r="RBC357" s="29"/>
      <c r="RBD357" s="29"/>
      <c r="RBE357" s="29"/>
      <c r="RBF357" s="29"/>
      <c r="RBG357" s="29"/>
      <c r="RBH357" s="29"/>
      <c r="RBI357" s="29"/>
      <c r="RBJ357" s="29"/>
      <c r="RBK357" s="29"/>
      <c r="RBL357" s="29"/>
      <c r="RBM357" s="29"/>
      <c r="RBN357" s="29"/>
      <c r="RBO357" s="29"/>
      <c r="RBP357" s="29"/>
      <c r="RBQ357" s="29"/>
      <c r="RBR357" s="29"/>
      <c r="RBS357" s="29"/>
      <c r="RBT357" s="29"/>
      <c r="RBU357" s="29"/>
      <c r="RBV357" s="29"/>
      <c r="RBW357" s="29"/>
      <c r="RBX357" s="29"/>
      <c r="RBY357" s="29"/>
      <c r="RBZ357" s="29"/>
      <c r="RCA357" s="29"/>
      <c r="RCB357" s="29"/>
      <c r="RCC357" s="29"/>
      <c r="RCD357" s="29"/>
      <c r="RCE357" s="29"/>
      <c r="RCF357" s="29"/>
      <c r="RCG357" s="29"/>
      <c r="RCH357" s="29"/>
      <c r="RCI357" s="29"/>
      <c r="RCJ357" s="29"/>
      <c r="RCK357" s="29"/>
      <c r="RCL357" s="29"/>
      <c r="RCM357" s="29"/>
      <c r="RCN357" s="29"/>
      <c r="RCO357" s="29"/>
      <c r="RCP357" s="29"/>
      <c r="RCQ357" s="29"/>
      <c r="RCR357" s="29"/>
      <c r="RCS357" s="29"/>
      <c r="RCT357" s="29"/>
      <c r="RCU357" s="29"/>
      <c r="RCV357" s="29"/>
      <c r="RCW357" s="29"/>
      <c r="RCX357" s="29"/>
      <c r="RCY357" s="29"/>
      <c r="RCZ357" s="29"/>
      <c r="RDA357" s="29"/>
      <c r="RDB357" s="29"/>
      <c r="RDC357" s="29"/>
      <c r="RDD357" s="29"/>
      <c r="RDE357" s="29"/>
      <c r="RDF357" s="29"/>
      <c r="RDG357" s="29"/>
      <c r="RDH357" s="29"/>
      <c r="RDI357" s="29"/>
      <c r="RDJ357" s="29"/>
      <c r="RDK357" s="29"/>
      <c r="RDL357" s="29"/>
      <c r="RDM357" s="29"/>
      <c r="RDN357" s="29"/>
      <c r="RDO357" s="29"/>
      <c r="RDP357" s="29"/>
      <c r="RDQ357" s="29"/>
      <c r="RDR357" s="29"/>
      <c r="RDS357" s="29"/>
      <c r="RDT357" s="29"/>
      <c r="RDU357" s="29"/>
      <c r="RDV357" s="29"/>
      <c r="RDW357" s="29"/>
      <c r="RDX357" s="29"/>
      <c r="RDY357" s="29"/>
      <c r="RDZ357" s="29"/>
      <c r="REA357" s="29"/>
      <c r="REB357" s="29"/>
      <c r="REC357" s="29"/>
      <c r="RED357" s="29"/>
      <c r="REE357" s="29"/>
      <c r="REF357" s="29"/>
      <c r="REG357" s="29"/>
      <c r="REH357" s="29"/>
      <c r="REI357" s="29"/>
      <c r="REJ357" s="29"/>
      <c r="REK357" s="29"/>
      <c r="REL357" s="29"/>
      <c r="REM357" s="29"/>
      <c r="REN357" s="29"/>
      <c r="REO357" s="29"/>
      <c r="REP357" s="29"/>
      <c r="REQ357" s="29"/>
      <c r="RER357" s="29"/>
      <c r="RES357" s="29"/>
      <c r="RET357" s="29"/>
      <c r="REU357" s="29"/>
      <c r="REV357" s="29"/>
      <c r="REW357" s="29"/>
      <c r="REX357" s="29"/>
      <c r="REY357" s="29"/>
      <c r="REZ357" s="29"/>
      <c r="RFA357" s="29"/>
      <c r="RFB357" s="29"/>
      <c r="RFC357" s="29"/>
      <c r="RFD357" s="29"/>
      <c r="RFE357" s="29"/>
      <c r="RFF357" s="29"/>
      <c r="RFG357" s="29"/>
      <c r="RFH357" s="29"/>
      <c r="RFI357" s="29"/>
      <c r="RFJ357" s="29"/>
      <c r="RFK357" s="29"/>
      <c r="RFL357" s="29"/>
      <c r="RFM357" s="29"/>
      <c r="RFN357" s="29"/>
      <c r="RFO357" s="29"/>
      <c r="RFP357" s="29"/>
      <c r="RFQ357" s="29"/>
      <c r="RFR357" s="29"/>
      <c r="RFS357" s="29"/>
      <c r="RFT357" s="29"/>
      <c r="RFU357" s="29"/>
      <c r="RFV357" s="29"/>
      <c r="RFW357" s="29"/>
      <c r="RFX357" s="29"/>
      <c r="RFY357" s="29"/>
      <c r="RFZ357" s="29"/>
      <c r="RGA357" s="29"/>
      <c r="RGB357" s="29"/>
      <c r="RGC357" s="29"/>
      <c r="RGD357" s="29"/>
      <c r="RGE357" s="29"/>
      <c r="RGF357" s="29"/>
      <c r="RGG357" s="29"/>
      <c r="RGH357" s="29"/>
      <c r="RGI357" s="29"/>
      <c r="RGJ357" s="29"/>
      <c r="RGK357" s="29"/>
      <c r="RGL357" s="29"/>
      <c r="RGM357" s="29"/>
      <c r="RGN357" s="29"/>
      <c r="RGO357" s="29"/>
      <c r="RGP357" s="29"/>
      <c r="RGQ357" s="29"/>
      <c r="RGR357" s="29"/>
      <c r="RGS357" s="29"/>
      <c r="RGT357" s="29"/>
      <c r="RGU357" s="29"/>
      <c r="RGV357" s="29"/>
      <c r="RGW357" s="29"/>
      <c r="RGX357" s="29"/>
      <c r="RGY357" s="29"/>
      <c r="RGZ357" s="29"/>
      <c r="RHA357" s="29"/>
      <c r="RHB357" s="29"/>
      <c r="RHC357" s="29"/>
      <c r="RHD357" s="29"/>
      <c r="RHE357" s="29"/>
      <c r="RHF357" s="29"/>
      <c r="RHG357" s="29"/>
      <c r="RHH357" s="29"/>
      <c r="RHI357" s="29"/>
      <c r="RHJ357" s="29"/>
      <c r="RHK357" s="29"/>
      <c r="RHL357" s="29"/>
      <c r="RHM357" s="29"/>
      <c r="RHN357" s="29"/>
      <c r="RHO357" s="29"/>
      <c r="RHP357" s="29"/>
      <c r="RHQ357" s="29"/>
      <c r="RHR357" s="29"/>
      <c r="RHS357" s="29"/>
      <c r="RHT357" s="29"/>
      <c r="RHU357" s="29"/>
      <c r="RHV357" s="29"/>
      <c r="RHW357" s="29"/>
      <c r="RHX357" s="29"/>
      <c r="RHY357" s="29"/>
      <c r="RHZ357" s="29"/>
      <c r="RIA357" s="29"/>
      <c r="RIB357" s="29"/>
      <c r="RIC357" s="29"/>
      <c r="RID357" s="29"/>
      <c r="RIE357" s="29"/>
      <c r="RIF357" s="29"/>
      <c r="RIG357" s="29"/>
      <c r="RIH357" s="29"/>
      <c r="RII357" s="29"/>
      <c r="RIJ357" s="29"/>
      <c r="RIK357" s="29"/>
      <c r="RIL357" s="29"/>
      <c r="RIM357" s="29"/>
      <c r="RIN357" s="29"/>
      <c r="RIO357" s="29"/>
      <c r="RIP357" s="29"/>
      <c r="RIQ357" s="29"/>
      <c r="RIR357" s="29"/>
      <c r="RIS357" s="29"/>
      <c r="RIT357" s="29"/>
      <c r="RIU357" s="29"/>
      <c r="RIV357" s="29"/>
      <c r="RIW357" s="29"/>
      <c r="RIX357" s="29"/>
      <c r="RIY357" s="29"/>
      <c r="RIZ357" s="29"/>
      <c r="RJA357" s="29"/>
      <c r="RJB357" s="29"/>
      <c r="RJC357" s="29"/>
      <c r="RJD357" s="29"/>
      <c r="RJE357" s="29"/>
      <c r="RJF357" s="29"/>
      <c r="RJG357" s="29"/>
      <c r="RJH357" s="29"/>
      <c r="RJI357" s="29"/>
      <c r="RJJ357" s="29"/>
      <c r="RJK357" s="29"/>
      <c r="RJL357" s="29"/>
      <c r="RJM357" s="29"/>
      <c r="RJN357" s="29"/>
      <c r="RJO357" s="29"/>
      <c r="RJP357" s="29"/>
      <c r="RJQ357" s="29"/>
      <c r="RJR357" s="29"/>
      <c r="RJS357" s="29"/>
      <c r="RJT357" s="29"/>
      <c r="RJU357" s="29"/>
      <c r="RJV357" s="29"/>
      <c r="RJW357" s="29"/>
      <c r="RJX357" s="29"/>
      <c r="RJY357" s="29"/>
      <c r="RJZ357" s="29"/>
      <c r="RKA357" s="29"/>
      <c r="RKB357" s="29"/>
      <c r="RKC357" s="29"/>
      <c r="RKD357" s="29"/>
      <c r="RKE357" s="29"/>
      <c r="RKF357" s="29"/>
      <c r="RKG357" s="29"/>
      <c r="RKH357" s="29"/>
      <c r="RKI357" s="29"/>
      <c r="RKJ357" s="29"/>
      <c r="RKK357" s="29"/>
      <c r="RKL357" s="29"/>
      <c r="RKM357" s="29"/>
      <c r="RKN357" s="29"/>
      <c r="RKO357" s="29"/>
      <c r="RKP357" s="29"/>
      <c r="RKQ357" s="29"/>
      <c r="RKR357" s="29"/>
      <c r="RKS357" s="29"/>
      <c r="RKT357" s="29"/>
      <c r="RKU357" s="29"/>
      <c r="RKV357" s="29"/>
      <c r="RKW357" s="29"/>
      <c r="RKX357" s="29"/>
      <c r="RKY357" s="29"/>
      <c r="RKZ357" s="29"/>
      <c r="RLA357" s="29"/>
      <c r="RLB357" s="29"/>
      <c r="RLC357" s="29"/>
      <c r="RLD357" s="29"/>
      <c r="RLE357" s="29"/>
      <c r="RLF357" s="29"/>
      <c r="RLG357" s="29"/>
      <c r="RLH357" s="29"/>
      <c r="RLI357" s="29"/>
      <c r="RLJ357" s="29"/>
      <c r="RLK357" s="29"/>
      <c r="RLL357" s="29"/>
      <c r="RLM357" s="29"/>
      <c r="RLN357" s="29"/>
      <c r="RLO357" s="29"/>
      <c r="RLP357" s="29"/>
      <c r="RLQ357" s="29"/>
      <c r="RLR357" s="29"/>
      <c r="RLS357" s="29"/>
      <c r="RLT357" s="29"/>
      <c r="RLU357" s="29"/>
      <c r="RLV357" s="29"/>
      <c r="RLW357" s="29"/>
      <c r="RLX357" s="29"/>
      <c r="RLY357" s="29"/>
      <c r="RLZ357" s="29"/>
      <c r="RMA357" s="29"/>
      <c r="RMB357" s="29"/>
      <c r="RMC357" s="29"/>
      <c r="RMD357" s="29"/>
      <c r="RME357" s="29"/>
      <c r="RMF357" s="29"/>
      <c r="RMG357" s="29"/>
      <c r="RMH357" s="29"/>
      <c r="RMI357" s="29"/>
      <c r="RMJ357" s="29"/>
      <c r="RMK357" s="29"/>
      <c r="RML357" s="29"/>
      <c r="RMM357" s="29"/>
      <c r="RMN357" s="29"/>
      <c r="RMO357" s="29"/>
      <c r="RMP357" s="29"/>
      <c r="RMQ357" s="29"/>
      <c r="RMR357" s="29"/>
      <c r="RMS357" s="29"/>
      <c r="RMT357" s="29"/>
      <c r="RMU357" s="29"/>
      <c r="RMV357" s="29"/>
      <c r="RMW357" s="29"/>
      <c r="RMX357" s="29"/>
      <c r="RMY357" s="29"/>
      <c r="RMZ357" s="29"/>
      <c r="RNA357" s="29"/>
      <c r="RNB357" s="29"/>
      <c r="RNC357" s="29"/>
      <c r="RND357" s="29"/>
      <c r="RNE357" s="29"/>
      <c r="RNF357" s="29"/>
      <c r="RNG357" s="29"/>
      <c r="RNH357" s="29"/>
      <c r="RNI357" s="29"/>
      <c r="RNJ357" s="29"/>
      <c r="RNK357" s="29"/>
      <c r="RNL357" s="29"/>
      <c r="RNM357" s="29"/>
      <c r="RNN357" s="29"/>
      <c r="RNO357" s="29"/>
      <c r="RNP357" s="29"/>
      <c r="RNQ357" s="29"/>
      <c r="RNR357" s="29"/>
      <c r="RNS357" s="29"/>
      <c r="RNT357" s="29"/>
      <c r="RNU357" s="29"/>
      <c r="RNV357" s="29"/>
      <c r="RNW357" s="29"/>
      <c r="RNX357" s="29"/>
      <c r="RNY357" s="29"/>
      <c r="RNZ357" s="29"/>
      <c r="ROA357" s="29"/>
      <c r="ROB357" s="29"/>
      <c r="ROC357" s="29"/>
      <c r="ROD357" s="29"/>
      <c r="ROE357" s="29"/>
      <c r="ROF357" s="29"/>
      <c r="ROG357" s="29"/>
      <c r="ROH357" s="29"/>
      <c r="ROI357" s="29"/>
      <c r="ROJ357" s="29"/>
      <c r="ROK357" s="29"/>
      <c r="ROL357" s="29"/>
      <c r="ROM357" s="29"/>
      <c r="RON357" s="29"/>
      <c r="ROO357" s="29"/>
      <c r="ROP357" s="29"/>
      <c r="ROQ357" s="29"/>
      <c r="ROR357" s="29"/>
      <c r="ROS357" s="29"/>
      <c r="ROT357" s="29"/>
      <c r="ROU357" s="29"/>
      <c r="ROV357" s="29"/>
      <c r="ROW357" s="29"/>
      <c r="ROX357" s="29"/>
      <c r="ROY357" s="29"/>
      <c r="ROZ357" s="29"/>
      <c r="RPA357" s="29"/>
      <c r="RPB357" s="29"/>
      <c r="RPC357" s="29"/>
      <c r="RPD357" s="29"/>
      <c r="RPE357" s="29"/>
      <c r="RPF357" s="29"/>
      <c r="RPG357" s="29"/>
      <c r="RPH357" s="29"/>
      <c r="RPI357" s="29"/>
      <c r="RPJ357" s="29"/>
      <c r="RPK357" s="29"/>
      <c r="RPL357" s="29"/>
      <c r="RPM357" s="29"/>
      <c r="RPN357" s="29"/>
      <c r="RPO357" s="29"/>
      <c r="RPP357" s="29"/>
      <c r="RPQ357" s="29"/>
      <c r="RPR357" s="29"/>
      <c r="RPS357" s="29"/>
      <c r="RPT357" s="29"/>
      <c r="RPU357" s="29"/>
      <c r="RPV357" s="29"/>
      <c r="RPW357" s="29"/>
      <c r="RPX357" s="29"/>
      <c r="RPY357" s="29"/>
      <c r="RPZ357" s="29"/>
      <c r="RQA357" s="29"/>
      <c r="RQB357" s="29"/>
      <c r="RQC357" s="29"/>
      <c r="RQD357" s="29"/>
      <c r="RQE357" s="29"/>
      <c r="RQF357" s="29"/>
      <c r="RQG357" s="29"/>
      <c r="RQH357" s="29"/>
      <c r="RQI357" s="29"/>
      <c r="RQJ357" s="29"/>
      <c r="RQK357" s="29"/>
      <c r="RQL357" s="29"/>
      <c r="RQM357" s="29"/>
      <c r="RQN357" s="29"/>
      <c r="RQO357" s="29"/>
      <c r="RQP357" s="29"/>
      <c r="RQQ357" s="29"/>
      <c r="RQR357" s="29"/>
      <c r="RQS357" s="29"/>
      <c r="RQT357" s="29"/>
      <c r="RQU357" s="29"/>
      <c r="RQV357" s="29"/>
      <c r="RQW357" s="29"/>
      <c r="RQX357" s="29"/>
      <c r="RQY357" s="29"/>
      <c r="RQZ357" s="29"/>
      <c r="RRA357" s="29"/>
      <c r="RRB357" s="29"/>
      <c r="RRC357" s="29"/>
      <c r="RRD357" s="29"/>
      <c r="RRE357" s="29"/>
      <c r="RRF357" s="29"/>
      <c r="RRG357" s="29"/>
      <c r="RRH357" s="29"/>
      <c r="RRI357" s="29"/>
      <c r="RRJ357" s="29"/>
      <c r="RRK357" s="29"/>
      <c r="RRL357" s="29"/>
      <c r="RRM357" s="29"/>
      <c r="RRN357" s="29"/>
      <c r="RRO357" s="29"/>
      <c r="RRP357" s="29"/>
      <c r="RRQ357" s="29"/>
      <c r="RRR357" s="29"/>
      <c r="RRS357" s="29"/>
      <c r="RRT357" s="29"/>
      <c r="RRU357" s="29"/>
      <c r="RRV357" s="29"/>
      <c r="RRW357" s="29"/>
      <c r="RRX357" s="29"/>
      <c r="RRY357" s="29"/>
      <c r="RRZ357" s="29"/>
      <c r="RSA357" s="29"/>
      <c r="RSB357" s="29"/>
      <c r="RSC357" s="29"/>
      <c r="RSD357" s="29"/>
      <c r="RSE357" s="29"/>
      <c r="RSF357" s="29"/>
      <c r="RSG357" s="29"/>
      <c r="RSH357" s="29"/>
      <c r="RSI357" s="29"/>
      <c r="RSJ357" s="29"/>
      <c r="RSK357" s="29"/>
      <c r="RSL357" s="29"/>
      <c r="RSM357" s="29"/>
      <c r="RSN357" s="29"/>
      <c r="RSO357" s="29"/>
      <c r="RSP357" s="29"/>
      <c r="RSQ357" s="29"/>
      <c r="RSR357" s="29"/>
      <c r="RSS357" s="29"/>
      <c r="RST357" s="29"/>
      <c r="RSU357" s="29"/>
      <c r="RSV357" s="29"/>
      <c r="RSW357" s="29"/>
      <c r="RSX357" s="29"/>
      <c r="RSY357" s="29"/>
      <c r="RSZ357" s="29"/>
      <c r="RTA357" s="29"/>
      <c r="RTB357" s="29"/>
      <c r="RTC357" s="29"/>
      <c r="RTD357" s="29"/>
      <c r="RTE357" s="29"/>
      <c r="RTF357" s="29"/>
      <c r="RTG357" s="29"/>
      <c r="RTH357" s="29"/>
      <c r="RTI357" s="29"/>
      <c r="RTJ357" s="29"/>
      <c r="RTK357" s="29"/>
      <c r="RTL357" s="29"/>
      <c r="RTM357" s="29"/>
      <c r="RTN357" s="29"/>
      <c r="RTO357" s="29"/>
      <c r="RTP357" s="29"/>
      <c r="RTQ357" s="29"/>
      <c r="RTR357" s="29"/>
      <c r="RTS357" s="29"/>
      <c r="RTT357" s="29"/>
      <c r="RTU357" s="29"/>
      <c r="RTV357" s="29"/>
      <c r="RTW357" s="29"/>
      <c r="RTX357" s="29"/>
      <c r="RTY357" s="29"/>
      <c r="RTZ357" s="29"/>
      <c r="RUA357" s="29"/>
      <c r="RUB357" s="29"/>
      <c r="RUC357" s="29"/>
      <c r="RUD357" s="29"/>
      <c r="RUE357" s="29"/>
      <c r="RUF357" s="29"/>
      <c r="RUG357" s="29"/>
      <c r="RUH357" s="29"/>
      <c r="RUI357" s="29"/>
      <c r="RUJ357" s="29"/>
      <c r="RUK357" s="29"/>
      <c r="RUL357" s="29"/>
      <c r="RUM357" s="29"/>
      <c r="RUN357" s="29"/>
      <c r="RUO357" s="29"/>
      <c r="RUP357" s="29"/>
      <c r="RUQ357" s="29"/>
      <c r="RUR357" s="29"/>
      <c r="RUS357" s="29"/>
      <c r="RUT357" s="29"/>
      <c r="RUU357" s="29"/>
      <c r="RUV357" s="29"/>
      <c r="RUW357" s="29"/>
      <c r="RUX357" s="29"/>
      <c r="RUY357" s="29"/>
      <c r="RUZ357" s="29"/>
      <c r="RVA357" s="29"/>
      <c r="RVB357" s="29"/>
      <c r="RVC357" s="29"/>
      <c r="RVD357" s="29"/>
      <c r="RVE357" s="29"/>
      <c r="RVF357" s="29"/>
      <c r="RVG357" s="29"/>
      <c r="RVH357" s="29"/>
      <c r="RVI357" s="29"/>
      <c r="RVJ357" s="29"/>
      <c r="RVK357" s="29"/>
      <c r="RVL357" s="29"/>
      <c r="RVM357" s="29"/>
      <c r="RVN357" s="29"/>
      <c r="RVO357" s="29"/>
      <c r="RVP357" s="29"/>
      <c r="RVQ357" s="29"/>
      <c r="RVR357" s="29"/>
      <c r="RVS357" s="29"/>
      <c r="RVT357" s="29"/>
      <c r="RVU357" s="29"/>
      <c r="RVV357" s="29"/>
      <c r="RVW357" s="29"/>
      <c r="RVX357" s="29"/>
      <c r="RVY357" s="29"/>
      <c r="RVZ357" s="29"/>
      <c r="RWA357" s="29"/>
      <c r="RWB357" s="29"/>
      <c r="RWC357" s="29"/>
      <c r="RWD357" s="29"/>
      <c r="RWE357" s="29"/>
      <c r="RWF357" s="29"/>
      <c r="RWG357" s="29"/>
      <c r="RWH357" s="29"/>
      <c r="RWI357" s="29"/>
      <c r="RWJ357" s="29"/>
      <c r="RWK357" s="29"/>
      <c r="RWL357" s="29"/>
      <c r="RWM357" s="29"/>
      <c r="RWN357" s="29"/>
      <c r="RWO357" s="29"/>
      <c r="RWP357" s="29"/>
      <c r="RWQ357" s="29"/>
      <c r="RWR357" s="29"/>
      <c r="RWS357" s="29"/>
      <c r="RWT357" s="29"/>
      <c r="RWU357" s="29"/>
      <c r="RWV357" s="29"/>
      <c r="RWW357" s="29"/>
      <c r="RWX357" s="29"/>
      <c r="RWY357" s="29"/>
      <c r="RWZ357" s="29"/>
      <c r="RXA357" s="29"/>
      <c r="RXB357" s="29"/>
      <c r="RXC357" s="29"/>
      <c r="RXD357" s="29"/>
      <c r="RXE357" s="29"/>
      <c r="RXF357" s="29"/>
      <c r="RXG357" s="29"/>
      <c r="RXH357" s="29"/>
      <c r="RXI357" s="29"/>
      <c r="RXJ357" s="29"/>
      <c r="RXK357" s="29"/>
      <c r="RXL357" s="29"/>
      <c r="RXM357" s="29"/>
      <c r="RXN357" s="29"/>
      <c r="RXO357" s="29"/>
      <c r="RXP357" s="29"/>
      <c r="RXQ357" s="29"/>
      <c r="RXR357" s="29"/>
      <c r="RXS357" s="29"/>
      <c r="RXT357" s="29"/>
      <c r="RXU357" s="29"/>
      <c r="RXV357" s="29"/>
      <c r="RXW357" s="29"/>
      <c r="RXX357" s="29"/>
      <c r="RXY357" s="29"/>
      <c r="RXZ357" s="29"/>
      <c r="RYA357" s="29"/>
      <c r="RYB357" s="29"/>
      <c r="RYC357" s="29"/>
      <c r="RYD357" s="29"/>
      <c r="RYE357" s="29"/>
      <c r="RYF357" s="29"/>
      <c r="RYG357" s="29"/>
      <c r="RYH357" s="29"/>
      <c r="RYI357" s="29"/>
      <c r="RYJ357" s="29"/>
      <c r="RYK357" s="29"/>
      <c r="RYL357" s="29"/>
      <c r="RYM357" s="29"/>
      <c r="RYN357" s="29"/>
      <c r="RYO357" s="29"/>
      <c r="RYP357" s="29"/>
      <c r="RYQ357" s="29"/>
      <c r="RYR357" s="29"/>
      <c r="RYS357" s="29"/>
      <c r="RYT357" s="29"/>
      <c r="RYU357" s="29"/>
      <c r="RYV357" s="29"/>
      <c r="RYW357" s="29"/>
      <c r="RYX357" s="29"/>
      <c r="RYY357" s="29"/>
      <c r="RYZ357" s="29"/>
      <c r="RZA357" s="29"/>
      <c r="RZB357" s="29"/>
      <c r="RZC357" s="29"/>
      <c r="RZD357" s="29"/>
      <c r="RZE357" s="29"/>
      <c r="RZF357" s="29"/>
      <c r="RZG357" s="29"/>
      <c r="RZH357" s="29"/>
      <c r="RZI357" s="29"/>
      <c r="RZJ357" s="29"/>
      <c r="RZK357" s="29"/>
      <c r="RZL357" s="29"/>
      <c r="RZM357" s="29"/>
      <c r="RZN357" s="29"/>
      <c r="RZO357" s="29"/>
      <c r="RZP357" s="29"/>
      <c r="RZQ357" s="29"/>
      <c r="RZR357" s="29"/>
      <c r="RZS357" s="29"/>
      <c r="RZT357" s="29"/>
      <c r="RZU357" s="29"/>
      <c r="RZV357" s="29"/>
      <c r="RZW357" s="29"/>
      <c r="RZX357" s="29"/>
      <c r="RZY357" s="29"/>
      <c r="RZZ357" s="29"/>
      <c r="SAA357" s="29"/>
      <c r="SAB357" s="29"/>
      <c r="SAC357" s="29"/>
      <c r="SAD357" s="29"/>
      <c r="SAE357" s="29"/>
      <c r="SAF357" s="29"/>
      <c r="SAG357" s="29"/>
      <c r="SAH357" s="29"/>
      <c r="SAI357" s="29"/>
      <c r="SAJ357" s="29"/>
      <c r="SAK357" s="29"/>
      <c r="SAL357" s="29"/>
      <c r="SAM357" s="29"/>
      <c r="SAN357" s="29"/>
      <c r="SAO357" s="29"/>
      <c r="SAP357" s="29"/>
      <c r="SAQ357" s="29"/>
      <c r="SAR357" s="29"/>
      <c r="SAS357" s="29"/>
      <c r="SAT357" s="29"/>
      <c r="SAU357" s="29"/>
      <c r="SAV357" s="29"/>
      <c r="SAW357" s="29"/>
      <c r="SAX357" s="29"/>
      <c r="SAY357" s="29"/>
      <c r="SAZ357" s="29"/>
      <c r="SBA357" s="29"/>
      <c r="SBB357" s="29"/>
      <c r="SBC357" s="29"/>
      <c r="SBD357" s="29"/>
      <c r="SBE357" s="29"/>
      <c r="SBF357" s="29"/>
      <c r="SBG357" s="29"/>
      <c r="SBH357" s="29"/>
      <c r="SBI357" s="29"/>
      <c r="SBJ357" s="29"/>
      <c r="SBK357" s="29"/>
      <c r="SBL357" s="29"/>
      <c r="SBM357" s="29"/>
      <c r="SBN357" s="29"/>
      <c r="SBO357" s="29"/>
      <c r="SBP357" s="29"/>
      <c r="SBQ357" s="29"/>
      <c r="SBR357" s="29"/>
      <c r="SBS357" s="29"/>
      <c r="SBT357" s="29"/>
      <c r="SBU357" s="29"/>
      <c r="SBV357" s="29"/>
      <c r="SBW357" s="29"/>
      <c r="SBX357" s="29"/>
      <c r="SBY357" s="29"/>
      <c r="SBZ357" s="29"/>
      <c r="SCA357" s="29"/>
      <c r="SCB357" s="29"/>
      <c r="SCC357" s="29"/>
      <c r="SCD357" s="29"/>
      <c r="SCE357" s="29"/>
      <c r="SCF357" s="29"/>
      <c r="SCG357" s="29"/>
      <c r="SCH357" s="29"/>
      <c r="SCI357" s="29"/>
      <c r="SCJ357" s="29"/>
      <c r="SCK357" s="29"/>
      <c r="SCL357" s="29"/>
      <c r="SCM357" s="29"/>
      <c r="SCN357" s="29"/>
      <c r="SCO357" s="29"/>
      <c r="SCP357" s="29"/>
      <c r="SCQ357" s="29"/>
      <c r="SCR357" s="29"/>
      <c r="SCS357" s="29"/>
      <c r="SCT357" s="29"/>
      <c r="SCU357" s="29"/>
      <c r="SCV357" s="29"/>
      <c r="SCW357" s="29"/>
      <c r="SCX357" s="29"/>
      <c r="SCY357" s="29"/>
      <c r="SCZ357" s="29"/>
      <c r="SDA357" s="29"/>
      <c r="SDB357" s="29"/>
      <c r="SDC357" s="29"/>
      <c r="SDD357" s="29"/>
      <c r="SDE357" s="29"/>
      <c r="SDF357" s="29"/>
      <c r="SDG357" s="29"/>
      <c r="SDH357" s="29"/>
      <c r="SDI357" s="29"/>
      <c r="SDJ357" s="29"/>
      <c r="SDK357" s="29"/>
      <c r="SDL357" s="29"/>
      <c r="SDM357" s="29"/>
      <c r="SDN357" s="29"/>
      <c r="SDO357" s="29"/>
      <c r="SDP357" s="29"/>
      <c r="SDQ357" s="29"/>
      <c r="SDR357" s="29"/>
      <c r="SDS357" s="29"/>
      <c r="SDT357" s="29"/>
      <c r="SDU357" s="29"/>
      <c r="SDV357" s="29"/>
      <c r="SDW357" s="29"/>
      <c r="SDX357" s="29"/>
      <c r="SDY357" s="29"/>
      <c r="SDZ357" s="29"/>
      <c r="SEA357" s="29"/>
      <c r="SEB357" s="29"/>
      <c r="SEC357" s="29"/>
      <c r="SED357" s="29"/>
      <c r="SEE357" s="29"/>
      <c r="SEF357" s="29"/>
      <c r="SEG357" s="29"/>
      <c r="SEH357" s="29"/>
      <c r="SEI357" s="29"/>
      <c r="SEJ357" s="29"/>
      <c r="SEK357" s="29"/>
      <c r="SEL357" s="29"/>
      <c r="SEM357" s="29"/>
      <c r="SEN357" s="29"/>
      <c r="SEO357" s="29"/>
      <c r="SEP357" s="29"/>
      <c r="SEQ357" s="29"/>
      <c r="SER357" s="29"/>
      <c r="SES357" s="29"/>
      <c r="SET357" s="29"/>
      <c r="SEU357" s="29"/>
      <c r="SEV357" s="29"/>
      <c r="SEW357" s="29"/>
      <c r="SEX357" s="29"/>
      <c r="SEY357" s="29"/>
      <c r="SEZ357" s="29"/>
      <c r="SFA357" s="29"/>
      <c r="SFB357" s="29"/>
      <c r="SFC357" s="29"/>
      <c r="SFD357" s="29"/>
      <c r="SFE357" s="29"/>
      <c r="SFF357" s="29"/>
      <c r="SFG357" s="29"/>
      <c r="SFH357" s="29"/>
      <c r="SFI357" s="29"/>
      <c r="SFJ357" s="29"/>
      <c r="SFK357" s="29"/>
      <c r="SFL357" s="29"/>
      <c r="SFM357" s="29"/>
      <c r="SFN357" s="29"/>
      <c r="SFO357" s="29"/>
      <c r="SFP357" s="29"/>
      <c r="SFQ357" s="29"/>
      <c r="SFR357" s="29"/>
      <c r="SFS357" s="29"/>
      <c r="SFT357" s="29"/>
      <c r="SFU357" s="29"/>
      <c r="SFV357" s="29"/>
      <c r="SFW357" s="29"/>
      <c r="SFX357" s="29"/>
      <c r="SFY357" s="29"/>
      <c r="SFZ357" s="29"/>
      <c r="SGA357" s="29"/>
      <c r="SGB357" s="29"/>
      <c r="SGC357" s="29"/>
      <c r="SGD357" s="29"/>
      <c r="SGE357" s="29"/>
      <c r="SGF357" s="29"/>
      <c r="SGG357" s="29"/>
      <c r="SGH357" s="29"/>
      <c r="SGI357" s="29"/>
      <c r="SGJ357" s="29"/>
      <c r="SGK357" s="29"/>
      <c r="SGL357" s="29"/>
      <c r="SGM357" s="29"/>
      <c r="SGN357" s="29"/>
      <c r="SGO357" s="29"/>
      <c r="SGP357" s="29"/>
      <c r="SGQ357" s="29"/>
      <c r="SGR357" s="29"/>
      <c r="SGS357" s="29"/>
      <c r="SGT357" s="29"/>
      <c r="SGU357" s="29"/>
      <c r="SGV357" s="29"/>
      <c r="SGW357" s="29"/>
      <c r="SGX357" s="29"/>
      <c r="SGY357" s="29"/>
      <c r="SGZ357" s="29"/>
      <c r="SHA357" s="29"/>
      <c r="SHB357" s="29"/>
      <c r="SHC357" s="29"/>
      <c r="SHD357" s="29"/>
      <c r="SHE357" s="29"/>
      <c r="SHF357" s="29"/>
      <c r="SHG357" s="29"/>
      <c r="SHH357" s="29"/>
      <c r="SHI357" s="29"/>
      <c r="SHJ357" s="29"/>
      <c r="SHK357" s="29"/>
      <c r="SHL357" s="29"/>
      <c r="SHM357" s="29"/>
      <c r="SHN357" s="29"/>
      <c r="SHO357" s="29"/>
      <c r="SHP357" s="29"/>
      <c r="SHQ357" s="29"/>
      <c r="SHR357" s="29"/>
      <c r="SHS357" s="29"/>
      <c r="SHT357" s="29"/>
      <c r="SHU357" s="29"/>
      <c r="SHV357" s="29"/>
      <c r="SHW357" s="29"/>
      <c r="SHX357" s="29"/>
      <c r="SHY357" s="29"/>
      <c r="SHZ357" s="29"/>
      <c r="SIA357" s="29"/>
      <c r="SIB357" s="29"/>
      <c r="SIC357" s="29"/>
      <c r="SID357" s="29"/>
      <c r="SIE357" s="29"/>
      <c r="SIF357" s="29"/>
      <c r="SIG357" s="29"/>
      <c r="SIH357" s="29"/>
      <c r="SII357" s="29"/>
      <c r="SIJ357" s="29"/>
      <c r="SIK357" s="29"/>
      <c r="SIL357" s="29"/>
      <c r="SIM357" s="29"/>
      <c r="SIN357" s="29"/>
      <c r="SIO357" s="29"/>
      <c r="SIP357" s="29"/>
      <c r="SIQ357" s="29"/>
      <c r="SIR357" s="29"/>
      <c r="SIS357" s="29"/>
      <c r="SIT357" s="29"/>
      <c r="SIU357" s="29"/>
      <c r="SIV357" s="29"/>
      <c r="SIW357" s="29"/>
      <c r="SIX357" s="29"/>
      <c r="SIY357" s="29"/>
      <c r="SIZ357" s="29"/>
      <c r="SJA357" s="29"/>
      <c r="SJB357" s="29"/>
      <c r="SJC357" s="29"/>
      <c r="SJD357" s="29"/>
      <c r="SJE357" s="29"/>
      <c r="SJF357" s="29"/>
      <c r="SJG357" s="29"/>
      <c r="SJH357" s="29"/>
      <c r="SJI357" s="29"/>
      <c r="SJJ357" s="29"/>
      <c r="SJK357" s="29"/>
      <c r="SJL357" s="29"/>
      <c r="SJM357" s="29"/>
      <c r="SJN357" s="29"/>
      <c r="SJO357" s="29"/>
      <c r="SJP357" s="29"/>
      <c r="SJQ357" s="29"/>
      <c r="SJR357" s="29"/>
      <c r="SJS357" s="29"/>
      <c r="SJT357" s="29"/>
      <c r="SJU357" s="29"/>
      <c r="SJV357" s="29"/>
      <c r="SJW357" s="29"/>
      <c r="SJX357" s="29"/>
      <c r="SJY357" s="29"/>
      <c r="SJZ357" s="29"/>
      <c r="SKA357" s="29"/>
      <c r="SKB357" s="29"/>
      <c r="SKC357" s="29"/>
      <c r="SKD357" s="29"/>
      <c r="SKE357" s="29"/>
      <c r="SKF357" s="29"/>
      <c r="SKG357" s="29"/>
      <c r="SKH357" s="29"/>
      <c r="SKI357" s="29"/>
      <c r="SKJ357" s="29"/>
      <c r="SKK357" s="29"/>
      <c r="SKL357" s="29"/>
      <c r="SKM357" s="29"/>
      <c r="SKN357" s="29"/>
      <c r="SKO357" s="29"/>
      <c r="SKP357" s="29"/>
      <c r="SKQ357" s="29"/>
      <c r="SKR357" s="29"/>
      <c r="SKS357" s="29"/>
      <c r="SKT357" s="29"/>
      <c r="SKU357" s="29"/>
      <c r="SKV357" s="29"/>
      <c r="SKW357" s="29"/>
      <c r="SKX357" s="29"/>
      <c r="SKY357" s="29"/>
      <c r="SKZ357" s="29"/>
      <c r="SLA357" s="29"/>
      <c r="SLB357" s="29"/>
      <c r="SLC357" s="29"/>
      <c r="SLD357" s="29"/>
      <c r="SLE357" s="29"/>
      <c r="SLF357" s="29"/>
      <c r="SLG357" s="29"/>
      <c r="SLH357" s="29"/>
      <c r="SLI357" s="29"/>
      <c r="SLJ357" s="29"/>
      <c r="SLK357" s="29"/>
      <c r="SLL357" s="29"/>
      <c r="SLM357" s="29"/>
      <c r="SLN357" s="29"/>
      <c r="SLO357" s="29"/>
      <c r="SLP357" s="29"/>
      <c r="SLQ357" s="29"/>
      <c r="SLR357" s="29"/>
      <c r="SLS357" s="29"/>
      <c r="SLT357" s="29"/>
      <c r="SLU357" s="29"/>
      <c r="SLV357" s="29"/>
      <c r="SLW357" s="29"/>
      <c r="SLX357" s="29"/>
      <c r="SLY357" s="29"/>
      <c r="SLZ357" s="29"/>
      <c r="SMA357" s="29"/>
      <c r="SMB357" s="29"/>
      <c r="SMC357" s="29"/>
      <c r="SMD357" s="29"/>
      <c r="SME357" s="29"/>
      <c r="SMF357" s="29"/>
      <c r="SMG357" s="29"/>
      <c r="SMH357" s="29"/>
      <c r="SMI357" s="29"/>
      <c r="SMJ357" s="29"/>
      <c r="SMK357" s="29"/>
      <c r="SML357" s="29"/>
      <c r="SMM357" s="29"/>
      <c r="SMN357" s="29"/>
      <c r="SMO357" s="29"/>
      <c r="SMP357" s="29"/>
      <c r="SMQ357" s="29"/>
      <c r="SMR357" s="29"/>
      <c r="SMS357" s="29"/>
      <c r="SMT357" s="29"/>
      <c r="SMU357" s="29"/>
      <c r="SMV357" s="29"/>
      <c r="SMW357" s="29"/>
      <c r="SMX357" s="29"/>
      <c r="SMY357" s="29"/>
      <c r="SMZ357" s="29"/>
      <c r="SNA357" s="29"/>
      <c r="SNB357" s="29"/>
      <c r="SNC357" s="29"/>
      <c r="SND357" s="29"/>
      <c r="SNE357" s="29"/>
      <c r="SNF357" s="29"/>
      <c r="SNG357" s="29"/>
      <c r="SNH357" s="29"/>
      <c r="SNI357" s="29"/>
      <c r="SNJ357" s="29"/>
      <c r="SNK357" s="29"/>
      <c r="SNL357" s="29"/>
      <c r="SNM357" s="29"/>
      <c r="SNN357" s="29"/>
      <c r="SNO357" s="29"/>
      <c r="SNP357" s="29"/>
      <c r="SNQ357" s="29"/>
      <c r="SNR357" s="29"/>
      <c r="SNS357" s="29"/>
      <c r="SNT357" s="29"/>
      <c r="SNU357" s="29"/>
      <c r="SNV357" s="29"/>
      <c r="SNW357" s="29"/>
      <c r="SNX357" s="29"/>
      <c r="SNY357" s="29"/>
      <c r="SNZ357" s="29"/>
      <c r="SOA357" s="29"/>
      <c r="SOB357" s="29"/>
      <c r="SOC357" s="29"/>
      <c r="SOD357" s="29"/>
      <c r="SOE357" s="29"/>
      <c r="SOF357" s="29"/>
      <c r="SOG357" s="29"/>
      <c r="SOH357" s="29"/>
      <c r="SOI357" s="29"/>
      <c r="SOJ357" s="29"/>
      <c r="SOK357" s="29"/>
      <c r="SOL357" s="29"/>
      <c r="SOM357" s="29"/>
      <c r="SON357" s="29"/>
      <c r="SOO357" s="29"/>
      <c r="SOP357" s="29"/>
      <c r="SOQ357" s="29"/>
      <c r="SOR357" s="29"/>
      <c r="SOS357" s="29"/>
      <c r="SOT357" s="29"/>
      <c r="SOU357" s="29"/>
      <c r="SOV357" s="29"/>
      <c r="SOW357" s="29"/>
      <c r="SOX357" s="29"/>
      <c r="SOY357" s="29"/>
      <c r="SOZ357" s="29"/>
      <c r="SPA357" s="29"/>
      <c r="SPB357" s="29"/>
      <c r="SPC357" s="29"/>
      <c r="SPD357" s="29"/>
      <c r="SPE357" s="29"/>
      <c r="SPF357" s="29"/>
      <c r="SPG357" s="29"/>
      <c r="SPH357" s="29"/>
      <c r="SPI357" s="29"/>
      <c r="SPJ357" s="29"/>
      <c r="SPK357" s="29"/>
      <c r="SPL357" s="29"/>
      <c r="SPM357" s="29"/>
      <c r="SPN357" s="29"/>
      <c r="SPO357" s="29"/>
      <c r="SPP357" s="29"/>
      <c r="SPQ357" s="29"/>
      <c r="SPR357" s="29"/>
      <c r="SPS357" s="29"/>
      <c r="SPT357" s="29"/>
      <c r="SPU357" s="29"/>
      <c r="SPV357" s="29"/>
      <c r="SPW357" s="29"/>
      <c r="SPX357" s="29"/>
      <c r="SPY357" s="29"/>
      <c r="SPZ357" s="29"/>
      <c r="SQA357" s="29"/>
      <c r="SQB357" s="29"/>
      <c r="SQC357" s="29"/>
      <c r="SQD357" s="29"/>
      <c r="SQE357" s="29"/>
      <c r="SQF357" s="29"/>
      <c r="SQG357" s="29"/>
      <c r="SQH357" s="29"/>
      <c r="SQI357" s="29"/>
      <c r="SQJ357" s="29"/>
      <c r="SQK357" s="29"/>
      <c r="SQL357" s="29"/>
      <c r="SQM357" s="29"/>
      <c r="SQN357" s="29"/>
      <c r="SQO357" s="29"/>
      <c r="SQP357" s="29"/>
      <c r="SQQ357" s="29"/>
      <c r="SQR357" s="29"/>
      <c r="SQS357" s="29"/>
      <c r="SQT357" s="29"/>
      <c r="SQU357" s="29"/>
      <c r="SQV357" s="29"/>
      <c r="SQW357" s="29"/>
      <c r="SQX357" s="29"/>
      <c r="SQY357" s="29"/>
      <c r="SQZ357" s="29"/>
      <c r="SRA357" s="29"/>
      <c r="SRB357" s="29"/>
      <c r="SRC357" s="29"/>
      <c r="SRD357" s="29"/>
      <c r="SRE357" s="29"/>
      <c r="SRF357" s="29"/>
      <c r="SRG357" s="29"/>
      <c r="SRH357" s="29"/>
      <c r="SRI357" s="29"/>
      <c r="SRJ357" s="29"/>
      <c r="SRK357" s="29"/>
      <c r="SRL357" s="29"/>
      <c r="SRM357" s="29"/>
      <c r="SRN357" s="29"/>
      <c r="SRO357" s="29"/>
      <c r="SRP357" s="29"/>
      <c r="SRQ357" s="29"/>
      <c r="SRR357" s="29"/>
      <c r="SRS357" s="29"/>
      <c r="SRT357" s="29"/>
      <c r="SRU357" s="29"/>
      <c r="SRV357" s="29"/>
      <c r="SRW357" s="29"/>
      <c r="SRX357" s="29"/>
      <c r="SRY357" s="29"/>
      <c r="SRZ357" s="29"/>
      <c r="SSA357" s="29"/>
      <c r="SSB357" s="29"/>
      <c r="SSC357" s="29"/>
      <c r="SSD357" s="29"/>
      <c r="SSE357" s="29"/>
      <c r="SSF357" s="29"/>
      <c r="SSG357" s="29"/>
      <c r="SSH357" s="29"/>
      <c r="SSI357" s="29"/>
      <c r="SSJ357" s="29"/>
      <c r="SSK357" s="29"/>
      <c r="SSL357" s="29"/>
      <c r="SSM357" s="29"/>
      <c r="SSN357" s="29"/>
      <c r="SSO357" s="29"/>
      <c r="SSP357" s="29"/>
      <c r="SSQ357" s="29"/>
      <c r="SSR357" s="29"/>
      <c r="SSS357" s="29"/>
      <c r="SST357" s="29"/>
      <c r="SSU357" s="29"/>
      <c r="SSV357" s="29"/>
      <c r="SSW357" s="29"/>
      <c r="SSX357" s="29"/>
      <c r="SSY357" s="29"/>
      <c r="SSZ357" s="29"/>
      <c r="STA357" s="29"/>
      <c r="STB357" s="29"/>
      <c r="STC357" s="29"/>
      <c r="STD357" s="29"/>
      <c r="STE357" s="29"/>
      <c r="STF357" s="29"/>
      <c r="STG357" s="29"/>
      <c r="STH357" s="29"/>
      <c r="STI357" s="29"/>
      <c r="STJ357" s="29"/>
      <c r="STK357" s="29"/>
      <c r="STL357" s="29"/>
      <c r="STM357" s="29"/>
      <c r="STN357" s="29"/>
      <c r="STO357" s="29"/>
      <c r="STP357" s="29"/>
      <c r="STQ357" s="29"/>
      <c r="STR357" s="29"/>
      <c r="STS357" s="29"/>
      <c r="STT357" s="29"/>
      <c r="STU357" s="29"/>
      <c r="STV357" s="29"/>
      <c r="STW357" s="29"/>
      <c r="STX357" s="29"/>
      <c r="STY357" s="29"/>
      <c r="STZ357" s="29"/>
      <c r="SUA357" s="29"/>
      <c r="SUB357" s="29"/>
      <c r="SUC357" s="29"/>
      <c r="SUD357" s="29"/>
      <c r="SUE357" s="29"/>
      <c r="SUF357" s="29"/>
      <c r="SUG357" s="29"/>
      <c r="SUH357" s="29"/>
      <c r="SUI357" s="29"/>
      <c r="SUJ357" s="29"/>
      <c r="SUK357" s="29"/>
      <c r="SUL357" s="29"/>
      <c r="SUM357" s="29"/>
      <c r="SUN357" s="29"/>
      <c r="SUO357" s="29"/>
      <c r="SUP357" s="29"/>
      <c r="SUQ357" s="29"/>
      <c r="SUR357" s="29"/>
      <c r="SUS357" s="29"/>
      <c r="SUT357" s="29"/>
      <c r="SUU357" s="29"/>
      <c r="SUV357" s="29"/>
      <c r="SUW357" s="29"/>
      <c r="SUX357" s="29"/>
      <c r="SUY357" s="29"/>
      <c r="SUZ357" s="29"/>
      <c r="SVA357" s="29"/>
      <c r="SVB357" s="29"/>
      <c r="SVC357" s="29"/>
      <c r="SVD357" s="29"/>
      <c r="SVE357" s="29"/>
      <c r="SVF357" s="29"/>
      <c r="SVG357" s="29"/>
      <c r="SVH357" s="29"/>
      <c r="SVI357" s="29"/>
      <c r="SVJ357" s="29"/>
      <c r="SVK357" s="29"/>
      <c r="SVL357" s="29"/>
      <c r="SVM357" s="29"/>
      <c r="SVN357" s="29"/>
      <c r="SVO357" s="29"/>
      <c r="SVP357" s="29"/>
      <c r="SVQ357" s="29"/>
      <c r="SVR357" s="29"/>
      <c r="SVS357" s="29"/>
      <c r="SVT357" s="29"/>
      <c r="SVU357" s="29"/>
      <c r="SVV357" s="29"/>
      <c r="SVW357" s="29"/>
      <c r="SVX357" s="29"/>
      <c r="SVY357" s="29"/>
      <c r="SVZ357" s="29"/>
      <c r="SWA357" s="29"/>
      <c r="SWB357" s="29"/>
      <c r="SWC357" s="29"/>
      <c r="SWD357" s="29"/>
      <c r="SWE357" s="29"/>
      <c r="SWF357" s="29"/>
      <c r="SWG357" s="29"/>
      <c r="SWH357" s="29"/>
      <c r="SWI357" s="29"/>
      <c r="SWJ357" s="29"/>
      <c r="SWK357" s="29"/>
      <c r="SWL357" s="29"/>
      <c r="SWM357" s="29"/>
      <c r="SWN357" s="29"/>
      <c r="SWO357" s="29"/>
      <c r="SWP357" s="29"/>
      <c r="SWQ357" s="29"/>
      <c r="SWR357" s="29"/>
      <c r="SWS357" s="29"/>
      <c r="SWT357" s="29"/>
      <c r="SWU357" s="29"/>
      <c r="SWV357" s="29"/>
      <c r="SWW357" s="29"/>
      <c r="SWX357" s="29"/>
      <c r="SWY357" s="29"/>
      <c r="SWZ357" s="29"/>
      <c r="SXA357" s="29"/>
      <c r="SXB357" s="29"/>
      <c r="SXC357" s="29"/>
      <c r="SXD357" s="29"/>
      <c r="SXE357" s="29"/>
      <c r="SXF357" s="29"/>
      <c r="SXG357" s="29"/>
      <c r="SXH357" s="29"/>
      <c r="SXI357" s="29"/>
      <c r="SXJ357" s="29"/>
      <c r="SXK357" s="29"/>
      <c r="SXL357" s="29"/>
      <c r="SXM357" s="29"/>
      <c r="SXN357" s="29"/>
      <c r="SXO357" s="29"/>
      <c r="SXP357" s="29"/>
      <c r="SXQ357" s="29"/>
      <c r="SXR357" s="29"/>
      <c r="SXS357" s="29"/>
      <c r="SXT357" s="29"/>
      <c r="SXU357" s="29"/>
      <c r="SXV357" s="29"/>
      <c r="SXW357" s="29"/>
      <c r="SXX357" s="29"/>
      <c r="SXY357" s="29"/>
      <c r="SXZ357" s="29"/>
      <c r="SYA357" s="29"/>
      <c r="SYB357" s="29"/>
      <c r="SYC357" s="29"/>
      <c r="SYD357" s="29"/>
      <c r="SYE357" s="29"/>
      <c r="SYF357" s="29"/>
      <c r="SYG357" s="29"/>
      <c r="SYH357" s="29"/>
      <c r="SYI357" s="29"/>
      <c r="SYJ357" s="29"/>
      <c r="SYK357" s="29"/>
      <c r="SYL357" s="29"/>
      <c r="SYM357" s="29"/>
      <c r="SYN357" s="29"/>
      <c r="SYO357" s="29"/>
      <c r="SYP357" s="29"/>
      <c r="SYQ357" s="29"/>
      <c r="SYR357" s="29"/>
      <c r="SYS357" s="29"/>
      <c r="SYT357" s="29"/>
      <c r="SYU357" s="29"/>
      <c r="SYV357" s="29"/>
      <c r="SYW357" s="29"/>
      <c r="SYX357" s="29"/>
      <c r="SYY357" s="29"/>
      <c r="SYZ357" s="29"/>
      <c r="SZA357" s="29"/>
      <c r="SZB357" s="29"/>
      <c r="SZC357" s="29"/>
      <c r="SZD357" s="29"/>
      <c r="SZE357" s="29"/>
      <c r="SZF357" s="29"/>
      <c r="SZG357" s="29"/>
      <c r="SZH357" s="29"/>
      <c r="SZI357" s="29"/>
      <c r="SZJ357" s="29"/>
      <c r="SZK357" s="29"/>
      <c r="SZL357" s="29"/>
      <c r="SZM357" s="29"/>
      <c r="SZN357" s="29"/>
      <c r="SZO357" s="29"/>
      <c r="SZP357" s="29"/>
      <c r="SZQ357" s="29"/>
      <c r="SZR357" s="29"/>
      <c r="SZS357" s="29"/>
      <c r="SZT357" s="29"/>
      <c r="SZU357" s="29"/>
      <c r="SZV357" s="29"/>
      <c r="SZW357" s="29"/>
      <c r="SZX357" s="29"/>
      <c r="SZY357" s="29"/>
      <c r="SZZ357" s="29"/>
      <c r="TAA357" s="29"/>
      <c r="TAB357" s="29"/>
      <c r="TAC357" s="29"/>
      <c r="TAD357" s="29"/>
      <c r="TAE357" s="29"/>
      <c r="TAF357" s="29"/>
      <c r="TAG357" s="29"/>
      <c r="TAH357" s="29"/>
      <c r="TAI357" s="29"/>
      <c r="TAJ357" s="29"/>
      <c r="TAK357" s="29"/>
      <c r="TAL357" s="29"/>
      <c r="TAM357" s="29"/>
      <c r="TAN357" s="29"/>
      <c r="TAO357" s="29"/>
      <c r="TAP357" s="29"/>
      <c r="TAQ357" s="29"/>
      <c r="TAR357" s="29"/>
      <c r="TAS357" s="29"/>
      <c r="TAT357" s="29"/>
      <c r="TAU357" s="29"/>
      <c r="TAV357" s="29"/>
      <c r="TAW357" s="29"/>
      <c r="TAX357" s="29"/>
      <c r="TAY357" s="29"/>
      <c r="TAZ357" s="29"/>
      <c r="TBA357" s="29"/>
      <c r="TBB357" s="29"/>
      <c r="TBC357" s="29"/>
      <c r="TBD357" s="29"/>
      <c r="TBE357" s="29"/>
      <c r="TBF357" s="29"/>
      <c r="TBG357" s="29"/>
      <c r="TBH357" s="29"/>
      <c r="TBI357" s="29"/>
      <c r="TBJ357" s="29"/>
      <c r="TBK357" s="29"/>
      <c r="TBL357" s="29"/>
      <c r="TBM357" s="29"/>
      <c r="TBN357" s="29"/>
      <c r="TBO357" s="29"/>
      <c r="TBP357" s="29"/>
      <c r="TBQ357" s="29"/>
      <c r="TBR357" s="29"/>
      <c r="TBS357" s="29"/>
      <c r="TBT357" s="29"/>
      <c r="TBU357" s="29"/>
      <c r="TBV357" s="29"/>
      <c r="TBW357" s="29"/>
      <c r="TBX357" s="29"/>
      <c r="TBY357" s="29"/>
      <c r="TBZ357" s="29"/>
      <c r="TCA357" s="29"/>
      <c r="TCB357" s="29"/>
      <c r="TCC357" s="29"/>
      <c r="TCD357" s="29"/>
      <c r="TCE357" s="29"/>
      <c r="TCF357" s="29"/>
      <c r="TCG357" s="29"/>
      <c r="TCH357" s="29"/>
      <c r="TCI357" s="29"/>
      <c r="TCJ357" s="29"/>
      <c r="TCK357" s="29"/>
      <c r="TCL357" s="29"/>
      <c r="TCM357" s="29"/>
      <c r="TCN357" s="29"/>
      <c r="TCO357" s="29"/>
      <c r="TCP357" s="29"/>
      <c r="TCQ357" s="29"/>
      <c r="TCR357" s="29"/>
      <c r="TCS357" s="29"/>
      <c r="TCT357" s="29"/>
      <c r="TCU357" s="29"/>
      <c r="TCV357" s="29"/>
      <c r="TCW357" s="29"/>
      <c r="TCX357" s="29"/>
      <c r="TCY357" s="29"/>
      <c r="TCZ357" s="29"/>
      <c r="TDA357" s="29"/>
      <c r="TDB357" s="29"/>
      <c r="TDC357" s="29"/>
      <c r="TDD357" s="29"/>
      <c r="TDE357" s="29"/>
      <c r="TDF357" s="29"/>
      <c r="TDG357" s="29"/>
      <c r="TDH357" s="29"/>
      <c r="TDI357" s="29"/>
      <c r="TDJ357" s="29"/>
      <c r="TDK357" s="29"/>
      <c r="TDL357" s="29"/>
      <c r="TDM357" s="29"/>
      <c r="TDN357" s="29"/>
      <c r="TDO357" s="29"/>
      <c r="TDP357" s="29"/>
      <c r="TDQ357" s="29"/>
      <c r="TDR357" s="29"/>
      <c r="TDS357" s="29"/>
      <c r="TDT357" s="29"/>
      <c r="TDU357" s="29"/>
      <c r="TDV357" s="29"/>
      <c r="TDW357" s="29"/>
      <c r="TDX357" s="29"/>
      <c r="TDY357" s="29"/>
      <c r="TDZ357" s="29"/>
      <c r="TEA357" s="29"/>
      <c r="TEB357" s="29"/>
      <c r="TEC357" s="29"/>
      <c r="TED357" s="29"/>
      <c r="TEE357" s="29"/>
      <c r="TEF357" s="29"/>
      <c r="TEG357" s="29"/>
      <c r="TEH357" s="29"/>
      <c r="TEI357" s="29"/>
      <c r="TEJ357" s="29"/>
      <c r="TEK357" s="29"/>
      <c r="TEL357" s="29"/>
      <c r="TEM357" s="29"/>
      <c r="TEN357" s="29"/>
      <c r="TEO357" s="29"/>
      <c r="TEP357" s="29"/>
      <c r="TEQ357" s="29"/>
      <c r="TER357" s="29"/>
      <c r="TES357" s="29"/>
      <c r="TET357" s="29"/>
      <c r="TEU357" s="29"/>
      <c r="TEV357" s="29"/>
      <c r="TEW357" s="29"/>
      <c r="TEX357" s="29"/>
      <c r="TEY357" s="29"/>
      <c r="TEZ357" s="29"/>
      <c r="TFA357" s="29"/>
      <c r="TFB357" s="29"/>
      <c r="TFC357" s="29"/>
      <c r="TFD357" s="29"/>
      <c r="TFE357" s="29"/>
      <c r="TFF357" s="29"/>
      <c r="TFG357" s="29"/>
      <c r="TFH357" s="29"/>
      <c r="TFI357" s="29"/>
      <c r="TFJ357" s="29"/>
      <c r="TFK357" s="29"/>
      <c r="TFL357" s="29"/>
      <c r="TFM357" s="29"/>
      <c r="TFN357" s="29"/>
      <c r="TFO357" s="29"/>
      <c r="TFP357" s="29"/>
      <c r="TFQ357" s="29"/>
      <c r="TFR357" s="29"/>
      <c r="TFS357" s="29"/>
      <c r="TFT357" s="29"/>
      <c r="TFU357" s="29"/>
      <c r="TFV357" s="29"/>
      <c r="TFW357" s="29"/>
      <c r="TFX357" s="29"/>
      <c r="TFY357" s="29"/>
      <c r="TFZ357" s="29"/>
      <c r="TGA357" s="29"/>
      <c r="TGB357" s="29"/>
      <c r="TGC357" s="29"/>
      <c r="TGD357" s="29"/>
      <c r="TGE357" s="29"/>
      <c r="TGF357" s="29"/>
      <c r="TGG357" s="29"/>
      <c r="TGH357" s="29"/>
      <c r="TGI357" s="29"/>
      <c r="TGJ357" s="29"/>
      <c r="TGK357" s="29"/>
      <c r="TGL357" s="29"/>
      <c r="TGM357" s="29"/>
      <c r="TGN357" s="29"/>
      <c r="TGO357" s="29"/>
      <c r="TGP357" s="29"/>
      <c r="TGQ357" s="29"/>
      <c r="TGR357" s="29"/>
      <c r="TGS357" s="29"/>
      <c r="TGT357" s="29"/>
      <c r="TGU357" s="29"/>
      <c r="TGV357" s="29"/>
      <c r="TGW357" s="29"/>
      <c r="TGX357" s="29"/>
      <c r="TGY357" s="29"/>
      <c r="TGZ357" s="29"/>
      <c r="THA357" s="29"/>
      <c r="THB357" s="29"/>
      <c r="THC357" s="29"/>
      <c r="THD357" s="29"/>
      <c r="THE357" s="29"/>
      <c r="THF357" s="29"/>
      <c r="THG357" s="29"/>
      <c r="THH357" s="29"/>
      <c r="THI357" s="29"/>
      <c r="THJ357" s="29"/>
      <c r="THK357" s="29"/>
      <c r="THL357" s="29"/>
      <c r="THM357" s="29"/>
      <c r="THN357" s="29"/>
      <c r="THO357" s="29"/>
      <c r="THP357" s="29"/>
      <c r="THQ357" s="29"/>
      <c r="THR357" s="29"/>
      <c r="THS357" s="29"/>
      <c r="THT357" s="29"/>
      <c r="THU357" s="29"/>
      <c r="THV357" s="29"/>
      <c r="THW357" s="29"/>
      <c r="THX357" s="29"/>
      <c r="THY357" s="29"/>
      <c r="THZ357" s="29"/>
      <c r="TIA357" s="29"/>
      <c r="TIB357" s="29"/>
      <c r="TIC357" s="29"/>
      <c r="TID357" s="29"/>
      <c r="TIE357" s="29"/>
      <c r="TIF357" s="29"/>
      <c r="TIG357" s="29"/>
      <c r="TIH357" s="29"/>
      <c r="TII357" s="29"/>
      <c r="TIJ357" s="29"/>
      <c r="TIK357" s="29"/>
      <c r="TIL357" s="29"/>
      <c r="TIM357" s="29"/>
      <c r="TIN357" s="29"/>
      <c r="TIO357" s="29"/>
      <c r="TIP357" s="29"/>
      <c r="TIQ357" s="29"/>
      <c r="TIR357" s="29"/>
      <c r="TIS357" s="29"/>
      <c r="TIT357" s="29"/>
      <c r="TIU357" s="29"/>
      <c r="TIV357" s="29"/>
      <c r="TIW357" s="29"/>
      <c r="TIX357" s="29"/>
      <c r="TIY357" s="29"/>
      <c r="TIZ357" s="29"/>
      <c r="TJA357" s="29"/>
      <c r="TJB357" s="29"/>
      <c r="TJC357" s="29"/>
      <c r="TJD357" s="29"/>
      <c r="TJE357" s="29"/>
      <c r="TJF357" s="29"/>
      <c r="TJG357" s="29"/>
      <c r="TJH357" s="29"/>
      <c r="TJI357" s="29"/>
      <c r="TJJ357" s="29"/>
      <c r="TJK357" s="29"/>
      <c r="TJL357" s="29"/>
      <c r="TJM357" s="29"/>
      <c r="TJN357" s="29"/>
      <c r="TJO357" s="29"/>
      <c r="TJP357" s="29"/>
      <c r="TJQ357" s="29"/>
      <c r="TJR357" s="29"/>
      <c r="TJS357" s="29"/>
      <c r="TJT357" s="29"/>
      <c r="TJU357" s="29"/>
      <c r="TJV357" s="29"/>
      <c r="TJW357" s="29"/>
      <c r="TJX357" s="29"/>
      <c r="TJY357" s="29"/>
      <c r="TJZ357" s="29"/>
      <c r="TKA357" s="29"/>
      <c r="TKB357" s="29"/>
      <c r="TKC357" s="29"/>
      <c r="TKD357" s="29"/>
      <c r="TKE357" s="29"/>
      <c r="TKF357" s="29"/>
      <c r="TKG357" s="29"/>
      <c r="TKH357" s="29"/>
      <c r="TKI357" s="29"/>
      <c r="TKJ357" s="29"/>
      <c r="TKK357" s="29"/>
      <c r="TKL357" s="29"/>
      <c r="TKM357" s="29"/>
      <c r="TKN357" s="29"/>
      <c r="TKO357" s="29"/>
      <c r="TKP357" s="29"/>
      <c r="TKQ357" s="29"/>
      <c r="TKR357" s="29"/>
      <c r="TKS357" s="29"/>
      <c r="TKT357" s="29"/>
      <c r="TKU357" s="29"/>
      <c r="TKV357" s="29"/>
      <c r="TKW357" s="29"/>
      <c r="TKX357" s="29"/>
      <c r="TKY357" s="29"/>
      <c r="TKZ357" s="29"/>
      <c r="TLA357" s="29"/>
      <c r="TLB357" s="29"/>
      <c r="TLC357" s="29"/>
      <c r="TLD357" s="29"/>
      <c r="TLE357" s="29"/>
      <c r="TLF357" s="29"/>
      <c r="TLG357" s="29"/>
      <c r="TLH357" s="29"/>
      <c r="TLI357" s="29"/>
      <c r="TLJ357" s="29"/>
      <c r="TLK357" s="29"/>
      <c r="TLL357" s="29"/>
      <c r="TLM357" s="29"/>
      <c r="TLN357" s="29"/>
      <c r="TLO357" s="29"/>
      <c r="TLP357" s="29"/>
      <c r="TLQ357" s="29"/>
      <c r="TLR357" s="29"/>
      <c r="TLS357" s="29"/>
      <c r="TLT357" s="29"/>
      <c r="TLU357" s="29"/>
      <c r="TLV357" s="29"/>
      <c r="TLW357" s="29"/>
      <c r="TLX357" s="29"/>
      <c r="TLY357" s="29"/>
      <c r="TLZ357" s="29"/>
      <c r="TMA357" s="29"/>
      <c r="TMB357" s="29"/>
      <c r="TMC357" s="29"/>
      <c r="TMD357" s="29"/>
      <c r="TME357" s="29"/>
      <c r="TMF357" s="29"/>
      <c r="TMG357" s="29"/>
      <c r="TMH357" s="29"/>
      <c r="TMI357" s="29"/>
      <c r="TMJ357" s="29"/>
      <c r="TMK357" s="29"/>
      <c r="TML357" s="29"/>
      <c r="TMM357" s="29"/>
      <c r="TMN357" s="29"/>
      <c r="TMO357" s="29"/>
      <c r="TMP357" s="29"/>
      <c r="TMQ357" s="29"/>
      <c r="TMR357" s="29"/>
      <c r="TMS357" s="29"/>
      <c r="TMT357" s="29"/>
      <c r="TMU357" s="29"/>
      <c r="TMV357" s="29"/>
      <c r="TMW357" s="29"/>
      <c r="TMX357" s="29"/>
      <c r="TMY357" s="29"/>
      <c r="TMZ357" s="29"/>
      <c r="TNA357" s="29"/>
      <c r="TNB357" s="29"/>
      <c r="TNC357" s="29"/>
      <c r="TND357" s="29"/>
      <c r="TNE357" s="29"/>
      <c r="TNF357" s="29"/>
      <c r="TNG357" s="29"/>
      <c r="TNH357" s="29"/>
      <c r="TNI357" s="29"/>
      <c r="TNJ357" s="29"/>
      <c r="TNK357" s="29"/>
      <c r="TNL357" s="29"/>
      <c r="TNM357" s="29"/>
      <c r="TNN357" s="29"/>
      <c r="TNO357" s="29"/>
      <c r="TNP357" s="29"/>
      <c r="TNQ357" s="29"/>
      <c r="TNR357" s="29"/>
      <c r="TNS357" s="29"/>
      <c r="TNT357" s="29"/>
      <c r="TNU357" s="29"/>
      <c r="TNV357" s="29"/>
      <c r="TNW357" s="29"/>
      <c r="TNX357" s="29"/>
      <c r="TNY357" s="29"/>
      <c r="TNZ357" s="29"/>
      <c r="TOA357" s="29"/>
      <c r="TOB357" s="29"/>
      <c r="TOC357" s="29"/>
      <c r="TOD357" s="29"/>
      <c r="TOE357" s="29"/>
      <c r="TOF357" s="29"/>
      <c r="TOG357" s="29"/>
      <c r="TOH357" s="29"/>
      <c r="TOI357" s="29"/>
      <c r="TOJ357" s="29"/>
      <c r="TOK357" s="29"/>
      <c r="TOL357" s="29"/>
      <c r="TOM357" s="29"/>
      <c r="TON357" s="29"/>
      <c r="TOO357" s="29"/>
      <c r="TOP357" s="29"/>
      <c r="TOQ357" s="29"/>
      <c r="TOR357" s="29"/>
      <c r="TOS357" s="29"/>
      <c r="TOT357" s="29"/>
      <c r="TOU357" s="29"/>
      <c r="TOV357" s="29"/>
      <c r="TOW357" s="29"/>
      <c r="TOX357" s="29"/>
      <c r="TOY357" s="29"/>
      <c r="TOZ357" s="29"/>
      <c r="TPA357" s="29"/>
      <c r="TPB357" s="29"/>
      <c r="TPC357" s="29"/>
      <c r="TPD357" s="29"/>
      <c r="TPE357" s="29"/>
      <c r="TPF357" s="29"/>
      <c r="TPG357" s="29"/>
      <c r="TPH357" s="29"/>
      <c r="TPI357" s="29"/>
      <c r="TPJ357" s="29"/>
      <c r="TPK357" s="29"/>
      <c r="TPL357" s="29"/>
      <c r="TPM357" s="29"/>
      <c r="TPN357" s="29"/>
      <c r="TPO357" s="29"/>
      <c r="TPP357" s="29"/>
      <c r="TPQ357" s="29"/>
      <c r="TPR357" s="29"/>
      <c r="TPS357" s="29"/>
      <c r="TPT357" s="29"/>
      <c r="TPU357" s="29"/>
      <c r="TPV357" s="29"/>
      <c r="TPW357" s="29"/>
      <c r="TPX357" s="29"/>
      <c r="TPY357" s="29"/>
      <c r="TPZ357" s="29"/>
      <c r="TQA357" s="29"/>
      <c r="TQB357" s="29"/>
      <c r="TQC357" s="29"/>
      <c r="TQD357" s="29"/>
      <c r="TQE357" s="29"/>
      <c r="TQF357" s="29"/>
      <c r="TQG357" s="29"/>
      <c r="TQH357" s="29"/>
      <c r="TQI357" s="29"/>
      <c r="TQJ357" s="29"/>
      <c r="TQK357" s="29"/>
      <c r="TQL357" s="29"/>
      <c r="TQM357" s="29"/>
      <c r="TQN357" s="29"/>
      <c r="TQO357" s="29"/>
      <c r="TQP357" s="29"/>
      <c r="TQQ357" s="29"/>
      <c r="TQR357" s="29"/>
      <c r="TQS357" s="29"/>
      <c r="TQT357" s="29"/>
      <c r="TQU357" s="29"/>
      <c r="TQV357" s="29"/>
      <c r="TQW357" s="29"/>
      <c r="TQX357" s="29"/>
      <c r="TQY357" s="29"/>
      <c r="TQZ357" s="29"/>
      <c r="TRA357" s="29"/>
      <c r="TRB357" s="29"/>
      <c r="TRC357" s="29"/>
      <c r="TRD357" s="29"/>
      <c r="TRE357" s="29"/>
      <c r="TRF357" s="29"/>
      <c r="TRG357" s="29"/>
      <c r="TRH357" s="29"/>
      <c r="TRI357" s="29"/>
      <c r="TRJ357" s="29"/>
      <c r="TRK357" s="29"/>
      <c r="TRL357" s="29"/>
      <c r="TRM357" s="29"/>
      <c r="TRN357" s="29"/>
      <c r="TRO357" s="29"/>
      <c r="TRP357" s="29"/>
      <c r="TRQ357" s="29"/>
      <c r="TRR357" s="29"/>
      <c r="TRS357" s="29"/>
      <c r="TRT357" s="29"/>
      <c r="TRU357" s="29"/>
      <c r="TRV357" s="29"/>
      <c r="TRW357" s="29"/>
      <c r="TRX357" s="29"/>
      <c r="TRY357" s="29"/>
      <c r="TRZ357" s="29"/>
      <c r="TSA357" s="29"/>
      <c r="TSB357" s="29"/>
      <c r="TSC357" s="29"/>
      <c r="TSD357" s="29"/>
      <c r="TSE357" s="29"/>
      <c r="TSF357" s="29"/>
      <c r="TSG357" s="29"/>
      <c r="TSH357" s="29"/>
      <c r="TSI357" s="29"/>
      <c r="TSJ357" s="29"/>
      <c r="TSK357" s="29"/>
      <c r="TSL357" s="29"/>
      <c r="TSM357" s="29"/>
      <c r="TSN357" s="29"/>
      <c r="TSO357" s="29"/>
      <c r="TSP357" s="29"/>
      <c r="TSQ357" s="29"/>
      <c r="TSR357" s="29"/>
      <c r="TSS357" s="29"/>
      <c r="TST357" s="29"/>
      <c r="TSU357" s="29"/>
      <c r="TSV357" s="29"/>
      <c r="TSW357" s="29"/>
      <c r="TSX357" s="29"/>
      <c r="TSY357" s="29"/>
      <c r="TSZ357" s="29"/>
      <c r="TTA357" s="29"/>
      <c r="TTB357" s="29"/>
      <c r="TTC357" s="29"/>
      <c r="TTD357" s="29"/>
      <c r="TTE357" s="29"/>
      <c r="TTF357" s="29"/>
      <c r="TTG357" s="29"/>
      <c r="TTH357" s="29"/>
      <c r="TTI357" s="29"/>
      <c r="TTJ357" s="29"/>
      <c r="TTK357" s="29"/>
      <c r="TTL357" s="29"/>
      <c r="TTM357" s="29"/>
      <c r="TTN357" s="29"/>
      <c r="TTO357" s="29"/>
      <c r="TTP357" s="29"/>
      <c r="TTQ357" s="29"/>
      <c r="TTR357" s="29"/>
      <c r="TTS357" s="29"/>
      <c r="TTT357" s="29"/>
      <c r="TTU357" s="29"/>
      <c r="TTV357" s="29"/>
      <c r="TTW357" s="29"/>
      <c r="TTX357" s="29"/>
      <c r="TTY357" s="29"/>
      <c r="TTZ357" s="29"/>
      <c r="TUA357" s="29"/>
      <c r="TUB357" s="29"/>
      <c r="TUC357" s="29"/>
      <c r="TUD357" s="29"/>
      <c r="TUE357" s="29"/>
      <c r="TUF357" s="29"/>
      <c r="TUG357" s="29"/>
      <c r="TUH357" s="29"/>
      <c r="TUI357" s="29"/>
      <c r="TUJ357" s="29"/>
      <c r="TUK357" s="29"/>
      <c r="TUL357" s="29"/>
      <c r="TUM357" s="29"/>
      <c r="TUN357" s="29"/>
      <c r="TUO357" s="29"/>
      <c r="TUP357" s="29"/>
      <c r="TUQ357" s="29"/>
      <c r="TUR357" s="29"/>
      <c r="TUS357" s="29"/>
      <c r="TUT357" s="29"/>
      <c r="TUU357" s="29"/>
      <c r="TUV357" s="29"/>
      <c r="TUW357" s="29"/>
      <c r="TUX357" s="29"/>
      <c r="TUY357" s="29"/>
      <c r="TUZ357" s="29"/>
      <c r="TVA357" s="29"/>
      <c r="TVB357" s="29"/>
      <c r="TVC357" s="29"/>
      <c r="TVD357" s="29"/>
      <c r="TVE357" s="29"/>
      <c r="TVF357" s="29"/>
      <c r="TVG357" s="29"/>
      <c r="TVH357" s="29"/>
      <c r="TVI357" s="29"/>
      <c r="TVJ357" s="29"/>
      <c r="TVK357" s="29"/>
      <c r="TVL357" s="29"/>
      <c r="TVM357" s="29"/>
      <c r="TVN357" s="29"/>
      <c r="TVO357" s="29"/>
      <c r="TVP357" s="29"/>
      <c r="TVQ357" s="29"/>
      <c r="TVR357" s="29"/>
      <c r="TVS357" s="29"/>
      <c r="TVT357" s="29"/>
      <c r="TVU357" s="29"/>
      <c r="TVV357" s="29"/>
      <c r="TVW357" s="29"/>
      <c r="TVX357" s="29"/>
      <c r="TVY357" s="29"/>
      <c r="TVZ357" s="29"/>
      <c r="TWA357" s="29"/>
      <c r="TWB357" s="29"/>
      <c r="TWC357" s="29"/>
      <c r="TWD357" s="29"/>
      <c r="TWE357" s="29"/>
      <c r="TWF357" s="29"/>
      <c r="TWG357" s="29"/>
      <c r="TWH357" s="29"/>
      <c r="TWI357" s="29"/>
      <c r="TWJ357" s="29"/>
      <c r="TWK357" s="29"/>
      <c r="TWL357" s="29"/>
      <c r="TWM357" s="29"/>
      <c r="TWN357" s="29"/>
      <c r="TWO357" s="29"/>
      <c r="TWP357" s="29"/>
      <c r="TWQ357" s="29"/>
      <c r="TWR357" s="29"/>
      <c r="TWS357" s="29"/>
      <c r="TWT357" s="29"/>
      <c r="TWU357" s="29"/>
      <c r="TWV357" s="29"/>
      <c r="TWW357" s="29"/>
      <c r="TWX357" s="29"/>
      <c r="TWY357" s="29"/>
      <c r="TWZ357" s="29"/>
      <c r="TXA357" s="29"/>
      <c r="TXB357" s="29"/>
      <c r="TXC357" s="29"/>
      <c r="TXD357" s="29"/>
      <c r="TXE357" s="29"/>
      <c r="TXF357" s="29"/>
      <c r="TXG357" s="29"/>
      <c r="TXH357" s="29"/>
      <c r="TXI357" s="29"/>
      <c r="TXJ357" s="29"/>
      <c r="TXK357" s="29"/>
      <c r="TXL357" s="29"/>
      <c r="TXM357" s="29"/>
      <c r="TXN357" s="29"/>
      <c r="TXO357" s="29"/>
      <c r="TXP357" s="29"/>
      <c r="TXQ357" s="29"/>
      <c r="TXR357" s="29"/>
      <c r="TXS357" s="29"/>
      <c r="TXT357" s="29"/>
      <c r="TXU357" s="29"/>
      <c r="TXV357" s="29"/>
      <c r="TXW357" s="29"/>
      <c r="TXX357" s="29"/>
      <c r="TXY357" s="29"/>
      <c r="TXZ357" s="29"/>
      <c r="TYA357" s="29"/>
      <c r="TYB357" s="29"/>
      <c r="TYC357" s="29"/>
      <c r="TYD357" s="29"/>
      <c r="TYE357" s="29"/>
      <c r="TYF357" s="29"/>
      <c r="TYG357" s="29"/>
      <c r="TYH357" s="29"/>
      <c r="TYI357" s="29"/>
      <c r="TYJ357" s="29"/>
      <c r="TYK357" s="29"/>
      <c r="TYL357" s="29"/>
      <c r="TYM357" s="29"/>
      <c r="TYN357" s="29"/>
      <c r="TYO357" s="29"/>
      <c r="TYP357" s="29"/>
      <c r="TYQ357" s="29"/>
      <c r="TYR357" s="29"/>
      <c r="TYS357" s="29"/>
      <c r="TYT357" s="29"/>
      <c r="TYU357" s="29"/>
      <c r="TYV357" s="29"/>
      <c r="TYW357" s="29"/>
      <c r="TYX357" s="29"/>
      <c r="TYY357" s="29"/>
      <c r="TYZ357" s="29"/>
      <c r="TZA357" s="29"/>
      <c r="TZB357" s="29"/>
      <c r="TZC357" s="29"/>
      <c r="TZD357" s="29"/>
      <c r="TZE357" s="29"/>
      <c r="TZF357" s="29"/>
      <c r="TZG357" s="29"/>
      <c r="TZH357" s="29"/>
      <c r="TZI357" s="29"/>
      <c r="TZJ357" s="29"/>
      <c r="TZK357" s="29"/>
      <c r="TZL357" s="29"/>
      <c r="TZM357" s="29"/>
      <c r="TZN357" s="29"/>
      <c r="TZO357" s="29"/>
      <c r="TZP357" s="29"/>
      <c r="TZQ357" s="29"/>
      <c r="TZR357" s="29"/>
      <c r="TZS357" s="29"/>
      <c r="TZT357" s="29"/>
      <c r="TZU357" s="29"/>
      <c r="TZV357" s="29"/>
      <c r="TZW357" s="29"/>
      <c r="TZX357" s="29"/>
      <c r="TZY357" s="29"/>
      <c r="TZZ357" s="29"/>
      <c r="UAA357" s="29"/>
      <c r="UAB357" s="29"/>
      <c r="UAC357" s="29"/>
      <c r="UAD357" s="29"/>
      <c r="UAE357" s="29"/>
      <c r="UAF357" s="29"/>
      <c r="UAG357" s="29"/>
      <c r="UAH357" s="29"/>
      <c r="UAI357" s="29"/>
      <c r="UAJ357" s="29"/>
      <c r="UAK357" s="29"/>
      <c r="UAL357" s="29"/>
      <c r="UAM357" s="29"/>
      <c r="UAN357" s="29"/>
      <c r="UAO357" s="29"/>
      <c r="UAP357" s="29"/>
      <c r="UAQ357" s="29"/>
      <c r="UAR357" s="29"/>
      <c r="UAS357" s="29"/>
      <c r="UAT357" s="29"/>
      <c r="UAU357" s="29"/>
      <c r="UAV357" s="29"/>
      <c r="UAW357" s="29"/>
      <c r="UAX357" s="29"/>
      <c r="UAY357" s="29"/>
      <c r="UAZ357" s="29"/>
      <c r="UBA357" s="29"/>
      <c r="UBB357" s="29"/>
      <c r="UBC357" s="29"/>
      <c r="UBD357" s="29"/>
      <c r="UBE357" s="29"/>
      <c r="UBF357" s="29"/>
      <c r="UBG357" s="29"/>
      <c r="UBH357" s="29"/>
      <c r="UBI357" s="29"/>
      <c r="UBJ357" s="29"/>
      <c r="UBK357" s="29"/>
      <c r="UBL357" s="29"/>
      <c r="UBM357" s="29"/>
      <c r="UBN357" s="29"/>
      <c r="UBO357" s="29"/>
      <c r="UBP357" s="29"/>
      <c r="UBQ357" s="29"/>
      <c r="UBR357" s="29"/>
      <c r="UBS357" s="29"/>
      <c r="UBT357" s="29"/>
      <c r="UBU357" s="29"/>
      <c r="UBV357" s="29"/>
      <c r="UBW357" s="29"/>
      <c r="UBX357" s="29"/>
      <c r="UBY357" s="29"/>
      <c r="UBZ357" s="29"/>
      <c r="UCA357" s="29"/>
      <c r="UCB357" s="29"/>
      <c r="UCC357" s="29"/>
      <c r="UCD357" s="29"/>
      <c r="UCE357" s="29"/>
      <c r="UCF357" s="29"/>
      <c r="UCG357" s="29"/>
      <c r="UCH357" s="29"/>
      <c r="UCI357" s="29"/>
      <c r="UCJ357" s="29"/>
      <c r="UCK357" s="29"/>
      <c r="UCL357" s="29"/>
      <c r="UCM357" s="29"/>
      <c r="UCN357" s="29"/>
      <c r="UCO357" s="29"/>
      <c r="UCP357" s="29"/>
      <c r="UCQ357" s="29"/>
      <c r="UCR357" s="29"/>
      <c r="UCS357" s="29"/>
      <c r="UCT357" s="29"/>
      <c r="UCU357" s="29"/>
      <c r="UCV357" s="29"/>
      <c r="UCW357" s="29"/>
      <c r="UCX357" s="29"/>
      <c r="UCY357" s="29"/>
      <c r="UCZ357" s="29"/>
      <c r="UDA357" s="29"/>
      <c r="UDB357" s="29"/>
      <c r="UDC357" s="29"/>
      <c r="UDD357" s="29"/>
      <c r="UDE357" s="29"/>
      <c r="UDF357" s="29"/>
      <c r="UDG357" s="29"/>
      <c r="UDH357" s="29"/>
      <c r="UDI357" s="29"/>
      <c r="UDJ357" s="29"/>
      <c r="UDK357" s="29"/>
      <c r="UDL357" s="29"/>
      <c r="UDM357" s="29"/>
      <c r="UDN357" s="29"/>
      <c r="UDO357" s="29"/>
      <c r="UDP357" s="29"/>
      <c r="UDQ357" s="29"/>
      <c r="UDR357" s="29"/>
      <c r="UDS357" s="29"/>
      <c r="UDT357" s="29"/>
      <c r="UDU357" s="29"/>
      <c r="UDV357" s="29"/>
      <c r="UDW357" s="29"/>
      <c r="UDX357" s="29"/>
      <c r="UDY357" s="29"/>
      <c r="UDZ357" s="29"/>
      <c r="UEA357" s="29"/>
      <c r="UEB357" s="29"/>
      <c r="UEC357" s="29"/>
      <c r="UED357" s="29"/>
      <c r="UEE357" s="29"/>
      <c r="UEF357" s="29"/>
      <c r="UEG357" s="29"/>
      <c r="UEH357" s="29"/>
      <c r="UEI357" s="29"/>
      <c r="UEJ357" s="29"/>
      <c r="UEK357" s="29"/>
      <c r="UEL357" s="29"/>
      <c r="UEM357" s="29"/>
      <c r="UEN357" s="29"/>
      <c r="UEO357" s="29"/>
      <c r="UEP357" s="29"/>
      <c r="UEQ357" s="29"/>
      <c r="UER357" s="29"/>
      <c r="UES357" s="29"/>
      <c r="UET357" s="29"/>
      <c r="UEU357" s="29"/>
      <c r="UEV357" s="29"/>
      <c r="UEW357" s="29"/>
      <c r="UEX357" s="29"/>
      <c r="UEY357" s="29"/>
      <c r="UEZ357" s="29"/>
      <c r="UFA357" s="29"/>
      <c r="UFB357" s="29"/>
      <c r="UFC357" s="29"/>
      <c r="UFD357" s="29"/>
      <c r="UFE357" s="29"/>
      <c r="UFF357" s="29"/>
      <c r="UFG357" s="29"/>
      <c r="UFH357" s="29"/>
      <c r="UFI357" s="29"/>
      <c r="UFJ357" s="29"/>
      <c r="UFK357" s="29"/>
      <c r="UFL357" s="29"/>
      <c r="UFM357" s="29"/>
      <c r="UFN357" s="29"/>
      <c r="UFO357" s="29"/>
      <c r="UFP357" s="29"/>
      <c r="UFQ357" s="29"/>
      <c r="UFR357" s="29"/>
      <c r="UFS357" s="29"/>
      <c r="UFT357" s="29"/>
      <c r="UFU357" s="29"/>
      <c r="UFV357" s="29"/>
      <c r="UFW357" s="29"/>
      <c r="UFX357" s="29"/>
      <c r="UFY357" s="29"/>
      <c r="UFZ357" s="29"/>
      <c r="UGA357" s="29"/>
      <c r="UGB357" s="29"/>
      <c r="UGC357" s="29"/>
      <c r="UGD357" s="29"/>
      <c r="UGE357" s="29"/>
      <c r="UGF357" s="29"/>
      <c r="UGG357" s="29"/>
      <c r="UGH357" s="29"/>
      <c r="UGI357" s="29"/>
      <c r="UGJ357" s="29"/>
      <c r="UGK357" s="29"/>
      <c r="UGL357" s="29"/>
      <c r="UGM357" s="29"/>
      <c r="UGN357" s="29"/>
      <c r="UGO357" s="29"/>
      <c r="UGP357" s="29"/>
      <c r="UGQ357" s="29"/>
      <c r="UGR357" s="29"/>
      <c r="UGS357" s="29"/>
      <c r="UGT357" s="29"/>
      <c r="UGU357" s="29"/>
      <c r="UGV357" s="29"/>
      <c r="UGW357" s="29"/>
      <c r="UGX357" s="29"/>
      <c r="UGY357" s="29"/>
      <c r="UGZ357" s="29"/>
      <c r="UHA357" s="29"/>
      <c r="UHB357" s="29"/>
      <c r="UHC357" s="29"/>
      <c r="UHD357" s="29"/>
      <c r="UHE357" s="29"/>
      <c r="UHF357" s="29"/>
      <c r="UHG357" s="29"/>
      <c r="UHH357" s="29"/>
      <c r="UHI357" s="29"/>
      <c r="UHJ357" s="29"/>
      <c r="UHK357" s="29"/>
      <c r="UHL357" s="29"/>
      <c r="UHM357" s="29"/>
      <c r="UHN357" s="29"/>
      <c r="UHO357" s="29"/>
      <c r="UHP357" s="29"/>
      <c r="UHQ357" s="29"/>
      <c r="UHR357" s="29"/>
      <c r="UHS357" s="29"/>
      <c r="UHT357" s="29"/>
      <c r="UHU357" s="29"/>
      <c r="UHV357" s="29"/>
      <c r="UHW357" s="29"/>
      <c r="UHX357" s="29"/>
      <c r="UHY357" s="29"/>
      <c r="UHZ357" s="29"/>
      <c r="UIA357" s="29"/>
      <c r="UIB357" s="29"/>
      <c r="UIC357" s="29"/>
      <c r="UID357" s="29"/>
      <c r="UIE357" s="29"/>
      <c r="UIF357" s="29"/>
      <c r="UIG357" s="29"/>
      <c r="UIH357" s="29"/>
      <c r="UII357" s="29"/>
      <c r="UIJ357" s="29"/>
      <c r="UIK357" s="29"/>
      <c r="UIL357" s="29"/>
      <c r="UIM357" s="29"/>
      <c r="UIN357" s="29"/>
      <c r="UIO357" s="29"/>
      <c r="UIP357" s="29"/>
      <c r="UIQ357" s="29"/>
      <c r="UIR357" s="29"/>
      <c r="UIS357" s="29"/>
      <c r="UIT357" s="29"/>
      <c r="UIU357" s="29"/>
      <c r="UIV357" s="29"/>
      <c r="UIW357" s="29"/>
      <c r="UIX357" s="29"/>
      <c r="UIY357" s="29"/>
      <c r="UIZ357" s="29"/>
      <c r="UJA357" s="29"/>
      <c r="UJB357" s="29"/>
      <c r="UJC357" s="29"/>
      <c r="UJD357" s="29"/>
      <c r="UJE357" s="29"/>
      <c r="UJF357" s="29"/>
      <c r="UJG357" s="29"/>
      <c r="UJH357" s="29"/>
      <c r="UJI357" s="29"/>
      <c r="UJJ357" s="29"/>
      <c r="UJK357" s="29"/>
      <c r="UJL357" s="29"/>
      <c r="UJM357" s="29"/>
      <c r="UJN357" s="29"/>
      <c r="UJO357" s="29"/>
      <c r="UJP357" s="29"/>
      <c r="UJQ357" s="29"/>
      <c r="UJR357" s="29"/>
      <c r="UJS357" s="29"/>
      <c r="UJT357" s="29"/>
      <c r="UJU357" s="29"/>
      <c r="UJV357" s="29"/>
      <c r="UJW357" s="29"/>
      <c r="UJX357" s="29"/>
      <c r="UJY357" s="29"/>
      <c r="UJZ357" s="29"/>
      <c r="UKA357" s="29"/>
      <c r="UKB357" s="29"/>
      <c r="UKC357" s="29"/>
      <c r="UKD357" s="29"/>
      <c r="UKE357" s="29"/>
      <c r="UKF357" s="29"/>
      <c r="UKG357" s="29"/>
      <c r="UKH357" s="29"/>
      <c r="UKI357" s="29"/>
      <c r="UKJ357" s="29"/>
      <c r="UKK357" s="29"/>
      <c r="UKL357" s="29"/>
      <c r="UKM357" s="29"/>
      <c r="UKN357" s="29"/>
      <c r="UKO357" s="29"/>
      <c r="UKP357" s="29"/>
      <c r="UKQ357" s="29"/>
      <c r="UKR357" s="29"/>
      <c r="UKS357" s="29"/>
      <c r="UKT357" s="29"/>
      <c r="UKU357" s="29"/>
      <c r="UKV357" s="29"/>
      <c r="UKW357" s="29"/>
      <c r="UKX357" s="29"/>
      <c r="UKY357" s="29"/>
      <c r="UKZ357" s="29"/>
      <c r="ULA357" s="29"/>
      <c r="ULB357" s="29"/>
      <c r="ULC357" s="29"/>
      <c r="ULD357" s="29"/>
      <c r="ULE357" s="29"/>
      <c r="ULF357" s="29"/>
      <c r="ULG357" s="29"/>
      <c r="ULH357" s="29"/>
      <c r="ULI357" s="29"/>
      <c r="ULJ357" s="29"/>
      <c r="ULK357" s="29"/>
      <c r="ULL357" s="29"/>
      <c r="ULM357" s="29"/>
      <c r="ULN357" s="29"/>
      <c r="ULO357" s="29"/>
      <c r="ULP357" s="29"/>
      <c r="ULQ357" s="29"/>
      <c r="ULR357" s="29"/>
      <c r="ULS357" s="29"/>
      <c r="ULT357" s="29"/>
      <c r="ULU357" s="29"/>
      <c r="ULV357" s="29"/>
      <c r="ULW357" s="29"/>
      <c r="ULX357" s="29"/>
      <c r="ULY357" s="29"/>
      <c r="ULZ357" s="29"/>
      <c r="UMA357" s="29"/>
      <c r="UMB357" s="29"/>
      <c r="UMC357" s="29"/>
      <c r="UMD357" s="29"/>
      <c r="UME357" s="29"/>
      <c r="UMF357" s="29"/>
      <c r="UMG357" s="29"/>
      <c r="UMH357" s="29"/>
      <c r="UMI357" s="29"/>
      <c r="UMJ357" s="29"/>
      <c r="UMK357" s="29"/>
      <c r="UML357" s="29"/>
      <c r="UMM357" s="29"/>
      <c r="UMN357" s="29"/>
      <c r="UMO357" s="29"/>
      <c r="UMP357" s="29"/>
      <c r="UMQ357" s="29"/>
      <c r="UMR357" s="29"/>
      <c r="UMS357" s="29"/>
      <c r="UMT357" s="29"/>
      <c r="UMU357" s="29"/>
      <c r="UMV357" s="29"/>
      <c r="UMW357" s="29"/>
      <c r="UMX357" s="29"/>
      <c r="UMY357" s="29"/>
      <c r="UMZ357" s="29"/>
      <c r="UNA357" s="29"/>
      <c r="UNB357" s="29"/>
      <c r="UNC357" s="29"/>
      <c r="UND357" s="29"/>
      <c r="UNE357" s="29"/>
      <c r="UNF357" s="29"/>
      <c r="UNG357" s="29"/>
      <c r="UNH357" s="29"/>
      <c r="UNI357" s="29"/>
      <c r="UNJ357" s="29"/>
      <c r="UNK357" s="29"/>
      <c r="UNL357" s="29"/>
      <c r="UNM357" s="29"/>
      <c r="UNN357" s="29"/>
      <c r="UNO357" s="29"/>
      <c r="UNP357" s="29"/>
      <c r="UNQ357" s="29"/>
      <c r="UNR357" s="29"/>
      <c r="UNS357" s="29"/>
      <c r="UNT357" s="29"/>
      <c r="UNU357" s="29"/>
      <c r="UNV357" s="29"/>
      <c r="UNW357" s="29"/>
      <c r="UNX357" s="29"/>
      <c r="UNY357" s="29"/>
      <c r="UNZ357" s="29"/>
      <c r="UOA357" s="29"/>
      <c r="UOB357" s="29"/>
      <c r="UOC357" s="29"/>
      <c r="UOD357" s="29"/>
      <c r="UOE357" s="29"/>
      <c r="UOF357" s="29"/>
      <c r="UOG357" s="29"/>
      <c r="UOH357" s="29"/>
      <c r="UOI357" s="29"/>
      <c r="UOJ357" s="29"/>
      <c r="UOK357" s="29"/>
      <c r="UOL357" s="29"/>
      <c r="UOM357" s="29"/>
      <c r="UON357" s="29"/>
      <c r="UOO357" s="29"/>
      <c r="UOP357" s="29"/>
      <c r="UOQ357" s="29"/>
      <c r="UOR357" s="29"/>
      <c r="UOS357" s="29"/>
      <c r="UOT357" s="29"/>
      <c r="UOU357" s="29"/>
      <c r="UOV357" s="29"/>
      <c r="UOW357" s="29"/>
      <c r="UOX357" s="29"/>
      <c r="UOY357" s="29"/>
      <c r="UOZ357" s="29"/>
      <c r="UPA357" s="29"/>
      <c r="UPB357" s="29"/>
      <c r="UPC357" s="29"/>
      <c r="UPD357" s="29"/>
      <c r="UPE357" s="29"/>
      <c r="UPF357" s="29"/>
      <c r="UPG357" s="29"/>
      <c r="UPH357" s="29"/>
      <c r="UPI357" s="29"/>
      <c r="UPJ357" s="29"/>
      <c r="UPK357" s="29"/>
      <c r="UPL357" s="29"/>
      <c r="UPM357" s="29"/>
      <c r="UPN357" s="29"/>
      <c r="UPO357" s="29"/>
      <c r="UPP357" s="29"/>
      <c r="UPQ357" s="29"/>
      <c r="UPR357" s="29"/>
      <c r="UPS357" s="29"/>
      <c r="UPT357" s="29"/>
      <c r="UPU357" s="29"/>
      <c r="UPV357" s="29"/>
      <c r="UPW357" s="29"/>
      <c r="UPX357" s="29"/>
      <c r="UPY357" s="29"/>
      <c r="UPZ357" s="29"/>
      <c r="UQA357" s="29"/>
      <c r="UQB357" s="29"/>
      <c r="UQC357" s="29"/>
      <c r="UQD357" s="29"/>
      <c r="UQE357" s="29"/>
      <c r="UQF357" s="29"/>
      <c r="UQG357" s="29"/>
      <c r="UQH357" s="29"/>
      <c r="UQI357" s="29"/>
      <c r="UQJ357" s="29"/>
      <c r="UQK357" s="29"/>
      <c r="UQL357" s="29"/>
      <c r="UQM357" s="29"/>
      <c r="UQN357" s="29"/>
      <c r="UQO357" s="29"/>
      <c r="UQP357" s="29"/>
      <c r="UQQ357" s="29"/>
      <c r="UQR357" s="29"/>
      <c r="UQS357" s="29"/>
      <c r="UQT357" s="29"/>
      <c r="UQU357" s="29"/>
      <c r="UQV357" s="29"/>
      <c r="UQW357" s="29"/>
      <c r="UQX357" s="29"/>
      <c r="UQY357" s="29"/>
      <c r="UQZ357" s="29"/>
      <c r="URA357" s="29"/>
      <c r="URB357" s="29"/>
      <c r="URC357" s="29"/>
      <c r="URD357" s="29"/>
      <c r="URE357" s="29"/>
      <c r="URF357" s="29"/>
      <c r="URG357" s="29"/>
      <c r="URH357" s="29"/>
      <c r="URI357" s="29"/>
      <c r="URJ357" s="29"/>
      <c r="URK357" s="29"/>
      <c r="URL357" s="29"/>
      <c r="URM357" s="29"/>
      <c r="URN357" s="29"/>
      <c r="URO357" s="29"/>
      <c r="URP357" s="29"/>
      <c r="URQ357" s="29"/>
      <c r="URR357" s="29"/>
      <c r="URS357" s="29"/>
      <c r="URT357" s="29"/>
      <c r="URU357" s="29"/>
      <c r="URV357" s="29"/>
      <c r="URW357" s="29"/>
      <c r="URX357" s="29"/>
      <c r="URY357" s="29"/>
      <c r="URZ357" s="29"/>
      <c r="USA357" s="29"/>
      <c r="USB357" s="29"/>
      <c r="USC357" s="29"/>
      <c r="USD357" s="29"/>
      <c r="USE357" s="29"/>
      <c r="USF357" s="29"/>
      <c r="USG357" s="29"/>
      <c r="USH357" s="29"/>
      <c r="USI357" s="29"/>
      <c r="USJ357" s="29"/>
      <c r="USK357" s="29"/>
      <c r="USL357" s="29"/>
      <c r="USM357" s="29"/>
      <c r="USN357" s="29"/>
      <c r="USO357" s="29"/>
      <c r="USP357" s="29"/>
      <c r="USQ357" s="29"/>
      <c r="USR357" s="29"/>
      <c r="USS357" s="29"/>
      <c r="UST357" s="29"/>
      <c r="USU357" s="29"/>
      <c r="USV357" s="29"/>
      <c r="USW357" s="29"/>
      <c r="USX357" s="29"/>
      <c r="USY357" s="29"/>
      <c r="USZ357" s="29"/>
      <c r="UTA357" s="29"/>
      <c r="UTB357" s="29"/>
      <c r="UTC357" s="29"/>
      <c r="UTD357" s="29"/>
      <c r="UTE357" s="29"/>
      <c r="UTF357" s="29"/>
      <c r="UTG357" s="29"/>
      <c r="UTH357" s="29"/>
      <c r="UTI357" s="29"/>
      <c r="UTJ357" s="29"/>
      <c r="UTK357" s="29"/>
      <c r="UTL357" s="29"/>
      <c r="UTM357" s="29"/>
      <c r="UTN357" s="29"/>
      <c r="UTO357" s="29"/>
      <c r="UTP357" s="29"/>
      <c r="UTQ357" s="29"/>
      <c r="UTR357" s="29"/>
      <c r="UTS357" s="29"/>
      <c r="UTT357" s="29"/>
      <c r="UTU357" s="29"/>
      <c r="UTV357" s="29"/>
      <c r="UTW357" s="29"/>
      <c r="UTX357" s="29"/>
      <c r="UTY357" s="29"/>
      <c r="UTZ357" s="29"/>
      <c r="UUA357" s="29"/>
      <c r="UUB357" s="29"/>
      <c r="UUC357" s="29"/>
      <c r="UUD357" s="29"/>
      <c r="UUE357" s="29"/>
      <c r="UUF357" s="29"/>
      <c r="UUG357" s="29"/>
      <c r="UUH357" s="29"/>
      <c r="UUI357" s="29"/>
      <c r="UUJ357" s="29"/>
      <c r="UUK357" s="29"/>
      <c r="UUL357" s="29"/>
      <c r="UUM357" s="29"/>
      <c r="UUN357" s="29"/>
      <c r="UUO357" s="29"/>
      <c r="UUP357" s="29"/>
      <c r="UUQ357" s="29"/>
      <c r="UUR357" s="29"/>
      <c r="UUS357" s="29"/>
      <c r="UUT357" s="29"/>
      <c r="UUU357" s="29"/>
      <c r="UUV357" s="29"/>
      <c r="UUW357" s="29"/>
      <c r="UUX357" s="29"/>
      <c r="UUY357" s="29"/>
      <c r="UUZ357" s="29"/>
      <c r="UVA357" s="29"/>
      <c r="UVB357" s="29"/>
      <c r="UVC357" s="29"/>
      <c r="UVD357" s="29"/>
      <c r="UVE357" s="29"/>
      <c r="UVF357" s="29"/>
      <c r="UVG357" s="29"/>
      <c r="UVH357" s="29"/>
      <c r="UVI357" s="29"/>
      <c r="UVJ357" s="29"/>
      <c r="UVK357" s="29"/>
      <c r="UVL357" s="29"/>
      <c r="UVM357" s="29"/>
      <c r="UVN357" s="29"/>
      <c r="UVO357" s="29"/>
      <c r="UVP357" s="29"/>
      <c r="UVQ357" s="29"/>
      <c r="UVR357" s="29"/>
      <c r="UVS357" s="29"/>
      <c r="UVT357" s="29"/>
      <c r="UVU357" s="29"/>
      <c r="UVV357" s="29"/>
      <c r="UVW357" s="29"/>
      <c r="UVX357" s="29"/>
      <c r="UVY357" s="29"/>
      <c r="UVZ357" s="29"/>
      <c r="UWA357" s="29"/>
      <c r="UWB357" s="29"/>
      <c r="UWC357" s="29"/>
      <c r="UWD357" s="29"/>
      <c r="UWE357" s="29"/>
      <c r="UWF357" s="29"/>
      <c r="UWG357" s="29"/>
      <c r="UWH357" s="29"/>
      <c r="UWI357" s="29"/>
      <c r="UWJ357" s="29"/>
      <c r="UWK357" s="29"/>
      <c r="UWL357" s="29"/>
      <c r="UWM357" s="29"/>
      <c r="UWN357" s="29"/>
      <c r="UWO357" s="29"/>
      <c r="UWP357" s="29"/>
      <c r="UWQ357" s="29"/>
      <c r="UWR357" s="29"/>
      <c r="UWS357" s="29"/>
      <c r="UWT357" s="29"/>
      <c r="UWU357" s="29"/>
      <c r="UWV357" s="29"/>
      <c r="UWW357" s="29"/>
      <c r="UWX357" s="29"/>
      <c r="UWY357" s="29"/>
      <c r="UWZ357" s="29"/>
      <c r="UXA357" s="29"/>
      <c r="UXB357" s="29"/>
      <c r="UXC357" s="29"/>
      <c r="UXD357" s="29"/>
      <c r="UXE357" s="29"/>
      <c r="UXF357" s="29"/>
      <c r="UXG357" s="29"/>
      <c r="UXH357" s="29"/>
      <c r="UXI357" s="29"/>
      <c r="UXJ357" s="29"/>
      <c r="UXK357" s="29"/>
      <c r="UXL357" s="29"/>
      <c r="UXM357" s="29"/>
      <c r="UXN357" s="29"/>
      <c r="UXO357" s="29"/>
      <c r="UXP357" s="29"/>
      <c r="UXQ357" s="29"/>
      <c r="UXR357" s="29"/>
      <c r="UXS357" s="29"/>
      <c r="UXT357" s="29"/>
      <c r="UXU357" s="29"/>
      <c r="UXV357" s="29"/>
      <c r="UXW357" s="29"/>
      <c r="UXX357" s="29"/>
      <c r="UXY357" s="29"/>
      <c r="UXZ357" s="29"/>
      <c r="UYA357" s="29"/>
      <c r="UYB357" s="29"/>
      <c r="UYC357" s="29"/>
      <c r="UYD357" s="29"/>
      <c r="UYE357" s="29"/>
      <c r="UYF357" s="29"/>
      <c r="UYG357" s="29"/>
      <c r="UYH357" s="29"/>
      <c r="UYI357" s="29"/>
      <c r="UYJ357" s="29"/>
      <c r="UYK357" s="29"/>
      <c r="UYL357" s="29"/>
      <c r="UYM357" s="29"/>
      <c r="UYN357" s="29"/>
      <c r="UYO357" s="29"/>
      <c r="UYP357" s="29"/>
      <c r="UYQ357" s="29"/>
      <c r="UYR357" s="29"/>
      <c r="UYS357" s="29"/>
      <c r="UYT357" s="29"/>
      <c r="UYU357" s="29"/>
      <c r="UYV357" s="29"/>
      <c r="UYW357" s="29"/>
      <c r="UYX357" s="29"/>
      <c r="UYY357" s="29"/>
      <c r="UYZ357" s="29"/>
      <c r="UZA357" s="29"/>
      <c r="UZB357" s="29"/>
      <c r="UZC357" s="29"/>
      <c r="UZD357" s="29"/>
      <c r="UZE357" s="29"/>
      <c r="UZF357" s="29"/>
      <c r="UZG357" s="29"/>
      <c r="UZH357" s="29"/>
      <c r="UZI357" s="29"/>
      <c r="UZJ357" s="29"/>
      <c r="UZK357" s="29"/>
      <c r="UZL357" s="29"/>
      <c r="UZM357" s="29"/>
      <c r="UZN357" s="29"/>
      <c r="UZO357" s="29"/>
      <c r="UZP357" s="29"/>
      <c r="UZQ357" s="29"/>
      <c r="UZR357" s="29"/>
      <c r="UZS357" s="29"/>
      <c r="UZT357" s="29"/>
      <c r="UZU357" s="29"/>
      <c r="UZV357" s="29"/>
      <c r="UZW357" s="29"/>
      <c r="UZX357" s="29"/>
      <c r="UZY357" s="29"/>
      <c r="UZZ357" s="29"/>
      <c r="VAA357" s="29"/>
      <c r="VAB357" s="29"/>
      <c r="VAC357" s="29"/>
      <c r="VAD357" s="29"/>
      <c r="VAE357" s="29"/>
      <c r="VAF357" s="29"/>
      <c r="VAG357" s="29"/>
      <c r="VAH357" s="29"/>
      <c r="VAI357" s="29"/>
      <c r="VAJ357" s="29"/>
      <c r="VAK357" s="29"/>
      <c r="VAL357" s="29"/>
      <c r="VAM357" s="29"/>
      <c r="VAN357" s="29"/>
      <c r="VAO357" s="29"/>
      <c r="VAP357" s="29"/>
      <c r="VAQ357" s="29"/>
      <c r="VAR357" s="29"/>
      <c r="VAS357" s="29"/>
      <c r="VAT357" s="29"/>
      <c r="VAU357" s="29"/>
      <c r="VAV357" s="29"/>
      <c r="VAW357" s="29"/>
      <c r="VAX357" s="29"/>
      <c r="VAY357" s="29"/>
      <c r="VAZ357" s="29"/>
      <c r="VBA357" s="29"/>
      <c r="VBB357" s="29"/>
      <c r="VBC357" s="29"/>
      <c r="VBD357" s="29"/>
      <c r="VBE357" s="29"/>
      <c r="VBF357" s="29"/>
      <c r="VBG357" s="29"/>
      <c r="VBH357" s="29"/>
      <c r="VBI357" s="29"/>
      <c r="VBJ357" s="29"/>
      <c r="VBK357" s="29"/>
      <c r="VBL357" s="29"/>
      <c r="VBM357" s="29"/>
      <c r="VBN357" s="29"/>
      <c r="VBO357" s="29"/>
      <c r="VBP357" s="29"/>
      <c r="VBQ357" s="29"/>
      <c r="VBR357" s="29"/>
      <c r="VBS357" s="29"/>
      <c r="VBT357" s="29"/>
      <c r="VBU357" s="29"/>
      <c r="VBV357" s="29"/>
      <c r="VBW357" s="29"/>
      <c r="VBX357" s="29"/>
      <c r="VBY357" s="29"/>
      <c r="VBZ357" s="29"/>
      <c r="VCA357" s="29"/>
      <c r="VCB357" s="29"/>
      <c r="VCC357" s="29"/>
      <c r="VCD357" s="29"/>
      <c r="VCE357" s="29"/>
      <c r="VCF357" s="29"/>
      <c r="VCG357" s="29"/>
      <c r="VCH357" s="29"/>
      <c r="VCI357" s="29"/>
      <c r="VCJ357" s="29"/>
      <c r="VCK357" s="29"/>
      <c r="VCL357" s="29"/>
      <c r="VCM357" s="29"/>
      <c r="VCN357" s="29"/>
      <c r="VCO357" s="29"/>
      <c r="VCP357" s="29"/>
      <c r="VCQ357" s="29"/>
      <c r="VCR357" s="29"/>
      <c r="VCS357" s="29"/>
      <c r="VCT357" s="29"/>
      <c r="VCU357" s="29"/>
      <c r="VCV357" s="29"/>
      <c r="VCW357" s="29"/>
      <c r="VCX357" s="29"/>
      <c r="VCY357" s="29"/>
      <c r="VCZ357" s="29"/>
      <c r="VDA357" s="29"/>
      <c r="VDB357" s="29"/>
      <c r="VDC357" s="29"/>
      <c r="VDD357" s="29"/>
      <c r="VDE357" s="29"/>
      <c r="VDF357" s="29"/>
      <c r="VDG357" s="29"/>
      <c r="VDH357" s="29"/>
      <c r="VDI357" s="29"/>
      <c r="VDJ357" s="29"/>
      <c r="VDK357" s="29"/>
      <c r="VDL357" s="29"/>
      <c r="VDM357" s="29"/>
      <c r="VDN357" s="29"/>
      <c r="VDO357" s="29"/>
      <c r="VDP357" s="29"/>
      <c r="VDQ357" s="29"/>
      <c r="VDR357" s="29"/>
      <c r="VDS357" s="29"/>
      <c r="VDT357" s="29"/>
      <c r="VDU357" s="29"/>
      <c r="VDV357" s="29"/>
      <c r="VDW357" s="29"/>
      <c r="VDX357" s="29"/>
      <c r="VDY357" s="29"/>
      <c r="VDZ357" s="29"/>
      <c r="VEA357" s="29"/>
      <c r="VEB357" s="29"/>
      <c r="VEC357" s="29"/>
      <c r="VED357" s="29"/>
      <c r="VEE357" s="29"/>
      <c r="VEF357" s="29"/>
      <c r="VEG357" s="29"/>
      <c r="VEH357" s="29"/>
      <c r="VEI357" s="29"/>
      <c r="VEJ357" s="29"/>
      <c r="VEK357" s="29"/>
      <c r="VEL357" s="29"/>
      <c r="VEM357" s="29"/>
      <c r="VEN357" s="29"/>
      <c r="VEO357" s="29"/>
      <c r="VEP357" s="29"/>
      <c r="VEQ357" s="29"/>
      <c r="VER357" s="29"/>
      <c r="VES357" s="29"/>
      <c r="VET357" s="29"/>
      <c r="VEU357" s="29"/>
      <c r="VEV357" s="29"/>
      <c r="VEW357" s="29"/>
      <c r="VEX357" s="29"/>
      <c r="VEY357" s="29"/>
      <c r="VEZ357" s="29"/>
      <c r="VFA357" s="29"/>
      <c r="VFB357" s="29"/>
      <c r="VFC357" s="29"/>
      <c r="VFD357" s="29"/>
      <c r="VFE357" s="29"/>
      <c r="VFF357" s="29"/>
      <c r="VFG357" s="29"/>
      <c r="VFH357" s="29"/>
      <c r="VFI357" s="29"/>
      <c r="VFJ357" s="29"/>
      <c r="VFK357" s="29"/>
      <c r="VFL357" s="29"/>
      <c r="VFM357" s="29"/>
      <c r="VFN357" s="29"/>
      <c r="VFO357" s="29"/>
      <c r="VFP357" s="29"/>
      <c r="VFQ357" s="29"/>
      <c r="VFR357" s="29"/>
      <c r="VFS357" s="29"/>
      <c r="VFT357" s="29"/>
      <c r="VFU357" s="29"/>
      <c r="VFV357" s="29"/>
      <c r="VFW357" s="29"/>
      <c r="VFX357" s="29"/>
      <c r="VFY357" s="29"/>
      <c r="VFZ357" s="29"/>
      <c r="VGA357" s="29"/>
      <c r="VGB357" s="29"/>
      <c r="VGC357" s="29"/>
      <c r="VGD357" s="29"/>
      <c r="VGE357" s="29"/>
      <c r="VGF357" s="29"/>
      <c r="VGG357" s="29"/>
      <c r="VGH357" s="29"/>
      <c r="VGI357" s="29"/>
      <c r="VGJ357" s="29"/>
      <c r="VGK357" s="29"/>
      <c r="VGL357" s="29"/>
      <c r="VGM357" s="29"/>
      <c r="VGN357" s="29"/>
      <c r="VGO357" s="29"/>
      <c r="VGP357" s="29"/>
      <c r="VGQ357" s="29"/>
      <c r="VGR357" s="29"/>
      <c r="VGS357" s="29"/>
      <c r="VGT357" s="29"/>
      <c r="VGU357" s="29"/>
      <c r="VGV357" s="29"/>
      <c r="VGW357" s="29"/>
      <c r="VGX357" s="29"/>
      <c r="VGY357" s="29"/>
      <c r="VGZ357" s="29"/>
      <c r="VHA357" s="29"/>
      <c r="VHB357" s="29"/>
      <c r="VHC357" s="29"/>
      <c r="VHD357" s="29"/>
      <c r="VHE357" s="29"/>
      <c r="VHF357" s="29"/>
      <c r="VHG357" s="29"/>
      <c r="VHH357" s="29"/>
      <c r="VHI357" s="29"/>
      <c r="VHJ357" s="29"/>
      <c r="VHK357" s="29"/>
      <c r="VHL357" s="29"/>
      <c r="VHM357" s="29"/>
      <c r="VHN357" s="29"/>
      <c r="VHO357" s="29"/>
      <c r="VHP357" s="29"/>
      <c r="VHQ357" s="29"/>
      <c r="VHR357" s="29"/>
      <c r="VHS357" s="29"/>
      <c r="VHT357" s="29"/>
      <c r="VHU357" s="29"/>
      <c r="VHV357" s="29"/>
      <c r="VHW357" s="29"/>
      <c r="VHX357" s="29"/>
      <c r="VHY357" s="29"/>
      <c r="VHZ357" s="29"/>
      <c r="VIA357" s="29"/>
      <c r="VIB357" s="29"/>
      <c r="VIC357" s="29"/>
      <c r="VID357" s="29"/>
      <c r="VIE357" s="29"/>
      <c r="VIF357" s="29"/>
      <c r="VIG357" s="29"/>
      <c r="VIH357" s="29"/>
      <c r="VII357" s="29"/>
      <c r="VIJ357" s="29"/>
      <c r="VIK357" s="29"/>
      <c r="VIL357" s="29"/>
      <c r="VIM357" s="29"/>
      <c r="VIN357" s="29"/>
      <c r="VIO357" s="29"/>
      <c r="VIP357" s="29"/>
      <c r="VIQ357" s="29"/>
      <c r="VIR357" s="29"/>
      <c r="VIS357" s="29"/>
      <c r="VIT357" s="29"/>
      <c r="VIU357" s="29"/>
      <c r="VIV357" s="29"/>
      <c r="VIW357" s="29"/>
      <c r="VIX357" s="29"/>
      <c r="VIY357" s="29"/>
      <c r="VIZ357" s="29"/>
      <c r="VJA357" s="29"/>
      <c r="VJB357" s="29"/>
      <c r="VJC357" s="29"/>
      <c r="VJD357" s="29"/>
      <c r="VJE357" s="29"/>
      <c r="VJF357" s="29"/>
      <c r="VJG357" s="29"/>
      <c r="VJH357" s="29"/>
      <c r="VJI357" s="29"/>
      <c r="VJJ357" s="29"/>
      <c r="VJK357" s="29"/>
      <c r="VJL357" s="29"/>
      <c r="VJM357" s="29"/>
      <c r="VJN357" s="29"/>
      <c r="VJO357" s="29"/>
      <c r="VJP357" s="29"/>
      <c r="VJQ357" s="29"/>
      <c r="VJR357" s="29"/>
      <c r="VJS357" s="29"/>
      <c r="VJT357" s="29"/>
      <c r="VJU357" s="29"/>
      <c r="VJV357" s="29"/>
      <c r="VJW357" s="29"/>
      <c r="VJX357" s="29"/>
      <c r="VJY357" s="29"/>
      <c r="VJZ357" s="29"/>
      <c r="VKA357" s="29"/>
      <c r="VKB357" s="29"/>
      <c r="VKC357" s="29"/>
      <c r="VKD357" s="29"/>
      <c r="VKE357" s="29"/>
      <c r="VKF357" s="29"/>
      <c r="VKG357" s="29"/>
      <c r="VKH357" s="29"/>
      <c r="VKI357" s="29"/>
      <c r="VKJ357" s="29"/>
      <c r="VKK357" s="29"/>
      <c r="VKL357" s="29"/>
      <c r="VKM357" s="29"/>
      <c r="VKN357" s="29"/>
      <c r="VKO357" s="29"/>
      <c r="VKP357" s="29"/>
      <c r="VKQ357" s="29"/>
      <c r="VKR357" s="29"/>
      <c r="VKS357" s="29"/>
      <c r="VKT357" s="29"/>
      <c r="VKU357" s="29"/>
      <c r="VKV357" s="29"/>
      <c r="VKW357" s="29"/>
      <c r="VKX357" s="29"/>
      <c r="VKY357" s="29"/>
      <c r="VKZ357" s="29"/>
      <c r="VLA357" s="29"/>
      <c r="VLB357" s="29"/>
      <c r="VLC357" s="29"/>
      <c r="VLD357" s="29"/>
      <c r="VLE357" s="29"/>
      <c r="VLF357" s="29"/>
      <c r="VLG357" s="29"/>
      <c r="VLH357" s="29"/>
      <c r="VLI357" s="29"/>
      <c r="VLJ357" s="29"/>
      <c r="VLK357" s="29"/>
      <c r="VLL357" s="29"/>
      <c r="VLM357" s="29"/>
      <c r="VLN357" s="29"/>
      <c r="VLO357" s="29"/>
      <c r="VLP357" s="29"/>
      <c r="VLQ357" s="29"/>
      <c r="VLR357" s="29"/>
      <c r="VLS357" s="29"/>
      <c r="VLT357" s="29"/>
      <c r="VLU357" s="29"/>
      <c r="VLV357" s="29"/>
      <c r="VLW357" s="29"/>
      <c r="VLX357" s="29"/>
      <c r="VLY357" s="29"/>
      <c r="VLZ357" s="29"/>
      <c r="VMA357" s="29"/>
      <c r="VMB357" s="29"/>
      <c r="VMC357" s="29"/>
      <c r="VMD357" s="29"/>
      <c r="VME357" s="29"/>
      <c r="VMF357" s="29"/>
      <c r="VMG357" s="29"/>
      <c r="VMH357" s="29"/>
      <c r="VMI357" s="29"/>
      <c r="VMJ357" s="29"/>
      <c r="VMK357" s="29"/>
      <c r="VML357" s="29"/>
      <c r="VMM357" s="29"/>
      <c r="VMN357" s="29"/>
      <c r="VMO357" s="29"/>
      <c r="VMP357" s="29"/>
      <c r="VMQ357" s="29"/>
      <c r="VMR357" s="29"/>
      <c r="VMS357" s="29"/>
      <c r="VMT357" s="29"/>
      <c r="VMU357" s="29"/>
      <c r="VMV357" s="29"/>
      <c r="VMW357" s="29"/>
      <c r="VMX357" s="29"/>
      <c r="VMY357" s="29"/>
      <c r="VMZ357" s="29"/>
      <c r="VNA357" s="29"/>
      <c r="VNB357" s="29"/>
      <c r="VNC357" s="29"/>
      <c r="VND357" s="29"/>
      <c r="VNE357" s="29"/>
      <c r="VNF357" s="29"/>
      <c r="VNG357" s="29"/>
      <c r="VNH357" s="29"/>
      <c r="VNI357" s="29"/>
      <c r="VNJ357" s="29"/>
      <c r="VNK357" s="29"/>
      <c r="VNL357" s="29"/>
      <c r="VNM357" s="29"/>
      <c r="VNN357" s="29"/>
      <c r="VNO357" s="29"/>
      <c r="VNP357" s="29"/>
      <c r="VNQ357" s="29"/>
      <c r="VNR357" s="29"/>
      <c r="VNS357" s="29"/>
      <c r="VNT357" s="29"/>
      <c r="VNU357" s="29"/>
      <c r="VNV357" s="29"/>
      <c r="VNW357" s="29"/>
      <c r="VNX357" s="29"/>
      <c r="VNY357" s="29"/>
      <c r="VNZ357" s="29"/>
      <c r="VOA357" s="29"/>
      <c r="VOB357" s="29"/>
      <c r="VOC357" s="29"/>
      <c r="VOD357" s="29"/>
      <c r="VOE357" s="29"/>
      <c r="VOF357" s="29"/>
      <c r="VOG357" s="29"/>
      <c r="VOH357" s="29"/>
      <c r="VOI357" s="29"/>
      <c r="VOJ357" s="29"/>
      <c r="VOK357" s="29"/>
      <c r="VOL357" s="29"/>
      <c r="VOM357" s="29"/>
      <c r="VON357" s="29"/>
      <c r="VOO357" s="29"/>
      <c r="VOP357" s="29"/>
      <c r="VOQ357" s="29"/>
      <c r="VOR357" s="29"/>
      <c r="VOS357" s="29"/>
      <c r="VOT357" s="29"/>
      <c r="VOU357" s="29"/>
      <c r="VOV357" s="29"/>
      <c r="VOW357" s="29"/>
      <c r="VOX357" s="29"/>
      <c r="VOY357" s="29"/>
      <c r="VOZ357" s="29"/>
      <c r="VPA357" s="29"/>
      <c r="VPB357" s="29"/>
      <c r="VPC357" s="29"/>
      <c r="VPD357" s="29"/>
      <c r="VPE357" s="29"/>
      <c r="VPF357" s="29"/>
      <c r="VPG357" s="29"/>
      <c r="VPH357" s="29"/>
      <c r="VPI357" s="29"/>
      <c r="VPJ357" s="29"/>
      <c r="VPK357" s="29"/>
      <c r="VPL357" s="29"/>
      <c r="VPM357" s="29"/>
      <c r="VPN357" s="29"/>
      <c r="VPO357" s="29"/>
      <c r="VPP357" s="29"/>
      <c r="VPQ357" s="29"/>
      <c r="VPR357" s="29"/>
      <c r="VPS357" s="29"/>
      <c r="VPT357" s="29"/>
      <c r="VPU357" s="29"/>
      <c r="VPV357" s="29"/>
      <c r="VPW357" s="29"/>
      <c r="VPX357" s="29"/>
      <c r="VPY357" s="29"/>
      <c r="VPZ357" s="29"/>
      <c r="VQA357" s="29"/>
      <c r="VQB357" s="29"/>
      <c r="VQC357" s="29"/>
      <c r="VQD357" s="29"/>
      <c r="VQE357" s="29"/>
      <c r="VQF357" s="29"/>
      <c r="VQG357" s="29"/>
      <c r="VQH357" s="29"/>
      <c r="VQI357" s="29"/>
      <c r="VQJ357" s="29"/>
      <c r="VQK357" s="29"/>
      <c r="VQL357" s="29"/>
      <c r="VQM357" s="29"/>
      <c r="VQN357" s="29"/>
      <c r="VQO357" s="29"/>
      <c r="VQP357" s="29"/>
      <c r="VQQ357" s="29"/>
      <c r="VQR357" s="29"/>
      <c r="VQS357" s="29"/>
      <c r="VQT357" s="29"/>
      <c r="VQU357" s="29"/>
      <c r="VQV357" s="29"/>
      <c r="VQW357" s="29"/>
      <c r="VQX357" s="29"/>
      <c r="VQY357" s="29"/>
      <c r="VQZ357" s="29"/>
      <c r="VRA357" s="29"/>
      <c r="VRB357" s="29"/>
      <c r="VRC357" s="29"/>
      <c r="VRD357" s="29"/>
      <c r="VRE357" s="29"/>
      <c r="VRF357" s="29"/>
      <c r="VRG357" s="29"/>
      <c r="VRH357" s="29"/>
      <c r="VRI357" s="29"/>
      <c r="VRJ357" s="29"/>
      <c r="VRK357" s="29"/>
      <c r="VRL357" s="29"/>
      <c r="VRM357" s="29"/>
      <c r="VRN357" s="29"/>
      <c r="VRO357" s="29"/>
      <c r="VRP357" s="29"/>
      <c r="VRQ357" s="29"/>
      <c r="VRR357" s="29"/>
      <c r="VRS357" s="29"/>
      <c r="VRT357" s="29"/>
      <c r="VRU357" s="29"/>
      <c r="VRV357" s="29"/>
      <c r="VRW357" s="29"/>
      <c r="VRX357" s="29"/>
      <c r="VRY357" s="29"/>
      <c r="VRZ357" s="29"/>
      <c r="VSA357" s="29"/>
      <c r="VSB357" s="29"/>
      <c r="VSC357" s="29"/>
      <c r="VSD357" s="29"/>
      <c r="VSE357" s="29"/>
      <c r="VSF357" s="29"/>
      <c r="VSG357" s="29"/>
      <c r="VSH357" s="29"/>
      <c r="VSI357" s="29"/>
      <c r="VSJ357" s="29"/>
      <c r="VSK357" s="29"/>
      <c r="VSL357" s="29"/>
      <c r="VSM357" s="29"/>
      <c r="VSN357" s="29"/>
      <c r="VSO357" s="29"/>
      <c r="VSP357" s="29"/>
      <c r="VSQ357" s="29"/>
      <c r="VSR357" s="29"/>
      <c r="VSS357" s="29"/>
      <c r="VST357" s="29"/>
      <c r="VSU357" s="29"/>
      <c r="VSV357" s="29"/>
      <c r="VSW357" s="29"/>
      <c r="VSX357" s="29"/>
      <c r="VSY357" s="29"/>
      <c r="VSZ357" s="29"/>
      <c r="VTA357" s="29"/>
      <c r="VTB357" s="29"/>
      <c r="VTC357" s="29"/>
      <c r="VTD357" s="29"/>
      <c r="VTE357" s="29"/>
      <c r="VTF357" s="29"/>
      <c r="VTG357" s="29"/>
      <c r="VTH357" s="29"/>
      <c r="VTI357" s="29"/>
      <c r="VTJ357" s="29"/>
      <c r="VTK357" s="29"/>
      <c r="VTL357" s="29"/>
      <c r="VTM357" s="29"/>
      <c r="VTN357" s="29"/>
      <c r="VTO357" s="29"/>
      <c r="VTP357" s="29"/>
      <c r="VTQ357" s="29"/>
      <c r="VTR357" s="29"/>
      <c r="VTS357" s="29"/>
      <c r="VTT357" s="29"/>
      <c r="VTU357" s="29"/>
      <c r="VTV357" s="29"/>
      <c r="VTW357" s="29"/>
      <c r="VTX357" s="29"/>
      <c r="VTY357" s="29"/>
      <c r="VTZ357" s="29"/>
      <c r="VUA357" s="29"/>
      <c r="VUB357" s="29"/>
      <c r="VUC357" s="29"/>
      <c r="VUD357" s="29"/>
      <c r="VUE357" s="29"/>
      <c r="VUF357" s="29"/>
      <c r="VUG357" s="29"/>
      <c r="VUH357" s="29"/>
      <c r="VUI357" s="29"/>
      <c r="VUJ357" s="29"/>
      <c r="VUK357" s="29"/>
      <c r="VUL357" s="29"/>
      <c r="VUM357" s="29"/>
      <c r="VUN357" s="29"/>
      <c r="VUO357" s="29"/>
      <c r="VUP357" s="29"/>
      <c r="VUQ357" s="29"/>
      <c r="VUR357" s="29"/>
      <c r="VUS357" s="29"/>
      <c r="VUT357" s="29"/>
      <c r="VUU357" s="29"/>
      <c r="VUV357" s="29"/>
      <c r="VUW357" s="29"/>
      <c r="VUX357" s="29"/>
      <c r="VUY357" s="29"/>
      <c r="VUZ357" s="29"/>
      <c r="VVA357" s="29"/>
      <c r="VVB357" s="29"/>
      <c r="VVC357" s="29"/>
      <c r="VVD357" s="29"/>
      <c r="VVE357" s="29"/>
      <c r="VVF357" s="29"/>
      <c r="VVG357" s="29"/>
      <c r="VVH357" s="29"/>
      <c r="VVI357" s="29"/>
      <c r="VVJ357" s="29"/>
      <c r="VVK357" s="29"/>
      <c r="VVL357" s="29"/>
      <c r="VVM357" s="29"/>
      <c r="VVN357" s="29"/>
      <c r="VVO357" s="29"/>
      <c r="VVP357" s="29"/>
      <c r="VVQ357" s="29"/>
      <c r="VVR357" s="29"/>
      <c r="VVS357" s="29"/>
      <c r="VVT357" s="29"/>
      <c r="VVU357" s="29"/>
      <c r="VVV357" s="29"/>
      <c r="VVW357" s="29"/>
      <c r="VVX357" s="29"/>
      <c r="VVY357" s="29"/>
      <c r="VVZ357" s="29"/>
      <c r="VWA357" s="29"/>
      <c r="VWB357" s="29"/>
      <c r="VWC357" s="29"/>
      <c r="VWD357" s="29"/>
      <c r="VWE357" s="29"/>
      <c r="VWF357" s="29"/>
      <c r="VWG357" s="29"/>
      <c r="VWH357" s="29"/>
      <c r="VWI357" s="29"/>
      <c r="VWJ357" s="29"/>
      <c r="VWK357" s="29"/>
      <c r="VWL357" s="29"/>
      <c r="VWM357" s="29"/>
      <c r="VWN357" s="29"/>
      <c r="VWO357" s="29"/>
      <c r="VWP357" s="29"/>
      <c r="VWQ357" s="29"/>
      <c r="VWR357" s="29"/>
      <c r="VWS357" s="29"/>
      <c r="VWT357" s="29"/>
      <c r="VWU357" s="29"/>
      <c r="VWV357" s="29"/>
      <c r="VWW357" s="29"/>
      <c r="VWX357" s="29"/>
      <c r="VWY357" s="29"/>
      <c r="VWZ357" s="29"/>
      <c r="VXA357" s="29"/>
      <c r="VXB357" s="29"/>
      <c r="VXC357" s="29"/>
      <c r="VXD357" s="29"/>
      <c r="VXE357" s="29"/>
      <c r="VXF357" s="29"/>
      <c r="VXG357" s="29"/>
      <c r="VXH357" s="29"/>
      <c r="VXI357" s="29"/>
      <c r="VXJ357" s="29"/>
      <c r="VXK357" s="29"/>
      <c r="VXL357" s="29"/>
      <c r="VXM357" s="29"/>
      <c r="VXN357" s="29"/>
      <c r="VXO357" s="29"/>
      <c r="VXP357" s="29"/>
      <c r="VXQ357" s="29"/>
      <c r="VXR357" s="29"/>
      <c r="VXS357" s="29"/>
      <c r="VXT357" s="29"/>
      <c r="VXU357" s="29"/>
      <c r="VXV357" s="29"/>
      <c r="VXW357" s="29"/>
      <c r="VXX357" s="29"/>
      <c r="VXY357" s="29"/>
      <c r="VXZ357" s="29"/>
      <c r="VYA357" s="29"/>
      <c r="VYB357" s="29"/>
      <c r="VYC357" s="29"/>
      <c r="VYD357" s="29"/>
      <c r="VYE357" s="29"/>
      <c r="VYF357" s="29"/>
      <c r="VYG357" s="29"/>
      <c r="VYH357" s="29"/>
      <c r="VYI357" s="29"/>
      <c r="VYJ357" s="29"/>
      <c r="VYK357" s="29"/>
      <c r="VYL357" s="29"/>
      <c r="VYM357" s="29"/>
      <c r="VYN357" s="29"/>
      <c r="VYO357" s="29"/>
      <c r="VYP357" s="29"/>
      <c r="VYQ357" s="29"/>
      <c r="VYR357" s="29"/>
      <c r="VYS357" s="29"/>
      <c r="VYT357" s="29"/>
      <c r="VYU357" s="29"/>
      <c r="VYV357" s="29"/>
      <c r="VYW357" s="29"/>
      <c r="VYX357" s="29"/>
      <c r="VYY357" s="29"/>
      <c r="VYZ357" s="29"/>
      <c r="VZA357" s="29"/>
      <c r="VZB357" s="29"/>
      <c r="VZC357" s="29"/>
      <c r="VZD357" s="29"/>
      <c r="VZE357" s="29"/>
      <c r="VZF357" s="29"/>
      <c r="VZG357" s="29"/>
      <c r="VZH357" s="29"/>
      <c r="VZI357" s="29"/>
      <c r="VZJ357" s="29"/>
      <c r="VZK357" s="29"/>
      <c r="VZL357" s="29"/>
      <c r="VZM357" s="29"/>
      <c r="VZN357" s="29"/>
      <c r="VZO357" s="29"/>
      <c r="VZP357" s="29"/>
      <c r="VZQ357" s="29"/>
      <c r="VZR357" s="29"/>
      <c r="VZS357" s="29"/>
      <c r="VZT357" s="29"/>
      <c r="VZU357" s="29"/>
      <c r="VZV357" s="29"/>
      <c r="VZW357" s="29"/>
      <c r="VZX357" s="29"/>
      <c r="VZY357" s="29"/>
      <c r="VZZ357" s="29"/>
      <c r="WAA357" s="29"/>
      <c r="WAB357" s="29"/>
      <c r="WAC357" s="29"/>
      <c r="WAD357" s="29"/>
      <c r="WAE357" s="29"/>
      <c r="WAF357" s="29"/>
      <c r="WAG357" s="29"/>
      <c r="WAH357" s="29"/>
      <c r="WAI357" s="29"/>
      <c r="WAJ357" s="29"/>
      <c r="WAK357" s="29"/>
      <c r="WAL357" s="29"/>
      <c r="WAM357" s="29"/>
      <c r="WAN357" s="29"/>
      <c r="WAO357" s="29"/>
      <c r="WAP357" s="29"/>
      <c r="WAQ357" s="29"/>
      <c r="WAR357" s="29"/>
      <c r="WAS357" s="29"/>
      <c r="WAT357" s="29"/>
      <c r="WAU357" s="29"/>
      <c r="WAV357" s="29"/>
      <c r="WAW357" s="29"/>
      <c r="WAX357" s="29"/>
      <c r="WAY357" s="29"/>
      <c r="WAZ357" s="29"/>
      <c r="WBA357" s="29"/>
      <c r="WBB357" s="29"/>
      <c r="WBC357" s="29"/>
      <c r="WBD357" s="29"/>
      <c r="WBE357" s="29"/>
      <c r="WBF357" s="29"/>
      <c r="WBG357" s="29"/>
      <c r="WBH357" s="29"/>
      <c r="WBI357" s="29"/>
      <c r="WBJ357" s="29"/>
      <c r="WBK357" s="29"/>
      <c r="WBL357" s="29"/>
      <c r="WBM357" s="29"/>
      <c r="WBN357" s="29"/>
      <c r="WBO357" s="29"/>
      <c r="WBP357" s="29"/>
      <c r="WBQ357" s="29"/>
      <c r="WBR357" s="29"/>
      <c r="WBS357" s="29"/>
      <c r="WBT357" s="29"/>
      <c r="WBU357" s="29"/>
      <c r="WBV357" s="29"/>
      <c r="WBW357" s="29"/>
      <c r="WBX357" s="29"/>
      <c r="WBY357" s="29"/>
      <c r="WBZ357" s="29"/>
      <c r="WCA357" s="29"/>
      <c r="WCB357" s="29"/>
      <c r="WCC357" s="29"/>
      <c r="WCD357" s="29"/>
      <c r="WCE357" s="29"/>
      <c r="WCF357" s="29"/>
      <c r="WCG357" s="29"/>
      <c r="WCH357" s="29"/>
      <c r="WCI357" s="29"/>
      <c r="WCJ357" s="29"/>
      <c r="WCK357" s="29"/>
      <c r="WCL357" s="29"/>
      <c r="WCM357" s="29"/>
      <c r="WCN357" s="29"/>
      <c r="WCO357" s="29"/>
      <c r="WCP357" s="29"/>
      <c r="WCQ357" s="29"/>
      <c r="WCR357" s="29"/>
      <c r="WCS357" s="29"/>
      <c r="WCT357" s="29"/>
      <c r="WCU357" s="29"/>
      <c r="WCV357" s="29"/>
      <c r="WCW357" s="29"/>
      <c r="WCX357" s="29"/>
      <c r="WCY357" s="29"/>
      <c r="WCZ357" s="29"/>
      <c r="WDA357" s="29"/>
      <c r="WDB357" s="29"/>
      <c r="WDC357" s="29"/>
      <c r="WDD357" s="29"/>
      <c r="WDE357" s="29"/>
      <c r="WDF357" s="29"/>
      <c r="WDG357" s="29"/>
      <c r="WDH357" s="29"/>
      <c r="WDI357" s="29"/>
      <c r="WDJ357" s="29"/>
      <c r="WDK357" s="29"/>
      <c r="WDL357" s="29"/>
      <c r="WDM357" s="29"/>
      <c r="WDN357" s="29"/>
      <c r="WDO357" s="29"/>
      <c r="WDP357" s="29"/>
      <c r="WDQ357" s="29"/>
      <c r="WDR357" s="29"/>
      <c r="WDS357" s="29"/>
      <c r="WDT357" s="29"/>
      <c r="WDU357" s="29"/>
      <c r="WDV357" s="29"/>
      <c r="WDW357" s="29"/>
      <c r="WDX357" s="29"/>
      <c r="WDY357" s="29"/>
      <c r="WDZ357" s="29"/>
      <c r="WEA357" s="29"/>
      <c r="WEB357" s="29"/>
      <c r="WEC357" s="29"/>
      <c r="WED357" s="29"/>
      <c r="WEE357" s="29"/>
      <c r="WEF357" s="29"/>
      <c r="WEG357" s="29"/>
      <c r="WEH357" s="29"/>
      <c r="WEI357" s="29"/>
      <c r="WEJ357" s="29"/>
      <c r="WEK357" s="29"/>
      <c r="WEL357" s="29"/>
      <c r="WEM357" s="29"/>
      <c r="WEN357" s="29"/>
      <c r="WEO357" s="29"/>
      <c r="WEP357" s="29"/>
      <c r="WEQ357" s="29"/>
      <c r="WER357" s="29"/>
      <c r="WES357" s="29"/>
      <c r="WET357" s="29"/>
      <c r="WEU357" s="29"/>
      <c r="WEV357" s="29"/>
      <c r="WEW357" s="29"/>
      <c r="WEX357" s="29"/>
      <c r="WEY357" s="29"/>
      <c r="WEZ357" s="29"/>
      <c r="WFA357" s="29"/>
      <c r="WFB357" s="29"/>
      <c r="WFC357" s="29"/>
      <c r="WFD357" s="29"/>
      <c r="WFE357" s="29"/>
      <c r="WFF357" s="29"/>
      <c r="WFG357" s="29"/>
      <c r="WFH357" s="29"/>
      <c r="WFI357" s="29"/>
      <c r="WFJ357" s="29"/>
      <c r="WFK357" s="29"/>
      <c r="WFL357" s="29"/>
      <c r="WFM357" s="29"/>
      <c r="WFN357" s="29"/>
      <c r="WFO357" s="29"/>
      <c r="WFP357" s="29"/>
      <c r="WFQ357" s="29"/>
      <c r="WFR357" s="29"/>
      <c r="WFS357" s="29"/>
      <c r="WFT357" s="29"/>
      <c r="WFU357" s="29"/>
      <c r="WFV357" s="29"/>
      <c r="WFW357" s="29"/>
      <c r="WFX357" s="29"/>
      <c r="WFY357" s="29"/>
      <c r="WFZ357" s="29"/>
      <c r="WGA357" s="29"/>
      <c r="WGB357" s="29"/>
      <c r="WGC357" s="29"/>
      <c r="WGD357" s="29"/>
      <c r="WGE357" s="29"/>
      <c r="WGF357" s="29"/>
      <c r="WGG357" s="29"/>
      <c r="WGH357" s="29"/>
      <c r="WGI357" s="29"/>
      <c r="WGJ357" s="29"/>
      <c r="WGK357" s="29"/>
      <c r="WGL357" s="29"/>
      <c r="WGM357" s="29"/>
      <c r="WGN357" s="29"/>
      <c r="WGO357" s="29"/>
      <c r="WGP357" s="29"/>
      <c r="WGQ357" s="29"/>
      <c r="WGR357" s="29"/>
      <c r="WGS357" s="29"/>
      <c r="WGT357" s="29"/>
      <c r="WGU357" s="29"/>
      <c r="WGV357" s="29"/>
      <c r="WGW357" s="29"/>
      <c r="WGX357" s="29"/>
      <c r="WGY357" s="29"/>
      <c r="WGZ357" s="29"/>
      <c r="WHA357" s="29"/>
      <c r="WHB357" s="29"/>
      <c r="WHC357" s="29"/>
      <c r="WHD357" s="29"/>
      <c r="WHE357" s="29"/>
      <c r="WHF357" s="29"/>
      <c r="WHG357" s="29"/>
      <c r="WHH357" s="29"/>
      <c r="WHI357" s="29"/>
      <c r="WHJ357" s="29"/>
      <c r="WHK357" s="29"/>
      <c r="WHL357" s="29"/>
      <c r="WHM357" s="29"/>
      <c r="WHN357" s="29"/>
      <c r="WHO357" s="29"/>
      <c r="WHP357" s="29"/>
      <c r="WHQ357" s="29"/>
      <c r="WHR357" s="29"/>
      <c r="WHS357" s="29"/>
      <c r="WHT357" s="29"/>
      <c r="WHU357" s="29"/>
      <c r="WHV357" s="29"/>
      <c r="WHW357" s="29"/>
      <c r="WHX357" s="29"/>
      <c r="WHY357" s="29"/>
      <c r="WHZ357" s="29"/>
      <c r="WIA357" s="29"/>
      <c r="WIB357" s="29"/>
      <c r="WIC357" s="29"/>
      <c r="WID357" s="29"/>
      <c r="WIE357" s="29"/>
      <c r="WIF357" s="29"/>
      <c r="WIG357" s="29"/>
      <c r="WIH357" s="29"/>
      <c r="WII357" s="29"/>
      <c r="WIJ357" s="29"/>
      <c r="WIK357" s="29"/>
      <c r="WIL357" s="29"/>
      <c r="WIM357" s="29"/>
      <c r="WIN357" s="29"/>
      <c r="WIO357" s="29"/>
      <c r="WIP357" s="29"/>
      <c r="WIQ357" s="29"/>
      <c r="WIR357" s="29"/>
      <c r="WIS357" s="29"/>
      <c r="WIT357" s="29"/>
      <c r="WIU357" s="29"/>
      <c r="WIV357" s="29"/>
      <c r="WIW357" s="29"/>
      <c r="WIX357" s="29"/>
      <c r="WIY357" s="29"/>
      <c r="WIZ357" s="29"/>
      <c r="WJA357" s="29"/>
      <c r="WJB357" s="29"/>
      <c r="WJC357" s="29"/>
      <c r="WJD357" s="29"/>
      <c r="WJE357" s="29"/>
      <c r="WJF357" s="29"/>
      <c r="WJG357" s="29"/>
      <c r="WJH357" s="29"/>
      <c r="WJI357" s="29"/>
      <c r="WJJ357" s="29"/>
      <c r="WJK357" s="29"/>
      <c r="WJL357" s="29"/>
      <c r="WJM357" s="29"/>
      <c r="WJN357" s="29"/>
      <c r="WJO357" s="29"/>
      <c r="WJP357" s="29"/>
      <c r="WJQ357" s="29"/>
      <c r="WJR357" s="29"/>
      <c r="WJS357" s="29"/>
      <c r="WJT357" s="29"/>
      <c r="WJU357" s="29"/>
      <c r="WJV357" s="29"/>
      <c r="WJW357" s="29"/>
      <c r="WJX357" s="29"/>
      <c r="WJY357" s="29"/>
      <c r="WJZ357" s="29"/>
      <c r="WKA357" s="29"/>
      <c r="WKB357" s="29"/>
      <c r="WKC357" s="29"/>
      <c r="WKD357" s="29"/>
      <c r="WKE357" s="29"/>
      <c r="WKF357" s="29"/>
      <c r="WKG357" s="29"/>
      <c r="WKH357" s="29"/>
      <c r="WKI357" s="29"/>
      <c r="WKJ357" s="29"/>
      <c r="WKK357" s="29"/>
      <c r="WKL357" s="29"/>
      <c r="WKM357" s="29"/>
      <c r="WKN357" s="29"/>
      <c r="WKO357" s="29"/>
      <c r="WKP357" s="29"/>
      <c r="WKQ357" s="29"/>
      <c r="WKR357" s="29"/>
      <c r="WKS357" s="29"/>
      <c r="WKT357" s="29"/>
      <c r="WKU357" s="29"/>
      <c r="WKV357" s="29"/>
      <c r="WKW357" s="29"/>
      <c r="WKX357" s="29"/>
      <c r="WKY357" s="29"/>
      <c r="WKZ357" s="29"/>
      <c r="WLA357" s="29"/>
      <c r="WLB357" s="29"/>
      <c r="WLC357" s="29"/>
      <c r="WLD357" s="29"/>
      <c r="WLE357" s="29"/>
      <c r="WLF357" s="29"/>
      <c r="WLG357" s="29"/>
      <c r="WLH357" s="29"/>
      <c r="WLI357" s="29"/>
      <c r="WLJ357" s="29"/>
      <c r="WLK357" s="29"/>
      <c r="WLL357" s="29"/>
      <c r="WLM357" s="29"/>
      <c r="WLN357" s="29"/>
      <c r="WLO357" s="29"/>
      <c r="WLP357" s="29"/>
      <c r="WLQ357" s="29"/>
      <c r="WLR357" s="29"/>
      <c r="WLS357" s="29"/>
      <c r="WLT357" s="29"/>
      <c r="WLU357" s="29"/>
      <c r="WLV357" s="29"/>
      <c r="WLW357" s="29"/>
      <c r="WLX357" s="29"/>
      <c r="WLY357" s="29"/>
      <c r="WLZ357" s="29"/>
      <c r="WMA357" s="29"/>
      <c r="WMB357" s="29"/>
      <c r="WMC357" s="29"/>
      <c r="WMD357" s="29"/>
      <c r="WME357" s="29"/>
      <c r="WMF357" s="29"/>
      <c r="WMG357" s="29"/>
      <c r="WMH357" s="29"/>
      <c r="WMI357" s="29"/>
      <c r="WMJ357" s="29"/>
      <c r="WMK357" s="29"/>
      <c r="WML357" s="29"/>
      <c r="WMM357" s="29"/>
      <c r="WMN357" s="29"/>
      <c r="WMO357" s="29"/>
      <c r="WMP357" s="29"/>
      <c r="WMQ357" s="29"/>
      <c r="WMR357" s="29"/>
      <c r="WMS357" s="29"/>
      <c r="WMT357" s="29"/>
      <c r="WMU357" s="29"/>
      <c r="WMV357" s="29"/>
      <c r="WMW357" s="29"/>
      <c r="WMX357" s="29"/>
      <c r="WMY357" s="29"/>
      <c r="WMZ357" s="29"/>
      <c r="WNA357" s="29"/>
      <c r="WNB357" s="29"/>
      <c r="WNC357" s="29"/>
      <c r="WND357" s="29"/>
      <c r="WNE357" s="29"/>
      <c r="WNF357" s="29"/>
      <c r="WNG357" s="29"/>
      <c r="WNH357" s="29"/>
      <c r="WNI357" s="29"/>
      <c r="WNJ357" s="29"/>
      <c r="WNK357" s="29"/>
      <c r="WNL357" s="29"/>
      <c r="WNM357" s="29"/>
      <c r="WNN357" s="29"/>
      <c r="WNO357" s="29"/>
      <c r="WNP357" s="29"/>
      <c r="WNQ357" s="29"/>
      <c r="WNR357" s="29"/>
      <c r="WNS357" s="29"/>
      <c r="WNT357" s="29"/>
      <c r="WNU357" s="29"/>
      <c r="WNV357" s="29"/>
      <c r="WNW357" s="29"/>
      <c r="WNX357" s="29"/>
      <c r="WNY357" s="29"/>
      <c r="WNZ357" s="29"/>
      <c r="WOA357" s="29"/>
      <c r="WOB357" s="29"/>
      <c r="WOC357" s="29"/>
      <c r="WOD357" s="29"/>
      <c r="WOE357" s="29"/>
      <c r="WOF357" s="29"/>
      <c r="WOG357" s="29"/>
      <c r="WOH357" s="29"/>
      <c r="WOI357" s="29"/>
      <c r="WOJ357" s="29"/>
      <c r="WOK357" s="29"/>
      <c r="WOL357" s="29"/>
      <c r="WOM357" s="29"/>
      <c r="WON357" s="29"/>
      <c r="WOO357" s="29"/>
      <c r="WOP357" s="29"/>
      <c r="WOQ357" s="29"/>
      <c r="WOR357" s="29"/>
      <c r="WOS357" s="29"/>
      <c r="WOT357" s="29"/>
      <c r="WOU357" s="29"/>
      <c r="WOV357" s="29"/>
      <c r="WOW357" s="29"/>
      <c r="WOX357" s="29"/>
      <c r="WOY357" s="29"/>
      <c r="WOZ357" s="29"/>
      <c r="WPA357" s="29"/>
      <c r="WPB357" s="29"/>
      <c r="WPC357" s="29"/>
      <c r="WPD357" s="29"/>
      <c r="WPE357" s="29"/>
      <c r="WPF357" s="29"/>
      <c r="WPG357" s="29"/>
      <c r="WPH357" s="29"/>
      <c r="WPI357" s="29"/>
      <c r="WPJ357" s="29"/>
      <c r="WPK357" s="29"/>
      <c r="WPL357" s="29"/>
      <c r="WPM357" s="29"/>
      <c r="WPN357" s="29"/>
      <c r="WPO357" s="29"/>
      <c r="WPP357" s="29"/>
      <c r="WPQ357" s="29"/>
      <c r="WPR357" s="29"/>
      <c r="WPS357" s="29"/>
      <c r="WPT357" s="29"/>
      <c r="WPU357" s="29"/>
      <c r="WPV357" s="29"/>
      <c r="WPW357" s="29"/>
      <c r="WPX357" s="29"/>
      <c r="WPY357" s="29"/>
      <c r="WPZ357" s="29"/>
      <c r="WQA357" s="29"/>
      <c r="WQB357" s="29"/>
      <c r="WQC357" s="29"/>
      <c r="WQD357" s="29"/>
      <c r="WQE357" s="29"/>
      <c r="WQF357" s="29"/>
      <c r="WQG357" s="29"/>
      <c r="WQH357" s="29"/>
      <c r="WQI357" s="29"/>
      <c r="WQJ357" s="29"/>
      <c r="WQK357" s="29"/>
      <c r="WQL357" s="29"/>
      <c r="WQM357" s="29"/>
      <c r="WQN357" s="29"/>
      <c r="WQO357" s="29"/>
      <c r="WQP357" s="29"/>
      <c r="WQQ357" s="29"/>
      <c r="WQR357" s="29"/>
      <c r="WQS357" s="29"/>
      <c r="WQT357" s="29"/>
      <c r="WQU357" s="29"/>
      <c r="WQV357" s="29"/>
      <c r="WQW357" s="29"/>
      <c r="WQX357" s="29"/>
      <c r="WQY357" s="29"/>
      <c r="WQZ357" s="29"/>
      <c r="WRA357" s="29"/>
      <c r="WRB357" s="29"/>
      <c r="WRC357" s="29"/>
      <c r="WRD357" s="29"/>
      <c r="WRE357" s="29"/>
      <c r="WRF357" s="29"/>
      <c r="WRG357" s="29"/>
      <c r="WRH357" s="29"/>
      <c r="WRI357" s="29"/>
      <c r="WRJ357" s="29"/>
      <c r="WRK357" s="29"/>
      <c r="WRL357" s="29"/>
      <c r="WRM357" s="29"/>
      <c r="WRN357" s="29"/>
      <c r="WRO357" s="29"/>
      <c r="WRP357" s="29"/>
      <c r="WRQ357" s="29"/>
      <c r="WRR357" s="29"/>
      <c r="WRS357" s="29"/>
      <c r="WRT357" s="29"/>
      <c r="WRU357" s="29"/>
      <c r="WRV357" s="29"/>
      <c r="WRW357" s="29"/>
      <c r="WRX357" s="29"/>
      <c r="WRY357" s="29"/>
      <c r="WRZ357" s="29"/>
      <c r="WSA357" s="29"/>
      <c r="WSB357" s="29"/>
      <c r="WSC357" s="29"/>
      <c r="WSD357" s="29"/>
      <c r="WSE357" s="29"/>
      <c r="WSF357" s="29"/>
      <c r="WSG357" s="29"/>
      <c r="WSH357" s="29"/>
      <c r="WSI357" s="29"/>
      <c r="WSJ357" s="29"/>
      <c r="WSK357" s="29"/>
      <c r="WSL357" s="29"/>
      <c r="WSM357" s="29"/>
      <c r="WSN357" s="29"/>
      <c r="WSO357" s="29"/>
      <c r="WSP357" s="29"/>
      <c r="WSQ357" s="29"/>
      <c r="WSR357" s="29"/>
      <c r="WSS357" s="29"/>
      <c r="WST357" s="29"/>
      <c r="WSU357" s="29"/>
      <c r="WSV357" s="29"/>
      <c r="WSW357" s="29"/>
      <c r="WSX357" s="29"/>
      <c r="WSY357" s="29"/>
      <c r="WSZ357" s="29"/>
      <c r="WTA357" s="29"/>
      <c r="WTB357" s="29"/>
      <c r="WTC357" s="29"/>
      <c r="WTD357" s="29"/>
      <c r="WTE357" s="29"/>
      <c r="WTF357" s="29"/>
      <c r="WTG357" s="29"/>
      <c r="WTH357" s="29"/>
      <c r="WTI357" s="29"/>
      <c r="WTJ357" s="29"/>
      <c r="WTK357" s="29"/>
      <c r="WTL357" s="29"/>
      <c r="WTM357" s="29"/>
      <c r="WTN357" s="29"/>
      <c r="WTO357" s="29"/>
      <c r="WTP357" s="29"/>
      <c r="WTQ357" s="29"/>
      <c r="WTR357" s="29"/>
      <c r="WTS357" s="29"/>
      <c r="WTT357" s="29"/>
      <c r="WTU357" s="29"/>
      <c r="WTV357" s="29"/>
      <c r="WTW357" s="29"/>
      <c r="WTX357" s="29"/>
      <c r="WTY357" s="29"/>
      <c r="WTZ357" s="29"/>
      <c r="WUA357" s="29"/>
      <c r="WUB357" s="29"/>
      <c r="WUC357" s="29"/>
      <c r="WUD357" s="29"/>
      <c r="WUE357" s="29"/>
      <c r="WUF357" s="29"/>
      <c r="WUG357" s="29"/>
      <c r="WUH357" s="29"/>
      <c r="WUI357" s="29"/>
      <c r="WUJ357" s="29"/>
      <c r="WUK357" s="29"/>
      <c r="WUL357" s="29"/>
      <c r="WUM357" s="29"/>
      <c r="WUN357" s="29"/>
      <c r="WUO357" s="29"/>
      <c r="WUP357" s="29"/>
      <c r="WUQ357" s="29"/>
      <c r="WUR357" s="29"/>
      <c r="WUS357" s="29"/>
    </row>
    <row r="358" spans="1:16113" ht="20.149999999999999" customHeight="1" x14ac:dyDescent="0.35">
      <c r="A358" s="30" t="s">
        <v>2001</v>
      </c>
      <c r="B358" s="315" t="s">
        <v>2002</v>
      </c>
      <c r="C358" s="313" t="s">
        <v>2003</v>
      </c>
      <c r="D358" s="313" t="s">
        <v>2004</v>
      </c>
      <c r="E358" s="313" t="s">
        <v>2005</v>
      </c>
      <c r="F358" s="313" t="s">
        <v>2006</v>
      </c>
      <c r="G358" s="41" t="s">
        <v>228</v>
      </c>
      <c r="H358" s="313" t="s">
        <v>2008</v>
      </c>
      <c r="I358" s="10" t="s">
        <v>229</v>
      </c>
      <c r="J358" s="309" t="s">
        <v>2021</v>
      </c>
      <c r="K358" s="12" t="s">
        <v>2022</v>
      </c>
      <c r="L358" s="258" t="s">
        <v>2023</v>
      </c>
      <c r="M358" s="259" t="s">
        <v>274</v>
      </c>
      <c r="N358" s="258" t="s">
        <v>2014</v>
      </c>
      <c r="O358" s="259" t="s">
        <v>338</v>
      </c>
      <c r="P358" s="220">
        <f>1/1</f>
        <v>1</v>
      </c>
      <c r="Q358" s="261"/>
      <c r="R358" s="261"/>
      <c r="S358" s="261"/>
      <c r="T358" s="220">
        <f>1/1</f>
        <v>1</v>
      </c>
      <c r="U358" s="261"/>
      <c r="V358" s="261"/>
      <c r="W358" s="261"/>
      <c r="X358" s="220"/>
      <c r="Y358" s="261"/>
      <c r="Z358" s="261"/>
      <c r="AA358" s="261"/>
      <c r="AB358" s="17">
        <v>1</v>
      </c>
      <c r="AC358" s="317">
        <v>3</v>
      </c>
      <c r="AD358" s="258" t="s">
        <v>2016</v>
      </c>
      <c r="AE358" s="258" t="s">
        <v>2017</v>
      </c>
      <c r="AF358" s="316" t="s">
        <v>2024</v>
      </c>
      <c r="AG358" s="355" t="s">
        <v>2025</v>
      </c>
    </row>
    <row r="359" spans="1:16113" ht="20.149999999999999" customHeight="1" x14ac:dyDescent="0.35">
      <c r="A359" s="30" t="s">
        <v>2001</v>
      </c>
      <c r="B359" s="315" t="s">
        <v>2002</v>
      </c>
      <c r="C359" s="313" t="s">
        <v>2003</v>
      </c>
      <c r="D359" s="313" t="s">
        <v>2004</v>
      </c>
      <c r="E359" s="313" t="s">
        <v>2005</v>
      </c>
      <c r="F359" s="313" t="s">
        <v>2006</v>
      </c>
      <c r="G359" s="41" t="s">
        <v>228</v>
      </c>
      <c r="H359" s="313" t="s">
        <v>2008</v>
      </c>
      <c r="I359" s="10" t="s">
        <v>229</v>
      </c>
      <c r="J359" s="309" t="s">
        <v>2026</v>
      </c>
      <c r="K359" s="12" t="s">
        <v>2027</v>
      </c>
      <c r="L359" s="258" t="s">
        <v>2028</v>
      </c>
      <c r="M359" s="259" t="s">
        <v>2029</v>
      </c>
      <c r="N359" s="258" t="s">
        <v>2014</v>
      </c>
      <c r="O359" s="259" t="s">
        <v>338</v>
      </c>
      <c r="P359" s="220">
        <f>1/1</f>
        <v>1</v>
      </c>
      <c r="Q359" s="261"/>
      <c r="R359" s="261"/>
      <c r="S359" s="261"/>
      <c r="T359" s="220">
        <f>19/19</f>
        <v>1</v>
      </c>
      <c r="U359" s="261"/>
      <c r="V359" s="261"/>
      <c r="W359" s="261"/>
      <c r="X359" s="220"/>
      <c r="Y359" s="261"/>
      <c r="Z359" s="261"/>
      <c r="AA359" s="261"/>
      <c r="AB359" s="17">
        <v>1</v>
      </c>
      <c r="AC359" s="317">
        <v>3</v>
      </c>
      <c r="AD359" s="258" t="s">
        <v>2016</v>
      </c>
      <c r="AE359" s="258" t="s">
        <v>2017</v>
      </c>
      <c r="AF359" s="316" t="s">
        <v>2030</v>
      </c>
      <c r="AG359" s="355" t="s">
        <v>2031</v>
      </c>
    </row>
    <row r="360" spans="1:16113" ht="20.149999999999999" customHeight="1" x14ac:dyDescent="0.35">
      <c r="A360" s="30" t="s">
        <v>2001</v>
      </c>
      <c r="B360" s="315" t="s">
        <v>2002</v>
      </c>
      <c r="C360" s="313" t="s">
        <v>2003</v>
      </c>
      <c r="D360" s="313" t="s">
        <v>2004</v>
      </c>
      <c r="E360" s="313" t="s">
        <v>2005</v>
      </c>
      <c r="F360" s="313" t="s">
        <v>2006</v>
      </c>
      <c r="G360" s="258" t="s">
        <v>2007</v>
      </c>
      <c r="H360" s="313" t="s">
        <v>2008</v>
      </c>
      <c r="I360" s="313" t="s">
        <v>2009</v>
      </c>
      <c r="J360" s="12" t="s">
        <v>2032</v>
      </c>
      <c r="K360" s="12" t="s">
        <v>2033</v>
      </c>
      <c r="L360" s="258" t="s">
        <v>2034</v>
      </c>
      <c r="M360" s="259" t="s">
        <v>2035</v>
      </c>
      <c r="N360" s="258" t="s">
        <v>2014</v>
      </c>
      <c r="O360" s="259" t="s">
        <v>261</v>
      </c>
      <c r="P360" s="220">
        <f>1/1</f>
        <v>1</v>
      </c>
      <c r="Q360" s="261"/>
      <c r="R360" s="261"/>
      <c r="S360" s="261"/>
      <c r="T360" s="261"/>
      <c r="U360" s="261"/>
      <c r="V360" s="261"/>
      <c r="W360" s="261"/>
      <c r="X360" s="261"/>
      <c r="Y360" s="261"/>
      <c r="Z360" s="261"/>
      <c r="AA360" s="261"/>
      <c r="AB360" s="17">
        <v>1</v>
      </c>
      <c r="AC360" s="317">
        <v>1</v>
      </c>
      <c r="AD360" s="258" t="s">
        <v>2016</v>
      </c>
      <c r="AE360" s="318" t="s">
        <v>2036</v>
      </c>
      <c r="AF360" s="319" t="s">
        <v>2037</v>
      </c>
      <c r="AG360" s="356" t="s">
        <v>2038</v>
      </c>
    </row>
    <row r="361" spans="1:16113" ht="20.149999999999999" customHeight="1" x14ac:dyDescent="0.35">
      <c r="A361" s="30" t="s">
        <v>2001</v>
      </c>
      <c r="B361" s="315" t="s">
        <v>2002</v>
      </c>
      <c r="C361" s="313" t="s">
        <v>2003</v>
      </c>
      <c r="D361" s="313" t="s">
        <v>2004</v>
      </c>
      <c r="E361" s="313" t="s">
        <v>2005</v>
      </c>
      <c r="F361" s="313" t="s">
        <v>2006</v>
      </c>
      <c r="G361" s="258" t="s">
        <v>2007</v>
      </c>
      <c r="H361" s="313" t="s">
        <v>2008</v>
      </c>
      <c r="I361" s="313" t="s">
        <v>2009</v>
      </c>
      <c r="J361" s="12" t="s">
        <v>2039</v>
      </c>
      <c r="K361" s="12" t="s">
        <v>2040</v>
      </c>
      <c r="L361" s="258" t="s">
        <v>2041</v>
      </c>
      <c r="M361" s="259" t="s">
        <v>2042</v>
      </c>
      <c r="N361" s="258" t="s">
        <v>2014</v>
      </c>
      <c r="O361" s="259" t="s">
        <v>261</v>
      </c>
      <c r="P361" s="261"/>
      <c r="Q361" s="220">
        <f>1/1</f>
        <v>1</v>
      </c>
      <c r="R361" s="261"/>
      <c r="S361" s="261"/>
      <c r="T361" s="261"/>
      <c r="U361" s="261"/>
      <c r="V361" s="261"/>
      <c r="W361" s="261"/>
      <c r="X361" s="261"/>
      <c r="Y361" s="261"/>
      <c r="Z361" s="261"/>
      <c r="AA361" s="261"/>
      <c r="AB361" s="17">
        <v>1</v>
      </c>
      <c r="AC361" s="317">
        <v>1</v>
      </c>
      <c r="AD361" s="258" t="s">
        <v>2016</v>
      </c>
      <c r="AE361" s="258" t="s">
        <v>2017</v>
      </c>
      <c r="AF361" s="316" t="s">
        <v>2043</v>
      </c>
      <c r="AG361" s="355" t="s">
        <v>2044</v>
      </c>
    </row>
    <row r="362" spans="1:16113" ht="20.149999999999999" customHeight="1" x14ac:dyDescent="0.35">
      <c r="A362" s="30" t="s">
        <v>2001</v>
      </c>
      <c r="B362" s="315" t="s">
        <v>2002</v>
      </c>
      <c r="C362" s="313" t="s">
        <v>2003</v>
      </c>
      <c r="D362" s="313" t="s">
        <v>2004</v>
      </c>
      <c r="E362" s="313" t="s">
        <v>2005</v>
      </c>
      <c r="F362" s="313" t="s">
        <v>2006</v>
      </c>
      <c r="G362" s="258" t="s">
        <v>2007</v>
      </c>
      <c r="H362" s="313" t="s">
        <v>2008</v>
      </c>
      <c r="I362" s="313" t="s">
        <v>2009</v>
      </c>
      <c r="J362" s="12" t="s">
        <v>2045</v>
      </c>
      <c r="K362" s="12" t="s">
        <v>2040</v>
      </c>
      <c r="L362" s="258" t="s">
        <v>2046</v>
      </c>
      <c r="M362" s="259" t="s">
        <v>2047</v>
      </c>
      <c r="N362" s="258" t="s">
        <v>2014</v>
      </c>
      <c r="O362" s="259" t="s">
        <v>261</v>
      </c>
      <c r="P362" s="261"/>
      <c r="Q362" s="220">
        <f>1/1</f>
        <v>1</v>
      </c>
      <c r="R362" s="261"/>
      <c r="S362" s="261"/>
      <c r="T362" s="261"/>
      <c r="U362" s="261"/>
      <c r="V362" s="261"/>
      <c r="W362" s="261"/>
      <c r="X362" s="261"/>
      <c r="Y362" s="261"/>
      <c r="Z362" s="261"/>
      <c r="AA362" s="261"/>
      <c r="AB362" s="17">
        <v>1</v>
      </c>
      <c r="AC362" s="317">
        <v>1</v>
      </c>
      <c r="AD362" s="258" t="s">
        <v>2016</v>
      </c>
      <c r="AE362" s="258" t="s">
        <v>2048</v>
      </c>
      <c r="AF362" s="320" t="s">
        <v>2049</v>
      </c>
      <c r="AG362" s="357" t="s">
        <v>2050</v>
      </c>
    </row>
    <row r="363" spans="1:16113" ht="20.149999999999999" customHeight="1" x14ac:dyDescent="0.35">
      <c r="A363" s="30" t="s">
        <v>2001</v>
      </c>
      <c r="B363" s="315" t="s">
        <v>2002</v>
      </c>
      <c r="C363" s="313" t="s">
        <v>2003</v>
      </c>
      <c r="D363" s="313" t="s">
        <v>2004</v>
      </c>
      <c r="E363" s="313" t="s">
        <v>2005</v>
      </c>
      <c r="F363" s="313" t="s">
        <v>2006</v>
      </c>
      <c r="G363" s="258" t="s">
        <v>2007</v>
      </c>
      <c r="H363" s="313" t="s">
        <v>2008</v>
      </c>
      <c r="I363" s="313" t="s">
        <v>2009</v>
      </c>
      <c r="J363" s="12" t="s">
        <v>2051</v>
      </c>
      <c r="K363" s="12" t="s">
        <v>2052</v>
      </c>
      <c r="L363" s="258" t="s">
        <v>2053</v>
      </c>
      <c r="M363" s="258" t="s">
        <v>2054</v>
      </c>
      <c r="N363" s="258" t="s">
        <v>2055</v>
      </c>
      <c r="O363" s="259" t="s">
        <v>356</v>
      </c>
      <c r="P363" s="220">
        <f>1/1</f>
        <v>1</v>
      </c>
      <c r="Q363" s="220">
        <f>1/1</f>
        <v>1</v>
      </c>
      <c r="R363" s="220">
        <f>1/1</f>
        <v>1</v>
      </c>
      <c r="S363" s="220">
        <f>1/1</f>
        <v>1</v>
      </c>
      <c r="T363" s="220">
        <f>1/1</f>
        <v>1</v>
      </c>
      <c r="U363" s="220">
        <f>1/1</f>
        <v>1</v>
      </c>
      <c r="V363" s="220"/>
      <c r="W363" s="220"/>
      <c r="X363" s="220"/>
      <c r="Y363" s="220"/>
      <c r="Z363" s="220"/>
      <c r="AA363" s="220"/>
      <c r="AB363" s="17">
        <v>1</v>
      </c>
      <c r="AC363" s="317">
        <v>12</v>
      </c>
      <c r="AD363" s="258" t="s">
        <v>2016</v>
      </c>
      <c r="AE363" s="258" t="s">
        <v>2017</v>
      </c>
      <c r="AF363" s="316" t="s">
        <v>273</v>
      </c>
      <c r="AG363" s="356" t="s">
        <v>2056</v>
      </c>
    </row>
    <row r="364" spans="1:16113" ht="20.149999999999999" customHeight="1" x14ac:dyDescent="0.35">
      <c r="A364" s="30" t="s">
        <v>2001</v>
      </c>
      <c r="B364" s="315" t="s">
        <v>2002</v>
      </c>
      <c r="C364" s="313" t="s">
        <v>2003</v>
      </c>
      <c r="D364" s="313" t="s">
        <v>2004</v>
      </c>
      <c r="E364" s="313" t="s">
        <v>2005</v>
      </c>
      <c r="F364" s="313" t="s">
        <v>2006</v>
      </c>
      <c r="G364" s="258" t="s">
        <v>2007</v>
      </c>
      <c r="H364" s="313" t="s">
        <v>2008</v>
      </c>
      <c r="I364" s="313" t="s">
        <v>2009</v>
      </c>
      <c r="J364" s="12" t="s">
        <v>2057</v>
      </c>
      <c r="K364" s="12" t="s">
        <v>2058</v>
      </c>
      <c r="L364" s="321" t="s">
        <v>2023</v>
      </c>
      <c r="M364" s="259" t="str">
        <f>L364</f>
        <v>Seguimiento actividades del plan</v>
      </c>
      <c r="N364" s="258" t="s">
        <v>2055</v>
      </c>
      <c r="O364" s="259" t="s">
        <v>2015</v>
      </c>
      <c r="P364" s="261"/>
      <c r="Q364" s="261"/>
      <c r="R364" s="261"/>
      <c r="S364" s="261"/>
      <c r="T364" s="261"/>
      <c r="U364" s="261"/>
      <c r="V364" s="220"/>
      <c r="W364" s="261"/>
      <c r="X364" s="261"/>
      <c r="Y364" s="261"/>
      <c r="Z364" s="261"/>
      <c r="AA364" s="220"/>
      <c r="AB364" s="17">
        <v>1</v>
      </c>
      <c r="AC364" s="317">
        <v>2</v>
      </c>
      <c r="AD364" s="258" t="s">
        <v>2016</v>
      </c>
      <c r="AE364" s="258" t="s">
        <v>2017</v>
      </c>
      <c r="AF364" s="316" t="s">
        <v>2059</v>
      </c>
      <c r="AG364" s="356" t="s">
        <v>2059</v>
      </c>
    </row>
    <row r="365" spans="1:16113" ht="20.149999999999999" customHeight="1" x14ac:dyDescent="0.35">
      <c r="A365" s="30" t="s">
        <v>2001</v>
      </c>
      <c r="B365" s="315" t="s">
        <v>2002</v>
      </c>
      <c r="C365" s="313" t="s">
        <v>2003</v>
      </c>
      <c r="D365" s="313" t="s">
        <v>2004</v>
      </c>
      <c r="E365" s="313" t="s">
        <v>2005</v>
      </c>
      <c r="F365" s="313" t="s">
        <v>2006</v>
      </c>
      <c r="G365" s="258" t="s">
        <v>2007</v>
      </c>
      <c r="H365" s="313" t="s">
        <v>2008</v>
      </c>
      <c r="I365" s="313" t="s">
        <v>2009</v>
      </c>
      <c r="J365" s="12" t="s">
        <v>2060</v>
      </c>
      <c r="K365" s="12" t="s">
        <v>2058</v>
      </c>
      <c r="L365" s="321" t="s">
        <v>2023</v>
      </c>
      <c r="M365" s="259" t="str">
        <f>L365</f>
        <v>Seguimiento actividades del plan</v>
      </c>
      <c r="N365" s="258" t="s">
        <v>2055</v>
      </c>
      <c r="O365" s="259" t="s">
        <v>2015</v>
      </c>
      <c r="P365" s="261"/>
      <c r="Q365" s="261"/>
      <c r="R365" s="261"/>
      <c r="S365" s="261"/>
      <c r="T365" s="261"/>
      <c r="U365" s="261"/>
      <c r="V365" s="220"/>
      <c r="W365" s="261"/>
      <c r="X365" s="261"/>
      <c r="Y365" s="261"/>
      <c r="Z365" s="261"/>
      <c r="AA365" s="220"/>
      <c r="AB365" s="17">
        <v>1</v>
      </c>
      <c r="AC365" s="317">
        <v>2</v>
      </c>
      <c r="AD365" s="258" t="s">
        <v>2016</v>
      </c>
      <c r="AE365" s="258" t="s">
        <v>2017</v>
      </c>
      <c r="AF365" s="316" t="s">
        <v>2059</v>
      </c>
      <c r="AG365" s="356" t="s">
        <v>2059</v>
      </c>
    </row>
    <row r="366" spans="1:16113" ht="20.149999999999999" customHeight="1" x14ac:dyDescent="0.35">
      <c r="A366" s="30" t="s">
        <v>2001</v>
      </c>
      <c r="B366" s="315" t="s">
        <v>2002</v>
      </c>
      <c r="C366" s="313" t="s">
        <v>2003</v>
      </c>
      <c r="D366" s="313" t="s">
        <v>2004</v>
      </c>
      <c r="E366" s="313" t="s">
        <v>2005</v>
      </c>
      <c r="F366" s="313" t="s">
        <v>2006</v>
      </c>
      <c r="G366" s="258" t="s">
        <v>2007</v>
      </c>
      <c r="H366" s="313" t="s">
        <v>2008</v>
      </c>
      <c r="I366" s="313" t="s">
        <v>2009</v>
      </c>
      <c r="J366" s="12" t="s">
        <v>2061</v>
      </c>
      <c r="K366" s="12" t="s">
        <v>2062</v>
      </c>
      <c r="L366" s="259" t="s">
        <v>2063</v>
      </c>
      <c r="M366" s="259" t="s">
        <v>2064</v>
      </c>
      <c r="N366" s="258" t="s">
        <v>2014</v>
      </c>
      <c r="O366" s="259" t="s">
        <v>338</v>
      </c>
      <c r="P366" s="220">
        <f>12/12</f>
        <v>1</v>
      </c>
      <c r="Q366" s="261"/>
      <c r="R366" s="261"/>
      <c r="S366" s="261"/>
      <c r="T366" s="220">
        <f>1/1</f>
        <v>1</v>
      </c>
      <c r="U366" s="261"/>
      <c r="V366" s="261"/>
      <c r="W366" s="261"/>
      <c r="X366" s="220"/>
      <c r="Y366" s="261"/>
      <c r="Z366" s="261"/>
      <c r="AA366" s="261"/>
      <c r="AB366" s="17">
        <v>1</v>
      </c>
      <c r="AC366" s="317">
        <v>3</v>
      </c>
      <c r="AD366" s="258" t="s">
        <v>2016</v>
      </c>
      <c r="AE366" s="258" t="s">
        <v>2017</v>
      </c>
      <c r="AF366" s="316" t="s">
        <v>2065</v>
      </c>
      <c r="AG366" s="355" t="s">
        <v>2066</v>
      </c>
    </row>
    <row r="367" spans="1:16113" ht="20.149999999999999" customHeight="1" x14ac:dyDescent="0.35">
      <c r="A367" s="30" t="s">
        <v>2001</v>
      </c>
      <c r="B367" s="315" t="s">
        <v>2002</v>
      </c>
      <c r="C367" s="313" t="s">
        <v>2003</v>
      </c>
      <c r="D367" s="313" t="s">
        <v>2004</v>
      </c>
      <c r="E367" s="313" t="s">
        <v>2005</v>
      </c>
      <c r="F367" s="313" t="s">
        <v>2006</v>
      </c>
      <c r="G367" s="41" t="s">
        <v>820</v>
      </c>
      <c r="H367" s="313" t="s">
        <v>2008</v>
      </c>
      <c r="I367" s="10" t="s">
        <v>229</v>
      </c>
      <c r="J367" s="322" t="s">
        <v>2067</v>
      </c>
      <c r="K367" s="12" t="s">
        <v>2068</v>
      </c>
      <c r="L367" s="258" t="s">
        <v>2069</v>
      </c>
      <c r="M367" s="258" t="s">
        <v>2070</v>
      </c>
      <c r="N367" s="258" t="s">
        <v>2014</v>
      </c>
      <c r="O367" s="259" t="s">
        <v>2015</v>
      </c>
      <c r="P367" s="220">
        <f>12/12</f>
        <v>1</v>
      </c>
      <c r="Q367" s="261"/>
      <c r="R367" s="261"/>
      <c r="S367" s="261"/>
      <c r="T367" s="261"/>
      <c r="U367" s="261"/>
      <c r="V367" s="220"/>
      <c r="W367" s="261"/>
      <c r="X367" s="261"/>
      <c r="Y367" s="261"/>
      <c r="Z367" s="261"/>
      <c r="AA367" s="261"/>
      <c r="AB367" s="17">
        <v>1</v>
      </c>
      <c r="AC367" s="317">
        <v>2</v>
      </c>
      <c r="AD367" s="258" t="s">
        <v>2016</v>
      </c>
      <c r="AE367" s="258" t="s">
        <v>2071</v>
      </c>
      <c r="AF367" s="323" t="s">
        <v>2072</v>
      </c>
      <c r="AG367" s="357" t="s">
        <v>274</v>
      </c>
    </row>
    <row r="368" spans="1:16113" ht="20.149999999999999" customHeight="1" x14ac:dyDescent="0.35">
      <c r="A368" s="30" t="s">
        <v>2001</v>
      </c>
      <c r="B368" s="315" t="s">
        <v>2002</v>
      </c>
      <c r="C368" s="313" t="s">
        <v>2003</v>
      </c>
      <c r="D368" s="313" t="s">
        <v>2004</v>
      </c>
      <c r="E368" s="313" t="s">
        <v>2005</v>
      </c>
      <c r="F368" s="313" t="s">
        <v>2006</v>
      </c>
      <c r="G368" s="258" t="s">
        <v>2007</v>
      </c>
      <c r="H368" s="313" t="s">
        <v>2008</v>
      </c>
      <c r="I368" s="313" t="s">
        <v>2009</v>
      </c>
      <c r="J368" s="12" t="s">
        <v>2073</v>
      </c>
      <c r="K368" s="12" t="s">
        <v>2074</v>
      </c>
      <c r="L368" s="258" t="s">
        <v>2075</v>
      </c>
      <c r="M368" s="258" t="s">
        <v>2070</v>
      </c>
      <c r="N368" s="258" t="s">
        <v>2014</v>
      </c>
      <c r="O368" s="259" t="s">
        <v>261</v>
      </c>
      <c r="P368" s="261"/>
      <c r="Q368" s="261"/>
      <c r="R368" s="261"/>
      <c r="S368" s="261"/>
      <c r="T368" s="261"/>
      <c r="U368" s="261"/>
      <c r="V368" s="220"/>
      <c r="W368" s="261"/>
      <c r="X368" s="261"/>
      <c r="Y368" s="261"/>
      <c r="Z368" s="261"/>
      <c r="AA368" s="261"/>
      <c r="AB368" s="17">
        <v>1</v>
      </c>
      <c r="AC368" s="317">
        <v>1</v>
      </c>
      <c r="AD368" s="258" t="s">
        <v>2016</v>
      </c>
      <c r="AE368" s="258" t="s">
        <v>2048</v>
      </c>
      <c r="AF368" s="323" t="s">
        <v>2076</v>
      </c>
      <c r="AG368" s="357" t="s">
        <v>274</v>
      </c>
    </row>
    <row r="369" spans="1:33" ht="20.149999999999999" customHeight="1" x14ac:dyDescent="0.35">
      <c r="A369" s="30" t="s">
        <v>2001</v>
      </c>
      <c r="B369" s="315" t="s">
        <v>2002</v>
      </c>
      <c r="C369" s="313" t="s">
        <v>2003</v>
      </c>
      <c r="D369" s="313" t="s">
        <v>2004</v>
      </c>
      <c r="E369" s="313" t="s">
        <v>2005</v>
      </c>
      <c r="F369" s="313" t="s">
        <v>2006</v>
      </c>
      <c r="G369" s="258" t="s">
        <v>2007</v>
      </c>
      <c r="H369" s="313" t="s">
        <v>2008</v>
      </c>
      <c r="I369" s="313" t="s">
        <v>2009</v>
      </c>
      <c r="J369" s="12" t="s">
        <v>2077</v>
      </c>
      <c r="K369" s="12" t="s">
        <v>2078</v>
      </c>
      <c r="L369" s="258" t="s">
        <v>2079</v>
      </c>
      <c r="M369" s="259" t="s">
        <v>2080</v>
      </c>
      <c r="N369" s="258" t="s">
        <v>2081</v>
      </c>
      <c r="O369" s="259" t="s">
        <v>2082</v>
      </c>
      <c r="P369" s="261"/>
      <c r="Q369" s="261"/>
      <c r="R369" s="220">
        <f>18/18</f>
        <v>1</v>
      </c>
      <c r="S369" s="324"/>
      <c r="T369" s="220">
        <v>1</v>
      </c>
      <c r="U369" s="261"/>
      <c r="V369" s="220"/>
      <c r="W369" s="261"/>
      <c r="X369" s="220"/>
      <c r="Y369" s="261"/>
      <c r="Z369" s="220"/>
      <c r="AA369" s="261"/>
      <c r="AB369" s="17">
        <v>1</v>
      </c>
      <c r="AC369" s="317">
        <v>5</v>
      </c>
      <c r="AD369" s="258" t="s">
        <v>2016</v>
      </c>
      <c r="AE369" s="258" t="s">
        <v>2017</v>
      </c>
      <c r="AF369" s="258" t="s">
        <v>2083</v>
      </c>
      <c r="AG369" s="355" t="s">
        <v>2084</v>
      </c>
    </row>
    <row r="370" spans="1:33" ht="20.149999999999999" customHeight="1" thickBot="1" x14ac:dyDescent="0.4">
      <c r="A370" s="30" t="s">
        <v>2001</v>
      </c>
      <c r="B370" s="315" t="s">
        <v>2002</v>
      </c>
      <c r="C370" s="313" t="s">
        <v>2003</v>
      </c>
      <c r="D370" s="313" t="s">
        <v>2004</v>
      </c>
      <c r="E370" s="313" t="s">
        <v>2005</v>
      </c>
      <c r="F370" s="313" t="s">
        <v>2006</v>
      </c>
      <c r="G370" s="258" t="s">
        <v>2007</v>
      </c>
      <c r="H370" s="313" t="s">
        <v>2008</v>
      </c>
      <c r="I370" s="313" t="s">
        <v>2009</v>
      </c>
      <c r="J370" s="12" t="s">
        <v>2085</v>
      </c>
      <c r="K370" s="12" t="s">
        <v>2086</v>
      </c>
      <c r="L370" s="258" t="s">
        <v>2087</v>
      </c>
      <c r="M370" s="258" t="s">
        <v>2088</v>
      </c>
      <c r="N370" s="258" t="s">
        <v>2081</v>
      </c>
      <c r="O370" s="259" t="s">
        <v>338</v>
      </c>
      <c r="P370" s="261"/>
      <c r="Q370" s="261"/>
      <c r="R370" s="220">
        <f>18/18</f>
        <v>1</v>
      </c>
      <c r="S370" s="324"/>
      <c r="T370" s="220">
        <v>1</v>
      </c>
      <c r="U370" s="261"/>
      <c r="V370" s="220"/>
      <c r="W370" s="261"/>
      <c r="X370" s="220"/>
      <c r="Y370" s="261"/>
      <c r="Z370" s="220"/>
      <c r="AA370" s="261"/>
      <c r="AB370" s="17">
        <v>1</v>
      </c>
      <c r="AC370" s="317">
        <v>5</v>
      </c>
      <c r="AD370" s="258" t="s">
        <v>2016</v>
      </c>
      <c r="AE370" s="258" t="s">
        <v>2017</v>
      </c>
      <c r="AF370" s="258" t="s">
        <v>2083</v>
      </c>
      <c r="AG370" s="355" t="s">
        <v>2084</v>
      </c>
    </row>
    <row r="371" spans="1:33" ht="20.149999999999999" customHeight="1" thickBot="1" x14ac:dyDescent="0.4">
      <c r="A371" s="110" t="s">
        <v>1235</v>
      </c>
      <c r="B371" s="20" t="s">
        <v>53</v>
      </c>
      <c r="C371" s="10" t="s">
        <v>54</v>
      </c>
      <c r="D371" s="180" t="s">
        <v>55</v>
      </c>
      <c r="E371" s="61" t="s">
        <v>56</v>
      </c>
      <c r="F371" s="61" t="s">
        <v>57</v>
      </c>
      <c r="G371" s="45" t="s">
        <v>244</v>
      </c>
      <c r="H371" s="22" t="s">
        <v>59</v>
      </c>
      <c r="I371" s="10" t="s">
        <v>60</v>
      </c>
      <c r="J371" s="9" t="s">
        <v>2089</v>
      </c>
      <c r="K371" s="9" t="s">
        <v>1364</v>
      </c>
      <c r="L371" s="9" t="s">
        <v>1365</v>
      </c>
      <c r="M371" s="9" t="s">
        <v>1366</v>
      </c>
      <c r="N371" s="9" t="s">
        <v>1367</v>
      </c>
      <c r="O371" s="144" t="s">
        <v>2090</v>
      </c>
      <c r="P371" s="56"/>
      <c r="Q371" s="56"/>
      <c r="R371" s="56"/>
      <c r="S371" s="167"/>
      <c r="T371" s="223">
        <f>1/1</f>
        <v>1</v>
      </c>
      <c r="U371" s="167"/>
      <c r="V371" s="167"/>
      <c r="W371" s="167"/>
      <c r="X371" s="223"/>
      <c r="Y371" s="167"/>
      <c r="Z371" s="167"/>
      <c r="AA371" s="167"/>
      <c r="AB371" s="17">
        <v>1</v>
      </c>
      <c r="AC371" s="230">
        <v>2</v>
      </c>
      <c r="AD371" s="226" t="s">
        <v>2091</v>
      </c>
      <c r="AE371" s="115" t="s">
        <v>697</v>
      </c>
      <c r="AF371" s="115" t="s">
        <v>697</v>
      </c>
      <c r="AG371" s="329" t="s">
        <v>2092</v>
      </c>
    </row>
    <row r="372" spans="1:33" ht="20.149999999999999" customHeight="1" thickBot="1" x14ac:dyDescent="0.4">
      <c r="A372" s="30" t="s">
        <v>2093</v>
      </c>
      <c r="B372" s="20" t="s">
        <v>53</v>
      </c>
      <c r="C372" s="10" t="s">
        <v>54</v>
      </c>
      <c r="D372" s="180" t="s">
        <v>55</v>
      </c>
      <c r="E372" s="61" t="s">
        <v>56</v>
      </c>
      <c r="F372" s="61" t="s">
        <v>57</v>
      </c>
      <c r="G372" s="45" t="s">
        <v>244</v>
      </c>
      <c r="H372" s="22" t="s">
        <v>59</v>
      </c>
      <c r="I372" s="10" t="s">
        <v>60</v>
      </c>
      <c r="J372" s="9" t="s">
        <v>2094</v>
      </c>
      <c r="K372" s="9" t="s">
        <v>1364</v>
      </c>
      <c r="L372" s="9" t="s">
        <v>1365</v>
      </c>
      <c r="M372" s="9" t="s">
        <v>1366</v>
      </c>
      <c r="N372" s="9" t="s">
        <v>1367</v>
      </c>
      <c r="O372" s="144" t="s">
        <v>2090</v>
      </c>
      <c r="P372" s="56"/>
      <c r="Q372" s="56"/>
      <c r="R372" s="56"/>
      <c r="S372" s="167"/>
      <c r="T372" s="223">
        <f>1/1</f>
        <v>1</v>
      </c>
      <c r="U372" s="167"/>
      <c r="V372" s="167"/>
      <c r="W372" s="167"/>
      <c r="X372" s="223"/>
      <c r="Y372" s="167"/>
      <c r="Z372" s="167"/>
      <c r="AA372" s="167"/>
      <c r="AB372" s="17">
        <v>1</v>
      </c>
      <c r="AC372" s="230">
        <v>2</v>
      </c>
      <c r="AD372" s="226" t="s">
        <v>2095</v>
      </c>
      <c r="AE372" s="115" t="s">
        <v>697</v>
      </c>
      <c r="AF372" s="115" t="s">
        <v>697</v>
      </c>
      <c r="AG372" s="329" t="s">
        <v>2096</v>
      </c>
    </row>
    <row r="373" spans="1:33" ht="20.149999999999999" customHeight="1" thickBot="1" x14ac:dyDescent="0.4">
      <c r="A373" s="30" t="s">
        <v>431</v>
      </c>
      <c r="B373" s="20" t="s">
        <v>53</v>
      </c>
      <c r="C373" s="10" t="s">
        <v>54</v>
      </c>
      <c r="D373" s="180" t="s">
        <v>55</v>
      </c>
      <c r="E373" s="61" t="s">
        <v>56</v>
      </c>
      <c r="F373" s="61" t="s">
        <v>57</v>
      </c>
      <c r="G373" s="45" t="s">
        <v>244</v>
      </c>
      <c r="H373" s="22" t="s">
        <v>59</v>
      </c>
      <c r="I373" s="10" t="s">
        <v>60</v>
      </c>
      <c r="J373" s="9" t="s">
        <v>2097</v>
      </c>
      <c r="K373" s="9" t="s">
        <v>1364</v>
      </c>
      <c r="L373" s="9" t="s">
        <v>1365</v>
      </c>
      <c r="M373" s="9" t="s">
        <v>1366</v>
      </c>
      <c r="N373" s="9" t="s">
        <v>1367</v>
      </c>
      <c r="O373" s="144" t="s">
        <v>2090</v>
      </c>
      <c r="P373" s="56"/>
      <c r="Q373" s="56"/>
      <c r="R373" s="56"/>
      <c r="S373" s="33"/>
      <c r="T373" s="223">
        <f>8/8</f>
        <v>1</v>
      </c>
      <c r="U373" s="33"/>
      <c r="V373" s="33"/>
      <c r="W373" s="33"/>
      <c r="X373" s="223"/>
      <c r="Y373" s="33"/>
      <c r="Z373" s="33"/>
      <c r="AA373" s="33"/>
      <c r="AB373" s="17">
        <v>1</v>
      </c>
      <c r="AC373" s="230">
        <v>2</v>
      </c>
      <c r="AD373" s="226" t="s">
        <v>2098</v>
      </c>
      <c r="AE373" s="115" t="s">
        <v>697</v>
      </c>
      <c r="AF373" s="115" t="s">
        <v>697</v>
      </c>
      <c r="AG373" s="19" t="s">
        <v>2099</v>
      </c>
    </row>
    <row r="374" spans="1:33" ht="20.149999999999999" customHeight="1" thickBot="1" x14ac:dyDescent="0.4">
      <c r="A374" s="30" t="s">
        <v>2100</v>
      </c>
      <c r="B374" s="20" t="s">
        <v>53</v>
      </c>
      <c r="C374" s="10" t="s">
        <v>54</v>
      </c>
      <c r="D374" s="180" t="s">
        <v>55</v>
      </c>
      <c r="E374" s="61" t="s">
        <v>56</v>
      </c>
      <c r="F374" s="61" t="s">
        <v>57</v>
      </c>
      <c r="G374" s="45" t="s">
        <v>244</v>
      </c>
      <c r="H374" s="22" t="s">
        <v>59</v>
      </c>
      <c r="I374" s="10" t="s">
        <v>60</v>
      </c>
      <c r="J374" s="9" t="s">
        <v>2101</v>
      </c>
      <c r="K374" s="9" t="s">
        <v>1364</v>
      </c>
      <c r="L374" s="9" t="s">
        <v>1365</v>
      </c>
      <c r="M374" s="9" t="s">
        <v>1366</v>
      </c>
      <c r="N374" s="9" t="s">
        <v>1367</v>
      </c>
      <c r="O374" s="144" t="s">
        <v>2090</v>
      </c>
      <c r="P374" s="56"/>
      <c r="Q374" s="56"/>
      <c r="R374" s="56"/>
      <c r="S374" s="56"/>
      <c r="T374" s="223">
        <f>1/3</f>
        <v>0.33333333333333331</v>
      </c>
      <c r="U374" s="167"/>
      <c r="V374" s="167"/>
      <c r="W374" s="167"/>
      <c r="X374" s="223"/>
      <c r="Y374" s="167"/>
      <c r="Z374" s="167"/>
      <c r="AA374" s="167"/>
      <c r="AB374" s="17">
        <v>1</v>
      </c>
      <c r="AC374" s="230">
        <v>2</v>
      </c>
      <c r="AD374" s="325" t="s">
        <v>2102</v>
      </c>
      <c r="AE374" s="115" t="s">
        <v>697</v>
      </c>
      <c r="AF374" s="115" t="s">
        <v>697</v>
      </c>
      <c r="AG374" s="19" t="s">
        <v>2103</v>
      </c>
    </row>
    <row r="375" spans="1:33" ht="20.149999999999999" customHeight="1" thickBot="1" x14ac:dyDescent="0.4">
      <c r="A375" s="30" t="s">
        <v>2104</v>
      </c>
      <c r="B375" s="20" t="s">
        <v>53</v>
      </c>
      <c r="C375" s="10" t="s">
        <v>54</v>
      </c>
      <c r="D375" s="180" t="s">
        <v>55</v>
      </c>
      <c r="E375" s="61" t="s">
        <v>56</v>
      </c>
      <c r="F375" s="61" t="s">
        <v>57</v>
      </c>
      <c r="G375" s="45" t="s">
        <v>244</v>
      </c>
      <c r="H375" s="22" t="s">
        <v>59</v>
      </c>
      <c r="I375" s="10" t="s">
        <v>60</v>
      </c>
      <c r="J375" s="9" t="s">
        <v>2105</v>
      </c>
      <c r="K375" s="9" t="s">
        <v>1364</v>
      </c>
      <c r="L375" s="9" t="s">
        <v>1365</v>
      </c>
      <c r="M375" s="9" t="s">
        <v>1366</v>
      </c>
      <c r="N375" s="9" t="s">
        <v>1367</v>
      </c>
      <c r="O375" s="144" t="s">
        <v>2090</v>
      </c>
      <c r="P375" s="56"/>
      <c r="Q375" s="56"/>
      <c r="R375" s="56"/>
      <c r="S375" s="56"/>
      <c r="T375" s="223">
        <f>3/3</f>
        <v>1</v>
      </c>
      <c r="U375" s="56"/>
      <c r="V375" s="56"/>
      <c r="W375" s="56"/>
      <c r="X375" s="223"/>
      <c r="Y375" s="56"/>
      <c r="Z375" s="56"/>
      <c r="AA375" s="56"/>
      <c r="AB375" s="17">
        <v>1</v>
      </c>
      <c r="AC375" s="230">
        <v>2</v>
      </c>
      <c r="AD375" s="325" t="s">
        <v>2106</v>
      </c>
      <c r="AE375" s="115" t="s">
        <v>697</v>
      </c>
      <c r="AF375" s="115" t="s">
        <v>697</v>
      </c>
      <c r="AG375" s="85" t="s">
        <v>2107</v>
      </c>
    </row>
    <row r="376" spans="1:33" ht="20.149999999999999" customHeight="1" thickBot="1" x14ac:dyDescent="0.4">
      <c r="A376" s="30" t="s">
        <v>656</v>
      </c>
      <c r="B376" s="20" t="s">
        <v>53</v>
      </c>
      <c r="C376" s="10" t="s">
        <v>54</v>
      </c>
      <c r="D376" s="180" t="s">
        <v>55</v>
      </c>
      <c r="E376" s="61" t="s">
        <v>56</v>
      </c>
      <c r="F376" s="61" t="s">
        <v>57</v>
      </c>
      <c r="G376" s="45" t="s">
        <v>244</v>
      </c>
      <c r="H376" s="22" t="s">
        <v>59</v>
      </c>
      <c r="I376" s="10" t="s">
        <v>60</v>
      </c>
      <c r="J376" s="9" t="s">
        <v>2108</v>
      </c>
      <c r="K376" s="9" t="s">
        <v>1364</v>
      </c>
      <c r="L376" s="9" t="s">
        <v>1365</v>
      </c>
      <c r="M376" s="9" t="s">
        <v>1366</v>
      </c>
      <c r="N376" s="9" t="s">
        <v>1367</v>
      </c>
      <c r="O376" s="144" t="s">
        <v>2090</v>
      </c>
      <c r="P376" s="56"/>
      <c r="Q376" s="56"/>
      <c r="R376" s="56"/>
      <c r="S376" s="167"/>
      <c r="T376" s="223">
        <f>1/1</f>
        <v>1</v>
      </c>
      <c r="U376" s="167"/>
      <c r="V376" s="167"/>
      <c r="W376" s="167"/>
      <c r="X376" s="223"/>
      <c r="Y376" s="167"/>
      <c r="Z376" s="167"/>
      <c r="AA376" s="167"/>
      <c r="AB376" s="17">
        <v>1</v>
      </c>
      <c r="AC376" s="230">
        <v>2</v>
      </c>
      <c r="AD376" s="325" t="s">
        <v>2109</v>
      </c>
      <c r="AE376" s="115" t="s">
        <v>697</v>
      </c>
      <c r="AF376" s="115" t="s">
        <v>697</v>
      </c>
      <c r="AG376" s="19" t="s">
        <v>2110</v>
      </c>
    </row>
    <row r="377" spans="1:33" ht="21.5" customHeight="1" thickBot="1" x14ac:dyDescent="0.4">
      <c r="A377" s="30" t="s">
        <v>894</v>
      </c>
      <c r="B377" s="20" t="s">
        <v>53</v>
      </c>
      <c r="C377" s="10" t="s">
        <v>54</v>
      </c>
      <c r="D377" s="180" t="s">
        <v>55</v>
      </c>
      <c r="E377" s="61" t="s">
        <v>56</v>
      </c>
      <c r="F377" s="61" t="s">
        <v>57</v>
      </c>
      <c r="G377" s="45" t="s">
        <v>244</v>
      </c>
      <c r="H377" s="22" t="s">
        <v>59</v>
      </c>
      <c r="I377" s="10" t="s">
        <v>60</v>
      </c>
      <c r="J377" s="9" t="s">
        <v>2111</v>
      </c>
      <c r="K377" s="9" t="s">
        <v>1364</v>
      </c>
      <c r="L377" s="9" t="s">
        <v>1365</v>
      </c>
      <c r="M377" s="9" t="s">
        <v>1366</v>
      </c>
      <c r="N377" s="9" t="s">
        <v>1367</v>
      </c>
      <c r="O377" s="144" t="s">
        <v>2090</v>
      </c>
      <c r="P377" s="56"/>
      <c r="Q377" s="56"/>
      <c r="R377" s="56"/>
      <c r="S377" s="56"/>
      <c r="T377" s="223">
        <f>1/1</f>
        <v>1</v>
      </c>
      <c r="U377" s="56"/>
      <c r="V377" s="56"/>
      <c r="W377" s="56"/>
      <c r="X377" s="223"/>
      <c r="Y377" s="56"/>
      <c r="Z377" s="56"/>
      <c r="AA377" s="56"/>
      <c r="AB377" s="17">
        <v>1</v>
      </c>
      <c r="AC377" s="230">
        <v>2</v>
      </c>
      <c r="AD377" s="325" t="s">
        <v>2112</v>
      </c>
      <c r="AE377" s="115" t="s">
        <v>697</v>
      </c>
      <c r="AF377" s="115" t="s">
        <v>697</v>
      </c>
      <c r="AG377" s="19" t="s">
        <v>2113</v>
      </c>
    </row>
    <row r="378" spans="1:33" ht="20.149999999999999" customHeight="1" thickBot="1" x14ac:dyDescent="0.4">
      <c r="A378" s="30" t="s">
        <v>1460</v>
      </c>
      <c r="B378" s="20" t="s">
        <v>53</v>
      </c>
      <c r="C378" s="10" t="s">
        <v>54</v>
      </c>
      <c r="D378" s="180" t="s">
        <v>55</v>
      </c>
      <c r="E378" s="61" t="s">
        <v>56</v>
      </c>
      <c r="F378" s="61" t="s">
        <v>57</v>
      </c>
      <c r="G378" s="45" t="s">
        <v>244</v>
      </c>
      <c r="H378" s="22" t="s">
        <v>59</v>
      </c>
      <c r="I378" s="10" t="s">
        <v>60</v>
      </c>
      <c r="J378" s="9" t="s">
        <v>2114</v>
      </c>
      <c r="K378" s="9" t="s">
        <v>1364</v>
      </c>
      <c r="L378" s="9" t="s">
        <v>1365</v>
      </c>
      <c r="M378" s="9" t="s">
        <v>1366</v>
      </c>
      <c r="N378" s="9" t="s">
        <v>1367</v>
      </c>
      <c r="O378" s="144" t="s">
        <v>2090</v>
      </c>
      <c r="P378" s="56"/>
      <c r="Q378" s="56"/>
      <c r="R378" s="56"/>
      <c r="S378" s="167"/>
      <c r="T378" s="223">
        <f>2/2</f>
        <v>1</v>
      </c>
      <c r="U378" s="167"/>
      <c r="V378" s="167"/>
      <c r="W378" s="167"/>
      <c r="X378" s="223"/>
      <c r="Y378" s="167"/>
      <c r="Z378" s="167"/>
      <c r="AA378" s="167"/>
      <c r="AB378" s="17">
        <v>1</v>
      </c>
      <c r="AC378" s="230">
        <v>2</v>
      </c>
      <c r="AD378" s="325" t="s">
        <v>2115</v>
      </c>
      <c r="AE378" s="115" t="s">
        <v>697</v>
      </c>
      <c r="AF378" s="115" t="s">
        <v>697</v>
      </c>
      <c r="AG378" s="19" t="s">
        <v>2116</v>
      </c>
    </row>
    <row r="379" spans="1:33" ht="20.149999999999999" customHeight="1" x14ac:dyDescent="0.35">
      <c r="A379" s="8" t="s">
        <v>2117</v>
      </c>
      <c r="B379" s="20" t="s">
        <v>53</v>
      </c>
      <c r="C379" s="10" t="s">
        <v>54</v>
      </c>
      <c r="D379" s="12" t="s">
        <v>55</v>
      </c>
      <c r="E379" s="12" t="s">
        <v>56</v>
      </c>
      <c r="F379" s="12" t="s">
        <v>138</v>
      </c>
      <c r="G379" s="12" t="s">
        <v>340</v>
      </c>
      <c r="H379" s="22" t="s">
        <v>59</v>
      </c>
      <c r="I379" s="10" t="s">
        <v>229</v>
      </c>
      <c r="J379" s="60" t="s">
        <v>2118</v>
      </c>
      <c r="K379" s="12" t="s">
        <v>2119</v>
      </c>
      <c r="L379" s="12" t="str">
        <f>K379</f>
        <v>aumento de recepción de llamadas</v>
      </c>
      <c r="M379" s="12" t="str">
        <f>L379</f>
        <v>aumento de recepción de llamadas</v>
      </c>
      <c r="N379" s="12" t="s">
        <v>300</v>
      </c>
      <c r="O379" s="12" t="s">
        <v>272</v>
      </c>
      <c r="P379" s="16">
        <v>1</v>
      </c>
      <c r="Q379" s="16">
        <v>1</v>
      </c>
      <c r="R379" s="16">
        <v>1</v>
      </c>
      <c r="S379" s="16">
        <v>1</v>
      </c>
      <c r="T379" s="16">
        <v>1</v>
      </c>
      <c r="U379" s="16">
        <v>1</v>
      </c>
      <c r="V379" s="16"/>
      <c r="W379" s="16"/>
      <c r="X379" s="16"/>
      <c r="Y379" s="16"/>
      <c r="Z379" s="16"/>
      <c r="AA379" s="16"/>
      <c r="AB379" s="17">
        <v>0.9</v>
      </c>
      <c r="AC379" s="32">
        <v>12</v>
      </c>
      <c r="AD379" s="10" t="s">
        <v>2120</v>
      </c>
      <c r="AE379" s="115" t="s">
        <v>697</v>
      </c>
      <c r="AF379" s="115" t="s">
        <v>697</v>
      </c>
      <c r="AG379" s="328" t="s">
        <v>2121</v>
      </c>
    </row>
  </sheetData>
  <autoFilter ref="A3:WVK379"/>
  <mergeCells count="2">
    <mergeCell ref="A1:AG1"/>
    <mergeCell ref="A2:AG2"/>
  </mergeCells>
  <conditionalFormatting sqref="AA29">
    <cfRule type="cellIs" dxfId="1606" priority="1611" operator="greaterThanOrEqual">
      <formula>0.8</formula>
    </cfRule>
    <cfRule type="cellIs" dxfId="1605" priority="1612" operator="between">
      <formula>0.5</formula>
      <formula>0.79</formula>
    </cfRule>
    <cfRule type="cellIs" dxfId="1604" priority="1613" operator="between">
      <formula>0</formula>
      <formula>0.49%</formula>
    </cfRule>
  </conditionalFormatting>
  <conditionalFormatting sqref="S29">
    <cfRule type="cellIs" dxfId="1603" priority="1608" operator="greaterThanOrEqual">
      <formula>0.8</formula>
    </cfRule>
    <cfRule type="cellIs" dxfId="1602" priority="1609" operator="between">
      <formula>0.5</formula>
      <formula>0.79</formula>
    </cfRule>
    <cfRule type="cellIs" dxfId="1601" priority="1610" operator="between">
      <formula>0</formula>
      <formula>0.49%</formula>
    </cfRule>
  </conditionalFormatting>
  <conditionalFormatting sqref="W29">
    <cfRule type="cellIs" dxfId="1600" priority="1605" operator="greaterThanOrEqual">
      <formula>0.8</formula>
    </cfRule>
    <cfRule type="cellIs" dxfId="1599" priority="1606" operator="between">
      <formula>0.5</formula>
      <formula>0.79</formula>
    </cfRule>
    <cfRule type="cellIs" dxfId="1598" priority="1607" operator="between">
      <formula>0</formula>
      <formula>0.49%</formula>
    </cfRule>
  </conditionalFormatting>
  <conditionalFormatting sqref="S8">
    <cfRule type="cellIs" dxfId="1597" priority="1602" operator="equal">
      <formula>1</formula>
    </cfRule>
    <cfRule type="cellIs" dxfId="1596" priority="1603" operator="between">
      <formula>0.8</formula>
      <formula>0.99</formula>
    </cfRule>
    <cfRule type="cellIs" dxfId="1595" priority="1604" operator="between">
      <formula>0</formula>
      <formula>79%</formula>
    </cfRule>
  </conditionalFormatting>
  <conditionalFormatting sqref="Q9">
    <cfRule type="cellIs" dxfId="1594" priority="1599" operator="greaterThanOrEqual">
      <formula>1</formula>
    </cfRule>
    <cfRule type="cellIs" dxfId="1593" priority="1600" operator="between">
      <formula>0.8</formula>
      <formula>0.99</formula>
    </cfRule>
    <cfRule type="cellIs" dxfId="1592" priority="1601" operator="between">
      <formula>0</formula>
      <formula>79%</formula>
    </cfRule>
  </conditionalFormatting>
  <conditionalFormatting sqref="P10">
    <cfRule type="cellIs" dxfId="1591" priority="1596" operator="greaterThanOrEqual">
      <formula>0.85</formula>
    </cfRule>
    <cfRule type="cellIs" dxfId="1590" priority="1597" operator="between">
      <formula>0.65</formula>
      <formula>0.84</formula>
    </cfRule>
    <cfRule type="cellIs" dxfId="1589" priority="1598" operator="between">
      <formula>0</formula>
      <formula>64%</formula>
    </cfRule>
  </conditionalFormatting>
  <conditionalFormatting sqref="P11">
    <cfRule type="cellIs" dxfId="1588" priority="1593" operator="greaterThanOrEqual">
      <formula>0.8</formula>
    </cfRule>
    <cfRule type="cellIs" dxfId="1587" priority="1594" operator="between">
      <formula>0.5</formula>
      <formula>0.79</formula>
    </cfRule>
    <cfRule type="cellIs" dxfId="1586" priority="1595" operator="between">
      <formula>0</formula>
      <formula>49%</formula>
    </cfRule>
  </conditionalFormatting>
  <conditionalFormatting sqref="P15">
    <cfRule type="cellIs" dxfId="1585" priority="1590" operator="greaterThanOrEqual">
      <formula>1</formula>
    </cfRule>
    <cfRule type="cellIs" dxfId="1584" priority="1591" operator="between">
      <formula>0.8</formula>
      <formula>0.99</formula>
    </cfRule>
    <cfRule type="cellIs" dxfId="1583" priority="1592" operator="between">
      <formula>0</formula>
      <formula>79%</formula>
    </cfRule>
  </conditionalFormatting>
  <conditionalFormatting sqref="Q10:S10 V10:AA10">
    <cfRule type="cellIs" dxfId="1582" priority="1587" operator="greaterThanOrEqual">
      <formula>0.85</formula>
    </cfRule>
    <cfRule type="cellIs" dxfId="1581" priority="1588" operator="between">
      <formula>0.65</formula>
      <formula>0.84</formula>
    </cfRule>
    <cfRule type="cellIs" dxfId="1580" priority="1589" operator="between">
      <formula>0</formula>
      <formula>64%</formula>
    </cfRule>
  </conditionalFormatting>
  <conditionalFormatting sqref="Q11:S11 V11:AA11">
    <cfRule type="cellIs" dxfId="1579" priority="1584" operator="greaterThanOrEqual">
      <formula>0.8</formula>
    </cfRule>
    <cfRule type="cellIs" dxfId="1578" priority="1585" operator="between">
      <formula>0.5</formula>
      <formula>0.79</formula>
    </cfRule>
    <cfRule type="cellIs" dxfId="1577" priority="1586" operator="between">
      <formula>0</formula>
      <formula>49%</formula>
    </cfRule>
  </conditionalFormatting>
  <conditionalFormatting sqref="P12">
    <cfRule type="cellIs" dxfId="1576" priority="1581" operator="greaterThanOrEqual">
      <formula>0.8</formula>
    </cfRule>
    <cfRule type="cellIs" dxfId="1575" priority="1582" operator="between">
      <formula>0.5</formula>
      <formula>0.79</formula>
    </cfRule>
    <cfRule type="cellIs" dxfId="1574" priority="1583" operator="between">
      <formula>0</formula>
      <formula>49%</formula>
    </cfRule>
  </conditionalFormatting>
  <conditionalFormatting sqref="Q12:S12 V12:AA12">
    <cfRule type="cellIs" dxfId="1573" priority="1578" operator="greaterThanOrEqual">
      <formula>0.8</formula>
    </cfRule>
    <cfRule type="cellIs" dxfId="1572" priority="1579" operator="between">
      <formula>0.5</formula>
      <formula>0.79</formula>
    </cfRule>
    <cfRule type="cellIs" dxfId="1571" priority="1580" operator="between">
      <formula>0</formula>
      <formula>49%</formula>
    </cfRule>
  </conditionalFormatting>
  <conditionalFormatting sqref="P13">
    <cfRule type="cellIs" dxfId="1570" priority="1575" operator="greaterThanOrEqual">
      <formula>0.8</formula>
    </cfRule>
    <cfRule type="cellIs" dxfId="1569" priority="1576" operator="between">
      <formula>0.5</formula>
      <formula>0.79</formula>
    </cfRule>
    <cfRule type="cellIs" dxfId="1568" priority="1577" operator="between">
      <formula>0</formula>
      <formula>49%</formula>
    </cfRule>
  </conditionalFormatting>
  <conditionalFormatting sqref="Q13:S13 V13:AA13">
    <cfRule type="cellIs" dxfId="1567" priority="1572" operator="greaterThanOrEqual">
      <formula>0.8</formula>
    </cfRule>
    <cfRule type="cellIs" dxfId="1566" priority="1573" operator="between">
      <formula>0.5</formula>
      <formula>0.79</formula>
    </cfRule>
    <cfRule type="cellIs" dxfId="1565" priority="1574" operator="between">
      <formula>0</formula>
      <formula>49%</formula>
    </cfRule>
  </conditionalFormatting>
  <conditionalFormatting sqref="P14:S14 V14:AA14">
    <cfRule type="cellIs" dxfId="1564" priority="1569" operator="greaterThanOrEqual">
      <formula>0.8</formula>
    </cfRule>
    <cfRule type="cellIs" dxfId="1563" priority="1570" operator="between">
      <formula>0.5</formula>
      <formula>0.79</formula>
    </cfRule>
    <cfRule type="cellIs" dxfId="1562" priority="1571" operator="between">
      <formula>0</formula>
      <formula>49%</formula>
    </cfRule>
  </conditionalFormatting>
  <conditionalFormatting sqref="S4 W4 AA4">
    <cfRule type="cellIs" dxfId="1561" priority="1566" operator="greaterThanOrEqual">
      <formula>1</formula>
    </cfRule>
    <cfRule type="cellIs" dxfId="1560" priority="1567" operator="between">
      <formula>0.8</formula>
      <formula>0.99</formula>
    </cfRule>
    <cfRule type="cellIs" dxfId="1559" priority="1568" operator="between">
      <formula>0</formula>
      <formula>79%</formula>
    </cfRule>
  </conditionalFormatting>
  <conditionalFormatting sqref="V6:AA6">
    <cfRule type="cellIs" dxfId="1558" priority="1563" operator="greaterThanOrEqual">
      <formula>1</formula>
    </cfRule>
    <cfRule type="cellIs" dxfId="1557" priority="1564" operator="between">
      <formula>0.8</formula>
      <formula>0.99</formula>
    </cfRule>
    <cfRule type="cellIs" dxfId="1556" priority="1565" operator="between">
      <formula>0</formula>
      <formula>79%</formula>
    </cfRule>
  </conditionalFormatting>
  <conditionalFormatting sqref="S7">
    <cfRule type="cellIs" dxfId="1555" priority="1560" operator="greaterThanOrEqual">
      <formula>1</formula>
    </cfRule>
    <cfRule type="cellIs" dxfId="1554" priority="1561" operator="between">
      <formula>0.8</formula>
      <formula>0.99</formula>
    </cfRule>
    <cfRule type="cellIs" dxfId="1553" priority="1562" operator="between">
      <formula>0</formula>
      <formula>79%</formula>
    </cfRule>
  </conditionalFormatting>
  <conditionalFormatting sqref="W7">
    <cfRule type="cellIs" dxfId="1552" priority="1557" operator="greaterThanOrEqual">
      <formula>1</formula>
    </cfRule>
    <cfRule type="cellIs" dxfId="1551" priority="1558" operator="between">
      <formula>0.8</formula>
      <formula>0.99</formula>
    </cfRule>
    <cfRule type="cellIs" dxfId="1550" priority="1559" operator="between">
      <formula>0</formula>
      <formula>79%</formula>
    </cfRule>
  </conditionalFormatting>
  <conditionalFormatting sqref="AA7">
    <cfRule type="cellIs" dxfId="1549" priority="1554" operator="greaterThanOrEqual">
      <formula>1</formula>
    </cfRule>
    <cfRule type="cellIs" dxfId="1548" priority="1555" operator="between">
      <formula>0.8</formula>
      <formula>0.99</formula>
    </cfRule>
    <cfRule type="cellIs" dxfId="1547" priority="1556" operator="between">
      <formula>0</formula>
      <formula>79%</formula>
    </cfRule>
  </conditionalFormatting>
  <conditionalFormatting sqref="R9 V9:AA9">
    <cfRule type="cellIs" dxfId="1546" priority="1551" operator="greaterThanOrEqual">
      <formula>1</formula>
    </cfRule>
    <cfRule type="cellIs" dxfId="1545" priority="1552" operator="between">
      <formula>0.8</formula>
      <formula>0.99</formula>
    </cfRule>
    <cfRule type="cellIs" dxfId="1544" priority="1553" operator="between">
      <formula>0</formula>
      <formula>79%</formula>
    </cfRule>
  </conditionalFormatting>
  <conditionalFormatting sqref="Q15:S15 V15:AA15">
    <cfRule type="cellIs" dxfId="1543" priority="1548" operator="greaterThanOrEqual">
      <formula>1</formula>
    </cfRule>
    <cfRule type="cellIs" dxfId="1542" priority="1549" operator="between">
      <formula>0.8</formula>
      <formula>0.99</formula>
    </cfRule>
    <cfRule type="cellIs" dxfId="1541" priority="1550" operator="between">
      <formula>0</formula>
      <formula>79%</formula>
    </cfRule>
  </conditionalFormatting>
  <conditionalFormatting sqref="P16">
    <cfRule type="cellIs" dxfId="1540" priority="1545" operator="greaterThanOrEqual">
      <formula>1</formula>
    </cfRule>
    <cfRule type="cellIs" dxfId="1539" priority="1546" operator="between">
      <formula>0.8</formula>
      <formula>0.99</formula>
    </cfRule>
    <cfRule type="cellIs" dxfId="1538" priority="1547" operator="between">
      <formula>0</formula>
      <formula>79%</formula>
    </cfRule>
  </conditionalFormatting>
  <conditionalFormatting sqref="Q16:S16 V16:AA16">
    <cfRule type="cellIs" dxfId="1537" priority="1542" operator="greaterThanOrEqual">
      <formula>1</formula>
    </cfRule>
    <cfRule type="cellIs" dxfId="1536" priority="1543" operator="between">
      <formula>0.8</formula>
      <formula>0.99</formula>
    </cfRule>
    <cfRule type="cellIs" dxfId="1535" priority="1544" operator="between">
      <formula>0</formula>
      <formula>79%</formula>
    </cfRule>
  </conditionalFormatting>
  <conditionalFormatting sqref="V17:AA17">
    <cfRule type="cellIs" dxfId="1534" priority="1539" operator="greaterThanOrEqual">
      <formula>1</formula>
    </cfRule>
    <cfRule type="cellIs" dxfId="1533" priority="1540" operator="between">
      <formula>0.8</formula>
      <formula>0.99</formula>
    </cfRule>
    <cfRule type="cellIs" dxfId="1532" priority="1541" operator="between">
      <formula>0</formula>
      <formula>79%</formula>
    </cfRule>
  </conditionalFormatting>
  <conditionalFormatting sqref="P18:S18 V18:AA18">
    <cfRule type="cellIs" dxfId="1531" priority="1536" operator="greaterThanOrEqual">
      <formula>1</formula>
    </cfRule>
    <cfRule type="cellIs" dxfId="1530" priority="1537" operator="between">
      <formula>0.8</formula>
      <formula>0.99</formula>
    </cfRule>
    <cfRule type="cellIs" dxfId="1529" priority="1538" operator="between">
      <formula>0</formula>
      <formula>79%</formula>
    </cfRule>
  </conditionalFormatting>
  <conditionalFormatting sqref="P19:S19 V19:AA19">
    <cfRule type="cellIs" dxfId="1528" priority="1533" operator="greaterThanOrEqual">
      <formula>1</formula>
    </cfRule>
    <cfRule type="cellIs" dxfId="1527" priority="1534" operator="between">
      <formula>0.8</formula>
      <formula>0.99</formula>
    </cfRule>
    <cfRule type="cellIs" dxfId="1526" priority="1535" operator="between">
      <formula>0</formula>
      <formula>79%</formula>
    </cfRule>
  </conditionalFormatting>
  <conditionalFormatting sqref="P20:S20 V20:AA20">
    <cfRule type="cellIs" dxfId="1525" priority="1530" operator="greaterThanOrEqual">
      <formula>1</formula>
    </cfRule>
    <cfRule type="cellIs" dxfId="1524" priority="1531" operator="between">
      <formula>0.8</formula>
      <formula>0.99</formula>
    </cfRule>
    <cfRule type="cellIs" dxfId="1523" priority="1532" operator="between">
      <formula>0</formula>
      <formula>79%</formula>
    </cfRule>
  </conditionalFormatting>
  <conditionalFormatting sqref="V21:AA21">
    <cfRule type="cellIs" dxfId="1522" priority="1527" operator="greaterThanOrEqual">
      <formula>0.9</formula>
    </cfRule>
    <cfRule type="cellIs" dxfId="1521" priority="1528" operator="between">
      <formula>0.7</formula>
      <formula>0.89</formula>
    </cfRule>
    <cfRule type="cellIs" dxfId="1520" priority="1529" operator="between">
      <formula>0</formula>
      <formula>69%</formula>
    </cfRule>
  </conditionalFormatting>
  <conditionalFormatting sqref="V22:AA22">
    <cfRule type="cellIs" dxfId="1519" priority="1524" operator="greaterThanOrEqual">
      <formula>0.8</formula>
    </cfRule>
    <cfRule type="cellIs" dxfId="1518" priority="1525" operator="between">
      <formula>0.5</formula>
      <formula>0.79</formula>
    </cfRule>
    <cfRule type="cellIs" dxfId="1517" priority="1526" operator="between">
      <formula>0</formula>
      <formula>49%</formula>
    </cfRule>
  </conditionalFormatting>
  <conditionalFormatting sqref="V23:AA23">
    <cfRule type="cellIs" dxfId="1516" priority="1522" operator="greaterThanOrEqual">
      <formula>1</formula>
    </cfRule>
    <cfRule type="cellIs" dxfId="1515" priority="1523" operator="equal">
      <formula>0%</formula>
    </cfRule>
  </conditionalFormatting>
  <conditionalFormatting sqref="AA24 X24:X25">
    <cfRule type="cellIs" dxfId="1514" priority="1519" operator="between">
      <formula>0</formula>
      <formula>0.5</formula>
    </cfRule>
    <cfRule type="cellIs" dxfId="1513" priority="1520" operator="between">
      <formula>0.51</formula>
      <formula>0.79</formula>
    </cfRule>
    <cfRule type="cellIs" dxfId="1512" priority="1521" operator="greaterThanOrEqual">
      <formula>0.8</formula>
    </cfRule>
  </conditionalFormatting>
  <conditionalFormatting sqref="T27">
    <cfRule type="cellIs" dxfId="1511" priority="1516" operator="greaterThanOrEqual">
      <formula>0.8</formula>
    </cfRule>
    <cfRule type="cellIs" dxfId="1510" priority="1517" operator="between">
      <formula>0.5</formula>
      <formula>0.79</formula>
    </cfRule>
    <cfRule type="cellIs" dxfId="1509" priority="1518" operator="between">
      <formula>0</formula>
      <formula>0.49%</formula>
    </cfRule>
  </conditionalFormatting>
  <conditionalFormatting sqref="X27">
    <cfRule type="cellIs" dxfId="1508" priority="1513" operator="greaterThanOrEqual">
      <formula>0.9</formula>
    </cfRule>
    <cfRule type="cellIs" dxfId="1507" priority="1514" operator="between">
      <formula>0.7</formula>
      <formula>0.89</formula>
    </cfRule>
    <cfRule type="cellIs" dxfId="1506" priority="1515" operator="between">
      <formula>0</formula>
      <formula>69%</formula>
    </cfRule>
  </conditionalFormatting>
  <conditionalFormatting sqref="AA28">
    <cfRule type="cellIs" dxfId="1505" priority="1510" operator="greaterThanOrEqual">
      <formula>0.8</formula>
    </cfRule>
    <cfRule type="cellIs" dxfId="1504" priority="1511" operator="between">
      <formula>0.5</formula>
      <formula>0.79</formula>
    </cfRule>
    <cfRule type="cellIs" dxfId="1503" priority="1512" operator="between">
      <formula>0</formula>
      <formula>0.49%</formula>
    </cfRule>
  </conditionalFormatting>
  <conditionalFormatting sqref="S28">
    <cfRule type="cellIs" dxfId="1502" priority="1507" operator="greaterThanOrEqual">
      <formula>0.8</formula>
    </cfRule>
    <cfRule type="cellIs" dxfId="1501" priority="1508" operator="between">
      <formula>0.5</formula>
      <formula>0.79</formula>
    </cfRule>
    <cfRule type="cellIs" dxfId="1500" priority="1509" operator="between">
      <formula>0</formula>
      <formula>0.49%</formula>
    </cfRule>
  </conditionalFormatting>
  <conditionalFormatting sqref="W28">
    <cfRule type="cellIs" dxfId="1499" priority="1504" operator="greaterThanOrEqual">
      <formula>0.8</formula>
    </cfRule>
    <cfRule type="cellIs" dxfId="1498" priority="1505" operator="between">
      <formula>0.5</formula>
      <formula>0.79</formula>
    </cfRule>
    <cfRule type="cellIs" dxfId="1497" priority="1506" operator="between">
      <formula>0</formula>
      <formula>0.49%</formula>
    </cfRule>
  </conditionalFormatting>
  <conditionalFormatting sqref="S9">
    <cfRule type="cellIs" dxfId="1496" priority="1501" operator="greaterThanOrEqual">
      <formula>1</formula>
    </cfRule>
    <cfRule type="cellIs" dxfId="1495" priority="1502" operator="between">
      <formula>0.8</formula>
      <formula>0.99</formula>
    </cfRule>
    <cfRule type="cellIs" dxfId="1494" priority="1503" operator="between">
      <formula>0</formula>
      <formula>79%</formula>
    </cfRule>
  </conditionalFormatting>
  <conditionalFormatting sqref="Q30">
    <cfRule type="cellIs" dxfId="1493" priority="1498" operator="greaterThanOrEqual">
      <formula>1</formula>
    </cfRule>
    <cfRule type="cellIs" dxfId="1492" priority="1499" operator="between">
      <formula>0.51</formula>
      <formula>0.99</formula>
    </cfRule>
    <cfRule type="cellIs" dxfId="1491" priority="1500" operator="between">
      <formula>0</formula>
      <formula>0.5</formula>
    </cfRule>
  </conditionalFormatting>
  <conditionalFormatting sqref="V32:AA32">
    <cfRule type="cellIs" dxfId="1490" priority="1495" operator="greaterThanOrEqual">
      <formula>90%</formula>
    </cfRule>
    <cfRule type="cellIs" dxfId="1489" priority="1496" operator="between">
      <formula>0.51</formula>
      <formula>0.89</formula>
    </cfRule>
    <cfRule type="cellIs" dxfId="1488" priority="1497" operator="between">
      <formula>0</formula>
      <formula>0.5</formula>
    </cfRule>
  </conditionalFormatting>
  <conditionalFormatting sqref="V33:AA33">
    <cfRule type="cellIs" dxfId="1487" priority="1492" operator="greaterThanOrEqual">
      <formula>90%</formula>
    </cfRule>
    <cfRule type="cellIs" dxfId="1486" priority="1493" operator="between">
      <formula>0.51</formula>
      <formula>0.89</formula>
    </cfRule>
    <cfRule type="cellIs" dxfId="1485" priority="1494" operator="between">
      <formula>0</formula>
      <formula>0.5</formula>
    </cfRule>
  </conditionalFormatting>
  <conditionalFormatting sqref="V34:AA34">
    <cfRule type="cellIs" dxfId="1484" priority="1489" operator="greaterThanOrEqual">
      <formula>1</formula>
    </cfRule>
    <cfRule type="cellIs" dxfId="1483" priority="1490" operator="between">
      <formula>0.51</formula>
      <formula>0.99</formula>
    </cfRule>
    <cfRule type="cellIs" dxfId="1482" priority="1491" operator="between">
      <formula>0</formula>
      <formula>0.5</formula>
    </cfRule>
  </conditionalFormatting>
  <conditionalFormatting sqref="P35:R35 P36:T36 V35:AA36">
    <cfRule type="cellIs" dxfId="1481" priority="1486" operator="greaterThanOrEqual">
      <formula>1</formula>
    </cfRule>
    <cfRule type="cellIs" dxfId="1480" priority="1487" operator="between">
      <formula>0.51</formula>
      <formula>0.99</formula>
    </cfRule>
    <cfRule type="cellIs" dxfId="1479" priority="1488" operator="between">
      <formula>0</formula>
      <formula>0.5</formula>
    </cfRule>
  </conditionalFormatting>
  <conditionalFormatting sqref="P37 P44:AA45 R46 U46 X46 AA46">
    <cfRule type="cellIs" dxfId="1478" priority="1483" operator="between">
      <formula>90%</formula>
      <formula>1</formula>
    </cfRule>
    <cfRule type="cellIs" dxfId="1477" priority="1484" operator="between">
      <formula>0.76</formula>
      <formula>0.89</formula>
    </cfRule>
    <cfRule type="cellIs" dxfId="1476" priority="1485" operator="between">
      <formula>0</formula>
      <formula>75%</formula>
    </cfRule>
  </conditionalFormatting>
  <conditionalFormatting sqref="X47">
    <cfRule type="cellIs" dxfId="1475" priority="1468" operator="between">
      <formula>90%</formula>
      <formula>1</formula>
    </cfRule>
    <cfRule type="cellIs" dxfId="1474" priority="1469" operator="between">
      <formula>0.76</formula>
      <formula>0.89</formula>
    </cfRule>
    <cfRule type="cellIs" dxfId="1473" priority="1470" operator="between">
      <formula>0</formula>
      <formula>75%</formula>
    </cfRule>
  </conditionalFormatting>
  <conditionalFormatting sqref="X49">
    <cfRule type="cellIs" dxfId="1472" priority="1465" operator="between">
      <formula>90%</formula>
      <formula>1</formula>
    </cfRule>
    <cfRule type="cellIs" dxfId="1471" priority="1466" operator="between">
      <formula>0.76</formula>
      <formula>0.89</formula>
    </cfRule>
    <cfRule type="cellIs" dxfId="1470" priority="1467" operator="between">
      <formula>0</formula>
      <formula>75%</formula>
    </cfRule>
  </conditionalFormatting>
  <conditionalFormatting sqref="V37:AA37">
    <cfRule type="cellIs" dxfId="1469" priority="1480" operator="between">
      <formula>90%</formula>
      <formula>1</formula>
    </cfRule>
    <cfRule type="cellIs" dxfId="1468" priority="1481" operator="between">
      <formula>0.76</formula>
      <formula>0.89</formula>
    </cfRule>
    <cfRule type="cellIs" dxfId="1467" priority="1482" operator="between">
      <formula>0</formula>
      <formula>75%</formula>
    </cfRule>
  </conditionalFormatting>
  <conditionalFormatting sqref="P39:P42 Q42:U42">
    <cfRule type="cellIs" dxfId="1466" priority="1477" operator="between">
      <formula>90%</formula>
      <formula>1</formula>
    </cfRule>
    <cfRule type="cellIs" dxfId="1465" priority="1478" operator="between">
      <formula>0.76</formula>
      <formula>0.89</formula>
    </cfRule>
    <cfRule type="cellIs" dxfId="1464" priority="1479" operator="between">
      <formula>0</formula>
      <formula>75%</formula>
    </cfRule>
  </conditionalFormatting>
  <conditionalFormatting sqref="V39:AA42 R43:AA43">
    <cfRule type="cellIs" dxfId="1463" priority="1474" operator="between">
      <formula>90%</formula>
      <formula>1</formula>
    </cfRule>
    <cfRule type="cellIs" dxfId="1462" priority="1475" operator="between">
      <formula>0.76</formula>
      <formula>0.89</formula>
    </cfRule>
    <cfRule type="cellIs" dxfId="1461" priority="1476" operator="between">
      <formula>0</formula>
      <formula>75%</formula>
    </cfRule>
  </conditionalFormatting>
  <conditionalFormatting sqref="U50:AA50">
    <cfRule type="cellIs" dxfId="1460" priority="1462" operator="between">
      <formula>90%</formula>
      <formula>1</formula>
    </cfRule>
    <cfRule type="cellIs" dxfId="1459" priority="1463" operator="between">
      <formula>0.76</formula>
      <formula>0.89</formula>
    </cfRule>
    <cfRule type="cellIs" dxfId="1458" priority="1464" operator="between">
      <formula>0</formula>
      <formula>75%</formula>
    </cfRule>
  </conditionalFormatting>
  <conditionalFormatting sqref="T47">
    <cfRule type="cellIs" dxfId="1457" priority="1471" operator="between">
      <formula>90%</formula>
      <formula>1</formula>
    </cfRule>
    <cfRule type="cellIs" dxfId="1456" priority="1472" operator="between">
      <formula>0.76</formula>
      <formula>0.89</formula>
    </cfRule>
    <cfRule type="cellIs" dxfId="1455" priority="1473" operator="between">
      <formula>0</formula>
      <formula>75%</formula>
    </cfRule>
  </conditionalFormatting>
  <conditionalFormatting sqref="R51:AA51">
    <cfRule type="cellIs" dxfId="1454" priority="1459" operator="between">
      <formula>90%</formula>
      <formula>1</formula>
    </cfRule>
    <cfRule type="cellIs" dxfId="1453" priority="1460" operator="between">
      <formula>0.76</formula>
      <formula>0.89</formula>
    </cfRule>
    <cfRule type="cellIs" dxfId="1452" priority="1461" operator="between">
      <formula>0</formula>
      <formula>75%</formula>
    </cfRule>
  </conditionalFormatting>
  <conditionalFormatting sqref="V52:AA52">
    <cfRule type="cellIs" dxfId="1451" priority="1456" operator="between">
      <formula>0</formula>
      <formula>0.1</formula>
    </cfRule>
    <cfRule type="cellIs" dxfId="1450" priority="1457" operator="between">
      <formula>0.11</formula>
      <formula>0.2</formula>
    </cfRule>
    <cfRule type="cellIs" dxfId="1449" priority="1458" operator="greaterThanOrEqual">
      <formula>0.21</formula>
    </cfRule>
  </conditionalFormatting>
  <conditionalFormatting sqref="V54:AA54 V57:AA61 V63:AA63">
    <cfRule type="cellIs" dxfId="1448" priority="1453" operator="equal">
      <formula>1</formula>
    </cfRule>
    <cfRule type="cellIs" dxfId="1447" priority="1454" operator="between">
      <formula>0.8</formula>
      <formula>0.99</formula>
    </cfRule>
    <cfRule type="cellIs" dxfId="1446" priority="1455" operator="lessThanOrEqual">
      <formula>0.79</formula>
    </cfRule>
  </conditionalFormatting>
  <conditionalFormatting sqref="V55:AA56">
    <cfRule type="cellIs" dxfId="1445" priority="1450" operator="equal">
      <formula>1</formula>
    </cfRule>
    <cfRule type="cellIs" dxfId="1444" priority="1451" operator="between">
      <formula>0.8</formula>
      <formula>0.99</formula>
    </cfRule>
    <cfRule type="cellIs" dxfId="1443" priority="1452" operator="lessThanOrEqual">
      <formula>0.79</formula>
    </cfRule>
  </conditionalFormatting>
  <conditionalFormatting sqref="S83 S72 V72 Y72 AA65">
    <cfRule type="cellIs" dxfId="1442" priority="1447" operator="between">
      <formula>0.95</formula>
      <formula>1</formula>
    </cfRule>
    <cfRule type="cellIs" dxfId="1441" priority="1448" operator="between">
      <formula>61%</formula>
      <formula>94%</formula>
    </cfRule>
    <cfRule type="cellIs" dxfId="1440" priority="1449" operator="between">
      <formula>0</formula>
      <formula>0.69</formula>
    </cfRule>
  </conditionalFormatting>
  <conditionalFormatting sqref="AA65">
    <cfRule type="cellIs" dxfId="1439" priority="1444" operator="between">
      <formula>99.9%</formula>
      <formula>100%</formula>
    </cfRule>
    <cfRule type="cellIs" dxfId="1438" priority="1445" operator="between">
      <formula>80%</formula>
      <formula>99%</formula>
    </cfRule>
    <cfRule type="cellIs" dxfId="1437" priority="1446" operator="between">
      <formula>0</formula>
      <formula>79%</formula>
    </cfRule>
  </conditionalFormatting>
  <conditionalFormatting sqref="AA64">
    <cfRule type="cellIs" dxfId="1436" priority="1440" operator="equal">
      <formula>1</formula>
    </cfRule>
    <cfRule type="cellIs" dxfId="1435" priority="1441" stopIfTrue="1" operator="equal">
      <formula>0</formula>
    </cfRule>
  </conditionalFormatting>
  <conditionalFormatting sqref="S70:S71 V70:V71 Y70:Y71">
    <cfRule type="cellIs" dxfId="1434" priority="1437" operator="between">
      <formula>95%</formula>
      <formula>100%</formula>
    </cfRule>
    <cfRule type="cellIs" dxfId="1433" priority="1438" operator="between">
      <formula>61%</formula>
      <formula>94%</formula>
    </cfRule>
    <cfRule type="cellIs" dxfId="1432" priority="1439" operator="between">
      <formula>0</formula>
      <formula>59%</formula>
    </cfRule>
  </conditionalFormatting>
  <conditionalFormatting sqref="S73 V73 Y73 AA76 X76 U76 R76">
    <cfRule type="cellIs" dxfId="1431" priority="1434" operator="between">
      <formula>90%</formula>
      <formula>100%</formula>
    </cfRule>
    <cfRule type="cellIs" dxfId="1430" priority="1435" operator="between">
      <formula>60%</formula>
      <formula>89%</formula>
    </cfRule>
    <cfRule type="cellIs" dxfId="1429" priority="1436" operator="between">
      <formula>0</formula>
      <formula>59%</formula>
    </cfRule>
  </conditionalFormatting>
  <conditionalFormatting sqref="AA76">
    <cfRule type="cellIs" dxfId="1428" priority="1432" operator="between">
      <formula>0.95</formula>
      <formula>1</formula>
    </cfRule>
    <cfRule type="cellIs" dxfId="1427" priority="1433" stopIfTrue="1" operator="between">
      <formula>0</formula>
      <formula>0.69</formula>
    </cfRule>
  </conditionalFormatting>
  <conditionalFormatting sqref="AA79 P77:AA78 P81:AA81">
    <cfRule type="cellIs" dxfId="1426" priority="1429" operator="between">
      <formula>95%</formula>
      <formula>100%</formula>
    </cfRule>
    <cfRule type="cellIs" dxfId="1425" priority="1430" operator="between">
      <formula>60%</formula>
      <formula>94%</formula>
    </cfRule>
    <cfRule type="cellIs" dxfId="1424" priority="1431" operator="between">
      <formula>0</formula>
      <formula>59%</formula>
    </cfRule>
  </conditionalFormatting>
  <conditionalFormatting sqref="S91 Y90:Y91 AA88 S82 V90:V91 V88">
    <cfRule type="cellIs" dxfId="1423" priority="1426" operator="between">
      <formula>96%</formula>
      <formula>100%</formula>
    </cfRule>
    <cfRule type="cellIs" dxfId="1422" priority="1427" operator="between">
      <formula>80%</formula>
      <formula>95%</formula>
    </cfRule>
    <cfRule type="cellIs" dxfId="1421" priority="1428" operator="between">
      <formula>0</formula>
      <formula>79%</formula>
    </cfRule>
  </conditionalFormatting>
  <conditionalFormatting sqref="S69 V69 Y69">
    <cfRule type="cellIs" dxfId="1420" priority="1423" operator="between">
      <formula>95%</formula>
      <formula>100%</formula>
    </cfRule>
    <cfRule type="cellIs" dxfId="1419" priority="1424" operator="between">
      <formula>61%</formula>
      <formula>94%</formula>
    </cfRule>
    <cfRule type="cellIs" dxfId="1418" priority="1425" operator="lessThan">
      <formula>60</formula>
    </cfRule>
  </conditionalFormatting>
  <conditionalFormatting sqref="S90:S91 V90:V91 Y90:Y91">
    <cfRule type="cellIs" dxfId="1417" priority="1421" operator="greaterThanOrEqual">
      <formula>1%</formula>
    </cfRule>
    <cfRule type="cellIs" dxfId="1416" priority="1422" operator="equal">
      <formula>0</formula>
    </cfRule>
  </conditionalFormatting>
  <conditionalFormatting sqref="S83 S72 V72 Y72 R87">
    <cfRule type="cellIs" dxfId="1415" priority="1419" operator="greaterThanOrEqual">
      <formula>1%</formula>
    </cfRule>
    <cfRule type="cellIs" dxfId="1414" priority="1420" operator="equal">
      <formula>0%</formula>
    </cfRule>
  </conditionalFormatting>
  <conditionalFormatting sqref="P92">
    <cfRule type="cellIs" dxfId="1413" priority="1416" operator="between">
      <formula>96%</formula>
      <formula>100%</formula>
    </cfRule>
    <cfRule type="cellIs" dxfId="1412" priority="1417" operator="between">
      <formula>80%</formula>
      <formula>95%</formula>
    </cfRule>
    <cfRule type="cellIs" dxfId="1411" priority="1418" operator="between">
      <formula>0</formula>
      <formula>79%</formula>
    </cfRule>
  </conditionalFormatting>
  <conditionalFormatting sqref="P92">
    <cfRule type="cellIs" dxfId="1410" priority="1414" operator="greaterThanOrEqual">
      <formula>1%</formula>
    </cfRule>
    <cfRule type="cellIs" dxfId="1409" priority="1415" operator="equal">
      <formula>0</formula>
    </cfRule>
  </conditionalFormatting>
  <conditionalFormatting sqref="R80">
    <cfRule type="cellIs" dxfId="1408" priority="1411" operator="between">
      <formula>95%</formula>
      <formula>100%</formula>
    </cfRule>
    <cfRule type="cellIs" dxfId="1407" priority="1412" operator="between">
      <formula>60%</formula>
      <formula>94%</formula>
    </cfRule>
    <cfRule type="cellIs" dxfId="1406" priority="1413" operator="between">
      <formula>0</formula>
      <formula>59%</formula>
    </cfRule>
  </conditionalFormatting>
  <conditionalFormatting sqref="U80">
    <cfRule type="cellIs" dxfId="1405" priority="1408" operator="between">
      <formula>96%</formula>
      <formula>100%</formula>
    </cfRule>
    <cfRule type="cellIs" dxfId="1404" priority="1409" operator="between">
      <formula>80%</formula>
      <formula>95%</formula>
    </cfRule>
    <cfRule type="cellIs" dxfId="1403" priority="1410" operator="between">
      <formula>0</formula>
      <formula>79%</formula>
    </cfRule>
  </conditionalFormatting>
  <conditionalFormatting sqref="X80">
    <cfRule type="cellIs" dxfId="1402" priority="1405" operator="between">
      <formula>96%</formula>
      <formula>100%</formula>
    </cfRule>
    <cfRule type="cellIs" dxfId="1401" priority="1406" operator="between">
      <formula>80%</formula>
      <formula>95%</formula>
    </cfRule>
    <cfRule type="cellIs" dxfId="1400" priority="1407" operator="between">
      <formula>0</formula>
      <formula>79%</formula>
    </cfRule>
  </conditionalFormatting>
  <conditionalFormatting sqref="AA80">
    <cfRule type="cellIs" dxfId="1399" priority="1402" operator="between">
      <formula>96%</formula>
      <formula>100%</formula>
    </cfRule>
    <cfRule type="cellIs" dxfId="1398" priority="1403" operator="between">
      <formula>80%</formula>
      <formula>95%</formula>
    </cfRule>
    <cfRule type="cellIs" dxfId="1397" priority="1404" operator="between">
      <formula>0</formula>
      <formula>79%</formula>
    </cfRule>
  </conditionalFormatting>
  <conditionalFormatting sqref="V68">
    <cfRule type="cellIs" dxfId="1396" priority="1400" operator="greaterThan">
      <formula>10%</formula>
    </cfRule>
    <cfRule type="cellIs" dxfId="1395" priority="1401" operator="lessThan">
      <formula>10</formula>
    </cfRule>
  </conditionalFormatting>
  <conditionalFormatting sqref="Y68">
    <cfRule type="cellIs" dxfId="1394" priority="1398" operator="greaterThan">
      <formula>10%</formula>
    </cfRule>
    <cfRule type="cellIs" dxfId="1393" priority="1399" operator="lessThan">
      <formula>10</formula>
    </cfRule>
  </conditionalFormatting>
  <conditionalFormatting sqref="S74 V74 Y74">
    <cfRule type="cellIs" dxfId="1392" priority="1396" operator="greaterThan">
      <formula>10%</formula>
    </cfRule>
    <cfRule type="cellIs" dxfId="1391" priority="1397" operator="lessThan">
      <formula>10</formula>
    </cfRule>
  </conditionalFormatting>
  <conditionalFormatting sqref="S75">
    <cfRule type="cellIs" dxfId="1390" priority="1394" operator="greaterThan">
      <formula>10%</formula>
    </cfRule>
    <cfRule type="cellIs" dxfId="1389" priority="1395" operator="lessThan">
      <formula>10</formula>
    </cfRule>
  </conditionalFormatting>
  <conditionalFormatting sqref="V75">
    <cfRule type="cellIs" dxfId="1388" priority="1392" operator="greaterThan">
      <formula>10%</formula>
    </cfRule>
    <cfRule type="cellIs" dxfId="1387" priority="1393" operator="lessThan">
      <formula>10</formula>
    </cfRule>
  </conditionalFormatting>
  <conditionalFormatting sqref="Y75">
    <cfRule type="cellIs" dxfId="1386" priority="1390" operator="greaterThan">
      <formula>10%</formula>
    </cfRule>
    <cfRule type="cellIs" dxfId="1385" priority="1391" operator="lessThan">
      <formula>10</formula>
    </cfRule>
  </conditionalFormatting>
  <conditionalFormatting sqref="Y75">
    <cfRule type="cellIs" dxfId="1384" priority="1388" operator="greaterThan">
      <formula>10%</formula>
    </cfRule>
    <cfRule type="cellIs" dxfId="1383" priority="1389" operator="lessThan">
      <formula>10</formula>
    </cfRule>
  </conditionalFormatting>
  <conditionalFormatting sqref="V75">
    <cfRule type="cellIs" dxfId="1382" priority="1386" operator="greaterThan">
      <formula>10%</formula>
    </cfRule>
    <cfRule type="cellIs" dxfId="1381" priority="1387" operator="lessThan">
      <formula>10</formula>
    </cfRule>
  </conditionalFormatting>
  <conditionalFormatting sqref="AA89">
    <cfRule type="cellIs" dxfId="1380" priority="1383" operator="between">
      <formula>96%</formula>
      <formula>100%</formula>
    </cfRule>
    <cfRule type="cellIs" dxfId="1379" priority="1384" operator="between">
      <formula>80%</formula>
      <formula>95%</formula>
    </cfRule>
    <cfRule type="cellIs" dxfId="1378" priority="1385" operator="between">
      <formula>0</formula>
      <formula>79%</formula>
    </cfRule>
  </conditionalFormatting>
  <conditionalFormatting sqref="S66 Y66">
    <cfRule type="cellIs" dxfId="1377" priority="1442" operator="greaterThan">
      <formula>0%</formula>
    </cfRule>
    <cfRule type="cellIs" dxfId="1376" priority="1443" operator="equal">
      <formula>0</formula>
    </cfRule>
  </conditionalFormatting>
  <conditionalFormatting sqref="S67">
    <cfRule type="cellIs" dxfId="1375" priority="1381" operator="greaterThan">
      <formula>10%</formula>
    </cfRule>
    <cfRule type="cellIs" dxfId="1374" priority="1382" operator="lessThan">
      <formula>10%</formula>
    </cfRule>
  </conditionalFormatting>
  <conditionalFormatting sqref="X138 R155:R156 W157">
    <cfRule type="cellIs" dxfId="1373" priority="1379" stopIfTrue="1" operator="equal">
      <formula>1</formula>
    </cfRule>
    <cfRule type="cellIs" dxfId="1372" priority="1380" stopIfTrue="1" operator="equal">
      <formula>0</formula>
    </cfRule>
  </conditionalFormatting>
  <conditionalFormatting sqref="T145">
    <cfRule type="cellIs" dxfId="1371" priority="1377" stopIfTrue="1" operator="equal">
      <formula>1</formula>
    </cfRule>
    <cfRule type="cellIs" dxfId="1370" priority="1378" stopIfTrue="1" operator="equal">
      <formula>0</formula>
    </cfRule>
  </conditionalFormatting>
  <conditionalFormatting sqref="U146">
    <cfRule type="cellIs" dxfId="1369" priority="1375" stopIfTrue="1" operator="equal">
      <formula>1</formula>
    </cfRule>
    <cfRule type="cellIs" dxfId="1368" priority="1376" stopIfTrue="1" operator="equal">
      <formula>0</formula>
    </cfRule>
  </conditionalFormatting>
  <conditionalFormatting sqref="W147">
    <cfRule type="cellIs" dxfId="1367" priority="1373" stopIfTrue="1" operator="equal">
      <formula>1</formula>
    </cfRule>
    <cfRule type="cellIs" dxfId="1366" priority="1374" stopIfTrue="1" operator="equal">
      <formula>0</formula>
    </cfRule>
  </conditionalFormatting>
  <conditionalFormatting sqref="Y148">
    <cfRule type="cellIs" dxfId="1365" priority="1371" stopIfTrue="1" operator="equal">
      <formula>1</formula>
    </cfRule>
    <cfRule type="cellIs" dxfId="1364" priority="1372" stopIfTrue="1" operator="equal">
      <formula>0</formula>
    </cfRule>
  </conditionalFormatting>
  <conditionalFormatting sqref="W150">
    <cfRule type="cellIs" dxfId="1363" priority="1369" stopIfTrue="1" operator="equal">
      <formula>1</formula>
    </cfRule>
    <cfRule type="cellIs" dxfId="1362" priority="1370" stopIfTrue="1" operator="equal">
      <formula>0</formula>
    </cfRule>
  </conditionalFormatting>
  <conditionalFormatting sqref="AA152">
    <cfRule type="cellIs" dxfId="1361" priority="1367" stopIfTrue="1" operator="equal">
      <formula>1</formula>
    </cfRule>
    <cfRule type="cellIs" dxfId="1360" priority="1368" stopIfTrue="1" operator="equal">
      <formula>0</formula>
    </cfRule>
  </conditionalFormatting>
  <conditionalFormatting sqref="AA153">
    <cfRule type="cellIs" dxfId="1359" priority="1365" stopIfTrue="1" operator="equal">
      <formula>1</formula>
    </cfRule>
    <cfRule type="cellIs" dxfId="1358" priority="1366" stopIfTrue="1" operator="equal">
      <formula>0</formula>
    </cfRule>
  </conditionalFormatting>
  <conditionalFormatting sqref="W158">
    <cfRule type="cellIs" dxfId="1357" priority="1363" stopIfTrue="1" operator="equal">
      <formula>1</formula>
    </cfRule>
    <cfRule type="cellIs" dxfId="1356" priority="1364" stopIfTrue="1" operator="equal">
      <formula>0</formula>
    </cfRule>
  </conditionalFormatting>
  <conditionalFormatting sqref="X159">
    <cfRule type="cellIs" dxfId="1355" priority="1361" stopIfTrue="1" operator="equal">
      <formula>1</formula>
    </cfRule>
    <cfRule type="cellIs" dxfId="1354" priority="1362" stopIfTrue="1" operator="equal">
      <formula>0</formula>
    </cfRule>
  </conditionalFormatting>
  <conditionalFormatting sqref="AA162">
    <cfRule type="cellIs" dxfId="1353" priority="1359" stopIfTrue="1" operator="equal">
      <formula>1</formula>
    </cfRule>
    <cfRule type="cellIs" dxfId="1352" priority="1360" stopIfTrue="1" operator="equal">
      <formula>0</formula>
    </cfRule>
  </conditionalFormatting>
  <conditionalFormatting sqref="P166:AA166">
    <cfRule type="cellIs" dxfId="1351" priority="1357" stopIfTrue="1" operator="equal">
      <formula>1</formula>
    </cfRule>
    <cfRule type="cellIs" dxfId="1350" priority="1358" stopIfTrue="1" operator="equal">
      <formula>0</formula>
    </cfRule>
  </conditionalFormatting>
  <conditionalFormatting sqref="AA167">
    <cfRule type="cellIs" dxfId="1349" priority="1355" stopIfTrue="1" operator="equal">
      <formula>1</formula>
    </cfRule>
    <cfRule type="cellIs" dxfId="1348" priority="1356" stopIfTrue="1" operator="equal">
      <formula>0</formula>
    </cfRule>
  </conditionalFormatting>
  <conditionalFormatting sqref="W140">
    <cfRule type="cellIs" dxfId="1347" priority="1352" stopIfTrue="1" operator="between">
      <formula>0.9</formula>
      <formula>1</formula>
    </cfRule>
    <cfRule type="cellIs" dxfId="1346" priority="1353" stopIfTrue="1" operator="between">
      <formula>0.51</formula>
      <formula>0.89</formula>
    </cfRule>
    <cfRule type="cellIs" dxfId="1345" priority="1354" stopIfTrue="1" operator="between">
      <formula>0</formula>
      <formula>0.5</formula>
    </cfRule>
  </conditionalFormatting>
  <conditionalFormatting sqref="AA142">
    <cfRule type="cellIs" dxfId="1344" priority="1349" stopIfTrue="1" operator="between">
      <formula>0.9</formula>
      <formula>1</formula>
    </cfRule>
    <cfRule type="cellIs" dxfId="1343" priority="1350" stopIfTrue="1" operator="between">
      <formula>0.51</formula>
      <formula>0.89</formula>
    </cfRule>
    <cfRule type="cellIs" dxfId="1342" priority="1351" stopIfTrue="1" operator="between">
      <formula>0</formula>
      <formula>0.5</formula>
    </cfRule>
  </conditionalFormatting>
  <conditionalFormatting sqref="Y143">
    <cfRule type="cellIs" dxfId="1341" priority="1346" stopIfTrue="1" operator="between">
      <formula>0.9</formula>
      <formula>1</formula>
    </cfRule>
    <cfRule type="cellIs" dxfId="1340" priority="1347" stopIfTrue="1" operator="between">
      <formula>0.51</formula>
      <formula>0.89</formula>
    </cfRule>
    <cfRule type="cellIs" dxfId="1339" priority="1348" stopIfTrue="1" operator="between">
      <formula>0</formula>
      <formula>0.5</formula>
    </cfRule>
  </conditionalFormatting>
  <conditionalFormatting sqref="S142">
    <cfRule type="cellIs" dxfId="1338" priority="1343" stopIfTrue="1" operator="between">
      <formula>0.9</formula>
      <formula>1</formula>
    </cfRule>
    <cfRule type="cellIs" dxfId="1337" priority="1344" stopIfTrue="1" operator="between">
      <formula>0.51</formula>
      <formula>0.89</formula>
    </cfRule>
    <cfRule type="cellIs" dxfId="1336" priority="1345" stopIfTrue="1" operator="between">
      <formula>0</formula>
      <formula>0.5</formula>
    </cfRule>
  </conditionalFormatting>
  <conditionalFormatting sqref="W142">
    <cfRule type="cellIs" dxfId="1335" priority="1340" stopIfTrue="1" operator="between">
      <formula>0.9</formula>
      <formula>1</formula>
    </cfRule>
    <cfRule type="cellIs" dxfId="1334" priority="1341" stopIfTrue="1" operator="between">
      <formula>0.51</formula>
      <formula>0.89</formula>
    </cfRule>
    <cfRule type="cellIs" dxfId="1333" priority="1342" stopIfTrue="1" operator="between">
      <formula>0</formula>
      <formula>0.5</formula>
    </cfRule>
  </conditionalFormatting>
  <conditionalFormatting sqref="Z149">
    <cfRule type="cellIs" dxfId="1332" priority="1337" stopIfTrue="1" operator="between">
      <formula>0.9</formula>
      <formula>1</formula>
    </cfRule>
    <cfRule type="cellIs" dxfId="1331" priority="1338" stopIfTrue="1" operator="between">
      <formula>0.51</formula>
      <formula>0.89</formula>
    </cfRule>
    <cfRule type="cellIs" dxfId="1330" priority="1339" stopIfTrue="1" operator="between">
      <formula>0</formula>
      <formula>0.5</formula>
    </cfRule>
  </conditionalFormatting>
  <conditionalFormatting sqref="X151">
    <cfRule type="cellIs" dxfId="1329" priority="1334" stopIfTrue="1" operator="between">
      <formula>0.9</formula>
      <formula>1</formula>
    </cfRule>
    <cfRule type="cellIs" dxfId="1328" priority="1335" stopIfTrue="1" operator="between">
      <formula>0.51</formula>
      <formula>0.89</formula>
    </cfRule>
    <cfRule type="cellIs" dxfId="1327" priority="1336" stopIfTrue="1" operator="between">
      <formula>0</formula>
      <formula>0.5</formula>
    </cfRule>
  </conditionalFormatting>
  <conditionalFormatting sqref="AA160">
    <cfRule type="cellIs" dxfId="1326" priority="1331" stopIfTrue="1" operator="between">
      <formula>0.9</formula>
      <formula>1</formula>
    </cfRule>
    <cfRule type="cellIs" dxfId="1325" priority="1332" stopIfTrue="1" operator="between">
      <formula>0.51</formula>
      <formula>0.89</formula>
    </cfRule>
    <cfRule type="cellIs" dxfId="1324" priority="1333" stopIfTrue="1" operator="between">
      <formula>0</formula>
      <formula>0.5</formula>
    </cfRule>
  </conditionalFormatting>
  <conditionalFormatting sqref="Z161">
    <cfRule type="cellIs" dxfId="1323" priority="1328" stopIfTrue="1" operator="between">
      <formula>0.9</formula>
      <formula>1</formula>
    </cfRule>
    <cfRule type="cellIs" dxfId="1322" priority="1329" stopIfTrue="1" operator="between">
      <formula>0.51</formula>
      <formula>0.89</formula>
    </cfRule>
    <cfRule type="cellIs" dxfId="1321" priority="1330" stopIfTrue="1" operator="between">
      <formula>0</formula>
      <formula>0.5</formula>
    </cfRule>
  </conditionalFormatting>
  <conditionalFormatting sqref="R164">
    <cfRule type="cellIs" dxfId="1320" priority="1325" stopIfTrue="1" operator="between">
      <formula>0.9</formula>
      <formula>1</formula>
    </cfRule>
    <cfRule type="cellIs" dxfId="1319" priority="1326" stopIfTrue="1" operator="between">
      <formula>0.51</formula>
      <formula>0.89</formula>
    </cfRule>
    <cfRule type="cellIs" dxfId="1318" priority="1327" stopIfTrue="1" operator="between">
      <formula>0</formula>
      <formula>0.5</formula>
    </cfRule>
  </conditionalFormatting>
  <conditionalFormatting sqref="U164">
    <cfRule type="cellIs" dxfId="1317" priority="1322" stopIfTrue="1" operator="between">
      <formula>0.9</formula>
      <formula>1</formula>
    </cfRule>
    <cfRule type="cellIs" dxfId="1316" priority="1323" stopIfTrue="1" operator="between">
      <formula>0.51</formula>
      <formula>0.89</formula>
    </cfRule>
    <cfRule type="cellIs" dxfId="1315" priority="1324" stopIfTrue="1" operator="between">
      <formula>0</formula>
      <formula>0.5</formula>
    </cfRule>
  </conditionalFormatting>
  <conditionalFormatting sqref="X164">
    <cfRule type="cellIs" dxfId="1314" priority="1319" stopIfTrue="1" operator="between">
      <formula>0.9</formula>
      <formula>1</formula>
    </cfRule>
    <cfRule type="cellIs" dxfId="1313" priority="1320" stopIfTrue="1" operator="between">
      <formula>0.51</formula>
      <formula>0.89</formula>
    </cfRule>
    <cfRule type="cellIs" dxfId="1312" priority="1321" stopIfTrue="1" operator="between">
      <formula>0</formula>
      <formula>0.5</formula>
    </cfRule>
  </conditionalFormatting>
  <conditionalFormatting sqref="AA164">
    <cfRule type="cellIs" dxfId="1311" priority="1316" stopIfTrue="1" operator="between">
      <formula>0.9</formula>
      <formula>1</formula>
    </cfRule>
    <cfRule type="cellIs" dxfId="1310" priority="1317" stopIfTrue="1" operator="between">
      <formula>0.51</formula>
      <formula>0.89</formula>
    </cfRule>
    <cfRule type="cellIs" dxfId="1309" priority="1318" stopIfTrue="1" operator="between">
      <formula>0</formula>
      <formula>0.5</formula>
    </cfRule>
  </conditionalFormatting>
  <conditionalFormatting sqref="W165">
    <cfRule type="cellIs" dxfId="1308" priority="1313" stopIfTrue="1" operator="between">
      <formula>0.9</formula>
      <formula>1</formula>
    </cfRule>
    <cfRule type="cellIs" dxfId="1307" priority="1314" stopIfTrue="1" operator="between">
      <formula>0.51</formula>
      <formula>0.89</formula>
    </cfRule>
    <cfRule type="cellIs" dxfId="1306" priority="1315" stopIfTrue="1" operator="between">
      <formula>0</formula>
      <formula>0.5</formula>
    </cfRule>
  </conditionalFormatting>
  <conditionalFormatting sqref="AA165">
    <cfRule type="cellIs" dxfId="1305" priority="1310" stopIfTrue="1" operator="between">
      <formula>0.9</formula>
      <formula>1</formula>
    </cfRule>
    <cfRule type="cellIs" dxfId="1304" priority="1311" stopIfTrue="1" operator="between">
      <formula>0.51</formula>
      <formula>0.89</formula>
    </cfRule>
    <cfRule type="cellIs" dxfId="1303" priority="1312" stopIfTrue="1" operator="between">
      <formula>0</formula>
      <formula>0.5</formula>
    </cfRule>
  </conditionalFormatting>
  <conditionalFormatting sqref="AA154">
    <cfRule type="cellIs" dxfId="1302" priority="1308" stopIfTrue="1" operator="equal">
      <formula>1</formula>
    </cfRule>
    <cfRule type="cellIs" dxfId="1301" priority="1309" stopIfTrue="1" operator="equal">
      <formula>0</formula>
    </cfRule>
  </conditionalFormatting>
  <conditionalFormatting sqref="V168:AA168">
    <cfRule type="cellIs" dxfId="1300" priority="1306" operator="greaterThan">
      <formula>30</formula>
    </cfRule>
    <cfRule type="cellIs" dxfId="1299" priority="1307" operator="between">
      <formula>0</formula>
      <formula>30</formula>
    </cfRule>
  </conditionalFormatting>
  <conditionalFormatting sqref="V170:AA170">
    <cfRule type="cellIs" dxfId="1298" priority="1303" operator="between">
      <formula>0.9</formula>
      <formula>1</formula>
    </cfRule>
    <cfRule type="cellIs" dxfId="1297" priority="1304" operator="between">
      <formula>0.7</formula>
      <formula>0.89</formula>
    </cfRule>
    <cfRule type="cellIs" dxfId="1296" priority="1305" operator="between">
      <formula>0%</formula>
      <formula>69%</formula>
    </cfRule>
  </conditionalFormatting>
  <conditionalFormatting sqref="P171">
    <cfRule type="cellIs" dxfId="1295" priority="1300" operator="greaterThanOrEqual">
      <formula>1</formula>
    </cfRule>
    <cfRule type="cellIs" dxfId="1294" priority="1301" operator="between">
      <formula>0.7</formula>
      <formula>0.99</formula>
    </cfRule>
    <cfRule type="cellIs" dxfId="1293" priority="1302" operator="between">
      <formula>0%</formula>
      <formula>69%</formula>
    </cfRule>
  </conditionalFormatting>
  <conditionalFormatting sqref="Q171:R171">
    <cfRule type="cellIs" dxfId="1292" priority="1297" operator="greaterThanOrEqual">
      <formula>1</formula>
    </cfRule>
    <cfRule type="cellIs" dxfId="1291" priority="1298" operator="between">
      <formula>0.7</formula>
      <formula>0.99</formula>
    </cfRule>
    <cfRule type="cellIs" dxfId="1290" priority="1299" operator="between">
      <formula>0%</formula>
      <formula>69%</formula>
    </cfRule>
  </conditionalFormatting>
  <conditionalFormatting sqref="V172:AA172">
    <cfRule type="cellIs" dxfId="1289" priority="1293" operator="greaterThanOrEqual">
      <formula>0.1</formula>
    </cfRule>
    <cfRule type="cellIs" dxfId="1288" priority="1294" operator="between">
      <formula>0.06</formula>
      <formula>0.09</formula>
    </cfRule>
    <cfRule type="cellIs" dxfId="1287" priority="1295" operator="between">
      <formula>0.031</formula>
      <formula>0.059</formula>
    </cfRule>
    <cfRule type="cellIs" dxfId="1286" priority="1296" operator="between">
      <formula>0</formula>
      <formula>0.03</formula>
    </cfRule>
  </conditionalFormatting>
  <conditionalFormatting sqref="T174">
    <cfRule type="cellIs" dxfId="1285" priority="1289" operator="equal">
      <formula>1</formula>
    </cfRule>
    <cfRule type="cellIs" dxfId="1284" priority="1290" operator="equal">
      <formula>0</formula>
    </cfRule>
  </conditionalFormatting>
  <conditionalFormatting sqref="V173:AA173">
    <cfRule type="cellIs" dxfId="1283" priority="1291" operator="equal">
      <formula>1</formula>
    </cfRule>
    <cfRule type="cellIs" dxfId="1282" priority="1292" operator="equal">
      <formula>0</formula>
    </cfRule>
  </conditionalFormatting>
  <conditionalFormatting sqref="X174">
    <cfRule type="cellIs" dxfId="1281" priority="1287" operator="equal">
      <formula>1</formula>
    </cfRule>
    <cfRule type="cellIs" dxfId="1280" priority="1288" operator="equal">
      <formula>0</formula>
    </cfRule>
  </conditionalFormatting>
  <conditionalFormatting sqref="P175">
    <cfRule type="cellIs" dxfId="1279" priority="1284" operator="lessThanOrEqual">
      <formula>3</formula>
    </cfRule>
    <cfRule type="cellIs" dxfId="1278" priority="1285" operator="between">
      <formula>4</formula>
      <formula>5</formula>
    </cfRule>
    <cfRule type="cellIs" dxfId="1277" priority="1286" operator="greaterThanOrEqual">
      <formula>6</formula>
    </cfRule>
  </conditionalFormatting>
  <conditionalFormatting sqref="Q175:S175 V175:AA175">
    <cfRule type="cellIs" dxfId="1276" priority="1281" operator="lessThanOrEqual">
      <formula>3</formula>
    </cfRule>
    <cfRule type="cellIs" dxfId="1275" priority="1282" operator="between">
      <formula>4</formula>
      <formula>5</formula>
    </cfRule>
    <cfRule type="cellIs" dxfId="1274" priority="1283" operator="greaterThanOrEqual">
      <formula>6</formula>
    </cfRule>
  </conditionalFormatting>
  <conditionalFormatting sqref="R177">
    <cfRule type="cellIs" dxfId="1273" priority="1278" operator="greaterThanOrEqual">
      <formula>1</formula>
    </cfRule>
    <cfRule type="cellIs" dxfId="1272" priority="1279" operator="between">
      <formula>0.6</formula>
      <formula>0.99</formula>
    </cfRule>
    <cfRule type="cellIs" dxfId="1271" priority="1280" operator="between">
      <formula>0</formula>
      <formula>0.59</formula>
    </cfRule>
  </conditionalFormatting>
  <conditionalFormatting sqref="S177">
    <cfRule type="cellIs" dxfId="1270" priority="1275" operator="greaterThanOrEqual">
      <formula>1</formula>
    </cfRule>
    <cfRule type="cellIs" dxfId="1269" priority="1276" operator="between">
      <formula>0.6</formula>
      <formula>0.99</formula>
    </cfRule>
    <cfRule type="cellIs" dxfId="1268" priority="1277" operator="between">
      <formula>0</formula>
      <formula>0.59</formula>
    </cfRule>
  </conditionalFormatting>
  <conditionalFormatting sqref="X177">
    <cfRule type="cellIs" dxfId="1267" priority="1272" operator="greaterThanOrEqual">
      <formula>1</formula>
    </cfRule>
    <cfRule type="cellIs" dxfId="1266" priority="1273" operator="between">
      <formula>0.6</formula>
      <formula>0.99</formula>
    </cfRule>
    <cfRule type="cellIs" dxfId="1265" priority="1274" operator="between">
      <formula>0</formula>
      <formula>0.59</formula>
    </cfRule>
  </conditionalFormatting>
  <conditionalFormatting sqref="Y177">
    <cfRule type="cellIs" dxfId="1264" priority="1269" operator="greaterThanOrEqual">
      <formula>1</formula>
    </cfRule>
    <cfRule type="cellIs" dxfId="1263" priority="1270" operator="between">
      <formula>0.6</formula>
      <formula>0.99</formula>
    </cfRule>
    <cfRule type="cellIs" dxfId="1262" priority="1271" operator="between">
      <formula>0</formula>
      <formula>0.59</formula>
    </cfRule>
  </conditionalFormatting>
  <conditionalFormatting sqref="P178:Q178 V178:AA178">
    <cfRule type="cellIs" dxfId="1261" priority="1266" operator="greaterThanOrEqual">
      <formula>1</formula>
    </cfRule>
    <cfRule type="cellIs" dxfId="1260" priority="1267" operator="between">
      <formula>0.6</formula>
      <formula>0.99</formula>
    </cfRule>
    <cfRule type="cellIs" dxfId="1259" priority="1268" operator="between">
      <formula>0</formula>
      <formula>0.59</formula>
    </cfRule>
  </conditionalFormatting>
  <conditionalFormatting sqref="P179:S179 V179:AA179">
    <cfRule type="cellIs" dxfId="1258" priority="1263" operator="greaterThanOrEqual">
      <formula>1</formula>
    </cfRule>
    <cfRule type="cellIs" dxfId="1257" priority="1264" operator="between">
      <formula>0.6</formula>
      <formula>0.99</formula>
    </cfRule>
    <cfRule type="cellIs" dxfId="1256" priority="1265" operator="between">
      <formula>0</formula>
      <formula>0.59</formula>
    </cfRule>
  </conditionalFormatting>
  <conditionalFormatting sqref="R178:S178">
    <cfRule type="cellIs" dxfId="1255" priority="1260" operator="greaterThanOrEqual">
      <formula>1</formula>
    </cfRule>
    <cfRule type="cellIs" dxfId="1254" priority="1261" operator="between">
      <formula>0.6</formula>
      <formula>0.99</formula>
    </cfRule>
    <cfRule type="cellIs" dxfId="1253" priority="1262" operator="between">
      <formula>0</formula>
      <formula>0.59</formula>
    </cfRule>
  </conditionalFormatting>
  <conditionalFormatting sqref="P180:R180 V180:AA180">
    <cfRule type="cellIs" dxfId="1252" priority="1257" operator="greaterThanOrEqual">
      <formula>1</formula>
    </cfRule>
    <cfRule type="cellIs" dxfId="1251" priority="1258" operator="between">
      <formula>0.6</formula>
      <formula>0.99</formula>
    </cfRule>
    <cfRule type="cellIs" dxfId="1250" priority="1259" operator="between">
      <formula>0</formula>
      <formula>0.59</formula>
    </cfRule>
  </conditionalFormatting>
  <conditionalFormatting sqref="S180">
    <cfRule type="cellIs" dxfId="1249" priority="1254" operator="greaterThanOrEqual">
      <formula>1</formula>
    </cfRule>
    <cfRule type="cellIs" dxfId="1248" priority="1255" operator="between">
      <formula>0.6</formula>
      <formula>0.99</formula>
    </cfRule>
    <cfRule type="cellIs" dxfId="1247" priority="1256" operator="between">
      <formula>0</formula>
      <formula>0.59</formula>
    </cfRule>
  </conditionalFormatting>
  <conditionalFormatting sqref="Y181">
    <cfRule type="cellIs" dxfId="1246" priority="1251" operator="greaterThanOrEqual">
      <formula>1</formula>
    </cfRule>
    <cfRule type="cellIs" dxfId="1245" priority="1252" operator="between">
      <formula>0.6</formula>
      <formula>0.99</formula>
    </cfRule>
    <cfRule type="cellIs" dxfId="1244" priority="1253" operator="between">
      <formula>0</formula>
      <formula>0.59</formula>
    </cfRule>
  </conditionalFormatting>
  <conditionalFormatting sqref="U182">
    <cfRule type="cellIs" dxfId="1243" priority="1248" operator="greaterThanOrEqual">
      <formula>1</formula>
    </cfRule>
    <cfRule type="cellIs" dxfId="1242" priority="1249" operator="between">
      <formula>0.6</formula>
      <formula>0.99</formula>
    </cfRule>
    <cfRule type="cellIs" dxfId="1241" priority="1250" operator="between">
      <formula>0</formula>
      <formula>0.59</formula>
    </cfRule>
  </conditionalFormatting>
  <conditionalFormatting sqref="Z182">
    <cfRule type="cellIs" dxfId="1240" priority="1245" operator="greaterThanOrEqual">
      <formula>1</formula>
    </cfRule>
    <cfRule type="cellIs" dxfId="1239" priority="1246" operator="between">
      <formula>0.6</formula>
      <formula>0.99</formula>
    </cfRule>
    <cfRule type="cellIs" dxfId="1238" priority="1247" operator="between">
      <formula>0</formula>
      <formula>0.59</formula>
    </cfRule>
  </conditionalFormatting>
  <conditionalFormatting sqref="U183">
    <cfRule type="cellIs" dxfId="1237" priority="1243" operator="greaterThanOrEqual">
      <formula>1</formula>
    </cfRule>
    <cfRule type="cellIs" dxfId="1236" priority="1244" operator="between">
      <formula>0</formula>
      <formula>0.99</formula>
    </cfRule>
  </conditionalFormatting>
  <conditionalFormatting sqref="S184">
    <cfRule type="cellIs" dxfId="1235" priority="1240" operator="greaterThanOrEqual">
      <formula>0.8</formula>
    </cfRule>
    <cfRule type="cellIs" dxfId="1234" priority="1241" operator="between">
      <formula>0.6</formula>
      <formula>0.79</formula>
    </cfRule>
    <cfRule type="cellIs" dxfId="1233" priority="1242" operator="between">
      <formula>0</formula>
      <formula>0.59</formula>
    </cfRule>
  </conditionalFormatting>
  <conditionalFormatting sqref="W184">
    <cfRule type="cellIs" dxfId="1232" priority="1237" operator="greaterThanOrEqual">
      <formula>1</formula>
    </cfRule>
    <cfRule type="cellIs" dxfId="1231" priority="1238" operator="between">
      <formula>0.6</formula>
      <formula>0.99</formula>
    </cfRule>
    <cfRule type="cellIs" dxfId="1230" priority="1239" operator="between">
      <formula>0</formula>
      <formula>0.59</formula>
    </cfRule>
  </conditionalFormatting>
  <conditionalFormatting sqref="AA184">
    <cfRule type="cellIs" dxfId="1229" priority="1234" operator="greaterThanOrEqual">
      <formula>1</formula>
    </cfRule>
    <cfRule type="cellIs" dxfId="1228" priority="1235" operator="between">
      <formula>0.6</formula>
      <formula>0.99</formula>
    </cfRule>
    <cfRule type="cellIs" dxfId="1227" priority="1236" operator="between">
      <formula>0</formula>
      <formula>0.59</formula>
    </cfRule>
  </conditionalFormatting>
  <conditionalFormatting sqref="U187">
    <cfRule type="cellIs" dxfId="1226" priority="1231" operator="greaterThanOrEqual">
      <formula>1</formula>
    </cfRule>
    <cfRule type="cellIs" dxfId="1225" priority="1232" operator="between">
      <formula>0.6</formula>
      <formula>0.99</formula>
    </cfRule>
    <cfRule type="cellIs" dxfId="1224" priority="1233" operator="between">
      <formula>0</formula>
      <formula>0.59</formula>
    </cfRule>
  </conditionalFormatting>
  <conditionalFormatting sqref="W187">
    <cfRule type="cellIs" dxfId="1223" priority="1228" operator="greaterThanOrEqual">
      <formula>1</formula>
    </cfRule>
    <cfRule type="cellIs" dxfId="1222" priority="1229" operator="between">
      <formula>0.6</formula>
      <formula>0.99</formula>
    </cfRule>
    <cfRule type="cellIs" dxfId="1221" priority="1230" operator="between">
      <formula>0</formula>
      <formula>0.59</formula>
    </cfRule>
  </conditionalFormatting>
  <conditionalFormatting sqref="AA187">
    <cfRule type="cellIs" dxfId="1220" priority="1225" operator="greaterThanOrEqual">
      <formula>1</formula>
    </cfRule>
    <cfRule type="cellIs" dxfId="1219" priority="1226" operator="between">
      <formula>0.6</formula>
      <formula>0.99</formula>
    </cfRule>
    <cfRule type="cellIs" dxfId="1218" priority="1227" operator="between">
      <formula>0</formula>
      <formula>0.59</formula>
    </cfRule>
  </conditionalFormatting>
  <conditionalFormatting sqref="W183">
    <cfRule type="cellIs" dxfId="1217" priority="1223" operator="greaterThanOrEqual">
      <formula>1</formula>
    </cfRule>
    <cfRule type="cellIs" dxfId="1216" priority="1224" operator="between">
      <formula>0</formula>
      <formula>0.99</formula>
    </cfRule>
  </conditionalFormatting>
  <conditionalFormatting sqref="AA183">
    <cfRule type="cellIs" dxfId="1215" priority="1221" operator="greaterThanOrEqual">
      <formula>1</formula>
    </cfRule>
    <cfRule type="cellIs" dxfId="1214" priority="1222" operator="between">
      <formula>0</formula>
      <formula>0.99</formula>
    </cfRule>
  </conditionalFormatting>
  <conditionalFormatting sqref="X185">
    <cfRule type="cellIs" dxfId="1213" priority="1219" operator="greaterThanOrEqual">
      <formula>1</formula>
    </cfRule>
    <cfRule type="cellIs" dxfId="1212" priority="1220" operator="between">
      <formula>0</formula>
      <formula>0.99</formula>
    </cfRule>
  </conditionalFormatting>
  <conditionalFormatting sqref="T185">
    <cfRule type="cellIs" dxfId="1211" priority="1217" operator="greaterThanOrEqual">
      <formula>1</formula>
    </cfRule>
    <cfRule type="cellIs" dxfId="1210" priority="1218" operator="between">
      <formula>0</formula>
      <formula>0.99</formula>
    </cfRule>
  </conditionalFormatting>
  <conditionalFormatting sqref="AA186">
    <cfRule type="cellIs" dxfId="1209" priority="1214" operator="greaterThanOrEqual">
      <formula>8</formula>
    </cfRule>
    <cfRule type="cellIs" dxfId="1208" priority="1215" operator="between">
      <formula>4</formula>
      <formula>7</formula>
    </cfRule>
    <cfRule type="cellIs" dxfId="1207" priority="1216" operator="between">
      <formula>0</formula>
      <formula>3</formula>
    </cfRule>
  </conditionalFormatting>
  <conditionalFormatting sqref="P188:S188 V188:AA188">
    <cfRule type="cellIs" dxfId="1206" priority="1211" operator="between">
      <formula>0.9</formula>
      <formula>1</formula>
    </cfRule>
    <cfRule type="cellIs" dxfId="1205" priority="1212" operator="between">
      <formula>0.7</formula>
      <formula>0.89</formula>
    </cfRule>
    <cfRule type="cellIs" dxfId="1204" priority="1213" operator="between">
      <formula>0</formula>
      <formula>0.69</formula>
    </cfRule>
  </conditionalFormatting>
  <conditionalFormatting sqref="P190">
    <cfRule type="cellIs" dxfId="1203" priority="1208" operator="lessThanOrEqual">
      <formula>3</formula>
    </cfRule>
    <cfRule type="cellIs" dxfId="1202" priority="1209" operator="between">
      <formula>4</formula>
      <formula>5</formula>
    </cfRule>
    <cfRule type="cellIs" dxfId="1201" priority="1210" operator="greaterThanOrEqual">
      <formula>6</formula>
    </cfRule>
  </conditionalFormatting>
  <conditionalFormatting sqref="Q190:S190 V190:AA190">
    <cfRule type="cellIs" dxfId="1200" priority="1205" operator="lessThanOrEqual">
      <formula>3</formula>
    </cfRule>
    <cfRule type="cellIs" dxfId="1199" priority="1206" operator="between">
      <formula>4</formula>
      <formula>5</formula>
    </cfRule>
    <cfRule type="cellIs" dxfId="1198" priority="1207" operator="greaterThanOrEqual">
      <formula>6</formula>
    </cfRule>
  </conditionalFormatting>
  <conditionalFormatting sqref="P192:S192 V192:AA192">
    <cfRule type="cellIs" dxfId="1197" priority="1202" operator="lessThanOrEqual">
      <formula>3</formula>
    </cfRule>
    <cfRule type="cellIs" dxfId="1196" priority="1203" operator="between">
      <formula>4</formula>
      <formula>5</formula>
    </cfRule>
    <cfRule type="cellIs" dxfId="1195" priority="1204" operator="greaterThanOrEqual">
      <formula>6</formula>
    </cfRule>
  </conditionalFormatting>
  <conditionalFormatting sqref="P193">
    <cfRule type="cellIs" dxfId="1194" priority="1199" operator="between">
      <formula>0.8</formula>
      <formula>1</formula>
    </cfRule>
    <cfRule type="cellIs" dxfId="1193" priority="1200" operator="between">
      <formula>0.61</formula>
      <formula>0.79</formula>
    </cfRule>
    <cfRule type="cellIs" dxfId="1192" priority="1201" operator="between">
      <formula>0</formula>
      <formula>0.6</formula>
    </cfRule>
  </conditionalFormatting>
  <conditionalFormatting sqref="Q193:S193 V193:AA193">
    <cfRule type="cellIs" dxfId="1191" priority="1196" operator="between">
      <formula>0.8</formula>
      <formula>1</formula>
    </cfRule>
    <cfRule type="cellIs" dxfId="1190" priority="1197" operator="between">
      <formula>0.61</formula>
      <formula>0.79</formula>
    </cfRule>
    <cfRule type="cellIs" dxfId="1189" priority="1198" operator="between">
      <formula>0</formula>
      <formula>0.6</formula>
    </cfRule>
  </conditionalFormatting>
  <conditionalFormatting sqref="P194">
    <cfRule type="cellIs" dxfId="1188" priority="1193" operator="between">
      <formula>0.8</formula>
      <formula>1</formula>
    </cfRule>
    <cfRule type="cellIs" dxfId="1187" priority="1194" operator="between">
      <formula>0.6</formula>
      <formula>0.79</formula>
    </cfRule>
    <cfRule type="cellIs" dxfId="1186" priority="1195" operator="between">
      <formula>0</formula>
      <formula>0.59</formula>
    </cfRule>
  </conditionalFormatting>
  <conditionalFormatting sqref="Q194:S194 V194:AA194">
    <cfRule type="cellIs" dxfId="1185" priority="1190" operator="between">
      <formula>0.8</formula>
      <formula>1</formula>
    </cfRule>
    <cfRule type="cellIs" dxfId="1184" priority="1191" operator="between">
      <formula>0.6</formula>
      <formula>0.79</formula>
    </cfRule>
    <cfRule type="cellIs" dxfId="1183" priority="1192" operator="between">
      <formula>0</formula>
      <formula>0.59</formula>
    </cfRule>
  </conditionalFormatting>
  <conditionalFormatting sqref="P195:S195 V195:AA195">
    <cfRule type="cellIs" dxfId="1182" priority="1187" operator="between">
      <formula>0.8</formula>
      <formula>1</formula>
    </cfRule>
    <cfRule type="cellIs" dxfId="1181" priority="1188" operator="between">
      <formula>0.6</formula>
      <formula>0.79</formula>
    </cfRule>
    <cfRule type="cellIs" dxfId="1180" priority="1189" operator="between">
      <formula>0</formula>
      <formula>0.59</formula>
    </cfRule>
  </conditionalFormatting>
  <conditionalFormatting sqref="P196:S196 V196:AA196">
    <cfRule type="cellIs" dxfId="1179" priority="1184" operator="greaterThanOrEqual">
      <formula>0.8</formula>
    </cfRule>
    <cfRule type="cellIs" dxfId="1178" priority="1185" operator="between">
      <formula>0.6</formula>
      <formula>0.79</formula>
    </cfRule>
    <cfRule type="cellIs" dxfId="1177" priority="1186" operator="between">
      <formula>0</formula>
      <formula>0.59</formula>
    </cfRule>
  </conditionalFormatting>
  <conditionalFormatting sqref="S197 V197:AA197">
    <cfRule type="cellIs" dxfId="1176" priority="1181" operator="greaterThanOrEqual">
      <formula>0.8</formula>
    </cfRule>
    <cfRule type="cellIs" dxfId="1175" priority="1182" operator="between">
      <formula>0.6</formula>
      <formula>0.79</formula>
    </cfRule>
    <cfRule type="cellIs" dxfId="1174" priority="1183" operator="between">
      <formula>0</formula>
      <formula>0.59</formula>
    </cfRule>
  </conditionalFormatting>
  <conditionalFormatting sqref="P198:S198 V198:AA198">
    <cfRule type="cellIs" dxfId="1173" priority="1178" operator="greaterThanOrEqual">
      <formula>0.8</formula>
    </cfRule>
    <cfRule type="cellIs" dxfId="1172" priority="1179" operator="between">
      <formula>0.6</formula>
      <formula>0.79</formula>
    </cfRule>
    <cfRule type="cellIs" dxfId="1171" priority="1180" operator="between">
      <formula>0</formula>
      <formula>0.59</formula>
    </cfRule>
  </conditionalFormatting>
  <conditionalFormatting sqref="P199">
    <cfRule type="cellIs" dxfId="1170" priority="1176" operator="equal">
      <formula>1</formula>
    </cfRule>
    <cfRule type="cellIs" dxfId="1169" priority="1177" operator="equal">
      <formula>0</formula>
    </cfRule>
  </conditionalFormatting>
  <conditionalFormatting sqref="Q199:S199 V199:AA199">
    <cfRule type="cellIs" dxfId="1168" priority="1174" operator="equal">
      <formula>1</formula>
    </cfRule>
    <cfRule type="cellIs" dxfId="1167" priority="1175" operator="equal">
      <formula>0</formula>
    </cfRule>
  </conditionalFormatting>
  <conditionalFormatting sqref="P200:S200 V200:AA200">
    <cfRule type="cellIs" dxfId="1166" priority="1172" operator="equal">
      <formula>1</formula>
    </cfRule>
    <cfRule type="cellIs" dxfId="1165" priority="1173" operator="equal">
      <formula>0</formula>
    </cfRule>
  </conditionalFormatting>
  <conditionalFormatting sqref="AA201">
    <cfRule type="cellIs" dxfId="1164" priority="1169" operator="greaterThanOrEqual">
      <formula>100%</formula>
    </cfRule>
    <cfRule type="cellIs" dxfId="1163" priority="1170" operator="between">
      <formula>0.6</formula>
      <formula>0.99</formula>
    </cfRule>
    <cfRule type="cellIs" dxfId="1162" priority="1171" operator="between">
      <formula>0</formula>
      <formula>0.59</formula>
    </cfRule>
  </conditionalFormatting>
  <conditionalFormatting sqref="R202">
    <cfRule type="cellIs" dxfId="1161" priority="1167" operator="greaterThanOrEqual">
      <formula>0.9</formula>
    </cfRule>
    <cfRule type="cellIs" dxfId="1160" priority="1168" operator="lessThanOrEqual">
      <formula>0.89</formula>
    </cfRule>
  </conditionalFormatting>
  <conditionalFormatting sqref="S202 Z202:AA202">
    <cfRule type="cellIs" dxfId="1159" priority="1165" operator="greaterThanOrEqual">
      <formula>0.9</formula>
    </cfRule>
    <cfRule type="cellIs" dxfId="1158" priority="1166" operator="lessThanOrEqual">
      <formula>0.89</formula>
    </cfRule>
  </conditionalFormatting>
  <conditionalFormatting sqref="R206">
    <cfRule type="cellIs" dxfId="1157" priority="1162" operator="greaterThanOrEqual">
      <formula>1</formula>
    </cfRule>
    <cfRule type="cellIs" dxfId="1156" priority="1163" operator="between">
      <formula>0.51</formula>
      <formula>0.99</formula>
    </cfRule>
    <cfRule type="cellIs" dxfId="1155" priority="1164" operator="between">
      <formula>0</formula>
      <formula>0.5</formula>
    </cfRule>
  </conditionalFormatting>
  <conditionalFormatting sqref="X206">
    <cfRule type="cellIs" dxfId="1154" priority="1159" operator="greaterThanOrEqual">
      <formula>1</formula>
    </cfRule>
    <cfRule type="cellIs" dxfId="1153" priority="1160" operator="between">
      <formula>0.51</formula>
      <formula>0.99</formula>
    </cfRule>
    <cfRule type="cellIs" dxfId="1152" priority="1161" operator="between">
      <formula>0</formula>
      <formula>0.5</formula>
    </cfRule>
  </conditionalFormatting>
  <conditionalFormatting sqref="AA206">
    <cfRule type="cellIs" dxfId="1151" priority="1156" operator="greaterThanOrEqual">
      <formula>1</formula>
    </cfRule>
    <cfRule type="cellIs" dxfId="1150" priority="1157" operator="between">
      <formula>0.51</formula>
      <formula>0.99</formula>
    </cfRule>
    <cfRule type="cellIs" dxfId="1149" priority="1158" operator="between">
      <formula>0</formula>
      <formula>0.5</formula>
    </cfRule>
  </conditionalFormatting>
  <conditionalFormatting sqref="Q203">
    <cfRule type="cellIs" dxfId="1148" priority="1153" operator="between">
      <formula>0.9</formula>
      <formula>1</formula>
    </cfRule>
    <cfRule type="cellIs" dxfId="1147" priority="1154" operator="between">
      <formula>0.51</formula>
      <formula>0.89</formula>
    </cfRule>
    <cfRule type="cellIs" dxfId="1146" priority="1155" operator="between">
      <formula>0</formula>
      <formula>0.5</formula>
    </cfRule>
  </conditionalFormatting>
  <conditionalFormatting sqref="V203">
    <cfRule type="cellIs" dxfId="1145" priority="1150" operator="between">
      <formula>0.9</formula>
      <formula>1</formula>
    </cfRule>
    <cfRule type="cellIs" dxfId="1144" priority="1151" operator="between">
      <formula>0.51</formula>
      <formula>0.89</formula>
    </cfRule>
    <cfRule type="cellIs" dxfId="1143" priority="1152" operator="between">
      <formula>0</formula>
      <formula>0.5</formula>
    </cfRule>
  </conditionalFormatting>
  <conditionalFormatting sqref="Z203">
    <cfRule type="cellIs" dxfId="1142" priority="1147" operator="between">
      <formula>0.9</formula>
      <formula>1</formula>
    </cfRule>
    <cfRule type="cellIs" dxfId="1141" priority="1148" operator="between">
      <formula>0.51</formula>
      <formula>0.89</formula>
    </cfRule>
    <cfRule type="cellIs" dxfId="1140" priority="1149" operator="between">
      <formula>0</formula>
      <formula>0.5</formula>
    </cfRule>
  </conditionalFormatting>
  <conditionalFormatting sqref="W204:Y204">
    <cfRule type="cellIs" dxfId="1139" priority="1144" operator="between">
      <formula>0.9</formula>
      <formula>1</formula>
    </cfRule>
    <cfRule type="cellIs" dxfId="1138" priority="1145" operator="between">
      <formula>0.51</formula>
      <formula>0.89</formula>
    </cfRule>
    <cfRule type="cellIs" dxfId="1137" priority="1146" operator="between">
      <formula>0</formula>
      <formula>0.5</formula>
    </cfRule>
  </conditionalFormatting>
  <conditionalFormatting sqref="U209">
    <cfRule type="cellIs" dxfId="1136" priority="1141" operator="between">
      <formula>0.9</formula>
      <formula>1</formula>
    </cfRule>
    <cfRule type="cellIs" dxfId="1135" priority="1142" operator="between">
      <formula>0.51</formula>
      <formula>0.89</formula>
    </cfRule>
    <cfRule type="cellIs" dxfId="1134" priority="1143" operator="between">
      <formula>0</formula>
      <formula>0.5</formula>
    </cfRule>
  </conditionalFormatting>
  <conditionalFormatting sqref="Z209">
    <cfRule type="cellIs" dxfId="1133" priority="1138" operator="between">
      <formula>0.9</formula>
      <formula>1</formula>
    </cfRule>
    <cfRule type="cellIs" dxfId="1132" priority="1139" operator="between">
      <formula>0.51</formula>
      <formula>0.89</formula>
    </cfRule>
    <cfRule type="cellIs" dxfId="1131" priority="1140" operator="between">
      <formula>0</formula>
      <formula>0.5</formula>
    </cfRule>
  </conditionalFormatting>
  <conditionalFormatting sqref="Z210">
    <cfRule type="cellIs" dxfId="1130" priority="1135" operator="between">
      <formula>0.9</formula>
      <formula>1</formula>
    </cfRule>
    <cfRule type="cellIs" dxfId="1129" priority="1136" operator="between">
      <formula>0.51</formula>
      <formula>0.89</formula>
    </cfRule>
    <cfRule type="cellIs" dxfId="1128" priority="1137" operator="between">
      <formula>0</formula>
      <formula>0.5</formula>
    </cfRule>
  </conditionalFormatting>
  <conditionalFormatting sqref="AA208">
    <cfRule type="cellIs" dxfId="1127" priority="1132" operator="greaterThanOrEqual">
      <formula>1</formula>
    </cfRule>
    <cfRule type="cellIs" dxfId="1126" priority="1133" operator="between">
      <formula>0.51</formula>
      <formula>0.99</formula>
    </cfRule>
    <cfRule type="cellIs" dxfId="1125" priority="1134" operator="between">
      <formula>0</formula>
      <formula>0.5</formula>
    </cfRule>
  </conditionalFormatting>
  <conditionalFormatting sqref="AA205">
    <cfRule type="cellIs" dxfId="1124" priority="1129" operator="greaterThanOrEqual">
      <formula>1</formula>
    </cfRule>
    <cfRule type="cellIs" dxfId="1123" priority="1130" operator="between">
      <formula>0.51</formula>
      <formula>0.99</formula>
    </cfRule>
    <cfRule type="cellIs" dxfId="1122" priority="1131" operator="between">
      <formula>0</formula>
      <formula>0.5</formula>
    </cfRule>
  </conditionalFormatting>
  <conditionalFormatting sqref="AA207">
    <cfRule type="cellIs" dxfId="1121" priority="1126" operator="greaterThanOrEqual">
      <formula>0.7</formula>
    </cfRule>
    <cfRule type="cellIs" dxfId="1120" priority="1127" operator="between">
      <formula>0.4</formula>
      <formula>0.69</formula>
    </cfRule>
    <cfRule type="cellIs" dxfId="1119" priority="1128" operator="between">
      <formula>0</formula>
      <formula>0.39</formula>
    </cfRule>
  </conditionalFormatting>
  <conditionalFormatting sqref="V211">
    <cfRule type="cellIs" dxfId="1118" priority="1123" operator="greaterThanOrEqual">
      <formula>1</formula>
    </cfRule>
    <cfRule type="cellIs" dxfId="1117" priority="1124" operator="between">
      <formula>0.51</formula>
      <formula>0.99</formula>
    </cfRule>
    <cfRule type="cellIs" dxfId="1116" priority="1125" operator="between">
      <formula>0</formula>
      <formula>0.5</formula>
    </cfRule>
  </conditionalFormatting>
  <conditionalFormatting sqref="AA211">
    <cfRule type="cellIs" dxfId="1115" priority="1120" operator="greaterThanOrEqual">
      <formula>1</formula>
    </cfRule>
    <cfRule type="cellIs" dxfId="1114" priority="1121" operator="between">
      <formula>0.51</formula>
      <formula>0.99</formula>
    </cfRule>
    <cfRule type="cellIs" dxfId="1113" priority="1122" operator="between">
      <formula>0</formula>
      <formula>0.5</formula>
    </cfRule>
  </conditionalFormatting>
  <conditionalFormatting sqref="P212">
    <cfRule type="cellIs" dxfId="1112" priority="1117" operator="greaterThanOrEqual">
      <formula>1</formula>
    </cfRule>
    <cfRule type="cellIs" dxfId="1111" priority="1118" operator="between">
      <formula>0.51</formula>
      <formula>0.99</formula>
    </cfRule>
    <cfRule type="cellIs" dxfId="1110" priority="1119" operator="between">
      <formula>0</formula>
      <formula>0.5</formula>
    </cfRule>
  </conditionalFormatting>
  <conditionalFormatting sqref="X213">
    <cfRule type="cellIs" dxfId="1109" priority="1114" operator="greaterThanOrEqual">
      <formula>1</formula>
    </cfRule>
    <cfRule type="cellIs" dxfId="1108" priority="1115" operator="between">
      <formula>0.51</formula>
      <formula>0.99</formula>
    </cfRule>
    <cfRule type="cellIs" dxfId="1107" priority="1116" operator="between">
      <formula>0</formula>
      <formula>0.5</formula>
    </cfRule>
  </conditionalFormatting>
  <conditionalFormatting sqref="R216">
    <cfRule type="cellIs" dxfId="1106" priority="1111" operator="greaterThanOrEqual">
      <formula>0.9</formula>
    </cfRule>
    <cfRule type="cellIs" dxfId="1105" priority="1112" operator="between">
      <formula>0.6</formula>
      <formula>0.89</formula>
    </cfRule>
    <cfRule type="cellIs" dxfId="1104" priority="1113" operator="between">
      <formula>0</formula>
      <formula>0.59</formula>
    </cfRule>
  </conditionalFormatting>
  <conditionalFormatting sqref="R218">
    <cfRule type="cellIs" dxfId="1103" priority="1108" operator="greaterThanOrEqual">
      <formula>1</formula>
    </cfRule>
    <cfRule type="cellIs" dxfId="1102" priority="1109" operator="between">
      <formula>0.51</formula>
      <formula>0.99</formula>
    </cfRule>
    <cfRule type="cellIs" dxfId="1101" priority="1110" operator="between">
      <formula>0</formula>
      <formula>0.5</formula>
    </cfRule>
  </conditionalFormatting>
  <conditionalFormatting sqref="Y219">
    <cfRule type="cellIs" dxfId="1100" priority="1106" operator="equal">
      <formula>100%</formula>
    </cfRule>
    <cfRule type="cellIs" dxfId="1099" priority="1107" operator="equal">
      <formula>0%</formula>
    </cfRule>
  </conditionalFormatting>
  <conditionalFormatting sqref="X218">
    <cfRule type="cellIs" dxfId="1098" priority="1103" operator="greaterThanOrEqual">
      <formula>1</formula>
    </cfRule>
    <cfRule type="cellIs" dxfId="1097" priority="1104" operator="between">
      <formula>0.51</formula>
      <formula>0.99</formula>
    </cfRule>
    <cfRule type="cellIs" dxfId="1096" priority="1105" operator="between">
      <formula>0</formula>
      <formula>0.5</formula>
    </cfRule>
  </conditionalFormatting>
  <conditionalFormatting sqref="AA218">
    <cfRule type="cellIs" dxfId="1095" priority="1100" operator="greaterThanOrEqual">
      <formula>1</formula>
    </cfRule>
    <cfRule type="cellIs" dxfId="1094" priority="1101" operator="between">
      <formula>0.51</formula>
      <formula>0.99</formula>
    </cfRule>
    <cfRule type="cellIs" dxfId="1093" priority="1102" operator="between">
      <formula>0</formula>
      <formula>0.5</formula>
    </cfRule>
  </conditionalFormatting>
  <conditionalFormatting sqref="R221">
    <cfRule type="cellIs" dxfId="1092" priority="1097" operator="greaterThanOrEqual">
      <formula>1</formula>
    </cfRule>
    <cfRule type="cellIs" dxfId="1091" priority="1098" operator="between">
      <formula>0.51</formula>
      <formula>0.99</formula>
    </cfRule>
    <cfRule type="cellIs" dxfId="1090" priority="1099" operator="between">
      <formula>0</formula>
      <formula>0.5</formula>
    </cfRule>
  </conditionalFormatting>
  <conditionalFormatting sqref="P226:S227 V226:AA227">
    <cfRule type="cellIs" dxfId="1089" priority="1094" operator="greaterThanOrEqual">
      <formula>1</formula>
    </cfRule>
    <cfRule type="cellIs" dxfId="1088" priority="1095" operator="between">
      <formula>0.51</formula>
      <formula>0.99</formula>
    </cfRule>
    <cfRule type="cellIs" dxfId="1087" priority="1096" operator="between">
      <formula>0</formula>
      <formula>0.5</formula>
    </cfRule>
  </conditionalFormatting>
  <conditionalFormatting sqref="X229">
    <cfRule type="cellIs" dxfId="1086" priority="1091" operator="greaterThanOrEqual">
      <formula>1</formula>
    </cfRule>
    <cfRule type="cellIs" dxfId="1085" priority="1092" operator="between">
      <formula>0.51</formula>
      <formula>0.99</formula>
    </cfRule>
    <cfRule type="cellIs" dxfId="1084" priority="1093" operator="between">
      <formula>0</formula>
      <formula>0.5</formula>
    </cfRule>
  </conditionalFormatting>
  <conditionalFormatting sqref="P230:S230 V230:AA230">
    <cfRule type="cellIs" dxfId="1083" priority="1088" operator="greaterThanOrEqual">
      <formula>1</formula>
    </cfRule>
    <cfRule type="cellIs" dxfId="1082" priority="1089" operator="between">
      <formula>0.51</formula>
      <formula>0.99</formula>
    </cfRule>
    <cfRule type="cellIs" dxfId="1081" priority="1090" operator="between">
      <formula>0</formula>
      <formula>0.5</formula>
    </cfRule>
  </conditionalFormatting>
  <conditionalFormatting sqref="AA231">
    <cfRule type="cellIs" dxfId="1080" priority="1085" operator="greaterThanOrEqual">
      <formula>1</formula>
    </cfRule>
    <cfRule type="cellIs" dxfId="1079" priority="1086" operator="between">
      <formula>0.51</formula>
      <formula>0.99</formula>
    </cfRule>
    <cfRule type="cellIs" dxfId="1078" priority="1087" operator="between">
      <formula>0</formula>
      <formula>0.5</formula>
    </cfRule>
  </conditionalFormatting>
  <conditionalFormatting sqref="X216">
    <cfRule type="cellIs" dxfId="1077" priority="1082" operator="greaterThanOrEqual">
      <formula>0.9</formula>
    </cfRule>
    <cfRule type="cellIs" dxfId="1076" priority="1083" operator="between">
      <formula>0.6</formula>
      <formula>0.89</formula>
    </cfRule>
    <cfRule type="cellIs" dxfId="1075" priority="1084" operator="between">
      <formula>0</formula>
      <formula>0.59</formula>
    </cfRule>
  </conditionalFormatting>
  <conditionalFormatting sqref="AA216">
    <cfRule type="cellIs" dxfId="1074" priority="1079" operator="greaterThanOrEqual">
      <formula>0.9</formula>
    </cfRule>
    <cfRule type="cellIs" dxfId="1073" priority="1080" operator="between">
      <formula>0.6</formula>
      <formula>0.89</formula>
    </cfRule>
    <cfRule type="cellIs" dxfId="1072" priority="1081" operator="between">
      <formula>0</formula>
      <formula>0.59</formula>
    </cfRule>
  </conditionalFormatting>
  <conditionalFormatting sqref="P217:S217 V217:AA217">
    <cfRule type="cellIs" dxfId="1071" priority="1076" operator="greaterThanOrEqual">
      <formula>0.9</formula>
    </cfRule>
    <cfRule type="cellIs" dxfId="1070" priority="1077" operator="between">
      <formula>0.6</formula>
      <formula>0.89</formula>
    </cfRule>
    <cfRule type="cellIs" dxfId="1069" priority="1078" operator="between">
      <formula>0</formula>
      <formula>0.59</formula>
    </cfRule>
  </conditionalFormatting>
  <conditionalFormatting sqref="AA222">
    <cfRule type="cellIs" dxfId="1068" priority="1073" operator="greaterThanOrEqual">
      <formula>0.9</formula>
    </cfRule>
    <cfRule type="cellIs" dxfId="1067" priority="1074" operator="between">
      <formula>0.6</formula>
      <formula>0.89</formula>
    </cfRule>
    <cfRule type="cellIs" dxfId="1066" priority="1075" operator="between">
      <formula>0</formula>
      <formula>0.59</formula>
    </cfRule>
  </conditionalFormatting>
  <conditionalFormatting sqref="P224:S224 V224:AA224">
    <cfRule type="cellIs" dxfId="1065" priority="1070" operator="greaterThanOrEqual">
      <formula>0.9</formula>
    </cfRule>
    <cfRule type="cellIs" dxfId="1064" priority="1071" operator="between">
      <formula>0.6</formula>
      <formula>0.89</formula>
    </cfRule>
    <cfRule type="cellIs" dxfId="1063" priority="1072" operator="between">
      <formula>0</formula>
      <formula>0.59</formula>
    </cfRule>
  </conditionalFormatting>
  <conditionalFormatting sqref="Y220">
    <cfRule type="cellIs" dxfId="1062" priority="1068" operator="equal">
      <formula>100%</formula>
    </cfRule>
    <cfRule type="cellIs" dxfId="1061" priority="1069" operator="equal">
      <formula>0%</formula>
    </cfRule>
  </conditionalFormatting>
  <conditionalFormatting sqref="AA223">
    <cfRule type="cellIs" dxfId="1060" priority="1066" operator="equal">
      <formula>100%</formula>
    </cfRule>
    <cfRule type="cellIs" dxfId="1059" priority="1067" operator="equal">
      <formula>0%</formula>
    </cfRule>
  </conditionalFormatting>
  <conditionalFormatting sqref="X225">
    <cfRule type="cellIs" dxfId="1058" priority="1064" operator="equal">
      <formula>100%</formula>
    </cfRule>
    <cfRule type="cellIs" dxfId="1057" priority="1065" operator="equal">
      <formula>0%</formula>
    </cfRule>
  </conditionalFormatting>
  <conditionalFormatting sqref="X228">
    <cfRule type="cellIs" dxfId="1056" priority="1062" operator="equal">
      <formula>100%</formula>
    </cfRule>
    <cfRule type="cellIs" dxfId="1055" priority="1063" operator="equal">
      <formula>0%</formula>
    </cfRule>
  </conditionalFormatting>
  <conditionalFormatting sqref="S245">
    <cfRule type="cellIs" dxfId="1054" priority="1059" operator="greaterThanOrEqual">
      <formula>0.9</formula>
    </cfRule>
    <cfRule type="cellIs" dxfId="1053" priority="1060" operator="between">
      <formula>0.7</formula>
      <formula>0.89</formula>
    </cfRule>
    <cfRule type="cellIs" dxfId="1052" priority="1061" operator="lessThanOrEqual">
      <formula>0.69</formula>
    </cfRule>
  </conditionalFormatting>
  <conditionalFormatting sqref="R250 S249 W249 AA251 AA247:AA249">
    <cfRule type="cellIs" dxfId="1051" priority="1057" operator="equal">
      <formula>0%</formula>
    </cfRule>
    <cfRule type="cellIs" dxfId="1050" priority="1058" operator="equal">
      <formula>100%</formula>
    </cfRule>
  </conditionalFormatting>
  <conditionalFormatting sqref="V232:AA232">
    <cfRule type="cellIs" dxfId="1049" priority="1054" operator="between">
      <formula>0.95</formula>
      <formula>1</formula>
    </cfRule>
    <cfRule type="cellIs" dxfId="1048" priority="1055" operator="between">
      <formula>0.7</formula>
      <formula>0.94</formula>
    </cfRule>
    <cfRule type="cellIs" dxfId="1047" priority="1056" operator="lessThanOrEqual">
      <formula>0.69</formula>
    </cfRule>
  </conditionalFormatting>
  <conditionalFormatting sqref="V234:AA234">
    <cfRule type="cellIs" dxfId="1046" priority="1051" operator="greaterThanOrEqual">
      <formula>0.9</formula>
    </cfRule>
    <cfRule type="cellIs" dxfId="1045" priority="1052" operator="between">
      <formula>0.7</formula>
      <formula>0.89</formula>
    </cfRule>
    <cfRule type="cellIs" dxfId="1044" priority="1053" operator="lessThanOrEqual">
      <formula>0.69</formula>
    </cfRule>
  </conditionalFormatting>
  <conditionalFormatting sqref="V235:AA235">
    <cfRule type="cellIs" dxfId="1043" priority="1048" operator="greaterThanOrEqual">
      <formula>1</formula>
    </cfRule>
    <cfRule type="cellIs" dxfId="1042" priority="1049" operator="between">
      <formula>0.7</formula>
      <formula>0.99</formula>
    </cfRule>
    <cfRule type="cellIs" dxfId="1041" priority="1050" operator="lessThanOrEqual">
      <formula>0.69</formula>
    </cfRule>
  </conditionalFormatting>
  <conditionalFormatting sqref="V236:AA236">
    <cfRule type="cellIs" dxfId="1040" priority="1045" operator="greaterThanOrEqual">
      <formula>1</formula>
    </cfRule>
    <cfRule type="cellIs" dxfId="1039" priority="1046" operator="between">
      <formula>0.7</formula>
      <formula>0.99</formula>
    </cfRule>
    <cfRule type="cellIs" dxfId="1038" priority="1047" operator="lessThanOrEqual">
      <formula>0.69</formula>
    </cfRule>
  </conditionalFormatting>
  <conditionalFormatting sqref="V237:AA237">
    <cfRule type="cellIs" dxfId="1037" priority="1042" operator="greaterThanOrEqual">
      <formula>1</formula>
    </cfRule>
    <cfRule type="cellIs" dxfId="1036" priority="1043" operator="between">
      <formula>0.7</formula>
      <formula>0.99</formula>
    </cfRule>
    <cfRule type="cellIs" dxfId="1035" priority="1044" operator="lessThanOrEqual">
      <formula>0.69</formula>
    </cfRule>
  </conditionalFormatting>
  <conditionalFormatting sqref="V238:AA238">
    <cfRule type="cellIs" dxfId="1034" priority="1039" operator="greaterThanOrEqual">
      <formula>1</formula>
    </cfRule>
    <cfRule type="cellIs" dxfId="1033" priority="1040" operator="between">
      <formula>0.7</formula>
      <formula>0.99</formula>
    </cfRule>
    <cfRule type="cellIs" dxfId="1032" priority="1041" operator="lessThanOrEqual">
      <formula>0.69</formula>
    </cfRule>
  </conditionalFormatting>
  <conditionalFormatting sqref="V239:AA239">
    <cfRule type="cellIs" dxfId="1031" priority="1036" operator="greaterThanOrEqual">
      <formula>1</formula>
    </cfRule>
    <cfRule type="cellIs" dxfId="1030" priority="1037" operator="between">
      <formula>0.7</formula>
      <formula>0.99</formula>
    </cfRule>
    <cfRule type="cellIs" dxfId="1029" priority="1038" operator="lessThanOrEqual">
      <formula>0.69</formula>
    </cfRule>
  </conditionalFormatting>
  <conditionalFormatting sqref="V240:AA240">
    <cfRule type="cellIs" dxfId="1028" priority="1033" operator="greaterThanOrEqual">
      <formula>1</formula>
    </cfRule>
    <cfRule type="cellIs" dxfId="1027" priority="1034" operator="between">
      <formula>0.7</formula>
      <formula>0.99</formula>
    </cfRule>
    <cfRule type="cellIs" dxfId="1026" priority="1035" operator="lessThanOrEqual">
      <formula>0.69</formula>
    </cfRule>
  </conditionalFormatting>
  <conditionalFormatting sqref="V241:AA241">
    <cfRule type="cellIs" dxfId="1025" priority="1030" operator="greaterThanOrEqual">
      <formula>1</formula>
    </cfRule>
    <cfRule type="cellIs" dxfId="1024" priority="1031" operator="between">
      <formula>0.7</formula>
      <formula>0.99</formula>
    </cfRule>
    <cfRule type="cellIs" dxfId="1023" priority="1032" operator="lessThanOrEqual">
      <formula>0.69</formula>
    </cfRule>
  </conditionalFormatting>
  <conditionalFormatting sqref="R242:S242">
    <cfRule type="cellIs" dxfId="1022" priority="1027" operator="greaterThanOrEqual">
      <formula>1</formula>
    </cfRule>
    <cfRule type="cellIs" dxfId="1021" priority="1028" operator="between">
      <formula>0.7</formula>
      <formula>0.99</formula>
    </cfRule>
    <cfRule type="cellIs" dxfId="1020" priority="1029" operator="lessThanOrEqual">
      <formula>0.69</formula>
    </cfRule>
  </conditionalFormatting>
  <conditionalFormatting sqref="U243 AA243">
    <cfRule type="cellIs" dxfId="1019" priority="1024" operator="greaterThanOrEqual">
      <formula>1</formula>
    </cfRule>
    <cfRule type="cellIs" dxfId="1018" priority="1025" operator="between">
      <formula>0.7</formula>
      <formula>0.99</formula>
    </cfRule>
    <cfRule type="cellIs" dxfId="1017" priority="1026" operator="lessThanOrEqual">
      <formula>0.69</formula>
    </cfRule>
  </conditionalFormatting>
  <conditionalFormatting sqref="V244:AA244">
    <cfRule type="cellIs" dxfId="1016" priority="1021" operator="greaterThanOrEqual">
      <formula>1</formula>
    </cfRule>
    <cfRule type="cellIs" dxfId="1015" priority="1022" operator="between">
      <formula>0.7</formula>
      <formula>0.99</formula>
    </cfRule>
    <cfRule type="cellIs" dxfId="1014" priority="1023" operator="lessThanOrEqual">
      <formula>0.69</formula>
    </cfRule>
  </conditionalFormatting>
  <conditionalFormatting sqref="AA248">
    <cfRule type="cellIs" dxfId="1013" priority="1020" operator="equal">
      <formula>0.5</formula>
    </cfRule>
  </conditionalFormatting>
  <conditionalFormatting sqref="AA252">
    <cfRule type="cellIs" dxfId="1012" priority="1018" operator="equal">
      <formula>0%</formula>
    </cfRule>
    <cfRule type="cellIs" dxfId="1011" priority="1019" operator="equal">
      <formula>100%</formula>
    </cfRule>
  </conditionalFormatting>
  <conditionalFormatting sqref="AA253">
    <cfRule type="cellIs" dxfId="1010" priority="1016" operator="equal">
      <formula>0%</formula>
    </cfRule>
    <cfRule type="cellIs" dxfId="1009" priority="1017" operator="equal">
      <formula>100%</formula>
    </cfRule>
  </conditionalFormatting>
  <conditionalFormatting sqref="AA254">
    <cfRule type="cellIs" dxfId="1008" priority="1014" operator="equal">
      <formula>0%</formula>
    </cfRule>
    <cfRule type="cellIs" dxfId="1007" priority="1015" operator="equal">
      <formula>100%</formula>
    </cfRule>
  </conditionalFormatting>
  <conditionalFormatting sqref="AA246">
    <cfRule type="cellIs" dxfId="1006" priority="1012" operator="equal">
      <formula>0%</formula>
    </cfRule>
    <cfRule type="cellIs" dxfId="1005" priority="1013" operator="equal">
      <formula>100%</formula>
    </cfRule>
  </conditionalFormatting>
  <conditionalFormatting sqref="AA245">
    <cfRule type="cellIs" dxfId="1004" priority="1009" operator="greaterThanOrEqual">
      <formula>0.9</formula>
    </cfRule>
    <cfRule type="cellIs" dxfId="1003" priority="1010" operator="between">
      <formula>0.7</formula>
      <formula>0.89</formula>
    </cfRule>
    <cfRule type="cellIs" dxfId="1002" priority="1011" operator="lessThanOrEqual">
      <formula>0.69</formula>
    </cfRule>
  </conditionalFormatting>
  <conditionalFormatting sqref="X242">
    <cfRule type="cellIs" dxfId="1001" priority="1006" operator="greaterThanOrEqual">
      <formula>1</formula>
    </cfRule>
    <cfRule type="cellIs" dxfId="1000" priority="1007" operator="between">
      <formula>0.7</formula>
      <formula>0.99</formula>
    </cfRule>
    <cfRule type="cellIs" dxfId="999" priority="1008" operator="lessThanOrEqual">
      <formula>0.69</formula>
    </cfRule>
  </conditionalFormatting>
  <conditionalFormatting sqref="Z255">
    <cfRule type="cellIs" dxfId="998" priority="1004" operator="greaterThanOrEqual">
      <formula>1</formula>
    </cfRule>
    <cfRule type="cellIs" dxfId="997" priority="1005" operator="between">
      <formula>0</formula>
      <formula>0.99</formula>
    </cfRule>
  </conditionalFormatting>
  <conditionalFormatting sqref="R270 R275">
    <cfRule type="cellIs" dxfId="996" priority="1002" operator="greaterThanOrEqual">
      <formula>50%</formula>
    </cfRule>
    <cfRule type="cellIs" dxfId="995" priority="1003" operator="between">
      <formula>0</formula>
      <formula>0.49</formula>
    </cfRule>
  </conditionalFormatting>
  <conditionalFormatting sqref="R258">
    <cfRule type="cellIs" dxfId="994" priority="1000" operator="greaterThanOrEqual">
      <formula>0.8</formula>
    </cfRule>
    <cfRule type="cellIs" dxfId="993" priority="1001" operator="between">
      <formula>0</formula>
      <formula>0.79</formula>
    </cfRule>
  </conditionalFormatting>
  <conditionalFormatting sqref="V258">
    <cfRule type="cellIs" dxfId="992" priority="998" operator="greaterThanOrEqual">
      <formula>0.8</formula>
    </cfRule>
    <cfRule type="cellIs" dxfId="991" priority="999" operator="between">
      <formula>0</formula>
      <formula>0.79</formula>
    </cfRule>
  </conditionalFormatting>
  <conditionalFormatting sqref="AA258">
    <cfRule type="cellIs" dxfId="990" priority="996" operator="greaterThanOrEqual">
      <formula>0.8</formula>
    </cfRule>
    <cfRule type="cellIs" dxfId="989" priority="997" operator="between">
      <formula>0</formula>
      <formula>0.79</formula>
    </cfRule>
  </conditionalFormatting>
  <conditionalFormatting sqref="T259">
    <cfRule type="cellIs" dxfId="988" priority="994" operator="greaterThanOrEqual">
      <formula>0.25</formula>
    </cfRule>
    <cfRule type="cellIs" dxfId="987" priority="995" operator="between">
      <formula>0</formula>
      <formula>0.24</formula>
    </cfRule>
  </conditionalFormatting>
  <conditionalFormatting sqref="X259">
    <cfRule type="cellIs" dxfId="986" priority="992" operator="greaterThanOrEqual">
      <formula>0.25</formula>
    </cfRule>
    <cfRule type="cellIs" dxfId="985" priority="993" operator="between">
      <formula>0</formula>
      <formula>0.24</formula>
    </cfRule>
  </conditionalFormatting>
  <conditionalFormatting sqref="AA261:AA262">
    <cfRule type="cellIs" dxfId="984" priority="990" operator="greaterThanOrEqual">
      <formula>1</formula>
    </cfRule>
    <cfRule type="cellIs" dxfId="983" priority="991" operator="between">
      <formula>0</formula>
      <formula>0.99</formula>
    </cfRule>
  </conditionalFormatting>
  <conditionalFormatting sqref="R263">
    <cfRule type="cellIs" dxfId="982" priority="988" operator="greaterThanOrEqual">
      <formula>0.13</formula>
    </cfRule>
    <cfRule type="cellIs" dxfId="981" priority="989" operator="between">
      <formula>0</formula>
      <formula>0.12</formula>
    </cfRule>
  </conditionalFormatting>
  <conditionalFormatting sqref="AA263">
    <cfRule type="cellIs" dxfId="980" priority="986" operator="greaterThanOrEqual">
      <formula>0.25</formula>
    </cfRule>
    <cfRule type="cellIs" dxfId="979" priority="987" operator="between">
      <formula>0</formula>
      <formula>0.24</formula>
    </cfRule>
  </conditionalFormatting>
  <conditionalFormatting sqref="AA264">
    <cfRule type="cellIs" dxfId="978" priority="984" operator="greaterThanOrEqual">
      <formula>1</formula>
    </cfRule>
    <cfRule type="cellIs" dxfId="977" priority="985" operator="between">
      <formula>0</formula>
      <formula>0.99</formula>
    </cfRule>
  </conditionalFormatting>
  <conditionalFormatting sqref="S265">
    <cfRule type="cellIs" dxfId="976" priority="982" operator="greaterThanOrEqual">
      <formula>1</formula>
    </cfRule>
    <cfRule type="cellIs" dxfId="975" priority="983" operator="between">
      <formula>0</formula>
      <formula>0.99</formula>
    </cfRule>
  </conditionalFormatting>
  <conditionalFormatting sqref="AA266">
    <cfRule type="cellIs" dxfId="974" priority="980" operator="greaterThanOrEqual">
      <formula>1</formula>
    </cfRule>
    <cfRule type="cellIs" dxfId="973" priority="981" operator="between">
      <formula>0</formula>
      <formula>0.99</formula>
    </cfRule>
  </conditionalFormatting>
  <conditionalFormatting sqref="W267">
    <cfRule type="cellIs" dxfId="972" priority="978" operator="greaterThanOrEqual">
      <formula>1</formula>
    </cfRule>
    <cfRule type="cellIs" dxfId="971" priority="979" operator="between">
      <formula>0</formula>
      <formula>0.99</formula>
    </cfRule>
  </conditionalFormatting>
  <conditionalFormatting sqref="P268:AA268">
    <cfRule type="cellIs" dxfId="970" priority="976" operator="greaterThanOrEqual">
      <formula>1</formula>
    </cfRule>
    <cfRule type="cellIs" dxfId="969" priority="977" operator="between">
      <formula>0</formula>
      <formula>0.99</formula>
    </cfRule>
  </conditionalFormatting>
  <conditionalFormatting sqref="W269">
    <cfRule type="cellIs" dxfId="968" priority="974" operator="greaterThanOrEqual">
      <formula>1</formula>
    </cfRule>
    <cfRule type="cellIs" dxfId="967" priority="975" operator="between">
      <formula>0</formula>
      <formula>0.99</formula>
    </cfRule>
  </conditionalFormatting>
  <conditionalFormatting sqref="Z271">
    <cfRule type="cellIs" dxfId="966" priority="972" operator="greaterThanOrEqual">
      <formula>1</formula>
    </cfRule>
    <cfRule type="cellIs" dxfId="965" priority="973" operator="between">
      <formula>0</formula>
      <formula>0.99</formula>
    </cfRule>
  </conditionalFormatting>
  <conditionalFormatting sqref="Y272">
    <cfRule type="cellIs" dxfId="964" priority="970" operator="greaterThanOrEqual">
      <formula>0.3</formula>
    </cfRule>
    <cfRule type="cellIs" dxfId="963" priority="971" operator="between">
      <formula>0</formula>
      <formula>0.29</formula>
    </cfRule>
  </conditionalFormatting>
  <conditionalFormatting sqref="Z273:Z274">
    <cfRule type="cellIs" dxfId="962" priority="968" operator="greaterThanOrEqual">
      <formula>1</formula>
    </cfRule>
    <cfRule type="cellIs" dxfId="961" priority="969" operator="between">
      <formula>0</formula>
      <formula>0.99</formula>
    </cfRule>
  </conditionalFormatting>
  <conditionalFormatting sqref="Z275">
    <cfRule type="cellIs" dxfId="960" priority="966" operator="greaterThanOrEqual">
      <formula>50%</formula>
    </cfRule>
    <cfRule type="cellIs" dxfId="959" priority="967" operator="between">
      <formula>0</formula>
      <formula>0.49</formula>
    </cfRule>
  </conditionalFormatting>
  <conditionalFormatting sqref="Z278">
    <cfRule type="cellIs" dxfId="958" priority="964" operator="greaterThanOrEqual">
      <formula>1</formula>
    </cfRule>
    <cfRule type="cellIs" dxfId="957" priority="965" operator="between">
      <formula>0</formula>
      <formula>0.99</formula>
    </cfRule>
  </conditionalFormatting>
  <conditionalFormatting sqref="Z276">
    <cfRule type="cellIs" dxfId="956" priority="962" operator="greaterThanOrEqual">
      <formula>0.25</formula>
    </cfRule>
    <cfRule type="cellIs" dxfId="955" priority="963" operator="between">
      <formula>0</formula>
      <formula>0.24</formula>
    </cfRule>
  </conditionalFormatting>
  <conditionalFormatting sqref="Z277">
    <cfRule type="cellIs" dxfId="954" priority="960" operator="greaterThanOrEqual">
      <formula>0.1</formula>
    </cfRule>
    <cfRule type="cellIs" dxfId="953" priority="961" operator="between">
      <formula>0</formula>
      <formula>0.09</formula>
    </cfRule>
  </conditionalFormatting>
  <conditionalFormatting sqref="T279">
    <cfRule type="cellIs" dxfId="952" priority="958" operator="greaterThanOrEqual">
      <formula>1</formula>
    </cfRule>
    <cfRule type="cellIs" dxfId="951" priority="959" operator="between">
      <formula>0</formula>
      <formula>0.99</formula>
    </cfRule>
  </conditionalFormatting>
  <conditionalFormatting sqref="T280">
    <cfRule type="cellIs" dxfId="950" priority="956" operator="greaterThanOrEqual">
      <formula>1</formula>
    </cfRule>
    <cfRule type="cellIs" dxfId="949" priority="957" operator="between">
      <formula>0</formula>
      <formula>0.99</formula>
    </cfRule>
  </conditionalFormatting>
  <conditionalFormatting sqref="X280">
    <cfRule type="cellIs" dxfId="948" priority="954" operator="greaterThanOrEqual">
      <formula>1</formula>
    </cfRule>
    <cfRule type="cellIs" dxfId="947" priority="955" operator="between">
      <formula>0</formula>
      <formula>0.99</formula>
    </cfRule>
  </conditionalFormatting>
  <conditionalFormatting sqref="P281">
    <cfRule type="cellIs" dxfId="946" priority="951" operator="greaterThanOrEqual">
      <formula>1</formula>
    </cfRule>
    <cfRule type="cellIs" dxfId="945" priority="952" operator="between">
      <formula>0.85</formula>
      <formula>0.99</formula>
    </cfRule>
    <cfRule type="cellIs" dxfId="944" priority="953" operator="between">
      <formula>0</formula>
      <formula>0.84</formula>
    </cfRule>
  </conditionalFormatting>
  <conditionalFormatting sqref="Q281:S281 V281:AA281">
    <cfRule type="cellIs" dxfId="943" priority="948" operator="greaterThanOrEqual">
      <formula>1</formula>
    </cfRule>
    <cfRule type="cellIs" dxfId="942" priority="949" operator="between">
      <formula>0.85</formula>
      <formula>0.99</formula>
    </cfRule>
    <cfRule type="cellIs" dxfId="941" priority="950" operator="between">
      <formula>0</formula>
      <formula>0.84</formula>
    </cfRule>
  </conditionalFormatting>
  <conditionalFormatting sqref="P283">
    <cfRule type="cellIs" dxfId="940" priority="946" operator="greaterThanOrEqual">
      <formula>1</formula>
    </cfRule>
    <cfRule type="cellIs" dxfId="939" priority="947" operator="between">
      <formula>0</formula>
      <formula>99%</formula>
    </cfRule>
  </conditionalFormatting>
  <conditionalFormatting sqref="Q283:AA283">
    <cfRule type="cellIs" dxfId="938" priority="944" operator="greaterThanOrEqual">
      <formula>1</formula>
    </cfRule>
    <cfRule type="cellIs" dxfId="937" priority="945" operator="between">
      <formula>0</formula>
      <formula>99%</formula>
    </cfRule>
  </conditionalFormatting>
  <conditionalFormatting sqref="R284:AA284">
    <cfRule type="cellIs" dxfId="936" priority="942" operator="greaterThanOrEqual">
      <formula>1</formula>
    </cfRule>
    <cfRule type="cellIs" dxfId="935" priority="943" operator="between">
      <formula>0</formula>
      <formula>99%</formula>
    </cfRule>
  </conditionalFormatting>
  <conditionalFormatting sqref="R285">
    <cfRule type="cellIs" dxfId="934" priority="939" operator="greaterThanOrEqual">
      <formula>1</formula>
    </cfRule>
    <cfRule type="cellIs" dxfId="933" priority="940" operator="between">
      <formula>0.9</formula>
      <formula>0.99</formula>
    </cfRule>
    <cfRule type="cellIs" dxfId="932" priority="941" operator="between">
      <formula>0</formula>
      <formula>0.89</formula>
    </cfRule>
  </conditionalFormatting>
  <conditionalFormatting sqref="S285:AA285">
    <cfRule type="cellIs" dxfId="931" priority="936" operator="greaterThanOrEqual">
      <formula>1</formula>
    </cfRule>
    <cfRule type="cellIs" dxfId="930" priority="937" operator="between">
      <formula>0.9</formula>
      <formula>0.99</formula>
    </cfRule>
    <cfRule type="cellIs" dxfId="929" priority="938" operator="between">
      <formula>0</formula>
      <formula>0.89</formula>
    </cfRule>
  </conditionalFormatting>
  <conditionalFormatting sqref="T295 V295:AA295">
    <cfRule type="cellIs" dxfId="928" priority="934" operator="greaterThanOrEqual">
      <formula>1</formula>
    </cfRule>
    <cfRule type="cellIs" dxfId="927" priority="935" operator="between">
      <formula>0</formula>
      <formula>99%</formula>
    </cfRule>
  </conditionalFormatting>
  <conditionalFormatting sqref="R296:T296 V296:AA296">
    <cfRule type="cellIs" dxfId="926" priority="932" operator="greaterThanOrEqual">
      <formula>1</formula>
    </cfRule>
    <cfRule type="cellIs" dxfId="925" priority="933" operator="between">
      <formula>0</formula>
      <formula>99%</formula>
    </cfRule>
  </conditionalFormatting>
  <conditionalFormatting sqref="R297">
    <cfRule type="cellIs" dxfId="924" priority="929" operator="greaterThanOrEqual">
      <formula>1</formula>
    </cfRule>
    <cfRule type="cellIs" dxfId="923" priority="930" operator="between">
      <formula>0.9</formula>
      <formula>0.99</formula>
    </cfRule>
    <cfRule type="cellIs" dxfId="922" priority="931" operator="between">
      <formula>0</formula>
      <formula>0.89</formula>
    </cfRule>
  </conditionalFormatting>
  <conditionalFormatting sqref="S297:T297 V297:AA297">
    <cfRule type="cellIs" dxfId="921" priority="926" operator="greaterThanOrEqual">
      <formula>1</formula>
    </cfRule>
    <cfRule type="cellIs" dxfId="920" priority="927" operator="between">
      <formula>0.9</formula>
      <formula>0.99</formula>
    </cfRule>
    <cfRule type="cellIs" dxfId="919" priority="928" operator="between">
      <formula>0</formula>
      <formula>0.89</formula>
    </cfRule>
  </conditionalFormatting>
  <conditionalFormatting sqref="R295:S295">
    <cfRule type="cellIs" dxfId="918" priority="924" operator="greaterThanOrEqual">
      <formula>1</formula>
    </cfRule>
    <cfRule type="cellIs" dxfId="917" priority="925" operator="between">
      <formula>0</formula>
      <formula>99%</formula>
    </cfRule>
  </conditionalFormatting>
  <conditionalFormatting sqref="T299 V299:AA299">
    <cfRule type="cellIs" dxfId="916" priority="922" operator="greaterThanOrEqual">
      <formula>1</formula>
    </cfRule>
    <cfRule type="cellIs" dxfId="915" priority="923" operator="between">
      <formula>0</formula>
      <formula>99%</formula>
    </cfRule>
  </conditionalFormatting>
  <conditionalFormatting sqref="R286:AA288 R289:T294 V289:AA294">
    <cfRule type="cellIs" dxfId="914" priority="919" operator="greaterThanOrEqual">
      <formula>1</formula>
    </cfRule>
    <cfRule type="cellIs" dxfId="913" priority="920" operator="between">
      <formula>0.85</formula>
      <formula>0.99</formula>
    </cfRule>
    <cfRule type="cellIs" dxfId="912" priority="921" operator="between">
      <formula>0</formula>
      <formula>0.84</formula>
    </cfRule>
  </conditionalFormatting>
  <conditionalFormatting sqref="T298 V298:AA298">
    <cfRule type="cellIs" dxfId="911" priority="916" operator="greaterThanOrEqual">
      <formula>1</formula>
    </cfRule>
    <cfRule type="cellIs" dxfId="910" priority="917" operator="between">
      <formula>0.85</formula>
      <formula>0.99</formula>
    </cfRule>
    <cfRule type="cellIs" dxfId="909" priority="918" operator="between">
      <formula>0</formula>
      <formula>0.84</formula>
    </cfRule>
  </conditionalFormatting>
  <conditionalFormatting sqref="P304">
    <cfRule type="cellIs" dxfId="908" priority="913" operator="greaterThanOrEqual">
      <formula>1</formula>
    </cfRule>
    <cfRule type="cellIs" dxfId="907" priority="914" operator="between">
      <formula>0.85</formula>
      <formula>0.99</formula>
    </cfRule>
    <cfRule type="cellIs" dxfId="906" priority="915" operator="between">
      <formula>0</formula>
      <formula>0.84</formula>
    </cfRule>
  </conditionalFormatting>
  <conditionalFormatting sqref="U312:AA312">
    <cfRule type="cellIs" dxfId="905" priority="910" operator="greaterThanOrEqual">
      <formula>1</formula>
    </cfRule>
    <cfRule type="cellIs" dxfId="904" priority="911" operator="between">
      <formula>0.85</formula>
      <formula>0.99</formula>
    </cfRule>
    <cfRule type="cellIs" dxfId="903" priority="912" operator="between">
      <formula>0</formula>
      <formula>0.84</formula>
    </cfRule>
  </conditionalFormatting>
  <conditionalFormatting sqref="V328">
    <cfRule type="cellIs" dxfId="902" priority="907" operator="greaterThanOrEqual">
      <formula>1</formula>
    </cfRule>
    <cfRule type="cellIs" dxfId="901" priority="908" operator="between">
      <formula>0.85</formula>
      <formula>0.99</formula>
    </cfRule>
    <cfRule type="cellIs" dxfId="900" priority="909" operator="between">
      <formula>0</formula>
      <formula>0.84</formula>
    </cfRule>
  </conditionalFormatting>
  <conditionalFormatting sqref="AA328">
    <cfRule type="cellIs" dxfId="899" priority="904" operator="greaterThanOrEqual">
      <formula>1</formula>
    </cfRule>
    <cfRule type="cellIs" dxfId="898" priority="905" operator="between">
      <formula>0.85</formula>
      <formula>0.99</formula>
    </cfRule>
    <cfRule type="cellIs" dxfId="897" priority="906" operator="between">
      <formula>0</formula>
      <formula>0.84</formula>
    </cfRule>
  </conditionalFormatting>
  <conditionalFormatting sqref="Q333">
    <cfRule type="cellIs" dxfId="896" priority="901" operator="greaterThanOrEqual">
      <formula>1</formula>
    </cfRule>
    <cfRule type="cellIs" dxfId="895" priority="902" operator="between">
      <formula>0.85</formula>
      <formula>0.99</formula>
    </cfRule>
    <cfRule type="cellIs" dxfId="894" priority="903" operator="between">
      <formula>0</formula>
      <formula>0.84</formula>
    </cfRule>
  </conditionalFormatting>
  <conditionalFormatting sqref="P334:T334 V334:AA334">
    <cfRule type="cellIs" dxfId="893" priority="898" operator="greaterThanOrEqual">
      <formula>1</formula>
    </cfRule>
    <cfRule type="cellIs" dxfId="892" priority="899" operator="between">
      <formula>0.85</formula>
      <formula>0.99</formula>
    </cfRule>
    <cfRule type="cellIs" dxfId="891" priority="900" operator="between">
      <formula>0</formula>
      <formula>0.84</formula>
    </cfRule>
  </conditionalFormatting>
  <conditionalFormatting sqref="P336:T336 V336:AA336">
    <cfRule type="cellIs" dxfId="890" priority="895" operator="greaterThanOrEqual">
      <formula>1</formula>
    </cfRule>
    <cfRule type="cellIs" dxfId="889" priority="896" operator="between">
      <formula>0.85</formula>
      <formula>0.99</formula>
    </cfRule>
    <cfRule type="cellIs" dxfId="888" priority="897" operator="between">
      <formula>0</formula>
      <formula>0.84</formula>
    </cfRule>
  </conditionalFormatting>
  <conditionalFormatting sqref="P337:T340 V337:AA340">
    <cfRule type="cellIs" dxfId="887" priority="892" operator="greaterThanOrEqual">
      <formula>1</formula>
    </cfRule>
    <cfRule type="cellIs" dxfId="886" priority="893" operator="between">
      <formula>0.85</formula>
      <formula>0.99</formula>
    </cfRule>
    <cfRule type="cellIs" dxfId="885" priority="894" operator="between">
      <formula>0</formula>
      <formula>0.84</formula>
    </cfRule>
  </conditionalFormatting>
  <conditionalFormatting sqref="S314">
    <cfRule type="cellIs" dxfId="884" priority="891" operator="equal">
      <formula>100%</formula>
    </cfRule>
  </conditionalFormatting>
  <conditionalFormatting sqref="T300 V300:AA300">
    <cfRule type="cellIs" dxfId="883" priority="889" operator="greaterThanOrEqual">
      <formula>1</formula>
    </cfRule>
    <cfRule type="cellIs" dxfId="882" priority="890" operator="between">
      <formula>0</formula>
      <formula>99%</formula>
    </cfRule>
  </conditionalFormatting>
  <conditionalFormatting sqref="U315:V315">
    <cfRule type="cellIs" dxfId="881" priority="887" operator="greaterThanOrEqual">
      <formula>1</formula>
    </cfRule>
    <cfRule type="cellIs" dxfId="880" priority="888" operator="between">
      <formula>0</formula>
      <formula>99%</formula>
    </cfRule>
  </conditionalFormatting>
  <conditionalFormatting sqref="U316:V316">
    <cfRule type="cellIs" dxfId="879" priority="885" operator="greaterThanOrEqual">
      <formula>1</formula>
    </cfRule>
    <cfRule type="cellIs" dxfId="878" priority="886" operator="between">
      <formula>0</formula>
      <formula>99%</formula>
    </cfRule>
  </conditionalFormatting>
  <conditionalFormatting sqref="Q316">
    <cfRule type="cellIs" dxfId="877" priority="883" operator="greaterThanOrEqual">
      <formula>1</formula>
    </cfRule>
    <cfRule type="cellIs" dxfId="876" priority="884" operator="between">
      <formula>0</formula>
      <formula>99%</formula>
    </cfRule>
  </conditionalFormatting>
  <conditionalFormatting sqref="V317:W318">
    <cfRule type="cellIs" dxfId="875" priority="881" operator="greaterThanOrEqual">
      <formula>1</formula>
    </cfRule>
    <cfRule type="cellIs" dxfId="874" priority="882" operator="between">
      <formula>0</formula>
      <formula>99%</formula>
    </cfRule>
  </conditionalFormatting>
  <conditionalFormatting sqref="P318:Q318">
    <cfRule type="cellIs" dxfId="873" priority="879" operator="greaterThanOrEqual">
      <formula>1</formula>
    </cfRule>
    <cfRule type="cellIs" dxfId="872" priority="880" operator="between">
      <formula>0</formula>
      <formula>99%</formula>
    </cfRule>
  </conditionalFormatting>
  <conditionalFormatting sqref="Q319">
    <cfRule type="cellIs" dxfId="871" priority="877" operator="greaterThanOrEqual">
      <formula>1</formula>
    </cfRule>
    <cfRule type="cellIs" dxfId="870" priority="878" operator="between">
      <formula>0</formula>
      <formula>99%</formula>
    </cfRule>
  </conditionalFormatting>
  <conditionalFormatting sqref="S319 V319:AA319">
    <cfRule type="cellIs" dxfId="869" priority="875" operator="greaterThanOrEqual">
      <formula>1</formula>
    </cfRule>
    <cfRule type="cellIs" dxfId="868" priority="876" operator="between">
      <formula>0</formula>
      <formula>99%</formula>
    </cfRule>
  </conditionalFormatting>
  <conditionalFormatting sqref="P320:S321 V320:AA321">
    <cfRule type="cellIs" dxfId="867" priority="873" operator="greaterThanOrEqual">
      <formula>1</formula>
    </cfRule>
    <cfRule type="cellIs" dxfId="866" priority="874" operator="between">
      <formula>0</formula>
      <formula>99%</formula>
    </cfRule>
  </conditionalFormatting>
  <conditionalFormatting sqref="Q322:S322 V322:AA322">
    <cfRule type="cellIs" dxfId="865" priority="871" operator="greaterThanOrEqual">
      <formula>1</formula>
    </cfRule>
    <cfRule type="cellIs" dxfId="864" priority="872" operator="between">
      <formula>0</formula>
      <formula>99%</formula>
    </cfRule>
  </conditionalFormatting>
  <conditionalFormatting sqref="Q323:R323">
    <cfRule type="cellIs" dxfId="863" priority="869" operator="greaterThanOrEqual">
      <formula>1</formula>
    </cfRule>
    <cfRule type="cellIs" dxfId="862" priority="870" operator="between">
      <formula>0</formula>
      <formula>99%</formula>
    </cfRule>
  </conditionalFormatting>
  <conditionalFormatting sqref="R324:R325">
    <cfRule type="cellIs" dxfId="861" priority="867" operator="greaterThanOrEqual">
      <formula>1</formula>
    </cfRule>
    <cfRule type="cellIs" dxfId="860" priority="868" operator="between">
      <formula>0</formula>
      <formula>99%</formula>
    </cfRule>
  </conditionalFormatting>
  <conditionalFormatting sqref="S326">
    <cfRule type="cellIs" dxfId="859" priority="865" operator="greaterThanOrEqual">
      <formula>1</formula>
    </cfRule>
    <cfRule type="cellIs" dxfId="858" priority="866" operator="between">
      <formula>0</formula>
      <formula>99%</formula>
    </cfRule>
  </conditionalFormatting>
  <conditionalFormatting sqref="X323:X326">
    <cfRule type="cellIs" dxfId="857" priority="863" operator="greaterThanOrEqual">
      <formula>1</formula>
    </cfRule>
    <cfRule type="cellIs" dxfId="856" priority="864" operator="between">
      <formula>0</formula>
      <formula>99%</formula>
    </cfRule>
  </conditionalFormatting>
  <conditionalFormatting sqref="R329">
    <cfRule type="cellIs" dxfId="855" priority="861" operator="greaterThanOrEqual">
      <formula>1</formula>
    </cfRule>
    <cfRule type="cellIs" dxfId="854" priority="862" operator="between">
      <formula>0</formula>
      <formula>99%</formula>
    </cfRule>
  </conditionalFormatting>
  <conditionalFormatting sqref="Z329">
    <cfRule type="cellIs" dxfId="853" priority="859" operator="greaterThanOrEqual">
      <formula>1</formula>
    </cfRule>
    <cfRule type="cellIs" dxfId="852" priority="860" operator="between">
      <formula>0</formula>
      <formula>99%</formula>
    </cfRule>
  </conditionalFormatting>
  <conditionalFormatting sqref="P331:T331 V331:AA331">
    <cfRule type="cellIs" dxfId="851" priority="857" operator="greaterThanOrEqual">
      <formula>1</formula>
    </cfRule>
    <cfRule type="cellIs" dxfId="850" priority="858" operator="between">
      <formula>0</formula>
      <formula>99%</formula>
    </cfRule>
  </conditionalFormatting>
  <conditionalFormatting sqref="Q335:T335 V335:AA335">
    <cfRule type="cellIs" dxfId="849" priority="855" operator="greaterThanOrEqual">
      <formula>1</formula>
    </cfRule>
    <cfRule type="cellIs" dxfId="848" priority="856" operator="between">
      <formula>0</formula>
      <formula>99%</formula>
    </cfRule>
  </conditionalFormatting>
  <conditionalFormatting sqref="V343">
    <cfRule type="cellIs" dxfId="847" priority="853" operator="greaterThanOrEqual">
      <formula>1</formula>
    </cfRule>
    <cfRule type="cellIs" dxfId="846" priority="854" operator="between">
      <formula>0</formula>
      <formula>99%</formula>
    </cfRule>
  </conditionalFormatting>
  <conditionalFormatting sqref="P343">
    <cfRule type="cellIs" dxfId="845" priority="851" operator="greaterThanOrEqual">
      <formula>1</formula>
    </cfRule>
    <cfRule type="cellIs" dxfId="844" priority="852" operator="between">
      <formula>0</formula>
      <formula>99%</formula>
    </cfRule>
  </conditionalFormatting>
  <conditionalFormatting sqref="T302 V302:AA302">
    <cfRule type="cellIs" dxfId="843" priority="848" operator="greaterThanOrEqual">
      <formula>1</formula>
    </cfRule>
    <cfRule type="cellIs" dxfId="842" priority="849" operator="between">
      <formula>0.9</formula>
      <formula>0.99</formula>
    </cfRule>
    <cfRule type="cellIs" dxfId="841" priority="850" operator="between">
      <formula>0</formula>
      <formula>0.89</formula>
    </cfRule>
  </conditionalFormatting>
  <conditionalFormatting sqref="P303">
    <cfRule type="cellIs" dxfId="840" priority="845" operator="between">
      <formula>0.96</formula>
      <formula>1</formula>
    </cfRule>
    <cfRule type="cellIs" dxfId="839" priority="846" operator="between">
      <formula>0.9</formula>
      <formula>0.95</formula>
    </cfRule>
    <cfRule type="cellIs" dxfId="838" priority="847" operator="between">
      <formula>0</formula>
      <formula>0.89</formula>
    </cfRule>
  </conditionalFormatting>
  <conditionalFormatting sqref="Q307:R307">
    <cfRule type="cellIs" dxfId="837" priority="842" operator="between">
      <formula>0.96</formula>
      <formula>1</formula>
    </cfRule>
    <cfRule type="cellIs" dxfId="836" priority="843" operator="between">
      <formula>0.9</formula>
      <formula>0.95</formula>
    </cfRule>
    <cfRule type="cellIs" dxfId="835" priority="844" operator="between">
      <formula>0</formula>
      <formula>0.89</formula>
    </cfRule>
  </conditionalFormatting>
  <conditionalFormatting sqref="S308:S309">
    <cfRule type="cellIs" dxfId="834" priority="839" operator="between">
      <formula>0.96</formula>
      <formula>1</formula>
    </cfRule>
    <cfRule type="cellIs" dxfId="833" priority="840" operator="between">
      <formula>0.9</formula>
      <formula>0.95</formula>
    </cfRule>
    <cfRule type="cellIs" dxfId="832" priority="841" operator="between">
      <formula>0</formula>
      <formula>0.89</formula>
    </cfRule>
  </conditionalFormatting>
  <conditionalFormatting sqref="T310">
    <cfRule type="cellIs" dxfId="831" priority="836" operator="between">
      <formula>0.96</formula>
      <formula>1</formula>
    </cfRule>
    <cfRule type="cellIs" dxfId="830" priority="837" operator="between">
      <formula>0.9</formula>
      <formula>0.95</formula>
    </cfRule>
    <cfRule type="cellIs" dxfId="829" priority="838" operator="between">
      <formula>0</formula>
      <formula>0.89</formula>
    </cfRule>
  </conditionalFormatting>
  <conditionalFormatting sqref="AA313">
    <cfRule type="cellIs" dxfId="828" priority="833" operator="between">
      <formula>0.96</formula>
      <formula>1</formula>
    </cfRule>
    <cfRule type="cellIs" dxfId="827" priority="834" operator="between">
      <formula>0.9</formula>
      <formula>0.95</formula>
    </cfRule>
    <cfRule type="cellIs" dxfId="826" priority="835" operator="between">
      <formula>0</formula>
      <formula>0.89</formula>
    </cfRule>
  </conditionalFormatting>
  <conditionalFormatting sqref="P344">
    <cfRule type="cellIs" dxfId="825" priority="831" operator="greaterThanOrEqual">
      <formula>1</formula>
    </cfRule>
    <cfRule type="cellIs" dxfId="824" priority="832" operator="between">
      <formula>0</formula>
      <formula>99%</formula>
    </cfRule>
  </conditionalFormatting>
  <conditionalFormatting sqref="V344">
    <cfRule type="cellIs" dxfId="823" priority="829" operator="greaterThanOrEqual">
      <formula>1</formula>
    </cfRule>
    <cfRule type="cellIs" dxfId="822" priority="830" operator="between">
      <formula>0</formula>
      <formula>99%</formula>
    </cfRule>
  </conditionalFormatting>
  <conditionalFormatting sqref="S332">
    <cfRule type="cellIs" dxfId="821" priority="826" operator="greaterThanOrEqual">
      <formula>0.91</formula>
    </cfRule>
    <cfRule type="cellIs" dxfId="820" priority="827" operator="between">
      <formula>0.81</formula>
      <formula>0.9</formula>
    </cfRule>
    <cfRule type="cellIs" dxfId="819" priority="828" operator="between">
      <formula>0</formula>
      <formula>0.8</formula>
    </cfRule>
  </conditionalFormatting>
  <conditionalFormatting sqref="P345:T347 V345:AA347">
    <cfRule type="cellIs" dxfId="818" priority="823" operator="greaterThanOrEqual">
      <formula>0.91</formula>
    </cfRule>
    <cfRule type="cellIs" dxfId="817" priority="824" operator="between">
      <formula>0.81</formula>
      <formula>0.9</formula>
    </cfRule>
    <cfRule type="cellIs" dxfId="816" priority="825" operator="between">
      <formula>0</formula>
      <formula>0.8</formula>
    </cfRule>
  </conditionalFormatting>
  <conditionalFormatting sqref="P348:T348 V348:AA348">
    <cfRule type="cellIs" dxfId="815" priority="820" operator="greaterThanOrEqual">
      <formula>0.91</formula>
    </cfRule>
    <cfRule type="cellIs" dxfId="814" priority="821" operator="between">
      <formula>0.81</formula>
      <formula>0.9</formula>
    </cfRule>
    <cfRule type="cellIs" dxfId="813" priority="822" operator="between">
      <formula>0</formula>
      <formula>0.8</formula>
    </cfRule>
  </conditionalFormatting>
  <conditionalFormatting sqref="S349">
    <cfRule type="cellIs" dxfId="812" priority="817" operator="greaterThanOrEqual">
      <formula>0.91</formula>
    </cfRule>
    <cfRule type="cellIs" dxfId="811" priority="818" operator="between">
      <formula>0.81</formula>
      <formula>0.9</formula>
    </cfRule>
    <cfRule type="cellIs" dxfId="810" priority="819" operator="between">
      <formula>0</formula>
      <formula>0.8</formula>
    </cfRule>
  </conditionalFormatting>
  <conditionalFormatting sqref="Q350">
    <cfRule type="cellIs" dxfId="809" priority="814" operator="greaterThanOrEqual">
      <formula>0.91</formula>
    </cfRule>
    <cfRule type="cellIs" dxfId="808" priority="815" operator="between">
      <formula>0.81</formula>
      <formula>0.9</formula>
    </cfRule>
    <cfRule type="cellIs" dxfId="807" priority="816" operator="between">
      <formula>0</formula>
      <formula>0.8</formula>
    </cfRule>
  </conditionalFormatting>
  <conditionalFormatting sqref="S351:S352">
    <cfRule type="cellIs" dxfId="806" priority="811" operator="greaterThanOrEqual">
      <formula>0.91</formula>
    </cfRule>
    <cfRule type="cellIs" dxfId="805" priority="812" operator="between">
      <formula>0.81</formula>
      <formula>0.9</formula>
    </cfRule>
    <cfRule type="cellIs" dxfId="804" priority="813" operator="between">
      <formula>0</formula>
      <formula>0.8</formula>
    </cfRule>
  </conditionalFormatting>
  <conditionalFormatting sqref="R352">
    <cfRule type="cellIs" dxfId="803" priority="808" operator="greaterThanOrEqual">
      <formula>0.91</formula>
    </cfRule>
    <cfRule type="cellIs" dxfId="802" priority="809" operator="between">
      <formula>0.81</formula>
      <formula>0.9</formula>
    </cfRule>
    <cfRule type="cellIs" dxfId="801" priority="810" operator="between">
      <formula>0</formula>
      <formula>0.8</formula>
    </cfRule>
  </conditionalFormatting>
  <conditionalFormatting sqref="R354">
    <cfRule type="cellIs" dxfId="800" priority="805" operator="greaterThanOrEqual">
      <formula>0.91</formula>
    </cfRule>
    <cfRule type="cellIs" dxfId="799" priority="806" operator="between">
      <formula>0.81</formula>
      <formula>0.9</formula>
    </cfRule>
    <cfRule type="cellIs" dxfId="798" priority="807" operator="between">
      <formula>0</formula>
      <formula>0.8</formula>
    </cfRule>
  </conditionalFormatting>
  <conditionalFormatting sqref="Q353">
    <cfRule type="cellIs" dxfId="797" priority="802" operator="greaterThanOrEqual">
      <formula>0.91</formula>
    </cfRule>
    <cfRule type="cellIs" dxfId="796" priority="803" operator="between">
      <formula>0.81</formula>
      <formula>0.9</formula>
    </cfRule>
    <cfRule type="cellIs" dxfId="795" priority="804" operator="between">
      <formula>0</formula>
      <formula>0.8</formula>
    </cfRule>
  </conditionalFormatting>
  <conditionalFormatting sqref="X351">
    <cfRule type="cellIs" dxfId="794" priority="799" operator="greaterThanOrEqual">
      <formula>0.91</formula>
    </cfRule>
    <cfRule type="cellIs" dxfId="793" priority="800" operator="between">
      <formula>0.81</formula>
      <formula>0.9</formula>
    </cfRule>
    <cfRule type="cellIs" dxfId="792" priority="801" operator="between">
      <formula>0</formula>
      <formula>0.8</formula>
    </cfRule>
  </conditionalFormatting>
  <conditionalFormatting sqref="Z352:AA352">
    <cfRule type="cellIs" dxfId="791" priority="796" operator="greaterThanOrEqual">
      <formula>0.91</formula>
    </cfRule>
    <cfRule type="cellIs" dxfId="790" priority="797" operator="between">
      <formula>0.81</formula>
      <formula>0.9</formula>
    </cfRule>
    <cfRule type="cellIs" dxfId="789" priority="798" operator="between">
      <formula>0</formula>
      <formula>0.8</formula>
    </cfRule>
  </conditionalFormatting>
  <conditionalFormatting sqref="AA353">
    <cfRule type="cellIs" dxfId="788" priority="793" operator="greaterThanOrEqual">
      <formula>0.91</formula>
    </cfRule>
    <cfRule type="cellIs" dxfId="787" priority="794" operator="between">
      <formula>0.81</formula>
      <formula>0.9</formula>
    </cfRule>
    <cfRule type="cellIs" dxfId="786" priority="795" operator="between">
      <formula>0</formula>
      <formula>0.8</formula>
    </cfRule>
  </conditionalFormatting>
  <conditionalFormatting sqref="P342">
    <cfRule type="cellIs" dxfId="785" priority="791" operator="greaterThanOrEqual">
      <formula>6</formula>
    </cfRule>
    <cfRule type="cellIs" dxfId="784" priority="792" operator="between">
      <formula>0</formula>
      <formula>5</formula>
    </cfRule>
  </conditionalFormatting>
  <conditionalFormatting sqref="Q342:T342 V342:AA342">
    <cfRule type="cellIs" dxfId="783" priority="789" operator="greaterThanOrEqual">
      <formula>6</formula>
    </cfRule>
    <cfRule type="cellIs" dxfId="782" priority="790" operator="between">
      <formula>0</formula>
      <formula>5</formula>
    </cfRule>
  </conditionalFormatting>
  <conditionalFormatting sqref="P305">
    <cfRule type="cellIs" dxfId="781" priority="787" operator="greaterThanOrEqual">
      <formula>1</formula>
    </cfRule>
    <cfRule type="cellIs" dxfId="780" priority="788" operator="between">
      <formula>0</formula>
      <formula>99%</formula>
    </cfRule>
  </conditionalFormatting>
  <conditionalFormatting sqref="P327:AA327">
    <cfRule type="cellIs" dxfId="779" priority="785" operator="greaterThanOrEqual">
      <formula>1</formula>
    </cfRule>
    <cfRule type="cellIs" dxfId="778" priority="786" operator="between">
      <formula>0</formula>
      <formula>99%</formula>
    </cfRule>
  </conditionalFormatting>
  <conditionalFormatting sqref="Q306">
    <cfRule type="cellIs" dxfId="777" priority="782" operator="greaterThanOrEqual">
      <formula>1</formula>
    </cfRule>
    <cfRule type="cellIs" dxfId="776" priority="783" operator="between">
      <formula>0.9</formula>
      <formula>0.99</formula>
    </cfRule>
    <cfRule type="cellIs" dxfId="775" priority="784" operator="between">
      <formula>0</formula>
      <formula>0.89</formula>
    </cfRule>
  </conditionalFormatting>
  <conditionalFormatting sqref="P341">
    <cfRule type="cellIs" dxfId="774" priority="779" operator="greaterThanOrEqual">
      <formula>3</formula>
    </cfRule>
    <cfRule type="cellIs" dxfId="773" priority="780" operator="equal">
      <formula>2</formula>
    </cfRule>
    <cfRule type="cellIs" dxfId="772" priority="781" operator="between">
      <formula>0</formula>
      <formula>1</formula>
    </cfRule>
  </conditionalFormatting>
  <conditionalFormatting sqref="Q341:T341 V341:AA341">
    <cfRule type="cellIs" dxfId="771" priority="776" operator="greaterThanOrEqual">
      <formula>3</formula>
    </cfRule>
    <cfRule type="cellIs" dxfId="770" priority="777" operator="equal">
      <formula>2</formula>
    </cfRule>
    <cfRule type="cellIs" dxfId="769" priority="778" operator="between">
      <formula>0</formula>
      <formula>1</formula>
    </cfRule>
  </conditionalFormatting>
  <conditionalFormatting sqref="T301">
    <cfRule type="cellIs" dxfId="768" priority="774" operator="greaterThan">
      <formula>0.03</formula>
    </cfRule>
    <cfRule type="cellIs" dxfId="767" priority="775" operator="between">
      <formula>0</formula>
      <formula>0.03</formula>
    </cfRule>
  </conditionalFormatting>
  <conditionalFormatting sqref="V301:AA301">
    <cfRule type="cellIs" dxfId="766" priority="772" operator="greaterThan">
      <formula>0.03</formula>
    </cfRule>
    <cfRule type="cellIs" dxfId="765" priority="773" operator="between">
      <formula>0</formula>
      <formula>0.03</formula>
    </cfRule>
  </conditionalFormatting>
  <conditionalFormatting sqref="R106">
    <cfRule type="cellIs" dxfId="764" priority="770" operator="greaterThanOrEqual">
      <formula>1</formula>
    </cfRule>
    <cfRule type="cellIs" dxfId="763" priority="771" operator="lessThan">
      <formula>1</formula>
    </cfRule>
  </conditionalFormatting>
  <conditionalFormatting sqref="P109">
    <cfRule type="cellIs" dxfId="762" priority="768" operator="greaterThanOrEqual">
      <formula>1</formula>
    </cfRule>
    <cfRule type="cellIs" dxfId="761" priority="769" operator="lessThan">
      <formula>1</formula>
    </cfRule>
  </conditionalFormatting>
  <conditionalFormatting sqref="T107">
    <cfRule type="cellIs" dxfId="760" priority="766" operator="greaterThanOrEqual">
      <formula>1</formula>
    </cfRule>
    <cfRule type="cellIs" dxfId="759" priority="767" operator="lessThan">
      <formula>1</formula>
    </cfRule>
  </conditionalFormatting>
  <conditionalFormatting sqref="T110">
    <cfRule type="cellIs" dxfId="758" priority="764" operator="greaterThanOrEqual">
      <formula>1</formula>
    </cfRule>
    <cfRule type="cellIs" dxfId="757" priority="765" operator="lessThan">
      <formula>1</formula>
    </cfRule>
  </conditionalFormatting>
  <conditionalFormatting sqref="P111">
    <cfRule type="cellIs" dxfId="756" priority="762" operator="greaterThanOrEqual">
      <formula>1</formula>
    </cfRule>
    <cfRule type="cellIs" dxfId="755" priority="763" operator="lessThan">
      <formula>1</formula>
    </cfRule>
  </conditionalFormatting>
  <conditionalFormatting sqref="Q113:Q114">
    <cfRule type="cellIs" dxfId="754" priority="760" operator="greaterThanOrEqual">
      <formula>1</formula>
    </cfRule>
    <cfRule type="cellIs" dxfId="753" priority="761" operator="lessThan">
      <formula>1</formula>
    </cfRule>
  </conditionalFormatting>
  <conditionalFormatting sqref="T115">
    <cfRule type="cellIs" dxfId="752" priority="758" operator="greaterThanOrEqual">
      <formula>1</formula>
    </cfRule>
    <cfRule type="cellIs" dxfId="751" priority="759" operator="lessThan">
      <formula>1</formula>
    </cfRule>
  </conditionalFormatting>
  <conditionalFormatting sqref="W123">
    <cfRule type="cellIs" dxfId="750" priority="756" operator="greaterThanOrEqual">
      <formula>1</formula>
    </cfRule>
    <cfRule type="cellIs" dxfId="749" priority="757" operator="lessThan">
      <formula>1</formula>
    </cfRule>
  </conditionalFormatting>
  <conditionalFormatting sqref="X115">
    <cfRule type="cellIs" dxfId="748" priority="754" operator="greaterThanOrEqual">
      <formula>1</formula>
    </cfRule>
    <cfRule type="cellIs" dxfId="747" priority="755" operator="lessThan">
      <formula>1</formula>
    </cfRule>
  </conditionalFormatting>
  <conditionalFormatting sqref="P124:P125">
    <cfRule type="cellIs" dxfId="746" priority="752" operator="greaterThanOrEqual">
      <formula>1</formula>
    </cfRule>
    <cfRule type="cellIs" dxfId="745" priority="753" operator="lessThan">
      <formula>1</formula>
    </cfRule>
  </conditionalFormatting>
  <conditionalFormatting sqref="S127:S129">
    <cfRule type="cellIs" dxfId="744" priority="750" operator="greaterThanOrEqual">
      <formula>1</formula>
    </cfRule>
    <cfRule type="cellIs" dxfId="743" priority="751" operator="lessThan">
      <formula>1</formula>
    </cfRule>
  </conditionalFormatting>
  <conditionalFormatting sqref="AA131">
    <cfRule type="cellIs" dxfId="742" priority="748" operator="greaterThanOrEqual">
      <formula>1</formula>
    </cfRule>
    <cfRule type="cellIs" dxfId="741" priority="749" operator="lessThan">
      <formula>1</formula>
    </cfRule>
  </conditionalFormatting>
  <conditionalFormatting sqref="U131">
    <cfRule type="cellIs" dxfId="740" priority="746" operator="greaterThanOrEqual">
      <formula>1</formula>
    </cfRule>
    <cfRule type="cellIs" dxfId="739" priority="747" operator="lessThan">
      <formula>1</formula>
    </cfRule>
  </conditionalFormatting>
  <conditionalFormatting sqref="X132">
    <cfRule type="cellIs" dxfId="738" priority="744" operator="greaterThanOrEqual">
      <formula>1</formula>
    </cfRule>
    <cfRule type="cellIs" dxfId="737" priority="745" operator="lessThan">
      <formula>1</formula>
    </cfRule>
  </conditionalFormatting>
  <conditionalFormatting sqref="U134">
    <cfRule type="cellIs" dxfId="736" priority="742" operator="greaterThanOrEqual">
      <formula>1</formula>
    </cfRule>
    <cfRule type="cellIs" dxfId="735" priority="743" operator="lessThan">
      <formula>1</formula>
    </cfRule>
  </conditionalFormatting>
  <conditionalFormatting sqref="V135">
    <cfRule type="cellIs" dxfId="734" priority="740" operator="greaterThanOrEqual">
      <formula>1</formula>
    </cfRule>
    <cfRule type="cellIs" dxfId="733" priority="741" operator="lessThan">
      <formula>1</formula>
    </cfRule>
  </conditionalFormatting>
  <conditionalFormatting sqref="R133">
    <cfRule type="cellIs" dxfId="732" priority="737" operator="greaterThanOrEqual">
      <formula>1</formula>
    </cfRule>
    <cfRule type="cellIs" dxfId="731" priority="738" operator="between">
      <formula>0.4</formula>
      <formula>0.99</formula>
    </cfRule>
    <cfRule type="cellIs" dxfId="730" priority="739" operator="between">
      <formula>0</formula>
      <formula>0.39</formula>
    </cfRule>
  </conditionalFormatting>
  <conditionalFormatting sqref="T136">
    <cfRule type="cellIs" dxfId="729" priority="734" operator="greaterThanOrEqual">
      <formula>1</formula>
    </cfRule>
    <cfRule type="cellIs" dxfId="728" priority="735" operator="between">
      <formula>0.4</formula>
      <formula>0.99</formula>
    </cfRule>
    <cfRule type="cellIs" dxfId="727" priority="736" operator="between">
      <formula>0</formula>
      <formula>0.39</formula>
    </cfRule>
  </conditionalFormatting>
  <conditionalFormatting sqref="X133">
    <cfRule type="cellIs" dxfId="726" priority="731" operator="greaterThanOrEqual">
      <formula>1</formula>
    </cfRule>
    <cfRule type="cellIs" dxfId="725" priority="732" operator="between">
      <formula>0.4</formula>
      <formula>0.99</formula>
    </cfRule>
    <cfRule type="cellIs" dxfId="724" priority="733" operator="between">
      <formula>0</formula>
      <formula>0.39</formula>
    </cfRule>
  </conditionalFormatting>
  <conditionalFormatting sqref="AA133">
    <cfRule type="cellIs" dxfId="723" priority="728" operator="greaterThanOrEqual">
      <formula>1</formula>
    </cfRule>
    <cfRule type="cellIs" dxfId="722" priority="729" operator="between">
      <formula>0.4</formula>
      <formula>0.99</formula>
    </cfRule>
    <cfRule type="cellIs" dxfId="721" priority="730" operator="between">
      <formula>0</formula>
      <formula>0.39</formula>
    </cfRule>
  </conditionalFormatting>
  <conditionalFormatting sqref="Z136">
    <cfRule type="cellIs" dxfId="720" priority="725" operator="greaterThanOrEqual">
      <formula>1</formula>
    </cfRule>
    <cfRule type="cellIs" dxfId="719" priority="726" operator="between">
      <formula>0.4</formula>
      <formula>0.99</formula>
    </cfRule>
    <cfRule type="cellIs" dxfId="718" priority="727" operator="between">
      <formula>0</formula>
      <formula>0.39</formula>
    </cfRule>
  </conditionalFormatting>
  <conditionalFormatting sqref="AA137">
    <cfRule type="cellIs" dxfId="717" priority="722" operator="greaterThanOrEqual">
      <formula>1</formula>
    </cfRule>
    <cfRule type="cellIs" dxfId="716" priority="723" operator="between">
      <formula>0.4</formula>
      <formula>0.99</formula>
    </cfRule>
    <cfRule type="cellIs" dxfId="715" priority="724" operator="between">
      <formula>0</formula>
      <formula>0.39</formula>
    </cfRule>
  </conditionalFormatting>
  <conditionalFormatting sqref="S104">
    <cfRule type="cellIs" dxfId="714" priority="719" operator="greaterThanOrEqual">
      <formula>1</formula>
    </cfRule>
    <cfRule type="cellIs" dxfId="713" priority="720" operator="between">
      <formula>0.71</formula>
      <formula>0.99</formula>
    </cfRule>
    <cfRule type="cellIs" dxfId="712" priority="721" operator="between">
      <formula>0</formula>
      <formula>0.7</formula>
    </cfRule>
  </conditionalFormatting>
  <conditionalFormatting sqref="U105">
    <cfRule type="cellIs" dxfId="711" priority="716" operator="greaterThanOrEqual">
      <formula>1</formula>
    </cfRule>
    <cfRule type="cellIs" dxfId="710" priority="717" operator="between">
      <formula>0.71</formula>
      <formula>0.99</formula>
    </cfRule>
    <cfRule type="cellIs" dxfId="709" priority="718" operator="between">
      <formula>0</formula>
      <formula>0.7</formula>
    </cfRule>
  </conditionalFormatting>
  <conditionalFormatting sqref="P112:P117">
    <cfRule type="cellIs" dxfId="708" priority="713" operator="greaterThanOrEqual">
      <formula>1</formula>
    </cfRule>
    <cfRule type="cellIs" dxfId="707" priority="714" operator="between">
      <formula>0.71</formula>
      <formula>0.99</formula>
    </cfRule>
    <cfRule type="cellIs" dxfId="706" priority="715" operator="between">
      <formula>0</formula>
      <formula>0.7</formula>
    </cfRule>
  </conditionalFormatting>
  <conditionalFormatting sqref="T119">
    <cfRule type="cellIs" dxfId="705" priority="707" operator="greaterThanOrEqual">
      <formula>1</formula>
    </cfRule>
    <cfRule type="cellIs" dxfId="704" priority="708" operator="between">
      <formula>0.71</formula>
      <formula>0.99</formula>
    </cfRule>
    <cfRule type="cellIs" dxfId="703" priority="709" operator="between">
      <formula>0</formula>
      <formula>0.7</formula>
    </cfRule>
  </conditionalFormatting>
  <conditionalFormatting sqref="U118:AA118">
    <cfRule type="cellIs" dxfId="702" priority="710" operator="greaterThanOrEqual">
      <formula>1</formula>
    </cfRule>
    <cfRule type="cellIs" dxfId="701" priority="711" operator="between">
      <formula>0.71</formula>
      <formula>0.99</formula>
    </cfRule>
    <cfRule type="cellIs" dxfId="700" priority="712" operator="between">
      <formula>0</formula>
      <formula>0.7</formula>
    </cfRule>
  </conditionalFormatting>
  <conditionalFormatting sqref="X119">
    <cfRule type="cellIs" dxfId="699" priority="704" operator="greaterThanOrEqual">
      <formula>1</formula>
    </cfRule>
    <cfRule type="cellIs" dxfId="698" priority="705" operator="between">
      <formula>0.71</formula>
      <formula>0.99</formula>
    </cfRule>
    <cfRule type="cellIs" dxfId="697" priority="706" operator="between">
      <formula>0</formula>
      <formula>0.7</formula>
    </cfRule>
  </conditionalFormatting>
  <conditionalFormatting sqref="V120">
    <cfRule type="cellIs" dxfId="696" priority="701" operator="greaterThanOrEqual">
      <formula>1</formula>
    </cfRule>
    <cfRule type="cellIs" dxfId="695" priority="702" operator="between">
      <formula>0.71</formula>
      <formula>0.99</formula>
    </cfRule>
    <cfRule type="cellIs" dxfId="694" priority="703" operator="between">
      <formula>0</formula>
      <formula>0.7</formula>
    </cfRule>
  </conditionalFormatting>
  <conditionalFormatting sqref="R121">
    <cfRule type="cellIs" dxfId="693" priority="698" operator="greaterThanOrEqual">
      <formula>1</formula>
    </cfRule>
    <cfRule type="cellIs" dxfId="692" priority="699" operator="between">
      <formula>0.71</formula>
      <formula>0.99</formula>
    </cfRule>
    <cfRule type="cellIs" dxfId="691" priority="700" operator="between">
      <formula>0</formula>
      <formula>0.7</formula>
    </cfRule>
  </conditionalFormatting>
  <conditionalFormatting sqref="V122">
    <cfRule type="cellIs" dxfId="690" priority="695" operator="greaterThanOrEqual">
      <formula>1</formula>
    </cfRule>
    <cfRule type="cellIs" dxfId="689" priority="696" operator="between">
      <formula>0.71</formula>
      <formula>0.99</formula>
    </cfRule>
    <cfRule type="cellIs" dxfId="688" priority="697" operator="between">
      <formula>0</formula>
      <formula>0.7</formula>
    </cfRule>
  </conditionalFormatting>
  <conditionalFormatting sqref="Y130">
    <cfRule type="cellIs" dxfId="687" priority="692" operator="greaterThanOrEqual">
      <formula>1</formula>
    </cfRule>
    <cfRule type="cellIs" dxfId="686" priority="693" operator="between">
      <formula>0.71</formula>
      <formula>0.99</formula>
    </cfRule>
    <cfRule type="cellIs" dxfId="685" priority="694" operator="between">
      <formula>0</formula>
      <formula>0.7</formula>
    </cfRule>
  </conditionalFormatting>
  <conditionalFormatting sqref="AA122">
    <cfRule type="cellIs" dxfId="684" priority="689" operator="greaterThanOrEqual">
      <formula>1</formula>
    </cfRule>
    <cfRule type="cellIs" dxfId="683" priority="690" operator="between">
      <formula>0.71</formula>
      <formula>0.99</formula>
    </cfRule>
    <cfRule type="cellIs" dxfId="682" priority="691" operator="between">
      <formula>0</formula>
      <formula>0.7</formula>
    </cfRule>
  </conditionalFormatting>
  <conditionalFormatting sqref="Q117:S117">
    <cfRule type="cellIs" dxfId="681" priority="686" operator="greaterThanOrEqual">
      <formula>1</formula>
    </cfRule>
    <cfRule type="cellIs" dxfId="680" priority="687" operator="between">
      <formula>0.71</formula>
      <formula>0.99</formula>
    </cfRule>
    <cfRule type="cellIs" dxfId="679" priority="688" operator="between">
      <formula>0</formula>
      <formula>0.7</formula>
    </cfRule>
  </conditionalFormatting>
  <conditionalFormatting sqref="S116">
    <cfRule type="cellIs" dxfId="678" priority="683" operator="greaterThanOrEqual">
      <formula>1</formula>
    </cfRule>
    <cfRule type="cellIs" dxfId="677" priority="684" operator="between">
      <formula>0.71</formula>
      <formula>0.99</formula>
    </cfRule>
    <cfRule type="cellIs" dxfId="676" priority="685" operator="between">
      <formula>0</formula>
      <formula>0.7</formula>
    </cfRule>
  </conditionalFormatting>
  <conditionalFormatting sqref="Q126">
    <cfRule type="cellIs" dxfId="675" priority="681" operator="greaterThanOrEqual">
      <formula>1</formula>
    </cfRule>
    <cfRule type="cellIs" dxfId="674" priority="682" operator="lessThan">
      <formula>1</formula>
    </cfRule>
  </conditionalFormatting>
  <conditionalFormatting sqref="P197">
    <cfRule type="cellIs" dxfId="673" priority="678" operator="greaterThanOrEqual">
      <formula>0.8</formula>
    </cfRule>
    <cfRule type="cellIs" dxfId="672" priority="679" operator="between">
      <formula>0.6</formula>
      <formula>0.79</formula>
    </cfRule>
    <cfRule type="cellIs" dxfId="671" priority="680" operator="between">
      <formula>0</formula>
      <formula>0.59</formula>
    </cfRule>
  </conditionalFormatting>
  <conditionalFormatting sqref="Q197">
    <cfRule type="cellIs" dxfId="670" priority="675" operator="greaterThanOrEqual">
      <formula>0.8</formula>
    </cfRule>
    <cfRule type="cellIs" dxfId="669" priority="676" operator="between">
      <formula>0.6</formula>
      <formula>0.79</formula>
    </cfRule>
    <cfRule type="cellIs" dxfId="668" priority="677" operator="between">
      <formula>0</formula>
      <formula>0.59</formula>
    </cfRule>
  </conditionalFormatting>
  <conditionalFormatting sqref="R197">
    <cfRule type="cellIs" dxfId="667" priority="672" operator="greaterThanOrEqual">
      <formula>0.8</formula>
    </cfRule>
    <cfRule type="cellIs" dxfId="666" priority="673" operator="between">
      <formula>0.6</formula>
      <formula>0.79</formula>
    </cfRule>
    <cfRule type="cellIs" dxfId="665" priority="674" operator="between">
      <formula>0</formula>
      <formula>0.59</formula>
    </cfRule>
  </conditionalFormatting>
  <conditionalFormatting sqref="S48:AA48">
    <cfRule type="cellIs" dxfId="664" priority="669" operator="between">
      <formula>90%</formula>
      <formula>1</formula>
    </cfRule>
    <cfRule type="cellIs" dxfId="663" priority="670" operator="between">
      <formula>0.76</formula>
      <formula>0.89</formula>
    </cfRule>
    <cfRule type="cellIs" dxfId="662" priority="671" operator="between">
      <formula>0</formula>
      <formula>75%</formula>
    </cfRule>
  </conditionalFormatting>
  <conditionalFormatting sqref="AA330">
    <cfRule type="cellIs" dxfId="661" priority="667" operator="greaterThanOrEqual">
      <formula>1</formula>
    </cfRule>
    <cfRule type="cellIs" dxfId="660" priority="668" operator="between">
      <formula>0</formula>
      <formula>99%</formula>
    </cfRule>
  </conditionalFormatting>
  <conditionalFormatting sqref="AA355">
    <cfRule type="cellIs" dxfId="659" priority="664" operator="greaterThanOrEqual">
      <formula>0.91</formula>
    </cfRule>
    <cfRule type="cellIs" dxfId="658" priority="665" operator="between">
      <formula>0.81</formula>
      <formula>0.9</formula>
    </cfRule>
    <cfRule type="cellIs" dxfId="657" priority="666" operator="between">
      <formula>0</formula>
      <formula>0.8</formula>
    </cfRule>
  </conditionalFormatting>
  <conditionalFormatting sqref="P356">
    <cfRule type="cellIs" dxfId="656" priority="662" operator="equal">
      <formula>1</formula>
    </cfRule>
    <cfRule type="cellIs" dxfId="655" priority="663" operator="between">
      <formula>0</formula>
      <formula>0.99</formula>
    </cfRule>
  </conditionalFormatting>
  <conditionalFormatting sqref="P363:AA363">
    <cfRule type="cellIs" dxfId="654" priority="659" operator="greaterThanOrEqual">
      <formula>100%</formula>
    </cfRule>
    <cfRule type="cellIs" dxfId="653" priority="660" operator="between">
      <formula>61%</formula>
      <formula>99%</formula>
    </cfRule>
    <cfRule type="cellIs" dxfId="652" priority="661" operator="between">
      <formula>0</formula>
      <formula>0.6</formula>
    </cfRule>
  </conditionalFormatting>
  <conditionalFormatting sqref="V356">
    <cfRule type="cellIs" dxfId="651" priority="657" operator="equal">
      <formula>1</formula>
    </cfRule>
    <cfRule type="cellIs" dxfId="650" priority="658" operator="between">
      <formula>0</formula>
      <formula>0.99</formula>
    </cfRule>
  </conditionalFormatting>
  <conditionalFormatting sqref="P358:P360">
    <cfRule type="cellIs" dxfId="649" priority="655" operator="equal">
      <formula>1</formula>
    </cfRule>
    <cfRule type="cellIs" dxfId="648" priority="656" operator="between">
      <formula>0</formula>
      <formula>0.99</formula>
    </cfRule>
  </conditionalFormatting>
  <conditionalFormatting sqref="T358:T359">
    <cfRule type="cellIs" dxfId="647" priority="653" operator="equal">
      <formula>1</formula>
    </cfRule>
    <cfRule type="cellIs" dxfId="646" priority="654" operator="between">
      <formula>0</formula>
      <formula>0.99</formula>
    </cfRule>
  </conditionalFormatting>
  <conditionalFormatting sqref="X358:X359">
    <cfRule type="cellIs" dxfId="645" priority="651" operator="equal">
      <formula>1</formula>
    </cfRule>
    <cfRule type="cellIs" dxfId="644" priority="652" operator="between">
      <formula>0</formula>
      <formula>0.99</formula>
    </cfRule>
  </conditionalFormatting>
  <conditionalFormatting sqref="Q361:Q362">
    <cfRule type="cellIs" dxfId="643" priority="649" operator="equal">
      <formula>1</formula>
    </cfRule>
    <cfRule type="cellIs" dxfId="642" priority="650" operator="between">
      <formula>0</formula>
      <formula>0.99</formula>
    </cfRule>
  </conditionalFormatting>
  <conditionalFormatting sqref="V364:V365">
    <cfRule type="cellIs" dxfId="641" priority="646" operator="greaterThanOrEqual">
      <formula>100%</formula>
    </cfRule>
    <cfRule type="cellIs" dxfId="640" priority="647" operator="between">
      <formula>61%</formula>
      <formula>99%</formula>
    </cfRule>
    <cfRule type="cellIs" dxfId="639" priority="648" operator="between">
      <formula>0</formula>
      <formula>0.6</formula>
    </cfRule>
  </conditionalFormatting>
  <conditionalFormatting sqref="AA364:AA365">
    <cfRule type="cellIs" dxfId="638" priority="643" operator="greaterThanOrEqual">
      <formula>100%</formula>
    </cfRule>
    <cfRule type="cellIs" dxfId="637" priority="644" operator="between">
      <formula>61%</formula>
      <formula>99%</formula>
    </cfRule>
    <cfRule type="cellIs" dxfId="636" priority="645" operator="between">
      <formula>0</formula>
      <formula>0.6</formula>
    </cfRule>
  </conditionalFormatting>
  <conditionalFormatting sqref="P366">
    <cfRule type="cellIs" dxfId="635" priority="641" operator="equal">
      <formula>1</formula>
    </cfRule>
    <cfRule type="cellIs" dxfId="634" priority="642" operator="between">
      <formula>0</formula>
      <formula>0.99</formula>
    </cfRule>
  </conditionalFormatting>
  <conditionalFormatting sqref="T366">
    <cfRule type="cellIs" dxfId="633" priority="639" operator="equal">
      <formula>1</formula>
    </cfRule>
    <cfRule type="cellIs" dxfId="632" priority="640" operator="between">
      <formula>0</formula>
      <formula>0.99</formula>
    </cfRule>
  </conditionalFormatting>
  <conditionalFormatting sqref="X366">
    <cfRule type="cellIs" dxfId="631" priority="637" operator="equal">
      <formula>1</formula>
    </cfRule>
    <cfRule type="cellIs" dxfId="630" priority="638" operator="between">
      <formula>0</formula>
      <formula>0.99</formula>
    </cfRule>
  </conditionalFormatting>
  <conditionalFormatting sqref="P367">
    <cfRule type="cellIs" dxfId="629" priority="635" operator="equal">
      <formula>1</formula>
    </cfRule>
    <cfRule type="cellIs" dxfId="628" priority="636" operator="between">
      <formula>0</formula>
      <formula>0.99</formula>
    </cfRule>
  </conditionalFormatting>
  <conditionalFormatting sqref="V367">
    <cfRule type="cellIs" dxfId="627" priority="633" operator="equal">
      <formula>1</formula>
    </cfRule>
    <cfRule type="cellIs" dxfId="626" priority="634" operator="between">
      <formula>0</formula>
      <formula>0.99</formula>
    </cfRule>
  </conditionalFormatting>
  <conditionalFormatting sqref="V368">
    <cfRule type="cellIs" dxfId="625" priority="631" operator="equal">
      <formula>1</formula>
    </cfRule>
    <cfRule type="cellIs" dxfId="624" priority="632" operator="between">
      <formula>0</formula>
      <formula>0.99</formula>
    </cfRule>
  </conditionalFormatting>
  <conditionalFormatting sqref="R369">
    <cfRule type="cellIs" dxfId="623" priority="628" operator="greaterThanOrEqual">
      <formula>100%</formula>
    </cfRule>
    <cfRule type="cellIs" dxfId="622" priority="629" operator="between">
      <formula>61%</formula>
      <formula>99%</formula>
    </cfRule>
    <cfRule type="cellIs" dxfId="621" priority="630" operator="between">
      <formula>0</formula>
      <formula>0.6</formula>
    </cfRule>
  </conditionalFormatting>
  <conditionalFormatting sqref="R370">
    <cfRule type="cellIs" dxfId="620" priority="625" operator="greaterThanOrEqual">
      <formula>100%</formula>
    </cfRule>
    <cfRule type="cellIs" dxfId="619" priority="626" operator="between">
      <formula>61%</formula>
      <formula>99%</formula>
    </cfRule>
    <cfRule type="cellIs" dxfId="618" priority="627" operator="between">
      <formula>0</formula>
      <formula>0.6</formula>
    </cfRule>
  </conditionalFormatting>
  <conditionalFormatting sqref="T369">
    <cfRule type="cellIs" dxfId="617" priority="622" operator="greaterThanOrEqual">
      <formula>100%</formula>
    </cfRule>
    <cfRule type="cellIs" dxfId="616" priority="623" operator="between">
      <formula>61%</formula>
      <formula>99%</formula>
    </cfRule>
    <cfRule type="cellIs" dxfId="615" priority="624" operator="between">
      <formula>0</formula>
      <formula>0.6</formula>
    </cfRule>
  </conditionalFormatting>
  <conditionalFormatting sqref="T370">
    <cfRule type="cellIs" dxfId="614" priority="619" operator="greaterThanOrEqual">
      <formula>100%</formula>
    </cfRule>
    <cfRule type="cellIs" dxfId="613" priority="620" operator="between">
      <formula>61%</formula>
      <formula>99%</formula>
    </cfRule>
    <cfRule type="cellIs" dxfId="612" priority="621" operator="between">
      <formula>0</formula>
      <formula>0.6</formula>
    </cfRule>
  </conditionalFormatting>
  <conditionalFormatting sqref="V369">
    <cfRule type="cellIs" dxfId="611" priority="616" operator="greaterThanOrEqual">
      <formula>100%</formula>
    </cfRule>
    <cfRule type="cellIs" dxfId="610" priority="617" operator="between">
      <formula>61%</formula>
      <formula>99%</formula>
    </cfRule>
    <cfRule type="cellIs" dxfId="609" priority="618" operator="between">
      <formula>0</formula>
      <formula>0.6</formula>
    </cfRule>
  </conditionalFormatting>
  <conditionalFormatting sqref="V370">
    <cfRule type="cellIs" dxfId="608" priority="613" operator="greaterThanOrEqual">
      <formula>100%</formula>
    </cfRule>
    <cfRule type="cellIs" dxfId="607" priority="614" operator="between">
      <formula>61%</formula>
      <formula>99%</formula>
    </cfRule>
    <cfRule type="cellIs" dxfId="606" priority="615" operator="between">
      <formula>0</formula>
      <formula>0.6</formula>
    </cfRule>
  </conditionalFormatting>
  <conditionalFormatting sqref="X369">
    <cfRule type="cellIs" dxfId="605" priority="610" operator="greaterThanOrEqual">
      <formula>100%</formula>
    </cfRule>
    <cfRule type="cellIs" dxfId="604" priority="611" operator="between">
      <formula>61%</formula>
      <formula>99%</formula>
    </cfRule>
    <cfRule type="cellIs" dxfId="603" priority="612" operator="between">
      <formula>0</formula>
      <formula>0.6</formula>
    </cfRule>
  </conditionalFormatting>
  <conditionalFormatting sqref="X370">
    <cfRule type="cellIs" dxfId="602" priority="607" operator="greaterThanOrEqual">
      <formula>100%</formula>
    </cfRule>
    <cfRule type="cellIs" dxfId="601" priority="608" operator="between">
      <formula>61%</formula>
      <formula>99%</formula>
    </cfRule>
    <cfRule type="cellIs" dxfId="600" priority="609" operator="between">
      <formula>0</formula>
      <formula>0.6</formula>
    </cfRule>
  </conditionalFormatting>
  <conditionalFormatting sqref="Z369">
    <cfRule type="cellIs" dxfId="599" priority="604" operator="greaterThanOrEqual">
      <formula>100%</formula>
    </cfRule>
    <cfRule type="cellIs" dxfId="598" priority="605" operator="between">
      <formula>61%</formula>
      <formula>99%</formula>
    </cfRule>
    <cfRule type="cellIs" dxfId="597" priority="606" operator="between">
      <formula>0</formula>
      <formula>0.6</formula>
    </cfRule>
  </conditionalFormatting>
  <conditionalFormatting sqref="Z370">
    <cfRule type="cellIs" dxfId="596" priority="601" operator="greaterThanOrEqual">
      <formula>100%</formula>
    </cfRule>
    <cfRule type="cellIs" dxfId="595" priority="602" operator="between">
      <formula>61%</formula>
      <formula>99%</formula>
    </cfRule>
    <cfRule type="cellIs" dxfId="594" priority="603" operator="between">
      <formula>0</formula>
      <formula>0.6</formula>
    </cfRule>
  </conditionalFormatting>
  <conditionalFormatting sqref="P5">
    <cfRule type="cellIs" dxfId="593" priority="599" operator="greaterThanOrEqual">
      <formula>1</formula>
    </cfRule>
    <cfRule type="cellIs" dxfId="592" priority="600" operator="lessThan">
      <formula>1</formula>
    </cfRule>
  </conditionalFormatting>
  <conditionalFormatting sqref="P31">
    <cfRule type="cellIs" dxfId="591" priority="597" operator="greaterThanOrEqual">
      <formula>1</formula>
    </cfRule>
    <cfRule type="cellIs" dxfId="590" priority="598" operator="lessThan">
      <formula>1</formula>
    </cfRule>
  </conditionalFormatting>
  <conditionalFormatting sqref="P38">
    <cfRule type="cellIs" dxfId="589" priority="595" operator="greaterThanOrEqual">
      <formula>1</formula>
    </cfRule>
    <cfRule type="cellIs" dxfId="588" priority="596" operator="lessThan">
      <formula>1</formula>
    </cfRule>
  </conditionalFormatting>
  <conditionalFormatting sqref="P53">
    <cfRule type="cellIs" dxfId="587" priority="593" operator="greaterThanOrEqual">
      <formula>1</formula>
    </cfRule>
    <cfRule type="cellIs" dxfId="586" priority="594" operator="lessThan">
      <formula>1</formula>
    </cfRule>
  </conditionalFormatting>
  <conditionalFormatting sqref="P94">
    <cfRule type="cellIs" dxfId="585" priority="591" operator="greaterThanOrEqual">
      <formula>1</formula>
    </cfRule>
    <cfRule type="cellIs" dxfId="584" priority="592" operator="lessThan">
      <formula>1</formula>
    </cfRule>
  </conditionalFormatting>
  <conditionalFormatting sqref="P139">
    <cfRule type="cellIs" dxfId="583" priority="589" operator="greaterThanOrEqual">
      <formula>1</formula>
    </cfRule>
    <cfRule type="cellIs" dxfId="582" priority="590" operator="lessThan">
      <formula>1</formula>
    </cfRule>
  </conditionalFormatting>
  <conditionalFormatting sqref="P169">
    <cfRule type="cellIs" dxfId="581" priority="587" operator="greaterThanOrEqual">
      <formula>1</formula>
    </cfRule>
    <cfRule type="cellIs" dxfId="580" priority="588" operator="lessThan">
      <formula>1</formula>
    </cfRule>
  </conditionalFormatting>
  <conditionalFormatting sqref="P176">
    <cfRule type="cellIs" dxfId="579" priority="585" operator="greaterThanOrEqual">
      <formula>1</formula>
    </cfRule>
    <cfRule type="cellIs" dxfId="578" priority="586" operator="lessThan">
      <formula>1</formula>
    </cfRule>
  </conditionalFormatting>
  <conditionalFormatting sqref="P189">
    <cfRule type="cellIs" dxfId="577" priority="583" operator="greaterThanOrEqual">
      <formula>1</formula>
    </cfRule>
    <cfRule type="cellIs" dxfId="576" priority="584" operator="lessThan">
      <formula>1</formula>
    </cfRule>
  </conditionalFormatting>
  <conditionalFormatting sqref="P191">
    <cfRule type="cellIs" dxfId="575" priority="581" operator="greaterThanOrEqual">
      <formula>1</formula>
    </cfRule>
    <cfRule type="cellIs" dxfId="574" priority="582" operator="lessThan">
      <formula>1</formula>
    </cfRule>
  </conditionalFormatting>
  <conditionalFormatting sqref="P214">
    <cfRule type="cellIs" dxfId="573" priority="579" operator="greaterThanOrEqual">
      <formula>1</formula>
    </cfRule>
    <cfRule type="cellIs" dxfId="572" priority="580" operator="lessThan">
      <formula>1</formula>
    </cfRule>
  </conditionalFormatting>
  <conditionalFormatting sqref="P233">
    <cfRule type="cellIs" dxfId="571" priority="577" operator="greaterThanOrEqual">
      <formula>1</formula>
    </cfRule>
    <cfRule type="cellIs" dxfId="570" priority="578" operator="lessThan">
      <formula>1</formula>
    </cfRule>
  </conditionalFormatting>
  <conditionalFormatting sqref="P257">
    <cfRule type="cellIs" dxfId="569" priority="575" operator="greaterThanOrEqual">
      <formula>1</formula>
    </cfRule>
    <cfRule type="cellIs" dxfId="568" priority="576" operator="lessThan">
      <formula>1</formula>
    </cfRule>
  </conditionalFormatting>
  <conditionalFormatting sqref="P282">
    <cfRule type="cellIs" dxfId="567" priority="573" operator="greaterThanOrEqual">
      <formula>1</formula>
    </cfRule>
    <cfRule type="cellIs" dxfId="566" priority="574" operator="lessThan">
      <formula>1</formula>
    </cfRule>
  </conditionalFormatting>
  <conditionalFormatting sqref="P357">
    <cfRule type="cellIs" dxfId="565" priority="571" operator="greaterThanOrEqual">
      <formula>1</formula>
    </cfRule>
    <cfRule type="cellIs" dxfId="564" priority="572" operator="lessThan">
      <formula>1</formula>
    </cfRule>
  </conditionalFormatting>
  <conditionalFormatting sqref="Q256">
    <cfRule type="cellIs" dxfId="563" priority="568" operator="greaterThanOrEqual">
      <formula>0.91</formula>
    </cfRule>
    <cfRule type="cellIs" dxfId="562" priority="569" operator="between">
      <formula>0.81</formula>
      <formula>0.9</formula>
    </cfRule>
    <cfRule type="cellIs" dxfId="561" priority="570" operator="between">
      <formula>0</formula>
      <formula>0.8</formula>
    </cfRule>
  </conditionalFormatting>
  <conditionalFormatting sqref="P215">
    <cfRule type="cellIs" dxfId="560" priority="566" operator="greaterThanOrEqual">
      <formula>1</formula>
    </cfRule>
    <cfRule type="cellIs" dxfId="559" priority="567" operator="lessThan">
      <formula>1</formula>
    </cfRule>
  </conditionalFormatting>
  <conditionalFormatting sqref="T371">
    <cfRule type="cellIs" dxfId="558" priority="563" operator="greaterThanOrEqual">
      <formula>1</formula>
    </cfRule>
    <cfRule type="cellIs" dxfId="557" priority="564" operator="between">
      <formula>0.51</formula>
      <formula>0.99</formula>
    </cfRule>
    <cfRule type="cellIs" dxfId="556" priority="565" operator="between">
      <formula>0</formula>
      <formula>0.5</formula>
    </cfRule>
  </conditionalFormatting>
  <conditionalFormatting sqref="X371">
    <cfRule type="cellIs" dxfId="555" priority="560" operator="greaterThanOrEqual">
      <formula>1</formula>
    </cfRule>
    <cfRule type="cellIs" dxfId="554" priority="561" operator="between">
      <formula>0.51</formula>
      <formula>0.99</formula>
    </cfRule>
    <cfRule type="cellIs" dxfId="553" priority="562" operator="between">
      <formula>0</formula>
      <formula>0.5</formula>
    </cfRule>
  </conditionalFormatting>
  <conditionalFormatting sqref="T372">
    <cfRule type="cellIs" dxfId="552" priority="557" operator="greaterThanOrEqual">
      <formula>1</formula>
    </cfRule>
    <cfRule type="cellIs" dxfId="551" priority="558" operator="between">
      <formula>0.51</formula>
      <formula>0.99</formula>
    </cfRule>
    <cfRule type="cellIs" dxfId="550" priority="559" operator="between">
      <formula>0</formula>
      <formula>0.5</formula>
    </cfRule>
  </conditionalFormatting>
  <conditionalFormatting sqref="X372">
    <cfRule type="cellIs" dxfId="549" priority="554" operator="greaterThanOrEqual">
      <formula>1</formula>
    </cfRule>
    <cfRule type="cellIs" dxfId="548" priority="555" operator="between">
      <formula>0.51</formula>
      <formula>0.99</formula>
    </cfRule>
    <cfRule type="cellIs" dxfId="547" priority="556" operator="between">
      <formula>0</formula>
      <formula>0.5</formula>
    </cfRule>
  </conditionalFormatting>
  <conditionalFormatting sqref="T373">
    <cfRule type="cellIs" dxfId="546" priority="551" operator="greaterThanOrEqual">
      <formula>1</formula>
    </cfRule>
    <cfRule type="cellIs" dxfId="545" priority="552" operator="between">
      <formula>0.51</formula>
      <formula>0.99</formula>
    </cfRule>
    <cfRule type="cellIs" dxfId="544" priority="553" operator="between">
      <formula>0</formula>
      <formula>0.5</formula>
    </cfRule>
  </conditionalFormatting>
  <conditionalFormatting sqref="X373">
    <cfRule type="cellIs" dxfId="543" priority="548" operator="greaterThanOrEqual">
      <formula>1</formula>
    </cfRule>
    <cfRule type="cellIs" dxfId="542" priority="549" operator="between">
      <formula>0.51</formula>
      <formula>0.99</formula>
    </cfRule>
    <cfRule type="cellIs" dxfId="541" priority="550" operator="between">
      <formula>0</formula>
      <formula>0.5</formula>
    </cfRule>
  </conditionalFormatting>
  <conditionalFormatting sqref="T374">
    <cfRule type="cellIs" dxfId="540" priority="545" operator="greaterThanOrEqual">
      <formula>1</formula>
    </cfRule>
    <cfRule type="cellIs" dxfId="539" priority="546" operator="between">
      <formula>0.51</formula>
      <formula>0.99</formula>
    </cfRule>
    <cfRule type="cellIs" dxfId="538" priority="547" operator="between">
      <formula>0</formula>
      <formula>0.5</formula>
    </cfRule>
  </conditionalFormatting>
  <conditionalFormatting sqref="X374">
    <cfRule type="cellIs" dxfId="537" priority="542" operator="greaterThanOrEqual">
      <formula>1</formula>
    </cfRule>
    <cfRule type="cellIs" dxfId="536" priority="543" operator="between">
      <formula>0.51</formula>
      <formula>0.99</formula>
    </cfRule>
    <cfRule type="cellIs" dxfId="535" priority="544" operator="between">
      <formula>0</formula>
      <formula>0.5</formula>
    </cfRule>
  </conditionalFormatting>
  <conditionalFormatting sqref="T375">
    <cfRule type="cellIs" dxfId="534" priority="539" operator="greaterThanOrEqual">
      <formula>1</formula>
    </cfRule>
    <cfRule type="cellIs" dxfId="533" priority="540" operator="between">
      <formula>0.51</formula>
      <formula>0.99</formula>
    </cfRule>
    <cfRule type="cellIs" dxfId="532" priority="541" operator="between">
      <formula>0</formula>
      <formula>0.5</formula>
    </cfRule>
  </conditionalFormatting>
  <conditionalFormatting sqref="X375">
    <cfRule type="cellIs" dxfId="531" priority="536" operator="greaterThanOrEqual">
      <formula>1</formula>
    </cfRule>
    <cfRule type="cellIs" dxfId="530" priority="537" operator="between">
      <formula>0.51</formula>
      <formula>0.99</formula>
    </cfRule>
    <cfRule type="cellIs" dxfId="529" priority="538" operator="between">
      <formula>0</formula>
      <formula>0.5</formula>
    </cfRule>
  </conditionalFormatting>
  <conditionalFormatting sqref="T376">
    <cfRule type="cellIs" dxfId="528" priority="533" operator="greaterThanOrEqual">
      <formula>1</formula>
    </cfRule>
    <cfRule type="cellIs" dxfId="527" priority="534" operator="between">
      <formula>0.51</formula>
      <formula>0.99</formula>
    </cfRule>
    <cfRule type="cellIs" dxfId="526" priority="535" operator="between">
      <formula>0</formula>
      <formula>0.5</formula>
    </cfRule>
  </conditionalFormatting>
  <conditionalFormatting sqref="X376">
    <cfRule type="cellIs" dxfId="525" priority="530" operator="greaterThanOrEqual">
      <formula>1</formula>
    </cfRule>
    <cfRule type="cellIs" dxfId="524" priority="531" operator="between">
      <formula>0.51</formula>
      <formula>0.99</formula>
    </cfRule>
    <cfRule type="cellIs" dxfId="523" priority="532" operator="between">
      <formula>0</formula>
      <formula>0.5</formula>
    </cfRule>
  </conditionalFormatting>
  <conditionalFormatting sqref="T377">
    <cfRule type="cellIs" dxfId="522" priority="527" operator="greaterThanOrEqual">
      <formula>1</formula>
    </cfRule>
    <cfRule type="cellIs" dxfId="521" priority="528" operator="between">
      <formula>0.51</formula>
      <formula>0.99</formula>
    </cfRule>
    <cfRule type="cellIs" dxfId="520" priority="529" operator="between">
      <formula>0</formula>
      <formula>0.5</formula>
    </cfRule>
  </conditionalFormatting>
  <conditionalFormatting sqref="X377">
    <cfRule type="cellIs" dxfId="519" priority="524" operator="greaterThanOrEqual">
      <formula>1</formula>
    </cfRule>
    <cfRule type="cellIs" dxfId="518" priority="525" operator="between">
      <formula>0.51</formula>
      <formula>0.99</formula>
    </cfRule>
    <cfRule type="cellIs" dxfId="517" priority="526" operator="between">
      <formula>0</formula>
      <formula>0.5</formula>
    </cfRule>
  </conditionalFormatting>
  <conditionalFormatting sqref="T378">
    <cfRule type="cellIs" dxfId="516" priority="521" operator="greaterThanOrEqual">
      <formula>1</formula>
    </cfRule>
    <cfRule type="cellIs" dxfId="515" priority="522" operator="between">
      <formula>0.51</formula>
      <formula>0.99</formula>
    </cfRule>
    <cfRule type="cellIs" dxfId="514" priority="523" operator="between">
      <formula>0</formula>
      <formula>0.5</formula>
    </cfRule>
  </conditionalFormatting>
  <conditionalFormatting sqref="X378">
    <cfRule type="cellIs" dxfId="513" priority="518" operator="greaterThanOrEqual">
      <formula>1</formula>
    </cfRule>
    <cfRule type="cellIs" dxfId="512" priority="519" operator="between">
      <formula>0.51</formula>
      <formula>0.99</formula>
    </cfRule>
    <cfRule type="cellIs" dxfId="511" priority="520" operator="between">
      <formula>0</formula>
      <formula>0.5</formula>
    </cfRule>
  </conditionalFormatting>
  <conditionalFormatting sqref="P86:AA86">
    <cfRule type="cellIs" dxfId="510" priority="516" operator="greaterThanOrEqual">
      <formula>1%</formula>
    </cfRule>
    <cfRule type="cellIs" dxfId="509" priority="517" operator="equal">
      <formula>0%</formula>
    </cfRule>
  </conditionalFormatting>
  <conditionalFormatting sqref="S379:AA379">
    <cfRule type="cellIs" dxfId="508" priority="513" operator="between">
      <formula>90%</formula>
      <formula>1</formula>
    </cfRule>
    <cfRule type="cellIs" dxfId="507" priority="514" operator="between">
      <formula>0.76</formula>
      <formula>0.89</formula>
    </cfRule>
    <cfRule type="cellIs" dxfId="506" priority="515" operator="between">
      <formula>0</formula>
      <formula>75%</formula>
    </cfRule>
  </conditionalFormatting>
  <conditionalFormatting sqref="P379:R379">
    <cfRule type="cellIs" dxfId="505" priority="510" operator="between">
      <formula>90%</formula>
      <formula>1</formula>
    </cfRule>
    <cfRule type="cellIs" dxfId="504" priority="511" operator="between">
      <formula>0.76</formula>
      <formula>0.89</formula>
    </cfRule>
    <cfRule type="cellIs" dxfId="503" priority="512" operator="between">
      <formula>0</formula>
      <formula>75%</formula>
    </cfRule>
  </conditionalFormatting>
  <conditionalFormatting sqref="Q247">
    <cfRule type="cellIs" dxfId="502" priority="507" operator="greaterThanOrEqual">
      <formula>0.9</formula>
    </cfRule>
    <cfRule type="cellIs" dxfId="501" priority="508" operator="between">
      <formula>0.7</formula>
      <formula>0.89</formula>
    </cfRule>
    <cfRule type="cellIs" dxfId="500" priority="509" operator="lessThanOrEqual">
      <formula>0.69</formula>
    </cfRule>
  </conditionalFormatting>
  <conditionalFormatting sqref="T188:U188">
    <cfRule type="cellIs" dxfId="499" priority="504" operator="between">
      <formula>0.9</formula>
      <formula>1</formula>
    </cfRule>
    <cfRule type="cellIs" dxfId="498" priority="505" operator="between">
      <formula>0.7</formula>
      <formula>0.89</formula>
    </cfRule>
    <cfRule type="cellIs" dxfId="497" priority="506" operator="between">
      <formula>0</formula>
      <formula>0.69</formula>
    </cfRule>
  </conditionalFormatting>
  <conditionalFormatting sqref="P168">
    <cfRule type="cellIs" dxfId="496" priority="502" operator="greaterThan">
      <formula>30</formula>
    </cfRule>
    <cfRule type="cellIs" dxfId="495" priority="503" operator="between">
      <formula>0</formula>
      <formula>30</formula>
    </cfRule>
  </conditionalFormatting>
  <conditionalFormatting sqref="Q168:U168">
    <cfRule type="cellIs" dxfId="494" priority="500" operator="greaterThan">
      <formula>30</formula>
    </cfRule>
    <cfRule type="cellIs" dxfId="493" priority="501" operator="between">
      <formula>0</formula>
      <formula>30</formula>
    </cfRule>
  </conditionalFormatting>
  <conditionalFormatting sqref="P170:U170">
    <cfRule type="cellIs" dxfId="492" priority="497" operator="between">
      <formula>0.9</formula>
      <formula>1</formula>
    </cfRule>
    <cfRule type="cellIs" dxfId="491" priority="498" operator="between">
      <formula>0.7</formula>
      <formula>0.89</formula>
    </cfRule>
    <cfRule type="cellIs" dxfId="490" priority="499" operator="between">
      <formula>0%</formula>
      <formula>69%</formula>
    </cfRule>
  </conditionalFormatting>
  <conditionalFormatting sqref="P172">
    <cfRule type="cellIs" dxfId="489" priority="493" operator="greaterThanOrEqual">
      <formula>0.1</formula>
    </cfRule>
    <cfRule type="cellIs" dxfId="488" priority="494" operator="between">
      <formula>0.06</formula>
      <formula>0.09</formula>
    </cfRule>
    <cfRule type="cellIs" dxfId="487" priority="495" operator="between">
      <formula>0.031</formula>
      <formula>0.059</formula>
    </cfRule>
    <cfRule type="cellIs" dxfId="486" priority="496" operator="between">
      <formula>0</formula>
      <formula>0.03</formula>
    </cfRule>
  </conditionalFormatting>
  <conditionalFormatting sqref="Q172:U172">
    <cfRule type="cellIs" dxfId="485" priority="489" operator="greaterThanOrEqual">
      <formula>0.1</formula>
    </cfRule>
    <cfRule type="cellIs" dxfId="484" priority="490" operator="between">
      <formula>0.06</formula>
      <formula>0.09</formula>
    </cfRule>
    <cfRule type="cellIs" dxfId="483" priority="491" operator="between">
      <formula>0.031</formula>
      <formula>0.059</formula>
    </cfRule>
    <cfRule type="cellIs" dxfId="482" priority="492" operator="between">
      <formula>0</formula>
      <formula>0.03</formula>
    </cfRule>
  </conditionalFormatting>
  <conditionalFormatting sqref="P173">
    <cfRule type="cellIs" dxfId="481" priority="487" operator="equal">
      <formula>1</formula>
    </cfRule>
    <cfRule type="cellIs" dxfId="480" priority="488" operator="equal">
      <formula>0</formula>
    </cfRule>
  </conditionalFormatting>
  <conditionalFormatting sqref="Q173:U173">
    <cfRule type="cellIs" dxfId="479" priority="485" operator="equal">
      <formula>1</formula>
    </cfRule>
    <cfRule type="cellIs" dxfId="478" priority="486" operator="equal">
      <formula>0</formula>
    </cfRule>
  </conditionalFormatting>
  <conditionalFormatting sqref="P232">
    <cfRule type="cellIs" dxfId="477" priority="482" operator="between">
      <formula>0.95</formula>
      <formula>1</formula>
    </cfRule>
    <cfRule type="cellIs" dxfId="476" priority="483" operator="between">
      <formula>0.7</formula>
      <formula>0.94</formula>
    </cfRule>
    <cfRule type="cellIs" dxfId="475" priority="484" operator="lessThanOrEqual">
      <formula>0.69</formula>
    </cfRule>
  </conditionalFormatting>
  <conditionalFormatting sqref="Q232:S232">
    <cfRule type="cellIs" dxfId="474" priority="479" operator="between">
      <formula>0.95</formula>
      <formula>1</formula>
    </cfRule>
    <cfRule type="cellIs" dxfId="473" priority="480" operator="between">
      <formula>0.7</formula>
      <formula>0.94</formula>
    </cfRule>
    <cfRule type="cellIs" dxfId="472" priority="481" operator="lessThanOrEqual">
      <formula>0.69</formula>
    </cfRule>
  </conditionalFormatting>
  <conditionalFormatting sqref="P234">
    <cfRule type="cellIs" dxfId="471" priority="476" operator="greaterThanOrEqual">
      <formula>0.9</formula>
    </cfRule>
    <cfRule type="cellIs" dxfId="470" priority="477" operator="between">
      <formula>0.7</formula>
      <formula>0.89</formula>
    </cfRule>
    <cfRule type="cellIs" dxfId="469" priority="478" operator="lessThanOrEqual">
      <formula>0.69</formula>
    </cfRule>
  </conditionalFormatting>
  <conditionalFormatting sqref="Q234:U234">
    <cfRule type="cellIs" dxfId="468" priority="473" operator="greaterThanOrEqual">
      <formula>0.9</formula>
    </cfRule>
    <cfRule type="cellIs" dxfId="467" priority="474" operator="between">
      <formula>0.7</formula>
      <formula>0.89</formula>
    </cfRule>
    <cfRule type="cellIs" dxfId="466" priority="475" operator="lessThanOrEqual">
      <formula>0.69</formula>
    </cfRule>
  </conditionalFormatting>
  <conditionalFormatting sqref="P235">
    <cfRule type="cellIs" dxfId="465" priority="470" operator="greaterThanOrEqual">
      <formula>1</formula>
    </cfRule>
    <cfRule type="cellIs" dxfId="464" priority="471" operator="between">
      <formula>0.7</formula>
      <formula>0.99</formula>
    </cfRule>
    <cfRule type="cellIs" dxfId="463" priority="472" operator="lessThanOrEqual">
      <formula>0.69</formula>
    </cfRule>
  </conditionalFormatting>
  <conditionalFormatting sqref="Q235:U235">
    <cfRule type="cellIs" dxfId="462" priority="467" operator="greaterThanOrEqual">
      <formula>1</formula>
    </cfRule>
    <cfRule type="cellIs" dxfId="461" priority="468" operator="between">
      <formula>0.7</formula>
      <formula>0.99</formula>
    </cfRule>
    <cfRule type="cellIs" dxfId="460" priority="469" operator="lessThanOrEqual">
      <formula>0.69</formula>
    </cfRule>
  </conditionalFormatting>
  <conditionalFormatting sqref="P236">
    <cfRule type="cellIs" dxfId="459" priority="464" operator="greaterThanOrEqual">
      <formula>1</formula>
    </cfRule>
    <cfRule type="cellIs" dxfId="458" priority="465" operator="between">
      <formula>0.7</formula>
      <formula>0.99</formula>
    </cfRule>
    <cfRule type="cellIs" dxfId="457" priority="466" operator="lessThanOrEqual">
      <formula>0.69</formula>
    </cfRule>
  </conditionalFormatting>
  <conditionalFormatting sqref="Q236:U236">
    <cfRule type="cellIs" dxfId="456" priority="461" operator="greaterThanOrEqual">
      <formula>1</formula>
    </cfRule>
    <cfRule type="cellIs" dxfId="455" priority="462" operator="between">
      <formula>0.7</formula>
      <formula>0.99</formula>
    </cfRule>
    <cfRule type="cellIs" dxfId="454" priority="463" operator="lessThanOrEqual">
      <formula>0.69</formula>
    </cfRule>
  </conditionalFormatting>
  <conditionalFormatting sqref="P237:U237">
    <cfRule type="cellIs" dxfId="453" priority="458" operator="greaterThanOrEqual">
      <formula>1</formula>
    </cfRule>
    <cfRule type="cellIs" dxfId="452" priority="459" operator="between">
      <formula>0.7</formula>
      <formula>0.99</formula>
    </cfRule>
    <cfRule type="cellIs" dxfId="451" priority="460" operator="lessThanOrEqual">
      <formula>0.69</formula>
    </cfRule>
  </conditionalFormatting>
  <conditionalFormatting sqref="P238:U238">
    <cfRule type="cellIs" dxfId="450" priority="455" operator="greaterThanOrEqual">
      <formula>1</formula>
    </cfRule>
    <cfRule type="cellIs" dxfId="449" priority="456" operator="between">
      <formula>0.7</formula>
      <formula>0.99</formula>
    </cfRule>
    <cfRule type="cellIs" dxfId="448" priority="457" operator="lessThanOrEqual">
      <formula>0.69</formula>
    </cfRule>
  </conditionalFormatting>
  <conditionalFormatting sqref="P239:U239">
    <cfRule type="cellIs" dxfId="447" priority="452" operator="greaterThanOrEqual">
      <formula>1</formula>
    </cfRule>
    <cfRule type="cellIs" dxfId="446" priority="453" operator="between">
      <formula>0.7</formula>
      <formula>0.99</formula>
    </cfRule>
    <cfRule type="cellIs" dxfId="445" priority="454" operator="lessThanOrEqual">
      <formula>0.69</formula>
    </cfRule>
  </conditionalFormatting>
  <conditionalFormatting sqref="P240:R240 U240">
    <cfRule type="cellIs" dxfId="444" priority="449" operator="greaterThanOrEqual">
      <formula>1</formula>
    </cfRule>
    <cfRule type="cellIs" dxfId="443" priority="450" operator="between">
      <formula>0.7</formula>
      <formula>0.99</formula>
    </cfRule>
    <cfRule type="cellIs" dxfId="442" priority="451" operator="lessThanOrEqual">
      <formula>0.69</formula>
    </cfRule>
  </conditionalFormatting>
  <conditionalFormatting sqref="P241:R241 T241:U241">
    <cfRule type="cellIs" dxfId="441" priority="446" operator="greaterThanOrEqual">
      <formula>1</formula>
    </cfRule>
    <cfRule type="cellIs" dxfId="440" priority="447" operator="between">
      <formula>0.7</formula>
      <formula>0.99</formula>
    </cfRule>
    <cfRule type="cellIs" dxfId="439" priority="448" operator="lessThanOrEqual">
      <formula>0.69</formula>
    </cfRule>
  </conditionalFormatting>
  <conditionalFormatting sqref="P244:U244">
    <cfRule type="cellIs" dxfId="438" priority="443" operator="greaterThanOrEqual">
      <formula>1</formula>
    </cfRule>
    <cfRule type="cellIs" dxfId="437" priority="444" operator="between">
      <formula>0.7</formula>
      <formula>0.99</formula>
    </cfRule>
    <cfRule type="cellIs" dxfId="436" priority="445" operator="lessThanOrEqual">
      <formula>0.69</formula>
    </cfRule>
  </conditionalFormatting>
  <conditionalFormatting sqref="Q254:U254">
    <cfRule type="cellIs" dxfId="435" priority="441" operator="equal">
      <formula>0%</formula>
    </cfRule>
    <cfRule type="cellIs" dxfId="434" priority="442" operator="equal">
      <formula>100%</formula>
    </cfRule>
  </conditionalFormatting>
  <conditionalFormatting sqref="Q251:U251 U252:U253">
    <cfRule type="cellIs" dxfId="433" priority="439" operator="equal">
      <formula>0%</formula>
    </cfRule>
    <cfRule type="cellIs" dxfId="432" priority="440" operator="equal">
      <formula>100%</formula>
    </cfRule>
  </conditionalFormatting>
  <conditionalFormatting sqref="U248">
    <cfRule type="cellIs" dxfId="431" priority="436" operator="greaterThanOrEqual">
      <formula>1</formula>
    </cfRule>
    <cfRule type="cellIs" dxfId="430" priority="437" operator="between">
      <formula>0.7</formula>
      <formula>0.99</formula>
    </cfRule>
    <cfRule type="cellIs" dxfId="429" priority="438" operator="lessThanOrEqual">
      <formula>0.69</formula>
    </cfRule>
  </conditionalFormatting>
  <conditionalFormatting sqref="P32:T32">
    <cfRule type="cellIs" dxfId="428" priority="433" operator="greaterThanOrEqual">
      <formula>90%</formula>
    </cfRule>
    <cfRule type="cellIs" dxfId="427" priority="434" operator="between">
      <formula>0.51</formula>
      <formula>0.89</formula>
    </cfRule>
    <cfRule type="cellIs" dxfId="426" priority="435" operator="between">
      <formula>0</formula>
      <formula>0.5</formula>
    </cfRule>
  </conditionalFormatting>
  <conditionalFormatting sqref="P33:T33">
    <cfRule type="cellIs" dxfId="425" priority="430" operator="greaterThanOrEqual">
      <formula>90%</formula>
    </cfRule>
    <cfRule type="cellIs" dxfId="424" priority="431" operator="between">
      <formula>0.51</formula>
      <formula>0.89</formula>
    </cfRule>
    <cfRule type="cellIs" dxfId="423" priority="432" operator="between">
      <formula>0</formula>
      <formula>0.5</formula>
    </cfRule>
  </conditionalFormatting>
  <conditionalFormatting sqref="P34">
    <cfRule type="cellIs" dxfId="422" priority="427" operator="greaterThanOrEqual">
      <formula>1</formula>
    </cfRule>
    <cfRule type="cellIs" dxfId="421" priority="428" operator="between">
      <formula>0.51</formula>
      <formula>0.99</formula>
    </cfRule>
    <cfRule type="cellIs" dxfId="420" priority="429" operator="between">
      <formula>0</formula>
      <formula>0.5</formula>
    </cfRule>
  </conditionalFormatting>
  <conditionalFormatting sqref="Q34:T34">
    <cfRule type="cellIs" dxfId="419" priority="424" operator="greaterThanOrEqual">
      <formula>1</formula>
    </cfRule>
    <cfRule type="cellIs" dxfId="418" priority="425" operator="between">
      <formula>0.51</formula>
      <formula>0.99</formula>
    </cfRule>
    <cfRule type="cellIs" dxfId="417" priority="426" operator="between">
      <formula>0</formula>
      <formula>0.5</formula>
    </cfRule>
  </conditionalFormatting>
  <conditionalFormatting sqref="S35:T35">
    <cfRule type="cellIs" dxfId="416" priority="421" operator="greaterThanOrEqual">
      <formula>1</formula>
    </cfRule>
    <cfRule type="cellIs" dxfId="415" priority="422" operator="between">
      <formula>0.51</formula>
      <formula>0.99</formula>
    </cfRule>
    <cfRule type="cellIs" dxfId="414" priority="423" operator="between">
      <formula>0</formula>
      <formula>0.5</formula>
    </cfRule>
  </conditionalFormatting>
  <conditionalFormatting sqref="Q6:U6">
    <cfRule type="cellIs" dxfId="413" priority="418" operator="greaterThanOrEqual">
      <formula>1</formula>
    </cfRule>
    <cfRule type="cellIs" dxfId="412" priority="419" operator="between">
      <formula>0.8</formula>
      <formula>0.99</formula>
    </cfRule>
    <cfRule type="cellIs" dxfId="411" priority="420" operator="between">
      <formula>0</formula>
      <formula>79%</formula>
    </cfRule>
  </conditionalFormatting>
  <conditionalFormatting sqref="T9">
    <cfRule type="cellIs" dxfId="410" priority="415" operator="greaterThanOrEqual">
      <formula>1</formula>
    </cfRule>
    <cfRule type="cellIs" dxfId="409" priority="416" operator="between">
      <formula>0.8</formula>
      <formula>0.99</formula>
    </cfRule>
    <cfRule type="cellIs" dxfId="408" priority="417" operator="between">
      <formula>0</formula>
      <formula>79%</formula>
    </cfRule>
  </conditionalFormatting>
  <conditionalFormatting sqref="U9">
    <cfRule type="cellIs" dxfId="407" priority="412" operator="greaterThanOrEqual">
      <formula>1</formula>
    </cfRule>
    <cfRule type="cellIs" dxfId="406" priority="413" operator="between">
      <formula>0.8</formula>
      <formula>0.99</formula>
    </cfRule>
    <cfRule type="cellIs" dxfId="405" priority="414" operator="between">
      <formula>0</formula>
      <formula>79%</formula>
    </cfRule>
  </conditionalFormatting>
  <conditionalFormatting sqref="T10:U10">
    <cfRule type="cellIs" dxfId="404" priority="409" operator="greaterThanOrEqual">
      <formula>0.85</formula>
    </cfRule>
    <cfRule type="cellIs" dxfId="403" priority="410" operator="between">
      <formula>0.65</formula>
      <formula>0.84</formula>
    </cfRule>
    <cfRule type="cellIs" dxfId="402" priority="411" operator="between">
      <formula>0</formula>
      <formula>64%</formula>
    </cfRule>
  </conditionalFormatting>
  <conditionalFormatting sqref="T11:U11">
    <cfRule type="cellIs" dxfId="401" priority="406" operator="greaterThanOrEqual">
      <formula>0.8</formula>
    </cfRule>
    <cfRule type="cellIs" dxfId="400" priority="407" operator="between">
      <formula>0.5</formula>
      <formula>0.79</formula>
    </cfRule>
    <cfRule type="cellIs" dxfId="399" priority="408" operator="between">
      <formula>0</formula>
      <formula>49%</formula>
    </cfRule>
  </conditionalFormatting>
  <conditionalFormatting sqref="T12:U12">
    <cfRule type="cellIs" dxfId="398" priority="403" operator="greaterThanOrEqual">
      <formula>0.8</formula>
    </cfRule>
    <cfRule type="cellIs" dxfId="397" priority="404" operator="between">
      <formula>0.5</formula>
      <formula>0.79</formula>
    </cfRule>
    <cfRule type="cellIs" dxfId="396" priority="405" operator="between">
      <formula>0</formula>
      <formula>49%</formula>
    </cfRule>
  </conditionalFormatting>
  <conditionalFormatting sqref="T13:U13">
    <cfRule type="cellIs" dxfId="395" priority="400" operator="greaterThanOrEqual">
      <formula>0.8</formula>
    </cfRule>
    <cfRule type="cellIs" dxfId="394" priority="401" operator="between">
      <formula>0.5</formula>
      <formula>0.79</formula>
    </cfRule>
    <cfRule type="cellIs" dxfId="393" priority="402" operator="between">
      <formula>0</formula>
      <formula>49%</formula>
    </cfRule>
  </conditionalFormatting>
  <conditionalFormatting sqref="T14:U14">
    <cfRule type="cellIs" dxfId="392" priority="397" operator="greaterThanOrEqual">
      <formula>0.8</formula>
    </cfRule>
    <cfRule type="cellIs" dxfId="391" priority="398" operator="between">
      <formula>0.5</formula>
      <formula>0.79</formula>
    </cfRule>
    <cfRule type="cellIs" dxfId="390" priority="399" operator="between">
      <formula>0</formula>
      <formula>49%</formula>
    </cfRule>
  </conditionalFormatting>
  <conditionalFormatting sqref="T15:U15">
    <cfRule type="cellIs" dxfId="389" priority="394" operator="greaterThanOrEqual">
      <formula>1</formula>
    </cfRule>
    <cfRule type="cellIs" dxfId="388" priority="395" operator="between">
      <formula>0.8</formula>
      <formula>0.99</formula>
    </cfRule>
    <cfRule type="cellIs" dxfId="387" priority="396" operator="between">
      <formula>0</formula>
      <formula>79%</formula>
    </cfRule>
  </conditionalFormatting>
  <conditionalFormatting sqref="T16:U16">
    <cfRule type="cellIs" dxfId="386" priority="391" operator="greaterThanOrEqual">
      <formula>1</formula>
    </cfRule>
    <cfRule type="cellIs" dxfId="385" priority="392" operator="between">
      <formula>0.8</formula>
      <formula>0.99</formula>
    </cfRule>
    <cfRule type="cellIs" dxfId="384" priority="393" operator="between">
      <formula>0</formula>
      <formula>79%</formula>
    </cfRule>
  </conditionalFormatting>
  <conditionalFormatting sqref="T18:U18">
    <cfRule type="cellIs" dxfId="383" priority="388" operator="greaterThanOrEqual">
      <formula>1</formula>
    </cfRule>
    <cfRule type="cellIs" dxfId="382" priority="389" operator="between">
      <formula>0.8</formula>
      <formula>0.99</formula>
    </cfRule>
    <cfRule type="cellIs" dxfId="381" priority="390" operator="between">
      <formula>0</formula>
      <formula>79%</formula>
    </cfRule>
  </conditionalFormatting>
  <conditionalFormatting sqref="T19:U19">
    <cfRule type="cellIs" dxfId="380" priority="385" operator="greaterThanOrEqual">
      <formula>1</formula>
    </cfRule>
    <cfRule type="cellIs" dxfId="379" priority="386" operator="between">
      <formula>0.8</formula>
      <formula>0.99</formula>
    </cfRule>
    <cfRule type="cellIs" dxfId="378" priority="387" operator="between">
      <formula>0</formula>
      <formula>79%</formula>
    </cfRule>
  </conditionalFormatting>
  <conditionalFormatting sqref="T20:U20">
    <cfRule type="cellIs" dxfId="377" priority="382" operator="greaterThan">
      <formula>0.9</formula>
    </cfRule>
    <cfRule type="cellIs" dxfId="376" priority="383" operator="lessThan">
      <formula>0.9</formula>
    </cfRule>
    <cfRule type="cellIs" dxfId="375" priority="384" operator="lessThan">
      <formula>0.7</formula>
    </cfRule>
  </conditionalFormatting>
  <conditionalFormatting sqref="R17 T17">
    <cfRule type="cellIs" dxfId="374" priority="379" operator="greaterThanOrEqual">
      <formula>1</formula>
    </cfRule>
    <cfRule type="cellIs" dxfId="373" priority="380" operator="between">
      <formula>0.8</formula>
      <formula>0.99</formula>
    </cfRule>
    <cfRule type="cellIs" dxfId="372" priority="381" operator="between">
      <formula>0</formula>
      <formula>79%</formula>
    </cfRule>
  </conditionalFormatting>
  <conditionalFormatting sqref="P17">
    <cfRule type="cellIs" dxfId="371" priority="376" operator="greaterThanOrEqual">
      <formula>1</formula>
    </cfRule>
    <cfRule type="cellIs" dxfId="370" priority="377" operator="between">
      <formula>0.8</formula>
      <formula>0.99</formula>
    </cfRule>
    <cfRule type="cellIs" dxfId="369" priority="378" operator="between">
      <formula>0</formula>
      <formula>79%</formula>
    </cfRule>
  </conditionalFormatting>
  <conditionalFormatting sqref="P23">
    <cfRule type="cellIs" dxfId="368" priority="374" operator="greaterThanOrEqual">
      <formula>1</formula>
    </cfRule>
    <cfRule type="cellIs" dxfId="367" priority="375" operator="equal">
      <formula>0%</formula>
    </cfRule>
  </conditionalFormatting>
  <conditionalFormatting sqref="P21">
    <cfRule type="cellIs" dxfId="366" priority="371" operator="greaterThanOrEqual">
      <formula>0.9</formula>
    </cfRule>
    <cfRule type="cellIs" dxfId="365" priority="372" operator="between">
      <formula>0.7</formula>
      <formula>0.89</formula>
    </cfRule>
    <cfRule type="cellIs" dxfId="364" priority="373" operator="between">
      <formula>0</formula>
      <formula>69%</formula>
    </cfRule>
  </conditionalFormatting>
  <conditionalFormatting sqref="Q21:R21">
    <cfRule type="cellIs" dxfId="363" priority="368" operator="greaterThanOrEqual">
      <formula>0.9</formula>
    </cfRule>
    <cfRule type="cellIs" dxfId="362" priority="369" operator="between">
      <formula>0.7</formula>
      <formula>0.89</formula>
    </cfRule>
    <cfRule type="cellIs" dxfId="361" priority="370" operator="between">
      <formula>0</formula>
      <formula>69%</formula>
    </cfRule>
  </conditionalFormatting>
  <conditionalFormatting sqref="P22">
    <cfRule type="cellIs" dxfId="360" priority="365" operator="greaterThanOrEqual">
      <formula>0.8</formula>
    </cfRule>
    <cfRule type="cellIs" dxfId="359" priority="366" operator="between">
      <formula>0.5</formula>
      <formula>0.79</formula>
    </cfRule>
    <cfRule type="cellIs" dxfId="358" priority="367" operator="between">
      <formula>0</formula>
      <formula>49%</formula>
    </cfRule>
  </conditionalFormatting>
  <conditionalFormatting sqref="Q22:U22">
    <cfRule type="cellIs" dxfId="357" priority="362" operator="greaterThanOrEqual">
      <formula>0.8</formula>
    </cfRule>
    <cfRule type="cellIs" dxfId="356" priority="363" operator="between">
      <formula>0.5</formula>
      <formula>0.79</formula>
    </cfRule>
    <cfRule type="cellIs" dxfId="355" priority="364" operator="between">
      <formula>0</formula>
      <formula>49%</formula>
    </cfRule>
  </conditionalFormatting>
  <conditionalFormatting sqref="Q23:U23">
    <cfRule type="cellIs" dxfId="354" priority="360" operator="greaterThanOrEqual">
      <formula>1</formula>
    </cfRule>
    <cfRule type="cellIs" dxfId="353" priority="361" operator="equal">
      <formula>0%</formula>
    </cfRule>
  </conditionalFormatting>
  <conditionalFormatting sqref="R24">
    <cfRule type="cellIs" dxfId="352" priority="357" operator="between">
      <formula>0</formula>
      <formula>0.5</formula>
    </cfRule>
    <cfRule type="cellIs" dxfId="351" priority="358" operator="between">
      <formula>0.51</formula>
      <formula>0.79</formula>
    </cfRule>
    <cfRule type="cellIs" dxfId="350" priority="359" operator="greaterThanOrEqual">
      <formula>0.8</formula>
    </cfRule>
  </conditionalFormatting>
  <conditionalFormatting sqref="S24">
    <cfRule type="cellIs" dxfId="349" priority="354" operator="between">
      <formula>0</formula>
      <formula>0.5</formula>
    </cfRule>
    <cfRule type="cellIs" dxfId="348" priority="355" operator="between">
      <formula>0.51</formula>
      <formula>0.79</formula>
    </cfRule>
    <cfRule type="cellIs" dxfId="347" priority="356" operator="greaterThanOrEqual">
      <formula>0.8</formula>
    </cfRule>
  </conditionalFormatting>
  <conditionalFormatting sqref="T24">
    <cfRule type="cellIs" dxfId="346" priority="351" operator="between">
      <formula>0</formula>
      <formula>0.5</formula>
    </cfRule>
    <cfRule type="cellIs" dxfId="345" priority="352" operator="between">
      <formula>0.51</formula>
      <formula>0.79</formula>
    </cfRule>
    <cfRule type="cellIs" dxfId="344" priority="353" operator="greaterThanOrEqual">
      <formula>0.8</formula>
    </cfRule>
  </conditionalFormatting>
  <conditionalFormatting sqref="U24">
    <cfRule type="cellIs" dxfId="343" priority="348" operator="between">
      <formula>0</formula>
      <formula>0.5</formula>
    </cfRule>
    <cfRule type="cellIs" dxfId="342" priority="349" operator="between">
      <formula>0.51</formula>
      <formula>0.79</formula>
    </cfRule>
    <cfRule type="cellIs" dxfId="341" priority="350" operator="greaterThanOrEqual">
      <formula>0.8</formula>
    </cfRule>
  </conditionalFormatting>
  <conditionalFormatting sqref="P25">
    <cfRule type="cellIs" dxfId="340" priority="345" operator="equal">
      <formula>1</formula>
    </cfRule>
    <cfRule type="cellIs" dxfId="339" priority="346" operator="between">
      <formula>0.8</formula>
      <formula>0.99</formula>
    </cfRule>
    <cfRule type="cellIs" dxfId="338" priority="347" operator="between">
      <formula>0</formula>
      <formula>79%</formula>
    </cfRule>
  </conditionalFormatting>
  <conditionalFormatting sqref="Q25:R25">
    <cfRule type="cellIs" dxfId="337" priority="342" operator="equal">
      <formula>1</formula>
    </cfRule>
    <cfRule type="cellIs" dxfId="336" priority="343" operator="between">
      <formula>0.8</formula>
      <formula>0.99</formula>
    </cfRule>
    <cfRule type="cellIs" dxfId="335" priority="344" operator="between">
      <formula>0</formula>
      <formula>79%</formula>
    </cfRule>
  </conditionalFormatting>
  <conditionalFormatting sqref="P26">
    <cfRule type="cellIs" dxfId="334" priority="339" operator="greaterThanOrEqual">
      <formula>0.9</formula>
    </cfRule>
    <cfRule type="cellIs" dxfId="333" priority="340" operator="between">
      <formula>0.7</formula>
      <formula>0.89</formula>
    </cfRule>
    <cfRule type="cellIs" dxfId="332" priority="341" operator="between">
      <formula>0</formula>
      <formula>69%</formula>
    </cfRule>
  </conditionalFormatting>
  <conditionalFormatting sqref="Q26:R26">
    <cfRule type="cellIs" dxfId="331" priority="336" operator="greaterThanOrEqual">
      <formula>0.9</formula>
    </cfRule>
    <cfRule type="cellIs" dxfId="330" priority="337" operator="between">
      <formula>0.7</formula>
      <formula>0.89</formula>
    </cfRule>
    <cfRule type="cellIs" dxfId="329" priority="338" operator="between">
      <formula>0</formula>
      <formula>69%</formula>
    </cfRule>
  </conditionalFormatting>
  <conditionalFormatting sqref="S25">
    <cfRule type="cellIs" dxfId="328" priority="333" operator="equal">
      <formula>1</formula>
    </cfRule>
    <cfRule type="cellIs" dxfId="327" priority="334" operator="between">
      <formula>0.8</formula>
      <formula>0.99</formula>
    </cfRule>
    <cfRule type="cellIs" dxfId="326" priority="335" operator="between">
      <formula>0</formula>
      <formula>79%</formula>
    </cfRule>
  </conditionalFormatting>
  <conditionalFormatting sqref="S26">
    <cfRule type="cellIs" dxfId="325" priority="330" operator="greaterThanOrEqual">
      <formula>0.9</formula>
    </cfRule>
    <cfRule type="cellIs" dxfId="324" priority="331" operator="between">
      <formula>0.7</formula>
      <formula>0.89</formula>
    </cfRule>
    <cfRule type="cellIs" dxfId="323" priority="332" operator="between">
      <formula>0</formula>
      <formula>69%</formula>
    </cfRule>
  </conditionalFormatting>
  <conditionalFormatting sqref="T25:U25">
    <cfRule type="cellIs" dxfId="322" priority="327" operator="equal">
      <formula>1</formula>
    </cfRule>
    <cfRule type="cellIs" dxfId="321" priority="328" operator="between">
      <formula>0.8</formula>
      <formula>0.99</formula>
    </cfRule>
    <cfRule type="cellIs" dxfId="320" priority="329" operator="between">
      <formula>0</formula>
      <formula>79%</formula>
    </cfRule>
  </conditionalFormatting>
  <conditionalFormatting sqref="T26">
    <cfRule type="cellIs" dxfId="319" priority="324" operator="greaterThanOrEqual">
      <formula>0.9</formula>
    </cfRule>
    <cfRule type="cellIs" dxfId="318" priority="325" operator="between">
      <formula>0.7</formula>
      <formula>0.89</formula>
    </cfRule>
    <cfRule type="cellIs" dxfId="317" priority="326" operator="between">
      <formula>0</formula>
      <formula>69%</formula>
    </cfRule>
  </conditionalFormatting>
  <conditionalFormatting sqref="U26">
    <cfRule type="cellIs" dxfId="316" priority="321" operator="greaterThanOrEqual">
      <formula>0.9</formula>
    </cfRule>
    <cfRule type="cellIs" dxfId="315" priority="322" operator="between">
      <formula>0.7</formula>
      <formula>0.89</formula>
    </cfRule>
    <cfRule type="cellIs" dxfId="314" priority="323" operator="between">
      <formula>0</formula>
      <formula>69%</formula>
    </cfRule>
  </conditionalFormatting>
  <conditionalFormatting sqref="T281:U281">
    <cfRule type="cellIs" dxfId="313" priority="318" operator="greaterThanOrEqual">
      <formula>1</formula>
    </cfRule>
    <cfRule type="cellIs" dxfId="312" priority="319" operator="between">
      <formula>0.85</formula>
      <formula>0.99</formula>
    </cfRule>
    <cfRule type="cellIs" dxfId="311" priority="320" operator="between">
      <formula>0</formula>
      <formula>0.84</formula>
    </cfRule>
  </conditionalFormatting>
  <conditionalFormatting sqref="U295">
    <cfRule type="cellIs" dxfId="310" priority="316" operator="greaterThanOrEqual">
      <formula>1</formula>
    </cfRule>
    <cfRule type="cellIs" dxfId="309" priority="317" operator="between">
      <formula>0</formula>
      <formula>99%</formula>
    </cfRule>
  </conditionalFormatting>
  <conditionalFormatting sqref="U296">
    <cfRule type="cellIs" dxfId="308" priority="314" operator="greaterThanOrEqual">
      <formula>1</formula>
    </cfRule>
    <cfRule type="cellIs" dxfId="307" priority="315" operator="between">
      <formula>0</formula>
      <formula>99%</formula>
    </cfRule>
  </conditionalFormatting>
  <conditionalFormatting sqref="U297">
    <cfRule type="cellIs" dxfId="306" priority="311" operator="greaterThanOrEqual">
      <formula>1</formula>
    </cfRule>
    <cfRule type="cellIs" dxfId="305" priority="312" operator="between">
      <formula>0.9</formula>
      <formula>0.99</formula>
    </cfRule>
    <cfRule type="cellIs" dxfId="304" priority="313" operator="between">
      <formula>0</formula>
      <formula>0.89</formula>
    </cfRule>
  </conditionalFormatting>
  <conditionalFormatting sqref="U289:U294">
    <cfRule type="cellIs" dxfId="303" priority="308" operator="greaterThanOrEqual">
      <formula>1</formula>
    </cfRule>
    <cfRule type="cellIs" dxfId="302" priority="309" operator="between">
      <formula>0.85</formula>
      <formula>0.99</formula>
    </cfRule>
    <cfRule type="cellIs" dxfId="301" priority="310" operator="between">
      <formula>0</formula>
      <formula>0.84</formula>
    </cfRule>
  </conditionalFormatting>
  <conditionalFormatting sqref="U299">
    <cfRule type="cellIs" dxfId="300" priority="306" operator="greaterThanOrEqual">
      <formula>1</formula>
    </cfRule>
    <cfRule type="cellIs" dxfId="299" priority="307" operator="between">
      <formula>0</formula>
      <formula>99%</formula>
    </cfRule>
  </conditionalFormatting>
  <conditionalFormatting sqref="U298">
    <cfRule type="cellIs" dxfId="298" priority="303" operator="greaterThanOrEqual">
      <formula>1</formula>
    </cfRule>
    <cfRule type="cellIs" dxfId="297" priority="304" operator="between">
      <formula>0.85</formula>
      <formula>0.99</formula>
    </cfRule>
    <cfRule type="cellIs" dxfId="296" priority="305" operator="between">
      <formula>0</formula>
      <formula>0.84</formula>
    </cfRule>
  </conditionalFormatting>
  <conditionalFormatting sqref="U300">
    <cfRule type="cellIs" dxfId="295" priority="301" operator="greaterThanOrEqual">
      <formula>1</formula>
    </cfRule>
    <cfRule type="cellIs" dxfId="294" priority="302" operator="between">
      <formula>0</formula>
      <formula>99%</formula>
    </cfRule>
  </conditionalFormatting>
  <conditionalFormatting sqref="U302">
    <cfRule type="cellIs" dxfId="293" priority="298" operator="greaterThanOrEqual">
      <formula>1</formula>
    </cfRule>
    <cfRule type="cellIs" dxfId="292" priority="299" operator="between">
      <formula>0.9</formula>
      <formula>0.99</formula>
    </cfRule>
    <cfRule type="cellIs" dxfId="291" priority="300" operator="between">
      <formula>0</formula>
      <formula>0.89</formula>
    </cfRule>
  </conditionalFormatting>
  <conditionalFormatting sqref="U311">
    <cfRule type="cellIs" dxfId="290" priority="295" operator="between">
      <formula>0.96</formula>
      <formula>1</formula>
    </cfRule>
    <cfRule type="cellIs" dxfId="289" priority="296" operator="between">
      <formula>0.9</formula>
      <formula>0.95</formula>
    </cfRule>
    <cfRule type="cellIs" dxfId="288" priority="297" operator="between">
      <formula>0</formula>
      <formula>0.89</formula>
    </cfRule>
  </conditionalFormatting>
  <conditionalFormatting sqref="T319:U319">
    <cfRule type="cellIs" dxfId="287" priority="293" operator="greaterThanOrEqual">
      <formula>1</formula>
    </cfRule>
    <cfRule type="cellIs" dxfId="286" priority="294" operator="between">
      <formula>0</formula>
      <formula>99%</formula>
    </cfRule>
  </conditionalFormatting>
  <conditionalFormatting sqref="T320:U321">
    <cfRule type="cellIs" dxfId="285" priority="291" operator="greaterThanOrEqual">
      <formula>1</formula>
    </cfRule>
    <cfRule type="cellIs" dxfId="284" priority="292" operator="between">
      <formula>0</formula>
      <formula>99%</formula>
    </cfRule>
  </conditionalFormatting>
  <conditionalFormatting sqref="T322:U322">
    <cfRule type="cellIs" dxfId="283" priority="289" operator="greaterThanOrEqual">
      <formula>1</formula>
    </cfRule>
    <cfRule type="cellIs" dxfId="282" priority="290" operator="between">
      <formula>0</formula>
      <formula>99%</formula>
    </cfRule>
  </conditionalFormatting>
  <conditionalFormatting sqref="U331">
    <cfRule type="cellIs" dxfId="281" priority="287" operator="greaterThanOrEqual">
      <formula>1</formula>
    </cfRule>
    <cfRule type="cellIs" dxfId="280" priority="288" operator="between">
      <formula>0</formula>
      <formula>99%</formula>
    </cfRule>
  </conditionalFormatting>
  <conditionalFormatting sqref="U334">
    <cfRule type="cellIs" dxfId="279" priority="284" operator="greaterThanOrEqual">
      <formula>1</formula>
    </cfRule>
    <cfRule type="cellIs" dxfId="278" priority="285" operator="between">
      <formula>0.85</formula>
      <formula>0.99</formula>
    </cfRule>
    <cfRule type="cellIs" dxfId="277" priority="286" operator="between">
      <formula>0</formula>
      <formula>0.84</formula>
    </cfRule>
  </conditionalFormatting>
  <conditionalFormatting sqref="U335">
    <cfRule type="cellIs" dxfId="276" priority="282" operator="greaterThanOrEqual">
      <formula>1</formula>
    </cfRule>
    <cfRule type="cellIs" dxfId="275" priority="283" operator="between">
      <formula>0</formula>
      <formula>99%</formula>
    </cfRule>
  </conditionalFormatting>
  <conditionalFormatting sqref="U342">
    <cfRule type="cellIs" dxfId="274" priority="280" operator="greaterThanOrEqual">
      <formula>6</formula>
    </cfRule>
    <cfRule type="cellIs" dxfId="273" priority="281" operator="between">
      <formula>0</formula>
      <formula>5</formula>
    </cfRule>
  </conditionalFormatting>
  <conditionalFormatting sqref="U341">
    <cfRule type="cellIs" dxfId="272" priority="277" operator="greaterThanOrEqual">
      <formula>3</formula>
    </cfRule>
    <cfRule type="cellIs" dxfId="271" priority="278" operator="equal">
      <formula>2</formula>
    </cfRule>
    <cfRule type="cellIs" dxfId="270" priority="279" operator="between">
      <formula>0</formula>
      <formula>1</formula>
    </cfRule>
  </conditionalFormatting>
  <conditionalFormatting sqref="U345:U347">
    <cfRule type="cellIs" dxfId="269" priority="274" operator="greaterThanOrEqual">
      <formula>0.91</formula>
    </cfRule>
    <cfRule type="cellIs" dxfId="268" priority="275" operator="between">
      <formula>0.81</formula>
      <formula>0.9</formula>
    </cfRule>
    <cfRule type="cellIs" dxfId="267" priority="276" operator="between">
      <formula>0</formula>
      <formula>0.8</formula>
    </cfRule>
  </conditionalFormatting>
  <conditionalFormatting sqref="U348">
    <cfRule type="cellIs" dxfId="266" priority="271" operator="greaterThanOrEqual">
      <formula>0.91</formula>
    </cfRule>
    <cfRule type="cellIs" dxfId="265" priority="272" operator="between">
      <formula>0.81</formula>
      <formula>0.9</formula>
    </cfRule>
    <cfRule type="cellIs" dxfId="264" priority="273" operator="between">
      <formula>0</formula>
      <formula>0.8</formula>
    </cfRule>
  </conditionalFormatting>
  <conditionalFormatting sqref="T175:U175">
    <cfRule type="cellIs" dxfId="263" priority="268" operator="lessThanOrEqual">
      <formula>3</formula>
    </cfRule>
    <cfRule type="cellIs" dxfId="262" priority="269" operator="between">
      <formula>4</formula>
      <formula>5</formula>
    </cfRule>
    <cfRule type="cellIs" dxfId="261" priority="270" operator="greaterThanOrEqual">
      <formula>6</formula>
    </cfRule>
  </conditionalFormatting>
  <conditionalFormatting sqref="T177:U177">
    <cfRule type="cellIs" dxfId="260" priority="265" operator="greaterThanOrEqual">
      <formula>1</formula>
    </cfRule>
    <cfRule type="cellIs" dxfId="259" priority="266" operator="between">
      <formula>0.6</formula>
      <formula>0.99</formula>
    </cfRule>
    <cfRule type="cellIs" dxfId="258" priority="267" operator="between">
      <formula>0</formula>
      <formula>0.59</formula>
    </cfRule>
  </conditionalFormatting>
  <conditionalFormatting sqref="T178">
    <cfRule type="cellIs" dxfId="257" priority="262" operator="greaterThanOrEqual">
      <formula>1</formula>
    </cfRule>
    <cfRule type="cellIs" dxfId="256" priority="263" operator="between">
      <formula>0.6</formula>
      <formula>0.99</formula>
    </cfRule>
    <cfRule type="cellIs" dxfId="255" priority="264" operator="between">
      <formula>0</formula>
      <formula>0.59</formula>
    </cfRule>
  </conditionalFormatting>
  <conditionalFormatting sqref="U178">
    <cfRule type="cellIs" dxfId="254" priority="259" operator="greaterThanOrEqual">
      <formula>1</formula>
    </cfRule>
    <cfRule type="cellIs" dxfId="253" priority="260" operator="between">
      <formula>0.6</formula>
      <formula>0.99</formula>
    </cfRule>
    <cfRule type="cellIs" dxfId="252" priority="261" operator="between">
      <formula>0</formula>
      <formula>0.59</formula>
    </cfRule>
  </conditionalFormatting>
  <conditionalFormatting sqref="T179:U179">
    <cfRule type="cellIs" dxfId="251" priority="256" operator="greaterThanOrEqual">
      <formula>1</formula>
    </cfRule>
    <cfRule type="cellIs" dxfId="250" priority="257" operator="between">
      <formula>0.6</formula>
      <formula>0.99</formula>
    </cfRule>
    <cfRule type="cellIs" dxfId="249" priority="258" operator="between">
      <formula>0</formula>
      <formula>0.59</formula>
    </cfRule>
  </conditionalFormatting>
  <conditionalFormatting sqref="T180:U180">
    <cfRule type="cellIs" dxfId="248" priority="253" operator="greaterThanOrEqual">
      <formula>1</formula>
    </cfRule>
    <cfRule type="cellIs" dxfId="247" priority="254" operator="between">
      <formula>0.6</formula>
      <formula>0.99</formula>
    </cfRule>
    <cfRule type="cellIs" dxfId="246" priority="255" operator="between">
      <formula>0</formula>
      <formula>0.59</formula>
    </cfRule>
  </conditionalFormatting>
  <conditionalFormatting sqref="R181">
    <cfRule type="cellIs" dxfId="245" priority="250" operator="greaterThanOrEqual">
      <formula>1</formula>
    </cfRule>
    <cfRule type="cellIs" dxfId="244" priority="251" operator="between">
      <formula>0.6</formula>
      <formula>0.99</formula>
    </cfRule>
    <cfRule type="cellIs" dxfId="243" priority="252" operator="between">
      <formula>0</formula>
      <formula>0.59</formula>
    </cfRule>
  </conditionalFormatting>
  <conditionalFormatting sqref="U181">
    <cfRule type="cellIs" dxfId="242" priority="247" operator="greaterThanOrEqual">
      <formula>1</formula>
    </cfRule>
    <cfRule type="cellIs" dxfId="241" priority="248" operator="between">
      <formula>0.6</formula>
      <formula>0.99</formula>
    </cfRule>
    <cfRule type="cellIs" dxfId="240" priority="249" operator="between">
      <formula>0</formula>
      <formula>0.59</formula>
    </cfRule>
  </conditionalFormatting>
  <conditionalFormatting sqref="U186">
    <cfRule type="cellIs" dxfId="239" priority="245" operator="greaterThanOrEqual">
      <formula>1</formula>
    </cfRule>
    <cfRule type="cellIs" dxfId="238" priority="246" operator="between">
      <formula>0</formula>
      <formula>0.99</formula>
    </cfRule>
  </conditionalFormatting>
  <conditionalFormatting sqref="P118:T118">
    <cfRule type="cellIs" dxfId="237" priority="242" operator="greaterThanOrEqual">
      <formula>1</formula>
    </cfRule>
    <cfRule type="cellIs" dxfId="236" priority="243" operator="between">
      <formula>0.71</formula>
      <formula>0.99</formula>
    </cfRule>
    <cfRule type="cellIs" dxfId="235" priority="244" operator="between">
      <formula>0</formula>
      <formula>0.7</formula>
    </cfRule>
  </conditionalFormatting>
  <conditionalFormatting sqref="T97">
    <cfRule type="cellIs" dxfId="234" priority="240" operator="greaterThanOrEqual">
      <formula>1</formula>
    </cfRule>
    <cfRule type="cellIs" dxfId="233" priority="241" operator="lessThan">
      <formula>1</formula>
    </cfRule>
  </conditionalFormatting>
  <conditionalFormatting sqref="U97:Y97">
    <cfRule type="cellIs" dxfId="232" priority="238" operator="greaterThanOrEqual">
      <formula>1</formula>
    </cfRule>
    <cfRule type="cellIs" dxfId="231" priority="239" operator="lessThan">
      <formula>1</formula>
    </cfRule>
  </conditionalFormatting>
  <conditionalFormatting sqref="U100">
    <cfRule type="cellIs" dxfId="230" priority="236" operator="greaterThanOrEqual">
      <formula>1</formula>
    </cfRule>
    <cfRule type="cellIs" dxfId="229" priority="237" operator="lessThan">
      <formula>1</formula>
    </cfRule>
  </conditionalFormatting>
  <conditionalFormatting sqref="V66:V67">
    <cfRule type="cellIs" dxfId="228" priority="234" operator="greaterThan">
      <formula>0%</formula>
    </cfRule>
    <cfRule type="cellIs" dxfId="227" priority="235" operator="equal">
      <formula>0</formula>
    </cfRule>
  </conditionalFormatting>
  <conditionalFormatting sqref="S68">
    <cfRule type="cellIs" dxfId="226" priority="232" operator="greaterThan">
      <formula>10%</formula>
    </cfRule>
    <cfRule type="cellIs" dxfId="225" priority="233" operator="lessThan">
      <formula>10</formula>
    </cfRule>
  </conditionalFormatting>
  <conditionalFormatting sqref="Y67">
    <cfRule type="cellIs" dxfId="224" priority="230" operator="greaterThan">
      <formula>0%</formula>
    </cfRule>
    <cfRule type="cellIs" dxfId="223" priority="231" operator="equal">
      <formula>0</formula>
    </cfRule>
  </conditionalFormatting>
  <conditionalFormatting sqref="V82:V83">
    <cfRule type="cellIs" dxfId="222" priority="227" operator="between">
      <formula>95%</formula>
      <formula>100%</formula>
    </cfRule>
    <cfRule type="cellIs" dxfId="221" priority="228" operator="between">
      <formula>60%</formula>
      <formula>94%</formula>
    </cfRule>
    <cfRule type="cellIs" dxfId="220" priority="229" operator="between">
      <formula>0</formula>
      <formula>59%</formula>
    </cfRule>
  </conditionalFormatting>
  <conditionalFormatting sqref="Y82:Y83">
    <cfRule type="cellIs" dxfId="219" priority="224" operator="between">
      <formula>95%</formula>
      <formula>100%</formula>
    </cfRule>
    <cfRule type="cellIs" dxfId="218" priority="225" operator="between">
      <formula>60%</formula>
      <formula>94%</formula>
    </cfRule>
    <cfRule type="cellIs" dxfId="217" priority="226" operator="between">
      <formula>0</formula>
      <formula>59%</formula>
    </cfRule>
  </conditionalFormatting>
  <conditionalFormatting sqref="S84">
    <cfRule type="cellIs" dxfId="216" priority="221" operator="between">
      <formula>0.95</formula>
      <formula>1</formula>
    </cfRule>
    <cfRule type="cellIs" dxfId="215" priority="222" operator="between">
      <formula>61%</formula>
      <formula>94%</formula>
    </cfRule>
    <cfRule type="cellIs" dxfId="214" priority="223" operator="between">
      <formula>0</formula>
      <formula>0.69</formula>
    </cfRule>
  </conditionalFormatting>
  <conditionalFormatting sqref="S84">
    <cfRule type="cellIs" dxfId="213" priority="219" operator="greaterThanOrEqual">
      <formula>1%</formula>
    </cfRule>
    <cfRule type="cellIs" dxfId="212" priority="220" operator="equal">
      <formula>0%</formula>
    </cfRule>
  </conditionalFormatting>
  <conditionalFormatting sqref="V84">
    <cfRule type="cellIs" dxfId="211" priority="216" operator="between">
      <formula>95%</formula>
      <formula>100%</formula>
    </cfRule>
    <cfRule type="cellIs" dxfId="210" priority="217" operator="between">
      <formula>60%</formula>
      <formula>94%</formula>
    </cfRule>
    <cfRule type="cellIs" dxfId="209" priority="218" operator="between">
      <formula>0</formula>
      <formula>59%</formula>
    </cfRule>
  </conditionalFormatting>
  <conditionalFormatting sqref="Y84">
    <cfRule type="cellIs" dxfId="208" priority="213" operator="between">
      <formula>95%</formula>
      <formula>100%</formula>
    </cfRule>
    <cfRule type="cellIs" dxfId="207" priority="214" operator="between">
      <formula>60%</formula>
      <formula>94%</formula>
    </cfRule>
    <cfRule type="cellIs" dxfId="206" priority="215" operator="between">
      <formula>0</formula>
      <formula>59%</formula>
    </cfRule>
  </conditionalFormatting>
  <conditionalFormatting sqref="AA85">
    <cfRule type="cellIs" dxfId="205" priority="211" operator="greaterThan">
      <formula>100%</formula>
    </cfRule>
    <cfRule type="cellIs" dxfId="204" priority="212" operator="lessThan">
      <formula>100%</formula>
    </cfRule>
  </conditionalFormatting>
  <conditionalFormatting sqref="S85">
    <cfRule type="cellIs" dxfId="203" priority="208" operator="between">
      <formula>0.95</formula>
      <formula>1</formula>
    </cfRule>
    <cfRule type="cellIs" dxfId="202" priority="209" operator="between">
      <formula>61%</formula>
      <formula>94%</formula>
    </cfRule>
    <cfRule type="cellIs" dxfId="201" priority="210" operator="between">
      <formula>0</formula>
      <formula>0.69</formula>
    </cfRule>
  </conditionalFormatting>
  <conditionalFormatting sqref="S85">
    <cfRule type="cellIs" dxfId="200" priority="206" operator="greaterThanOrEqual">
      <formula>1%</formula>
    </cfRule>
    <cfRule type="cellIs" dxfId="199" priority="207" operator="equal">
      <formula>0%</formula>
    </cfRule>
  </conditionalFormatting>
  <conditionalFormatting sqref="P91">
    <cfRule type="cellIs" dxfId="198" priority="203" operator="between">
      <formula>96%</formula>
      <formula>100%</formula>
    </cfRule>
    <cfRule type="cellIs" dxfId="197" priority="204" operator="between">
      <formula>80%</formula>
      <formula>95%</formula>
    </cfRule>
    <cfRule type="cellIs" dxfId="196" priority="205" operator="between">
      <formula>0</formula>
      <formula>79%</formula>
    </cfRule>
  </conditionalFormatting>
  <conditionalFormatting sqref="P90:P91">
    <cfRule type="cellIs" dxfId="195" priority="201" operator="greaterThanOrEqual">
      <formula>1%</formula>
    </cfRule>
    <cfRule type="cellIs" dxfId="194" priority="202" operator="equal">
      <formula>0</formula>
    </cfRule>
  </conditionalFormatting>
  <conditionalFormatting sqref="P83">
    <cfRule type="cellIs" dxfId="193" priority="198" operator="between">
      <formula>0.95</formula>
      <formula>1</formula>
    </cfRule>
    <cfRule type="cellIs" dxfId="192" priority="199" operator="between">
      <formula>61%</formula>
      <formula>94%</formula>
    </cfRule>
    <cfRule type="cellIs" dxfId="191" priority="200" operator="between">
      <formula>0</formula>
      <formula>0.69</formula>
    </cfRule>
  </conditionalFormatting>
  <conditionalFormatting sqref="P83">
    <cfRule type="cellIs" dxfId="190" priority="196" operator="greaterThanOrEqual">
      <formula>1%</formula>
    </cfRule>
    <cfRule type="cellIs" dxfId="189" priority="197" operator="equal">
      <formula>0%</formula>
    </cfRule>
  </conditionalFormatting>
  <conditionalFormatting sqref="Q37:U37">
    <cfRule type="cellIs" dxfId="188" priority="193" operator="between">
      <formula>90%</formula>
      <formula>1</formula>
    </cfRule>
    <cfRule type="cellIs" dxfId="187" priority="194" operator="between">
      <formula>0.76</formula>
      <formula>0.89</formula>
    </cfRule>
    <cfRule type="cellIs" dxfId="186" priority="195" operator="between">
      <formula>0</formula>
      <formula>75%</formula>
    </cfRule>
  </conditionalFormatting>
  <conditionalFormatting sqref="Q39:U39">
    <cfRule type="cellIs" dxfId="185" priority="190" operator="between">
      <formula>90%</formula>
      <formula>1</formula>
    </cfRule>
    <cfRule type="cellIs" dxfId="184" priority="191" operator="between">
      <formula>0.76</formula>
      <formula>0.89</formula>
    </cfRule>
    <cfRule type="cellIs" dxfId="183" priority="192" operator="between">
      <formula>0</formula>
      <formula>75%</formula>
    </cfRule>
  </conditionalFormatting>
  <conditionalFormatting sqref="Q40:U40">
    <cfRule type="cellIs" dxfId="182" priority="187" operator="between">
      <formula>90%</formula>
      <formula>1</formula>
    </cfRule>
    <cfRule type="cellIs" dxfId="181" priority="188" operator="between">
      <formula>0.76</formula>
      <formula>0.89</formula>
    </cfRule>
    <cfRule type="cellIs" dxfId="180" priority="189" operator="between">
      <formula>0</formula>
      <formula>75%</formula>
    </cfRule>
  </conditionalFormatting>
  <conditionalFormatting sqref="Q41:U41">
    <cfRule type="cellIs" dxfId="179" priority="184" operator="between">
      <formula>90%</formula>
      <formula>1</formula>
    </cfRule>
    <cfRule type="cellIs" dxfId="178" priority="185" operator="between">
      <formula>0.76</formula>
      <formula>0.89</formula>
    </cfRule>
    <cfRule type="cellIs" dxfId="177" priority="186" operator="between">
      <formula>0</formula>
      <formula>75%</formula>
    </cfRule>
  </conditionalFormatting>
  <conditionalFormatting sqref="P43:Q43">
    <cfRule type="cellIs" dxfId="176" priority="181" operator="between">
      <formula>90%</formula>
      <formula>1</formula>
    </cfRule>
    <cfRule type="cellIs" dxfId="175" priority="182" operator="between">
      <formula>0.76</formula>
      <formula>0.89</formula>
    </cfRule>
    <cfRule type="cellIs" dxfId="174" priority="183" operator="between">
      <formula>0</formula>
      <formula>75%</formula>
    </cfRule>
  </conditionalFormatting>
  <conditionalFormatting sqref="P48:R48">
    <cfRule type="cellIs" dxfId="173" priority="178" operator="between">
      <formula>90%</formula>
      <formula>1</formula>
    </cfRule>
    <cfRule type="cellIs" dxfId="172" priority="179" operator="between">
      <formula>0.76</formula>
      <formula>0.89</formula>
    </cfRule>
    <cfRule type="cellIs" dxfId="171" priority="180" operator="between">
      <formula>0</formula>
      <formula>75%</formula>
    </cfRule>
  </conditionalFormatting>
  <conditionalFormatting sqref="T192:U192">
    <cfRule type="cellIs" dxfId="170" priority="175" operator="lessThanOrEqual">
      <formula>3</formula>
    </cfRule>
    <cfRule type="cellIs" dxfId="169" priority="176" operator="between">
      <formula>4</formula>
      <formula>5</formula>
    </cfRule>
    <cfRule type="cellIs" dxfId="168" priority="177" operator="greaterThanOrEqual">
      <formula>6</formula>
    </cfRule>
  </conditionalFormatting>
  <conditionalFormatting sqref="T190:U190">
    <cfRule type="cellIs" dxfId="167" priority="172" operator="lessThanOrEqual">
      <formula>3</formula>
    </cfRule>
    <cfRule type="cellIs" dxfId="166" priority="173" operator="between">
      <formula>4</formula>
      <formula>5</formula>
    </cfRule>
    <cfRule type="cellIs" dxfId="165" priority="174" operator="greaterThanOrEqual">
      <formula>6</formula>
    </cfRule>
  </conditionalFormatting>
  <conditionalFormatting sqref="T193:U193">
    <cfRule type="cellIs" dxfId="164" priority="169" operator="between">
      <formula>0.8</formula>
      <formula>1</formula>
    </cfRule>
    <cfRule type="cellIs" dxfId="163" priority="170" operator="between">
      <formula>0.61</formula>
      <formula>0.79</formula>
    </cfRule>
    <cfRule type="cellIs" dxfId="162" priority="171" operator="between">
      <formula>0</formula>
      <formula>0.6</formula>
    </cfRule>
  </conditionalFormatting>
  <conditionalFormatting sqref="T194:U194">
    <cfRule type="cellIs" dxfId="161" priority="166" operator="between">
      <formula>0.8</formula>
      <formula>1</formula>
    </cfRule>
    <cfRule type="cellIs" dxfId="160" priority="167" operator="between">
      <formula>0.6</formula>
      <formula>0.79</formula>
    </cfRule>
    <cfRule type="cellIs" dxfId="159" priority="168" operator="between">
      <formula>0</formula>
      <formula>0.59</formula>
    </cfRule>
  </conditionalFormatting>
  <conditionalFormatting sqref="T195:U195">
    <cfRule type="cellIs" dxfId="158" priority="163" operator="between">
      <formula>0.8</formula>
      <formula>1</formula>
    </cfRule>
    <cfRule type="cellIs" dxfId="157" priority="164" operator="between">
      <formula>0.6</formula>
      <formula>0.79</formula>
    </cfRule>
    <cfRule type="cellIs" dxfId="156" priority="165" operator="between">
      <formula>0</formula>
      <formula>0.59</formula>
    </cfRule>
  </conditionalFormatting>
  <conditionalFormatting sqref="T196:U196">
    <cfRule type="cellIs" dxfId="155" priority="160" operator="greaterThanOrEqual">
      <formula>0.8</formula>
    </cfRule>
    <cfRule type="cellIs" dxfId="154" priority="161" operator="between">
      <formula>0.6</formula>
      <formula>0.79</formula>
    </cfRule>
    <cfRule type="cellIs" dxfId="153" priority="162" operator="between">
      <formula>0</formula>
      <formula>0.59</formula>
    </cfRule>
  </conditionalFormatting>
  <conditionalFormatting sqref="T197:U197">
    <cfRule type="cellIs" dxfId="152" priority="157" operator="greaterThanOrEqual">
      <formula>0.8</formula>
    </cfRule>
    <cfRule type="cellIs" dxfId="151" priority="158" operator="between">
      <formula>0.6</formula>
      <formula>0.79</formula>
    </cfRule>
    <cfRule type="cellIs" dxfId="150" priority="159" operator="between">
      <formula>0</formula>
      <formula>0.59</formula>
    </cfRule>
  </conditionalFormatting>
  <conditionalFormatting sqref="T198:U198">
    <cfRule type="cellIs" dxfId="149" priority="154" operator="greaterThanOrEqual">
      <formula>0.8</formula>
    </cfRule>
    <cfRule type="cellIs" dxfId="148" priority="155" operator="between">
      <formula>0.6</formula>
      <formula>0.79</formula>
    </cfRule>
    <cfRule type="cellIs" dxfId="147" priority="156" operator="between">
      <formula>0</formula>
      <formula>0.59</formula>
    </cfRule>
  </conditionalFormatting>
  <conditionalFormatting sqref="T199:U199">
    <cfRule type="cellIs" dxfId="146" priority="152" operator="equal">
      <formula>1</formula>
    </cfRule>
    <cfRule type="cellIs" dxfId="145" priority="153" operator="equal">
      <formula>0</formula>
    </cfRule>
  </conditionalFormatting>
  <conditionalFormatting sqref="T200">
    <cfRule type="cellIs" dxfId="144" priority="150" operator="equal">
      <formula>1</formula>
    </cfRule>
    <cfRule type="cellIs" dxfId="143" priority="151" operator="equal">
      <formula>0</formula>
    </cfRule>
  </conditionalFormatting>
  <conditionalFormatting sqref="U200">
    <cfRule type="cellIs" dxfId="142" priority="148" operator="equal">
      <formula>1</formula>
    </cfRule>
    <cfRule type="cellIs" dxfId="141" priority="149" operator="equal">
      <formula>0</formula>
    </cfRule>
  </conditionalFormatting>
  <conditionalFormatting sqref="X140">
    <cfRule type="cellIs" dxfId="140" priority="145" stopIfTrue="1" operator="between">
      <formula>0.9</formula>
      <formula>1</formula>
    </cfRule>
    <cfRule type="cellIs" dxfId="139" priority="146" stopIfTrue="1" operator="between">
      <formula>0.51</formula>
      <formula>0.89</formula>
    </cfRule>
    <cfRule type="cellIs" dxfId="138" priority="147" stopIfTrue="1" operator="between">
      <formula>0</formula>
      <formula>0.5</formula>
    </cfRule>
  </conditionalFormatting>
  <conditionalFormatting sqref="W141">
    <cfRule type="cellIs" dxfId="137" priority="142" stopIfTrue="1" operator="between">
      <formula>0.9</formula>
      <formula>1</formula>
    </cfRule>
    <cfRule type="cellIs" dxfId="136" priority="143" stopIfTrue="1" operator="between">
      <formula>0.51</formula>
      <formula>0.89</formula>
    </cfRule>
    <cfRule type="cellIs" dxfId="135" priority="144" stopIfTrue="1" operator="between">
      <formula>0</formula>
      <formula>0.5</formula>
    </cfRule>
  </conditionalFormatting>
  <conditionalFormatting sqref="X141">
    <cfRule type="cellIs" dxfId="134" priority="139" stopIfTrue="1" operator="between">
      <formula>0.9</formula>
      <formula>1</formula>
    </cfRule>
    <cfRule type="cellIs" dxfId="133" priority="140" stopIfTrue="1" operator="between">
      <formula>0.51</formula>
      <formula>0.89</formula>
    </cfRule>
    <cfRule type="cellIs" dxfId="132" priority="141" stopIfTrue="1" operator="between">
      <formula>0</formula>
      <formula>0.5</formula>
    </cfRule>
  </conditionalFormatting>
  <conditionalFormatting sqref="Y144">
    <cfRule type="cellIs" dxfId="131" priority="136" stopIfTrue="1" operator="between">
      <formula>0.9</formula>
      <formula>1</formula>
    </cfRule>
    <cfRule type="cellIs" dxfId="130" priority="137" stopIfTrue="1" operator="between">
      <formula>0.51</formula>
      <formula>0.89</formula>
    </cfRule>
    <cfRule type="cellIs" dxfId="129" priority="138" stopIfTrue="1" operator="between">
      <formula>0</formula>
      <formula>0.5</formula>
    </cfRule>
  </conditionalFormatting>
  <conditionalFormatting sqref="T163">
    <cfRule type="cellIs" dxfId="128" priority="133" stopIfTrue="1" operator="between">
      <formula>0.9</formula>
      <formula>1</formula>
    </cfRule>
    <cfRule type="cellIs" dxfId="127" priority="134" stopIfTrue="1" operator="between">
      <formula>0.51</formula>
      <formula>0.89</formula>
    </cfRule>
    <cfRule type="cellIs" dxfId="126" priority="135" stopIfTrue="1" operator="between">
      <formula>0</formula>
      <formula>0.5</formula>
    </cfRule>
  </conditionalFormatting>
  <conditionalFormatting sqref="Y163">
    <cfRule type="cellIs" dxfId="125" priority="130" stopIfTrue="1" operator="between">
      <formula>0.9</formula>
      <formula>1</formula>
    </cfRule>
    <cfRule type="cellIs" dxfId="124" priority="131" stopIfTrue="1" operator="between">
      <formula>0.51</formula>
      <formula>0.89</formula>
    </cfRule>
    <cfRule type="cellIs" dxfId="123" priority="132" stopIfTrue="1" operator="between">
      <formula>0</formula>
      <formula>0.5</formula>
    </cfRule>
  </conditionalFormatting>
  <conditionalFormatting sqref="U216">
    <cfRule type="cellIs" dxfId="122" priority="127" operator="greaterThanOrEqual">
      <formula>0.9</formula>
    </cfRule>
    <cfRule type="cellIs" dxfId="121" priority="128" operator="between">
      <formula>0.51</formula>
      <formula>0.89</formula>
    </cfRule>
    <cfRule type="cellIs" dxfId="120" priority="129" operator="between">
      <formula>0</formula>
      <formula>0.5</formula>
    </cfRule>
  </conditionalFormatting>
  <conditionalFormatting sqref="T217:U217">
    <cfRule type="cellIs" dxfId="119" priority="124" operator="greaterThanOrEqual">
      <formula>0.9</formula>
    </cfRule>
    <cfRule type="cellIs" dxfId="118" priority="125" operator="between">
      <formula>0.51</formula>
      <formula>0.89</formula>
    </cfRule>
    <cfRule type="cellIs" dxfId="117" priority="126" operator="between">
      <formula>0</formula>
      <formula>0.5</formula>
    </cfRule>
  </conditionalFormatting>
  <conditionalFormatting sqref="U218">
    <cfRule type="cellIs" dxfId="116" priority="121" operator="greaterThanOrEqual">
      <formula>1</formula>
    </cfRule>
    <cfRule type="cellIs" dxfId="115" priority="122" operator="between">
      <formula>0.51</formula>
      <formula>0.99</formula>
    </cfRule>
    <cfRule type="cellIs" dxfId="114" priority="123" operator="between">
      <formula>0</formula>
      <formula>0.5</formula>
    </cfRule>
  </conditionalFormatting>
  <conditionalFormatting sqref="T226:U226">
    <cfRule type="cellIs" dxfId="113" priority="118" operator="greaterThanOrEqual">
      <formula>1</formula>
    </cfRule>
    <cfRule type="cellIs" dxfId="112" priority="119" operator="between">
      <formula>0.51</formula>
      <formula>0.99</formula>
    </cfRule>
    <cfRule type="cellIs" dxfId="111" priority="120" operator="between">
      <formula>0</formula>
      <formula>0.5</formula>
    </cfRule>
  </conditionalFormatting>
  <conditionalFormatting sqref="T227:U227">
    <cfRule type="cellIs" dxfId="110" priority="115" operator="greaterThanOrEqual">
      <formula>1</formula>
    </cfRule>
    <cfRule type="cellIs" dxfId="109" priority="116" operator="between">
      <formula>0.51</formula>
      <formula>0.99</formula>
    </cfRule>
    <cfRule type="cellIs" dxfId="108" priority="117" operator="between">
      <formula>0</formula>
      <formula>0.5</formula>
    </cfRule>
  </conditionalFormatting>
  <conditionalFormatting sqref="T231:U231">
    <cfRule type="cellIs" dxfId="107" priority="112" operator="greaterThanOrEqual">
      <formula>1</formula>
    </cfRule>
    <cfRule type="cellIs" dxfId="106" priority="113" operator="between">
      <formula>0.51</formula>
      <formula>0.99</formula>
    </cfRule>
    <cfRule type="cellIs" dxfId="105" priority="114" operator="between">
      <formula>0</formula>
      <formula>0.5</formula>
    </cfRule>
  </conditionalFormatting>
  <conditionalFormatting sqref="T224:U224">
    <cfRule type="cellIs" dxfId="104" priority="109" operator="greaterThanOrEqual">
      <formula>1</formula>
    </cfRule>
    <cfRule type="cellIs" dxfId="103" priority="110" operator="between">
      <formula>0.51</formula>
      <formula>0.99</formula>
    </cfRule>
    <cfRule type="cellIs" dxfId="102" priority="111" operator="between">
      <formula>0</formula>
      <formula>0.5</formula>
    </cfRule>
  </conditionalFormatting>
  <conditionalFormatting sqref="U228">
    <cfRule type="cellIs" dxfId="101" priority="106" operator="greaterThanOrEqual">
      <formula>1</formula>
    </cfRule>
    <cfRule type="cellIs" dxfId="100" priority="107" operator="between">
      <formula>0.51</formula>
      <formula>0.99</formula>
    </cfRule>
    <cfRule type="cellIs" dxfId="99" priority="108" operator="between">
      <formula>0</formula>
      <formula>0.5</formula>
    </cfRule>
  </conditionalFormatting>
  <conditionalFormatting sqref="T225">
    <cfRule type="cellIs" dxfId="98" priority="103" operator="greaterThanOrEqual">
      <formula>1</formula>
    </cfRule>
    <cfRule type="cellIs" dxfId="97" priority="104" operator="between">
      <formula>0.51</formula>
      <formula>0.99</formula>
    </cfRule>
    <cfRule type="cellIs" dxfId="96" priority="105" operator="between">
      <formula>0</formula>
      <formula>0.5</formula>
    </cfRule>
  </conditionalFormatting>
  <conditionalFormatting sqref="U133">
    <cfRule type="cellIs" dxfId="95" priority="100" operator="greaterThanOrEqual">
      <formula>1</formula>
    </cfRule>
    <cfRule type="cellIs" dxfId="94" priority="101" operator="between">
      <formula>0.4</formula>
      <formula>0.99</formula>
    </cfRule>
    <cfRule type="cellIs" dxfId="93" priority="102" operator="between">
      <formula>0</formula>
      <formula>0.39</formula>
    </cfRule>
  </conditionalFormatting>
  <conditionalFormatting sqref="U206">
    <cfRule type="cellIs" dxfId="92" priority="97" operator="greaterThanOrEqual">
      <formula>1</formula>
    </cfRule>
    <cfRule type="cellIs" dxfId="91" priority="98" operator="between">
      <formula>0.51</formula>
      <formula>0.99</formula>
    </cfRule>
    <cfRule type="cellIs" dxfId="90" priority="99" operator="between">
      <formula>0</formula>
      <formula>0.5</formula>
    </cfRule>
  </conditionalFormatting>
  <conditionalFormatting sqref="U210">
    <cfRule type="cellIs" dxfId="89" priority="94" operator="greaterThanOrEqual">
      <formula>1</formula>
    </cfRule>
    <cfRule type="cellIs" dxfId="88" priority="95" operator="between">
      <formula>0.51</formula>
      <formula>0.99</formula>
    </cfRule>
    <cfRule type="cellIs" dxfId="87" priority="96" operator="between">
      <formula>0</formula>
      <formula>0.5</formula>
    </cfRule>
  </conditionalFormatting>
  <conditionalFormatting sqref="V25:W25 Y25:AA25">
    <cfRule type="cellIs" dxfId="86" priority="91" operator="equal">
      <formula>1</formula>
    </cfRule>
    <cfRule type="cellIs" dxfId="85" priority="92" operator="between">
      <formula>0.8</formula>
      <formula>0.99</formula>
    </cfRule>
    <cfRule type="cellIs" dxfId="84" priority="93" operator="between">
      <formula>0</formula>
      <formula>79%</formula>
    </cfRule>
  </conditionalFormatting>
  <conditionalFormatting sqref="V26:AA26">
    <cfRule type="cellIs" dxfId="83" priority="88" operator="greaterThanOrEqual">
      <formula>0.9</formula>
    </cfRule>
    <cfRule type="cellIs" dxfId="82" priority="89" operator="between">
      <formula>0.7</formula>
      <formula>0.89</formula>
    </cfRule>
    <cfRule type="cellIs" dxfId="81" priority="90" operator="between">
      <formula>0</formula>
      <formula>69%</formula>
    </cfRule>
  </conditionalFormatting>
  <conditionalFormatting sqref="V352:Y352">
    <cfRule type="cellIs" dxfId="80" priority="85" operator="greaterThanOrEqual">
      <formula>0.91</formula>
    </cfRule>
    <cfRule type="cellIs" dxfId="79" priority="86" operator="between">
      <formula>0.81</formula>
      <formula>0.9</formula>
    </cfRule>
    <cfRule type="cellIs" dxfId="78" priority="87" operator="between">
      <formula>0</formula>
      <formula>0.8</formula>
    </cfRule>
  </conditionalFormatting>
  <conditionalFormatting sqref="R52:U52">
    <cfRule type="cellIs" dxfId="77" priority="82" operator="between">
      <formula>0</formula>
      <formula>0.1</formula>
    </cfRule>
    <cfRule type="cellIs" dxfId="76" priority="83" operator="between">
      <formula>0.11</formula>
      <formula>0.2</formula>
    </cfRule>
    <cfRule type="cellIs" dxfId="75" priority="84" operator="greaterThanOrEqual">
      <formula>0.21</formula>
    </cfRule>
  </conditionalFormatting>
  <conditionalFormatting sqref="P52">
    <cfRule type="cellIs" dxfId="74" priority="79" operator="between">
      <formula>0</formula>
      <formula>0.1</formula>
    </cfRule>
    <cfRule type="cellIs" dxfId="73" priority="80" operator="between">
      <formula>0.11</formula>
      <formula>0.2</formula>
    </cfRule>
    <cfRule type="cellIs" dxfId="72" priority="81" operator="greaterThanOrEqual">
      <formula>0.21</formula>
    </cfRule>
  </conditionalFormatting>
  <conditionalFormatting sqref="Q52">
    <cfRule type="cellIs" dxfId="71" priority="76" operator="between">
      <formula>0</formula>
      <formula>0.1</formula>
    </cfRule>
    <cfRule type="cellIs" dxfId="70" priority="77" operator="between">
      <formula>0.11</formula>
      <formula>0.2</formula>
    </cfRule>
    <cfRule type="cellIs" dxfId="69" priority="78" operator="greaterThanOrEqual">
      <formula>0.21</formula>
    </cfRule>
  </conditionalFormatting>
  <conditionalFormatting sqref="R54:U54">
    <cfRule type="cellIs" dxfId="68" priority="73" operator="equal">
      <formula>1</formula>
    </cfRule>
    <cfRule type="cellIs" dxfId="67" priority="74" operator="between">
      <formula>0.8</formula>
      <formula>0.99</formula>
    </cfRule>
    <cfRule type="cellIs" dxfId="66" priority="75" operator="lessThanOrEqual">
      <formula>0.79</formula>
    </cfRule>
  </conditionalFormatting>
  <conditionalFormatting sqref="T56:U56 S55:U55">
    <cfRule type="cellIs" dxfId="65" priority="70" operator="equal">
      <formula>1</formula>
    </cfRule>
    <cfRule type="cellIs" dxfId="64" priority="71" operator="between">
      <formula>0.8</formula>
      <formula>0.99</formula>
    </cfRule>
    <cfRule type="cellIs" dxfId="63" priority="72" operator="lessThanOrEqual">
      <formula>0.79</formula>
    </cfRule>
  </conditionalFormatting>
  <conditionalFormatting sqref="P54">
    <cfRule type="cellIs" dxfId="62" priority="67" operator="equal">
      <formula>1</formula>
    </cfRule>
    <cfRule type="cellIs" dxfId="61" priority="68" operator="between">
      <formula>0.8</formula>
      <formula>0.99</formula>
    </cfRule>
    <cfRule type="cellIs" dxfId="60" priority="69" operator="lessThanOrEqual">
      <formula>0.79</formula>
    </cfRule>
  </conditionalFormatting>
  <conditionalFormatting sqref="Q54">
    <cfRule type="cellIs" dxfId="59" priority="64" operator="equal">
      <formula>1</formula>
    </cfRule>
    <cfRule type="cellIs" dxfId="58" priority="65" operator="between">
      <formula>0.8</formula>
      <formula>0.99</formula>
    </cfRule>
    <cfRule type="cellIs" dxfId="57" priority="66" operator="lessThanOrEqual">
      <formula>0.79</formula>
    </cfRule>
  </conditionalFormatting>
  <conditionalFormatting sqref="P56:S56">
    <cfRule type="cellIs" dxfId="56" priority="61" operator="equal">
      <formula>1</formula>
    </cfRule>
    <cfRule type="cellIs" dxfId="55" priority="62" operator="between">
      <formula>0.8</formula>
      <formula>0.99</formula>
    </cfRule>
    <cfRule type="cellIs" dxfId="54" priority="63" operator="lessThanOrEqual">
      <formula>0.79</formula>
    </cfRule>
  </conditionalFormatting>
  <conditionalFormatting sqref="P57:U57">
    <cfRule type="cellIs" dxfId="53" priority="58" operator="equal">
      <formula>1</formula>
    </cfRule>
    <cfRule type="cellIs" dxfId="52" priority="59" operator="between">
      <formula>0.8</formula>
      <formula>0.99</formula>
    </cfRule>
    <cfRule type="cellIs" dxfId="51" priority="60" operator="lessThanOrEqual">
      <formula>0.79</formula>
    </cfRule>
  </conditionalFormatting>
  <conditionalFormatting sqref="P58:U58">
    <cfRule type="cellIs" dxfId="50" priority="55" operator="equal">
      <formula>1</formula>
    </cfRule>
    <cfRule type="cellIs" dxfId="49" priority="56" operator="between">
      <formula>0.8</formula>
      <formula>0.99</formula>
    </cfRule>
    <cfRule type="cellIs" dxfId="48" priority="57" operator="lessThanOrEqual">
      <formula>0.79</formula>
    </cfRule>
  </conditionalFormatting>
  <conditionalFormatting sqref="P59:U60">
    <cfRule type="cellIs" dxfId="47" priority="52" operator="equal">
      <formula>1</formula>
    </cfRule>
    <cfRule type="cellIs" dxfId="46" priority="53" operator="between">
      <formula>0.8</formula>
      <formula>0.99</formula>
    </cfRule>
    <cfRule type="cellIs" dxfId="45" priority="54" operator="lessThanOrEqual">
      <formula>0.79</formula>
    </cfRule>
  </conditionalFormatting>
  <conditionalFormatting sqref="P61:R61">
    <cfRule type="cellIs" dxfId="44" priority="49" operator="equal">
      <formula>1</formula>
    </cfRule>
    <cfRule type="cellIs" dxfId="43" priority="50" operator="between">
      <formula>0.8</formula>
      <formula>0.99</formula>
    </cfRule>
    <cfRule type="cellIs" dxfId="42" priority="51" operator="lessThanOrEqual">
      <formula>0.79</formula>
    </cfRule>
  </conditionalFormatting>
  <conditionalFormatting sqref="P62:Q62">
    <cfRule type="cellIs" dxfId="41" priority="46" operator="equal">
      <formula>1</formula>
    </cfRule>
    <cfRule type="cellIs" dxfId="40" priority="47" operator="between">
      <formula>0.8</formula>
      <formula>0.99</formula>
    </cfRule>
    <cfRule type="cellIs" dxfId="39" priority="48" operator="lessThanOrEqual">
      <formula>0.79</formula>
    </cfRule>
  </conditionalFormatting>
  <conditionalFormatting sqref="P63:Q63">
    <cfRule type="cellIs" dxfId="38" priority="43" operator="equal">
      <formula>1</formula>
    </cfRule>
    <cfRule type="cellIs" dxfId="37" priority="44" operator="between">
      <formula>0.8</formula>
      <formula>0.99</formula>
    </cfRule>
    <cfRule type="cellIs" dxfId="36" priority="45" operator="lessThanOrEqual">
      <formula>0.79</formula>
    </cfRule>
  </conditionalFormatting>
  <conditionalFormatting sqref="P55:R55">
    <cfRule type="cellIs" dxfId="35" priority="40" operator="equal">
      <formula>1</formula>
    </cfRule>
    <cfRule type="cellIs" dxfId="34" priority="41" operator="between">
      <formula>0.8</formula>
      <formula>0.99</formula>
    </cfRule>
    <cfRule type="cellIs" dxfId="33" priority="42" operator="lessThanOrEqual">
      <formula>0.79</formula>
    </cfRule>
  </conditionalFormatting>
  <conditionalFormatting sqref="R63">
    <cfRule type="cellIs" dxfId="32" priority="37" operator="between">
      <formula>0</formula>
      <formula>0.1</formula>
    </cfRule>
    <cfRule type="cellIs" dxfId="31" priority="38" operator="between">
      <formula>0.11</formula>
      <formula>0.2</formula>
    </cfRule>
    <cfRule type="cellIs" dxfId="30" priority="39" operator="greaterThanOrEqual">
      <formula>0.21</formula>
    </cfRule>
  </conditionalFormatting>
  <conditionalFormatting sqref="S63:U63">
    <cfRule type="cellIs" dxfId="29" priority="34" operator="between">
      <formula>0</formula>
      <formula>0.1</formula>
    </cfRule>
    <cfRule type="cellIs" dxfId="28" priority="35" operator="between">
      <formula>0.11</formula>
      <formula>0.2</formula>
    </cfRule>
    <cfRule type="cellIs" dxfId="27" priority="36" operator="greaterThanOrEqual">
      <formula>0.21</formula>
    </cfRule>
  </conditionalFormatting>
  <conditionalFormatting sqref="T61:U61">
    <cfRule type="cellIs" dxfId="26" priority="31" operator="equal">
      <formula>1</formula>
    </cfRule>
    <cfRule type="cellIs" dxfId="25" priority="32" operator="between">
      <formula>0.8</formula>
      <formula>0.99</formula>
    </cfRule>
    <cfRule type="cellIs" dxfId="24" priority="33" operator="lessThanOrEqual">
      <formula>0.79</formula>
    </cfRule>
  </conditionalFormatting>
  <conditionalFormatting sqref="S61">
    <cfRule type="cellIs" dxfId="23" priority="28" operator="equal">
      <formula>1</formula>
    </cfRule>
    <cfRule type="cellIs" dxfId="22" priority="29" operator="between">
      <formula>0.8</formula>
      <formula>0.99</formula>
    </cfRule>
    <cfRule type="cellIs" dxfId="21" priority="30" operator="lessThanOrEqual">
      <formula>0.79</formula>
    </cfRule>
  </conditionalFormatting>
  <conditionalFormatting sqref="T232:U232">
    <cfRule type="cellIs" dxfId="20" priority="19" operator="between">
      <formula>0.95</formula>
      <formula>1</formula>
    </cfRule>
    <cfRule type="cellIs" dxfId="19" priority="20" operator="between">
      <formula>0.7</formula>
      <formula>0.94</formula>
    </cfRule>
    <cfRule type="cellIs" dxfId="18" priority="21" operator="lessThanOrEqual">
      <formula>0.69</formula>
    </cfRule>
  </conditionalFormatting>
  <conditionalFormatting sqref="S21:U21">
    <cfRule type="cellIs" dxfId="17" priority="16" operator="greaterThan">
      <formula>0.9</formula>
    </cfRule>
    <cfRule type="cellIs" dxfId="16" priority="17" operator="lessThan">
      <formula>0.9</formula>
    </cfRule>
    <cfRule type="cellIs" dxfId="15" priority="18" operator="lessThan">
      <formula>0.7</formula>
    </cfRule>
  </conditionalFormatting>
  <conditionalFormatting sqref="U36">
    <cfRule type="cellIs" dxfId="14" priority="13" operator="greaterThanOrEqual">
      <formula>1</formula>
    </cfRule>
    <cfRule type="cellIs" dxfId="13" priority="14" operator="between">
      <formula>0.51</formula>
      <formula>0.99</formula>
    </cfRule>
    <cfRule type="cellIs" dxfId="12" priority="15" operator="between">
      <formula>0</formula>
      <formula>0.5</formula>
    </cfRule>
  </conditionalFormatting>
  <conditionalFormatting sqref="U32">
    <cfRule type="cellIs" dxfId="11" priority="10" operator="greaterThanOrEqual">
      <formula>90%</formula>
    </cfRule>
    <cfRule type="cellIs" dxfId="10" priority="11" operator="between">
      <formula>0.51</formula>
      <formula>0.89</formula>
    </cfRule>
    <cfRule type="cellIs" dxfId="9" priority="12" operator="between">
      <formula>0</formula>
      <formula>0.5</formula>
    </cfRule>
  </conditionalFormatting>
  <conditionalFormatting sqref="U33">
    <cfRule type="cellIs" dxfId="8" priority="7" operator="greaterThanOrEqual">
      <formula>90%</formula>
    </cfRule>
    <cfRule type="cellIs" dxfId="7" priority="8" operator="between">
      <formula>0.51</formula>
      <formula>0.89</formula>
    </cfRule>
    <cfRule type="cellIs" dxfId="6" priority="9" operator="between">
      <formula>0</formula>
      <formula>0.5</formula>
    </cfRule>
  </conditionalFormatting>
  <conditionalFormatting sqref="U34">
    <cfRule type="cellIs" dxfId="5" priority="4" operator="greaterThanOrEqual">
      <formula>1</formula>
    </cfRule>
    <cfRule type="cellIs" dxfId="4" priority="5" operator="between">
      <formula>0.51</formula>
      <formula>0.99</formula>
    </cfRule>
    <cfRule type="cellIs" dxfId="3" priority="6" operator="between">
      <formula>0</formula>
      <formula>0.5</formula>
    </cfRule>
  </conditionalFormatting>
  <conditionalFormatting sqref="U35">
    <cfRule type="cellIs" dxfId="2" priority="1" operator="greaterThanOrEqual">
      <formula>1</formula>
    </cfRule>
    <cfRule type="cellIs" dxfId="1" priority="2" operator="between">
      <formula>0.51</formula>
      <formula>0.99</formula>
    </cfRule>
    <cfRule type="cellIs" dxfId="0" priority="3" operator="between">
      <formula>0</formula>
      <formula>0.5</formula>
    </cfRule>
  </conditionalFormatting>
  <dataValidations disablePrompts="1" count="1">
    <dataValidation type="list" allowBlank="1" showInputMessage="1" showErrorMessage="1" sqref="I231">
      <formula1>PROGRAMAS</formula1>
    </dataValidation>
  </dataValidations>
  <pageMargins left="0.70866141732283472" right="0.70866141732283472" top="0.74803149606299213" bottom="0.74803149606299213" header="0.31496062992125984" footer="0.31496062992125984"/>
  <pageSetup paperSize="296" orientation="landscape" horizontalDpi="4294967293" verticalDpi="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gina</dc:creator>
  <cp:lastModifiedBy>Zuli</cp:lastModifiedBy>
  <cp:lastPrinted>2017-09-15T15:15:33Z</cp:lastPrinted>
  <dcterms:created xsi:type="dcterms:W3CDTF">2017-07-28T20:42:04Z</dcterms:created>
  <dcterms:modified xsi:type="dcterms:W3CDTF">2017-09-15T15:17:58Z</dcterms:modified>
</cp:coreProperties>
</file>